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Debts" sheetId="3" state="visible" r:id="rId3"/>
    <sheet xmlns:r="http://schemas.openxmlformats.org/officeDocument/2006/relationships" name="Extras" sheetId="4" state="visible" r:id="rId4"/>
    <sheet xmlns:r="http://schemas.openxmlformats.org/officeDocument/2006/relationships" name="Plan" sheetId="5" state="visible" r:id="rId5"/>
    <sheet xmlns:r="http://schemas.openxmlformats.org/officeDocument/2006/relationships" name="Compare" sheetId="6" state="visible" r:id="rId6"/>
    <sheet xmlns:r="http://schemas.openxmlformats.org/officeDocument/2006/relationships" name="Schedule" sheetId="7" state="visible" r:id="rId7"/>
    <sheet xmlns:r="http://schemas.openxmlformats.org/officeDocument/2006/relationships" name="Months" sheetId="8" state="hidden" r:id="rId8"/>
    <sheet xmlns:r="http://schemas.openxmlformats.org/officeDocument/2006/relationships" name="Results" sheetId="9" state="hidden" r:id="rId9"/>
    <sheet xmlns:r="http://schemas.openxmlformats.org/officeDocument/2006/relationships" name="E_Min" sheetId="10" state="hidden" r:id="rId10"/>
    <sheet xmlns:r="http://schemas.openxmlformats.org/officeDocument/2006/relationships" name="E_Snow" sheetId="11" state="hidden" r:id="rId11"/>
    <sheet xmlns:r="http://schemas.openxmlformats.org/officeDocument/2006/relationships" name="E_Aval" sheetId="12" state="hidden" r:id="rId12"/>
    <sheet xmlns:r="http://schemas.openxmlformats.org/officeDocument/2006/relationships" name="E_Smart" sheetId="13" state="hidden" r:id="rId13"/>
    <sheet xmlns:r="http://schemas.openxmlformats.org/officeDocument/2006/relationships" name="E_Dead" sheetId="14" state="hidden" r:id="rId14"/>
    <sheet xmlns:r="http://schemas.openxmlformats.org/officeDocument/2006/relationships" name="E_Cust" sheetId="15" state="hidden" r:id="rId15"/>
  </sheets>
  <definedNames>
    <definedName name="StartM">Settings!$B$8</definedName>
    <definedName name="StratNo">Settings!$B$9</definedName>
    <definedName name="Budget">Settings!$B$5</definedName>
  </definedNames>
  <calcPr calcId="124519" fullCalcOnLoad="1"/>
</workbook>
</file>

<file path=xl/styles.xml><?xml version="1.0" encoding="utf-8"?>
<styleSheet xmlns="http://schemas.openxmlformats.org/spreadsheetml/2006/main">
  <numFmts count="4">
    <numFmt numFmtId="164" formatCode="yyyy-mm-dd"/>
    <numFmt numFmtId="165" formatCode="mmm yyyy"/>
    <numFmt numFmtId="166" formatCode="mmm d, yyyy"/>
    <numFmt numFmtId="167" formatCode="0;-0;;@"/>
  </numFmts>
  <fonts count="6">
    <font>
      <name val="Calibri"/>
      <family val="2"/>
      <color theme="1"/>
      <sz val="11"/>
      <scheme val="minor"/>
    </font>
    <font>
      <name val="Arial"/>
      <b val="1"/>
      <color rgb="002F5D50"/>
      <sz val="16"/>
    </font>
    <font>
      <name val="Arial"/>
      <i val="1"/>
      <color rgb="005A6B66"/>
      <sz val="9"/>
    </font>
    <font>
      <name val="Arial"/>
      <b val="1"/>
      <sz val="10"/>
    </font>
    <font>
      <name val="Arial"/>
      <sz val="10"/>
    </font>
    <font>
      <name val="Arial"/>
      <b val="1"/>
      <color rgb="00FFFFFF"/>
      <sz val="10"/>
    </font>
  </fonts>
  <fills count="6">
    <fill>
      <patternFill/>
    </fill>
    <fill>
      <patternFill patternType="gray125"/>
    </fill>
    <fill>
      <patternFill patternType="solid">
        <fgColor rgb="00FFF7D6"/>
      </patternFill>
    </fill>
    <fill>
      <patternFill patternType="solid">
        <fgColor rgb="00F1F4F2"/>
      </patternFill>
    </fill>
    <fill>
      <patternFill patternType="solid">
        <fgColor rgb="002F5D50"/>
      </patternFill>
    </fill>
    <fill>
      <patternFill patternType="solid">
        <fgColor rgb="00E7EEEB"/>
      </patternFill>
    </fill>
  </fills>
  <borders count="6">
    <border>
      <left/>
      <right/>
      <top/>
      <bottom/>
      <diagonal/>
    </border>
    <border>
      <left style="thin">
        <color rgb="00C9D3CF"/>
      </left>
      <right style="thin">
        <color rgb="00C9D3CF"/>
      </right>
      <top style="thin">
        <color rgb="00C9D3CF"/>
      </top>
      <bottom style="thin">
        <color rgb="00C9D3CF"/>
      </bottom>
    </border>
    <border>
      <left/>
      <right/>
      <top style="thin">
        <color rgb="00C9D3CF"/>
      </top>
      <bottom/>
      <diagonal/>
    </border>
    <border>
      <left/>
      <right style="thin">
        <color rgb="00C9D3CF"/>
      </right>
      <top style="thin">
        <color rgb="00C9D3CF"/>
      </top>
      <bottom/>
      <diagonal/>
    </border>
    <border>
      <left/>
      <right/>
      <top style="thin">
        <color rgb="00C9D3CF"/>
      </top>
      <bottom style="thin">
        <color rgb="00C9D3CF"/>
      </bottom>
      <diagonal/>
    </border>
    <border>
      <left/>
      <right style="thin">
        <color rgb="00C9D3CF"/>
      </right>
      <top style="thin">
        <color rgb="00C9D3CF"/>
      </top>
      <bottom style="thin">
        <color rgb="00C9D3CF"/>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5" borderId="0" pivotButton="0" quotePrefix="0" xfId="0"/>
    <xf numFmtId="0" fontId="4" fillId="0" borderId="0" applyAlignment="1" pivotButton="0" quotePrefix="0" xfId="0">
      <alignment vertical="top" wrapText="1"/>
    </xf>
    <xf numFmtId="0" fontId="3" fillId="0" borderId="1" pivotButton="0" quotePrefix="0" xfId="0"/>
    <xf numFmtId="165" fontId="4" fillId="2" borderId="1" applyProtection="1" pivotButton="0" quotePrefix="0" xfId="0">
      <protection locked="0" hidden="0"/>
    </xf>
    <xf numFmtId="0" fontId="5" fillId="4" borderId="1" applyAlignment="1" pivotButton="0" quotePrefix="0" xfId="0">
      <alignment horizontal="center" vertical="center" wrapText="1"/>
    </xf>
    <xf numFmtId="4" fontId="4" fillId="2" borderId="1" applyProtection="1" pivotButton="0" quotePrefix="0" xfId="0">
      <protection locked="0" hidden="0"/>
    </xf>
    <xf numFmtId="0" fontId="4" fillId="0" borderId="1" pivotButton="0" quotePrefix="0" xfId="0"/>
    <xf numFmtId="0" fontId="4" fillId="2" borderId="1" applyProtection="1" pivotButton="0" quotePrefix="0" xfId="0">
      <protection locked="0" hidden="0"/>
    </xf>
    <xf numFmtId="165" fontId="4" fillId="3" borderId="1" pivotButton="0" quotePrefix="0" xfId="0"/>
    <xf numFmtId="0" fontId="4" fillId="3" borderId="1" pivotButton="0" quotePrefix="0" xfId="0"/>
    <xf numFmtId="4" fontId="4" fillId="3" borderId="1" pivotButton="0" quotePrefix="0" xfId="0"/>
    <xf numFmtId="0" fontId="0" fillId="0" borderId="4" pivotButton="0" quotePrefix="0" xfId="0"/>
    <xf numFmtId="0" fontId="0" fillId="0" borderId="5" pivotButton="0" quotePrefix="0" xfId="0"/>
    <xf numFmtId="10" fontId="4" fillId="2" borderId="1" applyProtection="1" pivotButton="0" quotePrefix="0" xfId="0">
      <protection locked="0" hidden="0"/>
    </xf>
    <xf numFmtId="166" fontId="4" fillId="2" borderId="1" applyProtection="1" pivotButton="0" quotePrefix="0" xfId="0">
      <protection locked="0" hidden="0"/>
    </xf>
    <xf numFmtId="1" fontId="4" fillId="2" borderId="1" applyProtection="1" pivotButton="0" quotePrefix="0" xfId="0">
      <protection locked="0" hidden="0"/>
    </xf>
    <xf numFmtId="167" fontId="4" fillId="3" borderId="1" pivotButton="0" quotePrefix="0" xfId="0"/>
    <xf numFmtId="0" fontId="4" fillId="0" borderId="0" pivotButton="0" quotePrefix="0" xfId="0"/>
    <xf numFmtId="10" fontId="4" fillId="3" borderId="1" pivotButton="0" quotePrefix="0" xfId="0"/>
    <xf numFmtId="0" fontId="3" fillId="0" borderId="0" pivotButton="0" quotePrefix="0" xfId="0"/>
    <xf numFmtId="0" fontId="3" fillId="3" borderId="1" applyAlignment="1" pivotButton="0" quotePrefix="0" xfId="0">
      <alignment horizontal="right"/>
    </xf>
    <xf numFmtId="0" fontId="0" fillId="0" borderId="1" pivotButton="0" quotePrefix="0" xfId="0"/>
    <xf numFmtId="165" fontId="3" fillId="3" borderId="1" applyAlignment="1" pivotButton="0" quotePrefix="0" xfId="0">
      <alignment horizontal="right"/>
    </xf>
    <xf numFmtId="4" fontId="3" fillId="3" borderId="1" applyAlignment="1" pivotButton="0" quotePrefix="0" xfId="0">
      <alignment horizontal="right"/>
    </xf>
    <xf numFmtId="0" fontId="3" fillId="3" borderId="1" pivotButton="0" quotePrefix="0" xfId="0"/>
    <xf numFmtId="166" fontId="4" fillId="3" borderId="1" pivotButton="0" quotePrefix="0" xfId="0"/>
    <xf numFmtId="165" fontId="0" fillId="0" borderId="0" pivotButton="0" quotePrefix="0" xfId="0"/>
  </cellXfs>
  <cellStyles count="1">
    <cellStyle name="Normal" xfId="0" builtinId="0" hidden="0"/>
  </cellStyles>
  <dxfs count="2">
    <dxf>
      <fill>
        <patternFill patternType="solid">
          <fgColor rgb="00FCE3C4"/>
        </patternFill>
      </fill>
    </dxf>
    <dxf>
      <font>
        <b val="1"/>
      </font>
      <fill>
        <patternFill patternType="solid">
          <fgColor rgb="00DCEB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18" customWidth="1" min="1" max="1"/>
  </cols>
  <sheetData>
    <row r="1">
      <c r="A1" s="1" t="inlineStr">
        <is>
          <t>Debt Payoff Planner</t>
        </is>
      </c>
    </row>
    <row r="2">
      <c r="A2" s="2" t="inlineStr">
        <is>
          <t>Every debt's promo end date, real minimums and the month you're debt-free, with six strategies side by side.</t>
        </is>
      </c>
    </row>
    <row r="4">
      <c r="A4" s="3" t="inlineStr">
        <is>
          <t>How it works</t>
        </is>
      </c>
    </row>
    <row r="5" ht="44" customHeight="1">
      <c r="A5" s="4" t="inlineStr">
        <is>
          <t>List your debts once, with their promo end dates and how each minimum is worked out. Set one monthly amount for all debts. The planner simulates every month for up to 30 years, pays every minimum, then sends the rest to the debt your strategy picks. When a debt is cleared its payment rolls to the next one.</t>
        </is>
      </c>
    </row>
    <row r="6">
      <c r="A6" s="3" t="inlineStr">
        <is>
          <t>1. Settings</t>
        </is>
      </c>
    </row>
    <row r="7" ht="30" customHeight="1">
      <c r="A7" s="4" t="inlineStr">
        <is>
          <t>Plan start month, the monthly amount you can put toward all debts, and the strategy. The example file starts in Nov 2026; clear the start month to use next month.</t>
        </is>
      </c>
    </row>
    <row r="8">
      <c r="A8" s="3" t="inlineStr">
        <is>
          <t>2. Debts</t>
        </is>
      </c>
    </row>
    <row r="9" ht="30" customHeight="1">
      <c r="A9" s="4" t="inlineStr">
        <is>
          <t>Up to 12 debts. Balance, regular APR, and optional promo APR + promo end date. Deferred interest = Yes for 'no interest if paid in full' offers. Minimum = % of balance (with or without interest) with a floor, or a fixed payment for loans. Fix anything the Check column flags.</t>
        </is>
      </c>
    </row>
    <row r="10">
      <c r="A10" s="3" t="inlineStr">
        <is>
          <t>3. Extras (optional)</t>
        </is>
      </c>
    </row>
    <row r="11" ht="16" customHeight="1">
      <c r="A11" s="4" t="inlineStr">
        <is>
          <t>Raise or lower the monthly amount from a given month, and add one-off extra payments such as a bonus or tax refund.</t>
        </is>
      </c>
    </row>
    <row r="12">
      <c r="A12" s="3" t="inlineStr">
        <is>
          <t>4. Plan</t>
        </is>
      </c>
    </row>
    <row r="13" ht="30" customHeight="1">
      <c r="A13" s="4" t="inlineStr">
        <is>
          <t>Debt-free month, total interest, what to pay each debt this month, the balance left when each promo ends, and any deferred interest the plan would trigger.</t>
        </is>
      </c>
    </row>
    <row r="14">
      <c r="A14" s="3" t="inlineStr">
        <is>
          <t>5. Compare</t>
        </is>
      </c>
    </row>
    <row r="15" ht="30" customHeight="1">
      <c r="A15" s="4" t="inlineStr">
        <is>
          <t>Minimums only, Snowball, Avalanche, Avalanche + promo deadlines, Promo deadline first and Custom order, side by side: debt-free month, interest, promo balances left and deferred interest.</t>
        </is>
      </c>
    </row>
    <row r="16">
      <c r="A16" s="3" t="inlineStr">
        <is>
          <t>6. Schedule</t>
        </is>
      </c>
    </row>
    <row r="17" ht="16" customHeight="1">
      <c r="A17" s="4" t="inlineStr">
        <is>
          <t>Month-by-month payment for every debt under your chosen strategy, with interest and balance left.</t>
        </is>
      </c>
    </row>
    <row r="18">
      <c r="A18" s="3" t="inlineStr">
        <is>
          <t>License</t>
        </is>
      </c>
    </row>
    <row r="19" ht="16" customHeight="1">
      <c r="A19" s="4" t="inlineStr">
        <is>
          <t>free for personal or business use; don't resell or re-host. Sharing a link to the Tidewick product page is fine.</t>
        </is>
      </c>
    </row>
    <row r="20">
      <c r="A20" s="3" t="inlineStr">
        <is>
          <t>Not financial advice</t>
        </is>
      </c>
    </row>
    <row r="21" ht="30" customHeight="1">
      <c r="A21" s="4" t="inlineStr">
        <is>
          <t>This is an estimate. Lenders accrue interest daily, may apply payments across balances differently, and can end a promo early if a payment is late. Check your card agreement and statements. The example debts are fictional.</t>
        </is>
      </c>
    </row>
    <row r="22">
      <c r="A22" s="3" t="inlineStr">
        <is>
          <t>Limits</t>
        </is>
      </c>
    </row>
    <row r="23" ht="30" customHeight="1">
      <c r="A23" s="4" t="inlineStr">
        <is>
          <t>12 debts, 30 years, 12 amount changes, 24 one-off extras. Interest is monthly (APR ÷ 12) on the balance at the start of the month. No new purchases, fees, or balance transfers between cards. No macros, no bank connections.</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14"/>
  <sheetViews>
    <sheetView showGridLines="0" workbookViewId="0">
      <selection activeCell="A1" sqref="A1"/>
    </sheetView>
  </sheetViews>
  <sheetFormatPr baseColWidth="8" defaultRowHeight="15"/>
  <cols>
    <col width="34" customWidth="1" min="1" max="1"/>
    <col width="22" customWidth="1" min="2" max="2"/>
    <col width="4" customWidth="1" min="3" max="3"/>
    <col width="26" customWidth="1" min="4" max="4"/>
    <col width="70" customWidth="1" min="5" max="5"/>
  </cols>
  <sheetData>
    <row r="1">
      <c r="A1" s="1" t="inlineStr">
        <is>
          <t>Settings</t>
        </is>
      </c>
    </row>
    <row r="2">
      <c r="A2" s="2" t="inlineStr">
        <is>
          <t>Three inputs. Yellow = you type. Grey = calculated.</t>
        </is>
      </c>
    </row>
    <row r="4">
      <c r="A4" s="5" t="inlineStr">
        <is>
          <t>Plan start month (first payment)</t>
        </is>
      </c>
      <c r="B4" s="6" t="n">
        <v>46327</v>
      </c>
      <c r="D4" s="7" t="inlineStr">
        <is>
          <t>Strategies</t>
        </is>
      </c>
      <c r="E4" s="7" t="inlineStr">
        <is>
          <t>What it does</t>
        </is>
      </c>
    </row>
    <row r="5">
      <c r="A5" s="5" t="inlineStr">
        <is>
          <t>Monthly amount for all debts</t>
        </is>
      </c>
      <c r="B5" s="8" t="n">
        <v>1450</v>
      </c>
      <c r="D5" s="5" t="inlineStr">
        <is>
          <t>Snowball</t>
        </is>
      </c>
      <c r="E5" s="9" t="inlineStr">
        <is>
          <t>Smallest balance first. Quick wins.</t>
        </is>
      </c>
    </row>
    <row r="6">
      <c r="A6" s="5" t="inlineStr">
        <is>
          <t>Payoff strategy</t>
        </is>
      </c>
      <c r="B6" s="10" t="inlineStr">
        <is>
          <t>Avalanche + promo deadlines</t>
        </is>
      </c>
      <c r="D6" s="5" t="inlineStr">
        <is>
          <t>Avalanche</t>
        </is>
      </c>
      <c r="E6" s="9" t="inlineStr">
        <is>
          <t>Highest regular APR first. Usually least interest when there are no promos.</t>
        </is>
      </c>
    </row>
    <row r="7">
      <c r="D7" s="5" t="inlineStr">
        <is>
          <t>Avalanche + promo deadlines</t>
        </is>
      </c>
      <c r="E7" s="9" t="inlineStr">
        <is>
          <t>Deferred-interest promos get just enough to clear by their end date; the rest goes to the highest rate this month.</t>
        </is>
      </c>
    </row>
    <row r="8">
      <c r="A8" s="5" t="inlineStr">
        <is>
          <t>Start month used</t>
        </is>
      </c>
      <c r="B8" s="11">
        <f>IF(ISNUMBER(B4),DATE(YEAR(B4),MONTH(B4),1),EOMONTH(TODAY(),0)+1)</f>
        <v/>
      </c>
      <c r="D8" s="5" t="inlineStr">
        <is>
          <t>Promo deadline first</t>
        </is>
      </c>
      <c r="E8" s="9" t="inlineStr">
        <is>
          <t>Promo balances first, earliest end date first; then highest APR. Avoids deferred-interest hits.</t>
        </is>
      </c>
    </row>
    <row r="9">
      <c r="A9" s="5" t="inlineStr">
        <is>
          <t>Strategy number</t>
        </is>
      </c>
      <c r="B9" s="12">
        <f>IFERROR(MATCH(B6,$D$5:$D$9,0),1)</f>
        <v/>
      </c>
      <c r="D9" s="5" t="inlineStr">
        <is>
          <t>Custom order</t>
        </is>
      </c>
      <c r="E9" s="9" t="inlineStr">
        <is>
          <t>Your own order from the Custom priority column (1 = first).</t>
        </is>
      </c>
    </row>
    <row r="10">
      <c r="A10" s="5" t="inlineStr">
        <is>
          <t>Minimums due in month 1</t>
        </is>
      </c>
      <c r="B10" s="13">
        <f>E_Min!E6</f>
        <v/>
      </c>
    </row>
    <row r="11">
      <c r="A11" s="5" t="inlineStr">
        <is>
          <t>Available in month 1 (incl. extras)</t>
        </is>
      </c>
      <c r="B11" s="13">
        <f>ROUND(Months!C6+Months!D6,2)</f>
        <v/>
      </c>
    </row>
    <row r="12">
      <c r="A12" s="5" t="inlineStr">
        <is>
          <t>Check</t>
        </is>
      </c>
      <c r="B12" s="12">
        <f>IF(SUM(Debts!V5:V16)=0,"Add your debts on the Debts sheet",IF(ISNA(MATCH(B6,$D$5:$D$9,0)),"Pick a strategy from the list (using Snowball)",IF(B11&lt;B10-0.004,"Monthly amount is below the month-1 minimums: the plan pays minimums only","OK")))</f>
        <v/>
      </c>
      <c r="C12" s="14" t="n"/>
      <c r="D12" s="14" t="n"/>
      <c r="E12" s="15" t="n"/>
    </row>
    <row r="14">
      <c r="A14" s="2" t="inlineStr">
        <is>
          <t>Not financial advice. Estimates only: lenders calculate interest daily and post payments on their own dates. Check your statements.</t>
        </is>
      </c>
    </row>
  </sheetData>
  <sheetProtection selectLockedCells="0" selectUnlockedCells="0" sheet="1" objects="0" insertRows="1" insertHyperlinks="1" autoFilter="1" scenarios="0" formatColumns="0" deleteColumns="1" insertColumns="1" pivotTables="1" deleteRows="1" formatCells="1" formatRows="0" sort="1"/>
  <mergeCells count="1">
    <mergeCell ref="B12:E12"/>
  </mergeCells>
  <dataValidations count="3">
    <dataValidation sqref="B6" showDropDown="0" showInputMessage="0" showErrorMessage="0" allowBlank="1" type="list">
      <formula1>$D$5:$D$9</formula1>
    </dataValidation>
    <dataValidation sqref="B4" showDropDown="0" showInputMessage="0" showErrorMessage="0" allowBlank="1" type="date" operator="between">
      <formula1>DATE(2000,1,1)</formula1>
      <formula2>DATE(2100,12,31)</formula2>
    </dataValidation>
    <dataValidation sqref="B5"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K19"/>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2" customWidth="1" min="3" max="3"/>
    <col width="9" customWidth="1" min="4" max="4"/>
    <col width="9" customWidth="1" min="5" max="5"/>
    <col width="12" customWidth="1" min="6" max="6"/>
    <col width="10" customWidth="1" min="7" max="7"/>
    <col width="9" customWidth="1" min="8" max="8"/>
    <col width="12" customWidth="1" min="9" max="9"/>
    <col width="10" customWidth="1" min="10" max="10"/>
    <col width="9" customWidth="1" min="11" max="11"/>
    <col width="28" customWidth="1" min="12" max="12"/>
    <col width="8" customWidth="1" min="13" max="13"/>
    <col width="11" customWidth="1" min="14" max="14"/>
    <col width="13" customWidth="1" min="15" max="15"/>
    <col width="40" customWidth="1" min="16" max="16"/>
    <col width="9" customWidth="1" min="17" max="17"/>
    <col width="9" customWidth="1" min="18" max="18"/>
    <col width="9" customWidth="1" min="19" max="19"/>
    <col width="9" customWidth="1" min="20" max="20"/>
    <col width="3" customWidth="1" min="21" max="21"/>
    <col hidden="1" width="8" customWidth="1" min="22" max="22"/>
    <col hidden="1" width="8" customWidth="1" min="23" max="23"/>
    <col hidden="1" width="8" customWidth="1" min="24" max="24"/>
    <col hidden="1" width="8" customWidth="1" min="25" max="25"/>
    <col hidden="1" width="8" customWidth="1" min="26" max="26"/>
    <col hidden="1" width="8" customWidth="1" min="27" max="27"/>
    <col hidden="1" width="8" customWidth="1" min="28" max="28"/>
    <col hidden="1" width="8" customWidth="1" min="29" max="29"/>
    <col hidden="1" width="8" customWidth="1" min="30" max="30"/>
    <col hidden="1" width="8" customWidth="1" min="31" max="31"/>
    <col hidden="1" width="8" customWidth="1" min="32" max="32"/>
    <col hidden="1" width="8" customWidth="1" min="33" max="33"/>
    <col hidden="1" width="8" customWidth="1" min="34" max="34"/>
    <col hidden="1" width="8" customWidth="1" min="35" max="35"/>
    <col hidden="1" width="8" customWidth="1" min="36" max="36"/>
    <col hidden="1" width="8" customWidth="1" min="37" max="37"/>
  </cols>
  <sheetData>
    <row r="1">
      <c r="A1" s="1" t="inlineStr">
        <is>
          <t>Debts</t>
        </is>
      </c>
    </row>
    <row r="2">
      <c r="A2" s="2" t="inlineStr">
        <is>
          <t>One row per debt (up to 12). Yellow = you type. Promo and minimum rules are per debt. Grey = calculated.</t>
        </is>
      </c>
    </row>
    <row r="4" ht="54" customHeight="1">
      <c r="A4" s="7" t="inlineStr">
        <is>
          <t>Debt</t>
        </is>
      </c>
      <c r="B4" s="7" t="inlineStr">
        <is>
          <t>Type</t>
        </is>
      </c>
      <c r="C4" s="7" t="inlineStr">
        <is>
          <t>Balance now</t>
        </is>
      </c>
      <c r="D4" s="7" t="inlineStr">
        <is>
          <t>Regular APR</t>
        </is>
      </c>
      <c r="E4" s="7" t="inlineStr">
        <is>
          <t>Promo APR</t>
        </is>
      </c>
      <c r="F4" s="7" t="inlineStr">
        <is>
          <t>Promo ends</t>
        </is>
      </c>
      <c r="G4" s="7" t="inlineStr">
        <is>
          <t>Deferred interest?</t>
        </is>
      </c>
      <c r="H4" s="7" t="inlineStr">
        <is>
          <t>Min % of balance</t>
        </is>
      </c>
      <c r="I4" s="7" t="inlineStr">
        <is>
          <t>Min floor or fixed payment</t>
        </is>
      </c>
      <c r="J4" s="7" t="inlineStr">
        <is>
          <t>Add interest to min?</t>
        </is>
      </c>
      <c r="K4" s="7" t="inlineStr">
        <is>
          <t>Custom priority</t>
        </is>
      </c>
      <c r="L4" s="7" t="inlineStr">
        <is>
          <t>Notes</t>
        </is>
      </c>
      <c r="M4" s="7" t="inlineStr">
        <is>
          <t>Promo months</t>
        </is>
      </c>
      <c r="N4" s="7" t="inlineStr">
        <is>
          <t>Minimum, month 1</t>
        </is>
      </c>
      <c r="O4" s="7" t="inlineStr">
        <is>
          <t>Pay per month to clear by promo end</t>
        </is>
      </c>
      <c r="P4" s="7" t="inlineStr">
        <is>
          <t>Check</t>
        </is>
      </c>
      <c r="Q4" s="7" t="inlineStr">
        <is>
          <t>Snowball #</t>
        </is>
      </c>
      <c r="R4" s="7" t="inlineStr">
        <is>
          <t>Avalanche #</t>
        </is>
      </c>
      <c r="S4" s="7" t="inlineStr">
        <is>
          <t>Deadline #</t>
        </is>
      </c>
      <c r="T4" s="7" t="inlineStr">
        <is>
          <t>Custom #</t>
        </is>
      </c>
      <c r="V4" s="7" t="inlineStr">
        <is>
          <t>active</t>
        </is>
      </c>
      <c r="W4" s="7" t="inlineStr">
        <is>
          <t>idx</t>
        </is>
      </c>
      <c r="X4" s="7" t="inlineStr">
        <is>
          <t>promo rate used</t>
        </is>
      </c>
      <c r="Y4" s="7" t="inlineStr">
        <is>
          <t>regular rate used</t>
        </is>
      </c>
      <c r="Z4" s="7" t="inlineStr">
        <is>
          <t>min pct</t>
        </is>
      </c>
      <c r="AA4" s="7" t="inlineStr">
        <is>
          <t>min floor</t>
        </is>
      </c>
      <c r="AB4" s="7" t="inlineStr">
        <is>
          <t>add int</t>
        </is>
      </c>
      <c r="AC4" s="7" t="inlineStr">
        <is>
          <t>deferred</t>
        </is>
      </c>
      <c r="AD4" s="7" t="inlineStr">
        <is>
          <t>group</t>
        </is>
      </c>
      <c r="AE4" s="7" t="inlineStr">
        <is>
          <t>promo end key</t>
        </is>
      </c>
      <c r="AF4" s="7" t="inlineStr">
        <is>
          <t>balance used</t>
        </is>
      </c>
      <c r="AG4" s="7" t="inlineStr">
        <is>
          <t>custom key</t>
        </is>
      </c>
      <c r="AH4" s="7" t="inlineStr">
        <is>
          <t>r snow</t>
        </is>
      </c>
      <c r="AI4" s="7" t="inlineStr">
        <is>
          <t>r aval</t>
        </is>
      </c>
      <c r="AJ4" s="7" t="inlineStr">
        <is>
          <t>r dead</t>
        </is>
      </c>
      <c r="AK4" s="7" t="inlineStr">
        <is>
          <t>r cust</t>
        </is>
      </c>
    </row>
    <row r="5">
      <c r="A5" s="10" t="inlineStr">
        <is>
          <t>Example Rewards Card</t>
        </is>
      </c>
      <c r="B5" s="10" t="inlineStr">
        <is>
          <t>Credit card</t>
        </is>
      </c>
      <c r="C5" s="8" t="n">
        <v>6840</v>
      </c>
      <c r="D5" s="16" t="n">
        <v>0.2849</v>
      </c>
      <c r="E5" s="16" t="n"/>
      <c r="F5" s="17" t="n"/>
      <c r="G5" s="10" t="inlineStr">
        <is>
          <t>No</t>
        </is>
      </c>
      <c r="H5" s="16" t="n">
        <v>0.01</v>
      </c>
      <c r="I5" s="8" t="n">
        <v>40</v>
      </c>
      <c r="J5" s="10" t="inlineStr">
        <is>
          <t>Yes</t>
        </is>
      </c>
      <c r="K5" s="18" t="n">
        <v>3</v>
      </c>
      <c r="L5" s="10" t="inlineStr">
        <is>
          <t>1% + interest, $40 floor</t>
        </is>
      </c>
      <c r="M5" s="19">
        <f>IF(OR(V5=0,NOT(ISNUMBER(F5))),0,MIN(360,MAX(0,(YEAR(F5)-YEAR(StartM))*12+MONTH(F5)-MONTH(StartM)+IF(INT(F5)=EOMONTH(F5,0),1,0))))</f>
        <v/>
      </c>
      <c r="N5" s="13">
        <f>IF(V5=1,E_Min!V6,"")</f>
        <v/>
      </c>
      <c r="O5" s="13">
        <f>IF(OR(V5=0,M5=0),"",ROUNDUP(IF(X5=0,AF5/M5,AF5*(X5/12)/(1-(1+X5/12)^(-M5))),2))</f>
        <v/>
      </c>
      <c r="P5" s="12">
        <f>IF(AND(A5="",N(C5)=0,D5="",F5=""),"",IF(V5=0,"Add a balance above 0",IF(A5="","Add a name",IF(D5="","Add the regular APR (0% if none)",IF(AND(Z5=0,AA5=0),"Set a minimum payment",IF(AND(AC5=1,NOT(ISNUMBER(F5))),"Deferred interest needs a promo end date",IF(AND(ISNUMBER(F5),M5=0),"Promo ends before the plan starts: ignored",IF(N5&lt;E_Min!J6,"Minimum is below the interest: balance grows on minimums",IF(AND(AC5=1,N(E5)&gt;0),"Deferred promo treated as 0% (promo APR ignored)","OK")))))))))</f>
        <v/>
      </c>
      <c r="Q5" s="12">
        <f>IF(V5=1,AH5,"")</f>
        <v/>
      </c>
      <c r="R5" s="12">
        <f>IF(V5=1,AI5,"")</f>
        <v/>
      </c>
      <c r="S5" s="12">
        <f>IF(V5=1,AJ5,"")</f>
        <v/>
      </c>
      <c r="T5" s="12">
        <f>IF(V5=1,AK5,"")</f>
        <v/>
      </c>
      <c r="V5" s="12">
        <f>IF(N(C5)&gt;0,1,0)</f>
        <v/>
      </c>
      <c r="W5" s="20" t="n">
        <v>1</v>
      </c>
      <c r="X5" s="21">
        <f>IF(AC5=1,0,N(E5))</f>
        <v/>
      </c>
      <c r="Y5" s="21">
        <f>N(D5)</f>
        <v/>
      </c>
      <c r="Z5" s="21">
        <f>N(H5)</f>
        <v/>
      </c>
      <c r="AA5" s="13">
        <f>N(I5)</f>
        <v/>
      </c>
      <c r="AB5" s="12">
        <f>IF(J5="Yes",1,0)</f>
        <v/>
      </c>
      <c r="AC5" s="12">
        <f>IF(G5="Yes",1,0)</f>
        <v/>
      </c>
      <c r="AD5" s="12">
        <f>IF(M5&gt;0,0,1)</f>
        <v/>
      </c>
      <c r="AE5" s="12">
        <f>IF(M5&gt;0,INT(F5),0)</f>
        <v/>
      </c>
      <c r="AF5" s="13">
        <f>IF(V5=1,ROUND(C5,2),0)</f>
        <v/>
      </c>
      <c r="AG5" s="12">
        <f>IF(ISNUMBER(K5),K5,1000000000)</f>
        <v/>
      </c>
      <c r="AH5" s="12">
        <f>IF(V5=1,1+SUMPRODUCT($V$5:$V$16*(($AF$5:$AF$16&lt;AF5)+($AF$5:$AF$16=AF5)*(($Y$5:$Y$16&gt;Y5)+($Y$5:$Y$16=Y5)*($W$5:$W$16&lt;W5)))),1+SUM($V$5:$V$16)+SUMPRODUCT((1-$V$5:$V$16)*($W$5:$W$16&lt;W5)))</f>
        <v/>
      </c>
      <c r="AI5" s="12">
        <f>IF(V5=1,1+SUMPRODUCT($V$5:$V$16*(($Y$5:$Y$16&gt;Y5)+($Y$5:$Y$16=Y5)*(($AF$5:$AF$16&lt;AF5)+($AF$5:$AF$16=AF5)*($W$5:$W$16&lt;W5)))),1+SUM($V$5:$V$16)+SUMPRODUCT((1-$V$5:$V$16)*($W$5:$W$16&lt;W5)))</f>
        <v/>
      </c>
      <c r="AJ5" s="12">
        <f>IF(V5=1,1+SUMPRODUCT($V$5:$V$16*(($AD$5:$AD$16&lt;AD5)+($AD$5:$AD$16=AD5)*(($AE$5:$AE$16&lt;AE5)+($AE$5:$AE$16=AE5)*(($Y$5:$Y$16&gt;Y5)+($Y$5:$Y$16=Y5)*(($AF$5:$AF$16&lt;AF5)+($AF$5:$AF$16=AF5)*($W$5:$W$16&lt;W5)))))),1+SUM($V$5:$V$16)+SUMPRODUCT((1-$V$5:$V$16)*($W$5:$W$16&lt;W5)))</f>
        <v/>
      </c>
      <c r="AK5" s="12">
        <f>IF(V5=1,1+SUMPRODUCT($V$5:$V$16*(($AG$5:$AG$16&lt;AG5)+($AG$5:$AG$16=AG5)*($W$5:$W$16&lt;W5))),1+SUM($V$5:$V$16)+SUMPRODUCT((1-$V$5:$V$16)*($W$5:$W$16&lt;W5)))</f>
        <v/>
      </c>
    </row>
    <row r="6">
      <c r="A6" s="10" t="inlineStr">
        <is>
          <t>Example Transfer Card</t>
        </is>
      </c>
      <c r="B6" s="10" t="inlineStr">
        <is>
          <t>Credit card</t>
        </is>
      </c>
      <c r="C6" s="8" t="n">
        <v>4200</v>
      </c>
      <c r="D6" s="16" t="n">
        <v>0.2749</v>
      </c>
      <c r="E6" s="16" t="n">
        <v>0</v>
      </c>
      <c r="F6" s="17" t="n">
        <v>46599</v>
      </c>
      <c r="G6" s="10" t="inlineStr">
        <is>
          <t>No</t>
        </is>
      </c>
      <c r="H6" s="16" t="n">
        <v>0.01</v>
      </c>
      <c r="I6" s="8" t="n">
        <v>35</v>
      </c>
      <c r="J6" s="10" t="inlineStr">
        <is>
          <t>Yes</t>
        </is>
      </c>
      <c r="K6" s="18" t="n">
        <v>2</v>
      </c>
      <c r="L6" s="10" t="inlineStr">
        <is>
          <t>0% transfer, then 27.49%</t>
        </is>
      </c>
      <c r="M6" s="19">
        <f>IF(OR(V6=0,NOT(ISNUMBER(F6))),0,MIN(360,MAX(0,(YEAR(F6)-YEAR(StartM))*12+MONTH(F6)-MONTH(StartM)+IF(INT(F6)=EOMONTH(F6,0),1,0))))</f>
        <v/>
      </c>
      <c r="N6" s="13">
        <f>IF(V6=1,E_Min!W6,"")</f>
        <v/>
      </c>
      <c r="O6" s="13">
        <f>IF(OR(V6=0,M6=0),"",ROUNDUP(IF(X6=0,AF6/M6,AF6*(X6/12)/(1-(1+X6/12)^(-M6))),2))</f>
        <v/>
      </c>
      <c r="P6" s="12">
        <f>IF(AND(A6="",N(C6)=0,D6="",F6=""),"",IF(V6=0,"Add a balance above 0",IF(A6="","Add a name",IF(D6="","Add the regular APR (0% if none)",IF(AND(Z6=0,AA6=0),"Set a minimum payment",IF(AND(AC6=1,NOT(ISNUMBER(F6))),"Deferred interest needs a promo end date",IF(AND(ISNUMBER(F6),M6=0),"Promo ends before the plan starts: ignored",IF(N6&lt;E_Min!K6,"Minimum is below the interest: balance grows on minimums",IF(AND(AC6=1,N(E6)&gt;0),"Deferred promo treated as 0% (promo APR ignored)","OK")))))))))</f>
        <v/>
      </c>
      <c r="Q6" s="12">
        <f>IF(V6=1,AH6,"")</f>
        <v/>
      </c>
      <c r="R6" s="12">
        <f>IF(V6=1,AI6,"")</f>
        <v/>
      </c>
      <c r="S6" s="12">
        <f>IF(V6=1,AJ6,"")</f>
        <v/>
      </c>
      <c r="T6" s="12">
        <f>IF(V6=1,AK6,"")</f>
        <v/>
      </c>
      <c r="V6" s="12">
        <f>IF(N(C6)&gt;0,1,0)</f>
        <v/>
      </c>
      <c r="W6" s="20" t="n">
        <v>2</v>
      </c>
      <c r="X6" s="21">
        <f>IF(AC6=1,0,N(E6))</f>
        <v/>
      </c>
      <c r="Y6" s="21">
        <f>N(D6)</f>
        <v/>
      </c>
      <c r="Z6" s="21">
        <f>N(H6)</f>
        <v/>
      </c>
      <c r="AA6" s="13">
        <f>N(I6)</f>
        <v/>
      </c>
      <c r="AB6" s="12">
        <f>IF(J6="Yes",1,0)</f>
        <v/>
      </c>
      <c r="AC6" s="12">
        <f>IF(G6="Yes",1,0)</f>
        <v/>
      </c>
      <c r="AD6" s="12">
        <f>IF(M6&gt;0,0,1)</f>
        <v/>
      </c>
      <c r="AE6" s="12">
        <f>IF(M6&gt;0,INT(F6),0)</f>
        <v/>
      </c>
      <c r="AF6" s="13">
        <f>IF(V6=1,ROUND(C6,2),0)</f>
        <v/>
      </c>
      <c r="AG6" s="12">
        <f>IF(ISNUMBER(K6),K6,1000000000)</f>
        <v/>
      </c>
      <c r="AH6" s="12">
        <f>IF(V6=1,1+SUMPRODUCT($V$5:$V$16*(($AF$5:$AF$16&lt;AF6)+($AF$5:$AF$16=AF6)*(($Y$5:$Y$16&gt;Y6)+($Y$5:$Y$16=Y6)*($W$5:$W$16&lt;W6)))),1+SUM($V$5:$V$16)+SUMPRODUCT((1-$V$5:$V$16)*($W$5:$W$16&lt;W6)))</f>
        <v/>
      </c>
      <c r="AI6" s="12">
        <f>IF(V6=1,1+SUMPRODUCT($V$5:$V$16*(($Y$5:$Y$16&gt;Y6)+($Y$5:$Y$16=Y6)*(($AF$5:$AF$16&lt;AF6)+($AF$5:$AF$16=AF6)*($W$5:$W$16&lt;W6)))),1+SUM($V$5:$V$16)+SUMPRODUCT((1-$V$5:$V$16)*($W$5:$W$16&lt;W6)))</f>
        <v/>
      </c>
      <c r="AJ6" s="12">
        <f>IF(V6=1,1+SUMPRODUCT($V$5:$V$16*(($AD$5:$AD$16&lt;AD6)+($AD$5:$AD$16=AD6)*(($AE$5:$AE$16&lt;AE6)+($AE$5:$AE$16=AE6)*(($Y$5:$Y$16&gt;Y6)+($Y$5:$Y$16=Y6)*(($AF$5:$AF$16&lt;AF6)+($AF$5:$AF$16=AF6)*($W$5:$W$16&lt;W6)))))),1+SUM($V$5:$V$16)+SUMPRODUCT((1-$V$5:$V$16)*($W$5:$W$16&lt;W6)))</f>
        <v/>
      </c>
      <c r="AK6" s="12">
        <f>IF(V6=1,1+SUMPRODUCT($V$5:$V$16*(($AG$5:$AG$16&lt;AG6)+($AG$5:$AG$16=AG6)*($W$5:$W$16&lt;W6))),1+SUM($V$5:$V$16)+SUMPRODUCT((1-$V$5:$V$16)*($W$5:$W$16&lt;W6)))</f>
        <v/>
      </c>
    </row>
    <row r="7">
      <c r="A7" s="10" t="inlineStr">
        <is>
          <t>Example Furniture Card</t>
        </is>
      </c>
      <c r="B7" s="10" t="inlineStr">
        <is>
          <t>Store card</t>
        </is>
      </c>
      <c r="C7" s="8" t="n">
        <v>2380</v>
      </c>
      <c r="D7" s="16" t="n">
        <v>0.2699</v>
      </c>
      <c r="E7" s="16" t="n">
        <v>0</v>
      </c>
      <c r="F7" s="17" t="n">
        <v>46507</v>
      </c>
      <c r="G7" s="10" t="inlineStr">
        <is>
          <t>Yes</t>
        </is>
      </c>
      <c r="H7" s="16" t="n">
        <v>0.03</v>
      </c>
      <c r="I7" s="8" t="n">
        <v>29</v>
      </c>
      <c r="J7" s="10" t="inlineStr">
        <is>
          <t>No</t>
        </is>
      </c>
      <c r="K7" s="18" t="n">
        <v>1</v>
      </c>
      <c r="L7" s="10" t="inlineStr">
        <is>
          <t>No interest if paid in full by end</t>
        </is>
      </c>
      <c r="M7" s="19">
        <f>IF(OR(V7=0,NOT(ISNUMBER(F7))),0,MIN(360,MAX(0,(YEAR(F7)-YEAR(StartM))*12+MONTH(F7)-MONTH(StartM)+IF(INT(F7)=EOMONTH(F7,0),1,0))))</f>
        <v/>
      </c>
      <c r="N7" s="13">
        <f>IF(V7=1,E_Min!X6,"")</f>
        <v/>
      </c>
      <c r="O7" s="13">
        <f>IF(OR(V7=0,M7=0),"",ROUNDUP(IF(X7=0,AF7/M7,AF7*(X7/12)/(1-(1+X7/12)^(-M7))),2))</f>
        <v/>
      </c>
      <c r="P7" s="12">
        <f>IF(AND(A7="",N(C7)=0,D7="",F7=""),"",IF(V7=0,"Add a balance above 0",IF(A7="","Add a name",IF(D7="","Add the regular APR (0% if none)",IF(AND(Z7=0,AA7=0),"Set a minimum payment",IF(AND(AC7=1,NOT(ISNUMBER(F7))),"Deferred interest needs a promo end date",IF(AND(ISNUMBER(F7),M7=0),"Promo ends before the plan starts: ignored",IF(N7&lt;E_Min!L6,"Minimum is below the interest: balance grows on minimums",IF(AND(AC7=1,N(E7)&gt;0),"Deferred promo treated as 0% (promo APR ignored)","OK")))))))))</f>
        <v/>
      </c>
      <c r="Q7" s="12">
        <f>IF(V7=1,AH7,"")</f>
        <v/>
      </c>
      <c r="R7" s="12">
        <f>IF(V7=1,AI7,"")</f>
        <v/>
      </c>
      <c r="S7" s="12">
        <f>IF(V7=1,AJ7,"")</f>
        <v/>
      </c>
      <c r="T7" s="12">
        <f>IF(V7=1,AK7,"")</f>
        <v/>
      </c>
      <c r="V7" s="12">
        <f>IF(N(C7)&gt;0,1,0)</f>
        <v/>
      </c>
      <c r="W7" s="20" t="n">
        <v>3</v>
      </c>
      <c r="X7" s="21">
        <f>IF(AC7=1,0,N(E7))</f>
        <v/>
      </c>
      <c r="Y7" s="21">
        <f>N(D7)</f>
        <v/>
      </c>
      <c r="Z7" s="21">
        <f>N(H7)</f>
        <v/>
      </c>
      <c r="AA7" s="13">
        <f>N(I7)</f>
        <v/>
      </c>
      <c r="AB7" s="12">
        <f>IF(J7="Yes",1,0)</f>
        <v/>
      </c>
      <c r="AC7" s="12">
        <f>IF(G7="Yes",1,0)</f>
        <v/>
      </c>
      <c r="AD7" s="12">
        <f>IF(M7&gt;0,0,1)</f>
        <v/>
      </c>
      <c r="AE7" s="12">
        <f>IF(M7&gt;0,INT(F7),0)</f>
        <v/>
      </c>
      <c r="AF7" s="13">
        <f>IF(V7=1,ROUND(C7,2),0)</f>
        <v/>
      </c>
      <c r="AG7" s="12">
        <f>IF(ISNUMBER(K7),K7,1000000000)</f>
        <v/>
      </c>
      <c r="AH7" s="12">
        <f>IF(V7=1,1+SUMPRODUCT($V$5:$V$16*(($AF$5:$AF$16&lt;AF7)+($AF$5:$AF$16=AF7)*(($Y$5:$Y$16&gt;Y7)+($Y$5:$Y$16=Y7)*($W$5:$W$16&lt;W7)))),1+SUM($V$5:$V$16)+SUMPRODUCT((1-$V$5:$V$16)*($W$5:$W$16&lt;W7)))</f>
        <v/>
      </c>
      <c r="AI7" s="12">
        <f>IF(V7=1,1+SUMPRODUCT($V$5:$V$16*(($Y$5:$Y$16&gt;Y7)+($Y$5:$Y$16=Y7)*(($AF$5:$AF$16&lt;AF7)+($AF$5:$AF$16=AF7)*($W$5:$W$16&lt;W7)))),1+SUM($V$5:$V$16)+SUMPRODUCT((1-$V$5:$V$16)*($W$5:$W$16&lt;W7)))</f>
        <v/>
      </c>
      <c r="AJ7" s="12">
        <f>IF(V7=1,1+SUMPRODUCT($V$5:$V$16*(($AD$5:$AD$16&lt;AD7)+($AD$5:$AD$16=AD7)*(($AE$5:$AE$16&lt;AE7)+($AE$5:$AE$16=AE7)*(($Y$5:$Y$16&gt;Y7)+($Y$5:$Y$16=Y7)*(($AF$5:$AF$16&lt;AF7)+($AF$5:$AF$16=AF7)*($W$5:$W$16&lt;W7)))))),1+SUM($V$5:$V$16)+SUMPRODUCT((1-$V$5:$V$16)*($W$5:$W$16&lt;W7)))</f>
        <v/>
      </c>
      <c r="AK7" s="12">
        <f>IF(V7=1,1+SUMPRODUCT($V$5:$V$16*(($AG$5:$AG$16&lt;AG7)+($AG$5:$AG$16=AG7)*($W$5:$W$16&lt;W7))),1+SUM($V$5:$V$16)+SUMPRODUCT((1-$V$5:$V$16)*($W$5:$W$16&lt;W7)))</f>
        <v/>
      </c>
    </row>
    <row r="8">
      <c r="A8" s="10" t="inlineStr">
        <is>
          <t>Example Car Loan</t>
        </is>
      </c>
      <c r="B8" s="10" t="inlineStr">
        <is>
          <t>Loan</t>
        </is>
      </c>
      <c r="C8" s="8" t="n">
        <v>11350</v>
      </c>
      <c r="D8" s="16" t="n">
        <v>0.06900000000000001</v>
      </c>
      <c r="E8" s="16" t="n"/>
      <c r="F8" s="17" t="n"/>
      <c r="G8" s="10" t="inlineStr">
        <is>
          <t>No</t>
        </is>
      </c>
      <c r="H8" s="16" t="n"/>
      <c r="I8" s="8" t="n">
        <v>318</v>
      </c>
      <c r="J8" s="10" t="inlineStr">
        <is>
          <t>No</t>
        </is>
      </c>
      <c r="K8" s="18" t="n">
        <v>5</v>
      </c>
      <c r="L8" s="10" t="inlineStr">
        <is>
          <t>Fixed payment</t>
        </is>
      </c>
      <c r="M8" s="19">
        <f>IF(OR(V8=0,NOT(ISNUMBER(F8))),0,MIN(360,MAX(0,(YEAR(F8)-YEAR(StartM))*12+MONTH(F8)-MONTH(StartM)+IF(INT(F8)=EOMONTH(F8,0),1,0))))</f>
        <v/>
      </c>
      <c r="N8" s="13">
        <f>IF(V8=1,E_Min!Y6,"")</f>
        <v/>
      </c>
      <c r="O8" s="13">
        <f>IF(OR(V8=0,M8=0),"",ROUNDUP(IF(X8=0,AF8/M8,AF8*(X8/12)/(1-(1+X8/12)^(-M8))),2))</f>
        <v/>
      </c>
      <c r="P8" s="12">
        <f>IF(AND(A8="",N(C8)=0,D8="",F8=""),"",IF(V8=0,"Add a balance above 0",IF(A8="","Add a name",IF(D8="","Add the regular APR (0% if none)",IF(AND(Z8=0,AA8=0),"Set a minimum payment",IF(AND(AC8=1,NOT(ISNUMBER(F8))),"Deferred interest needs a promo end date",IF(AND(ISNUMBER(F8),M8=0),"Promo ends before the plan starts: ignored",IF(N8&lt;E_Min!M6,"Minimum is below the interest: balance grows on minimums",IF(AND(AC8=1,N(E8)&gt;0),"Deferred promo treated as 0% (promo APR ignored)","OK")))))))))</f>
        <v/>
      </c>
      <c r="Q8" s="12">
        <f>IF(V8=1,AH8,"")</f>
        <v/>
      </c>
      <c r="R8" s="12">
        <f>IF(V8=1,AI8,"")</f>
        <v/>
      </c>
      <c r="S8" s="12">
        <f>IF(V8=1,AJ8,"")</f>
        <v/>
      </c>
      <c r="T8" s="12">
        <f>IF(V8=1,AK8,"")</f>
        <v/>
      </c>
      <c r="V8" s="12">
        <f>IF(N(C8)&gt;0,1,0)</f>
        <v/>
      </c>
      <c r="W8" s="20" t="n">
        <v>4</v>
      </c>
      <c r="X8" s="21">
        <f>IF(AC8=1,0,N(E8))</f>
        <v/>
      </c>
      <c r="Y8" s="21">
        <f>N(D8)</f>
        <v/>
      </c>
      <c r="Z8" s="21">
        <f>N(H8)</f>
        <v/>
      </c>
      <c r="AA8" s="13">
        <f>N(I8)</f>
        <v/>
      </c>
      <c r="AB8" s="12">
        <f>IF(J8="Yes",1,0)</f>
        <v/>
      </c>
      <c r="AC8" s="12">
        <f>IF(G8="Yes",1,0)</f>
        <v/>
      </c>
      <c r="AD8" s="12">
        <f>IF(M8&gt;0,0,1)</f>
        <v/>
      </c>
      <c r="AE8" s="12">
        <f>IF(M8&gt;0,INT(F8),0)</f>
        <v/>
      </c>
      <c r="AF8" s="13">
        <f>IF(V8=1,ROUND(C8,2),0)</f>
        <v/>
      </c>
      <c r="AG8" s="12">
        <f>IF(ISNUMBER(K8),K8,1000000000)</f>
        <v/>
      </c>
      <c r="AH8" s="12">
        <f>IF(V8=1,1+SUMPRODUCT($V$5:$V$16*(($AF$5:$AF$16&lt;AF8)+($AF$5:$AF$16=AF8)*(($Y$5:$Y$16&gt;Y8)+($Y$5:$Y$16=Y8)*($W$5:$W$16&lt;W8)))),1+SUM($V$5:$V$16)+SUMPRODUCT((1-$V$5:$V$16)*($W$5:$W$16&lt;W8)))</f>
        <v/>
      </c>
      <c r="AI8" s="12">
        <f>IF(V8=1,1+SUMPRODUCT($V$5:$V$16*(($Y$5:$Y$16&gt;Y8)+($Y$5:$Y$16=Y8)*(($AF$5:$AF$16&lt;AF8)+($AF$5:$AF$16=AF8)*($W$5:$W$16&lt;W8)))),1+SUM($V$5:$V$16)+SUMPRODUCT((1-$V$5:$V$16)*($W$5:$W$16&lt;W8)))</f>
        <v/>
      </c>
      <c r="AJ8" s="12">
        <f>IF(V8=1,1+SUMPRODUCT($V$5:$V$16*(($AD$5:$AD$16&lt;AD8)+($AD$5:$AD$16=AD8)*(($AE$5:$AE$16&lt;AE8)+($AE$5:$AE$16=AE8)*(($Y$5:$Y$16&gt;Y8)+($Y$5:$Y$16=Y8)*(($AF$5:$AF$16&lt;AF8)+($AF$5:$AF$16=AF8)*($W$5:$W$16&lt;W8)))))),1+SUM($V$5:$V$16)+SUMPRODUCT((1-$V$5:$V$16)*($W$5:$W$16&lt;W8)))</f>
        <v/>
      </c>
      <c r="AK8" s="12">
        <f>IF(V8=1,1+SUMPRODUCT($V$5:$V$16*(($AG$5:$AG$16&lt;AG8)+($AG$5:$AG$16=AG8)*($W$5:$W$16&lt;W8))),1+SUM($V$5:$V$16)+SUMPRODUCT((1-$V$5:$V$16)*($W$5:$W$16&lt;W8)))</f>
        <v/>
      </c>
    </row>
    <row r="9">
      <c r="A9" s="10" t="inlineStr">
        <is>
          <t>Example Student Loan</t>
        </is>
      </c>
      <c r="B9" s="10" t="inlineStr">
        <is>
          <t>Loan</t>
        </is>
      </c>
      <c r="C9" s="8" t="n">
        <v>8900</v>
      </c>
      <c r="D9" s="16" t="n">
        <v>0.055</v>
      </c>
      <c r="E9" s="16" t="n"/>
      <c r="F9" s="17" t="n"/>
      <c r="G9" s="10" t="inlineStr">
        <is>
          <t>No</t>
        </is>
      </c>
      <c r="H9" s="16" t="n"/>
      <c r="I9" s="8" t="n">
        <v>112</v>
      </c>
      <c r="J9" s="10" t="inlineStr">
        <is>
          <t>No</t>
        </is>
      </c>
      <c r="K9" s="18" t="n">
        <v>6</v>
      </c>
      <c r="L9" s="10" t="inlineStr">
        <is>
          <t>Fixed payment</t>
        </is>
      </c>
      <c r="M9" s="19">
        <f>IF(OR(V9=0,NOT(ISNUMBER(F9))),0,MIN(360,MAX(0,(YEAR(F9)-YEAR(StartM))*12+MONTH(F9)-MONTH(StartM)+IF(INT(F9)=EOMONTH(F9,0),1,0))))</f>
        <v/>
      </c>
      <c r="N9" s="13">
        <f>IF(V9=1,E_Min!Z6,"")</f>
        <v/>
      </c>
      <c r="O9" s="13">
        <f>IF(OR(V9=0,M9=0),"",ROUNDUP(IF(X9=0,AF9/M9,AF9*(X9/12)/(1-(1+X9/12)^(-M9))),2))</f>
        <v/>
      </c>
      <c r="P9" s="12">
        <f>IF(AND(A9="",N(C9)=0,D9="",F9=""),"",IF(V9=0,"Add a balance above 0",IF(A9="","Add a name",IF(D9="","Add the regular APR (0% if none)",IF(AND(Z9=0,AA9=0),"Set a minimum payment",IF(AND(AC9=1,NOT(ISNUMBER(F9))),"Deferred interest needs a promo end date",IF(AND(ISNUMBER(F9),M9=0),"Promo ends before the plan starts: ignored",IF(N9&lt;E_Min!N6,"Minimum is below the interest: balance grows on minimums",IF(AND(AC9=1,N(E9)&gt;0),"Deferred promo treated as 0% (promo APR ignored)","OK")))))))))</f>
        <v/>
      </c>
      <c r="Q9" s="12">
        <f>IF(V9=1,AH9,"")</f>
        <v/>
      </c>
      <c r="R9" s="12">
        <f>IF(V9=1,AI9,"")</f>
        <v/>
      </c>
      <c r="S9" s="12">
        <f>IF(V9=1,AJ9,"")</f>
        <v/>
      </c>
      <c r="T9" s="12">
        <f>IF(V9=1,AK9,"")</f>
        <v/>
      </c>
      <c r="V9" s="12">
        <f>IF(N(C9)&gt;0,1,0)</f>
        <v/>
      </c>
      <c r="W9" s="20" t="n">
        <v>5</v>
      </c>
      <c r="X9" s="21">
        <f>IF(AC9=1,0,N(E9))</f>
        <v/>
      </c>
      <c r="Y9" s="21">
        <f>N(D9)</f>
        <v/>
      </c>
      <c r="Z9" s="21">
        <f>N(H9)</f>
        <v/>
      </c>
      <c r="AA9" s="13">
        <f>N(I9)</f>
        <v/>
      </c>
      <c r="AB9" s="12">
        <f>IF(J9="Yes",1,0)</f>
        <v/>
      </c>
      <c r="AC9" s="12">
        <f>IF(G9="Yes",1,0)</f>
        <v/>
      </c>
      <c r="AD9" s="12">
        <f>IF(M9&gt;0,0,1)</f>
        <v/>
      </c>
      <c r="AE9" s="12">
        <f>IF(M9&gt;0,INT(F9),0)</f>
        <v/>
      </c>
      <c r="AF9" s="13">
        <f>IF(V9=1,ROUND(C9,2),0)</f>
        <v/>
      </c>
      <c r="AG9" s="12">
        <f>IF(ISNUMBER(K9),K9,1000000000)</f>
        <v/>
      </c>
      <c r="AH9" s="12">
        <f>IF(V9=1,1+SUMPRODUCT($V$5:$V$16*(($AF$5:$AF$16&lt;AF9)+($AF$5:$AF$16=AF9)*(($Y$5:$Y$16&gt;Y9)+($Y$5:$Y$16=Y9)*($W$5:$W$16&lt;W9)))),1+SUM($V$5:$V$16)+SUMPRODUCT((1-$V$5:$V$16)*($W$5:$W$16&lt;W9)))</f>
        <v/>
      </c>
      <c r="AI9" s="12">
        <f>IF(V9=1,1+SUMPRODUCT($V$5:$V$16*(($Y$5:$Y$16&gt;Y9)+($Y$5:$Y$16=Y9)*(($AF$5:$AF$16&lt;AF9)+($AF$5:$AF$16=AF9)*($W$5:$W$16&lt;W9)))),1+SUM($V$5:$V$16)+SUMPRODUCT((1-$V$5:$V$16)*($W$5:$W$16&lt;W9)))</f>
        <v/>
      </c>
      <c r="AJ9" s="12">
        <f>IF(V9=1,1+SUMPRODUCT($V$5:$V$16*(($AD$5:$AD$16&lt;AD9)+($AD$5:$AD$16=AD9)*(($AE$5:$AE$16&lt;AE9)+($AE$5:$AE$16=AE9)*(($Y$5:$Y$16&gt;Y9)+($Y$5:$Y$16=Y9)*(($AF$5:$AF$16&lt;AF9)+($AF$5:$AF$16=AF9)*($W$5:$W$16&lt;W9)))))),1+SUM($V$5:$V$16)+SUMPRODUCT((1-$V$5:$V$16)*($W$5:$W$16&lt;W9)))</f>
        <v/>
      </c>
      <c r="AK9" s="12">
        <f>IF(V9=1,1+SUMPRODUCT($V$5:$V$16*(($AG$5:$AG$16&lt;AG9)+($AG$5:$AG$16=AG9)*($W$5:$W$16&lt;W9))),1+SUM($V$5:$V$16)+SUMPRODUCT((1-$V$5:$V$16)*($W$5:$W$16&lt;W9)))</f>
        <v/>
      </c>
    </row>
    <row r="10">
      <c r="A10" s="10" t="inlineStr">
        <is>
          <t>Example Clinic Plan</t>
        </is>
      </c>
      <c r="B10" s="10" t="inlineStr">
        <is>
          <t>Other</t>
        </is>
      </c>
      <c r="C10" s="8" t="n">
        <v>720</v>
      </c>
      <c r="D10" s="16" t="n">
        <v>0</v>
      </c>
      <c r="E10" s="16" t="n"/>
      <c r="F10" s="17" t="n"/>
      <c r="G10" s="10" t="inlineStr">
        <is>
          <t>No</t>
        </is>
      </c>
      <c r="H10" s="16" t="n"/>
      <c r="I10" s="8" t="n">
        <v>60</v>
      </c>
      <c r="J10" s="10" t="inlineStr">
        <is>
          <t>No</t>
        </is>
      </c>
      <c r="K10" s="18" t="n">
        <v>4</v>
      </c>
      <c r="L10" s="10" t="inlineStr">
        <is>
          <t>Interest-free plan</t>
        </is>
      </c>
      <c r="M10" s="19">
        <f>IF(OR(V10=0,NOT(ISNUMBER(F10))),0,MIN(360,MAX(0,(YEAR(F10)-YEAR(StartM))*12+MONTH(F10)-MONTH(StartM)+IF(INT(F10)=EOMONTH(F10,0),1,0))))</f>
        <v/>
      </c>
      <c r="N10" s="13">
        <f>IF(V10=1,E_Min!AA6,"")</f>
        <v/>
      </c>
      <c r="O10" s="13">
        <f>IF(OR(V10=0,M10=0),"",ROUNDUP(IF(X10=0,AF10/M10,AF10*(X10/12)/(1-(1+X10/12)^(-M10))),2))</f>
        <v/>
      </c>
      <c r="P10" s="12">
        <f>IF(AND(A10="",N(C10)=0,D10="",F10=""),"",IF(V10=0,"Add a balance above 0",IF(A10="","Add a name",IF(D10="","Add the regular APR (0% if none)",IF(AND(Z10=0,AA10=0),"Set a minimum payment",IF(AND(AC10=1,NOT(ISNUMBER(F10))),"Deferred interest needs a promo end date",IF(AND(ISNUMBER(F10),M10=0),"Promo ends before the plan starts: ignored",IF(N10&lt;E_Min!O6,"Minimum is below the interest: balance grows on minimums",IF(AND(AC10=1,N(E10)&gt;0),"Deferred promo treated as 0% (promo APR ignored)","OK")))))))))</f>
        <v/>
      </c>
      <c r="Q10" s="12">
        <f>IF(V10=1,AH10,"")</f>
        <v/>
      </c>
      <c r="R10" s="12">
        <f>IF(V10=1,AI10,"")</f>
        <v/>
      </c>
      <c r="S10" s="12">
        <f>IF(V10=1,AJ10,"")</f>
        <v/>
      </c>
      <c r="T10" s="12">
        <f>IF(V10=1,AK10,"")</f>
        <v/>
      </c>
      <c r="V10" s="12">
        <f>IF(N(C10)&gt;0,1,0)</f>
        <v/>
      </c>
      <c r="W10" s="20" t="n">
        <v>6</v>
      </c>
      <c r="X10" s="21">
        <f>IF(AC10=1,0,N(E10))</f>
        <v/>
      </c>
      <c r="Y10" s="21">
        <f>N(D10)</f>
        <v/>
      </c>
      <c r="Z10" s="21">
        <f>N(H10)</f>
        <v/>
      </c>
      <c r="AA10" s="13">
        <f>N(I10)</f>
        <v/>
      </c>
      <c r="AB10" s="12">
        <f>IF(J10="Yes",1,0)</f>
        <v/>
      </c>
      <c r="AC10" s="12">
        <f>IF(G10="Yes",1,0)</f>
        <v/>
      </c>
      <c r="AD10" s="12">
        <f>IF(M10&gt;0,0,1)</f>
        <v/>
      </c>
      <c r="AE10" s="12">
        <f>IF(M10&gt;0,INT(F10),0)</f>
        <v/>
      </c>
      <c r="AF10" s="13">
        <f>IF(V10=1,ROUND(C10,2),0)</f>
        <v/>
      </c>
      <c r="AG10" s="12">
        <f>IF(ISNUMBER(K10),K10,1000000000)</f>
        <v/>
      </c>
      <c r="AH10" s="12">
        <f>IF(V10=1,1+SUMPRODUCT($V$5:$V$16*(($AF$5:$AF$16&lt;AF10)+($AF$5:$AF$16=AF10)*(($Y$5:$Y$16&gt;Y10)+($Y$5:$Y$16=Y10)*($W$5:$W$16&lt;W10)))),1+SUM($V$5:$V$16)+SUMPRODUCT((1-$V$5:$V$16)*($W$5:$W$16&lt;W10)))</f>
        <v/>
      </c>
      <c r="AI10" s="12">
        <f>IF(V10=1,1+SUMPRODUCT($V$5:$V$16*(($Y$5:$Y$16&gt;Y10)+($Y$5:$Y$16=Y10)*(($AF$5:$AF$16&lt;AF10)+($AF$5:$AF$16=AF10)*($W$5:$W$16&lt;W10)))),1+SUM($V$5:$V$16)+SUMPRODUCT((1-$V$5:$V$16)*($W$5:$W$16&lt;W10)))</f>
        <v/>
      </c>
      <c r="AJ10" s="12">
        <f>IF(V10=1,1+SUMPRODUCT($V$5:$V$16*(($AD$5:$AD$16&lt;AD10)+($AD$5:$AD$16=AD10)*(($AE$5:$AE$16&lt;AE10)+($AE$5:$AE$16=AE10)*(($Y$5:$Y$16&gt;Y10)+($Y$5:$Y$16=Y10)*(($AF$5:$AF$16&lt;AF10)+($AF$5:$AF$16=AF10)*($W$5:$W$16&lt;W10)))))),1+SUM($V$5:$V$16)+SUMPRODUCT((1-$V$5:$V$16)*($W$5:$W$16&lt;W10)))</f>
        <v/>
      </c>
      <c r="AK10" s="12">
        <f>IF(V10=1,1+SUMPRODUCT($V$5:$V$16*(($AG$5:$AG$16&lt;AG10)+($AG$5:$AG$16=AG10)*($W$5:$W$16&lt;W10))),1+SUM($V$5:$V$16)+SUMPRODUCT((1-$V$5:$V$16)*($W$5:$W$16&lt;W10)))</f>
        <v/>
      </c>
    </row>
    <row r="11">
      <c r="A11" s="10" t="n"/>
      <c r="B11" s="10" t="n"/>
      <c r="C11" s="8" t="n"/>
      <c r="D11" s="16" t="n"/>
      <c r="E11" s="16" t="n"/>
      <c r="F11" s="17" t="n"/>
      <c r="G11" s="10" t="n"/>
      <c r="H11" s="16" t="n"/>
      <c r="I11" s="8" t="n"/>
      <c r="J11" s="10" t="n"/>
      <c r="K11" s="18" t="n"/>
      <c r="L11" s="10" t="n"/>
      <c r="M11" s="19">
        <f>IF(OR(V11=0,NOT(ISNUMBER(F11))),0,MIN(360,MAX(0,(YEAR(F11)-YEAR(StartM))*12+MONTH(F11)-MONTH(StartM)+IF(INT(F11)=EOMONTH(F11,0),1,0))))</f>
        <v/>
      </c>
      <c r="N11" s="13">
        <f>IF(V11=1,E_Min!AB6,"")</f>
        <v/>
      </c>
      <c r="O11" s="13">
        <f>IF(OR(V11=0,M11=0),"",ROUNDUP(IF(X11=0,AF11/M11,AF11*(X11/12)/(1-(1+X11/12)^(-M11))),2))</f>
        <v/>
      </c>
      <c r="P11" s="12">
        <f>IF(AND(A11="",N(C11)=0,D11="",F11=""),"",IF(V11=0,"Add a balance above 0",IF(A11="","Add a name",IF(D11="","Add the regular APR (0% if none)",IF(AND(Z11=0,AA11=0),"Set a minimum payment",IF(AND(AC11=1,NOT(ISNUMBER(F11))),"Deferred interest needs a promo end date",IF(AND(ISNUMBER(F11),M11=0),"Promo ends before the plan starts: ignored",IF(N11&lt;E_Min!P6,"Minimum is below the interest: balance grows on minimums",IF(AND(AC11=1,N(E11)&gt;0),"Deferred promo treated as 0% (promo APR ignored)","OK")))))))))</f>
        <v/>
      </c>
      <c r="Q11" s="12">
        <f>IF(V11=1,AH11,"")</f>
        <v/>
      </c>
      <c r="R11" s="12">
        <f>IF(V11=1,AI11,"")</f>
        <v/>
      </c>
      <c r="S11" s="12">
        <f>IF(V11=1,AJ11,"")</f>
        <v/>
      </c>
      <c r="T11" s="12">
        <f>IF(V11=1,AK11,"")</f>
        <v/>
      </c>
      <c r="V11" s="12">
        <f>IF(N(C11)&gt;0,1,0)</f>
        <v/>
      </c>
      <c r="W11" s="20" t="n">
        <v>7</v>
      </c>
      <c r="X11" s="21">
        <f>IF(AC11=1,0,N(E11))</f>
        <v/>
      </c>
      <c r="Y11" s="21">
        <f>N(D11)</f>
        <v/>
      </c>
      <c r="Z11" s="21">
        <f>N(H11)</f>
        <v/>
      </c>
      <c r="AA11" s="13">
        <f>N(I11)</f>
        <v/>
      </c>
      <c r="AB11" s="12">
        <f>IF(J11="Yes",1,0)</f>
        <v/>
      </c>
      <c r="AC11" s="12">
        <f>IF(G11="Yes",1,0)</f>
        <v/>
      </c>
      <c r="AD11" s="12">
        <f>IF(M11&gt;0,0,1)</f>
        <v/>
      </c>
      <c r="AE11" s="12">
        <f>IF(M11&gt;0,INT(F11),0)</f>
        <v/>
      </c>
      <c r="AF11" s="13">
        <f>IF(V11=1,ROUND(C11,2),0)</f>
        <v/>
      </c>
      <c r="AG11" s="12">
        <f>IF(ISNUMBER(K11),K11,1000000000)</f>
        <v/>
      </c>
      <c r="AH11" s="12">
        <f>IF(V11=1,1+SUMPRODUCT($V$5:$V$16*(($AF$5:$AF$16&lt;AF11)+($AF$5:$AF$16=AF11)*(($Y$5:$Y$16&gt;Y11)+($Y$5:$Y$16=Y11)*($W$5:$W$16&lt;W11)))),1+SUM($V$5:$V$16)+SUMPRODUCT((1-$V$5:$V$16)*($W$5:$W$16&lt;W11)))</f>
        <v/>
      </c>
      <c r="AI11" s="12">
        <f>IF(V11=1,1+SUMPRODUCT($V$5:$V$16*(($Y$5:$Y$16&gt;Y11)+($Y$5:$Y$16=Y11)*(($AF$5:$AF$16&lt;AF11)+($AF$5:$AF$16=AF11)*($W$5:$W$16&lt;W11)))),1+SUM($V$5:$V$16)+SUMPRODUCT((1-$V$5:$V$16)*($W$5:$W$16&lt;W11)))</f>
        <v/>
      </c>
      <c r="AJ11" s="12">
        <f>IF(V11=1,1+SUMPRODUCT($V$5:$V$16*(($AD$5:$AD$16&lt;AD11)+($AD$5:$AD$16=AD11)*(($AE$5:$AE$16&lt;AE11)+($AE$5:$AE$16=AE11)*(($Y$5:$Y$16&gt;Y11)+($Y$5:$Y$16=Y11)*(($AF$5:$AF$16&lt;AF11)+($AF$5:$AF$16=AF11)*($W$5:$W$16&lt;W11)))))),1+SUM($V$5:$V$16)+SUMPRODUCT((1-$V$5:$V$16)*($W$5:$W$16&lt;W11)))</f>
        <v/>
      </c>
      <c r="AK11" s="12">
        <f>IF(V11=1,1+SUMPRODUCT($V$5:$V$16*(($AG$5:$AG$16&lt;AG11)+($AG$5:$AG$16=AG11)*($W$5:$W$16&lt;W11))),1+SUM($V$5:$V$16)+SUMPRODUCT((1-$V$5:$V$16)*($W$5:$W$16&lt;W11)))</f>
        <v/>
      </c>
    </row>
    <row r="12">
      <c r="A12" s="10" t="n"/>
      <c r="B12" s="10" t="n"/>
      <c r="C12" s="8" t="n"/>
      <c r="D12" s="16" t="n"/>
      <c r="E12" s="16" t="n"/>
      <c r="F12" s="17" t="n"/>
      <c r="G12" s="10" t="n"/>
      <c r="H12" s="16" t="n"/>
      <c r="I12" s="8" t="n"/>
      <c r="J12" s="10" t="n"/>
      <c r="K12" s="18" t="n"/>
      <c r="L12" s="10" t="n"/>
      <c r="M12" s="19">
        <f>IF(OR(V12=0,NOT(ISNUMBER(F12))),0,MIN(360,MAX(0,(YEAR(F12)-YEAR(StartM))*12+MONTH(F12)-MONTH(StartM)+IF(INT(F12)=EOMONTH(F12,0),1,0))))</f>
        <v/>
      </c>
      <c r="N12" s="13">
        <f>IF(V12=1,E_Min!AC6,"")</f>
        <v/>
      </c>
      <c r="O12" s="13">
        <f>IF(OR(V12=0,M12=0),"",ROUNDUP(IF(X12=0,AF12/M12,AF12*(X12/12)/(1-(1+X12/12)^(-M12))),2))</f>
        <v/>
      </c>
      <c r="P12" s="12">
        <f>IF(AND(A12="",N(C12)=0,D12="",F12=""),"",IF(V12=0,"Add a balance above 0",IF(A12="","Add a name",IF(D12="","Add the regular APR (0% if none)",IF(AND(Z12=0,AA12=0),"Set a minimum payment",IF(AND(AC12=1,NOT(ISNUMBER(F12))),"Deferred interest needs a promo end date",IF(AND(ISNUMBER(F12),M12=0),"Promo ends before the plan starts: ignored",IF(N12&lt;E_Min!Q6,"Minimum is below the interest: balance grows on minimums",IF(AND(AC12=1,N(E12)&gt;0),"Deferred promo treated as 0% (promo APR ignored)","OK")))))))))</f>
        <v/>
      </c>
      <c r="Q12" s="12">
        <f>IF(V12=1,AH12,"")</f>
        <v/>
      </c>
      <c r="R12" s="12">
        <f>IF(V12=1,AI12,"")</f>
        <v/>
      </c>
      <c r="S12" s="12">
        <f>IF(V12=1,AJ12,"")</f>
        <v/>
      </c>
      <c r="T12" s="12">
        <f>IF(V12=1,AK12,"")</f>
        <v/>
      </c>
      <c r="V12" s="12">
        <f>IF(N(C12)&gt;0,1,0)</f>
        <v/>
      </c>
      <c r="W12" s="20" t="n">
        <v>8</v>
      </c>
      <c r="X12" s="21">
        <f>IF(AC12=1,0,N(E12))</f>
        <v/>
      </c>
      <c r="Y12" s="21">
        <f>N(D12)</f>
        <v/>
      </c>
      <c r="Z12" s="21">
        <f>N(H12)</f>
        <v/>
      </c>
      <c r="AA12" s="13">
        <f>N(I12)</f>
        <v/>
      </c>
      <c r="AB12" s="12">
        <f>IF(J12="Yes",1,0)</f>
        <v/>
      </c>
      <c r="AC12" s="12">
        <f>IF(G12="Yes",1,0)</f>
        <v/>
      </c>
      <c r="AD12" s="12">
        <f>IF(M12&gt;0,0,1)</f>
        <v/>
      </c>
      <c r="AE12" s="12">
        <f>IF(M12&gt;0,INT(F12),0)</f>
        <v/>
      </c>
      <c r="AF12" s="13">
        <f>IF(V12=1,ROUND(C12,2),0)</f>
        <v/>
      </c>
      <c r="AG12" s="12">
        <f>IF(ISNUMBER(K12),K12,1000000000)</f>
        <v/>
      </c>
      <c r="AH12" s="12">
        <f>IF(V12=1,1+SUMPRODUCT($V$5:$V$16*(($AF$5:$AF$16&lt;AF12)+($AF$5:$AF$16=AF12)*(($Y$5:$Y$16&gt;Y12)+($Y$5:$Y$16=Y12)*($W$5:$W$16&lt;W12)))),1+SUM($V$5:$V$16)+SUMPRODUCT((1-$V$5:$V$16)*($W$5:$W$16&lt;W12)))</f>
        <v/>
      </c>
      <c r="AI12" s="12">
        <f>IF(V12=1,1+SUMPRODUCT($V$5:$V$16*(($Y$5:$Y$16&gt;Y12)+($Y$5:$Y$16=Y12)*(($AF$5:$AF$16&lt;AF12)+($AF$5:$AF$16=AF12)*($W$5:$W$16&lt;W12)))),1+SUM($V$5:$V$16)+SUMPRODUCT((1-$V$5:$V$16)*($W$5:$W$16&lt;W12)))</f>
        <v/>
      </c>
      <c r="AJ12" s="12">
        <f>IF(V12=1,1+SUMPRODUCT($V$5:$V$16*(($AD$5:$AD$16&lt;AD12)+($AD$5:$AD$16=AD12)*(($AE$5:$AE$16&lt;AE12)+($AE$5:$AE$16=AE12)*(($Y$5:$Y$16&gt;Y12)+($Y$5:$Y$16=Y12)*(($AF$5:$AF$16&lt;AF12)+($AF$5:$AF$16=AF12)*($W$5:$W$16&lt;W12)))))),1+SUM($V$5:$V$16)+SUMPRODUCT((1-$V$5:$V$16)*($W$5:$W$16&lt;W12)))</f>
        <v/>
      </c>
      <c r="AK12" s="12">
        <f>IF(V12=1,1+SUMPRODUCT($V$5:$V$16*(($AG$5:$AG$16&lt;AG12)+($AG$5:$AG$16=AG12)*($W$5:$W$16&lt;W12))),1+SUM($V$5:$V$16)+SUMPRODUCT((1-$V$5:$V$16)*($W$5:$W$16&lt;W12)))</f>
        <v/>
      </c>
    </row>
    <row r="13">
      <c r="A13" s="10" t="n"/>
      <c r="B13" s="10" t="n"/>
      <c r="C13" s="8" t="n"/>
      <c r="D13" s="16" t="n"/>
      <c r="E13" s="16" t="n"/>
      <c r="F13" s="17" t="n"/>
      <c r="G13" s="10" t="n"/>
      <c r="H13" s="16" t="n"/>
      <c r="I13" s="8" t="n"/>
      <c r="J13" s="10" t="n"/>
      <c r="K13" s="18" t="n"/>
      <c r="L13" s="10" t="n"/>
      <c r="M13" s="19">
        <f>IF(OR(V13=0,NOT(ISNUMBER(F13))),0,MIN(360,MAX(0,(YEAR(F13)-YEAR(StartM))*12+MONTH(F13)-MONTH(StartM)+IF(INT(F13)=EOMONTH(F13,0),1,0))))</f>
        <v/>
      </c>
      <c r="N13" s="13">
        <f>IF(V13=1,E_Min!AD6,"")</f>
        <v/>
      </c>
      <c r="O13" s="13">
        <f>IF(OR(V13=0,M13=0),"",ROUNDUP(IF(X13=0,AF13/M13,AF13*(X13/12)/(1-(1+X13/12)^(-M13))),2))</f>
        <v/>
      </c>
      <c r="P13" s="12">
        <f>IF(AND(A13="",N(C13)=0,D13="",F13=""),"",IF(V13=0,"Add a balance above 0",IF(A13="","Add a name",IF(D13="","Add the regular APR (0% if none)",IF(AND(Z13=0,AA13=0),"Set a minimum payment",IF(AND(AC13=1,NOT(ISNUMBER(F13))),"Deferred interest needs a promo end date",IF(AND(ISNUMBER(F13),M13=0),"Promo ends before the plan starts: ignored",IF(N13&lt;E_Min!R6,"Minimum is below the interest: balance grows on minimums",IF(AND(AC13=1,N(E13)&gt;0),"Deferred promo treated as 0% (promo APR ignored)","OK")))))))))</f>
        <v/>
      </c>
      <c r="Q13" s="12">
        <f>IF(V13=1,AH13,"")</f>
        <v/>
      </c>
      <c r="R13" s="12">
        <f>IF(V13=1,AI13,"")</f>
        <v/>
      </c>
      <c r="S13" s="12">
        <f>IF(V13=1,AJ13,"")</f>
        <v/>
      </c>
      <c r="T13" s="12">
        <f>IF(V13=1,AK13,"")</f>
        <v/>
      </c>
      <c r="V13" s="12">
        <f>IF(N(C13)&gt;0,1,0)</f>
        <v/>
      </c>
      <c r="W13" s="20" t="n">
        <v>9</v>
      </c>
      <c r="X13" s="21">
        <f>IF(AC13=1,0,N(E13))</f>
        <v/>
      </c>
      <c r="Y13" s="21">
        <f>N(D13)</f>
        <v/>
      </c>
      <c r="Z13" s="21">
        <f>N(H13)</f>
        <v/>
      </c>
      <c r="AA13" s="13">
        <f>N(I13)</f>
        <v/>
      </c>
      <c r="AB13" s="12">
        <f>IF(J13="Yes",1,0)</f>
        <v/>
      </c>
      <c r="AC13" s="12">
        <f>IF(G13="Yes",1,0)</f>
        <v/>
      </c>
      <c r="AD13" s="12">
        <f>IF(M13&gt;0,0,1)</f>
        <v/>
      </c>
      <c r="AE13" s="12">
        <f>IF(M13&gt;0,INT(F13),0)</f>
        <v/>
      </c>
      <c r="AF13" s="13">
        <f>IF(V13=1,ROUND(C13,2),0)</f>
        <v/>
      </c>
      <c r="AG13" s="12">
        <f>IF(ISNUMBER(K13),K13,1000000000)</f>
        <v/>
      </c>
      <c r="AH13" s="12">
        <f>IF(V13=1,1+SUMPRODUCT($V$5:$V$16*(($AF$5:$AF$16&lt;AF13)+($AF$5:$AF$16=AF13)*(($Y$5:$Y$16&gt;Y13)+($Y$5:$Y$16=Y13)*($W$5:$W$16&lt;W13)))),1+SUM($V$5:$V$16)+SUMPRODUCT((1-$V$5:$V$16)*($W$5:$W$16&lt;W13)))</f>
        <v/>
      </c>
      <c r="AI13" s="12">
        <f>IF(V13=1,1+SUMPRODUCT($V$5:$V$16*(($Y$5:$Y$16&gt;Y13)+($Y$5:$Y$16=Y13)*(($AF$5:$AF$16&lt;AF13)+($AF$5:$AF$16=AF13)*($W$5:$W$16&lt;W13)))),1+SUM($V$5:$V$16)+SUMPRODUCT((1-$V$5:$V$16)*($W$5:$W$16&lt;W13)))</f>
        <v/>
      </c>
      <c r="AJ13" s="12">
        <f>IF(V13=1,1+SUMPRODUCT($V$5:$V$16*(($AD$5:$AD$16&lt;AD13)+($AD$5:$AD$16=AD13)*(($AE$5:$AE$16&lt;AE13)+($AE$5:$AE$16=AE13)*(($Y$5:$Y$16&gt;Y13)+($Y$5:$Y$16=Y13)*(($AF$5:$AF$16&lt;AF13)+($AF$5:$AF$16=AF13)*($W$5:$W$16&lt;W13)))))),1+SUM($V$5:$V$16)+SUMPRODUCT((1-$V$5:$V$16)*($W$5:$W$16&lt;W13)))</f>
        <v/>
      </c>
      <c r="AK13" s="12">
        <f>IF(V13=1,1+SUMPRODUCT($V$5:$V$16*(($AG$5:$AG$16&lt;AG13)+($AG$5:$AG$16=AG13)*($W$5:$W$16&lt;W13))),1+SUM($V$5:$V$16)+SUMPRODUCT((1-$V$5:$V$16)*($W$5:$W$16&lt;W13)))</f>
        <v/>
      </c>
    </row>
    <row r="14">
      <c r="A14" s="10" t="n"/>
      <c r="B14" s="10" t="n"/>
      <c r="C14" s="8" t="n"/>
      <c r="D14" s="16" t="n"/>
      <c r="E14" s="16" t="n"/>
      <c r="F14" s="17" t="n"/>
      <c r="G14" s="10" t="n"/>
      <c r="H14" s="16" t="n"/>
      <c r="I14" s="8" t="n"/>
      <c r="J14" s="10" t="n"/>
      <c r="K14" s="18" t="n"/>
      <c r="L14" s="10" t="n"/>
      <c r="M14" s="19">
        <f>IF(OR(V14=0,NOT(ISNUMBER(F14))),0,MIN(360,MAX(0,(YEAR(F14)-YEAR(StartM))*12+MONTH(F14)-MONTH(StartM)+IF(INT(F14)=EOMONTH(F14,0),1,0))))</f>
        <v/>
      </c>
      <c r="N14" s="13">
        <f>IF(V14=1,E_Min!AE6,"")</f>
        <v/>
      </c>
      <c r="O14" s="13">
        <f>IF(OR(V14=0,M14=0),"",ROUNDUP(IF(X14=0,AF14/M14,AF14*(X14/12)/(1-(1+X14/12)^(-M14))),2))</f>
        <v/>
      </c>
      <c r="P14" s="12">
        <f>IF(AND(A14="",N(C14)=0,D14="",F14=""),"",IF(V14=0,"Add a balance above 0",IF(A14="","Add a name",IF(D14="","Add the regular APR (0% if none)",IF(AND(Z14=0,AA14=0),"Set a minimum payment",IF(AND(AC14=1,NOT(ISNUMBER(F14))),"Deferred interest needs a promo end date",IF(AND(ISNUMBER(F14),M14=0),"Promo ends before the plan starts: ignored",IF(N14&lt;E_Min!S6,"Minimum is below the interest: balance grows on minimums",IF(AND(AC14=1,N(E14)&gt;0),"Deferred promo treated as 0% (promo APR ignored)","OK")))))))))</f>
        <v/>
      </c>
      <c r="Q14" s="12">
        <f>IF(V14=1,AH14,"")</f>
        <v/>
      </c>
      <c r="R14" s="12">
        <f>IF(V14=1,AI14,"")</f>
        <v/>
      </c>
      <c r="S14" s="12">
        <f>IF(V14=1,AJ14,"")</f>
        <v/>
      </c>
      <c r="T14" s="12">
        <f>IF(V14=1,AK14,"")</f>
        <v/>
      </c>
      <c r="V14" s="12">
        <f>IF(N(C14)&gt;0,1,0)</f>
        <v/>
      </c>
      <c r="W14" s="20" t="n">
        <v>10</v>
      </c>
      <c r="X14" s="21">
        <f>IF(AC14=1,0,N(E14))</f>
        <v/>
      </c>
      <c r="Y14" s="21">
        <f>N(D14)</f>
        <v/>
      </c>
      <c r="Z14" s="21">
        <f>N(H14)</f>
        <v/>
      </c>
      <c r="AA14" s="13">
        <f>N(I14)</f>
        <v/>
      </c>
      <c r="AB14" s="12">
        <f>IF(J14="Yes",1,0)</f>
        <v/>
      </c>
      <c r="AC14" s="12">
        <f>IF(G14="Yes",1,0)</f>
        <v/>
      </c>
      <c r="AD14" s="12">
        <f>IF(M14&gt;0,0,1)</f>
        <v/>
      </c>
      <c r="AE14" s="12">
        <f>IF(M14&gt;0,INT(F14),0)</f>
        <v/>
      </c>
      <c r="AF14" s="13">
        <f>IF(V14=1,ROUND(C14,2),0)</f>
        <v/>
      </c>
      <c r="AG14" s="12">
        <f>IF(ISNUMBER(K14),K14,1000000000)</f>
        <v/>
      </c>
      <c r="AH14" s="12">
        <f>IF(V14=1,1+SUMPRODUCT($V$5:$V$16*(($AF$5:$AF$16&lt;AF14)+($AF$5:$AF$16=AF14)*(($Y$5:$Y$16&gt;Y14)+($Y$5:$Y$16=Y14)*($W$5:$W$16&lt;W14)))),1+SUM($V$5:$V$16)+SUMPRODUCT((1-$V$5:$V$16)*($W$5:$W$16&lt;W14)))</f>
        <v/>
      </c>
      <c r="AI14" s="12">
        <f>IF(V14=1,1+SUMPRODUCT($V$5:$V$16*(($Y$5:$Y$16&gt;Y14)+($Y$5:$Y$16=Y14)*(($AF$5:$AF$16&lt;AF14)+($AF$5:$AF$16=AF14)*($W$5:$W$16&lt;W14)))),1+SUM($V$5:$V$16)+SUMPRODUCT((1-$V$5:$V$16)*($W$5:$W$16&lt;W14)))</f>
        <v/>
      </c>
      <c r="AJ14" s="12">
        <f>IF(V14=1,1+SUMPRODUCT($V$5:$V$16*(($AD$5:$AD$16&lt;AD14)+($AD$5:$AD$16=AD14)*(($AE$5:$AE$16&lt;AE14)+($AE$5:$AE$16=AE14)*(($Y$5:$Y$16&gt;Y14)+($Y$5:$Y$16=Y14)*(($AF$5:$AF$16&lt;AF14)+($AF$5:$AF$16=AF14)*($W$5:$W$16&lt;W14)))))),1+SUM($V$5:$V$16)+SUMPRODUCT((1-$V$5:$V$16)*($W$5:$W$16&lt;W14)))</f>
        <v/>
      </c>
      <c r="AK14" s="12">
        <f>IF(V14=1,1+SUMPRODUCT($V$5:$V$16*(($AG$5:$AG$16&lt;AG14)+($AG$5:$AG$16=AG14)*($W$5:$W$16&lt;W14))),1+SUM($V$5:$V$16)+SUMPRODUCT((1-$V$5:$V$16)*($W$5:$W$16&lt;W14)))</f>
        <v/>
      </c>
    </row>
    <row r="15">
      <c r="A15" s="10" t="n"/>
      <c r="B15" s="10" t="n"/>
      <c r="C15" s="8" t="n"/>
      <c r="D15" s="16" t="n"/>
      <c r="E15" s="16" t="n"/>
      <c r="F15" s="17" t="n"/>
      <c r="G15" s="10" t="n"/>
      <c r="H15" s="16" t="n"/>
      <c r="I15" s="8" t="n"/>
      <c r="J15" s="10" t="n"/>
      <c r="K15" s="18" t="n"/>
      <c r="L15" s="10" t="n"/>
      <c r="M15" s="19">
        <f>IF(OR(V15=0,NOT(ISNUMBER(F15))),0,MIN(360,MAX(0,(YEAR(F15)-YEAR(StartM))*12+MONTH(F15)-MONTH(StartM)+IF(INT(F15)=EOMONTH(F15,0),1,0))))</f>
        <v/>
      </c>
      <c r="N15" s="13">
        <f>IF(V15=1,E_Min!AF6,"")</f>
        <v/>
      </c>
      <c r="O15" s="13">
        <f>IF(OR(V15=0,M15=0),"",ROUNDUP(IF(X15=0,AF15/M15,AF15*(X15/12)/(1-(1+X15/12)^(-M15))),2))</f>
        <v/>
      </c>
      <c r="P15" s="12">
        <f>IF(AND(A15="",N(C15)=0,D15="",F15=""),"",IF(V15=0,"Add a balance above 0",IF(A15="","Add a name",IF(D15="","Add the regular APR (0% if none)",IF(AND(Z15=0,AA15=0),"Set a minimum payment",IF(AND(AC15=1,NOT(ISNUMBER(F15))),"Deferred interest needs a promo end date",IF(AND(ISNUMBER(F15),M15=0),"Promo ends before the plan starts: ignored",IF(N15&lt;E_Min!T6,"Minimum is below the interest: balance grows on minimums",IF(AND(AC15=1,N(E15)&gt;0),"Deferred promo treated as 0% (promo APR ignored)","OK")))))))))</f>
        <v/>
      </c>
      <c r="Q15" s="12">
        <f>IF(V15=1,AH15,"")</f>
        <v/>
      </c>
      <c r="R15" s="12">
        <f>IF(V15=1,AI15,"")</f>
        <v/>
      </c>
      <c r="S15" s="12">
        <f>IF(V15=1,AJ15,"")</f>
        <v/>
      </c>
      <c r="T15" s="12">
        <f>IF(V15=1,AK15,"")</f>
        <v/>
      </c>
      <c r="V15" s="12">
        <f>IF(N(C15)&gt;0,1,0)</f>
        <v/>
      </c>
      <c r="W15" s="20" t="n">
        <v>11</v>
      </c>
      <c r="X15" s="21">
        <f>IF(AC15=1,0,N(E15))</f>
        <v/>
      </c>
      <c r="Y15" s="21">
        <f>N(D15)</f>
        <v/>
      </c>
      <c r="Z15" s="21">
        <f>N(H15)</f>
        <v/>
      </c>
      <c r="AA15" s="13">
        <f>N(I15)</f>
        <v/>
      </c>
      <c r="AB15" s="12">
        <f>IF(J15="Yes",1,0)</f>
        <v/>
      </c>
      <c r="AC15" s="12">
        <f>IF(G15="Yes",1,0)</f>
        <v/>
      </c>
      <c r="AD15" s="12">
        <f>IF(M15&gt;0,0,1)</f>
        <v/>
      </c>
      <c r="AE15" s="12">
        <f>IF(M15&gt;0,INT(F15),0)</f>
        <v/>
      </c>
      <c r="AF15" s="13">
        <f>IF(V15=1,ROUND(C15,2),0)</f>
        <v/>
      </c>
      <c r="AG15" s="12">
        <f>IF(ISNUMBER(K15),K15,1000000000)</f>
        <v/>
      </c>
      <c r="AH15" s="12">
        <f>IF(V15=1,1+SUMPRODUCT($V$5:$V$16*(($AF$5:$AF$16&lt;AF15)+($AF$5:$AF$16=AF15)*(($Y$5:$Y$16&gt;Y15)+($Y$5:$Y$16=Y15)*($W$5:$W$16&lt;W15)))),1+SUM($V$5:$V$16)+SUMPRODUCT((1-$V$5:$V$16)*($W$5:$W$16&lt;W15)))</f>
        <v/>
      </c>
      <c r="AI15" s="12">
        <f>IF(V15=1,1+SUMPRODUCT($V$5:$V$16*(($Y$5:$Y$16&gt;Y15)+($Y$5:$Y$16=Y15)*(($AF$5:$AF$16&lt;AF15)+($AF$5:$AF$16=AF15)*($W$5:$W$16&lt;W15)))),1+SUM($V$5:$V$16)+SUMPRODUCT((1-$V$5:$V$16)*($W$5:$W$16&lt;W15)))</f>
        <v/>
      </c>
      <c r="AJ15" s="12">
        <f>IF(V15=1,1+SUMPRODUCT($V$5:$V$16*(($AD$5:$AD$16&lt;AD15)+($AD$5:$AD$16=AD15)*(($AE$5:$AE$16&lt;AE15)+($AE$5:$AE$16=AE15)*(($Y$5:$Y$16&gt;Y15)+($Y$5:$Y$16=Y15)*(($AF$5:$AF$16&lt;AF15)+($AF$5:$AF$16=AF15)*($W$5:$W$16&lt;W15)))))),1+SUM($V$5:$V$16)+SUMPRODUCT((1-$V$5:$V$16)*($W$5:$W$16&lt;W15)))</f>
        <v/>
      </c>
      <c r="AK15" s="12">
        <f>IF(V15=1,1+SUMPRODUCT($V$5:$V$16*(($AG$5:$AG$16&lt;AG15)+($AG$5:$AG$16=AG15)*($W$5:$W$16&lt;W15))),1+SUM($V$5:$V$16)+SUMPRODUCT((1-$V$5:$V$16)*($W$5:$W$16&lt;W15)))</f>
        <v/>
      </c>
    </row>
    <row r="16">
      <c r="A16" s="10" t="n"/>
      <c r="B16" s="10" t="n"/>
      <c r="C16" s="8" t="n"/>
      <c r="D16" s="16" t="n"/>
      <c r="E16" s="16" t="n"/>
      <c r="F16" s="17" t="n"/>
      <c r="G16" s="10" t="n"/>
      <c r="H16" s="16" t="n"/>
      <c r="I16" s="8" t="n"/>
      <c r="J16" s="10" t="n"/>
      <c r="K16" s="18" t="n"/>
      <c r="L16" s="10" t="n"/>
      <c r="M16" s="19">
        <f>IF(OR(V16=0,NOT(ISNUMBER(F16))),0,MIN(360,MAX(0,(YEAR(F16)-YEAR(StartM))*12+MONTH(F16)-MONTH(StartM)+IF(INT(F16)=EOMONTH(F16,0),1,0))))</f>
        <v/>
      </c>
      <c r="N16" s="13">
        <f>IF(V16=1,E_Min!AG6,"")</f>
        <v/>
      </c>
      <c r="O16" s="13">
        <f>IF(OR(V16=0,M16=0),"",ROUNDUP(IF(X16=0,AF16/M16,AF16*(X16/12)/(1-(1+X16/12)^(-M16))),2))</f>
        <v/>
      </c>
      <c r="P16" s="12">
        <f>IF(AND(A16="",N(C16)=0,D16="",F16=""),"",IF(V16=0,"Add a balance above 0",IF(A16="","Add a name",IF(D16="","Add the regular APR (0% if none)",IF(AND(Z16=0,AA16=0),"Set a minimum payment",IF(AND(AC16=1,NOT(ISNUMBER(F16))),"Deferred interest needs a promo end date",IF(AND(ISNUMBER(F16),M16=0),"Promo ends before the plan starts: ignored",IF(N16&lt;E_Min!U6,"Minimum is below the interest: balance grows on minimums",IF(AND(AC16=1,N(E16)&gt;0),"Deferred promo treated as 0% (promo APR ignored)","OK")))))))))</f>
        <v/>
      </c>
      <c r="Q16" s="12">
        <f>IF(V16=1,AH16,"")</f>
        <v/>
      </c>
      <c r="R16" s="12">
        <f>IF(V16=1,AI16,"")</f>
        <v/>
      </c>
      <c r="S16" s="12">
        <f>IF(V16=1,AJ16,"")</f>
        <v/>
      </c>
      <c r="T16" s="12">
        <f>IF(V16=1,AK16,"")</f>
        <v/>
      </c>
      <c r="V16" s="12">
        <f>IF(N(C16)&gt;0,1,0)</f>
        <v/>
      </c>
      <c r="W16" s="20" t="n">
        <v>12</v>
      </c>
      <c r="X16" s="21">
        <f>IF(AC16=1,0,N(E16))</f>
        <v/>
      </c>
      <c r="Y16" s="21">
        <f>N(D16)</f>
        <v/>
      </c>
      <c r="Z16" s="21">
        <f>N(H16)</f>
        <v/>
      </c>
      <c r="AA16" s="13">
        <f>N(I16)</f>
        <v/>
      </c>
      <c r="AB16" s="12">
        <f>IF(J16="Yes",1,0)</f>
        <v/>
      </c>
      <c r="AC16" s="12">
        <f>IF(G16="Yes",1,0)</f>
        <v/>
      </c>
      <c r="AD16" s="12">
        <f>IF(M16&gt;0,0,1)</f>
        <v/>
      </c>
      <c r="AE16" s="12">
        <f>IF(M16&gt;0,INT(F16),0)</f>
        <v/>
      </c>
      <c r="AF16" s="13">
        <f>IF(V16=1,ROUND(C16,2),0)</f>
        <v/>
      </c>
      <c r="AG16" s="12">
        <f>IF(ISNUMBER(K16),K16,1000000000)</f>
        <v/>
      </c>
      <c r="AH16" s="12">
        <f>IF(V16=1,1+SUMPRODUCT($V$5:$V$16*(($AF$5:$AF$16&lt;AF16)+($AF$5:$AF$16=AF16)*(($Y$5:$Y$16&gt;Y16)+($Y$5:$Y$16=Y16)*($W$5:$W$16&lt;W16)))),1+SUM($V$5:$V$16)+SUMPRODUCT((1-$V$5:$V$16)*($W$5:$W$16&lt;W16)))</f>
        <v/>
      </c>
      <c r="AI16" s="12">
        <f>IF(V16=1,1+SUMPRODUCT($V$5:$V$16*(($Y$5:$Y$16&gt;Y16)+($Y$5:$Y$16=Y16)*(($AF$5:$AF$16&lt;AF16)+($AF$5:$AF$16=AF16)*($W$5:$W$16&lt;W16)))),1+SUM($V$5:$V$16)+SUMPRODUCT((1-$V$5:$V$16)*($W$5:$W$16&lt;W16)))</f>
        <v/>
      </c>
      <c r="AJ16" s="12">
        <f>IF(V16=1,1+SUMPRODUCT($V$5:$V$16*(($AD$5:$AD$16&lt;AD16)+($AD$5:$AD$16=AD16)*(($AE$5:$AE$16&lt;AE16)+($AE$5:$AE$16=AE16)*(($Y$5:$Y$16&gt;Y16)+($Y$5:$Y$16=Y16)*(($AF$5:$AF$16&lt;AF16)+($AF$5:$AF$16=AF16)*($W$5:$W$16&lt;W16)))))),1+SUM($V$5:$V$16)+SUMPRODUCT((1-$V$5:$V$16)*($W$5:$W$16&lt;W16)))</f>
        <v/>
      </c>
      <c r="AK16" s="12">
        <f>IF(V16=1,1+SUMPRODUCT($V$5:$V$16*(($AG$5:$AG$16&lt;AG16)+($AG$5:$AG$16=AG16)*($W$5:$W$16&lt;W16))),1+SUM($V$5:$V$16)+SUMPRODUCT((1-$V$5:$V$16)*($W$5:$W$16&lt;W16)))</f>
        <v/>
      </c>
    </row>
    <row r="18">
      <c r="A18" s="2" t="inlineStr">
        <is>
          <t>Promo months: months from the plan start that are fully inside the promo (the promo must still be on at the end of the month). Deferred interest = Yes: if any balance is left when the promo ends, interest at the regular APR for every promo month is added in the next month.</t>
        </is>
      </c>
    </row>
    <row r="19">
      <c r="A19" s="2" t="inlineStr">
        <is>
          <t>Minimum each month = the floor, or (% × balance at the start of the month, plus that month's interest if 'Add interest' = Yes), whichever is higher, never more than you owe. Leave % blank for a fixed loan payment.</t>
        </is>
      </c>
    </row>
  </sheetData>
  <sheetProtection selectLockedCells="0" selectUnlockedCells="0" sheet="1" objects="0" insertRows="1" insertHyperlinks="1" autoFilter="1" scenarios="0" formatColumns="0" deleteColumns="1" insertColumns="1" pivotTables="1" deleteRows="1" formatCells="1" formatRows="0" sort="1"/>
  <conditionalFormatting sqref="P5:P16">
    <cfRule type="expression" priority="1" dxfId="0">
      <formula>AND(P5&lt;&gt;"",P5&lt;&gt;"OK")</formula>
    </cfRule>
  </conditionalFormatting>
  <dataValidations count="5">
    <dataValidation sqref="G5:G16 J5:J16" showDropDown="0" showInputMessage="0" showErrorMessage="0" allowBlank="1" type="list">
      <formula1>"Yes,No"</formula1>
    </dataValidation>
    <dataValidation sqref="B5:B16" showDropDown="0" showInputMessage="0" showErrorMessage="0" allowBlank="1" type="list">
      <formula1>"Credit card,Store card,Loan,Other"</formula1>
    </dataValidation>
    <dataValidation sqref="D5:E16 H5:H16" showDropDown="0" showInputMessage="0" showErrorMessage="0" allowBlank="1" error="Type a percentage, e.g. 24.99%" type="decimal" operator="between">
      <formula1>0</formula1>
      <formula2>1</formula2>
    </dataValidation>
    <dataValidation sqref="C5:C16 I5:I16 K5:K16" showDropDown="0" showInputMessage="0" showErrorMessage="0" allowBlank="1" type="decimal" operator="greaterThanOrEqual">
      <formula1>0</formula1>
    </dataValidation>
    <dataValidation sqref="F5:F16" showDropDown="0" showInputMessage="0" showErrorMessage="0" allowBlank="1" type="date" operator="between">
      <formula1>DATE(2000,1,1)</formula1>
      <formula2>DATE(2100,12,31)</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31"/>
  <sheetViews>
    <sheetView showGridLines="0" workbookViewId="0">
      <selection activeCell="A1" sqref="A1"/>
    </sheetView>
  </sheetViews>
  <sheetFormatPr baseColWidth="8" defaultRowHeight="15"/>
  <cols>
    <col width="14" customWidth="1" min="1" max="1"/>
    <col width="14" customWidth="1" min="2" max="2"/>
    <col width="30" customWidth="1" min="3" max="3"/>
    <col width="30" customWidth="1" min="4" max="4"/>
    <col width="3" customWidth="1" min="5" max="5"/>
    <col width="14" customWidth="1" min="6" max="6"/>
    <col width="12" customWidth="1" min="7" max="7"/>
    <col width="30" customWidth="1" min="8" max="8"/>
    <col width="26" customWidth="1" min="9" max="9"/>
    <col hidden="1" width="8" customWidth="1" min="10" max="10"/>
    <col hidden="1" width="8" customWidth="1" min="11" max="11"/>
  </cols>
  <sheetData>
    <row r="1">
      <c r="A1" s="1" t="inlineStr">
        <is>
          <t>Extras</t>
        </is>
      </c>
    </row>
    <row r="2">
      <c r="A2" s="2" t="inlineStr">
        <is>
          <t>Optional. Change the monthly amount from a given month, and add one-off extra payments (bonus, tax refund).</t>
        </is>
      </c>
    </row>
    <row r="4">
      <c r="A4" s="22" t="inlineStr">
        <is>
          <t>Monthly amount changes (up to 12)</t>
        </is>
      </c>
      <c r="F4" s="22" t="inlineStr">
        <is>
          <t>One-off extra payments (up to 24)</t>
        </is>
      </c>
    </row>
    <row r="5">
      <c r="A5" s="7" t="inlineStr">
        <is>
          <t>From month</t>
        </is>
      </c>
      <c r="B5" s="7" t="inlineStr">
        <is>
          <t>New monthly amount</t>
        </is>
      </c>
      <c r="C5" s="7" t="inlineStr">
        <is>
          <t>Note</t>
        </is>
      </c>
      <c r="D5" s="7" t="inlineStr">
        <is>
          <t>Check</t>
        </is>
      </c>
      <c r="F5" s="7" t="inlineStr">
        <is>
          <t>Month</t>
        </is>
      </c>
      <c r="G5" s="7" t="inlineStr">
        <is>
          <t>Extra amount</t>
        </is>
      </c>
      <c r="H5" s="7" t="inlineStr">
        <is>
          <t>Note</t>
        </is>
      </c>
      <c r="I5" s="7" t="inlineStr">
        <is>
          <t>Check</t>
        </is>
      </c>
      <c r="J5" s="7" t="inlineStr">
        <is>
          <t>month key</t>
        </is>
      </c>
      <c r="K5" s="7" t="inlineStr">
        <is>
          <t>amount</t>
        </is>
      </c>
    </row>
    <row r="6">
      <c r="A6" s="6" t="n">
        <v>46447</v>
      </c>
      <c r="B6" s="8" t="n">
        <v>1600</v>
      </c>
      <c r="C6" s="10" t="inlineStr">
        <is>
          <t>Raise after car insurance renews</t>
        </is>
      </c>
      <c r="D6" s="12">
        <f>IF(AND(A6="",B6=""),"",IF(NOT(ISNUMBER(A6)),"Add a month",IF(B6="","Add the new amount",IF(A6&lt;StartM,"Before the plan start: applies from month 1","OK"))))</f>
        <v/>
      </c>
      <c r="F6" s="6" t="n">
        <v>46357</v>
      </c>
      <c r="G6" s="8" t="n">
        <v>300</v>
      </c>
      <c r="H6" s="10" t="inlineStr">
        <is>
          <t>Year-end bonus (example)</t>
        </is>
      </c>
      <c r="I6" s="12">
        <f>IF(AND(F6="",G6=""),"",IF(NOT(ISNUMBER(F6)),"Add a month",IF(G6="","Add an amount",IF(F6&lt;StartM,"Before the plan start: not used",IF(F6&gt;=DATE(YEAR(StartM),MONTH(StartM)+360,1),"After 30 years: not used","OK")))))</f>
        <v/>
      </c>
      <c r="J6" s="12">
        <f>IF(ISNUMBER(A6),A6,0)</f>
        <v/>
      </c>
      <c r="K6" s="12">
        <f>N(B6)</f>
        <v/>
      </c>
    </row>
    <row r="7">
      <c r="A7" s="6" t="n"/>
      <c r="B7" s="8" t="n"/>
      <c r="C7" s="10" t="n"/>
      <c r="D7" s="12">
        <f>IF(AND(A7="",B7=""),"",IF(NOT(ISNUMBER(A7)),"Add a month",IF(B7="","Add the new amount",IF(A7&lt;StartM,"Before the plan start: applies from month 1","OK"))))</f>
        <v/>
      </c>
      <c r="F7" s="6" t="n">
        <v>46478</v>
      </c>
      <c r="G7" s="8" t="n">
        <v>1200</v>
      </c>
      <c r="H7" s="10" t="inlineStr">
        <is>
          <t>Tax refund (example)</t>
        </is>
      </c>
      <c r="I7" s="12">
        <f>IF(AND(F7="",G7=""),"",IF(NOT(ISNUMBER(F7)),"Add a month",IF(G7="","Add an amount",IF(F7&lt;StartM,"Before the plan start: not used",IF(F7&gt;=DATE(YEAR(StartM),MONTH(StartM)+360,1),"After 30 years: not used","OK")))))</f>
        <v/>
      </c>
      <c r="J7" s="12">
        <f>IF(ISNUMBER(A7),A7,0)</f>
        <v/>
      </c>
      <c r="K7" s="12">
        <f>N(B7)</f>
        <v/>
      </c>
    </row>
    <row r="8">
      <c r="A8" s="6" t="n"/>
      <c r="B8" s="8" t="n"/>
      <c r="C8" s="10" t="n"/>
      <c r="D8" s="12">
        <f>IF(AND(A8="",B8=""),"",IF(NOT(ISNUMBER(A8)),"Add a month",IF(B8="","Add the new amount",IF(A8&lt;StartM,"Before the plan start: applies from month 1","OK"))))</f>
        <v/>
      </c>
      <c r="F8" s="6" t="n"/>
      <c r="G8" s="8" t="n"/>
      <c r="H8" s="10" t="n"/>
      <c r="I8" s="12">
        <f>IF(AND(F8="",G8=""),"",IF(NOT(ISNUMBER(F8)),"Add a month",IF(G8="","Add an amount",IF(F8&lt;StartM,"Before the plan start: not used",IF(F8&gt;=DATE(YEAR(StartM),MONTH(StartM)+360,1),"After 30 years: not used","OK")))))</f>
        <v/>
      </c>
      <c r="J8" s="12">
        <f>IF(ISNUMBER(A8),A8,0)</f>
        <v/>
      </c>
      <c r="K8" s="12">
        <f>N(B8)</f>
        <v/>
      </c>
    </row>
    <row r="9">
      <c r="A9" s="6" t="n"/>
      <c r="B9" s="8" t="n"/>
      <c r="C9" s="10" t="n"/>
      <c r="D9" s="12">
        <f>IF(AND(A9="",B9=""),"",IF(NOT(ISNUMBER(A9)),"Add a month",IF(B9="","Add the new amount",IF(A9&lt;StartM,"Before the plan start: applies from month 1","OK"))))</f>
        <v/>
      </c>
      <c r="F9" s="6" t="n"/>
      <c r="G9" s="8" t="n"/>
      <c r="H9" s="10" t="n"/>
      <c r="I9" s="12">
        <f>IF(AND(F9="",G9=""),"",IF(NOT(ISNUMBER(F9)),"Add a month",IF(G9="","Add an amount",IF(F9&lt;StartM,"Before the plan start: not used",IF(F9&gt;=DATE(YEAR(StartM),MONTH(StartM)+360,1),"After 30 years: not used","OK")))))</f>
        <v/>
      </c>
      <c r="J9" s="12">
        <f>IF(ISNUMBER(A9),A9,0)</f>
        <v/>
      </c>
      <c r="K9" s="12">
        <f>N(B9)</f>
        <v/>
      </c>
    </row>
    <row r="10">
      <c r="A10" s="6" t="n"/>
      <c r="B10" s="8" t="n"/>
      <c r="C10" s="10" t="n"/>
      <c r="D10" s="12">
        <f>IF(AND(A10="",B10=""),"",IF(NOT(ISNUMBER(A10)),"Add a month",IF(B10="","Add the new amount",IF(A10&lt;StartM,"Before the plan start: applies from month 1","OK"))))</f>
        <v/>
      </c>
      <c r="F10" s="6" t="n"/>
      <c r="G10" s="8" t="n"/>
      <c r="H10" s="10" t="n"/>
      <c r="I10" s="12">
        <f>IF(AND(F10="",G10=""),"",IF(NOT(ISNUMBER(F10)),"Add a month",IF(G10="","Add an amount",IF(F10&lt;StartM,"Before the plan start: not used",IF(F10&gt;=DATE(YEAR(StartM),MONTH(StartM)+360,1),"After 30 years: not used","OK")))))</f>
        <v/>
      </c>
      <c r="J10" s="12">
        <f>IF(ISNUMBER(A10),A10,0)</f>
        <v/>
      </c>
      <c r="K10" s="12">
        <f>N(B10)</f>
        <v/>
      </c>
    </row>
    <row r="11">
      <c r="A11" s="6" t="n"/>
      <c r="B11" s="8" t="n"/>
      <c r="C11" s="10" t="n"/>
      <c r="D11" s="12">
        <f>IF(AND(A11="",B11=""),"",IF(NOT(ISNUMBER(A11)),"Add a month",IF(B11="","Add the new amount",IF(A11&lt;StartM,"Before the plan start: applies from month 1","OK"))))</f>
        <v/>
      </c>
      <c r="F11" s="6" t="n"/>
      <c r="G11" s="8" t="n"/>
      <c r="H11" s="10" t="n"/>
      <c r="I11" s="12">
        <f>IF(AND(F11="",G11=""),"",IF(NOT(ISNUMBER(F11)),"Add a month",IF(G11="","Add an amount",IF(F11&lt;StartM,"Before the plan start: not used",IF(F11&gt;=DATE(YEAR(StartM),MONTH(StartM)+360,1),"After 30 years: not used","OK")))))</f>
        <v/>
      </c>
      <c r="J11" s="12">
        <f>IF(ISNUMBER(A11),A11,0)</f>
        <v/>
      </c>
      <c r="K11" s="12">
        <f>N(B11)</f>
        <v/>
      </c>
    </row>
    <row r="12">
      <c r="A12" s="6" t="n"/>
      <c r="B12" s="8" t="n"/>
      <c r="C12" s="10" t="n"/>
      <c r="D12" s="12">
        <f>IF(AND(A12="",B12=""),"",IF(NOT(ISNUMBER(A12)),"Add a month",IF(B12="","Add the new amount",IF(A12&lt;StartM,"Before the plan start: applies from month 1","OK"))))</f>
        <v/>
      </c>
      <c r="F12" s="6" t="n"/>
      <c r="G12" s="8" t="n"/>
      <c r="H12" s="10" t="n"/>
      <c r="I12" s="12">
        <f>IF(AND(F12="",G12=""),"",IF(NOT(ISNUMBER(F12)),"Add a month",IF(G12="","Add an amount",IF(F12&lt;StartM,"Before the plan start: not used",IF(F12&gt;=DATE(YEAR(StartM),MONTH(StartM)+360,1),"After 30 years: not used","OK")))))</f>
        <v/>
      </c>
      <c r="J12" s="12">
        <f>IF(ISNUMBER(A12),A12,0)</f>
        <v/>
      </c>
      <c r="K12" s="12">
        <f>N(B12)</f>
        <v/>
      </c>
    </row>
    <row r="13">
      <c r="A13" s="6" t="n"/>
      <c r="B13" s="8" t="n"/>
      <c r="C13" s="10" t="n"/>
      <c r="D13" s="12">
        <f>IF(AND(A13="",B13=""),"",IF(NOT(ISNUMBER(A13)),"Add a month",IF(B13="","Add the new amount",IF(A13&lt;StartM,"Before the plan start: applies from month 1","OK"))))</f>
        <v/>
      </c>
      <c r="F13" s="6" t="n"/>
      <c r="G13" s="8" t="n"/>
      <c r="H13" s="10" t="n"/>
      <c r="I13" s="12">
        <f>IF(AND(F13="",G13=""),"",IF(NOT(ISNUMBER(F13)),"Add a month",IF(G13="","Add an amount",IF(F13&lt;StartM,"Before the plan start: not used",IF(F13&gt;=DATE(YEAR(StartM),MONTH(StartM)+360,1),"After 30 years: not used","OK")))))</f>
        <v/>
      </c>
      <c r="J13" s="12">
        <f>IF(ISNUMBER(A13),A13,0)</f>
        <v/>
      </c>
      <c r="K13" s="12">
        <f>N(B13)</f>
        <v/>
      </c>
    </row>
    <row r="14">
      <c r="A14" s="6" t="n"/>
      <c r="B14" s="8" t="n"/>
      <c r="C14" s="10" t="n"/>
      <c r="D14" s="12">
        <f>IF(AND(A14="",B14=""),"",IF(NOT(ISNUMBER(A14)),"Add a month",IF(B14="","Add the new amount",IF(A14&lt;StartM,"Before the plan start: applies from month 1","OK"))))</f>
        <v/>
      </c>
      <c r="F14" s="6" t="n"/>
      <c r="G14" s="8" t="n"/>
      <c r="H14" s="10" t="n"/>
      <c r="I14" s="12">
        <f>IF(AND(F14="",G14=""),"",IF(NOT(ISNUMBER(F14)),"Add a month",IF(G14="","Add an amount",IF(F14&lt;StartM,"Before the plan start: not used",IF(F14&gt;=DATE(YEAR(StartM),MONTH(StartM)+360,1),"After 30 years: not used","OK")))))</f>
        <v/>
      </c>
      <c r="J14" s="12">
        <f>IF(ISNUMBER(A14),A14,0)</f>
        <v/>
      </c>
      <c r="K14" s="12">
        <f>N(B14)</f>
        <v/>
      </c>
    </row>
    <row r="15">
      <c r="A15" s="6" t="n"/>
      <c r="B15" s="8" t="n"/>
      <c r="C15" s="10" t="n"/>
      <c r="D15" s="12">
        <f>IF(AND(A15="",B15=""),"",IF(NOT(ISNUMBER(A15)),"Add a month",IF(B15="","Add the new amount",IF(A15&lt;StartM,"Before the plan start: applies from month 1","OK"))))</f>
        <v/>
      </c>
      <c r="F15" s="6" t="n"/>
      <c r="G15" s="8" t="n"/>
      <c r="H15" s="10" t="n"/>
      <c r="I15" s="12">
        <f>IF(AND(F15="",G15=""),"",IF(NOT(ISNUMBER(F15)),"Add a month",IF(G15="","Add an amount",IF(F15&lt;StartM,"Before the plan start: not used",IF(F15&gt;=DATE(YEAR(StartM),MONTH(StartM)+360,1),"After 30 years: not used","OK")))))</f>
        <v/>
      </c>
      <c r="J15" s="12">
        <f>IF(ISNUMBER(A15),A15,0)</f>
        <v/>
      </c>
      <c r="K15" s="12">
        <f>N(B15)</f>
        <v/>
      </c>
    </row>
    <row r="16">
      <c r="A16" s="6" t="n"/>
      <c r="B16" s="8" t="n"/>
      <c r="C16" s="10" t="n"/>
      <c r="D16" s="12">
        <f>IF(AND(A16="",B16=""),"",IF(NOT(ISNUMBER(A16)),"Add a month",IF(B16="","Add the new amount",IF(A16&lt;StartM,"Before the plan start: applies from month 1","OK"))))</f>
        <v/>
      </c>
      <c r="F16" s="6" t="n"/>
      <c r="G16" s="8" t="n"/>
      <c r="H16" s="10" t="n"/>
      <c r="I16" s="12">
        <f>IF(AND(F16="",G16=""),"",IF(NOT(ISNUMBER(F16)),"Add a month",IF(G16="","Add an amount",IF(F16&lt;StartM,"Before the plan start: not used",IF(F16&gt;=DATE(YEAR(StartM),MONTH(StartM)+360,1),"After 30 years: not used","OK")))))</f>
        <v/>
      </c>
      <c r="J16" s="12">
        <f>IF(ISNUMBER(A16),A16,0)</f>
        <v/>
      </c>
      <c r="K16" s="12">
        <f>N(B16)</f>
        <v/>
      </c>
    </row>
    <row r="17">
      <c r="A17" s="6" t="n"/>
      <c r="B17" s="8" t="n"/>
      <c r="C17" s="10" t="n"/>
      <c r="D17" s="12">
        <f>IF(AND(A17="",B17=""),"",IF(NOT(ISNUMBER(A17)),"Add a month",IF(B17="","Add the new amount",IF(A17&lt;StartM,"Before the plan start: applies from month 1","OK"))))</f>
        <v/>
      </c>
      <c r="F17" s="6" t="n"/>
      <c r="G17" s="8" t="n"/>
      <c r="H17" s="10" t="n"/>
      <c r="I17" s="12">
        <f>IF(AND(F17="",G17=""),"",IF(NOT(ISNUMBER(F17)),"Add a month",IF(G17="","Add an amount",IF(F17&lt;StartM,"Before the plan start: not used",IF(F17&gt;=DATE(YEAR(StartM),MONTH(StartM)+360,1),"After 30 years: not used","OK")))))</f>
        <v/>
      </c>
      <c r="J17" s="12">
        <f>IF(ISNUMBER(A17),A17,0)</f>
        <v/>
      </c>
      <c r="K17" s="12">
        <f>N(B17)</f>
        <v/>
      </c>
    </row>
    <row r="18">
      <c r="F18" s="6" t="n"/>
      <c r="G18" s="8" t="n"/>
      <c r="H18" s="10" t="n"/>
      <c r="I18" s="12">
        <f>IF(AND(F18="",G18=""),"",IF(NOT(ISNUMBER(F18)),"Add a month",IF(G18="","Add an amount",IF(F18&lt;StartM,"Before the plan start: not used",IF(F18&gt;=DATE(YEAR(StartM),MONTH(StartM)+360,1),"After 30 years: not used","OK")))))</f>
        <v/>
      </c>
    </row>
    <row r="19">
      <c r="F19" s="6" t="n"/>
      <c r="G19" s="8" t="n"/>
      <c r="H19" s="10" t="n"/>
      <c r="I19" s="12">
        <f>IF(AND(F19="",G19=""),"",IF(NOT(ISNUMBER(F19)),"Add a month",IF(G19="","Add an amount",IF(F19&lt;StartM,"Before the plan start: not used",IF(F19&gt;=DATE(YEAR(StartM),MONTH(StartM)+360,1),"After 30 years: not used","OK")))))</f>
        <v/>
      </c>
    </row>
    <row r="20">
      <c r="F20" s="6" t="n"/>
      <c r="G20" s="8" t="n"/>
      <c r="H20" s="10" t="n"/>
      <c r="I20" s="12">
        <f>IF(AND(F20="",G20=""),"",IF(NOT(ISNUMBER(F20)),"Add a month",IF(G20="","Add an amount",IF(F20&lt;StartM,"Before the plan start: not used",IF(F20&gt;=DATE(YEAR(StartM),MONTH(StartM)+360,1),"After 30 years: not used","OK")))))</f>
        <v/>
      </c>
    </row>
    <row r="21">
      <c r="F21" s="6" t="n"/>
      <c r="G21" s="8" t="n"/>
      <c r="H21" s="10" t="n"/>
      <c r="I21" s="12">
        <f>IF(AND(F21="",G21=""),"",IF(NOT(ISNUMBER(F21)),"Add a month",IF(G21="","Add an amount",IF(F21&lt;StartM,"Before the plan start: not used",IF(F21&gt;=DATE(YEAR(StartM),MONTH(StartM)+360,1),"After 30 years: not used","OK")))))</f>
        <v/>
      </c>
    </row>
    <row r="22">
      <c r="F22" s="6" t="n"/>
      <c r="G22" s="8" t="n"/>
      <c r="H22" s="10" t="n"/>
      <c r="I22" s="12">
        <f>IF(AND(F22="",G22=""),"",IF(NOT(ISNUMBER(F22)),"Add a month",IF(G22="","Add an amount",IF(F22&lt;StartM,"Before the plan start: not used",IF(F22&gt;=DATE(YEAR(StartM),MONTH(StartM)+360,1),"After 30 years: not used","OK")))))</f>
        <v/>
      </c>
    </row>
    <row r="23">
      <c r="F23" s="6" t="n"/>
      <c r="G23" s="8" t="n"/>
      <c r="H23" s="10" t="n"/>
      <c r="I23" s="12">
        <f>IF(AND(F23="",G23=""),"",IF(NOT(ISNUMBER(F23)),"Add a month",IF(G23="","Add an amount",IF(F23&lt;StartM,"Before the plan start: not used",IF(F23&gt;=DATE(YEAR(StartM),MONTH(StartM)+360,1),"After 30 years: not used","OK")))))</f>
        <v/>
      </c>
    </row>
    <row r="24">
      <c r="F24" s="6" t="n"/>
      <c r="G24" s="8" t="n"/>
      <c r="H24" s="10" t="n"/>
      <c r="I24" s="12">
        <f>IF(AND(F24="",G24=""),"",IF(NOT(ISNUMBER(F24)),"Add a month",IF(G24="","Add an amount",IF(F24&lt;StartM,"Before the plan start: not used",IF(F24&gt;=DATE(YEAR(StartM),MONTH(StartM)+360,1),"After 30 years: not used","OK")))))</f>
        <v/>
      </c>
    </row>
    <row r="25">
      <c r="F25" s="6" t="n"/>
      <c r="G25" s="8" t="n"/>
      <c r="H25" s="10" t="n"/>
      <c r="I25" s="12">
        <f>IF(AND(F25="",G25=""),"",IF(NOT(ISNUMBER(F25)),"Add a month",IF(G25="","Add an amount",IF(F25&lt;StartM,"Before the plan start: not used",IF(F25&gt;=DATE(YEAR(StartM),MONTH(StartM)+360,1),"After 30 years: not used","OK")))))</f>
        <v/>
      </c>
    </row>
    <row r="26">
      <c r="F26" s="6" t="n"/>
      <c r="G26" s="8" t="n"/>
      <c r="H26" s="10" t="n"/>
      <c r="I26" s="12">
        <f>IF(AND(F26="",G26=""),"",IF(NOT(ISNUMBER(F26)),"Add a month",IF(G26="","Add an amount",IF(F26&lt;StartM,"Before the plan start: not used",IF(F26&gt;=DATE(YEAR(StartM),MONTH(StartM)+360,1),"After 30 years: not used","OK")))))</f>
        <v/>
      </c>
    </row>
    <row r="27">
      <c r="F27" s="6" t="n"/>
      <c r="G27" s="8" t="n"/>
      <c r="H27" s="10" t="n"/>
      <c r="I27" s="12">
        <f>IF(AND(F27="",G27=""),"",IF(NOT(ISNUMBER(F27)),"Add a month",IF(G27="","Add an amount",IF(F27&lt;StartM,"Before the plan start: not used",IF(F27&gt;=DATE(YEAR(StartM),MONTH(StartM)+360,1),"After 30 years: not used","OK")))))</f>
        <v/>
      </c>
    </row>
    <row r="28">
      <c r="F28" s="6" t="n"/>
      <c r="G28" s="8" t="n"/>
      <c r="H28" s="10" t="n"/>
      <c r="I28" s="12">
        <f>IF(AND(F28="",G28=""),"",IF(NOT(ISNUMBER(F28)),"Add a month",IF(G28="","Add an amount",IF(F28&lt;StartM,"Before the plan start: not used",IF(F28&gt;=DATE(YEAR(StartM),MONTH(StartM)+360,1),"After 30 years: not used","OK")))))</f>
        <v/>
      </c>
    </row>
    <row r="29">
      <c r="F29" s="6" t="n"/>
      <c r="G29" s="8" t="n"/>
      <c r="H29" s="10" t="n"/>
      <c r="I29" s="12">
        <f>IF(AND(F29="",G29=""),"",IF(NOT(ISNUMBER(F29)),"Add a month",IF(G29="","Add an amount",IF(F29&lt;StartM,"Before the plan start: not used",IF(F29&gt;=DATE(YEAR(StartM),MONTH(StartM)+360,1),"After 30 years: not used","OK")))))</f>
        <v/>
      </c>
    </row>
    <row r="31">
      <c r="A31" s="2" t="inlineStr">
        <is>
          <t>A change applies from the month that contains its date and stays until the next change. One-off extras go to the strategy's current target that month (not used by 'Minimums only').</t>
        </is>
      </c>
    </row>
  </sheetData>
  <sheetProtection selectLockedCells="0" selectUnlockedCells="0" sheet="1" objects="0" insertRows="1" insertHyperlinks="1" autoFilter="1" scenarios="0" formatColumns="0" deleteColumns="1" insertColumns="1" pivotTables="1" deleteRows="1" formatCells="1" formatRows="0" sort="1"/>
  <conditionalFormatting sqref="D6:D17">
    <cfRule type="expression" priority="1" dxfId="0">
      <formula>AND(D6&lt;&gt;"",D6&lt;&gt;"OK")</formula>
    </cfRule>
  </conditionalFormatting>
  <conditionalFormatting sqref="I6:I29">
    <cfRule type="expression" priority="2" dxfId="0">
      <formula>AND(I6&lt;&gt;"",I6&lt;&gt;"OK")</formula>
    </cfRule>
  </conditionalFormatting>
  <dataValidations count="2">
    <dataValidation sqref="A6:A17 F6:F29" showDropDown="0" showInputMessage="0" showErrorMessage="0" allowBlank="1" type="date" operator="between">
      <formula1>DATE(2000,1,1)</formula1>
      <formula2>DATE(2100,12,31)</formula2>
    </dataValidation>
    <dataValidation sqref="B6:B17 G6:G29"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L28"/>
  <sheetViews>
    <sheetView showGridLines="0" workbookViewId="0">
      <selection activeCell="A1" sqref="A1"/>
    </sheetView>
  </sheetViews>
  <sheetFormatPr baseColWidth="8" defaultRowHeight="15"/>
  <cols>
    <col width="24" customWidth="1" min="1" max="1"/>
    <col width="14" customWidth="1" min="2" max="2"/>
    <col width="12" customWidth="1" min="3" max="3"/>
    <col width="13" customWidth="1" min="4" max="4"/>
    <col width="11" customWidth="1" min="5" max="5"/>
    <col width="13" customWidth="1" min="6" max="6"/>
    <col width="13" customWidth="1" min="7" max="7"/>
    <col width="9" customWidth="1" min="8" max="8"/>
    <col width="12" customWidth="1" min="9" max="9"/>
    <col width="13" customWidth="1" min="10" max="10"/>
    <col width="12" customWidth="1" min="11" max="11"/>
    <col width="30" customWidth="1" min="12" max="12"/>
  </cols>
  <sheetData>
    <row r="1">
      <c r="A1" s="1" t="inlineStr">
        <is>
          <t>Plan</t>
        </is>
      </c>
    </row>
    <row r="2">
      <c r="A2" s="2" t="inlineStr">
        <is>
          <t>Your plan with the strategy chosen on Settings. Change the strategy there; compare all of them on Compare.</t>
        </is>
      </c>
    </row>
    <row r="4">
      <c r="A4" s="5" t="inlineStr">
        <is>
          <t>Strategy</t>
        </is>
      </c>
      <c r="B4" s="23">
        <f>INDEX(Settings!$D$5:$D$9,StratNo)</f>
        <v/>
      </c>
      <c r="C4" s="24" t="n"/>
      <c r="E4" s="5" t="inlineStr">
        <is>
          <t>Minimums only: debt-free</t>
        </is>
      </c>
      <c r="F4" s="24" t="n"/>
      <c r="G4" s="24" t="n"/>
      <c r="H4" s="25">
        <f>IF(SUM(Debts!$V$5:$V$16)=0,"",IF(ISNUMBER(Compare!$C$6),Compare!$B$6,"Over 30 years"))</f>
        <v/>
      </c>
      <c r="I4" s="24" t="n"/>
    </row>
    <row r="5">
      <c r="A5" s="5" t="inlineStr">
        <is>
          <t>Plan starts</t>
        </is>
      </c>
      <c r="B5" s="25">
        <f>StartM</f>
        <v/>
      </c>
      <c r="C5" s="24" t="n"/>
      <c r="E5" s="5" t="inlineStr">
        <is>
          <t>Minimums only: interest</t>
        </is>
      </c>
      <c r="F5" s="24" t="n"/>
      <c r="G5" s="24" t="n"/>
      <c r="H5" s="26">
        <f>Compare!$D$6</f>
        <v/>
      </c>
      <c r="I5" s="24" t="n"/>
    </row>
    <row r="6">
      <c r="A6" s="5" t="inlineStr">
        <is>
          <t>Debt-free month</t>
        </is>
      </c>
      <c r="B6" s="25">
        <f>IF(SUM(Debts!$V$5:$V$16)=0,"",IF(ISNUMBER(INDEX(Compare!$C$7:$C$11,StratNo)),INDEX(Compare!$B$7:$B$11,StratNo),"Over 30 years"))</f>
        <v/>
      </c>
      <c r="C6" s="24" t="n"/>
      <c r="E6" s="5" t="inlineStr">
        <is>
          <t>Interest saved vs minimums</t>
        </is>
      </c>
      <c r="F6" s="24" t="n"/>
      <c r="G6" s="24" t="n"/>
      <c r="H6" s="26">
        <f>INDEX(Compare!$F$7:$F$11,StratNo)</f>
        <v/>
      </c>
      <c r="I6" s="24" t="n"/>
    </row>
    <row r="7">
      <c r="A7" s="5" t="inlineStr">
        <is>
          <t>Months to debt-free</t>
        </is>
      </c>
      <c r="B7" s="23">
        <f>IF(SUM(Debts!$V$5:$V$16)=0,"",INDEX(Compare!$C$7:$C$11,StratNo))</f>
        <v/>
      </c>
      <c r="C7" s="24" t="n"/>
      <c r="E7" s="5" t="inlineStr">
        <is>
          <t>Promo balances left at expiry</t>
        </is>
      </c>
      <c r="F7" s="24" t="n"/>
      <c r="G7" s="24" t="n"/>
      <c r="H7" s="23">
        <f>INDEX(Compare!$G$7:$G$11,StratNo)</f>
        <v/>
      </c>
      <c r="I7" s="24" t="n"/>
    </row>
    <row r="8">
      <c r="A8" s="5" t="inlineStr">
        <is>
          <t>Total interest</t>
        </is>
      </c>
      <c r="B8" s="26">
        <f>INDEX(Compare!$D$7:$D$11,StratNo)</f>
        <v/>
      </c>
      <c r="C8" s="24" t="n"/>
      <c r="E8" s="5" t="inlineStr">
        <is>
          <t>Deferred interest charged</t>
        </is>
      </c>
      <c r="F8" s="24" t="n"/>
      <c r="G8" s="24" t="n"/>
      <c r="H8" s="26">
        <f>INDEX(Compare!$H$7:$H$11,StratNo)</f>
        <v/>
      </c>
      <c r="I8" s="24" t="n"/>
    </row>
    <row r="9">
      <c r="A9" s="5" t="inlineStr">
        <is>
          <t>Total paid</t>
        </is>
      </c>
      <c r="B9" s="26">
        <f>INDEX(Compare!$E$7:$E$11,StratNo)</f>
        <v/>
      </c>
      <c r="C9" s="24" t="n"/>
      <c r="E9" s="5" t="inlineStr">
        <is>
          <t>Months amount was below minimums</t>
        </is>
      </c>
      <c r="F9" s="24" t="n"/>
      <c r="G9" s="24" t="n"/>
      <c r="H9" s="23">
        <f>INDEX(Compare!$I$7:$I$11,StratNo)</f>
        <v/>
      </c>
      <c r="I9" s="24" t="n"/>
    </row>
    <row r="11">
      <c r="A11" s="5" t="inlineStr">
        <is>
          <t>Check</t>
        </is>
      </c>
      <c r="B11" s="27">
        <f>IF(SUM(Debts!$V$5:$V$16)=0,"Add your debts on the Debts sheet",IF(COUNTIF(Debts!$P$5:$P$16,"OK")&lt;SUMPRODUCT((Debts!$P$5:$P$16&lt;&gt;"")*1),"Some debts have a flag: see the Check column on Debts",IF(H9&gt;0,"Monthly amount was below the minimums in "&amp;H9&amp;" month(s): raise it on Settings",IF(H8&gt;0,"Deferred interest gets charged on this plan: try Avalanche + promo deadlines",IF(H7&gt;0,"Note: a promo ends with a balance, which then costs the regular APR","OK")))))</f>
        <v/>
      </c>
    </row>
    <row r="13" ht="40" customHeight="1">
      <c r="A13" s="7" t="inlineStr">
        <is>
          <t>Debt</t>
        </is>
      </c>
      <c r="B13" s="7" t="inlineStr">
        <is>
          <t>Balance now</t>
        </is>
      </c>
      <c r="C13" s="7" t="inlineStr">
        <is>
          <t>Regular APR</t>
        </is>
      </c>
      <c r="D13" s="7" t="inlineStr">
        <is>
          <t>Promo ends</t>
        </is>
      </c>
      <c r="E13" s="7" t="inlineStr">
        <is>
          <t>Pay in month 1</t>
        </is>
      </c>
      <c r="F13" s="7" t="inlineStr">
        <is>
          <t>Paid off</t>
        </is>
      </c>
      <c r="G13" s="7" t="inlineStr">
        <is>
          <t>Months</t>
        </is>
      </c>
      <c r="H13" s="7" t="inlineStr">
        <is>
          <t>Interest</t>
        </is>
      </c>
      <c r="I13" s="7" t="inlineStr">
        <is>
          <t>Left when promo ends</t>
        </is>
      </c>
      <c r="J13" s="7" t="inlineStr">
        <is>
          <t>Deferred interest</t>
        </is>
      </c>
      <c r="K13" s="7" t="inlineStr">
        <is>
          <t>Promo pay / month</t>
        </is>
      </c>
      <c r="L13" s="7" t="inlineStr">
        <is>
          <t>Status</t>
        </is>
      </c>
    </row>
    <row r="14">
      <c r="A14" s="12">
        <f>IF(Debts!$V$5=1,IF(Debts!A5="","Debt 1",Debts!A5),"")</f>
        <v/>
      </c>
      <c r="B14" s="13">
        <f>IF(Debts!$V$5=1,Debts!AF5,"")</f>
        <v/>
      </c>
      <c r="C14" s="21">
        <f>IF(Debts!$V$5=1,Debts!Y5,"")</f>
        <v/>
      </c>
      <c r="D14" s="28">
        <f>IF(AND(Debts!$V$5=1,Debts!M5&gt;0),Debts!F5,"")</f>
        <v/>
      </c>
      <c r="E14" s="13">
        <f>IF(Debts!$V$5=1,CHOOSE(StratNo,Results!G20,Results!G34,Results!G48,Results!G62,Results!G76),"")</f>
        <v/>
      </c>
      <c r="F14" s="11">
        <f>IF(Debts!$V$5=0,"",IF(ISNUMBER(G14),DATE(YEAR(StartM),MONTH(StartM)+G14-1,1),"Over 30 years"))</f>
        <v/>
      </c>
      <c r="G14" s="12">
        <f>IF(Debts!$V$5=1,CHOOSE(StratNo,Results!C20,Results!C34,Results!C48,Results!C62,Results!C76),"")</f>
        <v/>
      </c>
      <c r="H14" s="13">
        <f>IF(Debts!$V$5=1,CHOOSE(StratNo,Results!D20,Results!D34,Results!D48,Results!D62,Results!D76),"")</f>
        <v/>
      </c>
      <c r="I14" s="13">
        <f>IF(Debts!$V$5=1,CHOOSE(StratNo,Results!E20,Results!E34,Results!E48,Results!E62,Results!E76),"")</f>
        <v/>
      </c>
      <c r="J14" s="13">
        <f>IF(AND(Debts!$V$5=1,Debts!AC5=1),CHOOSE(StratNo,Results!F20,Results!F34,Results!F48,Results!F62,Results!F76),"")</f>
        <v/>
      </c>
      <c r="K14" s="13">
        <f>Debts!O5</f>
        <v/>
      </c>
      <c r="L14" s="12">
        <f>IF(Debts!$V$5=0,"",IF(N(J14)&gt;0,"Deferred interest charged",IF(N(I14)&gt;0,"Balance left at promo end",IF(NOT(ISNUMBER(G14)),"Not cleared in 30 years","On track"))))</f>
        <v/>
      </c>
    </row>
    <row r="15">
      <c r="A15" s="12">
        <f>IF(Debts!$V$6=1,IF(Debts!A6="","Debt 2",Debts!A6),"")</f>
        <v/>
      </c>
      <c r="B15" s="13">
        <f>IF(Debts!$V$6=1,Debts!AF6,"")</f>
        <v/>
      </c>
      <c r="C15" s="21">
        <f>IF(Debts!$V$6=1,Debts!Y6,"")</f>
        <v/>
      </c>
      <c r="D15" s="28">
        <f>IF(AND(Debts!$V$6=1,Debts!M6&gt;0),Debts!F6,"")</f>
        <v/>
      </c>
      <c r="E15" s="13">
        <f>IF(Debts!$V$6=1,CHOOSE(StratNo,Results!G21,Results!G35,Results!G49,Results!G63,Results!G77),"")</f>
        <v/>
      </c>
      <c r="F15" s="11">
        <f>IF(Debts!$V$6=0,"",IF(ISNUMBER(G15),DATE(YEAR(StartM),MONTH(StartM)+G15-1,1),"Over 30 years"))</f>
        <v/>
      </c>
      <c r="G15" s="12">
        <f>IF(Debts!$V$6=1,CHOOSE(StratNo,Results!C21,Results!C35,Results!C49,Results!C63,Results!C77),"")</f>
        <v/>
      </c>
      <c r="H15" s="13">
        <f>IF(Debts!$V$6=1,CHOOSE(StratNo,Results!D21,Results!D35,Results!D49,Results!D63,Results!D77),"")</f>
        <v/>
      </c>
      <c r="I15" s="13">
        <f>IF(Debts!$V$6=1,CHOOSE(StratNo,Results!E21,Results!E35,Results!E49,Results!E63,Results!E77),"")</f>
        <v/>
      </c>
      <c r="J15" s="13">
        <f>IF(AND(Debts!$V$6=1,Debts!AC6=1),CHOOSE(StratNo,Results!F21,Results!F35,Results!F49,Results!F63,Results!F77),"")</f>
        <v/>
      </c>
      <c r="K15" s="13">
        <f>Debts!O6</f>
        <v/>
      </c>
      <c r="L15" s="12">
        <f>IF(Debts!$V$6=0,"",IF(N(J15)&gt;0,"Deferred interest charged",IF(N(I15)&gt;0,"Balance left at promo end",IF(NOT(ISNUMBER(G15)),"Not cleared in 30 years","On track"))))</f>
        <v/>
      </c>
    </row>
    <row r="16">
      <c r="A16" s="12">
        <f>IF(Debts!$V$7=1,IF(Debts!A7="","Debt 3",Debts!A7),"")</f>
        <v/>
      </c>
      <c r="B16" s="13">
        <f>IF(Debts!$V$7=1,Debts!AF7,"")</f>
        <v/>
      </c>
      <c r="C16" s="21">
        <f>IF(Debts!$V$7=1,Debts!Y7,"")</f>
        <v/>
      </c>
      <c r="D16" s="28">
        <f>IF(AND(Debts!$V$7=1,Debts!M7&gt;0),Debts!F7,"")</f>
        <v/>
      </c>
      <c r="E16" s="13">
        <f>IF(Debts!$V$7=1,CHOOSE(StratNo,Results!G22,Results!G36,Results!G50,Results!G64,Results!G78),"")</f>
        <v/>
      </c>
      <c r="F16" s="11">
        <f>IF(Debts!$V$7=0,"",IF(ISNUMBER(G16),DATE(YEAR(StartM),MONTH(StartM)+G16-1,1),"Over 30 years"))</f>
        <v/>
      </c>
      <c r="G16" s="12">
        <f>IF(Debts!$V$7=1,CHOOSE(StratNo,Results!C22,Results!C36,Results!C50,Results!C64,Results!C78),"")</f>
        <v/>
      </c>
      <c r="H16" s="13">
        <f>IF(Debts!$V$7=1,CHOOSE(StratNo,Results!D22,Results!D36,Results!D50,Results!D64,Results!D78),"")</f>
        <v/>
      </c>
      <c r="I16" s="13">
        <f>IF(Debts!$V$7=1,CHOOSE(StratNo,Results!E22,Results!E36,Results!E50,Results!E64,Results!E78),"")</f>
        <v/>
      </c>
      <c r="J16" s="13">
        <f>IF(AND(Debts!$V$7=1,Debts!AC7=1),CHOOSE(StratNo,Results!F22,Results!F36,Results!F50,Results!F64,Results!F78),"")</f>
        <v/>
      </c>
      <c r="K16" s="13">
        <f>Debts!O7</f>
        <v/>
      </c>
      <c r="L16" s="12">
        <f>IF(Debts!$V$7=0,"",IF(N(J16)&gt;0,"Deferred interest charged",IF(N(I16)&gt;0,"Balance left at promo end",IF(NOT(ISNUMBER(G16)),"Not cleared in 30 years","On track"))))</f>
        <v/>
      </c>
    </row>
    <row r="17">
      <c r="A17" s="12">
        <f>IF(Debts!$V$8=1,IF(Debts!A8="","Debt 4",Debts!A8),"")</f>
        <v/>
      </c>
      <c r="B17" s="13">
        <f>IF(Debts!$V$8=1,Debts!AF8,"")</f>
        <v/>
      </c>
      <c r="C17" s="21">
        <f>IF(Debts!$V$8=1,Debts!Y8,"")</f>
        <v/>
      </c>
      <c r="D17" s="28">
        <f>IF(AND(Debts!$V$8=1,Debts!M8&gt;0),Debts!F8,"")</f>
        <v/>
      </c>
      <c r="E17" s="13">
        <f>IF(Debts!$V$8=1,CHOOSE(StratNo,Results!G23,Results!G37,Results!G51,Results!G65,Results!G79),"")</f>
        <v/>
      </c>
      <c r="F17" s="11">
        <f>IF(Debts!$V$8=0,"",IF(ISNUMBER(G17),DATE(YEAR(StartM),MONTH(StartM)+G17-1,1),"Over 30 years"))</f>
        <v/>
      </c>
      <c r="G17" s="12">
        <f>IF(Debts!$V$8=1,CHOOSE(StratNo,Results!C23,Results!C37,Results!C51,Results!C65,Results!C79),"")</f>
        <v/>
      </c>
      <c r="H17" s="13">
        <f>IF(Debts!$V$8=1,CHOOSE(StratNo,Results!D23,Results!D37,Results!D51,Results!D65,Results!D79),"")</f>
        <v/>
      </c>
      <c r="I17" s="13">
        <f>IF(Debts!$V$8=1,CHOOSE(StratNo,Results!E23,Results!E37,Results!E51,Results!E65,Results!E79),"")</f>
        <v/>
      </c>
      <c r="J17" s="13">
        <f>IF(AND(Debts!$V$8=1,Debts!AC8=1),CHOOSE(StratNo,Results!F23,Results!F37,Results!F51,Results!F65,Results!F79),"")</f>
        <v/>
      </c>
      <c r="K17" s="13">
        <f>Debts!O8</f>
        <v/>
      </c>
      <c r="L17" s="12">
        <f>IF(Debts!$V$8=0,"",IF(N(J17)&gt;0,"Deferred interest charged",IF(N(I17)&gt;0,"Balance left at promo end",IF(NOT(ISNUMBER(G17)),"Not cleared in 30 years","On track"))))</f>
        <v/>
      </c>
    </row>
    <row r="18">
      <c r="A18" s="12">
        <f>IF(Debts!$V$9=1,IF(Debts!A9="","Debt 5",Debts!A9),"")</f>
        <v/>
      </c>
      <c r="B18" s="13">
        <f>IF(Debts!$V$9=1,Debts!AF9,"")</f>
        <v/>
      </c>
      <c r="C18" s="21">
        <f>IF(Debts!$V$9=1,Debts!Y9,"")</f>
        <v/>
      </c>
      <c r="D18" s="28">
        <f>IF(AND(Debts!$V$9=1,Debts!M9&gt;0),Debts!F9,"")</f>
        <v/>
      </c>
      <c r="E18" s="13">
        <f>IF(Debts!$V$9=1,CHOOSE(StratNo,Results!G24,Results!G38,Results!G52,Results!G66,Results!G80),"")</f>
        <v/>
      </c>
      <c r="F18" s="11">
        <f>IF(Debts!$V$9=0,"",IF(ISNUMBER(G18),DATE(YEAR(StartM),MONTH(StartM)+G18-1,1),"Over 30 years"))</f>
        <v/>
      </c>
      <c r="G18" s="12">
        <f>IF(Debts!$V$9=1,CHOOSE(StratNo,Results!C24,Results!C38,Results!C52,Results!C66,Results!C80),"")</f>
        <v/>
      </c>
      <c r="H18" s="13">
        <f>IF(Debts!$V$9=1,CHOOSE(StratNo,Results!D24,Results!D38,Results!D52,Results!D66,Results!D80),"")</f>
        <v/>
      </c>
      <c r="I18" s="13">
        <f>IF(Debts!$V$9=1,CHOOSE(StratNo,Results!E24,Results!E38,Results!E52,Results!E66,Results!E80),"")</f>
        <v/>
      </c>
      <c r="J18" s="13">
        <f>IF(AND(Debts!$V$9=1,Debts!AC9=1),CHOOSE(StratNo,Results!F24,Results!F38,Results!F52,Results!F66,Results!F80),"")</f>
        <v/>
      </c>
      <c r="K18" s="13">
        <f>Debts!O9</f>
        <v/>
      </c>
      <c r="L18" s="12">
        <f>IF(Debts!$V$9=0,"",IF(N(J18)&gt;0,"Deferred interest charged",IF(N(I18)&gt;0,"Balance left at promo end",IF(NOT(ISNUMBER(G18)),"Not cleared in 30 years","On track"))))</f>
        <v/>
      </c>
    </row>
    <row r="19">
      <c r="A19" s="12">
        <f>IF(Debts!$V$10=1,IF(Debts!A10="","Debt 6",Debts!A10),"")</f>
        <v/>
      </c>
      <c r="B19" s="13">
        <f>IF(Debts!$V$10=1,Debts!AF10,"")</f>
        <v/>
      </c>
      <c r="C19" s="21">
        <f>IF(Debts!$V$10=1,Debts!Y10,"")</f>
        <v/>
      </c>
      <c r="D19" s="28">
        <f>IF(AND(Debts!$V$10=1,Debts!M10&gt;0),Debts!F10,"")</f>
        <v/>
      </c>
      <c r="E19" s="13">
        <f>IF(Debts!$V$10=1,CHOOSE(StratNo,Results!G25,Results!G39,Results!G53,Results!G67,Results!G81),"")</f>
        <v/>
      </c>
      <c r="F19" s="11">
        <f>IF(Debts!$V$10=0,"",IF(ISNUMBER(G19),DATE(YEAR(StartM),MONTH(StartM)+G19-1,1),"Over 30 years"))</f>
        <v/>
      </c>
      <c r="G19" s="12">
        <f>IF(Debts!$V$10=1,CHOOSE(StratNo,Results!C25,Results!C39,Results!C53,Results!C67,Results!C81),"")</f>
        <v/>
      </c>
      <c r="H19" s="13">
        <f>IF(Debts!$V$10=1,CHOOSE(StratNo,Results!D25,Results!D39,Results!D53,Results!D67,Results!D81),"")</f>
        <v/>
      </c>
      <c r="I19" s="13">
        <f>IF(Debts!$V$10=1,CHOOSE(StratNo,Results!E25,Results!E39,Results!E53,Results!E67,Results!E81),"")</f>
        <v/>
      </c>
      <c r="J19" s="13">
        <f>IF(AND(Debts!$V$10=1,Debts!AC10=1),CHOOSE(StratNo,Results!F25,Results!F39,Results!F53,Results!F67,Results!F81),"")</f>
        <v/>
      </c>
      <c r="K19" s="13">
        <f>Debts!O10</f>
        <v/>
      </c>
      <c r="L19" s="12">
        <f>IF(Debts!$V$10=0,"",IF(N(J19)&gt;0,"Deferred interest charged",IF(N(I19)&gt;0,"Balance left at promo end",IF(NOT(ISNUMBER(G19)),"Not cleared in 30 years","On track"))))</f>
        <v/>
      </c>
    </row>
    <row r="20">
      <c r="A20" s="12">
        <f>IF(Debts!$V$11=1,IF(Debts!A11="","Debt 7",Debts!A11),"")</f>
        <v/>
      </c>
      <c r="B20" s="13">
        <f>IF(Debts!$V$11=1,Debts!AF11,"")</f>
        <v/>
      </c>
      <c r="C20" s="21">
        <f>IF(Debts!$V$11=1,Debts!Y11,"")</f>
        <v/>
      </c>
      <c r="D20" s="28">
        <f>IF(AND(Debts!$V$11=1,Debts!M11&gt;0),Debts!F11,"")</f>
        <v/>
      </c>
      <c r="E20" s="13">
        <f>IF(Debts!$V$11=1,CHOOSE(StratNo,Results!G26,Results!G40,Results!G54,Results!G68,Results!G82),"")</f>
        <v/>
      </c>
      <c r="F20" s="11">
        <f>IF(Debts!$V$11=0,"",IF(ISNUMBER(G20),DATE(YEAR(StartM),MONTH(StartM)+G20-1,1),"Over 30 years"))</f>
        <v/>
      </c>
      <c r="G20" s="12">
        <f>IF(Debts!$V$11=1,CHOOSE(StratNo,Results!C26,Results!C40,Results!C54,Results!C68,Results!C82),"")</f>
        <v/>
      </c>
      <c r="H20" s="13">
        <f>IF(Debts!$V$11=1,CHOOSE(StratNo,Results!D26,Results!D40,Results!D54,Results!D68,Results!D82),"")</f>
        <v/>
      </c>
      <c r="I20" s="13">
        <f>IF(Debts!$V$11=1,CHOOSE(StratNo,Results!E26,Results!E40,Results!E54,Results!E68,Results!E82),"")</f>
        <v/>
      </c>
      <c r="J20" s="13">
        <f>IF(AND(Debts!$V$11=1,Debts!AC11=1),CHOOSE(StratNo,Results!F26,Results!F40,Results!F54,Results!F68,Results!F82),"")</f>
        <v/>
      </c>
      <c r="K20" s="13">
        <f>Debts!O11</f>
        <v/>
      </c>
      <c r="L20" s="12">
        <f>IF(Debts!$V$11=0,"",IF(N(J20)&gt;0,"Deferred interest charged",IF(N(I20)&gt;0,"Balance left at promo end",IF(NOT(ISNUMBER(G20)),"Not cleared in 30 years","On track"))))</f>
        <v/>
      </c>
    </row>
    <row r="21">
      <c r="A21" s="12">
        <f>IF(Debts!$V$12=1,IF(Debts!A12="","Debt 8",Debts!A12),"")</f>
        <v/>
      </c>
      <c r="B21" s="13">
        <f>IF(Debts!$V$12=1,Debts!AF12,"")</f>
        <v/>
      </c>
      <c r="C21" s="21">
        <f>IF(Debts!$V$12=1,Debts!Y12,"")</f>
        <v/>
      </c>
      <c r="D21" s="28">
        <f>IF(AND(Debts!$V$12=1,Debts!M12&gt;0),Debts!F12,"")</f>
        <v/>
      </c>
      <c r="E21" s="13">
        <f>IF(Debts!$V$12=1,CHOOSE(StratNo,Results!G27,Results!G41,Results!G55,Results!G69,Results!G83),"")</f>
        <v/>
      </c>
      <c r="F21" s="11">
        <f>IF(Debts!$V$12=0,"",IF(ISNUMBER(G21),DATE(YEAR(StartM),MONTH(StartM)+G21-1,1),"Over 30 years"))</f>
        <v/>
      </c>
      <c r="G21" s="12">
        <f>IF(Debts!$V$12=1,CHOOSE(StratNo,Results!C27,Results!C41,Results!C55,Results!C69,Results!C83),"")</f>
        <v/>
      </c>
      <c r="H21" s="13">
        <f>IF(Debts!$V$12=1,CHOOSE(StratNo,Results!D27,Results!D41,Results!D55,Results!D69,Results!D83),"")</f>
        <v/>
      </c>
      <c r="I21" s="13">
        <f>IF(Debts!$V$12=1,CHOOSE(StratNo,Results!E27,Results!E41,Results!E55,Results!E69,Results!E83),"")</f>
        <v/>
      </c>
      <c r="J21" s="13">
        <f>IF(AND(Debts!$V$12=1,Debts!AC12=1),CHOOSE(StratNo,Results!F27,Results!F41,Results!F55,Results!F69,Results!F83),"")</f>
        <v/>
      </c>
      <c r="K21" s="13">
        <f>Debts!O12</f>
        <v/>
      </c>
      <c r="L21" s="12">
        <f>IF(Debts!$V$12=0,"",IF(N(J21)&gt;0,"Deferred interest charged",IF(N(I21)&gt;0,"Balance left at promo end",IF(NOT(ISNUMBER(G21)),"Not cleared in 30 years","On track"))))</f>
        <v/>
      </c>
    </row>
    <row r="22">
      <c r="A22" s="12">
        <f>IF(Debts!$V$13=1,IF(Debts!A13="","Debt 9",Debts!A13),"")</f>
        <v/>
      </c>
      <c r="B22" s="13">
        <f>IF(Debts!$V$13=1,Debts!AF13,"")</f>
        <v/>
      </c>
      <c r="C22" s="21">
        <f>IF(Debts!$V$13=1,Debts!Y13,"")</f>
        <v/>
      </c>
      <c r="D22" s="28">
        <f>IF(AND(Debts!$V$13=1,Debts!M13&gt;0),Debts!F13,"")</f>
        <v/>
      </c>
      <c r="E22" s="13">
        <f>IF(Debts!$V$13=1,CHOOSE(StratNo,Results!G28,Results!G42,Results!G56,Results!G70,Results!G84),"")</f>
        <v/>
      </c>
      <c r="F22" s="11">
        <f>IF(Debts!$V$13=0,"",IF(ISNUMBER(G22),DATE(YEAR(StartM),MONTH(StartM)+G22-1,1),"Over 30 years"))</f>
        <v/>
      </c>
      <c r="G22" s="12">
        <f>IF(Debts!$V$13=1,CHOOSE(StratNo,Results!C28,Results!C42,Results!C56,Results!C70,Results!C84),"")</f>
        <v/>
      </c>
      <c r="H22" s="13">
        <f>IF(Debts!$V$13=1,CHOOSE(StratNo,Results!D28,Results!D42,Results!D56,Results!D70,Results!D84),"")</f>
        <v/>
      </c>
      <c r="I22" s="13">
        <f>IF(Debts!$V$13=1,CHOOSE(StratNo,Results!E28,Results!E42,Results!E56,Results!E70,Results!E84),"")</f>
        <v/>
      </c>
      <c r="J22" s="13">
        <f>IF(AND(Debts!$V$13=1,Debts!AC13=1),CHOOSE(StratNo,Results!F28,Results!F42,Results!F56,Results!F70,Results!F84),"")</f>
        <v/>
      </c>
      <c r="K22" s="13">
        <f>Debts!O13</f>
        <v/>
      </c>
      <c r="L22" s="12">
        <f>IF(Debts!$V$13=0,"",IF(N(J22)&gt;0,"Deferred interest charged",IF(N(I22)&gt;0,"Balance left at promo end",IF(NOT(ISNUMBER(G22)),"Not cleared in 30 years","On track"))))</f>
        <v/>
      </c>
    </row>
    <row r="23">
      <c r="A23" s="12">
        <f>IF(Debts!$V$14=1,IF(Debts!A14="","Debt 10",Debts!A14),"")</f>
        <v/>
      </c>
      <c r="B23" s="13">
        <f>IF(Debts!$V$14=1,Debts!AF14,"")</f>
        <v/>
      </c>
      <c r="C23" s="21">
        <f>IF(Debts!$V$14=1,Debts!Y14,"")</f>
        <v/>
      </c>
      <c r="D23" s="28">
        <f>IF(AND(Debts!$V$14=1,Debts!M14&gt;0),Debts!F14,"")</f>
        <v/>
      </c>
      <c r="E23" s="13">
        <f>IF(Debts!$V$14=1,CHOOSE(StratNo,Results!G29,Results!G43,Results!G57,Results!G71,Results!G85),"")</f>
        <v/>
      </c>
      <c r="F23" s="11">
        <f>IF(Debts!$V$14=0,"",IF(ISNUMBER(G23),DATE(YEAR(StartM),MONTH(StartM)+G23-1,1),"Over 30 years"))</f>
        <v/>
      </c>
      <c r="G23" s="12">
        <f>IF(Debts!$V$14=1,CHOOSE(StratNo,Results!C29,Results!C43,Results!C57,Results!C71,Results!C85),"")</f>
        <v/>
      </c>
      <c r="H23" s="13">
        <f>IF(Debts!$V$14=1,CHOOSE(StratNo,Results!D29,Results!D43,Results!D57,Results!D71,Results!D85),"")</f>
        <v/>
      </c>
      <c r="I23" s="13">
        <f>IF(Debts!$V$14=1,CHOOSE(StratNo,Results!E29,Results!E43,Results!E57,Results!E71,Results!E85),"")</f>
        <v/>
      </c>
      <c r="J23" s="13">
        <f>IF(AND(Debts!$V$14=1,Debts!AC14=1),CHOOSE(StratNo,Results!F29,Results!F43,Results!F57,Results!F71,Results!F85),"")</f>
        <v/>
      </c>
      <c r="K23" s="13">
        <f>Debts!O14</f>
        <v/>
      </c>
      <c r="L23" s="12">
        <f>IF(Debts!$V$14=0,"",IF(N(J23)&gt;0,"Deferred interest charged",IF(N(I23)&gt;0,"Balance left at promo end",IF(NOT(ISNUMBER(G23)),"Not cleared in 30 years","On track"))))</f>
        <v/>
      </c>
    </row>
    <row r="24">
      <c r="A24" s="12">
        <f>IF(Debts!$V$15=1,IF(Debts!A15="","Debt 11",Debts!A15),"")</f>
        <v/>
      </c>
      <c r="B24" s="13">
        <f>IF(Debts!$V$15=1,Debts!AF15,"")</f>
        <v/>
      </c>
      <c r="C24" s="21">
        <f>IF(Debts!$V$15=1,Debts!Y15,"")</f>
        <v/>
      </c>
      <c r="D24" s="28">
        <f>IF(AND(Debts!$V$15=1,Debts!M15&gt;0),Debts!F15,"")</f>
        <v/>
      </c>
      <c r="E24" s="13">
        <f>IF(Debts!$V$15=1,CHOOSE(StratNo,Results!G30,Results!G44,Results!G58,Results!G72,Results!G86),"")</f>
        <v/>
      </c>
      <c r="F24" s="11">
        <f>IF(Debts!$V$15=0,"",IF(ISNUMBER(G24),DATE(YEAR(StartM),MONTH(StartM)+G24-1,1),"Over 30 years"))</f>
        <v/>
      </c>
      <c r="G24" s="12">
        <f>IF(Debts!$V$15=1,CHOOSE(StratNo,Results!C30,Results!C44,Results!C58,Results!C72,Results!C86),"")</f>
        <v/>
      </c>
      <c r="H24" s="13">
        <f>IF(Debts!$V$15=1,CHOOSE(StratNo,Results!D30,Results!D44,Results!D58,Results!D72,Results!D86),"")</f>
        <v/>
      </c>
      <c r="I24" s="13">
        <f>IF(Debts!$V$15=1,CHOOSE(StratNo,Results!E30,Results!E44,Results!E58,Results!E72,Results!E86),"")</f>
        <v/>
      </c>
      <c r="J24" s="13">
        <f>IF(AND(Debts!$V$15=1,Debts!AC15=1),CHOOSE(StratNo,Results!F30,Results!F44,Results!F58,Results!F72,Results!F86),"")</f>
        <v/>
      </c>
      <c r="K24" s="13">
        <f>Debts!O15</f>
        <v/>
      </c>
      <c r="L24" s="12">
        <f>IF(Debts!$V$15=0,"",IF(N(J24)&gt;0,"Deferred interest charged",IF(N(I24)&gt;0,"Balance left at promo end",IF(NOT(ISNUMBER(G24)),"Not cleared in 30 years","On track"))))</f>
        <v/>
      </c>
    </row>
    <row r="25">
      <c r="A25" s="12">
        <f>IF(Debts!$V$16=1,IF(Debts!A16="","Debt 12",Debts!A16),"")</f>
        <v/>
      </c>
      <c r="B25" s="13">
        <f>IF(Debts!$V$16=1,Debts!AF16,"")</f>
        <v/>
      </c>
      <c r="C25" s="21">
        <f>IF(Debts!$V$16=1,Debts!Y16,"")</f>
        <v/>
      </c>
      <c r="D25" s="28">
        <f>IF(AND(Debts!$V$16=1,Debts!M16&gt;0),Debts!F16,"")</f>
        <v/>
      </c>
      <c r="E25" s="13">
        <f>IF(Debts!$V$16=1,CHOOSE(StratNo,Results!G31,Results!G45,Results!G59,Results!G73,Results!G87),"")</f>
        <v/>
      </c>
      <c r="F25" s="11">
        <f>IF(Debts!$V$16=0,"",IF(ISNUMBER(G25),DATE(YEAR(StartM),MONTH(StartM)+G25-1,1),"Over 30 years"))</f>
        <v/>
      </c>
      <c r="G25" s="12">
        <f>IF(Debts!$V$16=1,CHOOSE(StratNo,Results!C31,Results!C45,Results!C59,Results!C73,Results!C87),"")</f>
        <v/>
      </c>
      <c r="H25" s="13">
        <f>IF(Debts!$V$16=1,CHOOSE(StratNo,Results!D31,Results!D45,Results!D59,Results!D73,Results!D87),"")</f>
        <v/>
      </c>
      <c r="I25" s="13">
        <f>IF(Debts!$V$16=1,CHOOSE(StratNo,Results!E31,Results!E45,Results!E59,Results!E73,Results!E87),"")</f>
        <v/>
      </c>
      <c r="J25" s="13">
        <f>IF(AND(Debts!$V$16=1,Debts!AC16=1),CHOOSE(StratNo,Results!F31,Results!F45,Results!F59,Results!F73,Results!F87),"")</f>
        <v/>
      </c>
      <c r="K25" s="13">
        <f>Debts!O16</f>
        <v/>
      </c>
      <c r="L25" s="12">
        <f>IF(Debts!$V$16=0,"",IF(N(J25)&gt;0,"Deferred interest charged",IF(N(I25)&gt;0,"Balance left at promo end",IF(NOT(ISNUMBER(G25)),"Not cleared in 30 years","On track"))))</f>
        <v/>
      </c>
    </row>
    <row r="27">
      <c r="A27" s="2" t="inlineStr">
        <is>
          <t>Pay in month 1 = minimum plus any extra for the first month. Promo pay / month = level payment that clears the balance by the promo end (compare with Pay in month 1).</t>
        </is>
      </c>
    </row>
    <row r="28">
      <c r="A28" s="2" t="inlineStr">
        <is>
          <t>Estimates only: lenders accrue interest daily and may apply payments differently. Re-enter balances from your statements every month or two.</t>
        </is>
      </c>
    </row>
  </sheetData>
  <sheetProtection selectLockedCells="0" selectUnlockedCells="0" sheet="1" objects="0" insertRows="1" insertHyperlinks="1" autoFilter="1" scenarios="0" formatColumns="0" deleteColumns="1" insertColumns="1" pivotTables="1" deleteRows="1" formatCells="1" formatRows="0" sort="1"/>
  <mergeCells count="19">
    <mergeCell ref="B7:C7"/>
    <mergeCell ref="E9:G9"/>
    <mergeCell ref="H4:I4"/>
    <mergeCell ref="H9:I9"/>
    <mergeCell ref="E6:G6"/>
    <mergeCell ref="H6:I6"/>
    <mergeCell ref="B11:L11"/>
    <mergeCell ref="B8:C8"/>
    <mergeCell ref="E7:G7"/>
    <mergeCell ref="H7:I7"/>
    <mergeCell ref="B9:C9"/>
    <mergeCell ref="B6:C6"/>
    <mergeCell ref="E5:G5"/>
    <mergeCell ref="B5:C5"/>
    <mergeCell ref="E8:G8"/>
    <mergeCell ref="H5:I5"/>
    <mergeCell ref="E4:G4"/>
    <mergeCell ref="H8:I8"/>
    <mergeCell ref="B4:C4"/>
  </mergeCells>
  <conditionalFormatting sqref="L14:L25">
    <cfRule type="expression" priority="1" dxfId="0">
      <formula>AND(L14&lt;&gt;"",L14&lt;&gt;"On track")</formula>
    </cfRule>
  </conditionalFormatting>
  <conditionalFormatting sqref="B11">
    <cfRule type="expression" priority="2" dxfId="0">
      <formula>B11&lt;&gt;"OK"</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M14"/>
  <sheetViews>
    <sheetView showGridLines="0" workbookViewId="0">
      <selection activeCell="A1" sqref="A1"/>
    </sheetView>
  </sheetViews>
  <sheetFormatPr baseColWidth="8" defaultRowHeight="15"/>
  <cols>
    <col width="26" customWidth="1" min="1" max="1"/>
    <col width="14" customWidth="1" min="2" max="2"/>
    <col width="12" customWidth="1" min="3" max="3"/>
    <col width="14" customWidth="1" min="4" max="4"/>
    <col width="14" customWidth="1" min="5" max="5"/>
    <col width="14" customWidth="1" min="6" max="6"/>
    <col width="13" customWidth="1" min="7" max="7"/>
    <col width="13" customWidth="1" min="8" max="8"/>
    <col width="14" customWidth="1" min="9" max="9"/>
    <col width="13" customWidth="1" min="10" max="10"/>
    <col width="11" customWidth="1" min="11" max="11"/>
    <col width="15" customWidth="1" min="12" max="12"/>
    <col hidden="1" width="10" customWidth="1" min="13" max="13"/>
  </cols>
  <sheetData>
    <row r="1">
      <c r="A1" s="1" t="inlineStr">
        <is>
          <t>Compare strategies</t>
        </is>
      </c>
    </row>
    <row r="2">
      <c r="A2" s="2" t="inlineStr">
        <is>
          <t>Same debts, same monthly amount, six ways. Minimums only = what happens if you pay just the minimums.</t>
        </is>
      </c>
    </row>
    <row r="5" ht="54" customHeight="1">
      <c r="A5" s="7" t="inlineStr">
        <is>
          <t>Strategy</t>
        </is>
      </c>
      <c r="B5" s="7" t="inlineStr">
        <is>
          <t>Debt-free month</t>
        </is>
      </c>
      <c r="C5" s="7" t="inlineStr">
        <is>
          <t>Months</t>
        </is>
      </c>
      <c r="D5" s="7" t="inlineStr">
        <is>
          <t>Total interest</t>
        </is>
      </c>
      <c r="E5" s="7" t="inlineStr">
        <is>
          <t>Total paid</t>
        </is>
      </c>
      <c r="F5" s="7" t="inlineStr">
        <is>
          <t>Interest saved vs minimums</t>
        </is>
      </c>
      <c r="G5" s="7" t="inlineStr">
        <is>
          <t>Promo balances left at expiry</t>
        </is>
      </c>
      <c r="H5" s="7" t="inlineStr">
        <is>
          <t>Deferred interest charged</t>
        </is>
      </c>
      <c r="I5" s="7" t="inlineStr">
        <is>
          <t>Months amount was below minimums</t>
        </is>
      </c>
      <c r="J5" s="7" t="inlineStr">
        <is>
          <t>First debt cleared (months)</t>
        </is>
      </c>
      <c r="K5" s="7" t="inlineStr">
        <is>
          <t>Selected</t>
        </is>
      </c>
      <c r="L5" s="7" t="inlineStr">
        <is>
          <t>Lowest interest</t>
        </is>
      </c>
      <c r="M5" s="7" t="inlineStr">
        <is>
          <t>cleared interest</t>
        </is>
      </c>
    </row>
    <row r="6">
      <c r="A6" s="5" t="inlineStr">
        <is>
          <t>Minimums only</t>
        </is>
      </c>
      <c r="B6" s="11">
        <f>IF(ISNUMBER(C6),DATE(YEAR(StartM),MONTH(StartM)+C6-1,1),"")</f>
        <v/>
      </c>
      <c r="C6" s="12">
        <f>IF(SUM(Debts!$AF$5:$AF$16)=0,"",IF(E_Min!I365&gt;0,"Over 30 years",COUNTIF(E_Min!I6:I365,"&gt;0")+1))</f>
        <v/>
      </c>
      <c r="D6" s="13">
        <f>ROUND(SUM(E_Min!H6:H365),2)</f>
        <v/>
      </c>
      <c r="E6" s="13">
        <f>ROUND(SUM(E_Min!G6:G365),2)</f>
        <v/>
      </c>
      <c r="F6" s="13">
        <f>""</f>
        <v/>
      </c>
      <c r="G6" s="12">
        <f>COUNTIF(Results!E6:E17,"&gt;0")</f>
        <v/>
      </c>
      <c r="H6" s="13">
        <f>ROUND(SUM(Results!F6:F17),2)</f>
        <v/>
      </c>
      <c r="I6" s="12">
        <f>""</f>
        <v/>
      </c>
      <c r="J6" s="12">
        <f>IF(COUNT(Results!C6:C17)=0,"",MIN(Results!C6:C17))</f>
        <v/>
      </c>
      <c r="K6" s="12">
        <f>""</f>
        <v/>
      </c>
      <c r="L6" s="12">
        <f>""</f>
        <v/>
      </c>
      <c r="M6" s="13">
        <f>""</f>
        <v/>
      </c>
    </row>
    <row r="7">
      <c r="A7" s="5" t="inlineStr">
        <is>
          <t>Snowball</t>
        </is>
      </c>
      <c r="B7" s="11">
        <f>IF(ISNUMBER(C7),DATE(YEAR(StartM),MONTH(StartM)+C7-1,1),"")</f>
        <v/>
      </c>
      <c r="C7" s="12">
        <f>IF(SUM(Debts!$AF$5:$AF$16)=0,"",IF(E_Snow!I365&gt;0,"Over 30 years",COUNTIF(E_Snow!I6:I365,"&gt;0")+1))</f>
        <v/>
      </c>
      <c r="D7" s="13">
        <f>ROUND(SUM(E_Snow!H6:H365),2)</f>
        <v/>
      </c>
      <c r="E7" s="13">
        <f>ROUND(SUM(E_Snow!G6:G365),2)</f>
        <v/>
      </c>
      <c r="F7" s="13">
        <f>ROUND($D$6-D7,2)</f>
        <v/>
      </c>
      <c r="G7" s="12">
        <f>COUNTIF(Results!E20:E31,"&gt;0")</f>
        <v/>
      </c>
      <c r="H7" s="13">
        <f>ROUND(SUM(Results!F20:F31),2)</f>
        <v/>
      </c>
      <c r="I7" s="12">
        <f>SUMPRODUCT((E_Snow!E6:E365-E_Snow!C6:C365-E_Snow!D6:D365&gt;0.004)*1)</f>
        <v/>
      </c>
      <c r="J7" s="12">
        <f>IF(COUNT(Results!C20:C31)=0,"",MIN(Results!C20:C31))</f>
        <v/>
      </c>
      <c r="K7" s="12">
        <f>IF(StratNo=1,"Selected","")</f>
        <v/>
      </c>
      <c r="L7" s="12">
        <f>IF(AND(ISNUMBER(M7),M7=MIN($M$7:$M$11)),"Lowest interest","")</f>
        <v/>
      </c>
      <c r="M7" s="13">
        <f>IF(ISNUMBER(C7),D7,"")</f>
        <v/>
      </c>
    </row>
    <row r="8">
      <c r="A8" s="5" t="inlineStr">
        <is>
          <t>Avalanche</t>
        </is>
      </c>
      <c r="B8" s="11">
        <f>IF(ISNUMBER(C8),DATE(YEAR(StartM),MONTH(StartM)+C8-1,1),"")</f>
        <v/>
      </c>
      <c r="C8" s="12">
        <f>IF(SUM(Debts!$AF$5:$AF$16)=0,"",IF(E_Aval!I365&gt;0,"Over 30 years",COUNTIF(E_Aval!I6:I365,"&gt;0")+1))</f>
        <v/>
      </c>
      <c r="D8" s="13">
        <f>ROUND(SUM(E_Aval!H6:H365),2)</f>
        <v/>
      </c>
      <c r="E8" s="13">
        <f>ROUND(SUM(E_Aval!G6:G365),2)</f>
        <v/>
      </c>
      <c r="F8" s="13">
        <f>ROUND($D$6-D8,2)</f>
        <v/>
      </c>
      <c r="G8" s="12">
        <f>COUNTIF(Results!E34:E45,"&gt;0")</f>
        <v/>
      </c>
      <c r="H8" s="13">
        <f>ROUND(SUM(Results!F34:F45),2)</f>
        <v/>
      </c>
      <c r="I8" s="12">
        <f>SUMPRODUCT((E_Aval!E6:E365-E_Aval!C6:C365-E_Aval!D6:D365&gt;0.004)*1)</f>
        <v/>
      </c>
      <c r="J8" s="12">
        <f>IF(COUNT(Results!C34:C45)=0,"",MIN(Results!C34:C45))</f>
        <v/>
      </c>
      <c r="K8" s="12">
        <f>IF(StratNo=2,"Selected","")</f>
        <v/>
      </c>
      <c r="L8" s="12">
        <f>IF(AND(ISNUMBER(M8),M8=MIN($M$7:$M$11)),"Lowest interest","")</f>
        <v/>
      </c>
      <c r="M8" s="13">
        <f>IF(ISNUMBER(C8),D8,"")</f>
        <v/>
      </c>
    </row>
    <row r="9">
      <c r="A9" s="5" t="inlineStr">
        <is>
          <t>Avalanche + promo deadlines</t>
        </is>
      </c>
      <c r="B9" s="11">
        <f>IF(ISNUMBER(C9),DATE(YEAR(StartM),MONTH(StartM)+C9-1,1),"")</f>
        <v/>
      </c>
      <c r="C9" s="12">
        <f>IF(SUM(Debts!$AF$5:$AF$16)=0,"",IF(E_Smart!I365&gt;0,"Over 30 years",COUNTIF(E_Smart!I6:I365,"&gt;0")+1))</f>
        <v/>
      </c>
      <c r="D9" s="13">
        <f>ROUND(SUM(E_Smart!H6:H365),2)</f>
        <v/>
      </c>
      <c r="E9" s="13">
        <f>ROUND(SUM(E_Smart!G6:G365),2)</f>
        <v/>
      </c>
      <c r="F9" s="13">
        <f>ROUND($D$6-D9,2)</f>
        <v/>
      </c>
      <c r="G9" s="12">
        <f>COUNTIF(Results!E48:E59,"&gt;0")</f>
        <v/>
      </c>
      <c r="H9" s="13">
        <f>ROUND(SUM(Results!F48:F59),2)</f>
        <v/>
      </c>
      <c r="I9" s="12">
        <f>SUMPRODUCT((E_Smart!E6:E365-E_Smart!C6:C365-E_Smart!D6:D365&gt;0.004)*1)</f>
        <v/>
      </c>
      <c r="J9" s="12">
        <f>IF(COUNT(Results!C48:C59)=0,"",MIN(Results!C48:C59))</f>
        <v/>
      </c>
      <c r="K9" s="12">
        <f>IF(StratNo=3,"Selected","")</f>
        <v/>
      </c>
      <c r="L9" s="12">
        <f>IF(AND(ISNUMBER(M9),M9=MIN($M$7:$M$11)),"Lowest interest","")</f>
        <v/>
      </c>
      <c r="M9" s="13">
        <f>IF(ISNUMBER(C9),D9,"")</f>
        <v/>
      </c>
    </row>
    <row r="10">
      <c r="A10" s="5" t="inlineStr">
        <is>
          <t>Promo deadline first</t>
        </is>
      </c>
      <c r="B10" s="11">
        <f>IF(ISNUMBER(C10),DATE(YEAR(StartM),MONTH(StartM)+C10-1,1),"")</f>
        <v/>
      </c>
      <c r="C10" s="12">
        <f>IF(SUM(Debts!$AF$5:$AF$16)=0,"",IF(E_Dead!I365&gt;0,"Over 30 years",COUNTIF(E_Dead!I6:I365,"&gt;0")+1))</f>
        <v/>
      </c>
      <c r="D10" s="13">
        <f>ROUND(SUM(E_Dead!H6:H365),2)</f>
        <v/>
      </c>
      <c r="E10" s="13">
        <f>ROUND(SUM(E_Dead!G6:G365),2)</f>
        <v/>
      </c>
      <c r="F10" s="13">
        <f>ROUND($D$6-D10,2)</f>
        <v/>
      </c>
      <c r="G10" s="12">
        <f>COUNTIF(Results!E62:E73,"&gt;0")</f>
        <v/>
      </c>
      <c r="H10" s="13">
        <f>ROUND(SUM(Results!F62:F73),2)</f>
        <v/>
      </c>
      <c r="I10" s="12">
        <f>SUMPRODUCT((E_Dead!E6:E365-E_Dead!C6:C365-E_Dead!D6:D365&gt;0.004)*1)</f>
        <v/>
      </c>
      <c r="J10" s="12">
        <f>IF(COUNT(Results!C62:C73)=0,"",MIN(Results!C62:C73))</f>
        <v/>
      </c>
      <c r="K10" s="12">
        <f>IF(StratNo=4,"Selected","")</f>
        <v/>
      </c>
      <c r="L10" s="12">
        <f>IF(AND(ISNUMBER(M10),M10=MIN($M$7:$M$11)),"Lowest interest","")</f>
        <v/>
      </c>
      <c r="M10" s="13">
        <f>IF(ISNUMBER(C10),D10,"")</f>
        <v/>
      </c>
    </row>
    <row r="11">
      <c r="A11" s="5" t="inlineStr">
        <is>
          <t>Custom order</t>
        </is>
      </c>
      <c r="B11" s="11">
        <f>IF(ISNUMBER(C11),DATE(YEAR(StartM),MONTH(StartM)+C11-1,1),"")</f>
        <v/>
      </c>
      <c r="C11" s="12">
        <f>IF(SUM(Debts!$AF$5:$AF$16)=0,"",IF(E_Cust!I365&gt;0,"Over 30 years",COUNTIF(E_Cust!I6:I365,"&gt;0")+1))</f>
        <v/>
      </c>
      <c r="D11" s="13">
        <f>ROUND(SUM(E_Cust!H6:H365),2)</f>
        <v/>
      </c>
      <c r="E11" s="13">
        <f>ROUND(SUM(E_Cust!G6:G365),2)</f>
        <v/>
      </c>
      <c r="F11" s="13">
        <f>ROUND($D$6-D11,2)</f>
        <v/>
      </c>
      <c r="G11" s="12">
        <f>COUNTIF(Results!E76:E87,"&gt;0")</f>
        <v/>
      </c>
      <c r="H11" s="13">
        <f>ROUND(SUM(Results!F76:F87),2)</f>
        <v/>
      </c>
      <c r="I11" s="12">
        <f>SUMPRODUCT((E_Cust!E6:E365-E_Cust!C6:C365-E_Cust!D6:D365&gt;0.004)*1)</f>
        <v/>
      </c>
      <c r="J11" s="12">
        <f>IF(COUNT(Results!C76:C87)=0,"",MIN(Results!C76:C87))</f>
        <v/>
      </c>
      <c r="K11" s="12">
        <f>IF(StratNo=5,"Selected","")</f>
        <v/>
      </c>
      <c r="L11" s="12">
        <f>IF(AND(ISNUMBER(M11),M11=MIN($M$7:$M$11)),"Lowest interest","")</f>
        <v/>
      </c>
      <c r="M11" s="13">
        <f>IF(ISNUMBER(C11),D11,"")</f>
        <v/>
      </c>
    </row>
    <row r="13">
      <c r="A13" s="2" t="inlineStr">
        <is>
          <t>Promo balances left at expiry = promo debts with money still owed when their promo ends. Deferred interest charged = back-interest added on deferred-interest promos that were not cleared in time.</t>
        </is>
      </c>
    </row>
    <row r="14">
      <c r="A14" s="2" t="inlineStr">
        <is>
          <t>Months amount was below minimums = months where your monthly amount plus extras did not cover all minimums (the plan still pays the minimums).</t>
        </is>
      </c>
    </row>
  </sheetData>
  <sheetProtection selectLockedCells="0" selectUnlockedCells="0" sheet="1" objects="0" insertRows="1" insertHyperlinks="1" autoFilter="1" scenarios="0" formatColumns="0" deleteColumns="1" insertColumns="1" pivotTables="1" deleteRows="1" formatCells="1" formatRows="0" sort="1"/>
  <conditionalFormatting sqref="A7:L11">
    <cfRule type="expression" priority="1" dxfId="1">
      <formula>$K7="Selected"</formula>
    </cfRule>
  </conditionalFormatting>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R36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7" customWidth="1" min="1" max="1"/>
    <col width="11"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c r="A1" s="1" t="inlineStr">
        <is>
          <t>Schedule</t>
        </is>
      </c>
    </row>
    <row r="2">
      <c r="A2" s="2" t="inlineStr">
        <is>
          <t>What to pay each debt, month by month, for the strategy chosen on Settings. Rows stop at the debt-free month.</t>
        </is>
      </c>
    </row>
    <row r="3">
      <c r="A3" s="5" t="inlineStr">
        <is>
          <t>Months shown</t>
        </is>
      </c>
      <c r="B3" s="12">
        <f>IF(SUM(Debts!$V$5:$V$16)=0,0,IF(ISNUMBER(Plan!B7),Plan!B7,360))</f>
        <v/>
      </c>
    </row>
    <row r="5" ht="42" customHeight="1">
      <c r="A5" s="7" t="inlineStr">
        <is>
          <t>No.</t>
        </is>
      </c>
      <c r="B5" s="7" t="inlineStr">
        <is>
          <t>Month</t>
        </is>
      </c>
      <c r="C5" s="7" t="inlineStr">
        <is>
          <t>Available</t>
        </is>
      </c>
      <c r="D5" s="7">
        <f>IF(Debts!A5="","Debt "&amp;1,Debts!A5)</f>
        <v/>
      </c>
      <c r="E5" s="7">
        <f>IF(Debts!A6="","Debt "&amp;2,Debts!A6)</f>
        <v/>
      </c>
      <c r="F5" s="7">
        <f>IF(Debts!A7="","Debt "&amp;3,Debts!A7)</f>
        <v/>
      </c>
      <c r="G5" s="7">
        <f>IF(Debts!A8="","Debt "&amp;4,Debts!A8)</f>
        <v/>
      </c>
      <c r="H5" s="7">
        <f>IF(Debts!A9="","Debt "&amp;5,Debts!A9)</f>
        <v/>
      </c>
      <c r="I5" s="7">
        <f>IF(Debts!A10="","Debt "&amp;6,Debts!A10)</f>
        <v/>
      </c>
      <c r="J5" s="7">
        <f>IF(Debts!A11="","Debt "&amp;7,Debts!A11)</f>
        <v/>
      </c>
      <c r="K5" s="7">
        <f>IF(Debts!A12="","Debt "&amp;8,Debts!A12)</f>
        <v/>
      </c>
      <c r="L5" s="7">
        <f>IF(Debts!A13="","Debt "&amp;9,Debts!A13)</f>
        <v/>
      </c>
      <c r="M5" s="7">
        <f>IF(Debts!A14="","Debt "&amp;10,Debts!A14)</f>
        <v/>
      </c>
      <c r="N5" s="7">
        <f>IF(Debts!A15="","Debt "&amp;11,Debts!A15)</f>
        <v/>
      </c>
      <c r="O5" s="7">
        <f>IF(Debts!A16="","Debt "&amp;12,Debts!A16)</f>
        <v/>
      </c>
      <c r="P5" s="7" t="inlineStr">
        <is>
          <t>Total paid</t>
        </is>
      </c>
      <c r="Q5" s="7" t="inlineStr">
        <is>
          <t>Interest</t>
        </is>
      </c>
      <c r="R5" s="7" t="inlineStr">
        <is>
          <t>Balance left</t>
        </is>
      </c>
    </row>
    <row r="6">
      <c r="A6" s="20" t="n">
        <v>1</v>
      </c>
      <c r="B6" s="11">
        <f>IF(A6&gt;$B$3,"",Months!B6)</f>
        <v/>
      </c>
      <c r="C6" s="13">
        <f>IF(A6&gt;$B$3,"",ROUND(Months!C6+Months!D6,2))</f>
        <v/>
      </c>
      <c r="D6" s="13">
        <f>IF(OR($A6&gt;$B$3,Debts!$V$5=0),"",ROUND(CHOOSE(StratNo,E_Snow!V6+E_Snow!AT6,E_Aval!V6+E_Aval!AT6,E_Smart!V6+E_Smart!AT6,E_Dead!V6+E_Dead!AT6,E_Cust!V6+E_Cust!AT6),2))</f>
        <v/>
      </c>
      <c r="E6" s="13">
        <f>IF(OR($A6&gt;$B$3,Debts!$V$6=0),"",ROUND(CHOOSE(StratNo,E_Snow!W6+E_Snow!AU6,E_Aval!W6+E_Aval!AU6,E_Smart!W6+E_Smart!AU6,E_Dead!W6+E_Dead!AU6,E_Cust!W6+E_Cust!AU6),2))</f>
        <v/>
      </c>
      <c r="F6" s="13">
        <f>IF(OR($A6&gt;$B$3,Debts!$V$7=0),"",ROUND(CHOOSE(StratNo,E_Snow!X6+E_Snow!AV6,E_Aval!X6+E_Aval!AV6,E_Smart!X6+E_Smart!AV6,E_Dead!X6+E_Dead!AV6,E_Cust!X6+E_Cust!AV6),2))</f>
        <v/>
      </c>
      <c r="G6" s="13">
        <f>IF(OR($A6&gt;$B$3,Debts!$V$8=0),"",ROUND(CHOOSE(StratNo,E_Snow!Y6+E_Snow!AW6,E_Aval!Y6+E_Aval!AW6,E_Smart!Y6+E_Smart!AW6,E_Dead!Y6+E_Dead!AW6,E_Cust!Y6+E_Cust!AW6),2))</f>
        <v/>
      </c>
      <c r="H6" s="13">
        <f>IF(OR($A6&gt;$B$3,Debts!$V$9=0),"",ROUND(CHOOSE(StratNo,E_Snow!Z6+E_Snow!AX6,E_Aval!Z6+E_Aval!AX6,E_Smart!Z6+E_Smart!AX6,E_Dead!Z6+E_Dead!AX6,E_Cust!Z6+E_Cust!AX6),2))</f>
        <v/>
      </c>
      <c r="I6" s="13">
        <f>IF(OR($A6&gt;$B$3,Debts!$V$10=0),"",ROUND(CHOOSE(StratNo,E_Snow!AA6+E_Snow!AY6,E_Aval!AA6+E_Aval!AY6,E_Smart!AA6+E_Smart!AY6,E_Dead!AA6+E_Dead!AY6,E_Cust!AA6+E_Cust!AY6),2))</f>
        <v/>
      </c>
      <c r="J6" s="13">
        <f>IF(OR($A6&gt;$B$3,Debts!$V$11=0),"",ROUND(CHOOSE(StratNo,E_Snow!AB6+E_Snow!AZ6,E_Aval!AB6+E_Aval!AZ6,E_Smart!AB6+E_Smart!AZ6,E_Dead!AB6+E_Dead!AZ6,E_Cust!AB6+E_Cust!AZ6),2))</f>
        <v/>
      </c>
      <c r="K6" s="13">
        <f>IF(OR($A6&gt;$B$3,Debts!$V$12=0),"",ROUND(CHOOSE(StratNo,E_Snow!AC6+E_Snow!BA6,E_Aval!AC6+E_Aval!BA6,E_Smart!AC6+E_Smart!BA6,E_Dead!AC6+E_Dead!BA6,E_Cust!AC6+E_Cust!BA6),2))</f>
        <v/>
      </c>
      <c r="L6" s="13">
        <f>IF(OR($A6&gt;$B$3,Debts!$V$13=0),"",ROUND(CHOOSE(StratNo,E_Snow!AD6+E_Snow!BB6,E_Aval!AD6+E_Aval!BB6,E_Smart!AD6+E_Smart!BB6,E_Dead!AD6+E_Dead!BB6,E_Cust!AD6+E_Cust!BB6),2))</f>
        <v/>
      </c>
      <c r="M6" s="13">
        <f>IF(OR($A6&gt;$B$3,Debts!$V$14=0),"",ROUND(CHOOSE(StratNo,E_Snow!AE6+E_Snow!BC6,E_Aval!AE6+E_Aval!BC6,E_Smart!AE6+E_Smart!BC6,E_Dead!AE6+E_Dead!BC6,E_Cust!AE6+E_Cust!BC6),2))</f>
        <v/>
      </c>
      <c r="N6" s="13">
        <f>IF(OR($A6&gt;$B$3,Debts!$V$15=0),"",ROUND(CHOOSE(StratNo,E_Snow!AF6+E_Snow!BD6,E_Aval!AF6+E_Aval!BD6,E_Smart!AF6+E_Smart!BD6,E_Dead!AF6+E_Dead!BD6,E_Cust!AF6+E_Cust!BD6),2))</f>
        <v/>
      </c>
      <c r="O6" s="13">
        <f>IF(OR($A6&gt;$B$3,Debts!$V$16=0),"",ROUND(CHOOSE(StratNo,E_Snow!AG6+E_Snow!BE6,E_Aval!AG6+E_Aval!BE6,E_Smart!AG6+E_Smart!BE6,E_Dead!AG6+E_Dead!BE6,E_Cust!AG6+E_Cust!BE6),2))</f>
        <v/>
      </c>
      <c r="P6" s="13">
        <f>IF($A6&gt;$B$3,"",CHOOSE(StratNo,E_Snow!G6,E_Aval!G6,E_Smart!G6,E_Dead!G6,E_Cust!G6))</f>
        <v/>
      </c>
      <c r="Q6" s="13">
        <f>IF($A6&gt;$B$3,"",CHOOSE(StratNo,E_Snow!H6,E_Aval!H6,E_Smart!H6,E_Dead!H6,E_Cust!H6))</f>
        <v/>
      </c>
      <c r="R6" s="13">
        <f>IF($A6&gt;$B$3,"",CHOOSE(StratNo,E_Snow!I6,E_Aval!I6,E_Smart!I6,E_Dead!I6,E_Cust!I6))</f>
        <v/>
      </c>
    </row>
    <row r="7">
      <c r="A7" s="20" t="n">
        <v>2</v>
      </c>
      <c r="B7" s="11">
        <f>IF(A7&gt;$B$3,"",Months!B7)</f>
        <v/>
      </c>
      <c r="C7" s="13">
        <f>IF(A7&gt;$B$3,"",ROUND(Months!C7+Months!D7,2))</f>
        <v/>
      </c>
      <c r="D7" s="13">
        <f>IF(OR($A7&gt;$B$3,Debts!$V$5=0),"",ROUND(CHOOSE(StratNo,E_Snow!V7+E_Snow!AT7,E_Aval!V7+E_Aval!AT7,E_Smart!V7+E_Smart!AT7,E_Dead!V7+E_Dead!AT7,E_Cust!V7+E_Cust!AT7),2))</f>
        <v/>
      </c>
      <c r="E7" s="13">
        <f>IF(OR($A7&gt;$B$3,Debts!$V$6=0),"",ROUND(CHOOSE(StratNo,E_Snow!W7+E_Snow!AU7,E_Aval!W7+E_Aval!AU7,E_Smart!W7+E_Smart!AU7,E_Dead!W7+E_Dead!AU7,E_Cust!W7+E_Cust!AU7),2))</f>
        <v/>
      </c>
      <c r="F7" s="13">
        <f>IF(OR($A7&gt;$B$3,Debts!$V$7=0),"",ROUND(CHOOSE(StratNo,E_Snow!X7+E_Snow!AV7,E_Aval!X7+E_Aval!AV7,E_Smart!X7+E_Smart!AV7,E_Dead!X7+E_Dead!AV7,E_Cust!X7+E_Cust!AV7),2))</f>
        <v/>
      </c>
      <c r="G7" s="13">
        <f>IF(OR($A7&gt;$B$3,Debts!$V$8=0),"",ROUND(CHOOSE(StratNo,E_Snow!Y7+E_Snow!AW7,E_Aval!Y7+E_Aval!AW7,E_Smart!Y7+E_Smart!AW7,E_Dead!Y7+E_Dead!AW7,E_Cust!Y7+E_Cust!AW7),2))</f>
        <v/>
      </c>
      <c r="H7" s="13">
        <f>IF(OR($A7&gt;$B$3,Debts!$V$9=0),"",ROUND(CHOOSE(StratNo,E_Snow!Z7+E_Snow!AX7,E_Aval!Z7+E_Aval!AX7,E_Smart!Z7+E_Smart!AX7,E_Dead!Z7+E_Dead!AX7,E_Cust!Z7+E_Cust!AX7),2))</f>
        <v/>
      </c>
      <c r="I7" s="13">
        <f>IF(OR($A7&gt;$B$3,Debts!$V$10=0),"",ROUND(CHOOSE(StratNo,E_Snow!AA7+E_Snow!AY7,E_Aval!AA7+E_Aval!AY7,E_Smart!AA7+E_Smart!AY7,E_Dead!AA7+E_Dead!AY7,E_Cust!AA7+E_Cust!AY7),2))</f>
        <v/>
      </c>
      <c r="J7" s="13">
        <f>IF(OR($A7&gt;$B$3,Debts!$V$11=0),"",ROUND(CHOOSE(StratNo,E_Snow!AB7+E_Snow!AZ7,E_Aval!AB7+E_Aval!AZ7,E_Smart!AB7+E_Smart!AZ7,E_Dead!AB7+E_Dead!AZ7,E_Cust!AB7+E_Cust!AZ7),2))</f>
        <v/>
      </c>
      <c r="K7" s="13">
        <f>IF(OR($A7&gt;$B$3,Debts!$V$12=0),"",ROUND(CHOOSE(StratNo,E_Snow!AC7+E_Snow!BA7,E_Aval!AC7+E_Aval!BA7,E_Smart!AC7+E_Smart!BA7,E_Dead!AC7+E_Dead!BA7,E_Cust!AC7+E_Cust!BA7),2))</f>
        <v/>
      </c>
      <c r="L7" s="13">
        <f>IF(OR($A7&gt;$B$3,Debts!$V$13=0),"",ROUND(CHOOSE(StratNo,E_Snow!AD7+E_Snow!BB7,E_Aval!AD7+E_Aval!BB7,E_Smart!AD7+E_Smart!BB7,E_Dead!AD7+E_Dead!BB7,E_Cust!AD7+E_Cust!BB7),2))</f>
        <v/>
      </c>
      <c r="M7" s="13">
        <f>IF(OR($A7&gt;$B$3,Debts!$V$14=0),"",ROUND(CHOOSE(StratNo,E_Snow!AE7+E_Snow!BC7,E_Aval!AE7+E_Aval!BC7,E_Smart!AE7+E_Smart!BC7,E_Dead!AE7+E_Dead!BC7,E_Cust!AE7+E_Cust!BC7),2))</f>
        <v/>
      </c>
      <c r="N7" s="13">
        <f>IF(OR($A7&gt;$B$3,Debts!$V$15=0),"",ROUND(CHOOSE(StratNo,E_Snow!AF7+E_Snow!BD7,E_Aval!AF7+E_Aval!BD7,E_Smart!AF7+E_Smart!BD7,E_Dead!AF7+E_Dead!BD7,E_Cust!AF7+E_Cust!BD7),2))</f>
        <v/>
      </c>
      <c r="O7" s="13">
        <f>IF(OR($A7&gt;$B$3,Debts!$V$16=0),"",ROUND(CHOOSE(StratNo,E_Snow!AG7+E_Snow!BE7,E_Aval!AG7+E_Aval!BE7,E_Smart!AG7+E_Smart!BE7,E_Dead!AG7+E_Dead!BE7,E_Cust!AG7+E_Cust!BE7),2))</f>
        <v/>
      </c>
      <c r="P7" s="13">
        <f>IF($A7&gt;$B$3,"",CHOOSE(StratNo,E_Snow!G7,E_Aval!G7,E_Smart!G7,E_Dead!G7,E_Cust!G7))</f>
        <v/>
      </c>
      <c r="Q7" s="13">
        <f>IF($A7&gt;$B$3,"",CHOOSE(StratNo,E_Snow!H7,E_Aval!H7,E_Smart!H7,E_Dead!H7,E_Cust!H7))</f>
        <v/>
      </c>
      <c r="R7" s="13">
        <f>IF($A7&gt;$B$3,"",CHOOSE(StratNo,E_Snow!I7,E_Aval!I7,E_Smart!I7,E_Dead!I7,E_Cust!I7))</f>
        <v/>
      </c>
    </row>
    <row r="8">
      <c r="A8" s="20" t="n">
        <v>3</v>
      </c>
      <c r="B8" s="11">
        <f>IF(A8&gt;$B$3,"",Months!B8)</f>
        <v/>
      </c>
      <c r="C8" s="13">
        <f>IF(A8&gt;$B$3,"",ROUND(Months!C8+Months!D8,2))</f>
        <v/>
      </c>
      <c r="D8" s="13">
        <f>IF(OR($A8&gt;$B$3,Debts!$V$5=0),"",ROUND(CHOOSE(StratNo,E_Snow!V8+E_Snow!AT8,E_Aval!V8+E_Aval!AT8,E_Smart!V8+E_Smart!AT8,E_Dead!V8+E_Dead!AT8,E_Cust!V8+E_Cust!AT8),2))</f>
        <v/>
      </c>
      <c r="E8" s="13">
        <f>IF(OR($A8&gt;$B$3,Debts!$V$6=0),"",ROUND(CHOOSE(StratNo,E_Snow!W8+E_Snow!AU8,E_Aval!W8+E_Aval!AU8,E_Smart!W8+E_Smart!AU8,E_Dead!W8+E_Dead!AU8,E_Cust!W8+E_Cust!AU8),2))</f>
        <v/>
      </c>
      <c r="F8" s="13">
        <f>IF(OR($A8&gt;$B$3,Debts!$V$7=0),"",ROUND(CHOOSE(StratNo,E_Snow!X8+E_Snow!AV8,E_Aval!X8+E_Aval!AV8,E_Smart!X8+E_Smart!AV8,E_Dead!X8+E_Dead!AV8,E_Cust!X8+E_Cust!AV8),2))</f>
        <v/>
      </c>
      <c r="G8" s="13">
        <f>IF(OR($A8&gt;$B$3,Debts!$V$8=0),"",ROUND(CHOOSE(StratNo,E_Snow!Y8+E_Snow!AW8,E_Aval!Y8+E_Aval!AW8,E_Smart!Y8+E_Smart!AW8,E_Dead!Y8+E_Dead!AW8,E_Cust!Y8+E_Cust!AW8),2))</f>
        <v/>
      </c>
      <c r="H8" s="13">
        <f>IF(OR($A8&gt;$B$3,Debts!$V$9=0),"",ROUND(CHOOSE(StratNo,E_Snow!Z8+E_Snow!AX8,E_Aval!Z8+E_Aval!AX8,E_Smart!Z8+E_Smart!AX8,E_Dead!Z8+E_Dead!AX8,E_Cust!Z8+E_Cust!AX8),2))</f>
        <v/>
      </c>
      <c r="I8" s="13">
        <f>IF(OR($A8&gt;$B$3,Debts!$V$10=0),"",ROUND(CHOOSE(StratNo,E_Snow!AA8+E_Snow!AY8,E_Aval!AA8+E_Aval!AY8,E_Smart!AA8+E_Smart!AY8,E_Dead!AA8+E_Dead!AY8,E_Cust!AA8+E_Cust!AY8),2))</f>
        <v/>
      </c>
      <c r="J8" s="13">
        <f>IF(OR($A8&gt;$B$3,Debts!$V$11=0),"",ROUND(CHOOSE(StratNo,E_Snow!AB8+E_Snow!AZ8,E_Aval!AB8+E_Aval!AZ8,E_Smart!AB8+E_Smart!AZ8,E_Dead!AB8+E_Dead!AZ8,E_Cust!AB8+E_Cust!AZ8),2))</f>
        <v/>
      </c>
      <c r="K8" s="13">
        <f>IF(OR($A8&gt;$B$3,Debts!$V$12=0),"",ROUND(CHOOSE(StratNo,E_Snow!AC8+E_Snow!BA8,E_Aval!AC8+E_Aval!BA8,E_Smart!AC8+E_Smart!BA8,E_Dead!AC8+E_Dead!BA8,E_Cust!AC8+E_Cust!BA8),2))</f>
        <v/>
      </c>
      <c r="L8" s="13">
        <f>IF(OR($A8&gt;$B$3,Debts!$V$13=0),"",ROUND(CHOOSE(StratNo,E_Snow!AD8+E_Snow!BB8,E_Aval!AD8+E_Aval!BB8,E_Smart!AD8+E_Smart!BB8,E_Dead!AD8+E_Dead!BB8,E_Cust!AD8+E_Cust!BB8),2))</f>
        <v/>
      </c>
      <c r="M8" s="13">
        <f>IF(OR($A8&gt;$B$3,Debts!$V$14=0),"",ROUND(CHOOSE(StratNo,E_Snow!AE8+E_Snow!BC8,E_Aval!AE8+E_Aval!BC8,E_Smart!AE8+E_Smart!BC8,E_Dead!AE8+E_Dead!BC8,E_Cust!AE8+E_Cust!BC8),2))</f>
        <v/>
      </c>
      <c r="N8" s="13">
        <f>IF(OR($A8&gt;$B$3,Debts!$V$15=0),"",ROUND(CHOOSE(StratNo,E_Snow!AF8+E_Snow!BD8,E_Aval!AF8+E_Aval!BD8,E_Smart!AF8+E_Smart!BD8,E_Dead!AF8+E_Dead!BD8,E_Cust!AF8+E_Cust!BD8),2))</f>
        <v/>
      </c>
      <c r="O8" s="13">
        <f>IF(OR($A8&gt;$B$3,Debts!$V$16=0),"",ROUND(CHOOSE(StratNo,E_Snow!AG8+E_Snow!BE8,E_Aval!AG8+E_Aval!BE8,E_Smart!AG8+E_Smart!BE8,E_Dead!AG8+E_Dead!BE8,E_Cust!AG8+E_Cust!BE8),2))</f>
        <v/>
      </c>
      <c r="P8" s="13">
        <f>IF($A8&gt;$B$3,"",CHOOSE(StratNo,E_Snow!G8,E_Aval!G8,E_Smart!G8,E_Dead!G8,E_Cust!G8))</f>
        <v/>
      </c>
      <c r="Q8" s="13">
        <f>IF($A8&gt;$B$3,"",CHOOSE(StratNo,E_Snow!H8,E_Aval!H8,E_Smart!H8,E_Dead!H8,E_Cust!H8))</f>
        <v/>
      </c>
      <c r="R8" s="13">
        <f>IF($A8&gt;$B$3,"",CHOOSE(StratNo,E_Snow!I8,E_Aval!I8,E_Smart!I8,E_Dead!I8,E_Cust!I8))</f>
        <v/>
      </c>
    </row>
    <row r="9">
      <c r="A9" s="20" t="n">
        <v>4</v>
      </c>
      <c r="B9" s="11">
        <f>IF(A9&gt;$B$3,"",Months!B9)</f>
        <v/>
      </c>
      <c r="C9" s="13">
        <f>IF(A9&gt;$B$3,"",ROUND(Months!C9+Months!D9,2))</f>
        <v/>
      </c>
      <c r="D9" s="13">
        <f>IF(OR($A9&gt;$B$3,Debts!$V$5=0),"",ROUND(CHOOSE(StratNo,E_Snow!V9+E_Snow!AT9,E_Aval!V9+E_Aval!AT9,E_Smart!V9+E_Smart!AT9,E_Dead!V9+E_Dead!AT9,E_Cust!V9+E_Cust!AT9),2))</f>
        <v/>
      </c>
      <c r="E9" s="13">
        <f>IF(OR($A9&gt;$B$3,Debts!$V$6=0),"",ROUND(CHOOSE(StratNo,E_Snow!W9+E_Snow!AU9,E_Aval!W9+E_Aval!AU9,E_Smart!W9+E_Smart!AU9,E_Dead!W9+E_Dead!AU9,E_Cust!W9+E_Cust!AU9),2))</f>
        <v/>
      </c>
      <c r="F9" s="13">
        <f>IF(OR($A9&gt;$B$3,Debts!$V$7=0),"",ROUND(CHOOSE(StratNo,E_Snow!X9+E_Snow!AV9,E_Aval!X9+E_Aval!AV9,E_Smart!X9+E_Smart!AV9,E_Dead!X9+E_Dead!AV9,E_Cust!X9+E_Cust!AV9),2))</f>
        <v/>
      </c>
      <c r="G9" s="13">
        <f>IF(OR($A9&gt;$B$3,Debts!$V$8=0),"",ROUND(CHOOSE(StratNo,E_Snow!Y9+E_Snow!AW9,E_Aval!Y9+E_Aval!AW9,E_Smart!Y9+E_Smart!AW9,E_Dead!Y9+E_Dead!AW9,E_Cust!Y9+E_Cust!AW9),2))</f>
        <v/>
      </c>
      <c r="H9" s="13">
        <f>IF(OR($A9&gt;$B$3,Debts!$V$9=0),"",ROUND(CHOOSE(StratNo,E_Snow!Z9+E_Snow!AX9,E_Aval!Z9+E_Aval!AX9,E_Smart!Z9+E_Smart!AX9,E_Dead!Z9+E_Dead!AX9,E_Cust!Z9+E_Cust!AX9),2))</f>
        <v/>
      </c>
      <c r="I9" s="13">
        <f>IF(OR($A9&gt;$B$3,Debts!$V$10=0),"",ROUND(CHOOSE(StratNo,E_Snow!AA9+E_Snow!AY9,E_Aval!AA9+E_Aval!AY9,E_Smart!AA9+E_Smart!AY9,E_Dead!AA9+E_Dead!AY9,E_Cust!AA9+E_Cust!AY9),2))</f>
        <v/>
      </c>
      <c r="J9" s="13">
        <f>IF(OR($A9&gt;$B$3,Debts!$V$11=0),"",ROUND(CHOOSE(StratNo,E_Snow!AB9+E_Snow!AZ9,E_Aval!AB9+E_Aval!AZ9,E_Smart!AB9+E_Smart!AZ9,E_Dead!AB9+E_Dead!AZ9,E_Cust!AB9+E_Cust!AZ9),2))</f>
        <v/>
      </c>
      <c r="K9" s="13">
        <f>IF(OR($A9&gt;$B$3,Debts!$V$12=0),"",ROUND(CHOOSE(StratNo,E_Snow!AC9+E_Snow!BA9,E_Aval!AC9+E_Aval!BA9,E_Smart!AC9+E_Smart!BA9,E_Dead!AC9+E_Dead!BA9,E_Cust!AC9+E_Cust!BA9),2))</f>
        <v/>
      </c>
      <c r="L9" s="13">
        <f>IF(OR($A9&gt;$B$3,Debts!$V$13=0),"",ROUND(CHOOSE(StratNo,E_Snow!AD9+E_Snow!BB9,E_Aval!AD9+E_Aval!BB9,E_Smart!AD9+E_Smart!BB9,E_Dead!AD9+E_Dead!BB9,E_Cust!AD9+E_Cust!BB9),2))</f>
        <v/>
      </c>
      <c r="M9" s="13">
        <f>IF(OR($A9&gt;$B$3,Debts!$V$14=0),"",ROUND(CHOOSE(StratNo,E_Snow!AE9+E_Snow!BC9,E_Aval!AE9+E_Aval!BC9,E_Smart!AE9+E_Smart!BC9,E_Dead!AE9+E_Dead!BC9,E_Cust!AE9+E_Cust!BC9),2))</f>
        <v/>
      </c>
      <c r="N9" s="13">
        <f>IF(OR($A9&gt;$B$3,Debts!$V$15=0),"",ROUND(CHOOSE(StratNo,E_Snow!AF9+E_Snow!BD9,E_Aval!AF9+E_Aval!BD9,E_Smart!AF9+E_Smart!BD9,E_Dead!AF9+E_Dead!BD9,E_Cust!AF9+E_Cust!BD9),2))</f>
        <v/>
      </c>
      <c r="O9" s="13">
        <f>IF(OR($A9&gt;$B$3,Debts!$V$16=0),"",ROUND(CHOOSE(StratNo,E_Snow!AG9+E_Snow!BE9,E_Aval!AG9+E_Aval!BE9,E_Smart!AG9+E_Smart!BE9,E_Dead!AG9+E_Dead!BE9,E_Cust!AG9+E_Cust!BE9),2))</f>
        <v/>
      </c>
      <c r="P9" s="13">
        <f>IF($A9&gt;$B$3,"",CHOOSE(StratNo,E_Snow!G9,E_Aval!G9,E_Smart!G9,E_Dead!G9,E_Cust!G9))</f>
        <v/>
      </c>
      <c r="Q9" s="13">
        <f>IF($A9&gt;$B$3,"",CHOOSE(StratNo,E_Snow!H9,E_Aval!H9,E_Smart!H9,E_Dead!H9,E_Cust!H9))</f>
        <v/>
      </c>
      <c r="R9" s="13">
        <f>IF($A9&gt;$B$3,"",CHOOSE(StratNo,E_Snow!I9,E_Aval!I9,E_Smart!I9,E_Dead!I9,E_Cust!I9))</f>
        <v/>
      </c>
    </row>
    <row r="10">
      <c r="A10" s="20" t="n">
        <v>5</v>
      </c>
      <c r="B10" s="11">
        <f>IF(A10&gt;$B$3,"",Months!B10)</f>
        <v/>
      </c>
      <c r="C10" s="13">
        <f>IF(A10&gt;$B$3,"",ROUND(Months!C10+Months!D10,2))</f>
        <v/>
      </c>
      <c r="D10" s="13">
        <f>IF(OR($A10&gt;$B$3,Debts!$V$5=0),"",ROUND(CHOOSE(StratNo,E_Snow!V10+E_Snow!AT10,E_Aval!V10+E_Aval!AT10,E_Smart!V10+E_Smart!AT10,E_Dead!V10+E_Dead!AT10,E_Cust!V10+E_Cust!AT10),2))</f>
        <v/>
      </c>
      <c r="E10" s="13">
        <f>IF(OR($A10&gt;$B$3,Debts!$V$6=0),"",ROUND(CHOOSE(StratNo,E_Snow!W10+E_Snow!AU10,E_Aval!W10+E_Aval!AU10,E_Smart!W10+E_Smart!AU10,E_Dead!W10+E_Dead!AU10,E_Cust!W10+E_Cust!AU10),2))</f>
        <v/>
      </c>
      <c r="F10" s="13">
        <f>IF(OR($A10&gt;$B$3,Debts!$V$7=0),"",ROUND(CHOOSE(StratNo,E_Snow!X10+E_Snow!AV10,E_Aval!X10+E_Aval!AV10,E_Smart!X10+E_Smart!AV10,E_Dead!X10+E_Dead!AV10,E_Cust!X10+E_Cust!AV10),2))</f>
        <v/>
      </c>
      <c r="G10" s="13">
        <f>IF(OR($A10&gt;$B$3,Debts!$V$8=0),"",ROUND(CHOOSE(StratNo,E_Snow!Y10+E_Snow!AW10,E_Aval!Y10+E_Aval!AW10,E_Smart!Y10+E_Smart!AW10,E_Dead!Y10+E_Dead!AW10,E_Cust!Y10+E_Cust!AW10),2))</f>
        <v/>
      </c>
      <c r="H10" s="13">
        <f>IF(OR($A10&gt;$B$3,Debts!$V$9=0),"",ROUND(CHOOSE(StratNo,E_Snow!Z10+E_Snow!AX10,E_Aval!Z10+E_Aval!AX10,E_Smart!Z10+E_Smart!AX10,E_Dead!Z10+E_Dead!AX10,E_Cust!Z10+E_Cust!AX10),2))</f>
        <v/>
      </c>
      <c r="I10" s="13">
        <f>IF(OR($A10&gt;$B$3,Debts!$V$10=0),"",ROUND(CHOOSE(StratNo,E_Snow!AA10+E_Snow!AY10,E_Aval!AA10+E_Aval!AY10,E_Smart!AA10+E_Smart!AY10,E_Dead!AA10+E_Dead!AY10,E_Cust!AA10+E_Cust!AY10),2))</f>
        <v/>
      </c>
      <c r="J10" s="13">
        <f>IF(OR($A10&gt;$B$3,Debts!$V$11=0),"",ROUND(CHOOSE(StratNo,E_Snow!AB10+E_Snow!AZ10,E_Aval!AB10+E_Aval!AZ10,E_Smart!AB10+E_Smart!AZ10,E_Dead!AB10+E_Dead!AZ10,E_Cust!AB10+E_Cust!AZ10),2))</f>
        <v/>
      </c>
      <c r="K10" s="13">
        <f>IF(OR($A10&gt;$B$3,Debts!$V$12=0),"",ROUND(CHOOSE(StratNo,E_Snow!AC10+E_Snow!BA10,E_Aval!AC10+E_Aval!BA10,E_Smart!AC10+E_Smart!BA10,E_Dead!AC10+E_Dead!BA10,E_Cust!AC10+E_Cust!BA10),2))</f>
        <v/>
      </c>
      <c r="L10" s="13">
        <f>IF(OR($A10&gt;$B$3,Debts!$V$13=0),"",ROUND(CHOOSE(StratNo,E_Snow!AD10+E_Snow!BB10,E_Aval!AD10+E_Aval!BB10,E_Smart!AD10+E_Smart!BB10,E_Dead!AD10+E_Dead!BB10,E_Cust!AD10+E_Cust!BB10),2))</f>
        <v/>
      </c>
      <c r="M10" s="13">
        <f>IF(OR($A10&gt;$B$3,Debts!$V$14=0),"",ROUND(CHOOSE(StratNo,E_Snow!AE10+E_Snow!BC10,E_Aval!AE10+E_Aval!BC10,E_Smart!AE10+E_Smart!BC10,E_Dead!AE10+E_Dead!BC10,E_Cust!AE10+E_Cust!BC10),2))</f>
        <v/>
      </c>
      <c r="N10" s="13">
        <f>IF(OR($A10&gt;$B$3,Debts!$V$15=0),"",ROUND(CHOOSE(StratNo,E_Snow!AF10+E_Snow!BD10,E_Aval!AF10+E_Aval!BD10,E_Smart!AF10+E_Smart!BD10,E_Dead!AF10+E_Dead!BD10,E_Cust!AF10+E_Cust!BD10),2))</f>
        <v/>
      </c>
      <c r="O10" s="13">
        <f>IF(OR($A10&gt;$B$3,Debts!$V$16=0),"",ROUND(CHOOSE(StratNo,E_Snow!AG10+E_Snow!BE10,E_Aval!AG10+E_Aval!BE10,E_Smart!AG10+E_Smart!BE10,E_Dead!AG10+E_Dead!BE10,E_Cust!AG10+E_Cust!BE10),2))</f>
        <v/>
      </c>
      <c r="P10" s="13">
        <f>IF($A10&gt;$B$3,"",CHOOSE(StratNo,E_Snow!G10,E_Aval!G10,E_Smart!G10,E_Dead!G10,E_Cust!G10))</f>
        <v/>
      </c>
      <c r="Q10" s="13">
        <f>IF($A10&gt;$B$3,"",CHOOSE(StratNo,E_Snow!H10,E_Aval!H10,E_Smart!H10,E_Dead!H10,E_Cust!H10))</f>
        <v/>
      </c>
      <c r="R10" s="13">
        <f>IF($A10&gt;$B$3,"",CHOOSE(StratNo,E_Snow!I10,E_Aval!I10,E_Smart!I10,E_Dead!I10,E_Cust!I10))</f>
        <v/>
      </c>
    </row>
    <row r="11">
      <c r="A11" s="20" t="n">
        <v>6</v>
      </c>
      <c r="B11" s="11">
        <f>IF(A11&gt;$B$3,"",Months!B11)</f>
        <v/>
      </c>
      <c r="C11" s="13">
        <f>IF(A11&gt;$B$3,"",ROUND(Months!C11+Months!D11,2))</f>
        <v/>
      </c>
      <c r="D11" s="13">
        <f>IF(OR($A11&gt;$B$3,Debts!$V$5=0),"",ROUND(CHOOSE(StratNo,E_Snow!V11+E_Snow!AT11,E_Aval!V11+E_Aval!AT11,E_Smart!V11+E_Smart!AT11,E_Dead!V11+E_Dead!AT11,E_Cust!V11+E_Cust!AT11),2))</f>
        <v/>
      </c>
      <c r="E11" s="13">
        <f>IF(OR($A11&gt;$B$3,Debts!$V$6=0),"",ROUND(CHOOSE(StratNo,E_Snow!W11+E_Snow!AU11,E_Aval!W11+E_Aval!AU11,E_Smart!W11+E_Smart!AU11,E_Dead!W11+E_Dead!AU11,E_Cust!W11+E_Cust!AU11),2))</f>
        <v/>
      </c>
      <c r="F11" s="13">
        <f>IF(OR($A11&gt;$B$3,Debts!$V$7=0),"",ROUND(CHOOSE(StratNo,E_Snow!X11+E_Snow!AV11,E_Aval!X11+E_Aval!AV11,E_Smart!X11+E_Smart!AV11,E_Dead!X11+E_Dead!AV11,E_Cust!X11+E_Cust!AV11),2))</f>
        <v/>
      </c>
      <c r="G11" s="13">
        <f>IF(OR($A11&gt;$B$3,Debts!$V$8=0),"",ROUND(CHOOSE(StratNo,E_Snow!Y11+E_Snow!AW11,E_Aval!Y11+E_Aval!AW11,E_Smart!Y11+E_Smart!AW11,E_Dead!Y11+E_Dead!AW11,E_Cust!Y11+E_Cust!AW11),2))</f>
        <v/>
      </c>
      <c r="H11" s="13">
        <f>IF(OR($A11&gt;$B$3,Debts!$V$9=0),"",ROUND(CHOOSE(StratNo,E_Snow!Z11+E_Snow!AX11,E_Aval!Z11+E_Aval!AX11,E_Smart!Z11+E_Smart!AX11,E_Dead!Z11+E_Dead!AX11,E_Cust!Z11+E_Cust!AX11),2))</f>
        <v/>
      </c>
      <c r="I11" s="13">
        <f>IF(OR($A11&gt;$B$3,Debts!$V$10=0),"",ROUND(CHOOSE(StratNo,E_Snow!AA11+E_Snow!AY11,E_Aval!AA11+E_Aval!AY11,E_Smart!AA11+E_Smart!AY11,E_Dead!AA11+E_Dead!AY11,E_Cust!AA11+E_Cust!AY11),2))</f>
        <v/>
      </c>
      <c r="J11" s="13">
        <f>IF(OR($A11&gt;$B$3,Debts!$V$11=0),"",ROUND(CHOOSE(StratNo,E_Snow!AB11+E_Snow!AZ11,E_Aval!AB11+E_Aval!AZ11,E_Smart!AB11+E_Smart!AZ11,E_Dead!AB11+E_Dead!AZ11,E_Cust!AB11+E_Cust!AZ11),2))</f>
        <v/>
      </c>
      <c r="K11" s="13">
        <f>IF(OR($A11&gt;$B$3,Debts!$V$12=0),"",ROUND(CHOOSE(StratNo,E_Snow!AC11+E_Snow!BA11,E_Aval!AC11+E_Aval!BA11,E_Smart!AC11+E_Smart!BA11,E_Dead!AC11+E_Dead!BA11,E_Cust!AC11+E_Cust!BA11),2))</f>
        <v/>
      </c>
      <c r="L11" s="13">
        <f>IF(OR($A11&gt;$B$3,Debts!$V$13=0),"",ROUND(CHOOSE(StratNo,E_Snow!AD11+E_Snow!BB11,E_Aval!AD11+E_Aval!BB11,E_Smart!AD11+E_Smart!BB11,E_Dead!AD11+E_Dead!BB11,E_Cust!AD11+E_Cust!BB11),2))</f>
        <v/>
      </c>
      <c r="M11" s="13">
        <f>IF(OR($A11&gt;$B$3,Debts!$V$14=0),"",ROUND(CHOOSE(StratNo,E_Snow!AE11+E_Snow!BC11,E_Aval!AE11+E_Aval!BC11,E_Smart!AE11+E_Smart!BC11,E_Dead!AE11+E_Dead!BC11,E_Cust!AE11+E_Cust!BC11),2))</f>
        <v/>
      </c>
      <c r="N11" s="13">
        <f>IF(OR($A11&gt;$B$3,Debts!$V$15=0),"",ROUND(CHOOSE(StratNo,E_Snow!AF11+E_Snow!BD11,E_Aval!AF11+E_Aval!BD11,E_Smart!AF11+E_Smart!BD11,E_Dead!AF11+E_Dead!BD11,E_Cust!AF11+E_Cust!BD11),2))</f>
        <v/>
      </c>
      <c r="O11" s="13">
        <f>IF(OR($A11&gt;$B$3,Debts!$V$16=0),"",ROUND(CHOOSE(StratNo,E_Snow!AG11+E_Snow!BE11,E_Aval!AG11+E_Aval!BE11,E_Smart!AG11+E_Smart!BE11,E_Dead!AG11+E_Dead!BE11,E_Cust!AG11+E_Cust!BE11),2))</f>
        <v/>
      </c>
      <c r="P11" s="13">
        <f>IF($A11&gt;$B$3,"",CHOOSE(StratNo,E_Snow!G11,E_Aval!G11,E_Smart!G11,E_Dead!G11,E_Cust!G11))</f>
        <v/>
      </c>
      <c r="Q11" s="13">
        <f>IF($A11&gt;$B$3,"",CHOOSE(StratNo,E_Snow!H11,E_Aval!H11,E_Smart!H11,E_Dead!H11,E_Cust!H11))</f>
        <v/>
      </c>
      <c r="R11" s="13">
        <f>IF($A11&gt;$B$3,"",CHOOSE(StratNo,E_Snow!I11,E_Aval!I11,E_Smart!I11,E_Dead!I11,E_Cust!I11))</f>
        <v/>
      </c>
    </row>
    <row r="12">
      <c r="A12" s="20" t="n">
        <v>7</v>
      </c>
      <c r="B12" s="11">
        <f>IF(A12&gt;$B$3,"",Months!B12)</f>
        <v/>
      </c>
      <c r="C12" s="13">
        <f>IF(A12&gt;$B$3,"",ROUND(Months!C12+Months!D12,2))</f>
        <v/>
      </c>
      <c r="D12" s="13">
        <f>IF(OR($A12&gt;$B$3,Debts!$V$5=0),"",ROUND(CHOOSE(StratNo,E_Snow!V12+E_Snow!AT12,E_Aval!V12+E_Aval!AT12,E_Smart!V12+E_Smart!AT12,E_Dead!V12+E_Dead!AT12,E_Cust!V12+E_Cust!AT12),2))</f>
        <v/>
      </c>
      <c r="E12" s="13">
        <f>IF(OR($A12&gt;$B$3,Debts!$V$6=0),"",ROUND(CHOOSE(StratNo,E_Snow!W12+E_Snow!AU12,E_Aval!W12+E_Aval!AU12,E_Smart!W12+E_Smart!AU12,E_Dead!W12+E_Dead!AU12,E_Cust!W12+E_Cust!AU12),2))</f>
        <v/>
      </c>
      <c r="F12" s="13">
        <f>IF(OR($A12&gt;$B$3,Debts!$V$7=0),"",ROUND(CHOOSE(StratNo,E_Snow!X12+E_Snow!AV12,E_Aval!X12+E_Aval!AV12,E_Smart!X12+E_Smart!AV12,E_Dead!X12+E_Dead!AV12,E_Cust!X12+E_Cust!AV12),2))</f>
        <v/>
      </c>
      <c r="G12" s="13">
        <f>IF(OR($A12&gt;$B$3,Debts!$V$8=0),"",ROUND(CHOOSE(StratNo,E_Snow!Y12+E_Snow!AW12,E_Aval!Y12+E_Aval!AW12,E_Smart!Y12+E_Smart!AW12,E_Dead!Y12+E_Dead!AW12,E_Cust!Y12+E_Cust!AW12),2))</f>
        <v/>
      </c>
      <c r="H12" s="13">
        <f>IF(OR($A12&gt;$B$3,Debts!$V$9=0),"",ROUND(CHOOSE(StratNo,E_Snow!Z12+E_Snow!AX12,E_Aval!Z12+E_Aval!AX12,E_Smart!Z12+E_Smart!AX12,E_Dead!Z12+E_Dead!AX12,E_Cust!Z12+E_Cust!AX12),2))</f>
        <v/>
      </c>
      <c r="I12" s="13">
        <f>IF(OR($A12&gt;$B$3,Debts!$V$10=0),"",ROUND(CHOOSE(StratNo,E_Snow!AA12+E_Snow!AY12,E_Aval!AA12+E_Aval!AY12,E_Smart!AA12+E_Smart!AY12,E_Dead!AA12+E_Dead!AY12,E_Cust!AA12+E_Cust!AY12),2))</f>
        <v/>
      </c>
      <c r="J12" s="13">
        <f>IF(OR($A12&gt;$B$3,Debts!$V$11=0),"",ROUND(CHOOSE(StratNo,E_Snow!AB12+E_Snow!AZ12,E_Aval!AB12+E_Aval!AZ12,E_Smart!AB12+E_Smart!AZ12,E_Dead!AB12+E_Dead!AZ12,E_Cust!AB12+E_Cust!AZ12),2))</f>
        <v/>
      </c>
      <c r="K12" s="13">
        <f>IF(OR($A12&gt;$B$3,Debts!$V$12=0),"",ROUND(CHOOSE(StratNo,E_Snow!AC12+E_Snow!BA12,E_Aval!AC12+E_Aval!BA12,E_Smart!AC12+E_Smart!BA12,E_Dead!AC12+E_Dead!BA12,E_Cust!AC12+E_Cust!BA12),2))</f>
        <v/>
      </c>
      <c r="L12" s="13">
        <f>IF(OR($A12&gt;$B$3,Debts!$V$13=0),"",ROUND(CHOOSE(StratNo,E_Snow!AD12+E_Snow!BB12,E_Aval!AD12+E_Aval!BB12,E_Smart!AD12+E_Smart!BB12,E_Dead!AD12+E_Dead!BB12,E_Cust!AD12+E_Cust!BB12),2))</f>
        <v/>
      </c>
      <c r="M12" s="13">
        <f>IF(OR($A12&gt;$B$3,Debts!$V$14=0),"",ROUND(CHOOSE(StratNo,E_Snow!AE12+E_Snow!BC12,E_Aval!AE12+E_Aval!BC12,E_Smart!AE12+E_Smart!BC12,E_Dead!AE12+E_Dead!BC12,E_Cust!AE12+E_Cust!BC12),2))</f>
        <v/>
      </c>
      <c r="N12" s="13">
        <f>IF(OR($A12&gt;$B$3,Debts!$V$15=0),"",ROUND(CHOOSE(StratNo,E_Snow!AF12+E_Snow!BD12,E_Aval!AF12+E_Aval!BD12,E_Smart!AF12+E_Smart!BD12,E_Dead!AF12+E_Dead!BD12,E_Cust!AF12+E_Cust!BD12),2))</f>
        <v/>
      </c>
      <c r="O12" s="13">
        <f>IF(OR($A12&gt;$B$3,Debts!$V$16=0),"",ROUND(CHOOSE(StratNo,E_Snow!AG12+E_Snow!BE12,E_Aval!AG12+E_Aval!BE12,E_Smart!AG12+E_Smart!BE12,E_Dead!AG12+E_Dead!BE12,E_Cust!AG12+E_Cust!BE12),2))</f>
        <v/>
      </c>
      <c r="P12" s="13">
        <f>IF($A12&gt;$B$3,"",CHOOSE(StratNo,E_Snow!G12,E_Aval!G12,E_Smart!G12,E_Dead!G12,E_Cust!G12))</f>
        <v/>
      </c>
      <c r="Q12" s="13">
        <f>IF($A12&gt;$B$3,"",CHOOSE(StratNo,E_Snow!H12,E_Aval!H12,E_Smart!H12,E_Dead!H12,E_Cust!H12))</f>
        <v/>
      </c>
      <c r="R12" s="13">
        <f>IF($A12&gt;$B$3,"",CHOOSE(StratNo,E_Snow!I12,E_Aval!I12,E_Smart!I12,E_Dead!I12,E_Cust!I12))</f>
        <v/>
      </c>
    </row>
    <row r="13">
      <c r="A13" s="20" t="n">
        <v>8</v>
      </c>
      <c r="B13" s="11">
        <f>IF(A13&gt;$B$3,"",Months!B13)</f>
        <v/>
      </c>
      <c r="C13" s="13">
        <f>IF(A13&gt;$B$3,"",ROUND(Months!C13+Months!D13,2))</f>
        <v/>
      </c>
      <c r="D13" s="13">
        <f>IF(OR($A13&gt;$B$3,Debts!$V$5=0),"",ROUND(CHOOSE(StratNo,E_Snow!V13+E_Snow!AT13,E_Aval!V13+E_Aval!AT13,E_Smart!V13+E_Smart!AT13,E_Dead!V13+E_Dead!AT13,E_Cust!V13+E_Cust!AT13),2))</f>
        <v/>
      </c>
      <c r="E13" s="13">
        <f>IF(OR($A13&gt;$B$3,Debts!$V$6=0),"",ROUND(CHOOSE(StratNo,E_Snow!W13+E_Snow!AU13,E_Aval!W13+E_Aval!AU13,E_Smart!W13+E_Smart!AU13,E_Dead!W13+E_Dead!AU13,E_Cust!W13+E_Cust!AU13),2))</f>
        <v/>
      </c>
      <c r="F13" s="13">
        <f>IF(OR($A13&gt;$B$3,Debts!$V$7=0),"",ROUND(CHOOSE(StratNo,E_Snow!X13+E_Snow!AV13,E_Aval!X13+E_Aval!AV13,E_Smart!X13+E_Smart!AV13,E_Dead!X13+E_Dead!AV13,E_Cust!X13+E_Cust!AV13),2))</f>
        <v/>
      </c>
      <c r="G13" s="13">
        <f>IF(OR($A13&gt;$B$3,Debts!$V$8=0),"",ROUND(CHOOSE(StratNo,E_Snow!Y13+E_Snow!AW13,E_Aval!Y13+E_Aval!AW13,E_Smart!Y13+E_Smart!AW13,E_Dead!Y13+E_Dead!AW13,E_Cust!Y13+E_Cust!AW13),2))</f>
        <v/>
      </c>
      <c r="H13" s="13">
        <f>IF(OR($A13&gt;$B$3,Debts!$V$9=0),"",ROUND(CHOOSE(StratNo,E_Snow!Z13+E_Snow!AX13,E_Aval!Z13+E_Aval!AX13,E_Smart!Z13+E_Smart!AX13,E_Dead!Z13+E_Dead!AX13,E_Cust!Z13+E_Cust!AX13),2))</f>
        <v/>
      </c>
      <c r="I13" s="13">
        <f>IF(OR($A13&gt;$B$3,Debts!$V$10=0),"",ROUND(CHOOSE(StratNo,E_Snow!AA13+E_Snow!AY13,E_Aval!AA13+E_Aval!AY13,E_Smart!AA13+E_Smart!AY13,E_Dead!AA13+E_Dead!AY13,E_Cust!AA13+E_Cust!AY13),2))</f>
        <v/>
      </c>
      <c r="J13" s="13">
        <f>IF(OR($A13&gt;$B$3,Debts!$V$11=0),"",ROUND(CHOOSE(StratNo,E_Snow!AB13+E_Snow!AZ13,E_Aval!AB13+E_Aval!AZ13,E_Smart!AB13+E_Smart!AZ13,E_Dead!AB13+E_Dead!AZ13,E_Cust!AB13+E_Cust!AZ13),2))</f>
        <v/>
      </c>
      <c r="K13" s="13">
        <f>IF(OR($A13&gt;$B$3,Debts!$V$12=0),"",ROUND(CHOOSE(StratNo,E_Snow!AC13+E_Snow!BA13,E_Aval!AC13+E_Aval!BA13,E_Smart!AC13+E_Smart!BA13,E_Dead!AC13+E_Dead!BA13,E_Cust!AC13+E_Cust!BA13),2))</f>
        <v/>
      </c>
      <c r="L13" s="13">
        <f>IF(OR($A13&gt;$B$3,Debts!$V$13=0),"",ROUND(CHOOSE(StratNo,E_Snow!AD13+E_Snow!BB13,E_Aval!AD13+E_Aval!BB13,E_Smart!AD13+E_Smart!BB13,E_Dead!AD13+E_Dead!BB13,E_Cust!AD13+E_Cust!BB13),2))</f>
        <v/>
      </c>
      <c r="M13" s="13">
        <f>IF(OR($A13&gt;$B$3,Debts!$V$14=0),"",ROUND(CHOOSE(StratNo,E_Snow!AE13+E_Snow!BC13,E_Aval!AE13+E_Aval!BC13,E_Smart!AE13+E_Smart!BC13,E_Dead!AE13+E_Dead!BC13,E_Cust!AE13+E_Cust!BC13),2))</f>
        <v/>
      </c>
      <c r="N13" s="13">
        <f>IF(OR($A13&gt;$B$3,Debts!$V$15=0),"",ROUND(CHOOSE(StratNo,E_Snow!AF13+E_Snow!BD13,E_Aval!AF13+E_Aval!BD13,E_Smart!AF13+E_Smart!BD13,E_Dead!AF13+E_Dead!BD13,E_Cust!AF13+E_Cust!BD13),2))</f>
        <v/>
      </c>
      <c r="O13" s="13">
        <f>IF(OR($A13&gt;$B$3,Debts!$V$16=0),"",ROUND(CHOOSE(StratNo,E_Snow!AG13+E_Snow!BE13,E_Aval!AG13+E_Aval!BE13,E_Smart!AG13+E_Smart!BE13,E_Dead!AG13+E_Dead!BE13,E_Cust!AG13+E_Cust!BE13),2))</f>
        <v/>
      </c>
      <c r="P13" s="13">
        <f>IF($A13&gt;$B$3,"",CHOOSE(StratNo,E_Snow!G13,E_Aval!G13,E_Smart!G13,E_Dead!G13,E_Cust!G13))</f>
        <v/>
      </c>
      <c r="Q13" s="13">
        <f>IF($A13&gt;$B$3,"",CHOOSE(StratNo,E_Snow!H13,E_Aval!H13,E_Smart!H13,E_Dead!H13,E_Cust!H13))</f>
        <v/>
      </c>
      <c r="R13" s="13">
        <f>IF($A13&gt;$B$3,"",CHOOSE(StratNo,E_Snow!I13,E_Aval!I13,E_Smart!I13,E_Dead!I13,E_Cust!I13))</f>
        <v/>
      </c>
    </row>
    <row r="14">
      <c r="A14" s="20" t="n">
        <v>9</v>
      </c>
      <c r="B14" s="11">
        <f>IF(A14&gt;$B$3,"",Months!B14)</f>
        <v/>
      </c>
      <c r="C14" s="13">
        <f>IF(A14&gt;$B$3,"",ROUND(Months!C14+Months!D14,2))</f>
        <v/>
      </c>
      <c r="D14" s="13">
        <f>IF(OR($A14&gt;$B$3,Debts!$V$5=0),"",ROUND(CHOOSE(StratNo,E_Snow!V14+E_Snow!AT14,E_Aval!V14+E_Aval!AT14,E_Smart!V14+E_Smart!AT14,E_Dead!V14+E_Dead!AT14,E_Cust!V14+E_Cust!AT14),2))</f>
        <v/>
      </c>
      <c r="E14" s="13">
        <f>IF(OR($A14&gt;$B$3,Debts!$V$6=0),"",ROUND(CHOOSE(StratNo,E_Snow!W14+E_Snow!AU14,E_Aval!W14+E_Aval!AU14,E_Smart!W14+E_Smart!AU14,E_Dead!W14+E_Dead!AU14,E_Cust!W14+E_Cust!AU14),2))</f>
        <v/>
      </c>
      <c r="F14" s="13">
        <f>IF(OR($A14&gt;$B$3,Debts!$V$7=0),"",ROUND(CHOOSE(StratNo,E_Snow!X14+E_Snow!AV14,E_Aval!X14+E_Aval!AV14,E_Smart!X14+E_Smart!AV14,E_Dead!X14+E_Dead!AV14,E_Cust!X14+E_Cust!AV14),2))</f>
        <v/>
      </c>
      <c r="G14" s="13">
        <f>IF(OR($A14&gt;$B$3,Debts!$V$8=0),"",ROUND(CHOOSE(StratNo,E_Snow!Y14+E_Snow!AW14,E_Aval!Y14+E_Aval!AW14,E_Smart!Y14+E_Smart!AW14,E_Dead!Y14+E_Dead!AW14,E_Cust!Y14+E_Cust!AW14),2))</f>
        <v/>
      </c>
      <c r="H14" s="13">
        <f>IF(OR($A14&gt;$B$3,Debts!$V$9=0),"",ROUND(CHOOSE(StratNo,E_Snow!Z14+E_Snow!AX14,E_Aval!Z14+E_Aval!AX14,E_Smart!Z14+E_Smart!AX14,E_Dead!Z14+E_Dead!AX14,E_Cust!Z14+E_Cust!AX14),2))</f>
        <v/>
      </c>
      <c r="I14" s="13">
        <f>IF(OR($A14&gt;$B$3,Debts!$V$10=0),"",ROUND(CHOOSE(StratNo,E_Snow!AA14+E_Snow!AY14,E_Aval!AA14+E_Aval!AY14,E_Smart!AA14+E_Smart!AY14,E_Dead!AA14+E_Dead!AY14,E_Cust!AA14+E_Cust!AY14),2))</f>
        <v/>
      </c>
      <c r="J14" s="13">
        <f>IF(OR($A14&gt;$B$3,Debts!$V$11=0),"",ROUND(CHOOSE(StratNo,E_Snow!AB14+E_Snow!AZ14,E_Aval!AB14+E_Aval!AZ14,E_Smart!AB14+E_Smart!AZ14,E_Dead!AB14+E_Dead!AZ14,E_Cust!AB14+E_Cust!AZ14),2))</f>
        <v/>
      </c>
      <c r="K14" s="13">
        <f>IF(OR($A14&gt;$B$3,Debts!$V$12=0),"",ROUND(CHOOSE(StratNo,E_Snow!AC14+E_Snow!BA14,E_Aval!AC14+E_Aval!BA14,E_Smart!AC14+E_Smart!BA14,E_Dead!AC14+E_Dead!BA14,E_Cust!AC14+E_Cust!BA14),2))</f>
        <v/>
      </c>
      <c r="L14" s="13">
        <f>IF(OR($A14&gt;$B$3,Debts!$V$13=0),"",ROUND(CHOOSE(StratNo,E_Snow!AD14+E_Snow!BB14,E_Aval!AD14+E_Aval!BB14,E_Smart!AD14+E_Smart!BB14,E_Dead!AD14+E_Dead!BB14,E_Cust!AD14+E_Cust!BB14),2))</f>
        <v/>
      </c>
      <c r="M14" s="13">
        <f>IF(OR($A14&gt;$B$3,Debts!$V$14=0),"",ROUND(CHOOSE(StratNo,E_Snow!AE14+E_Snow!BC14,E_Aval!AE14+E_Aval!BC14,E_Smart!AE14+E_Smart!BC14,E_Dead!AE14+E_Dead!BC14,E_Cust!AE14+E_Cust!BC14),2))</f>
        <v/>
      </c>
      <c r="N14" s="13">
        <f>IF(OR($A14&gt;$B$3,Debts!$V$15=0),"",ROUND(CHOOSE(StratNo,E_Snow!AF14+E_Snow!BD14,E_Aval!AF14+E_Aval!BD14,E_Smart!AF14+E_Smart!BD14,E_Dead!AF14+E_Dead!BD14,E_Cust!AF14+E_Cust!BD14),2))</f>
        <v/>
      </c>
      <c r="O14" s="13">
        <f>IF(OR($A14&gt;$B$3,Debts!$V$16=0),"",ROUND(CHOOSE(StratNo,E_Snow!AG14+E_Snow!BE14,E_Aval!AG14+E_Aval!BE14,E_Smart!AG14+E_Smart!BE14,E_Dead!AG14+E_Dead!BE14,E_Cust!AG14+E_Cust!BE14),2))</f>
        <v/>
      </c>
      <c r="P14" s="13">
        <f>IF($A14&gt;$B$3,"",CHOOSE(StratNo,E_Snow!G14,E_Aval!G14,E_Smart!G14,E_Dead!G14,E_Cust!G14))</f>
        <v/>
      </c>
      <c r="Q14" s="13">
        <f>IF($A14&gt;$B$3,"",CHOOSE(StratNo,E_Snow!H14,E_Aval!H14,E_Smart!H14,E_Dead!H14,E_Cust!H14))</f>
        <v/>
      </c>
      <c r="R14" s="13">
        <f>IF($A14&gt;$B$3,"",CHOOSE(StratNo,E_Snow!I14,E_Aval!I14,E_Smart!I14,E_Dead!I14,E_Cust!I14))</f>
        <v/>
      </c>
    </row>
    <row r="15">
      <c r="A15" s="20" t="n">
        <v>10</v>
      </c>
      <c r="B15" s="11">
        <f>IF(A15&gt;$B$3,"",Months!B15)</f>
        <v/>
      </c>
      <c r="C15" s="13">
        <f>IF(A15&gt;$B$3,"",ROUND(Months!C15+Months!D15,2))</f>
        <v/>
      </c>
      <c r="D15" s="13">
        <f>IF(OR($A15&gt;$B$3,Debts!$V$5=0),"",ROUND(CHOOSE(StratNo,E_Snow!V15+E_Snow!AT15,E_Aval!V15+E_Aval!AT15,E_Smart!V15+E_Smart!AT15,E_Dead!V15+E_Dead!AT15,E_Cust!V15+E_Cust!AT15),2))</f>
        <v/>
      </c>
      <c r="E15" s="13">
        <f>IF(OR($A15&gt;$B$3,Debts!$V$6=0),"",ROUND(CHOOSE(StratNo,E_Snow!W15+E_Snow!AU15,E_Aval!W15+E_Aval!AU15,E_Smart!W15+E_Smart!AU15,E_Dead!W15+E_Dead!AU15,E_Cust!W15+E_Cust!AU15),2))</f>
        <v/>
      </c>
      <c r="F15" s="13">
        <f>IF(OR($A15&gt;$B$3,Debts!$V$7=0),"",ROUND(CHOOSE(StratNo,E_Snow!X15+E_Snow!AV15,E_Aval!X15+E_Aval!AV15,E_Smart!X15+E_Smart!AV15,E_Dead!X15+E_Dead!AV15,E_Cust!X15+E_Cust!AV15),2))</f>
        <v/>
      </c>
      <c r="G15" s="13">
        <f>IF(OR($A15&gt;$B$3,Debts!$V$8=0),"",ROUND(CHOOSE(StratNo,E_Snow!Y15+E_Snow!AW15,E_Aval!Y15+E_Aval!AW15,E_Smart!Y15+E_Smart!AW15,E_Dead!Y15+E_Dead!AW15,E_Cust!Y15+E_Cust!AW15),2))</f>
        <v/>
      </c>
      <c r="H15" s="13">
        <f>IF(OR($A15&gt;$B$3,Debts!$V$9=0),"",ROUND(CHOOSE(StratNo,E_Snow!Z15+E_Snow!AX15,E_Aval!Z15+E_Aval!AX15,E_Smart!Z15+E_Smart!AX15,E_Dead!Z15+E_Dead!AX15,E_Cust!Z15+E_Cust!AX15),2))</f>
        <v/>
      </c>
      <c r="I15" s="13">
        <f>IF(OR($A15&gt;$B$3,Debts!$V$10=0),"",ROUND(CHOOSE(StratNo,E_Snow!AA15+E_Snow!AY15,E_Aval!AA15+E_Aval!AY15,E_Smart!AA15+E_Smart!AY15,E_Dead!AA15+E_Dead!AY15,E_Cust!AA15+E_Cust!AY15),2))</f>
        <v/>
      </c>
      <c r="J15" s="13">
        <f>IF(OR($A15&gt;$B$3,Debts!$V$11=0),"",ROUND(CHOOSE(StratNo,E_Snow!AB15+E_Snow!AZ15,E_Aval!AB15+E_Aval!AZ15,E_Smart!AB15+E_Smart!AZ15,E_Dead!AB15+E_Dead!AZ15,E_Cust!AB15+E_Cust!AZ15),2))</f>
        <v/>
      </c>
      <c r="K15" s="13">
        <f>IF(OR($A15&gt;$B$3,Debts!$V$12=0),"",ROUND(CHOOSE(StratNo,E_Snow!AC15+E_Snow!BA15,E_Aval!AC15+E_Aval!BA15,E_Smart!AC15+E_Smart!BA15,E_Dead!AC15+E_Dead!BA15,E_Cust!AC15+E_Cust!BA15),2))</f>
        <v/>
      </c>
      <c r="L15" s="13">
        <f>IF(OR($A15&gt;$B$3,Debts!$V$13=0),"",ROUND(CHOOSE(StratNo,E_Snow!AD15+E_Snow!BB15,E_Aval!AD15+E_Aval!BB15,E_Smart!AD15+E_Smart!BB15,E_Dead!AD15+E_Dead!BB15,E_Cust!AD15+E_Cust!BB15),2))</f>
        <v/>
      </c>
      <c r="M15" s="13">
        <f>IF(OR($A15&gt;$B$3,Debts!$V$14=0),"",ROUND(CHOOSE(StratNo,E_Snow!AE15+E_Snow!BC15,E_Aval!AE15+E_Aval!BC15,E_Smart!AE15+E_Smart!BC15,E_Dead!AE15+E_Dead!BC15,E_Cust!AE15+E_Cust!BC15),2))</f>
        <v/>
      </c>
      <c r="N15" s="13">
        <f>IF(OR($A15&gt;$B$3,Debts!$V$15=0),"",ROUND(CHOOSE(StratNo,E_Snow!AF15+E_Snow!BD15,E_Aval!AF15+E_Aval!BD15,E_Smart!AF15+E_Smart!BD15,E_Dead!AF15+E_Dead!BD15,E_Cust!AF15+E_Cust!BD15),2))</f>
        <v/>
      </c>
      <c r="O15" s="13">
        <f>IF(OR($A15&gt;$B$3,Debts!$V$16=0),"",ROUND(CHOOSE(StratNo,E_Snow!AG15+E_Snow!BE15,E_Aval!AG15+E_Aval!BE15,E_Smart!AG15+E_Smart!BE15,E_Dead!AG15+E_Dead!BE15,E_Cust!AG15+E_Cust!BE15),2))</f>
        <v/>
      </c>
      <c r="P15" s="13">
        <f>IF($A15&gt;$B$3,"",CHOOSE(StratNo,E_Snow!G15,E_Aval!G15,E_Smart!G15,E_Dead!G15,E_Cust!G15))</f>
        <v/>
      </c>
      <c r="Q15" s="13">
        <f>IF($A15&gt;$B$3,"",CHOOSE(StratNo,E_Snow!H15,E_Aval!H15,E_Smart!H15,E_Dead!H15,E_Cust!H15))</f>
        <v/>
      </c>
      <c r="R15" s="13">
        <f>IF($A15&gt;$B$3,"",CHOOSE(StratNo,E_Snow!I15,E_Aval!I15,E_Smart!I15,E_Dead!I15,E_Cust!I15))</f>
        <v/>
      </c>
    </row>
    <row r="16">
      <c r="A16" s="20" t="n">
        <v>11</v>
      </c>
      <c r="B16" s="11">
        <f>IF(A16&gt;$B$3,"",Months!B16)</f>
        <v/>
      </c>
      <c r="C16" s="13">
        <f>IF(A16&gt;$B$3,"",ROUND(Months!C16+Months!D16,2))</f>
        <v/>
      </c>
      <c r="D16" s="13">
        <f>IF(OR($A16&gt;$B$3,Debts!$V$5=0),"",ROUND(CHOOSE(StratNo,E_Snow!V16+E_Snow!AT16,E_Aval!V16+E_Aval!AT16,E_Smart!V16+E_Smart!AT16,E_Dead!V16+E_Dead!AT16,E_Cust!V16+E_Cust!AT16),2))</f>
        <v/>
      </c>
      <c r="E16" s="13">
        <f>IF(OR($A16&gt;$B$3,Debts!$V$6=0),"",ROUND(CHOOSE(StratNo,E_Snow!W16+E_Snow!AU16,E_Aval!W16+E_Aval!AU16,E_Smart!W16+E_Smart!AU16,E_Dead!W16+E_Dead!AU16,E_Cust!W16+E_Cust!AU16),2))</f>
        <v/>
      </c>
      <c r="F16" s="13">
        <f>IF(OR($A16&gt;$B$3,Debts!$V$7=0),"",ROUND(CHOOSE(StratNo,E_Snow!X16+E_Snow!AV16,E_Aval!X16+E_Aval!AV16,E_Smart!X16+E_Smart!AV16,E_Dead!X16+E_Dead!AV16,E_Cust!X16+E_Cust!AV16),2))</f>
        <v/>
      </c>
      <c r="G16" s="13">
        <f>IF(OR($A16&gt;$B$3,Debts!$V$8=0),"",ROUND(CHOOSE(StratNo,E_Snow!Y16+E_Snow!AW16,E_Aval!Y16+E_Aval!AW16,E_Smart!Y16+E_Smart!AW16,E_Dead!Y16+E_Dead!AW16,E_Cust!Y16+E_Cust!AW16),2))</f>
        <v/>
      </c>
      <c r="H16" s="13">
        <f>IF(OR($A16&gt;$B$3,Debts!$V$9=0),"",ROUND(CHOOSE(StratNo,E_Snow!Z16+E_Snow!AX16,E_Aval!Z16+E_Aval!AX16,E_Smart!Z16+E_Smart!AX16,E_Dead!Z16+E_Dead!AX16,E_Cust!Z16+E_Cust!AX16),2))</f>
        <v/>
      </c>
      <c r="I16" s="13">
        <f>IF(OR($A16&gt;$B$3,Debts!$V$10=0),"",ROUND(CHOOSE(StratNo,E_Snow!AA16+E_Snow!AY16,E_Aval!AA16+E_Aval!AY16,E_Smart!AA16+E_Smart!AY16,E_Dead!AA16+E_Dead!AY16,E_Cust!AA16+E_Cust!AY16),2))</f>
        <v/>
      </c>
      <c r="J16" s="13">
        <f>IF(OR($A16&gt;$B$3,Debts!$V$11=0),"",ROUND(CHOOSE(StratNo,E_Snow!AB16+E_Snow!AZ16,E_Aval!AB16+E_Aval!AZ16,E_Smart!AB16+E_Smart!AZ16,E_Dead!AB16+E_Dead!AZ16,E_Cust!AB16+E_Cust!AZ16),2))</f>
        <v/>
      </c>
      <c r="K16" s="13">
        <f>IF(OR($A16&gt;$B$3,Debts!$V$12=0),"",ROUND(CHOOSE(StratNo,E_Snow!AC16+E_Snow!BA16,E_Aval!AC16+E_Aval!BA16,E_Smart!AC16+E_Smart!BA16,E_Dead!AC16+E_Dead!BA16,E_Cust!AC16+E_Cust!BA16),2))</f>
        <v/>
      </c>
      <c r="L16" s="13">
        <f>IF(OR($A16&gt;$B$3,Debts!$V$13=0),"",ROUND(CHOOSE(StratNo,E_Snow!AD16+E_Snow!BB16,E_Aval!AD16+E_Aval!BB16,E_Smart!AD16+E_Smart!BB16,E_Dead!AD16+E_Dead!BB16,E_Cust!AD16+E_Cust!BB16),2))</f>
        <v/>
      </c>
      <c r="M16" s="13">
        <f>IF(OR($A16&gt;$B$3,Debts!$V$14=0),"",ROUND(CHOOSE(StratNo,E_Snow!AE16+E_Snow!BC16,E_Aval!AE16+E_Aval!BC16,E_Smart!AE16+E_Smart!BC16,E_Dead!AE16+E_Dead!BC16,E_Cust!AE16+E_Cust!BC16),2))</f>
        <v/>
      </c>
      <c r="N16" s="13">
        <f>IF(OR($A16&gt;$B$3,Debts!$V$15=0),"",ROUND(CHOOSE(StratNo,E_Snow!AF16+E_Snow!BD16,E_Aval!AF16+E_Aval!BD16,E_Smart!AF16+E_Smart!BD16,E_Dead!AF16+E_Dead!BD16,E_Cust!AF16+E_Cust!BD16),2))</f>
        <v/>
      </c>
      <c r="O16" s="13">
        <f>IF(OR($A16&gt;$B$3,Debts!$V$16=0),"",ROUND(CHOOSE(StratNo,E_Snow!AG16+E_Snow!BE16,E_Aval!AG16+E_Aval!BE16,E_Smart!AG16+E_Smart!BE16,E_Dead!AG16+E_Dead!BE16,E_Cust!AG16+E_Cust!BE16),2))</f>
        <v/>
      </c>
      <c r="P16" s="13">
        <f>IF($A16&gt;$B$3,"",CHOOSE(StratNo,E_Snow!G16,E_Aval!G16,E_Smart!G16,E_Dead!G16,E_Cust!G16))</f>
        <v/>
      </c>
      <c r="Q16" s="13">
        <f>IF($A16&gt;$B$3,"",CHOOSE(StratNo,E_Snow!H16,E_Aval!H16,E_Smart!H16,E_Dead!H16,E_Cust!H16))</f>
        <v/>
      </c>
      <c r="R16" s="13">
        <f>IF($A16&gt;$B$3,"",CHOOSE(StratNo,E_Snow!I16,E_Aval!I16,E_Smart!I16,E_Dead!I16,E_Cust!I16))</f>
        <v/>
      </c>
    </row>
    <row r="17">
      <c r="A17" s="20" t="n">
        <v>12</v>
      </c>
      <c r="B17" s="11">
        <f>IF(A17&gt;$B$3,"",Months!B17)</f>
        <v/>
      </c>
      <c r="C17" s="13">
        <f>IF(A17&gt;$B$3,"",ROUND(Months!C17+Months!D17,2))</f>
        <v/>
      </c>
      <c r="D17" s="13">
        <f>IF(OR($A17&gt;$B$3,Debts!$V$5=0),"",ROUND(CHOOSE(StratNo,E_Snow!V17+E_Snow!AT17,E_Aval!V17+E_Aval!AT17,E_Smart!V17+E_Smart!AT17,E_Dead!V17+E_Dead!AT17,E_Cust!V17+E_Cust!AT17),2))</f>
        <v/>
      </c>
      <c r="E17" s="13">
        <f>IF(OR($A17&gt;$B$3,Debts!$V$6=0),"",ROUND(CHOOSE(StratNo,E_Snow!W17+E_Snow!AU17,E_Aval!W17+E_Aval!AU17,E_Smart!W17+E_Smart!AU17,E_Dead!W17+E_Dead!AU17,E_Cust!W17+E_Cust!AU17),2))</f>
        <v/>
      </c>
      <c r="F17" s="13">
        <f>IF(OR($A17&gt;$B$3,Debts!$V$7=0),"",ROUND(CHOOSE(StratNo,E_Snow!X17+E_Snow!AV17,E_Aval!X17+E_Aval!AV17,E_Smart!X17+E_Smart!AV17,E_Dead!X17+E_Dead!AV17,E_Cust!X17+E_Cust!AV17),2))</f>
        <v/>
      </c>
      <c r="G17" s="13">
        <f>IF(OR($A17&gt;$B$3,Debts!$V$8=0),"",ROUND(CHOOSE(StratNo,E_Snow!Y17+E_Snow!AW17,E_Aval!Y17+E_Aval!AW17,E_Smart!Y17+E_Smart!AW17,E_Dead!Y17+E_Dead!AW17,E_Cust!Y17+E_Cust!AW17),2))</f>
        <v/>
      </c>
      <c r="H17" s="13">
        <f>IF(OR($A17&gt;$B$3,Debts!$V$9=0),"",ROUND(CHOOSE(StratNo,E_Snow!Z17+E_Snow!AX17,E_Aval!Z17+E_Aval!AX17,E_Smart!Z17+E_Smart!AX17,E_Dead!Z17+E_Dead!AX17,E_Cust!Z17+E_Cust!AX17),2))</f>
        <v/>
      </c>
      <c r="I17" s="13">
        <f>IF(OR($A17&gt;$B$3,Debts!$V$10=0),"",ROUND(CHOOSE(StratNo,E_Snow!AA17+E_Snow!AY17,E_Aval!AA17+E_Aval!AY17,E_Smart!AA17+E_Smart!AY17,E_Dead!AA17+E_Dead!AY17,E_Cust!AA17+E_Cust!AY17),2))</f>
        <v/>
      </c>
      <c r="J17" s="13">
        <f>IF(OR($A17&gt;$B$3,Debts!$V$11=0),"",ROUND(CHOOSE(StratNo,E_Snow!AB17+E_Snow!AZ17,E_Aval!AB17+E_Aval!AZ17,E_Smart!AB17+E_Smart!AZ17,E_Dead!AB17+E_Dead!AZ17,E_Cust!AB17+E_Cust!AZ17),2))</f>
        <v/>
      </c>
      <c r="K17" s="13">
        <f>IF(OR($A17&gt;$B$3,Debts!$V$12=0),"",ROUND(CHOOSE(StratNo,E_Snow!AC17+E_Snow!BA17,E_Aval!AC17+E_Aval!BA17,E_Smart!AC17+E_Smart!BA17,E_Dead!AC17+E_Dead!BA17,E_Cust!AC17+E_Cust!BA17),2))</f>
        <v/>
      </c>
      <c r="L17" s="13">
        <f>IF(OR($A17&gt;$B$3,Debts!$V$13=0),"",ROUND(CHOOSE(StratNo,E_Snow!AD17+E_Snow!BB17,E_Aval!AD17+E_Aval!BB17,E_Smart!AD17+E_Smart!BB17,E_Dead!AD17+E_Dead!BB17,E_Cust!AD17+E_Cust!BB17),2))</f>
        <v/>
      </c>
      <c r="M17" s="13">
        <f>IF(OR($A17&gt;$B$3,Debts!$V$14=0),"",ROUND(CHOOSE(StratNo,E_Snow!AE17+E_Snow!BC17,E_Aval!AE17+E_Aval!BC17,E_Smart!AE17+E_Smart!BC17,E_Dead!AE17+E_Dead!BC17,E_Cust!AE17+E_Cust!BC17),2))</f>
        <v/>
      </c>
      <c r="N17" s="13">
        <f>IF(OR($A17&gt;$B$3,Debts!$V$15=0),"",ROUND(CHOOSE(StratNo,E_Snow!AF17+E_Snow!BD17,E_Aval!AF17+E_Aval!BD17,E_Smart!AF17+E_Smart!BD17,E_Dead!AF17+E_Dead!BD17,E_Cust!AF17+E_Cust!BD17),2))</f>
        <v/>
      </c>
      <c r="O17" s="13">
        <f>IF(OR($A17&gt;$B$3,Debts!$V$16=0),"",ROUND(CHOOSE(StratNo,E_Snow!AG17+E_Snow!BE17,E_Aval!AG17+E_Aval!BE17,E_Smart!AG17+E_Smart!BE17,E_Dead!AG17+E_Dead!BE17,E_Cust!AG17+E_Cust!BE17),2))</f>
        <v/>
      </c>
      <c r="P17" s="13">
        <f>IF($A17&gt;$B$3,"",CHOOSE(StratNo,E_Snow!G17,E_Aval!G17,E_Smart!G17,E_Dead!G17,E_Cust!G17))</f>
        <v/>
      </c>
      <c r="Q17" s="13">
        <f>IF($A17&gt;$B$3,"",CHOOSE(StratNo,E_Snow!H17,E_Aval!H17,E_Smart!H17,E_Dead!H17,E_Cust!H17))</f>
        <v/>
      </c>
      <c r="R17" s="13">
        <f>IF($A17&gt;$B$3,"",CHOOSE(StratNo,E_Snow!I17,E_Aval!I17,E_Smart!I17,E_Dead!I17,E_Cust!I17))</f>
        <v/>
      </c>
    </row>
    <row r="18">
      <c r="A18" s="20" t="n">
        <v>13</v>
      </c>
      <c r="B18" s="11">
        <f>IF(A18&gt;$B$3,"",Months!B18)</f>
        <v/>
      </c>
      <c r="C18" s="13">
        <f>IF(A18&gt;$B$3,"",ROUND(Months!C18+Months!D18,2))</f>
        <v/>
      </c>
      <c r="D18" s="13">
        <f>IF(OR($A18&gt;$B$3,Debts!$V$5=0),"",ROUND(CHOOSE(StratNo,E_Snow!V18+E_Snow!AT18,E_Aval!V18+E_Aval!AT18,E_Smart!V18+E_Smart!AT18,E_Dead!V18+E_Dead!AT18,E_Cust!V18+E_Cust!AT18),2))</f>
        <v/>
      </c>
      <c r="E18" s="13">
        <f>IF(OR($A18&gt;$B$3,Debts!$V$6=0),"",ROUND(CHOOSE(StratNo,E_Snow!W18+E_Snow!AU18,E_Aval!W18+E_Aval!AU18,E_Smart!W18+E_Smart!AU18,E_Dead!W18+E_Dead!AU18,E_Cust!W18+E_Cust!AU18),2))</f>
        <v/>
      </c>
      <c r="F18" s="13">
        <f>IF(OR($A18&gt;$B$3,Debts!$V$7=0),"",ROUND(CHOOSE(StratNo,E_Snow!X18+E_Snow!AV18,E_Aval!X18+E_Aval!AV18,E_Smart!X18+E_Smart!AV18,E_Dead!X18+E_Dead!AV18,E_Cust!X18+E_Cust!AV18),2))</f>
        <v/>
      </c>
      <c r="G18" s="13">
        <f>IF(OR($A18&gt;$B$3,Debts!$V$8=0),"",ROUND(CHOOSE(StratNo,E_Snow!Y18+E_Snow!AW18,E_Aval!Y18+E_Aval!AW18,E_Smart!Y18+E_Smart!AW18,E_Dead!Y18+E_Dead!AW18,E_Cust!Y18+E_Cust!AW18),2))</f>
        <v/>
      </c>
      <c r="H18" s="13">
        <f>IF(OR($A18&gt;$B$3,Debts!$V$9=0),"",ROUND(CHOOSE(StratNo,E_Snow!Z18+E_Snow!AX18,E_Aval!Z18+E_Aval!AX18,E_Smart!Z18+E_Smart!AX18,E_Dead!Z18+E_Dead!AX18,E_Cust!Z18+E_Cust!AX18),2))</f>
        <v/>
      </c>
      <c r="I18" s="13">
        <f>IF(OR($A18&gt;$B$3,Debts!$V$10=0),"",ROUND(CHOOSE(StratNo,E_Snow!AA18+E_Snow!AY18,E_Aval!AA18+E_Aval!AY18,E_Smart!AA18+E_Smart!AY18,E_Dead!AA18+E_Dead!AY18,E_Cust!AA18+E_Cust!AY18),2))</f>
        <v/>
      </c>
      <c r="J18" s="13">
        <f>IF(OR($A18&gt;$B$3,Debts!$V$11=0),"",ROUND(CHOOSE(StratNo,E_Snow!AB18+E_Snow!AZ18,E_Aval!AB18+E_Aval!AZ18,E_Smart!AB18+E_Smart!AZ18,E_Dead!AB18+E_Dead!AZ18,E_Cust!AB18+E_Cust!AZ18),2))</f>
        <v/>
      </c>
      <c r="K18" s="13">
        <f>IF(OR($A18&gt;$B$3,Debts!$V$12=0),"",ROUND(CHOOSE(StratNo,E_Snow!AC18+E_Snow!BA18,E_Aval!AC18+E_Aval!BA18,E_Smart!AC18+E_Smart!BA18,E_Dead!AC18+E_Dead!BA18,E_Cust!AC18+E_Cust!BA18),2))</f>
        <v/>
      </c>
      <c r="L18" s="13">
        <f>IF(OR($A18&gt;$B$3,Debts!$V$13=0),"",ROUND(CHOOSE(StratNo,E_Snow!AD18+E_Snow!BB18,E_Aval!AD18+E_Aval!BB18,E_Smart!AD18+E_Smart!BB18,E_Dead!AD18+E_Dead!BB18,E_Cust!AD18+E_Cust!BB18),2))</f>
        <v/>
      </c>
      <c r="M18" s="13">
        <f>IF(OR($A18&gt;$B$3,Debts!$V$14=0),"",ROUND(CHOOSE(StratNo,E_Snow!AE18+E_Snow!BC18,E_Aval!AE18+E_Aval!BC18,E_Smart!AE18+E_Smart!BC18,E_Dead!AE18+E_Dead!BC18,E_Cust!AE18+E_Cust!BC18),2))</f>
        <v/>
      </c>
      <c r="N18" s="13">
        <f>IF(OR($A18&gt;$B$3,Debts!$V$15=0),"",ROUND(CHOOSE(StratNo,E_Snow!AF18+E_Snow!BD18,E_Aval!AF18+E_Aval!BD18,E_Smart!AF18+E_Smart!BD18,E_Dead!AF18+E_Dead!BD18,E_Cust!AF18+E_Cust!BD18),2))</f>
        <v/>
      </c>
      <c r="O18" s="13">
        <f>IF(OR($A18&gt;$B$3,Debts!$V$16=0),"",ROUND(CHOOSE(StratNo,E_Snow!AG18+E_Snow!BE18,E_Aval!AG18+E_Aval!BE18,E_Smart!AG18+E_Smart!BE18,E_Dead!AG18+E_Dead!BE18,E_Cust!AG18+E_Cust!BE18),2))</f>
        <v/>
      </c>
      <c r="P18" s="13">
        <f>IF($A18&gt;$B$3,"",CHOOSE(StratNo,E_Snow!G18,E_Aval!G18,E_Smart!G18,E_Dead!G18,E_Cust!G18))</f>
        <v/>
      </c>
      <c r="Q18" s="13">
        <f>IF($A18&gt;$B$3,"",CHOOSE(StratNo,E_Snow!H18,E_Aval!H18,E_Smart!H18,E_Dead!H18,E_Cust!H18))</f>
        <v/>
      </c>
      <c r="R18" s="13">
        <f>IF($A18&gt;$B$3,"",CHOOSE(StratNo,E_Snow!I18,E_Aval!I18,E_Smart!I18,E_Dead!I18,E_Cust!I18))</f>
        <v/>
      </c>
    </row>
    <row r="19">
      <c r="A19" s="20" t="n">
        <v>14</v>
      </c>
      <c r="B19" s="11">
        <f>IF(A19&gt;$B$3,"",Months!B19)</f>
        <v/>
      </c>
      <c r="C19" s="13">
        <f>IF(A19&gt;$B$3,"",ROUND(Months!C19+Months!D19,2))</f>
        <v/>
      </c>
      <c r="D19" s="13">
        <f>IF(OR($A19&gt;$B$3,Debts!$V$5=0),"",ROUND(CHOOSE(StratNo,E_Snow!V19+E_Snow!AT19,E_Aval!V19+E_Aval!AT19,E_Smart!V19+E_Smart!AT19,E_Dead!V19+E_Dead!AT19,E_Cust!V19+E_Cust!AT19),2))</f>
        <v/>
      </c>
      <c r="E19" s="13">
        <f>IF(OR($A19&gt;$B$3,Debts!$V$6=0),"",ROUND(CHOOSE(StratNo,E_Snow!W19+E_Snow!AU19,E_Aval!W19+E_Aval!AU19,E_Smart!W19+E_Smart!AU19,E_Dead!W19+E_Dead!AU19,E_Cust!W19+E_Cust!AU19),2))</f>
        <v/>
      </c>
      <c r="F19" s="13">
        <f>IF(OR($A19&gt;$B$3,Debts!$V$7=0),"",ROUND(CHOOSE(StratNo,E_Snow!X19+E_Snow!AV19,E_Aval!X19+E_Aval!AV19,E_Smart!X19+E_Smart!AV19,E_Dead!X19+E_Dead!AV19,E_Cust!X19+E_Cust!AV19),2))</f>
        <v/>
      </c>
      <c r="G19" s="13">
        <f>IF(OR($A19&gt;$B$3,Debts!$V$8=0),"",ROUND(CHOOSE(StratNo,E_Snow!Y19+E_Snow!AW19,E_Aval!Y19+E_Aval!AW19,E_Smart!Y19+E_Smart!AW19,E_Dead!Y19+E_Dead!AW19,E_Cust!Y19+E_Cust!AW19),2))</f>
        <v/>
      </c>
      <c r="H19" s="13">
        <f>IF(OR($A19&gt;$B$3,Debts!$V$9=0),"",ROUND(CHOOSE(StratNo,E_Snow!Z19+E_Snow!AX19,E_Aval!Z19+E_Aval!AX19,E_Smart!Z19+E_Smart!AX19,E_Dead!Z19+E_Dead!AX19,E_Cust!Z19+E_Cust!AX19),2))</f>
        <v/>
      </c>
      <c r="I19" s="13">
        <f>IF(OR($A19&gt;$B$3,Debts!$V$10=0),"",ROUND(CHOOSE(StratNo,E_Snow!AA19+E_Snow!AY19,E_Aval!AA19+E_Aval!AY19,E_Smart!AA19+E_Smart!AY19,E_Dead!AA19+E_Dead!AY19,E_Cust!AA19+E_Cust!AY19),2))</f>
        <v/>
      </c>
      <c r="J19" s="13">
        <f>IF(OR($A19&gt;$B$3,Debts!$V$11=0),"",ROUND(CHOOSE(StratNo,E_Snow!AB19+E_Snow!AZ19,E_Aval!AB19+E_Aval!AZ19,E_Smart!AB19+E_Smart!AZ19,E_Dead!AB19+E_Dead!AZ19,E_Cust!AB19+E_Cust!AZ19),2))</f>
        <v/>
      </c>
      <c r="K19" s="13">
        <f>IF(OR($A19&gt;$B$3,Debts!$V$12=0),"",ROUND(CHOOSE(StratNo,E_Snow!AC19+E_Snow!BA19,E_Aval!AC19+E_Aval!BA19,E_Smart!AC19+E_Smart!BA19,E_Dead!AC19+E_Dead!BA19,E_Cust!AC19+E_Cust!BA19),2))</f>
        <v/>
      </c>
      <c r="L19" s="13">
        <f>IF(OR($A19&gt;$B$3,Debts!$V$13=0),"",ROUND(CHOOSE(StratNo,E_Snow!AD19+E_Snow!BB19,E_Aval!AD19+E_Aval!BB19,E_Smart!AD19+E_Smart!BB19,E_Dead!AD19+E_Dead!BB19,E_Cust!AD19+E_Cust!BB19),2))</f>
        <v/>
      </c>
      <c r="M19" s="13">
        <f>IF(OR($A19&gt;$B$3,Debts!$V$14=0),"",ROUND(CHOOSE(StratNo,E_Snow!AE19+E_Snow!BC19,E_Aval!AE19+E_Aval!BC19,E_Smart!AE19+E_Smart!BC19,E_Dead!AE19+E_Dead!BC19,E_Cust!AE19+E_Cust!BC19),2))</f>
        <v/>
      </c>
      <c r="N19" s="13">
        <f>IF(OR($A19&gt;$B$3,Debts!$V$15=0),"",ROUND(CHOOSE(StratNo,E_Snow!AF19+E_Snow!BD19,E_Aval!AF19+E_Aval!BD19,E_Smart!AF19+E_Smart!BD19,E_Dead!AF19+E_Dead!BD19,E_Cust!AF19+E_Cust!BD19),2))</f>
        <v/>
      </c>
      <c r="O19" s="13">
        <f>IF(OR($A19&gt;$B$3,Debts!$V$16=0),"",ROUND(CHOOSE(StratNo,E_Snow!AG19+E_Snow!BE19,E_Aval!AG19+E_Aval!BE19,E_Smart!AG19+E_Smart!BE19,E_Dead!AG19+E_Dead!BE19,E_Cust!AG19+E_Cust!BE19),2))</f>
        <v/>
      </c>
      <c r="P19" s="13">
        <f>IF($A19&gt;$B$3,"",CHOOSE(StratNo,E_Snow!G19,E_Aval!G19,E_Smart!G19,E_Dead!G19,E_Cust!G19))</f>
        <v/>
      </c>
      <c r="Q19" s="13">
        <f>IF($A19&gt;$B$3,"",CHOOSE(StratNo,E_Snow!H19,E_Aval!H19,E_Smart!H19,E_Dead!H19,E_Cust!H19))</f>
        <v/>
      </c>
      <c r="R19" s="13">
        <f>IF($A19&gt;$B$3,"",CHOOSE(StratNo,E_Snow!I19,E_Aval!I19,E_Smart!I19,E_Dead!I19,E_Cust!I19))</f>
        <v/>
      </c>
    </row>
    <row r="20">
      <c r="A20" s="20" t="n">
        <v>15</v>
      </c>
      <c r="B20" s="11">
        <f>IF(A20&gt;$B$3,"",Months!B20)</f>
        <v/>
      </c>
      <c r="C20" s="13">
        <f>IF(A20&gt;$B$3,"",ROUND(Months!C20+Months!D20,2))</f>
        <v/>
      </c>
      <c r="D20" s="13">
        <f>IF(OR($A20&gt;$B$3,Debts!$V$5=0),"",ROUND(CHOOSE(StratNo,E_Snow!V20+E_Snow!AT20,E_Aval!V20+E_Aval!AT20,E_Smart!V20+E_Smart!AT20,E_Dead!V20+E_Dead!AT20,E_Cust!V20+E_Cust!AT20),2))</f>
        <v/>
      </c>
      <c r="E20" s="13">
        <f>IF(OR($A20&gt;$B$3,Debts!$V$6=0),"",ROUND(CHOOSE(StratNo,E_Snow!W20+E_Snow!AU20,E_Aval!W20+E_Aval!AU20,E_Smart!W20+E_Smart!AU20,E_Dead!W20+E_Dead!AU20,E_Cust!W20+E_Cust!AU20),2))</f>
        <v/>
      </c>
      <c r="F20" s="13">
        <f>IF(OR($A20&gt;$B$3,Debts!$V$7=0),"",ROUND(CHOOSE(StratNo,E_Snow!X20+E_Snow!AV20,E_Aval!X20+E_Aval!AV20,E_Smart!X20+E_Smart!AV20,E_Dead!X20+E_Dead!AV20,E_Cust!X20+E_Cust!AV20),2))</f>
        <v/>
      </c>
      <c r="G20" s="13">
        <f>IF(OR($A20&gt;$B$3,Debts!$V$8=0),"",ROUND(CHOOSE(StratNo,E_Snow!Y20+E_Snow!AW20,E_Aval!Y20+E_Aval!AW20,E_Smart!Y20+E_Smart!AW20,E_Dead!Y20+E_Dead!AW20,E_Cust!Y20+E_Cust!AW20),2))</f>
        <v/>
      </c>
      <c r="H20" s="13">
        <f>IF(OR($A20&gt;$B$3,Debts!$V$9=0),"",ROUND(CHOOSE(StratNo,E_Snow!Z20+E_Snow!AX20,E_Aval!Z20+E_Aval!AX20,E_Smart!Z20+E_Smart!AX20,E_Dead!Z20+E_Dead!AX20,E_Cust!Z20+E_Cust!AX20),2))</f>
        <v/>
      </c>
      <c r="I20" s="13">
        <f>IF(OR($A20&gt;$B$3,Debts!$V$10=0),"",ROUND(CHOOSE(StratNo,E_Snow!AA20+E_Snow!AY20,E_Aval!AA20+E_Aval!AY20,E_Smart!AA20+E_Smart!AY20,E_Dead!AA20+E_Dead!AY20,E_Cust!AA20+E_Cust!AY20),2))</f>
        <v/>
      </c>
      <c r="J20" s="13">
        <f>IF(OR($A20&gt;$B$3,Debts!$V$11=0),"",ROUND(CHOOSE(StratNo,E_Snow!AB20+E_Snow!AZ20,E_Aval!AB20+E_Aval!AZ20,E_Smart!AB20+E_Smart!AZ20,E_Dead!AB20+E_Dead!AZ20,E_Cust!AB20+E_Cust!AZ20),2))</f>
        <v/>
      </c>
      <c r="K20" s="13">
        <f>IF(OR($A20&gt;$B$3,Debts!$V$12=0),"",ROUND(CHOOSE(StratNo,E_Snow!AC20+E_Snow!BA20,E_Aval!AC20+E_Aval!BA20,E_Smart!AC20+E_Smart!BA20,E_Dead!AC20+E_Dead!BA20,E_Cust!AC20+E_Cust!BA20),2))</f>
        <v/>
      </c>
      <c r="L20" s="13">
        <f>IF(OR($A20&gt;$B$3,Debts!$V$13=0),"",ROUND(CHOOSE(StratNo,E_Snow!AD20+E_Snow!BB20,E_Aval!AD20+E_Aval!BB20,E_Smart!AD20+E_Smart!BB20,E_Dead!AD20+E_Dead!BB20,E_Cust!AD20+E_Cust!BB20),2))</f>
        <v/>
      </c>
      <c r="M20" s="13">
        <f>IF(OR($A20&gt;$B$3,Debts!$V$14=0),"",ROUND(CHOOSE(StratNo,E_Snow!AE20+E_Snow!BC20,E_Aval!AE20+E_Aval!BC20,E_Smart!AE20+E_Smart!BC20,E_Dead!AE20+E_Dead!BC20,E_Cust!AE20+E_Cust!BC20),2))</f>
        <v/>
      </c>
      <c r="N20" s="13">
        <f>IF(OR($A20&gt;$B$3,Debts!$V$15=0),"",ROUND(CHOOSE(StratNo,E_Snow!AF20+E_Snow!BD20,E_Aval!AF20+E_Aval!BD20,E_Smart!AF20+E_Smart!BD20,E_Dead!AF20+E_Dead!BD20,E_Cust!AF20+E_Cust!BD20),2))</f>
        <v/>
      </c>
      <c r="O20" s="13">
        <f>IF(OR($A20&gt;$B$3,Debts!$V$16=0),"",ROUND(CHOOSE(StratNo,E_Snow!AG20+E_Snow!BE20,E_Aval!AG20+E_Aval!BE20,E_Smart!AG20+E_Smart!BE20,E_Dead!AG20+E_Dead!BE20,E_Cust!AG20+E_Cust!BE20),2))</f>
        <v/>
      </c>
      <c r="P20" s="13">
        <f>IF($A20&gt;$B$3,"",CHOOSE(StratNo,E_Snow!G20,E_Aval!G20,E_Smart!G20,E_Dead!G20,E_Cust!G20))</f>
        <v/>
      </c>
      <c r="Q20" s="13">
        <f>IF($A20&gt;$B$3,"",CHOOSE(StratNo,E_Snow!H20,E_Aval!H20,E_Smart!H20,E_Dead!H20,E_Cust!H20))</f>
        <v/>
      </c>
      <c r="R20" s="13">
        <f>IF($A20&gt;$B$3,"",CHOOSE(StratNo,E_Snow!I20,E_Aval!I20,E_Smart!I20,E_Dead!I20,E_Cust!I20))</f>
        <v/>
      </c>
    </row>
    <row r="21">
      <c r="A21" s="20" t="n">
        <v>16</v>
      </c>
      <c r="B21" s="11">
        <f>IF(A21&gt;$B$3,"",Months!B21)</f>
        <v/>
      </c>
      <c r="C21" s="13">
        <f>IF(A21&gt;$B$3,"",ROUND(Months!C21+Months!D21,2))</f>
        <v/>
      </c>
      <c r="D21" s="13">
        <f>IF(OR($A21&gt;$B$3,Debts!$V$5=0),"",ROUND(CHOOSE(StratNo,E_Snow!V21+E_Snow!AT21,E_Aval!V21+E_Aval!AT21,E_Smart!V21+E_Smart!AT21,E_Dead!V21+E_Dead!AT21,E_Cust!V21+E_Cust!AT21),2))</f>
        <v/>
      </c>
      <c r="E21" s="13">
        <f>IF(OR($A21&gt;$B$3,Debts!$V$6=0),"",ROUND(CHOOSE(StratNo,E_Snow!W21+E_Snow!AU21,E_Aval!W21+E_Aval!AU21,E_Smart!W21+E_Smart!AU21,E_Dead!W21+E_Dead!AU21,E_Cust!W21+E_Cust!AU21),2))</f>
        <v/>
      </c>
      <c r="F21" s="13">
        <f>IF(OR($A21&gt;$B$3,Debts!$V$7=0),"",ROUND(CHOOSE(StratNo,E_Snow!X21+E_Snow!AV21,E_Aval!X21+E_Aval!AV21,E_Smart!X21+E_Smart!AV21,E_Dead!X21+E_Dead!AV21,E_Cust!X21+E_Cust!AV21),2))</f>
        <v/>
      </c>
      <c r="G21" s="13">
        <f>IF(OR($A21&gt;$B$3,Debts!$V$8=0),"",ROUND(CHOOSE(StratNo,E_Snow!Y21+E_Snow!AW21,E_Aval!Y21+E_Aval!AW21,E_Smart!Y21+E_Smart!AW21,E_Dead!Y21+E_Dead!AW21,E_Cust!Y21+E_Cust!AW21),2))</f>
        <v/>
      </c>
      <c r="H21" s="13">
        <f>IF(OR($A21&gt;$B$3,Debts!$V$9=0),"",ROUND(CHOOSE(StratNo,E_Snow!Z21+E_Snow!AX21,E_Aval!Z21+E_Aval!AX21,E_Smart!Z21+E_Smart!AX21,E_Dead!Z21+E_Dead!AX21,E_Cust!Z21+E_Cust!AX21),2))</f>
        <v/>
      </c>
      <c r="I21" s="13">
        <f>IF(OR($A21&gt;$B$3,Debts!$V$10=0),"",ROUND(CHOOSE(StratNo,E_Snow!AA21+E_Snow!AY21,E_Aval!AA21+E_Aval!AY21,E_Smart!AA21+E_Smart!AY21,E_Dead!AA21+E_Dead!AY21,E_Cust!AA21+E_Cust!AY21),2))</f>
        <v/>
      </c>
      <c r="J21" s="13">
        <f>IF(OR($A21&gt;$B$3,Debts!$V$11=0),"",ROUND(CHOOSE(StratNo,E_Snow!AB21+E_Snow!AZ21,E_Aval!AB21+E_Aval!AZ21,E_Smart!AB21+E_Smart!AZ21,E_Dead!AB21+E_Dead!AZ21,E_Cust!AB21+E_Cust!AZ21),2))</f>
        <v/>
      </c>
      <c r="K21" s="13">
        <f>IF(OR($A21&gt;$B$3,Debts!$V$12=0),"",ROUND(CHOOSE(StratNo,E_Snow!AC21+E_Snow!BA21,E_Aval!AC21+E_Aval!BA21,E_Smart!AC21+E_Smart!BA21,E_Dead!AC21+E_Dead!BA21,E_Cust!AC21+E_Cust!BA21),2))</f>
        <v/>
      </c>
      <c r="L21" s="13">
        <f>IF(OR($A21&gt;$B$3,Debts!$V$13=0),"",ROUND(CHOOSE(StratNo,E_Snow!AD21+E_Snow!BB21,E_Aval!AD21+E_Aval!BB21,E_Smart!AD21+E_Smart!BB21,E_Dead!AD21+E_Dead!BB21,E_Cust!AD21+E_Cust!BB21),2))</f>
        <v/>
      </c>
      <c r="M21" s="13">
        <f>IF(OR($A21&gt;$B$3,Debts!$V$14=0),"",ROUND(CHOOSE(StratNo,E_Snow!AE21+E_Snow!BC21,E_Aval!AE21+E_Aval!BC21,E_Smart!AE21+E_Smart!BC21,E_Dead!AE21+E_Dead!BC21,E_Cust!AE21+E_Cust!BC21),2))</f>
        <v/>
      </c>
      <c r="N21" s="13">
        <f>IF(OR($A21&gt;$B$3,Debts!$V$15=0),"",ROUND(CHOOSE(StratNo,E_Snow!AF21+E_Snow!BD21,E_Aval!AF21+E_Aval!BD21,E_Smart!AF21+E_Smart!BD21,E_Dead!AF21+E_Dead!BD21,E_Cust!AF21+E_Cust!BD21),2))</f>
        <v/>
      </c>
      <c r="O21" s="13">
        <f>IF(OR($A21&gt;$B$3,Debts!$V$16=0),"",ROUND(CHOOSE(StratNo,E_Snow!AG21+E_Snow!BE21,E_Aval!AG21+E_Aval!BE21,E_Smart!AG21+E_Smart!BE21,E_Dead!AG21+E_Dead!BE21,E_Cust!AG21+E_Cust!BE21),2))</f>
        <v/>
      </c>
      <c r="P21" s="13">
        <f>IF($A21&gt;$B$3,"",CHOOSE(StratNo,E_Snow!G21,E_Aval!G21,E_Smart!G21,E_Dead!G21,E_Cust!G21))</f>
        <v/>
      </c>
      <c r="Q21" s="13">
        <f>IF($A21&gt;$B$3,"",CHOOSE(StratNo,E_Snow!H21,E_Aval!H21,E_Smart!H21,E_Dead!H21,E_Cust!H21))</f>
        <v/>
      </c>
      <c r="R21" s="13">
        <f>IF($A21&gt;$B$3,"",CHOOSE(StratNo,E_Snow!I21,E_Aval!I21,E_Smart!I21,E_Dead!I21,E_Cust!I21))</f>
        <v/>
      </c>
    </row>
    <row r="22">
      <c r="A22" s="20" t="n">
        <v>17</v>
      </c>
      <c r="B22" s="11">
        <f>IF(A22&gt;$B$3,"",Months!B22)</f>
        <v/>
      </c>
      <c r="C22" s="13">
        <f>IF(A22&gt;$B$3,"",ROUND(Months!C22+Months!D22,2))</f>
        <v/>
      </c>
      <c r="D22" s="13">
        <f>IF(OR($A22&gt;$B$3,Debts!$V$5=0),"",ROUND(CHOOSE(StratNo,E_Snow!V22+E_Snow!AT22,E_Aval!V22+E_Aval!AT22,E_Smart!V22+E_Smart!AT22,E_Dead!V22+E_Dead!AT22,E_Cust!V22+E_Cust!AT22),2))</f>
        <v/>
      </c>
      <c r="E22" s="13">
        <f>IF(OR($A22&gt;$B$3,Debts!$V$6=0),"",ROUND(CHOOSE(StratNo,E_Snow!W22+E_Snow!AU22,E_Aval!W22+E_Aval!AU22,E_Smart!W22+E_Smart!AU22,E_Dead!W22+E_Dead!AU22,E_Cust!W22+E_Cust!AU22),2))</f>
        <v/>
      </c>
      <c r="F22" s="13">
        <f>IF(OR($A22&gt;$B$3,Debts!$V$7=0),"",ROUND(CHOOSE(StratNo,E_Snow!X22+E_Snow!AV22,E_Aval!X22+E_Aval!AV22,E_Smart!X22+E_Smart!AV22,E_Dead!X22+E_Dead!AV22,E_Cust!X22+E_Cust!AV22),2))</f>
        <v/>
      </c>
      <c r="G22" s="13">
        <f>IF(OR($A22&gt;$B$3,Debts!$V$8=0),"",ROUND(CHOOSE(StratNo,E_Snow!Y22+E_Snow!AW22,E_Aval!Y22+E_Aval!AW22,E_Smart!Y22+E_Smart!AW22,E_Dead!Y22+E_Dead!AW22,E_Cust!Y22+E_Cust!AW22),2))</f>
        <v/>
      </c>
      <c r="H22" s="13">
        <f>IF(OR($A22&gt;$B$3,Debts!$V$9=0),"",ROUND(CHOOSE(StratNo,E_Snow!Z22+E_Snow!AX22,E_Aval!Z22+E_Aval!AX22,E_Smart!Z22+E_Smart!AX22,E_Dead!Z22+E_Dead!AX22,E_Cust!Z22+E_Cust!AX22),2))</f>
        <v/>
      </c>
      <c r="I22" s="13">
        <f>IF(OR($A22&gt;$B$3,Debts!$V$10=0),"",ROUND(CHOOSE(StratNo,E_Snow!AA22+E_Snow!AY22,E_Aval!AA22+E_Aval!AY22,E_Smart!AA22+E_Smart!AY22,E_Dead!AA22+E_Dead!AY22,E_Cust!AA22+E_Cust!AY22),2))</f>
        <v/>
      </c>
      <c r="J22" s="13">
        <f>IF(OR($A22&gt;$B$3,Debts!$V$11=0),"",ROUND(CHOOSE(StratNo,E_Snow!AB22+E_Snow!AZ22,E_Aval!AB22+E_Aval!AZ22,E_Smart!AB22+E_Smart!AZ22,E_Dead!AB22+E_Dead!AZ22,E_Cust!AB22+E_Cust!AZ22),2))</f>
        <v/>
      </c>
      <c r="K22" s="13">
        <f>IF(OR($A22&gt;$B$3,Debts!$V$12=0),"",ROUND(CHOOSE(StratNo,E_Snow!AC22+E_Snow!BA22,E_Aval!AC22+E_Aval!BA22,E_Smart!AC22+E_Smart!BA22,E_Dead!AC22+E_Dead!BA22,E_Cust!AC22+E_Cust!BA22),2))</f>
        <v/>
      </c>
      <c r="L22" s="13">
        <f>IF(OR($A22&gt;$B$3,Debts!$V$13=0),"",ROUND(CHOOSE(StratNo,E_Snow!AD22+E_Snow!BB22,E_Aval!AD22+E_Aval!BB22,E_Smart!AD22+E_Smart!BB22,E_Dead!AD22+E_Dead!BB22,E_Cust!AD22+E_Cust!BB22),2))</f>
        <v/>
      </c>
      <c r="M22" s="13">
        <f>IF(OR($A22&gt;$B$3,Debts!$V$14=0),"",ROUND(CHOOSE(StratNo,E_Snow!AE22+E_Snow!BC22,E_Aval!AE22+E_Aval!BC22,E_Smart!AE22+E_Smart!BC22,E_Dead!AE22+E_Dead!BC22,E_Cust!AE22+E_Cust!BC22),2))</f>
        <v/>
      </c>
      <c r="N22" s="13">
        <f>IF(OR($A22&gt;$B$3,Debts!$V$15=0),"",ROUND(CHOOSE(StratNo,E_Snow!AF22+E_Snow!BD22,E_Aval!AF22+E_Aval!BD22,E_Smart!AF22+E_Smart!BD22,E_Dead!AF22+E_Dead!BD22,E_Cust!AF22+E_Cust!BD22),2))</f>
        <v/>
      </c>
      <c r="O22" s="13">
        <f>IF(OR($A22&gt;$B$3,Debts!$V$16=0),"",ROUND(CHOOSE(StratNo,E_Snow!AG22+E_Snow!BE22,E_Aval!AG22+E_Aval!BE22,E_Smart!AG22+E_Smart!BE22,E_Dead!AG22+E_Dead!BE22,E_Cust!AG22+E_Cust!BE22),2))</f>
        <v/>
      </c>
      <c r="P22" s="13">
        <f>IF($A22&gt;$B$3,"",CHOOSE(StratNo,E_Snow!G22,E_Aval!G22,E_Smart!G22,E_Dead!G22,E_Cust!G22))</f>
        <v/>
      </c>
      <c r="Q22" s="13">
        <f>IF($A22&gt;$B$3,"",CHOOSE(StratNo,E_Snow!H22,E_Aval!H22,E_Smart!H22,E_Dead!H22,E_Cust!H22))</f>
        <v/>
      </c>
      <c r="R22" s="13">
        <f>IF($A22&gt;$B$3,"",CHOOSE(StratNo,E_Snow!I22,E_Aval!I22,E_Smart!I22,E_Dead!I22,E_Cust!I22))</f>
        <v/>
      </c>
    </row>
    <row r="23">
      <c r="A23" s="20" t="n">
        <v>18</v>
      </c>
      <c r="B23" s="11">
        <f>IF(A23&gt;$B$3,"",Months!B23)</f>
        <v/>
      </c>
      <c r="C23" s="13">
        <f>IF(A23&gt;$B$3,"",ROUND(Months!C23+Months!D23,2))</f>
        <v/>
      </c>
      <c r="D23" s="13">
        <f>IF(OR($A23&gt;$B$3,Debts!$V$5=0),"",ROUND(CHOOSE(StratNo,E_Snow!V23+E_Snow!AT23,E_Aval!V23+E_Aval!AT23,E_Smart!V23+E_Smart!AT23,E_Dead!V23+E_Dead!AT23,E_Cust!V23+E_Cust!AT23),2))</f>
        <v/>
      </c>
      <c r="E23" s="13">
        <f>IF(OR($A23&gt;$B$3,Debts!$V$6=0),"",ROUND(CHOOSE(StratNo,E_Snow!W23+E_Snow!AU23,E_Aval!W23+E_Aval!AU23,E_Smart!W23+E_Smart!AU23,E_Dead!W23+E_Dead!AU23,E_Cust!W23+E_Cust!AU23),2))</f>
        <v/>
      </c>
      <c r="F23" s="13">
        <f>IF(OR($A23&gt;$B$3,Debts!$V$7=0),"",ROUND(CHOOSE(StratNo,E_Snow!X23+E_Snow!AV23,E_Aval!X23+E_Aval!AV23,E_Smart!X23+E_Smart!AV23,E_Dead!X23+E_Dead!AV23,E_Cust!X23+E_Cust!AV23),2))</f>
        <v/>
      </c>
      <c r="G23" s="13">
        <f>IF(OR($A23&gt;$B$3,Debts!$V$8=0),"",ROUND(CHOOSE(StratNo,E_Snow!Y23+E_Snow!AW23,E_Aval!Y23+E_Aval!AW23,E_Smart!Y23+E_Smart!AW23,E_Dead!Y23+E_Dead!AW23,E_Cust!Y23+E_Cust!AW23),2))</f>
        <v/>
      </c>
      <c r="H23" s="13">
        <f>IF(OR($A23&gt;$B$3,Debts!$V$9=0),"",ROUND(CHOOSE(StratNo,E_Snow!Z23+E_Snow!AX23,E_Aval!Z23+E_Aval!AX23,E_Smart!Z23+E_Smart!AX23,E_Dead!Z23+E_Dead!AX23,E_Cust!Z23+E_Cust!AX23),2))</f>
        <v/>
      </c>
      <c r="I23" s="13">
        <f>IF(OR($A23&gt;$B$3,Debts!$V$10=0),"",ROUND(CHOOSE(StratNo,E_Snow!AA23+E_Snow!AY23,E_Aval!AA23+E_Aval!AY23,E_Smart!AA23+E_Smart!AY23,E_Dead!AA23+E_Dead!AY23,E_Cust!AA23+E_Cust!AY23),2))</f>
        <v/>
      </c>
      <c r="J23" s="13">
        <f>IF(OR($A23&gt;$B$3,Debts!$V$11=0),"",ROUND(CHOOSE(StratNo,E_Snow!AB23+E_Snow!AZ23,E_Aval!AB23+E_Aval!AZ23,E_Smart!AB23+E_Smart!AZ23,E_Dead!AB23+E_Dead!AZ23,E_Cust!AB23+E_Cust!AZ23),2))</f>
        <v/>
      </c>
      <c r="K23" s="13">
        <f>IF(OR($A23&gt;$B$3,Debts!$V$12=0),"",ROUND(CHOOSE(StratNo,E_Snow!AC23+E_Snow!BA23,E_Aval!AC23+E_Aval!BA23,E_Smart!AC23+E_Smart!BA23,E_Dead!AC23+E_Dead!BA23,E_Cust!AC23+E_Cust!BA23),2))</f>
        <v/>
      </c>
      <c r="L23" s="13">
        <f>IF(OR($A23&gt;$B$3,Debts!$V$13=0),"",ROUND(CHOOSE(StratNo,E_Snow!AD23+E_Snow!BB23,E_Aval!AD23+E_Aval!BB23,E_Smart!AD23+E_Smart!BB23,E_Dead!AD23+E_Dead!BB23,E_Cust!AD23+E_Cust!BB23),2))</f>
        <v/>
      </c>
      <c r="M23" s="13">
        <f>IF(OR($A23&gt;$B$3,Debts!$V$14=0),"",ROUND(CHOOSE(StratNo,E_Snow!AE23+E_Snow!BC23,E_Aval!AE23+E_Aval!BC23,E_Smart!AE23+E_Smart!BC23,E_Dead!AE23+E_Dead!BC23,E_Cust!AE23+E_Cust!BC23),2))</f>
        <v/>
      </c>
      <c r="N23" s="13">
        <f>IF(OR($A23&gt;$B$3,Debts!$V$15=0),"",ROUND(CHOOSE(StratNo,E_Snow!AF23+E_Snow!BD23,E_Aval!AF23+E_Aval!BD23,E_Smart!AF23+E_Smart!BD23,E_Dead!AF23+E_Dead!BD23,E_Cust!AF23+E_Cust!BD23),2))</f>
        <v/>
      </c>
      <c r="O23" s="13">
        <f>IF(OR($A23&gt;$B$3,Debts!$V$16=0),"",ROUND(CHOOSE(StratNo,E_Snow!AG23+E_Snow!BE23,E_Aval!AG23+E_Aval!BE23,E_Smart!AG23+E_Smart!BE23,E_Dead!AG23+E_Dead!BE23,E_Cust!AG23+E_Cust!BE23),2))</f>
        <v/>
      </c>
      <c r="P23" s="13">
        <f>IF($A23&gt;$B$3,"",CHOOSE(StratNo,E_Snow!G23,E_Aval!G23,E_Smart!G23,E_Dead!G23,E_Cust!G23))</f>
        <v/>
      </c>
      <c r="Q23" s="13">
        <f>IF($A23&gt;$B$3,"",CHOOSE(StratNo,E_Snow!H23,E_Aval!H23,E_Smart!H23,E_Dead!H23,E_Cust!H23))</f>
        <v/>
      </c>
      <c r="R23" s="13">
        <f>IF($A23&gt;$B$3,"",CHOOSE(StratNo,E_Snow!I23,E_Aval!I23,E_Smart!I23,E_Dead!I23,E_Cust!I23))</f>
        <v/>
      </c>
    </row>
    <row r="24">
      <c r="A24" s="20" t="n">
        <v>19</v>
      </c>
      <c r="B24" s="11">
        <f>IF(A24&gt;$B$3,"",Months!B24)</f>
        <v/>
      </c>
      <c r="C24" s="13">
        <f>IF(A24&gt;$B$3,"",ROUND(Months!C24+Months!D24,2))</f>
        <v/>
      </c>
      <c r="D24" s="13">
        <f>IF(OR($A24&gt;$B$3,Debts!$V$5=0),"",ROUND(CHOOSE(StratNo,E_Snow!V24+E_Snow!AT24,E_Aval!V24+E_Aval!AT24,E_Smart!V24+E_Smart!AT24,E_Dead!V24+E_Dead!AT24,E_Cust!V24+E_Cust!AT24),2))</f>
        <v/>
      </c>
      <c r="E24" s="13">
        <f>IF(OR($A24&gt;$B$3,Debts!$V$6=0),"",ROUND(CHOOSE(StratNo,E_Snow!W24+E_Snow!AU24,E_Aval!W24+E_Aval!AU24,E_Smart!W24+E_Smart!AU24,E_Dead!W24+E_Dead!AU24,E_Cust!W24+E_Cust!AU24),2))</f>
        <v/>
      </c>
      <c r="F24" s="13">
        <f>IF(OR($A24&gt;$B$3,Debts!$V$7=0),"",ROUND(CHOOSE(StratNo,E_Snow!X24+E_Snow!AV24,E_Aval!X24+E_Aval!AV24,E_Smart!X24+E_Smart!AV24,E_Dead!X24+E_Dead!AV24,E_Cust!X24+E_Cust!AV24),2))</f>
        <v/>
      </c>
      <c r="G24" s="13">
        <f>IF(OR($A24&gt;$B$3,Debts!$V$8=0),"",ROUND(CHOOSE(StratNo,E_Snow!Y24+E_Snow!AW24,E_Aval!Y24+E_Aval!AW24,E_Smart!Y24+E_Smart!AW24,E_Dead!Y24+E_Dead!AW24,E_Cust!Y24+E_Cust!AW24),2))</f>
        <v/>
      </c>
      <c r="H24" s="13">
        <f>IF(OR($A24&gt;$B$3,Debts!$V$9=0),"",ROUND(CHOOSE(StratNo,E_Snow!Z24+E_Snow!AX24,E_Aval!Z24+E_Aval!AX24,E_Smart!Z24+E_Smart!AX24,E_Dead!Z24+E_Dead!AX24,E_Cust!Z24+E_Cust!AX24),2))</f>
        <v/>
      </c>
      <c r="I24" s="13">
        <f>IF(OR($A24&gt;$B$3,Debts!$V$10=0),"",ROUND(CHOOSE(StratNo,E_Snow!AA24+E_Snow!AY24,E_Aval!AA24+E_Aval!AY24,E_Smart!AA24+E_Smart!AY24,E_Dead!AA24+E_Dead!AY24,E_Cust!AA24+E_Cust!AY24),2))</f>
        <v/>
      </c>
      <c r="J24" s="13">
        <f>IF(OR($A24&gt;$B$3,Debts!$V$11=0),"",ROUND(CHOOSE(StratNo,E_Snow!AB24+E_Snow!AZ24,E_Aval!AB24+E_Aval!AZ24,E_Smart!AB24+E_Smart!AZ24,E_Dead!AB24+E_Dead!AZ24,E_Cust!AB24+E_Cust!AZ24),2))</f>
        <v/>
      </c>
      <c r="K24" s="13">
        <f>IF(OR($A24&gt;$B$3,Debts!$V$12=0),"",ROUND(CHOOSE(StratNo,E_Snow!AC24+E_Snow!BA24,E_Aval!AC24+E_Aval!BA24,E_Smart!AC24+E_Smart!BA24,E_Dead!AC24+E_Dead!BA24,E_Cust!AC24+E_Cust!BA24),2))</f>
        <v/>
      </c>
      <c r="L24" s="13">
        <f>IF(OR($A24&gt;$B$3,Debts!$V$13=0),"",ROUND(CHOOSE(StratNo,E_Snow!AD24+E_Snow!BB24,E_Aval!AD24+E_Aval!BB24,E_Smart!AD24+E_Smart!BB24,E_Dead!AD24+E_Dead!BB24,E_Cust!AD24+E_Cust!BB24),2))</f>
        <v/>
      </c>
      <c r="M24" s="13">
        <f>IF(OR($A24&gt;$B$3,Debts!$V$14=0),"",ROUND(CHOOSE(StratNo,E_Snow!AE24+E_Snow!BC24,E_Aval!AE24+E_Aval!BC24,E_Smart!AE24+E_Smart!BC24,E_Dead!AE24+E_Dead!BC24,E_Cust!AE24+E_Cust!BC24),2))</f>
        <v/>
      </c>
      <c r="N24" s="13">
        <f>IF(OR($A24&gt;$B$3,Debts!$V$15=0),"",ROUND(CHOOSE(StratNo,E_Snow!AF24+E_Snow!BD24,E_Aval!AF24+E_Aval!BD24,E_Smart!AF24+E_Smart!BD24,E_Dead!AF24+E_Dead!BD24,E_Cust!AF24+E_Cust!BD24),2))</f>
        <v/>
      </c>
      <c r="O24" s="13">
        <f>IF(OR($A24&gt;$B$3,Debts!$V$16=0),"",ROUND(CHOOSE(StratNo,E_Snow!AG24+E_Snow!BE24,E_Aval!AG24+E_Aval!BE24,E_Smart!AG24+E_Smart!BE24,E_Dead!AG24+E_Dead!BE24,E_Cust!AG24+E_Cust!BE24),2))</f>
        <v/>
      </c>
      <c r="P24" s="13">
        <f>IF($A24&gt;$B$3,"",CHOOSE(StratNo,E_Snow!G24,E_Aval!G24,E_Smart!G24,E_Dead!G24,E_Cust!G24))</f>
        <v/>
      </c>
      <c r="Q24" s="13">
        <f>IF($A24&gt;$B$3,"",CHOOSE(StratNo,E_Snow!H24,E_Aval!H24,E_Smart!H24,E_Dead!H24,E_Cust!H24))</f>
        <v/>
      </c>
      <c r="R24" s="13">
        <f>IF($A24&gt;$B$3,"",CHOOSE(StratNo,E_Snow!I24,E_Aval!I24,E_Smart!I24,E_Dead!I24,E_Cust!I24))</f>
        <v/>
      </c>
    </row>
    <row r="25">
      <c r="A25" s="20" t="n">
        <v>20</v>
      </c>
      <c r="B25" s="11">
        <f>IF(A25&gt;$B$3,"",Months!B25)</f>
        <v/>
      </c>
      <c r="C25" s="13">
        <f>IF(A25&gt;$B$3,"",ROUND(Months!C25+Months!D25,2))</f>
        <v/>
      </c>
      <c r="D25" s="13">
        <f>IF(OR($A25&gt;$B$3,Debts!$V$5=0),"",ROUND(CHOOSE(StratNo,E_Snow!V25+E_Snow!AT25,E_Aval!V25+E_Aval!AT25,E_Smart!V25+E_Smart!AT25,E_Dead!V25+E_Dead!AT25,E_Cust!V25+E_Cust!AT25),2))</f>
        <v/>
      </c>
      <c r="E25" s="13">
        <f>IF(OR($A25&gt;$B$3,Debts!$V$6=0),"",ROUND(CHOOSE(StratNo,E_Snow!W25+E_Snow!AU25,E_Aval!W25+E_Aval!AU25,E_Smart!W25+E_Smart!AU25,E_Dead!W25+E_Dead!AU25,E_Cust!W25+E_Cust!AU25),2))</f>
        <v/>
      </c>
      <c r="F25" s="13">
        <f>IF(OR($A25&gt;$B$3,Debts!$V$7=0),"",ROUND(CHOOSE(StratNo,E_Snow!X25+E_Snow!AV25,E_Aval!X25+E_Aval!AV25,E_Smart!X25+E_Smart!AV25,E_Dead!X25+E_Dead!AV25,E_Cust!X25+E_Cust!AV25),2))</f>
        <v/>
      </c>
      <c r="G25" s="13">
        <f>IF(OR($A25&gt;$B$3,Debts!$V$8=0),"",ROUND(CHOOSE(StratNo,E_Snow!Y25+E_Snow!AW25,E_Aval!Y25+E_Aval!AW25,E_Smart!Y25+E_Smart!AW25,E_Dead!Y25+E_Dead!AW25,E_Cust!Y25+E_Cust!AW25),2))</f>
        <v/>
      </c>
      <c r="H25" s="13">
        <f>IF(OR($A25&gt;$B$3,Debts!$V$9=0),"",ROUND(CHOOSE(StratNo,E_Snow!Z25+E_Snow!AX25,E_Aval!Z25+E_Aval!AX25,E_Smart!Z25+E_Smart!AX25,E_Dead!Z25+E_Dead!AX25,E_Cust!Z25+E_Cust!AX25),2))</f>
        <v/>
      </c>
      <c r="I25" s="13">
        <f>IF(OR($A25&gt;$B$3,Debts!$V$10=0),"",ROUND(CHOOSE(StratNo,E_Snow!AA25+E_Snow!AY25,E_Aval!AA25+E_Aval!AY25,E_Smart!AA25+E_Smart!AY25,E_Dead!AA25+E_Dead!AY25,E_Cust!AA25+E_Cust!AY25),2))</f>
        <v/>
      </c>
      <c r="J25" s="13">
        <f>IF(OR($A25&gt;$B$3,Debts!$V$11=0),"",ROUND(CHOOSE(StratNo,E_Snow!AB25+E_Snow!AZ25,E_Aval!AB25+E_Aval!AZ25,E_Smart!AB25+E_Smart!AZ25,E_Dead!AB25+E_Dead!AZ25,E_Cust!AB25+E_Cust!AZ25),2))</f>
        <v/>
      </c>
      <c r="K25" s="13">
        <f>IF(OR($A25&gt;$B$3,Debts!$V$12=0),"",ROUND(CHOOSE(StratNo,E_Snow!AC25+E_Snow!BA25,E_Aval!AC25+E_Aval!BA25,E_Smart!AC25+E_Smart!BA25,E_Dead!AC25+E_Dead!BA25,E_Cust!AC25+E_Cust!BA25),2))</f>
        <v/>
      </c>
      <c r="L25" s="13">
        <f>IF(OR($A25&gt;$B$3,Debts!$V$13=0),"",ROUND(CHOOSE(StratNo,E_Snow!AD25+E_Snow!BB25,E_Aval!AD25+E_Aval!BB25,E_Smart!AD25+E_Smart!BB25,E_Dead!AD25+E_Dead!BB25,E_Cust!AD25+E_Cust!BB25),2))</f>
        <v/>
      </c>
      <c r="M25" s="13">
        <f>IF(OR($A25&gt;$B$3,Debts!$V$14=0),"",ROUND(CHOOSE(StratNo,E_Snow!AE25+E_Snow!BC25,E_Aval!AE25+E_Aval!BC25,E_Smart!AE25+E_Smart!BC25,E_Dead!AE25+E_Dead!BC25,E_Cust!AE25+E_Cust!BC25),2))</f>
        <v/>
      </c>
      <c r="N25" s="13">
        <f>IF(OR($A25&gt;$B$3,Debts!$V$15=0),"",ROUND(CHOOSE(StratNo,E_Snow!AF25+E_Snow!BD25,E_Aval!AF25+E_Aval!BD25,E_Smart!AF25+E_Smart!BD25,E_Dead!AF25+E_Dead!BD25,E_Cust!AF25+E_Cust!BD25),2))</f>
        <v/>
      </c>
      <c r="O25" s="13">
        <f>IF(OR($A25&gt;$B$3,Debts!$V$16=0),"",ROUND(CHOOSE(StratNo,E_Snow!AG25+E_Snow!BE25,E_Aval!AG25+E_Aval!BE25,E_Smart!AG25+E_Smart!BE25,E_Dead!AG25+E_Dead!BE25,E_Cust!AG25+E_Cust!BE25),2))</f>
        <v/>
      </c>
      <c r="P25" s="13">
        <f>IF($A25&gt;$B$3,"",CHOOSE(StratNo,E_Snow!G25,E_Aval!G25,E_Smart!G25,E_Dead!G25,E_Cust!G25))</f>
        <v/>
      </c>
      <c r="Q25" s="13">
        <f>IF($A25&gt;$B$3,"",CHOOSE(StratNo,E_Snow!H25,E_Aval!H25,E_Smart!H25,E_Dead!H25,E_Cust!H25))</f>
        <v/>
      </c>
      <c r="R25" s="13">
        <f>IF($A25&gt;$B$3,"",CHOOSE(StratNo,E_Snow!I25,E_Aval!I25,E_Smart!I25,E_Dead!I25,E_Cust!I25))</f>
        <v/>
      </c>
    </row>
    <row r="26">
      <c r="A26" s="20" t="n">
        <v>21</v>
      </c>
      <c r="B26" s="11">
        <f>IF(A26&gt;$B$3,"",Months!B26)</f>
        <v/>
      </c>
      <c r="C26" s="13">
        <f>IF(A26&gt;$B$3,"",ROUND(Months!C26+Months!D26,2))</f>
        <v/>
      </c>
      <c r="D26" s="13">
        <f>IF(OR($A26&gt;$B$3,Debts!$V$5=0),"",ROUND(CHOOSE(StratNo,E_Snow!V26+E_Snow!AT26,E_Aval!V26+E_Aval!AT26,E_Smart!V26+E_Smart!AT26,E_Dead!V26+E_Dead!AT26,E_Cust!V26+E_Cust!AT26),2))</f>
        <v/>
      </c>
      <c r="E26" s="13">
        <f>IF(OR($A26&gt;$B$3,Debts!$V$6=0),"",ROUND(CHOOSE(StratNo,E_Snow!W26+E_Snow!AU26,E_Aval!W26+E_Aval!AU26,E_Smart!W26+E_Smart!AU26,E_Dead!W26+E_Dead!AU26,E_Cust!W26+E_Cust!AU26),2))</f>
        <v/>
      </c>
      <c r="F26" s="13">
        <f>IF(OR($A26&gt;$B$3,Debts!$V$7=0),"",ROUND(CHOOSE(StratNo,E_Snow!X26+E_Snow!AV26,E_Aval!X26+E_Aval!AV26,E_Smart!X26+E_Smart!AV26,E_Dead!X26+E_Dead!AV26,E_Cust!X26+E_Cust!AV26),2))</f>
        <v/>
      </c>
      <c r="G26" s="13">
        <f>IF(OR($A26&gt;$B$3,Debts!$V$8=0),"",ROUND(CHOOSE(StratNo,E_Snow!Y26+E_Snow!AW26,E_Aval!Y26+E_Aval!AW26,E_Smart!Y26+E_Smart!AW26,E_Dead!Y26+E_Dead!AW26,E_Cust!Y26+E_Cust!AW26),2))</f>
        <v/>
      </c>
      <c r="H26" s="13">
        <f>IF(OR($A26&gt;$B$3,Debts!$V$9=0),"",ROUND(CHOOSE(StratNo,E_Snow!Z26+E_Snow!AX26,E_Aval!Z26+E_Aval!AX26,E_Smart!Z26+E_Smart!AX26,E_Dead!Z26+E_Dead!AX26,E_Cust!Z26+E_Cust!AX26),2))</f>
        <v/>
      </c>
      <c r="I26" s="13">
        <f>IF(OR($A26&gt;$B$3,Debts!$V$10=0),"",ROUND(CHOOSE(StratNo,E_Snow!AA26+E_Snow!AY26,E_Aval!AA26+E_Aval!AY26,E_Smart!AA26+E_Smart!AY26,E_Dead!AA26+E_Dead!AY26,E_Cust!AA26+E_Cust!AY26),2))</f>
        <v/>
      </c>
      <c r="J26" s="13">
        <f>IF(OR($A26&gt;$B$3,Debts!$V$11=0),"",ROUND(CHOOSE(StratNo,E_Snow!AB26+E_Snow!AZ26,E_Aval!AB26+E_Aval!AZ26,E_Smart!AB26+E_Smart!AZ26,E_Dead!AB26+E_Dead!AZ26,E_Cust!AB26+E_Cust!AZ26),2))</f>
        <v/>
      </c>
      <c r="K26" s="13">
        <f>IF(OR($A26&gt;$B$3,Debts!$V$12=0),"",ROUND(CHOOSE(StratNo,E_Snow!AC26+E_Snow!BA26,E_Aval!AC26+E_Aval!BA26,E_Smart!AC26+E_Smart!BA26,E_Dead!AC26+E_Dead!BA26,E_Cust!AC26+E_Cust!BA26),2))</f>
        <v/>
      </c>
      <c r="L26" s="13">
        <f>IF(OR($A26&gt;$B$3,Debts!$V$13=0),"",ROUND(CHOOSE(StratNo,E_Snow!AD26+E_Snow!BB26,E_Aval!AD26+E_Aval!BB26,E_Smart!AD26+E_Smart!BB26,E_Dead!AD26+E_Dead!BB26,E_Cust!AD26+E_Cust!BB26),2))</f>
        <v/>
      </c>
      <c r="M26" s="13">
        <f>IF(OR($A26&gt;$B$3,Debts!$V$14=0),"",ROUND(CHOOSE(StratNo,E_Snow!AE26+E_Snow!BC26,E_Aval!AE26+E_Aval!BC26,E_Smart!AE26+E_Smart!BC26,E_Dead!AE26+E_Dead!BC26,E_Cust!AE26+E_Cust!BC26),2))</f>
        <v/>
      </c>
      <c r="N26" s="13">
        <f>IF(OR($A26&gt;$B$3,Debts!$V$15=0),"",ROUND(CHOOSE(StratNo,E_Snow!AF26+E_Snow!BD26,E_Aval!AF26+E_Aval!BD26,E_Smart!AF26+E_Smart!BD26,E_Dead!AF26+E_Dead!BD26,E_Cust!AF26+E_Cust!BD26),2))</f>
        <v/>
      </c>
      <c r="O26" s="13">
        <f>IF(OR($A26&gt;$B$3,Debts!$V$16=0),"",ROUND(CHOOSE(StratNo,E_Snow!AG26+E_Snow!BE26,E_Aval!AG26+E_Aval!BE26,E_Smart!AG26+E_Smart!BE26,E_Dead!AG26+E_Dead!BE26,E_Cust!AG26+E_Cust!BE26),2))</f>
        <v/>
      </c>
      <c r="P26" s="13">
        <f>IF($A26&gt;$B$3,"",CHOOSE(StratNo,E_Snow!G26,E_Aval!G26,E_Smart!G26,E_Dead!G26,E_Cust!G26))</f>
        <v/>
      </c>
      <c r="Q26" s="13">
        <f>IF($A26&gt;$B$3,"",CHOOSE(StratNo,E_Snow!H26,E_Aval!H26,E_Smart!H26,E_Dead!H26,E_Cust!H26))</f>
        <v/>
      </c>
      <c r="R26" s="13">
        <f>IF($A26&gt;$B$3,"",CHOOSE(StratNo,E_Snow!I26,E_Aval!I26,E_Smart!I26,E_Dead!I26,E_Cust!I26))</f>
        <v/>
      </c>
    </row>
    <row r="27">
      <c r="A27" s="20" t="n">
        <v>22</v>
      </c>
      <c r="B27" s="11">
        <f>IF(A27&gt;$B$3,"",Months!B27)</f>
        <v/>
      </c>
      <c r="C27" s="13">
        <f>IF(A27&gt;$B$3,"",ROUND(Months!C27+Months!D27,2))</f>
        <v/>
      </c>
      <c r="D27" s="13">
        <f>IF(OR($A27&gt;$B$3,Debts!$V$5=0),"",ROUND(CHOOSE(StratNo,E_Snow!V27+E_Snow!AT27,E_Aval!V27+E_Aval!AT27,E_Smart!V27+E_Smart!AT27,E_Dead!V27+E_Dead!AT27,E_Cust!V27+E_Cust!AT27),2))</f>
        <v/>
      </c>
      <c r="E27" s="13">
        <f>IF(OR($A27&gt;$B$3,Debts!$V$6=0),"",ROUND(CHOOSE(StratNo,E_Snow!W27+E_Snow!AU27,E_Aval!W27+E_Aval!AU27,E_Smart!W27+E_Smart!AU27,E_Dead!W27+E_Dead!AU27,E_Cust!W27+E_Cust!AU27),2))</f>
        <v/>
      </c>
      <c r="F27" s="13">
        <f>IF(OR($A27&gt;$B$3,Debts!$V$7=0),"",ROUND(CHOOSE(StratNo,E_Snow!X27+E_Snow!AV27,E_Aval!X27+E_Aval!AV27,E_Smart!X27+E_Smart!AV27,E_Dead!X27+E_Dead!AV27,E_Cust!X27+E_Cust!AV27),2))</f>
        <v/>
      </c>
      <c r="G27" s="13">
        <f>IF(OR($A27&gt;$B$3,Debts!$V$8=0),"",ROUND(CHOOSE(StratNo,E_Snow!Y27+E_Snow!AW27,E_Aval!Y27+E_Aval!AW27,E_Smart!Y27+E_Smart!AW27,E_Dead!Y27+E_Dead!AW27,E_Cust!Y27+E_Cust!AW27),2))</f>
        <v/>
      </c>
      <c r="H27" s="13">
        <f>IF(OR($A27&gt;$B$3,Debts!$V$9=0),"",ROUND(CHOOSE(StratNo,E_Snow!Z27+E_Snow!AX27,E_Aval!Z27+E_Aval!AX27,E_Smart!Z27+E_Smart!AX27,E_Dead!Z27+E_Dead!AX27,E_Cust!Z27+E_Cust!AX27),2))</f>
        <v/>
      </c>
      <c r="I27" s="13">
        <f>IF(OR($A27&gt;$B$3,Debts!$V$10=0),"",ROUND(CHOOSE(StratNo,E_Snow!AA27+E_Snow!AY27,E_Aval!AA27+E_Aval!AY27,E_Smart!AA27+E_Smart!AY27,E_Dead!AA27+E_Dead!AY27,E_Cust!AA27+E_Cust!AY27),2))</f>
        <v/>
      </c>
      <c r="J27" s="13">
        <f>IF(OR($A27&gt;$B$3,Debts!$V$11=0),"",ROUND(CHOOSE(StratNo,E_Snow!AB27+E_Snow!AZ27,E_Aval!AB27+E_Aval!AZ27,E_Smart!AB27+E_Smart!AZ27,E_Dead!AB27+E_Dead!AZ27,E_Cust!AB27+E_Cust!AZ27),2))</f>
        <v/>
      </c>
      <c r="K27" s="13">
        <f>IF(OR($A27&gt;$B$3,Debts!$V$12=0),"",ROUND(CHOOSE(StratNo,E_Snow!AC27+E_Snow!BA27,E_Aval!AC27+E_Aval!BA27,E_Smart!AC27+E_Smart!BA27,E_Dead!AC27+E_Dead!BA27,E_Cust!AC27+E_Cust!BA27),2))</f>
        <v/>
      </c>
      <c r="L27" s="13">
        <f>IF(OR($A27&gt;$B$3,Debts!$V$13=0),"",ROUND(CHOOSE(StratNo,E_Snow!AD27+E_Snow!BB27,E_Aval!AD27+E_Aval!BB27,E_Smart!AD27+E_Smart!BB27,E_Dead!AD27+E_Dead!BB27,E_Cust!AD27+E_Cust!BB27),2))</f>
        <v/>
      </c>
      <c r="M27" s="13">
        <f>IF(OR($A27&gt;$B$3,Debts!$V$14=0),"",ROUND(CHOOSE(StratNo,E_Snow!AE27+E_Snow!BC27,E_Aval!AE27+E_Aval!BC27,E_Smart!AE27+E_Smart!BC27,E_Dead!AE27+E_Dead!BC27,E_Cust!AE27+E_Cust!BC27),2))</f>
        <v/>
      </c>
      <c r="N27" s="13">
        <f>IF(OR($A27&gt;$B$3,Debts!$V$15=0),"",ROUND(CHOOSE(StratNo,E_Snow!AF27+E_Snow!BD27,E_Aval!AF27+E_Aval!BD27,E_Smart!AF27+E_Smart!BD27,E_Dead!AF27+E_Dead!BD27,E_Cust!AF27+E_Cust!BD27),2))</f>
        <v/>
      </c>
      <c r="O27" s="13">
        <f>IF(OR($A27&gt;$B$3,Debts!$V$16=0),"",ROUND(CHOOSE(StratNo,E_Snow!AG27+E_Snow!BE27,E_Aval!AG27+E_Aval!BE27,E_Smart!AG27+E_Smart!BE27,E_Dead!AG27+E_Dead!BE27,E_Cust!AG27+E_Cust!BE27),2))</f>
        <v/>
      </c>
      <c r="P27" s="13">
        <f>IF($A27&gt;$B$3,"",CHOOSE(StratNo,E_Snow!G27,E_Aval!G27,E_Smart!G27,E_Dead!G27,E_Cust!G27))</f>
        <v/>
      </c>
      <c r="Q27" s="13">
        <f>IF($A27&gt;$B$3,"",CHOOSE(StratNo,E_Snow!H27,E_Aval!H27,E_Smart!H27,E_Dead!H27,E_Cust!H27))</f>
        <v/>
      </c>
      <c r="R27" s="13">
        <f>IF($A27&gt;$B$3,"",CHOOSE(StratNo,E_Snow!I27,E_Aval!I27,E_Smart!I27,E_Dead!I27,E_Cust!I27))</f>
        <v/>
      </c>
    </row>
    <row r="28">
      <c r="A28" s="20" t="n">
        <v>23</v>
      </c>
      <c r="B28" s="11">
        <f>IF(A28&gt;$B$3,"",Months!B28)</f>
        <v/>
      </c>
      <c r="C28" s="13">
        <f>IF(A28&gt;$B$3,"",ROUND(Months!C28+Months!D28,2))</f>
        <v/>
      </c>
      <c r="D28" s="13">
        <f>IF(OR($A28&gt;$B$3,Debts!$V$5=0),"",ROUND(CHOOSE(StratNo,E_Snow!V28+E_Snow!AT28,E_Aval!V28+E_Aval!AT28,E_Smart!V28+E_Smart!AT28,E_Dead!V28+E_Dead!AT28,E_Cust!V28+E_Cust!AT28),2))</f>
        <v/>
      </c>
      <c r="E28" s="13">
        <f>IF(OR($A28&gt;$B$3,Debts!$V$6=0),"",ROUND(CHOOSE(StratNo,E_Snow!W28+E_Snow!AU28,E_Aval!W28+E_Aval!AU28,E_Smart!W28+E_Smart!AU28,E_Dead!W28+E_Dead!AU28,E_Cust!W28+E_Cust!AU28),2))</f>
        <v/>
      </c>
      <c r="F28" s="13">
        <f>IF(OR($A28&gt;$B$3,Debts!$V$7=0),"",ROUND(CHOOSE(StratNo,E_Snow!X28+E_Snow!AV28,E_Aval!X28+E_Aval!AV28,E_Smart!X28+E_Smart!AV28,E_Dead!X28+E_Dead!AV28,E_Cust!X28+E_Cust!AV28),2))</f>
        <v/>
      </c>
      <c r="G28" s="13">
        <f>IF(OR($A28&gt;$B$3,Debts!$V$8=0),"",ROUND(CHOOSE(StratNo,E_Snow!Y28+E_Snow!AW28,E_Aval!Y28+E_Aval!AW28,E_Smart!Y28+E_Smart!AW28,E_Dead!Y28+E_Dead!AW28,E_Cust!Y28+E_Cust!AW28),2))</f>
        <v/>
      </c>
      <c r="H28" s="13">
        <f>IF(OR($A28&gt;$B$3,Debts!$V$9=0),"",ROUND(CHOOSE(StratNo,E_Snow!Z28+E_Snow!AX28,E_Aval!Z28+E_Aval!AX28,E_Smart!Z28+E_Smart!AX28,E_Dead!Z28+E_Dead!AX28,E_Cust!Z28+E_Cust!AX28),2))</f>
        <v/>
      </c>
      <c r="I28" s="13">
        <f>IF(OR($A28&gt;$B$3,Debts!$V$10=0),"",ROUND(CHOOSE(StratNo,E_Snow!AA28+E_Snow!AY28,E_Aval!AA28+E_Aval!AY28,E_Smart!AA28+E_Smart!AY28,E_Dead!AA28+E_Dead!AY28,E_Cust!AA28+E_Cust!AY28),2))</f>
        <v/>
      </c>
      <c r="J28" s="13">
        <f>IF(OR($A28&gt;$B$3,Debts!$V$11=0),"",ROUND(CHOOSE(StratNo,E_Snow!AB28+E_Snow!AZ28,E_Aval!AB28+E_Aval!AZ28,E_Smart!AB28+E_Smart!AZ28,E_Dead!AB28+E_Dead!AZ28,E_Cust!AB28+E_Cust!AZ28),2))</f>
        <v/>
      </c>
      <c r="K28" s="13">
        <f>IF(OR($A28&gt;$B$3,Debts!$V$12=0),"",ROUND(CHOOSE(StratNo,E_Snow!AC28+E_Snow!BA28,E_Aval!AC28+E_Aval!BA28,E_Smart!AC28+E_Smart!BA28,E_Dead!AC28+E_Dead!BA28,E_Cust!AC28+E_Cust!BA28),2))</f>
        <v/>
      </c>
      <c r="L28" s="13">
        <f>IF(OR($A28&gt;$B$3,Debts!$V$13=0),"",ROUND(CHOOSE(StratNo,E_Snow!AD28+E_Snow!BB28,E_Aval!AD28+E_Aval!BB28,E_Smart!AD28+E_Smart!BB28,E_Dead!AD28+E_Dead!BB28,E_Cust!AD28+E_Cust!BB28),2))</f>
        <v/>
      </c>
      <c r="M28" s="13">
        <f>IF(OR($A28&gt;$B$3,Debts!$V$14=0),"",ROUND(CHOOSE(StratNo,E_Snow!AE28+E_Snow!BC28,E_Aval!AE28+E_Aval!BC28,E_Smart!AE28+E_Smart!BC28,E_Dead!AE28+E_Dead!BC28,E_Cust!AE28+E_Cust!BC28),2))</f>
        <v/>
      </c>
      <c r="N28" s="13">
        <f>IF(OR($A28&gt;$B$3,Debts!$V$15=0),"",ROUND(CHOOSE(StratNo,E_Snow!AF28+E_Snow!BD28,E_Aval!AF28+E_Aval!BD28,E_Smart!AF28+E_Smart!BD28,E_Dead!AF28+E_Dead!BD28,E_Cust!AF28+E_Cust!BD28),2))</f>
        <v/>
      </c>
      <c r="O28" s="13">
        <f>IF(OR($A28&gt;$B$3,Debts!$V$16=0),"",ROUND(CHOOSE(StratNo,E_Snow!AG28+E_Snow!BE28,E_Aval!AG28+E_Aval!BE28,E_Smart!AG28+E_Smart!BE28,E_Dead!AG28+E_Dead!BE28,E_Cust!AG28+E_Cust!BE28),2))</f>
        <v/>
      </c>
      <c r="P28" s="13">
        <f>IF($A28&gt;$B$3,"",CHOOSE(StratNo,E_Snow!G28,E_Aval!G28,E_Smart!G28,E_Dead!G28,E_Cust!G28))</f>
        <v/>
      </c>
      <c r="Q28" s="13">
        <f>IF($A28&gt;$B$3,"",CHOOSE(StratNo,E_Snow!H28,E_Aval!H28,E_Smart!H28,E_Dead!H28,E_Cust!H28))</f>
        <v/>
      </c>
      <c r="R28" s="13">
        <f>IF($A28&gt;$B$3,"",CHOOSE(StratNo,E_Snow!I28,E_Aval!I28,E_Smart!I28,E_Dead!I28,E_Cust!I28))</f>
        <v/>
      </c>
    </row>
    <row r="29">
      <c r="A29" s="20" t="n">
        <v>24</v>
      </c>
      <c r="B29" s="11">
        <f>IF(A29&gt;$B$3,"",Months!B29)</f>
        <v/>
      </c>
      <c r="C29" s="13">
        <f>IF(A29&gt;$B$3,"",ROUND(Months!C29+Months!D29,2))</f>
        <v/>
      </c>
      <c r="D29" s="13">
        <f>IF(OR($A29&gt;$B$3,Debts!$V$5=0),"",ROUND(CHOOSE(StratNo,E_Snow!V29+E_Snow!AT29,E_Aval!V29+E_Aval!AT29,E_Smart!V29+E_Smart!AT29,E_Dead!V29+E_Dead!AT29,E_Cust!V29+E_Cust!AT29),2))</f>
        <v/>
      </c>
      <c r="E29" s="13">
        <f>IF(OR($A29&gt;$B$3,Debts!$V$6=0),"",ROUND(CHOOSE(StratNo,E_Snow!W29+E_Snow!AU29,E_Aval!W29+E_Aval!AU29,E_Smart!W29+E_Smart!AU29,E_Dead!W29+E_Dead!AU29,E_Cust!W29+E_Cust!AU29),2))</f>
        <v/>
      </c>
      <c r="F29" s="13">
        <f>IF(OR($A29&gt;$B$3,Debts!$V$7=0),"",ROUND(CHOOSE(StratNo,E_Snow!X29+E_Snow!AV29,E_Aval!X29+E_Aval!AV29,E_Smart!X29+E_Smart!AV29,E_Dead!X29+E_Dead!AV29,E_Cust!X29+E_Cust!AV29),2))</f>
        <v/>
      </c>
      <c r="G29" s="13">
        <f>IF(OR($A29&gt;$B$3,Debts!$V$8=0),"",ROUND(CHOOSE(StratNo,E_Snow!Y29+E_Snow!AW29,E_Aval!Y29+E_Aval!AW29,E_Smart!Y29+E_Smart!AW29,E_Dead!Y29+E_Dead!AW29,E_Cust!Y29+E_Cust!AW29),2))</f>
        <v/>
      </c>
      <c r="H29" s="13">
        <f>IF(OR($A29&gt;$B$3,Debts!$V$9=0),"",ROUND(CHOOSE(StratNo,E_Snow!Z29+E_Snow!AX29,E_Aval!Z29+E_Aval!AX29,E_Smart!Z29+E_Smart!AX29,E_Dead!Z29+E_Dead!AX29,E_Cust!Z29+E_Cust!AX29),2))</f>
        <v/>
      </c>
      <c r="I29" s="13">
        <f>IF(OR($A29&gt;$B$3,Debts!$V$10=0),"",ROUND(CHOOSE(StratNo,E_Snow!AA29+E_Snow!AY29,E_Aval!AA29+E_Aval!AY29,E_Smart!AA29+E_Smart!AY29,E_Dead!AA29+E_Dead!AY29,E_Cust!AA29+E_Cust!AY29),2))</f>
        <v/>
      </c>
      <c r="J29" s="13">
        <f>IF(OR($A29&gt;$B$3,Debts!$V$11=0),"",ROUND(CHOOSE(StratNo,E_Snow!AB29+E_Snow!AZ29,E_Aval!AB29+E_Aval!AZ29,E_Smart!AB29+E_Smart!AZ29,E_Dead!AB29+E_Dead!AZ29,E_Cust!AB29+E_Cust!AZ29),2))</f>
        <v/>
      </c>
      <c r="K29" s="13">
        <f>IF(OR($A29&gt;$B$3,Debts!$V$12=0),"",ROUND(CHOOSE(StratNo,E_Snow!AC29+E_Snow!BA29,E_Aval!AC29+E_Aval!BA29,E_Smart!AC29+E_Smart!BA29,E_Dead!AC29+E_Dead!BA29,E_Cust!AC29+E_Cust!BA29),2))</f>
        <v/>
      </c>
      <c r="L29" s="13">
        <f>IF(OR($A29&gt;$B$3,Debts!$V$13=0),"",ROUND(CHOOSE(StratNo,E_Snow!AD29+E_Snow!BB29,E_Aval!AD29+E_Aval!BB29,E_Smart!AD29+E_Smart!BB29,E_Dead!AD29+E_Dead!BB29,E_Cust!AD29+E_Cust!BB29),2))</f>
        <v/>
      </c>
      <c r="M29" s="13">
        <f>IF(OR($A29&gt;$B$3,Debts!$V$14=0),"",ROUND(CHOOSE(StratNo,E_Snow!AE29+E_Snow!BC29,E_Aval!AE29+E_Aval!BC29,E_Smart!AE29+E_Smart!BC29,E_Dead!AE29+E_Dead!BC29,E_Cust!AE29+E_Cust!BC29),2))</f>
        <v/>
      </c>
      <c r="N29" s="13">
        <f>IF(OR($A29&gt;$B$3,Debts!$V$15=0),"",ROUND(CHOOSE(StratNo,E_Snow!AF29+E_Snow!BD29,E_Aval!AF29+E_Aval!BD29,E_Smart!AF29+E_Smart!BD29,E_Dead!AF29+E_Dead!BD29,E_Cust!AF29+E_Cust!BD29),2))</f>
        <v/>
      </c>
      <c r="O29" s="13">
        <f>IF(OR($A29&gt;$B$3,Debts!$V$16=0),"",ROUND(CHOOSE(StratNo,E_Snow!AG29+E_Snow!BE29,E_Aval!AG29+E_Aval!BE29,E_Smart!AG29+E_Smart!BE29,E_Dead!AG29+E_Dead!BE29,E_Cust!AG29+E_Cust!BE29),2))</f>
        <v/>
      </c>
      <c r="P29" s="13">
        <f>IF($A29&gt;$B$3,"",CHOOSE(StratNo,E_Snow!G29,E_Aval!G29,E_Smart!G29,E_Dead!G29,E_Cust!G29))</f>
        <v/>
      </c>
      <c r="Q29" s="13">
        <f>IF($A29&gt;$B$3,"",CHOOSE(StratNo,E_Snow!H29,E_Aval!H29,E_Smart!H29,E_Dead!H29,E_Cust!H29))</f>
        <v/>
      </c>
      <c r="R29" s="13">
        <f>IF($A29&gt;$B$3,"",CHOOSE(StratNo,E_Snow!I29,E_Aval!I29,E_Smart!I29,E_Dead!I29,E_Cust!I29))</f>
        <v/>
      </c>
    </row>
    <row r="30">
      <c r="A30" s="20" t="n">
        <v>25</v>
      </c>
      <c r="B30" s="11">
        <f>IF(A30&gt;$B$3,"",Months!B30)</f>
        <v/>
      </c>
      <c r="C30" s="13">
        <f>IF(A30&gt;$B$3,"",ROUND(Months!C30+Months!D30,2))</f>
        <v/>
      </c>
      <c r="D30" s="13">
        <f>IF(OR($A30&gt;$B$3,Debts!$V$5=0),"",ROUND(CHOOSE(StratNo,E_Snow!V30+E_Snow!AT30,E_Aval!V30+E_Aval!AT30,E_Smart!V30+E_Smart!AT30,E_Dead!V30+E_Dead!AT30,E_Cust!V30+E_Cust!AT30),2))</f>
        <v/>
      </c>
      <c r="E30" s="13">
        <f>IF(OR($A30&gt;$B$3,Debts!$V$6=0),"",ROUND(CHOOSE(StratNo,E_Snow!W30+E_Snow!AU30,E_Aval!W30+E_Aval!AU30,E_Smart!W30+E_Smart!AU30,E_Dead!W30+E_Dead!AU30,E_Cust!W30+E_Cust!AU30),2))</f>
        <v/>
      </c>
      <c r="F30" s="13">
        <f>IF(OR($A30&gt;$B$3,Debts!$V$7=0),"",ROUND(CHOOSE(StratNo,E_Snow!X30+E_Snow!AV30,E_Aval!X30+E_Aval!AV30,E_Smart!X30+E_Smart!AV30,E_Dead!X30+E_Dead!AV30,E_Cust!X30+E_Cust!AV30),2))</f>
        <v/>
      </c>
      <c r="G30" s="13">
        <f>IF(OR($A30&gt;$B$3,Debts!$V$8=0),"",ROUND(CHOOSE(StratNo,E_Snow!Y30+E_Snow!AW30,E_Aval!Y30+E_Aval!AW30,E_Smart!Y30+E_Smart!AW30,E_Dead!Y30+E_Dead!AW30,E_Cust!Y30+E_Cust!AW30),2))</f>
        <v/>
      </c>
      <c r="H30" s="13">
        <f>IF(OR($A30&gt;$B$3,Debts!$V$9=0),"",ROUND(CHOOSE(StratNo,E_Snow!Z30+E_Snow!AX30,E_Aval!Z30+E_Aval!AX30,E_Smart!Z30+E_Smart!AX30,E_Dead!Z30+E_Dead!AX30,E_Cust!Z30+E_Cust!AX30),2))</f>
        <v/>
      </c>
      <c r="I30" s="13">
        <f>IF(OR($A30&gt;$B$3,Debts!$V$10=0),"",ROUND(CHOOSE(StratNo,E_Snow!AA30+E_Snow!AY30,E_Aval!AA30+E_Aval!AY30,E_Smart!AA30+E_Smart!AY30,E_Dead!AA30+E_Dead!AY30,E_Cust!AA30+E_Cust!AY30),2))</f>
        <v/>
      </c>
      <c r="J30" s="13">
        <f>IF(OR($A30&gt;$B$3,Debts!$V$11=0),"",ROUND(CHOOSE(StratNo,E_Snow!AB30+E_Snow!AZ30,E_Aval!AB30+E_Aval!AZ30,E_Smart!AB30+E_Smart!AZ30,E_Dead!AB30+E_Dead!AZ30,E_Cust!AB30+E_Cust!AZ30),2))</f>
        <v/>
      </c>
      <c r="K30" s="13">
        <f>IF(OR($A30&gt;$B$3,Debts!$V$12=0),"",ROUND(CHOOSE(StratNo,E_Snow!AC30+E_Snow!BA30,E_Aval!AC30+E_Aval!BA30,E_Smart!AC30+E_Smart!BA30,E_Dead!AC30+E_Dead!BA30,E_Cust!AC30+E_Cust!BA30),2))</f>
        <v/>
      </c>
      <c r="L30" s="13">
        <f>IF(OR($A30&gt;$B$3,Debts!$V$13=0),"",ROUND(CHOOSE(StratNo,E_Snow!AD30+E_Snow!BB30,E_Aval!AD30+E_Aval!BB30,E_Smart!AD30+E_Smart!BB30,E_Dead!AD30+E_Dead!BB30,E_Cust!AD30+E_Cust!BB30),2))</f>
        <v/>
      </c>
      <c r="M30" s="13">
        <f>IF(OR($A30&gt;$B$3,Debts!$V$14=0),"",ROUND(CHOOSE(StratNo,E_Snow!AE30+E_Snow!BC30,E_Aval!AE30+E_Aval!BC30,E_Smart!AE30+E_Smart!BC30,E_Dead!AE30+E_Dead!BC30,E_Cust!AE30+E_Cust!BC30),2))</f>
        <v/>
      </c>
      <c r="N30" s="13">
        <f>IF(OR($A30&gt;$B$3,Debts!$V$15=0),"",ROUND(CHOOSE(StratNo,E_Snow!AF30+E_Snow!BD30,E_Aval!AF30+E_Aval!BD30,E_Smart!AF30+E_Smart!BD30,E_Dead!AF30+E_Dead!BD30,E_Cust!AF30+E_Cust!BD30),2))</f>
        <v/>
      </c>
      <c r="O30" s="13">
        <f>IF(OR($A30&gt;$B$3,Debts!$V$16=0),"",ROUND(CHOOSE(StratNo,E_Snow!AG30+E_Snow!BE30,E_Aval!AG30+E_Aval!BE30,E_Smart!AG30+E_Smart!BE30,E_Dead!AG30+E_Dead!BE30,E_Cust!AG30+E_Cust!BE30),2))</f>
        <v/>
      </c>
      <c r="P30" s="13">
        <f>IF($A30&gt;$B$3,"",CHOOSE(StratNo,E_Snow!G30,E_Aval!G30,E_Smart!G30,E_Dead!G30,E_Cust!G30))</f>
        <v/>
      </c>
      <c r="Q30" s="13">
        <f>IF($A30&gt;$B$3,"",CHOOSE(StratNo,E_Snow!H30,E_Aval!H30,E_Smart!H30,E_Dead!H30,E_Cust!H30))</f>
        <v/>
      </c>
      <c r="R30" s="13">
        <f>IF($A30&gt;$B$3,"",CHOOSE(StratNo,E_Snow!I30,E_Aval!I30,E_Smart!I30,E_Dead!I30,E_Cust!I30))</f>
        <v/>
      </c>
    </row>
    <row r="31">
      <c r="A31" s="20" t="n">
        <v>26</v>
      </c>
      <c r="B31" s="11">
        <f>IF(A31&gt;$B$3,"",Months!B31)</f>
        <v/>
      </c>
      <c r="C31" s="13">
        <f>IF(A31&gt;$B$3,"",ROUND(Months!C31+Months!D31,2))</f>
        <v/>
      </c>
      <c r="D31" s="13">
        <f>IF(OR($A31&gt;$B$3,Debts!$V$5=0),"",ROUND(CHOOSE(StratNo,E_Snow!V31+E_Snow!AT31,E_Aval!V31+E_Aval!AT31,E_Smart!V31+E_Smart!AT31,E_Dead!V31+E_Dead!AT31,E_Cust!V31+E_Cust!AT31),2))</f>
        <v/>
      </c>
      <c r="E31" s="13">
        <f>IF(OR($A31&gt;$B$3,Debts!$V$6=0),"",ROUND(CHOOSE(StratNo,E_Snow!W31+E_Snow!AU31,E_Aval!W31+E_Aval!AU31,E_Smart!W31+E_Smart!AU31,E_Dead!W31+E_Dead!AU31,E_Cust!W31+E_Cust!AU31),2))</f>
        <v/>
      </c>
      <c r="F31" s="13">
        <f>IF(OR($A31&gt;$B$3,Debts!$V$7=0),"",ROUND(CHOOSE(StratNo,E_Snow!X31+E_Snow!AV31,E_Aval!X31+E_Aval!AV31,E_Smart!X31+E_Smart!AV31,E_Dead!X31+E_Dead!AV31,E_Cust!X31+E_Cust!AV31),2))</f>
        <v/>
      </c>
      <c r="G31" s="13">
        <f>IF(OR($A31&gt;$B$3,Debts!$V$8=0),"",ROUND(CHOOSE(StratNo,E_Snow!Y31+E_Snow!AW31,E_Aval!Y31+E_Aval!AW31,E_Smart!Y31+E_Smart!AW31,E_Dead!Y31+E_Dead!AW31,E_Cust!Y31+E_Cust!AW31),2))</f>
        <v/>
      </c>
      <c r="H31" s="13">
        <f>IF(OR($A31&gt;$B$3,Debts!$V$9=0),"",ROUND(CHOOSE(StratNo,E_Snow!Z31+E_Snow!AX31,E_Aval!Z31+E_Aval!AX31,E_Smart!Z31+E_Smart!AX31,E_Dead!Z31+E_Dead!AX31,E_Cust!Z31+E_Cust!AX31),2))</f>
        <v/>
      </c>
      <c r="I31" s="13">
        <f>IF(OR($A31&gt;$B$3,Debts!$V$10=0),"",ROUND(CHOOSE(StratNo,E_Snow!AA31+E_Snow!AY31,E_Aval!AA31+E_Aval!AY31,E_Smart!AA31+E_Smart!AY31,E_Dead!AA31+E_Dead!AY31,E_Cust!AA31+E_Cust!AY31),2))</f>
        <v/>
      </c>
      <c r="J31" s="13">
        <f>IF(OR($A31&gt;$B$3,Debts!$V$11=0),"",ROUND(CHOOSE(StratNo,E_Snow!AB31+E_Snow!AZ31,E_Aval!AB31+E_Aval!AZ31,E_Smart!AB31+E_Smart!AZ31,E_Dead!AB31+E_Dead!AZ31,E_Cust!AB31+E_Cust!AZ31),2))</f>
        <v/>
      </c>
      <c r="K31" s="13">
        <f>IF(OR($A31&gt;$B$3,Debts!$V$12=0),"",ROUND(CHOOSE(StratNo,E_Snow!AC31+E_Snow!BA31,E_Aval!AC31+E_Aval!BA31,E_Smart!AC31+E_Smart!BA31,E_Dead!AC31+E_Dead!BA31,E_Cust!AC31+E_Cust!BA31),2))</f>
        <v/>
      </c>
      <c r="L31" s="13">
        <f>IF(OR($A31&gt;$B$3,Debts!$V$13=0),"",ROUND(CHOOSE(StratNo,E_Snow!AD31+E_Snow!BB31,E_Aval!AD31+E_Aval!BB31,E_Smart!AD31+E_Smart!BB31,E_Dead!AD31+E_Dead!BB31,E_Cust!AD31+E_Cust!BB31),2))</f>
        <v/>
      </c>
      <c r="M31" s="13">
        <f>IF(OR($A31&gt;$B$3,Debts!$V$14=0),"",ROUND(CHOOSE(StratNo,E_Snow!AE31+E_Snow!BC31,E_Aval!AE31+E_Aval!BC31,E_Smart!AE31+E_Smart!BC31,E_Dead!AE31+E_Dead!BC31,E_Cust!AE31+E_Cust!BC31),2))</f>
        <v/>
      </c>
      <c r="N31" s="13">
        <f>IF(OR($A31&gt;$B$3,Debts!$V$15=0),"",ROUND(CHOOSE(StratNo,E_Snow!AF31+E_Snow!BD31,E_Aval!AF31+E_Aval!BD31,E_Smart!AF31+E_Smart!BD31,E_Dead!AF31+E_Dead!BD31,E_Cust!AF31+E_Cust!BD31),2))</f>
        <v/>
      </c>
      <c r="O31" s="13">
        <f>IF(OR($A31&gt;$B$3,Debts!$V$16=0),"",ROUND(CHOOSE(StratNo,E_Snow!AG31+E_Snow!BE31,E_Aval!AG31+E_Aval!BE31,E_Smart!AG31+E_Smart!BE31,E_Dead!AG31+E_Dead!BE31,E_Cust!AG31+E_Cust!BE31),2))</f>
        <v/>
      </c>
      <c r="P31" s="13">
        <f>IF($A31&gt;$B$3,"",CHOOSE(StratNo,E_Snow!G31,E_Aval!G31,E_Smart!G31,E_Dead!G31,E_Cust!G31))</f>
        <v/>
      </c>
      <c r="Q31" s="13">
        <f>IF($A31&gt;$B$3,"",CHOOSE(StratNo,E_Snow!H31,E_Aval!H31,E_Smart!H31,E_Dead!H31,E_Cust!H31))</f>
        <v/>
      </c>
      <c r="R31" s="13">
        <f>IF($A31&gt;$B$3,"",CHOOSE(StratNo,E_Snow!I31,E_Aval!I31,E_Smart!I31,E_Dead!I31,E_Cust!I31))</f>
        <v/>
      </c>
    </row>
    <row r="32">
      <c r="A32" s="20" t="n">
        <v>27</v>
      </c>
      <c r="B32" s="11">
        <f>IF(A32&gt;$B$3,"",Months!B32)</f>
        <v/>
      </c>
      <c r="C32" s="13">
        <f>IF(A32&gt;$B$3,"",ROUND(Months!C32+Months!D32,2))</f>
        <v/>
      </c>
      <c r="D32" s="13">
        <f>IF(OR($A32&gt;$B$3,Debts!$V$5=0),"",ROUND(CHOOSE(StratNo,E_Snow!V32+E_Snow!AT32,E_Aval!V32+E_Aval!AT32,E_Smart!V32+E_Smart!AT32,E_Dead!V32+E_Dead!AT32,E_Cust!V32+E_Cust!AT32),2))</f>
        <v/>
      </c>
      <c r="E32" s="13">
        <f>IF(OR($A32&gt;$B$3,Debts!$V$6=0),"",ROUND(CHOOSE(StratNo,E_Snow!W32+E_Snow!AU32,E_Aval!W32+E_Aval!AU32,E_Smart!W32+E_Smart!AU32,E_Dead!W32+E_Dead!AU32,E_Cust!W32+E_Cust!AU32),2))</f>
        <v/>
      </c>
      <c r="F32" s="13">
        <f>IF(OR($A32&gt;$B$3,Debts!$V$7=0),"",ROUND(CHOOSE(StratNo,E_Snow!X32+E_Snow!AV32,E_Aval!X32+E_Aval!AV32,E_Smart!X32+E_Smart!AV32,E_Dead!X32+E_Dead!AV32,E_Cust!X32+E_Cust!AV32),2))</f>
        <v/>
      </c>
      <c r="G32" s="13">
        <f>IF(OR($A32&gt;$B$3,Debts!$V$8=0),"",ROUND(CHOOSE(StratNo,E_Snow!Y32+E_Snow!AW32,E_Aval!Y32+E_Aval!AW32,E_Smart!Y32+E_Smart!AW32,E_Dead!Y32+E_Dead!AW32,E_Cust!Y32+E_Cust!AW32),2))</f>
        <v/>
      </c>
      <c r="H32" s="13">
        <f>IF(OR($A32&gt;$B$3,Debts!$V$9=0),"",ROUND(CHOOSE(StratNo,E_Snow!Z32+E_Snow!AX32,E_Aval!Z32+E_Aval!AX32,E_Smart!Z32+E_Smart!AX32,E_Dead!Z32+E_Dead!AX32,E_Cust!Z32+E_Cust!AX32),2))</f>
        <v/>
      </c>
      <c r="I32" s="13">
        <f>IF(OR($A32&gt;$B$3,Debts!$V$10=0),"",ROUND(CHOOSE(StratNo,E_Snow!AA32+E_Snow!AY32,E_Aval!AA32+E_Aval!AY32,E_Smart!AA32+E_Smart!AY32,E_Dead!AA32+E_Dead!AY32,E_Cust!AA32+E_Cust!AY32),2))</f>
        <v/>
      </c>
      <c r="J32" s="13">
        <f>IF(OR($A32&gt;$B$3,Debts!$V$11=0),"",ROUND(CHOOSE(StratNo,E_Snow!AB32+E_Snow!AZ32,E_Aval!AB32+E_Aval!AZ32,E_Smart!AB32+E_Smart!AZ32,E_Dead!AB32+E_Dead!AZ32,E_Cust!AB32+E_Cust!AZ32),2))</f>
        <v/>
      </c>
      <c r="K32" s="13">
        <f>IF(OR($A32&gt;$B$3,Debts!$V$12=0),"",ROUND(CHOOSE(StratNo,E_Snow!AC32+E_Snow!BA32,E_Aval!AC32+E_Aval!BA32,E_Smart!AC32+E_Smart!BA32,E_Dead!AC32+E_Dead!BA32,E_Cust!AC32+E_Cust!BA32),2))</f>
        <v/>
      </c>
      <c r="L32" s="13">
        <f>IF(OR($A32&gt;$B$3,Debts!$V$13=0),"",ROUND(CHOOSE(StratNo,E_Snow!AD32+E_Snow!BB32,E_Aval!AD32+E_Aval!BB32,E_Smart!AD32+E_Smart!BB32,E_Dead!AD32+E_Dead!BB32,E_Cust!AD32+E_Cust!BB32),2))</f>
        <v/>
      </c>
      <c r="M32" s="13">
        <f>IF(OR($A32&gt;$B$3,Debts!$V$14=0),"",ROUND(CHOOSE(StratNo,E_Snow!AE32+E_Snow!BC32,E_Aval!AE32+E_Aval!BC32,E_Smart!AE32+E_Smart!BC32,E_Dead!AE32+E_Dead!BC32,E_Cust!AE32+E_Cust!BC32),2))</f>
        <v/>
      </c>
      <c r="N32" s="13">
        <f>IF(OR($A32&gt;$B$3,Debts!$V$15=0),"",ROUND(CHOOSE(StratNo,E_Snow!AF32+E_Snow!BD32,E_Aval!AF32+E_Aval!BD32,E_Smart!AF32+E_Smart!BD32,E_Dead!AF32+E_Dead!BD32,E_Cust!AF32+E_Cust!BD32),2))</f>
        <v/>
      </c>
      <c r="O32" s="13">
        <f>IF(OR($A32&gt;$B$3,Debts!$V$16=0),"",ROUND(CHOOSE(StratNo,E_Snow!AG32+E_Snow!BE32,E_Aval!AG32+E_Aval!BE32,E_Smart!AG32+E_Smart!BE32,E_Dead!AG32+E_Dead!BE32,E_Cust!AG32+E_Cust!BE32),2))</f>
        <v/>
      </c>
      <c r="P32" s="13">
        <f>IF($A32&gt;$B$3,"",CHOOSE(StratNo,E_Snow!G32,E_Aval!G32,E_Smart!G32,E_Dead!G32,E_Cust!G32))</f>
        <v/>
      </c>
      <c r="Q32" s="13">
        <f>IF($A32&gt;$B$3,"",CHOOSE(StratNo,E_Snow!H32,E_Aval!H32,E_Smart!H32,E_Dead!H32,E_Cust!H32))</f>
        <v/>
      </c>
      <c r="R32" s="13">
        <f>IF($A32&gt;$B$3,"",CHOOSE(StratNo,E_Snow!I32,E_Aval!I32,E_Smart!I32,E_Dead!I32,E_Cust!I32))</f>
        <v/>
      </c>
    </row>
    <row r="33">
      <c r="A33" s="20" t="n">
        <v>28</v>
      </c>
      <c r="B33" s="11">
        <f>IF(A33&gt;$B$3,"",Months!B33)</f>
        <v/>
      </c>
      <c r="C33" s="13">
        <f>IF(A33&gt;$B$3,"",ROUND(Months!C33+Months!D33,2))</f>
        <v/>
      </c>
      <c r="D33" s="13">
        <f>IF(OR($A33&gt;$B$3,Debts!$V$5=0),"",ROUND(CHOOSE(StratNo,E_Snow!V33+E_Snow!AT33,E_Aval!V33+E_Aval!AT33,E_Smart!V33+E_Smart!AT33,E_Dead!V33+E_Dead!AT33,E_Cust!V33+E_Cust!AT33),2))</f>
        <v/>
      </c>
      <c r="E33" s="13">
        <f>IF(OR($A33&gt;$B$3,Debts!$V$6=0),"",ROUND(CHOOSE(StratNo,E_Snow!W33+E_Snow!AU33,E_Aval!W33+E_Aval!AU33,E_Smart!W33+E_Smart!AU33,E_Dead!W33+E_Dead!AU33,E_Cust!W33+E_Cust!AU33),2))</f>
        <v/>
      </c>
      <c r="F33" s="13">
        <f>IF(OR($A33&gt;$B$3,Debts!$V$7=0),"",ROUND(CHOOSE(StratNo,E_Snow!X33+E_Snow!AV33,E_Aval!X33+E_Aval!AV33,E_Smart!X33+E_Smart!AV33,E_Dead!X33+E_Dead!AV33,E_Cust!X33+E_Cust!AV33),2))</f>
        <v/>
      </c>
      <c r="G33" s="13">
        <f>IF(OR($A33&gt;$B$3,Debts!$V$8=0),"",ROUND(CHOOSE(StratNo,E_Snow!Y33+E_Snow!AW33,E_Aval!Y33+E_Aval!AW33,E_Smart!Y33+E_Smart!AW33,E_Dead!Y33+E_Dead!AW33,E_Cust!Y33+E_Cust!AW33),2))</f>
        <v/>
      </c>
      <c r="H33" s="13">
        <f>IF(OR($A33&gt;$B$3,Debts!$V$9=0),"",ROUND(CHOOSE(StratNo,E_Snow!Z33+E_Snow!AX33,E_Aval!Z33+E_Aval!AX33,E_Smart!Z33+E_Smart!AX33,E_Dead!Z33+E_Dead!AX33,E_Cust!Z33+E_Cust!AX33),2))</f>
        <v/>
      </c>
      <c r="I33" s="13">
        <f>IF(OR($A33&gt;$B$3,Debts!$V$10=0),"",ROUND(CHOOSE(StratNo,E_Snow!AA33+E_Snow!AY33,E_Aval!AA33+E_Aval!AY33,E_Smart!AA33+E_Smart!AY33,E_Dead!AA33+E_Dead!AY33,E_Cust!AA33+E_Cust!AY33),2))</f>
        <v/>
      </c>
      <c r="J33" s="13">
        <f>IF(OR($A33&gt;$B$3,Debts!$V$11=0),"",ROUND(CHOOSE(StratNo,E_Snow!AB33+E_Snow!AZ33,E_Aval!AB33+E_Aval!AZ33,E_Smart!AB33+E_Smart!AZ33,E_Dead!AB33+E_Dead!AZ33,E_Cust!AB33+E_Cust!AZ33),2))</f>
        <v/>
      </c>
      <c r="K33" s="13">
        <f>IF(OR($A33&gt;$B$3,Debts!$V$12=0),"",ROUND(CHOOSE(StratNo,E_Snow!AC33+E_Snow!BA33,E_Aval!AC33+E_Aval!BA33,E_Smart!AC33+E_Smart!BA33,E_Dead!AC33+E_Dead!BA33,E_Cust!AC33+E_Cust!BA33),2))</f>
        <v/>
      </c>
      <c r="L33" s="13">
        <f>IF(OR($A33&gt;$B$3,Debts!$V$13=0),"",ROUND(CHOOSE(StratNo,E_Snow!AD33+E_Snow!BB33,E_Aval!AD33+E_Aval!BB33,E_Smart!AD33+E_Smart!BB33,E_Dead!AD33+E_Dead!BB33,E_Cust!AD33+E_Cust!BB33),2))</f>
        <v/>
      </c>
      <c r="M33" s="13">
        <f>IF(OR($A33&gt;$B$3,Debts!$V$14=0),"",ROUND(CHOOSE(StratNo,E_Snow!AE33+E_Snow!BC33,E_Aval!AE33+E_Aval!BC33,E_Smart!AE33+E_Smart!BC33,E_Dead!AE33+E_Dead!BC33,E_Cust!AE33+E_Cust!BC33),2))</f>
        <v/>
      </c>
      <c r="N33" s="13">
        <f>IF(OR($A33&gt;$B$3,Debts!$V$15=0),"",ROUND(CHOOSE(StratNo,E_Snow!AF33+E_Snow!BD33,E_Aval!AF33+E_Aval!BD33,E_Smart!AF33+E_Smart!BD33,E_Dead!AF33+E_Dead!BD33,E_Cust!AF33+E_Cust!BD33),2))</f>
        <v/>
      </c>
      <c r="O33" s="13">
        <f>IF(OR($A33&gt;$B$3,Debts!$V$16=0),"",ROUND(CHOOSE(StratNo,E_Snow!AG33+E_Snow!BE33,E_Aval!AG33+E_Aval!BE33,E_Smart!AG33+E_Smart!BE33,E_Dead!AG33+E_Dead!BE33,E_Cust!AG33+E_Cust!BE33),2))</f>
        <v/>
      </c>
      <c r="P33" s="13">
        <f>IF($A33&gt;$B$3,"",CHOOSE(StratNo,E_Snow!G33,E_Aval!G33,E_Smart!G33,E_Dead!G33,E_Cust!G33))</f>
        <v/>
      </c>
      <c r="Q33" s="13">
        <f>IF($A33&gt;$B$3,"",CHOOSE(StratNo,E_Snow!H33,E_Aval!H33,E_Smart!H33,E_Dead!H33,E_Cust!H33))</f>
        <v/>
      </c>
      <c r="R33" s="13">
        <f>IF($A33&gt;$B$3,"",CHOOSE(StratNo,E_Snow!I33,E_Aval!I33,E_Smart!I33,E_Dead!I33,E_Cust!I33))</f>
        <v/>
      </c>
    </row>
    <row r="34">
      <c r="A34" s="20" t="n">
        <v>29</v>
      </c>
      <c r="B34" s="11">
        <f>IF(A34&gt;$B$3,"",Months!B34)</f>
        <v/>
      </c>
      <c r="C34" s="13">
        <f>IF(A34&gt;$B$3,"",ROUND(Months!C34+Months!D34,2))</f>
        <v/>
      </c>
      <c r="D34" s="13">
        <f>IF(OR($A34&gt;$B$3,Debts!$V$5=0),"",ROUND(CHOOSE(StratNo,E_Snow!V34+E_Snow!AT34,E_Aval!V34+E_Aval!AT34,E_Smart!V34+E_Smart!AT34,E_Dead!V34+E_Dead!AT34,E_Cust!V34+E_Cust!AT34),2))</f>
        <v/>
      </c>
      <c r="E34" s="13">
        <f>IF(OR($A34&gt;$B$3,Debts!$V$6=0),"",ROUND(CHOOSE(StratNo,E_Snow!W34+E_Snow!AU34,E_Aval!W34+E_Aval!AU34,E_Smart!W34+E_Smart!AU34,E_Dead!W34+E_Dead!AU34,E_Cust!W34+E_Cust!AU34),2))</f>
        <v/>
      </c>
      <c r="F34" s="13">
        <f>IF(OR($A34&gt;$B$3,Debts!$V$7=0),"",ROUND(CHOOSE(StratNo,E_Snow!X34+E_Snow!AV34,E_Aval!X34+E_Aval!AV34,E_Smart!X34+E_Smart!AV34,E_Dead!X34+E_Dead!AV34,E_Cust!X34+E_Cust!AV34),2))</f>
        <v/>
      </c>
      <c r="G34" s="13">
        <f>IF(OR($A34&gt;$B$3,Debts!$V$8=0),"",ROUND(CHOOSE(StratNo,E_Snow!Y34+E_Snow!AW34,E_Aval!Y34+E_Aval!AW34,E_Smart!Y34+E_Smart!AW34,E_Dead!Y34+E_Dead!AW34,E_Cust!Y34+E_Cust!AW34),2))</f>
        <v/>
      </c>
      <c r="H34" s="13">
        <f>IF(OR($A34&gt;$B$3,Debts!$V$9=0),"",ROUND(CHOOSE(StratNo,E_Snow!Z34+E_Snow!AX34,E_Aval!Z34+E_Aval!AX34,E_Smart!Z34+E_Smart!AX34,E_Dead!Z34+E_Dead!AX34,E_Cust!Z34+E_Cust!AX34),2))</f>
        <v/>
      </c>
      <c r="I34" s="13">
        <f>IF(OR($A34&gt;$B$3,Debts!$V$10=0),"",ROUND(CHOOSE(StratNo,E_Snow!AA34+E_Snow!AY34,E_Aval!AA34+E_Aval!AY34,E_Smart!AA34+E_Smart!AY34,E_Dead!AA34+E_Dead!AY34,E_Cust!AA34+E_Cust!AY34),2))</f>
        <v/>
      </c>
      <c r="J34" s="13">
        <f>IF(OR($A34&gt;$B$3,Debts!$V$11=0),"",ROUND(CHOOSE(StratNo,E_Snow!AB34+E_Snow!AZ34,E_Aval!AB34+E_Aval!AZ34,E_Smart!AB34+E_Smart!AZ34,E_Dead!AB34+E_Dead!AZ34,E_Cust!AB34+E_Cust!AZ34),2))</f>
        <v/>
      </c>
      <c r="K34" s="13">
        <f>IF(OR($A34&gt;$B$3,Debts!$V$12=0),"",ROUND(CHOOSE(StratNo,E_Snow!AC34+E_Snow!BA34,E_Aval!AC34+E_Aval!BA34,E_Smart!AC34+E_Smart!BA34,E_Dead!AC34+E_Dead!BA34,E_Cust!AC34+E_Cust!BA34),2))</f>
        <v/>
      </c>
      <c r="L34" s="13">
        <f>IF(OR($A34&gt;$B$3,Debts!$V$13=0),"",ROUND(CHOOSE(StratNo,E_Snow!AD34+E_Snow!BB34,E_Aval!AD34+E_Aval!BB34,E_Smart!AD34+E_Smart!BB34,E_Dead!AD34+E_Dead!BB34,E_Cust!AD34+E_Cust!BB34),2))</f>
        <v/>
      </c>
      <c r="M34" s="13">
        <f>IF(OR($A34&gt;$B$3,Debts!$V$14=0),"",ROUND(CHOOSE(StratNo,E_Snow!AE34+E_Snow!BC34,E_Aval!AE34+E_Aval!BC34,E_Smart!AE34+E_Smart!BC34,E_Dead!AE34+E_Dead!BC34,E_Cust!AE34+E_Cust!BC34),2))</f>
        <v/>
      </c>
      <c r="N34" s="13">
        <f>IF(OR($A34&gt;$B$3,Debts!$V$15=0),"",ROUND(CHOOSE(StratNo,E_Snow!AF34+E_Snow!BD34,E_Aval!AF34+E_Aval!BD34,E_Smart!AF34+E_Smart!BD34,E_Dead!AF34+E_Dead!BD34,E_Cust!AF34+E_Cust!BD34),2))</f>
        <v/>
      </c>
      <c r="O34" s="13">
        <f>IF(OR($A34&gt;$B$3,Debts!$V$16=0),"",ROUND(CHOOSE(StratNo,E_Snow!AG34+E_Snow!BE34,E_Aval!AG34+E_Aval!BE34,E_Smart!AG34+E_Smart!BE34,E_Dead!AG34+E_Dead!BE34,E_Cust!AG34+E_Cust!BE34),2))</f>
        <v/>
      </c>
      <c r="P34" s="13">
        <f>IF($A34&gt;$B$3,"",CHOOSE(StratNo,E_Snow!G34,E_Aval!G34,E_Smart!G34,E_Dead!G34,E_Cust!G34))</f>
        <v/>
      </c>
      <c r="Q34" s="13">
        <f>IF($A34&gt;$B$3,"",CHOOSE(StratNo,E_Snow!H34,E_Aval!H34,E_Smart!H34,E_Dead!H34,E_Cust!H34))</f>
        <v/>
      </c>
      <c r="R34" s="13">
        <f>IF($A34&gt;$B$3,"",CHOOSE(StratNo,E_Snow!I34,E_Aval!I34,E_Smart!I34,E_Dead!I34,E_Cust!I34))</f>
        <v/>
      </c>
    </row>
    <row r="35">
      <c r="A35" s="20" t="n">
        <v>30</v>
      </c>
      <c r="B35" s="11">
        <f>IF(A35&gt;$B$3,"",Months!B35)</f>
        <v/>
      </c>
      <c r="C35" s="13">
        <f>IF(A35&gt;$B$3,"",ROUND(Months!C35+Months!D35,2))</f>
        <v/>
      </c>
      <c r="D35" s="13">
        <f>IF(OR($A35&gt;$B$3,Debts!$V$5=0),"",ROUND(CHOOSE(StratNo,E_Snow!V35+E_Snow!AT35,E_Aval!V35+E_Aval!AT35,E_Smart!V35+E_Smart!AT35,E_Dead!V35+E_Dead!AT35,E_Cust!V35+E_Cust!AT35),2))</f>
        <v/>
      </c>
      <c r="E35" s="13">
        <f>IF(OR($A35&gt;$B$3,Debts!$V$6=0),"",ROUND(CHOOSE(StratNo,E_Snow!W35+E_Snow!AU35,E_Aval!W35+E_Aval!AU35,E_Smart!W35+E_Smart!AU35,E_Dead!W35+E_Dead!AU35,E_Cust!W35+E_Cust!AU35),2))</f>
        <v/>
      </c>
      <c r="F35" s="13">
        <f>IF(OR($A35&gt;$B$3,Debts!$V$7=0),"",ROUND(CHOOSE(StratNo,E_Snow!X35+E_Snow!AV35,E_Aval!X35+E_Aval!AV35,E_Smart!X35+E_Smart!AV35,E_Dead!X35+E_Dead!AV35,E_Cust!X35+E_Cust!AV35),2))</f>
        <v/>
      </c>
      <c r="G35" s="13">
        <f>IF(OR($A35&gt;$B$3,Debts!$V$8=0),"",ROUND(CHOOSE(StratNo,E_Snow!Y35+E_Snow!AW35,E_Aval!Y35+E_Aval!AW35,E_Smart!Y35+E_Smart!AW35,E_Dead!Y35+E_Dead!AW35,E_Cust!Y35+E_Cust!AW35),2))</f>
        <v/>
      </c>
      <c r="H35" s="13">
        <f>IF(OR($A35&gt;$B$3,Debts!$V$9=0),"",ROUND(CHOOSE(StratNo,E_Snow!Z35+E_Snow!AX35,E_Aval!Z35+E_Aval!AX35,E_Smart!Z35+E_Smart!AX35,E_Dead!Z35+E_Dead!AX35,E_Cust!Z35+E_Cust!AX35),2))</f>
        <v/>
      </c>
      <c r="I35" s="13">
        <f>IF(OR($A35&gt;$B$3,Debts!$V$10=0),"",ROUND(CHOOSE(StratNo,E_Snow!AA35+E_Snow!AY35,E_Aval!AA35+E_Aval!AY35,E_Smart!AA35+E_Smart!AY35,E_Dead!AA35+E_Dead!AY35,E_Cust!AA35+E_Cust!AY35),2))</f>
        <v/>
      </c>
      <c r="J35" s="13">
        <f>IF(OR($A35&gt;$B$3,Debts!$V$11=0),"",ROUND(CHOOSE(StratNo,E_Snow!AB35+E_Snow!AZ35,E_Aval!AB35+E_Aval!AZ35,E_Smart!AB35+E_Smart!AZ35,E_Dead!AB35+E_Dead!AZ35,E_Cust!AB35+E_Cust!AZ35),2))</f>
        <v/>
      </c>
      <c r="K35" s="13">
        <f>IF(OR($A35&gt;$B$3,Debts!$V$12=0),"",ROUND(CHOOSE(StratNo,E_Snow!AC35+E_Snow!BA35,E_Aval!AC35+E_Aval!BA35,E_Smart!AC35+E_Smart!BA35,E_Dead!AC35+E_Dead!BA35,E_Cust!AC35+E_Cust!BA35),2))</f>
        <v/>
      </c>
      <c r="L35" s="13">
        <f>IF(OR($A35&gt;$B$3,Debts!$V$13=0),"",ROUND(CHOOSE(StratNo,E_Snow!AD35+E_Snow!BB35,E_Aval!AD35+E_Aval!BB35,E_Smart!AD35+E_Smart!BB35,E_Dead!AD35+E_Dead!BB35,E_Cust!AD35+E_Cust!BB35),2))</f>
        <v/>
      </c>
      <c r="M35" s="13">
        <f>IF(OR($A35&gt;$B$3,Debts!$V$14=0),"",ROUND(CHOOSE(StratNo,E_Snow!AE35+E_Snow!BC35,E_Aval!AE35+E_Aval!BC35,E_Smart!AE35+E_Smart!BC35,E_Dead!AE35+E_Dead!BC35,E_Cust!AE35+E_Cust!BC35),2))</f>
        <v/>
      </c>
      <c r="N35" s="13">
        <f>IF(OR($A35&gt;$B$3,Debts!$V$15=0),"",ROUND(CHOOSE(StratNo,E_Snow!AF35+E_Snow!BD35,E_Aval!AF35+E_Aval!BD35,E_Smart!AF35+E_Smart!BD35,E_Dead!AF35+E_Dead!BD35,E_Cust!AF35+E_Cust!BD35),2))</f>
        <v/>
      </c>
      <c r="O35" s="13">
        <f>IF(OR($A35&gt;$B$3,Debts!$V$16=0),"",ROUND(CHOOSE(StratNo,E_Snow!AG35+E_Snow!BE35,E_Aval!AG35+E_Aval!BE35,E_Smart!AG35+E_Smart!BE35,E_Dead!AG35+E_Dead!BE35,E_Cust!AG35+E_Cust!BE35),2))</f>
        <v/>
      </c>
      <c r="P35" s="13">
        <f>IF($A35&gt;$B$3,"",CHOOSE(StratNo,E_Snow!G35,E_Aval!G35,E_Smart!G35,E_Dead!G35,E_Cust!G35))</f>
        <v/>
      </c>
      <c r="Q35" s="13">
        <f>IF($A35&gt;$B$3,"",CHOOSE(StratNo,E_Snow!H35,E_Aval!H35,E_Smart!H35,E_Dead!H35,E_Cust!H35))</f>
        <v/>
      </c>
      <c r="R35" s="13">
        <f>IF($A35&gt;$B$3,"",CHOOSE(StratNo,E_Snow!I35,E_Aval!I35,E_Smart!I35,E_Dead!I35,E_Cust!I35))</f>
        <v/>
      </c>
    </row>
    <row r="36">
      <c r="A36" s="20" t="n">
        <v>31</v>
      </c>
      <c r="B36" s="11">
        <f>IF(A36&gt;$B$3,"",Months!B36)</f>
        <v/>
      </c>
      <c r="C36" s="13">
        <f>IF(A36&gt;$B$3,"",ROUND(Months!C36+Months!D36,2))</f>
        <v/>
      </c>
      <c r="D36" s="13">
        <f>IF(OR($A36&gt;$B$3,Debts!$V$5=0),"",ROUND(CHOOSE(StratNo,E_Snow!V36+E_Snow!AT36,E_Aval!V36+E_Aval!AT36,E_Smart!V36+E_Smart!AT36,E_Dead!V36+E_Dead!AT36,E_Cust!V36+E_Cust!AT36),2))</f>
        <v/>
      </c>
      <c r="E36" s="13">
        <f>IF(OR($A36&gt;$B$3,Debts!$V$6=0),"",ROUND(CHOOSE(StratNo,E_Snow!W36+E_Snow!AU36,E_Aval!W36+E_Aval!AU36,E_Smart!W36+E_Smart!AU36,E_Dead!W36+E_Dead!AU36,E_Cust!W36+E_Cust!AU36),2))</f>
        <v/>
      </c>
      <c r="F36" s="13">
        <f>IF(OR($A36&gt;$B$3,Debts!$V$7=0),"",ROUND(CHOOSE(StratNo,E_Snow!X36+E_Snow!AV36,E_Aval!X36+E_Aval!AV36,E_Smart!X36+E_Smart!AV36,E_Dead!X36+E_Dead!AV36,E_Cust!X36+E_Cust!AV36),2))</f>
        <v/>
      </c>
      <c r="G36" s="13">
        <f>IF(OR($A36&gt;$B$3,Debts!$V$8=0),"",ROUND(CHOOSE(StratNo,E_Snow!Y36+E_Snow!AW36,E_Aval!Y36+E_Aval!AW36,E_Smart!Y36+E_Smart!AW36,E_Dead!Y36+E_Dead!AW36,E_Cust!Y36+E_Cust!AW36),2))</f>
        <v/>
      </c>
      <c r="H36" s="13">
        <f>IF(OR($A36&gt;$B$3,Debts!$V$9=0),"",ROUND(CHOOSE(StratNo,E_Snow!Z36+E_Snow!AX36,E_Aval!Z36+E_Aval!AX36,E_Smart!Z36+E_Smart!AX36,E_Dead!Z36+E_Dead!AX36,E_Cust!Z36+E_Cust!AX36),2))</f>
        <v/>
      </c>
      <c r="I36" s="13">
        <f>IF(OR($A36&gt;$B$3,Debts!$V$10=0),"",ROUND(CHOOSE(StratNo,E_Snow!AA36+E_Snow!AY36,E_Aval!AA36+E_Aval!AY36,E_Smart!AA36+E_Smart!AY36,E_Dead!AA36+E_Dead!AY36,E_Cust!AA36+E_Cust!AY36),2))</f>
        <v/>
      </c>
      <c r="J36" s="13">
        <f>IF(OR($A36&gt;$B$3,Debts!$V$11=0),"",ROUND(CHOOSE(StratNo,E_Snow!AB36+E_Snow!AZ36,E_Aval!AB36+E_Aval!AZ36,E_Smart!AB36+E_Smart!AZ36,E_Dead!AB36+E_Dead!AZ36,E_Cust!AB36+E_Cust!AZ36),2))</f>
        <v/>
      </c>
      <c r="K36" s="13">
        <f>IF(OR($A36&gt;$B$3,Debts!$V$12=0),"",ROUND(CHOOSE(StratNo,E_Snow!AC36+E_Snow!BA36,E_Aval!AC36+E_Aval!BA36,E_Smart!AC36+E_Smart!BA36,E_Dead!AC36+E_Dead!BA36,E_Cust!AC36+E_Cust!BA36),2))</f>
        <v/>
      </c>
      <c r="L36" s="13">
        <f>IF(OR($A36&gt;$B$3,Debts!$V$13=0),"",ROUND(CHOOSE(StratNo,E_Snow!AD36+E_Snow!BB36,E_Aval!AD36+E_Aval!BB36,E_Smart!AD36+E_Smart!BB36,E_Dead!AD36+E_Dead!BB36,E_Cust!AD36+E_Cust!BB36),2))</f>
        <v/>
      </c>
      <c r="M36" s="13">
        <f>IF(OR($A36&gt;$B$3,Debts!$V$14=0),"",ROUND(CHOOSE(StratNo,E_Snow!AE36+E_Snow!BC36,E_Aval!AE36+E_Aval!BC36,E_Smart!AE36+E_Smart!BC36,E_Dead!AE36+E_Dead!BC36,E_Cust!AE36+E_Cust!BC36),2))</f>
        <v/>
      </c>
      <c r="N36" s="13">
        <f>IF(OR($A36&gt;$B$3,Debts!$V$15=0),"",ROUND(CHOOSE(StratNo,E_Snow!AF36+E_Snow!BD36,E_Aval!AF36+E_Aval!BD36,E_Smart!AF36+E_Smart!BD36,E_Dead!AF36+E_Dead!BD36,E_Cust!AF36+E_Cust!BD36),2))</f>
        <v/>
      </c>
      <c r="O36" s="13">
        <f>IF(OR($A36&gt;$B$3,Debts!$V$16=0),"",ROUND(CHOOSE(StratNo,E_Snow!AG36+E_Snow!BE36,E_Aval!AG36+E_Aval!BE36,E_Smart!AG36+E_Smart!BE36,E_Dead!AG36+E_Dead!BE36,E_Cust!AG36+E_Cust!BE36),2))</f>
        <v/>
      </c>
      <c r="P36" s="13">
        <f>IF($A36&gt;$B$3,"",CHOOSE(StratNo,E_Snow!G36,E_Aval!G36,E_Smart!G36,E_Dead!G36,E_Cust!G36))</f>
        <v/>
      </c>
      <c r="Q36" s="13">
        <f>IF($A36&gt;$B$3,"",CHOOSE(StratNo,E_Snow!H36,E_Aval!H36,E_Smart!H36,E_Dead!H36,E_Cust!H36))</f>
        <v/>
      </c>
      <c r="R36" s="13">
        <f>IF($A36&gt;$B$3,"",CHOOSE(StratNo,E_Snow!I36,E_Aval!I36,E_Smart!I36,E_Dead!I36,E_Cust!I36))</f>
        <v/>
      </c>
    </row>
    <row r="37">
      <c r="A37" s="20" t="n">
        <v>32</v>
      </c>
      <c r="B37" s="11">
        <f>IF(A37&gt;$B$3,"",Months!B37)</f>
        <v/>
      </c>
      <c r="C37" s="13">
        <f>IF(A37&gt;$B$3,"",ROUND(Months!C37+Months!D37,2))</f>
        <v/>
      </c>
      <c r="D37" s="13">
        <f>IF(OR($A37&gt;$B$3,Debts!$V$5=0),"",ROUND(CHOOSE(StratNo,E_Snow!V37+E_Snow!AT37,E_Aval!V37+E_Aval!AT37,E_Smart!V37+E_Smart!AT37,E_Dead!V37+E_Dead!AT37,E_Cust!V37+E_Cust!AT37),2))</f>
        <v/>
      </c>
      <c r="E37" s="13">
        <f>IF(OR($A37&gt;$B$3,Debts!$V$6=0),"",ROUND(CHOOSE(StratNo,E_Snow!W37+E_Snow!AU37,E_Aval!W37+E_Aval!AU37,E_Smart!W37+E_Smart!AU37,E_Dead!W37+E_Dead!AU37,E_Cust!W37+E_Cust!AU37),2))</f>
        <v/>
      </c>
      <c r="F37" s="13">
        <f>IF(OR($A37&gt;$B$3,Debts!$V$7=0),"",ROUND(CHOOSE(StratNo,E_Snow!X37+E_Snow!AV37,E_Aval!X37+E_Aval!AV37,E_Smart!X37+E_Smart!AV37,E_Dead!X37+E_Dead!AV37,E_Cust!X37+E_Cust!AV37),2))</f>
        <v/>
      </c>
      <c r="G37" s="13">
        <f>IF(OR($A37&gt;$B$3,Debts!$V$8=0),"",ROUND(CHOOSE(StratNo,E_Snow!Y37+E_Snow!AW37,E_Aval!Y37+E_Aval!AW37,E_Smart!Y37+E_Smart!AW37,E_Dead!Y37+E_Dead!AW37,E_Cust!Y37+E_Cust!AW37),2))</f>
        <v/>
      </c>
      <c r="H37" s="13">
        <f>IF(OR($A37&gt;$B$3,Debts!$V$9=0),"",ROUND(CHOOSE(StratNo,E_Snow!Z37+E_Snow!AX37,E_Aval!Z37+E_Aval!AX37,E_Smart!Z37+E_Smart!AX37,E_Dead!Z37+E_Dead!AX37,E_Cust!Z37+E_Cust!AX37),2))</f>
        <v/>
      </c>
      <c r="I37" s="13">
        <f>IF(OR($A37&gt;$B$3,Debts!$V$10=0),"",ROUND(CHOOSE(StratNo,E_Snow!AA37+E_Snow!AY37,E_Aval!AA37+E_Aval!AY37,E_Smart!AA37+E_Smart!AY37,E_Dead!AA37+E_Dead!AY37,E_Cust!AA37+E_Cust!AY37),2))</f>
        <v/>
      </c>
      <c r="J37" s="13">
        <f>IF(OR($A37&gt;$B$3,Debts!$V$11=0),"",ROUND(CHOOSE(StratNo,E_Snow!AB37+E_Snow!AZ37,E_Aval!AB37+E_Aval!AZ37,E_Smart!AB37+E_Smart!AZ37,E_Dead!AB37+E_Dead!AZ37,E_Cust!AB37+E_Cust!AZ37),2))</f>
        <v/>
      </c>
      <c r="K37" s="13">
        <f>IF(OR($A37&gt;$B$3,Debts!$V$12=0),"",ROUND(CHOOSE(StratNo,E_Snow!AC37+E_Snow!BA37,E_Aval!AC37+E_Aval!BA37,E_Smart!AC37+E_Smart!BA37,E_Dead!AC37+E_Dead!BA37,E_Cust!AC37+E_Cust!BA37),2))</f>
        <v/>
      </c>
      <c r="L37" s="13">
        <f>IF(OR($A37&gt;$B$3,Debts!$V$13=0),"",ROUND(CHOOSE(StratNo,E_Snow!AD37+E_Snow!BB37,E_Aval!AD37+E_Aval!BB37,E_Smart!AD37+E_Smart!BB37,E_Dead!AD37+E_Dead!BB37,E_Cust!AD37+E_Cust!BB37),2))</f>
        <v/>
      </c>
      <c r="M37" s="13">
        <f>IF(OR($A37&gt;$B$3,Debts!$V$14=0),"",ROUND(CHOOSE(StratNo,E_Snow!AE37+E_Snow!BC37,E_Aval!AE37+E_Aval!BC37,E_Smart!AE37+E_Smart!BC37,E_Dead!AE37+E_Dead!BC37,E_Cust!AE37+E_Cust!BC37),2))</f>
        <v/>
      </c>
      <c r="N37" s="13">
        <f>IF(OR($A37&gt;$B$3,Debts!$V$15=0),"",ROUND(CHOOSE(StratNo,E_Snow!AF37+E_Snow!BD37,E_Aval!AF37+E_Aval!BD37,E_Smart!AF37+E_Smart!BD37,E_Dead!AF37+E_Dead!BD37,E_Cust!AF37+E_Cust!BD37),2))</f>
        <v/>
      </c>
      <c r="O37" s="13">
        <f>IF(OR($A37&gt;$B$3,Debts!$V$16=0),"",ROUND(CHOOSE(StratNo,E_Snow!AG37+E_Snow!BE37,E_Aval!AG37+E_Aval!BE37,E_Smart!AG37+E_Smart!BE37,E_Dead!AG37+E_Dead!BE37,E_Cust!AG37+E_Cust!BE37),2))</f>
        <v/>
      </c>
      <c r="P37" s="13">
        <f>IF($A37&gt;$B$3,"",CHOOSE(StratNo,E_Snow!G37,E_Aval!G37,E_Smart!G37,E_Dead!G37,E_Cust!G37))</f>
        <v/>
      </c>
      <c r="Q37" s="13">
        <f>IF($A37&gt;$B$3,"",CHOOSE(StratNo,E_Snow!H37,E_Aval!H37,E_Smart!H37,E_Dead!H37,E_Cust!H37))</f>
        <v/>
      </c>
      <c r="R37" s="13">
        <f>IF($A37&gt;$B$3,"",CHOOSE(StratNo,E_Snow!I37,E_Aval!I37,E_Smart!I37,E_Dead!I37,E_Cust!I37))</f>
        <v/>
      </c>
    </row>
    <row r="38">
      <c r="A38" s="20" t="n">
        <v>33</v>
      </c>
      <c r="B38" s="11">
        <f>IF(A38&gt;$B$3,"",Months!B38)</f>
        <v/>
      </c>
      <c r="C38" s="13">
        <f>IF(A38&gt;$B$3,"",ROUND(Months!C38+Months!D38,2))</f>
        <v/>
      </c>
      <c r="D38" s="13">
        <f>IF(OR($A38&gt;$B$3,Debts!$V$5=0),"",ROUND(CHOOSE(StratNo,E_Snow!V38+E_Snow!AT38,E_Aval!V38+E_Aval!AT38,E_Smart!V38+E_Smart!AT38,E_Dead!V38+E_Dead!AT38,E_Cust!V38+E_Cust!AT38),2))</f>
        <v/>
      </c>
      <c r="E38" s="13">
        <f>IF(OR($A38&gt;$B$3,Debts!$V$6=0),"",ROUND(CHOOSE(StratNo,E_Snow!W38+E_Snow!AU38,E_Aval!W38+E_Aval!AU38,E_Smart!W38+E_Smart!AU38,E_Dead!W38+E_Dead!AU38,E_Cust!W38+E_Cust!AU38),2))</f>
        <v/>
      </c>
      <c r="F38" s="13">
        <f>IF(OR($A38&gt;$B$3,Debts!$V$7=0),"",ROUND(CHOOSE(StratNo,E_Snow!X38+E_Snow!AV38,E_Aval!X38+E_Aval!AV38,E_Smart!X38+E_Smart!AV38,E_Dead!X38+E_Dead!AV38,E_Cust!X38+E_Cust!AV38),2))</f>
        <v/>
      </c>
      <c r="G38" s="13">
        <f>IF(OR($A38&gt;$B$3,Debts!$V$8=0),"",ROUND(CHOOSE(StratNo,E_Snow!Y38+E_Snow!AW38,E_Aval!Y38+E_Aval!AW38,E_Smart!Y38+E_Smart!AW38,E_Dead!Y38+E_Dead!AW38,E_Cust!Y38+E_Cust!AW38),2))</f>
        <v/>
      </c>
      <c r="H38" s="13">
        <f>IF(OR($A38&gt;$B$3,Debts!$V$9=0),"",ROUND(CHOOSE(StratNo,E_Snow!Z38+E_Snow!AX38,E_Aval!Z38+E_Aval!AX38,E_Smart!Z38+E_Smart!AX38,E_Dead!Z38+E_Dead!AX38,E_Cust!Z38+E_Cust!AX38),2))</f>
        <v/>
      </c>
      <c r="I38" s="13">
        <f>IF(OR($A38&gt;$B$3,Debts!$V$10=0),"",ROUND(CHOOSE(StratNo,E_Snow!AA38+E_Snow!AY38,E_Aval!AA38+E_Aval!AY38,E_Smart!AA38+E_Smart!AY38,E_Dead!AA38+E_Dead!AY38,E_Cust!AA38+E_Cust!AY38),2))</f>
        <v/>
      </c>
      <c r="J38" s="13">
        <f>IF(OR($A38&gt;$B$3,Debts!$V$11=0),"",ROUND(CHOOSE(StratNo,E_Snow!AB38+E_Snow!AZ38,E_Aval!AB38+E_Aval!AZ38,E_Smart!AB38+E_Smart!AZ38,E_Dead!AB38+E_Dead!AZ38,E_Cust!AB38+E_Cust!AZ38),2))</f>
        <v/>
      </c>
      <c r="K38" s="13">
        <f>IF(OR($A38&gt;$B$3,Debts!$V$12=0),"",ROUND(CHOOSE(StratNo,E_Snow!AC38+E_Snow!BA38,E_Aval!AC38+E_Aval!BA38,E_Smart!AC38+E_Smart!BA38,E_Dead!AC38+E_Dead!BA38,E_Cust!AC38+E_Cust!BA38),2))</f>
        <v/>
      </c>
      <c r="L38" s="13">
        <f>IF(OR($A38&gt;$B$3,Debts!$V$13=0),"",ROUND(CHOOSE(StratNo,E_Snow!AD38+E_Snow!BB38,E_Aval!AD38+E_Aval!BB38,E_Smart!AD38+E_Smart!BB38,E_Dead!AD38+E_Dead!BB38,E_Cust!AD38+E_Cust!BB38),2))</f>
        <v/>
      </c>
      <c r="M38" s="13">
        <f>IF(OR($A38&gt;$B$3,Debts!$V$14=0),"",ROUND(CHOOSE(StratNo,E_Snow!AE38+E_Snow!BC38,E_Aval!AE38+E_Aval!BC38,E_Smart!AE38+E_Smart!BC38,E_Dead!AE38+E_Dead!BC38,E_Cust!AE38+E_Cust!BC38),2))</f>
        <v/>
      </c>
      <c r="N38" s="13">
        <f>IF(OR($A38&gt;$B$3,Debts!$V$15=0),"",ROUND(CHOOSE(StratNo,E_Snow!AF38+E_Snow!BD38,E_Aval!AF38+E_Aval!BD38,E_Smart!AF38+E_Smart!BD38,E_Dead!AF38+E_Dead!BD38,E_Cust!AF38+E_Cust!BD38),2))</f>
        <v/>
      </c>
      <c r="O38" s="13">
        <f>IF(OR($A38&gt;$B$3,Debts!$V$16=0),"",ROUND(CHOOSE(StratNo,E_Snow!AG38+E_Snow!BE38,E_Aval!AG38+E_Aval!BE38,E_Smart!AG38+E_Smart!BE38,E_Dead!AG38+E_Dead!BE38,E_Cust!AG38+E_Cust!BE38),2))</f>
        <v/>
      </c>
      <c r="P38" s="13">
        <f>IF($A38&gt;$B$3,"",CHOOSE(StratNo,E_Snow!G38,E_Aval!G38,E_Smart!G38,E_Dead!G38,E_Cust!G38))</f>
        <v/>
      </c>
      <c r="Q38" s="13">
        <f>IF($A38&gt;$B$3,"",CHOOSE(StratNo,E_Snow!H38,E_Aval!H38,E_Smart!H38,E_Dead!H38,E_Cust!H38))</f>
        <v/>
      </c>
      <c r="R38" s="13">
        <f>IF($A38&gt;$B$3,"",CHOOSE(StratNo,E_Snow!I38,E_Aval!I38,E_Smart!I38,E_Dead!I38,E_Cust!I38))</f>
        <v/>
      </c>
    </row>
    <row r="39">
      <c r="A39" s="20" t="n">
        <v>34</v>
      </c>
      <c r="B39" s="11">
        <f>IF(A39&gt;$B$3,"",Months!B39)</f>
        <v/>
      </c>
      <c r="C39" s="13">
        <f>IF(A39&gt;$B$3,"",ROUND(Months!C39+Months!D39,2))</f>
        <v/>
      </c>
      <c r="D39" s="13">
        <f>IF(OR($A39&gt;$B$3,Debts!$V$5=0),"",ROUND(CHOOSE(StratNo,E_Snow!V39+E_Snow!AT39,E_Aval!V39+E_Aval!AT39,E_Smart!V39+E_Smart!AT39,E_Dead!V39+E_Dead!AT39,E_Cust!V39+E_Cust!AT39),2))</f>
        <v/>
      </c>
      <c r="E39" s="13">
        <f>IF(OR($A39&gt;$B$3,Debts!$V$6=0),"",ROUND(CHOOSE(StratNo,E_Snow!W39+E_Snow!AU39,E_Aval!W39+E_Aval!AU39,E_Smart!W39+E_Smart!AU39,E_Dead!W39+E_Dead!AU39,E_Cust!W39+E_Cust!AU39),2))</f>
        <v/>
      </c>
      <c r="F39" s="13">
        <f>IF(OR($A39&gt;$B$3,Debts!$V$7=0),"",ROUND(CHOOSE(StratNo,E_Snow!X39+E_Snow!AV39,E_Aval!X39+E_Aval!AV39,E_Smart!X39+E_Smart!AV39,E_Dead!X39+E_Dead!AV39,E_Cust!X39+E_Cust!AV39),2))</f>
        <v/>
      </c>
      <c r="G39" s="13">
        <f>IF(OR($A39&gt;$B$3,Debts!$V$8=0),"",ROUND(CHOOSE(StratNo,E_Snow!Y39+E_Snow!AW39,E_Aval!Y39+E_Aval!AW39,E_Smart!Y39+E_Smart!AW39,E_Dead!Y39+E_Dead!AW39,E_Cust!Y39+E_Cust!AW39),2))</f>
        <v/>
      </c>
      <c r="H39" s="13">
        <f>IF(OR($A39&gt;$B$3,Debts!$V$9=0),"",ROUND(CHOOSE(StratNo,E_Snow!Z39+E_Snow!AX39,E_Aval!Z39+E_Aval!AX39,E_Smart!Z39+E_Smart!AX39,E_Dead!Z39+E_Dead!AX39,E_Cust!Z39+E_Cust!AX39),2))</f>
        <v/>
      </c>
      <c r="I39" s="13">
        <f>IF(OR($A39&gt;$B$3,Debts!$V$10=0),"",ROUND(CHOOSE(StratNo,E_Snow!AA39+E_Snow!AY39,E_Aval!AA39+E_Aval!AY39,E_Smart!AA39+E_Smart!AY39,E_Dead!AA39+E_Dead!AY39,E_Cust!AA39+E_Cust!AY39),2))</f>
        <v/>
      </c>
      <c r="J39" s="13">
        <f>IF(OR($A39&gt;$B$3,Debts!$V$11=0),"",ROUND(CHOOSE(StratNo,E_Snow!AB39+E_Snow!AZ39,E_Aval!AB39+E_Aval!AZ39,E_Smart!AB39+E_Smart!AZ39,E_Dead!AB39+E_Dead!AZ39,E_Cust!AB39+E_Cust!AZ39),2))</f>
        <v/>
      </c>
      <c r="K39" s="13">
        <f>IF(OR($A39&gt;$B$3,Debts!$V$12=0),"",ROUND(CHOOSE(StratNo,E_Snow!AC39+E_Snow!BA39,E_Aval!AC39+E_Aval!BA39,E_Smart!AC39+E_Smart!BA39,E_Dead!AC39+E_Dead!BA39,E_Cust!AC39+E_Cust!BA39),2))</f>
        <v/>
      </c>
      <c r="L39" s="13">
        <f>IF(OR($A39&gt;$B$3,Debts!$V$13=0),"",ROUND(CHOOSE(StratNo,E_Snow!AD39+E_Snow!BB39,E_Aval!AD39+E_Aval!BB39,E_Smart!AD39+E_Smart!BB39,E_Dead!AD39+E_Dead!BB39,E_Cust!AD39+E_Cust!BB39),2))</f>
        <v/>
      </c>
      <c r="M39" s="13">
        <f>IF(OR($A39&gt;$B$3,Debts!$V$14=0),"",ROUND(CHOOSE(StratNo,E_Snow!AE39+E_Snow!BC39,E_Aval!AE39+E_Aval!BC39,E_Smart!AE39+E_Smart!BC39,E_Dead!AE39+E_Dead!BC39,E_Cust!AE39+E_Cust!BC39),2))</f>
        <v/>
      </c>
      <c r="N39" s="13">
        <f>IF(OR($A39&gt;$B$3,Debts!$V$15=0),"",ROUND(CHOOSE(StratNo,E_Snow!AF39+E_Snow!BD39,E_Aval!AF39+E_Aval!BD39,E_Smart!AF39+E_Smart!BD39,E_Dead!AF39+E_Dead!BD39,E_Cust!AF39+E_Cust!BD39),2))</f>
        <v/>
      </c>
      <c r="O39" s="13">
        <f>IF(OR($A39&gt;$B$3,Debts!$V$16=0),"",ROUND(CHOOSE(StratNo,E_Snow!AG39+E_Snow!BE39,E_Aval!AG39+E_Aval!BE39,E_Smart!AG39+E_Smart!BE39,E_Dead!AG39+E_Dead!BE39,E_Cust!AG39+E_Cust!BE39),2))</f>
        <v/>
      </c>
      <c r="P39" s="13">
        <f>IF($A39&gt;$B$3,"",CHOOSE(StratNo,E_Snow!G39,E_Aval!G39,E_Smart!G39,E_Dead!G39,E_Cust!G39))</f>
        <v/>
      </c>
      <c r="Q39" s="13">
        <f>IF($A39&gt;$B$3,"",CHOOSE(StratNo,E_Snow!H39,E_Aval!H39,E_Smart!H39,E_Dead!H39,E_Cust!H39))</f>
        <v/>
      </c>
      <c r="R39" s="13">
        <f>IF($A39&gt;$B$3,"",CHOOSE(StratNo,E_Snow!I39,E_Aval!I39,E_Smart!I39,E_Dead!I39,E_Cust!I39))</f>
        <v/>
      </c>
    </row>
    <row r="40">
      <c r="A40" s="20" t="n">
        <v>35</v>
      </c>
      <c r="B40" s="11">
        <f>IF(A40&gt;$B$3,"",Months!B40)</f>
        <v/>
      </c>
      <c r="C40" s="13">
        <f>IF(A40&gt;$B$3,"",ROUND(Months!C40+Months!D40,2))</f>
        <v/>
      </c>
      <c r="D40" s="13">
        <f>IF(OR($A40&gt;$B$3,Debts!$V$5=0),"",ROUND(CHOOSE(StratNo,E_Snow!V40+E_Snow!AT40,E_Aval!V40+E_Aval!AT40,E_Smart!V40+E_Smart!AT40,E_Dead!V40+E_Dead!AT40,E_Cust!V40+E_Cust!AT40),2))</f>
        <v/>
      </c>
      <c r="E40" s="13">
        <f>IF(OR($A40&gt;$B$3,Debts!$V$6=0),"",ROUND(CHOOSE(StratNo,E_Snow!W40+E_Snow!AU40,E_Aval!W40+E_Aval!AU40,E_Smart!W40+E_Smart!AU40,E_Dead!W40+E_Dead!AU40,E_Cust!W40+E_Cust!AU40),2))</f>
        <v/>
      </c>
      <c r="F40" s="13">
        <f>IF(OR($A40&gt;$B$3,Debts!$V$7=0),"",ROUND(CHOOSE(StratNo,E_Snow!X40+E_Snow!AV40,E_Aval!X40+E_Aval!AV40,E_Smart!X40+E_Smart!AV40,E_Dead!X40+E_Dead!AV40,E_Cust!X40+E_Cust!AV40),2))</f>
        <v/>
      </c>
      <c r="G40" s="13">
        <f>IF(OR($A40&gt;$B$3,Debts!$V$8=0),"",ROUND(CHOOSE(StratNo,E_Snow!Y40+E_Snow!AW40,E_Aval!Y40+E_Aval!AW40,E_Smart!Y40+E_Smart!AW40,E_Dead!Y40+E_Dead!AW40,E_Cust!Y40+E_Cust!AW40),2))</f>
        <v/>
      </c>
      <c r="H40" s="13">
        <f>IF(OR($A40&gt;$B$3,Debts!$V$9=0),"",ROUND(CHOOSE(StratNo,E_Snow!Z40+E_Snow!AX40,E_Aval!Z40+E_Aval!AX40,E_Smart!Z40+E_Smart!AX40,E_Dead!Z40+E_Dead!AX40,E_Cust!Z40+E_Cust!AX40),2))</f>
        <v/>
      </c>
      <c r="I40" s="13">
        <f>IF(OR($A40&gt;$B$3,Debts!$V$10=0),"",ROUND(CHOOSE(StratNo,E_Snow!AA40+E_Snow!AY40,E_Aval!AA40+E_Aval!AY40,E_Smart!AA40+E_Smart!AY40,E_Dead!AA40+E_Dead!AY40,E_Cust!AA40+E_Cust!AY40),2))</f>
        <v/>
      </c>
      <c r="J40" s="13">
        <f>IF(OR($A40&gt;$B$3,Debts!$V$11=0),"",ROUND(CHOOSE(StratNo,E_Snow!AB40+E_Snow!AZ40,E_Aval!AB40+E_Aval!AZ40,E_Smart!AB40+E_Smart!AZ40,E_Dead!AB40+E_Dead!AZ40,E_Cust!AB40+E_Cust!AZ40),2))</f>
        <v/>
      </c>
      <c r="K40" s="13">
        <f>IF(OR($A40&gt;$B$3,Debts!$V$12=0),"",ROUND(CHOOSE(StratNo,E_Snow!AC40+E_Snow!BA40,E_Aval!AC40+E_Aval!BA40,E_Smart!AC40+E_Smart!BA40,E_Dead!AC40+E_Dead!BA40,E_Cust!AC40+E_Cust!BA40),2))</f>
        <v/>
      </c>
      <c r="L40" s="13">
        <f>IF(OR($A40&gt;$B$3,Debts!$V$13=0),"",ROUND(CHOOSE(StratNo,E_Snow!AD40+E_Snow!BB40,E_Aval!AD40+E_Aval!BB40,E_Smart!AD40+E_Smart!BB40,E_Dead!AD40+E_Dead!BB40,E_Cust!AD40+E_Cust!BB40),2))</f>
        <v/>
      </c>
      <c r="M40" s="13">
        <f>IF(OR($A40&gt;$B$3,Debts!$V$14=0),"",ROUND(CHOOSE(StratNo,E_Snow!AE40+E_Snow!BC40,E_Aval!AE40+E_Aval!BC40,E_Smart!AE40+E_Smart!BC40,E_Dead!AE40+E_Dead!BC40,E_Cust!AE40+E_Cust!BC40),2))</f>
        <v/>
      </c>
      <c r="N40" s="13">
        <f>IF(OR($A40&gt;$B$3,Debts!$V$15=0),"",ROUND(CHOOSE(StratNo,E_Snow!AF40+E_Snow!BD40,E_Aval!AF40+E_Aval!BD40,E_Smart!AF40+E_Smart!BD40,E_Dead!AF40+E_Dead!BD40,E_Cust!AF40+E_Cust!BD40),2))</f>
        <v/>
      </c>
      <c r="O40" s="13">
        <f>IF(OR($A40&gt;$B$3,Debts!$V$16=0),"",ROUND(CHOOSE(StratNo,E_Snow!AG40+E_Snow!BE40,E_Aval!AG40+E_Aval!BE40,E_Smart!AG40+E_Smart!BE40,E_Dead!AG40+E_Dead!BE40,E_Cust!AG40+E_Cust!BE40),2))</f>
        <v/>
      </c>
      <c r="P40" s="13">
        <f>IF($A40&gt;$B$3,"",CHOOSE(StratNo,E_Snow!G40,E_Aval!G40,E_Smart!G40,E_Dead!G40,E_Cust!G40))</f>
        <v/>
      </c>
      <c r="Q40" s="13">
        <f>IF($A40&gt;$B$3,"",CHOOSE(StratNo,E_Snow!H40,E_Aval!H40,E_Smart!H40,E_Dead!H40,E_Cust!H40))</f>
        <v/>
      </c>
      <c r="R40" s="13">
        <f>IF($A40&gt;$B$3,"",CHOOSE(StratNo,E_Snow!I40,E_Aval!I40,E_Smart!I40,E_Dead!I40,E_Cust!I40))</f>
        <v/>
      </c>
    </row>
    <row r="41">
      <c r="A41" s="20" t="n">
        <v>36</v>
      </c>
      <c r="B41" s="11">
        <f>IF(A41&gt;$B$3,"",Months!B41)</f>
        <v/>
      </c>
      <c r="C41" s="13">
        <f>IF(A41&gt;$B$3,"",ROUND(Months!C41+Months!D41,2))</f>
        <v/>
      </c>
      <c r="D41" s="13">
        <f>IF(OR($A41&gt;$B$3,Debts!$V$5=0),"",ROUND(CHOOSE(StratNo,E_Snow!V41+E_Snow!AT41,E_Aval!V41+E_Aval!AT41,E_Smart!V41+E_Smart!AT41,E_Dead!V41+E_Dead!AT41,E_Cust!V41+E_Cust!AT41),2))</f>
        <v/>
      </c>
      <c r="E41" s="13">
        <f>IF(OR($A41&gt;$B$3,Debts!$V$6=0),"",ROUND(CHOOSE(StratNo,E_Snow!W41+E_Snow!AU41,E_Aval!W41+E_Aval!AU41,E_Smart!W41+E_Smart!AU41,E_Dead!W41+E_Dead!AU41,E_Cust!W41+E_Cust!AU41),2))</f>
        <v/>
      </c>
      <c r="F41" s="13">
        <f>IF(OR($A41&gt;$B$3,Debts!$V$7=0),"",ROUND(CHOOSE(StratNo,E_Snow!X41+E_Snow!AV41,E_Aval!X41+E_Aval!AV41,E_Smart!X41+E_Smart!AV41,E_Dead!X41+E_Dead!AV41,E_Cust!X41+E_Cust!AV41),2))</f>
        <v/>
      </c>
      <c r="G41" s="13">
        <f>IF(OR($A41&gt;$B$3,Debts!$V$8=0),"",ROUND(CHOOSE(StratNo,E_Snow!Y41+E_Snow!AW41,E_Aval!Y41+E_Aval!AW41,E_Smart!Y41+E_Smart!AW41,E_Dead!Y41+E_Dead!AW41,E_Cust!Y41+E_Cust!AW41),2))</f>
        <v/>
      </c>
      <c r="H41" s="13">
        <f>IF(OR($A41&gt;$B$3,Debts!$V$9=0),"",ROUND(CHOOSE(StratNo,E_Snow!Z41+E_Snow!AX41,E_Aval!Z41+E_Aval!AX41,E_Smart!Z41+E_Smart!AX41,E_Dead!Z41+E_Dead!AX41,E_Cust!Z41+E_Cust!AX41),2))</f>
        <v/>
      </c>
      <c r="I41" s="13">
        <f>IF(OR($A41&gt;$B$3,Debts!$V$10=0),"",ROUND(CHOOSE(StratNo,E_Snow!AA41+E_Snow!AY41,E_Aval!AA41+E_Aval!AY41,E_Smart!AA41+E_Smart!AY41,E_Dead!AA41+E_Dead!AY41,E_Cust!AA41+E_Cust!AY41),2))</f>
        <v/>
      </c>
      <c r="J41" s="13">
        <f>IF(OR($A41&gt;$B$3,Debts!$V$11=0),"",ROUND(CHOOSE(StratNo,E_Snow!AB41+E_Snow!AZ41,E_Aval!AB41+E_Aval!AZ41,E_Smart!AB41+E_Smart!AZ41,E_Dead!AB41+E_Dead!AZ41,E_Cust!AB41+E_Cust!AZ41),2))</f>
        <v/>
      </c>
      <c r="K41" s="13">
        <f>IF(OR($A41&gt;$B$3,Debts!$V$12=0),"",ROUND(CHOOSE(StratNo,E_Snow!AC41+E_Snow!BA41,E_Aval!AC41+E_Aval!BA41,E_Smart!AC41+E_Smart!BA41,E_Dead!AC41+E_Dead!BA41,E_Cust!AC41+E_Cust!BA41),2))</f>
        <v/>
      </c>
      <c r="L41" s="13">
        <f>IF(OR($A41&gt;$B$3,Debts!$V$13=0),"",ROUND(CHOOSE(StratNo,E_Snow!AD41+E_Snow!BB41,E_Aval!AD41+E_Aval!BB41,E_Smart!AD41+E_Smart!BB41,E_Dead!AD41+E_Dead!BB41,E_Cust!AD41+E_Cust!BB41),2))</f>
        <v/>
      </c>
      <c r="M41" s="13">
        <f>IF(OR($A41&gt;$B$3,Debts!$V$14=0),"",ROUND(CHOOSE(StratNo,E_Snow!AE41+E_Snow!BC41,E_Aval!AE41+E_Aval!BC41,E_Smart!AE41+E_Smart!BC41,E_Dead!AE41+E_Dead!BC41,E_Cust!AE41+E_Cust!BC41),2))</f>
        <v/>
      </c>
      <c r="N41" s="13">
        <f>IF(OR($A41&gt;$B$3,Debts!$V$15=0),"",ROUND(CHOOSE(StratNo,E_Snow!AF41+E_Snow!BD41,E_Aval!AF41+E_Aval!BD41,E_Smart!AF41+E_Smart!BD41,E_Dead!AF41+E_Dead!BD41,E_Cust!AF41+E_Cust!BD41),2))</f>
        <v/>
      </c>
      <c r="O41" s="13">
        <f>IF(OR($A41&gt;$B$3,Debts!$V$16=0),"",ROUND(CHOOSE(StratNo,E_Snow!AG41+E_Snow!BE41,E_Aval!AG41+E_Aval!BE41,E_Smart!AG41+E_Smart!BE41,E_Dead!AG41+E_Dead!BE41,E_Cust!AG41+E_Cust!BE41),2))</f>
        <v/>
      </c>
      <c r="P41" s="13">
        <f>IF($A41&gt;$B$3,"",CHOOSE(StratNo,E_Snow!G41,E_Aval!G41,E_Smart!G41,E_Dead!G41,E_Cust!G41))</f>
        <v/>
      </c>
      <c r="Q41" s="13">
        <f>IF($A41&gt;$B$3,"",CHOOSE(StratNo,E_Snow!H41,E_Aval!H41,E_Smart!H41,E_Dead!H41,E_Cust!H41))</f>
        <v/>
      </c>
      <c r="R41" s="13">
        <f>IF($A41&gt;$B$3,"",CHOOSE(StratNo,E_Snow!I41,E_Aval!I41,E_Smart!I41,E_Dead!I41,E_Cust!I41))</f>
        <v/>
      </c>
    </row>
    <row r="42">
      <c r="A42" s="20" t="n">
        <v>37</v>
      </c>
      <c r="B42" s="11">
        <f>IF(A42&gt;$B$3,"",Months!B42)</f>
        <v/>
      </c>
      <c r="C42" s="13">
        <f>IF(A42&gt;$B$3,"",ROUND(Months!C42+Months!D42,2))</f>
        <v/>
      </c>
      <c r="D42" s="13">
        <f>IF(OR($A42&gt;$B$3,Debts!$V$5=0),"",ROUND(CHOOSE(StratNo,E_Snow!V42+E_Snow!AT42,E_Aval!V42+E_Aval!AT42,E_Smart!V42+E_Smart!AT42,E_Dead!V42+E_Dead!AT42,E_Cust!V42+E_Cust!AT42),2))</f>
        <v/>
      </c>
      <c r="E42" s="13">
        <f>IF(OR($A42&gt;$B$3,Debts!$V$6=0),"",ROUND(CHOOSE(StratNo,E_Snow!W42+E_Snow!AU42,E_Aval!W42+E_Aval!AU42,E_Smart!W42+E_Smart!AU42,E_Dead!W42+E_Dead!AU42,E_Cust!W42+E_Cust!AU42),2))</f>
        <v/>
      </c>
      <c r="F42" s="13">
        <f>IF(OR($A42&gt;$B$3,Debts!$V$7=0),"",ROUND(CHOOSE(StratNo,E_Snow!X42+E_Snow!AV42,E_Aval!X42+E_Aval!AV42,E_Smart!X42+E_Smart!AV42,E_Dead!X42+E_Dead!AV42,E_Cust!X42+E_Cust!AV42),2))</f>
        <v/>
      </c>
      <c r="G42" s="13">
        <f>IF(OR($A42&gt;$B$3,Debts!$V$8=0),"",ROUND(CHOOSE(StratNo,E_Snow!Y42+E_Snow!AW42,E_Aval!Y42+E_Aval!AW42,E_Smart!Y42+E_Smart!AW42,E_Dead!Y42+E_Dead!AW42,E_Cust!Y42+E_Cust!AW42),2))</f>
        <v/>
      </c>
      <c r="H42" s="13">
        <f>IF(OR($A42&gt;$B$3,Debts!$V$9=0),"",ROUND(CHOOSE(StratNo,E_Snow!Z42+E_Snow!AX42,E_Aval!Z42+E_Aval!AX42,E_Smart!Z42+E_Smart!AX42,E_Dead!Z42+E_Dead!AX42,E_Cust!Z42+E_Cust!AX42),2))</f>
        <v/>
      </c>
      <c r="I42" s="13">
        <f>IF(OR($A42&gt;$B$3,Debts!$V$10=0),"",ROUND(CHOOSE(StratNo,E_Snow!AA42+E_Snow!AY42,E_Aval!AA42+E_Aval!AY42,E_Smart!AA42+E_Smart!AY42,E_Dead!AA42+E_Dead!AY42,E_Cust!AA42+E_Cust!AY42),2))</f>
        <v/>
      </c>
      <c r="J42" s="13">
        <f>IF(OR($A42&gt;$B$3,Debts!$V$11=0),"",ROUND(CHOOSE(StratNo,E_Snow!AB42+E_Snow!AZ42,E_Aval!AB42+E_Aval!AZ42,E_Smart!AB42+E_Smart!AZ42,E_Dead!AB42+E_Dead!AZ42,E_Cust!AB42+E_Cust!AZ42),2))</f>
        <v/>
      </c>
      <c r="K42" s="13">
        <f>IF(OR($A42&gt;$B$3,Debts!$V$12=0),"",ROUND(CHOOSE(StratNo,E_Snow!AC42+E_Snow!BA42,E_Aval!AC42+E_Aval!BA42,E_Smart!AC42+E_Smart!BA42,E_Dead!AC42+E_Dead!BA42,E_Cust!AC42+E_Cust!BA42),2))</f>
        <v/>
      </c>
      <c r="L42" s="13">
        <f>IF(OR($A42&gt;$B$3,Debts!$V$13=0),"",ROUND(CHOOSE(StratNo,E_Snow!AD42+E_Snow!BB42,E_Aval!AD42+E_Aval!BB42,E_Smart!AD42+E_Smart!BB42,E_Dead!AD42+E_Dead!BB42,E_Cust!AD42+E_Cust!BB42),2))</f>
        <v/>
      </c>
      <c r="M42" s="13">
        <f>IF(OR($A42&gt;$B$3,Debts!$V$14=0),"",ROUND(CHOOSE(StratNo,E_Snow!AE42+E_Snow!BC42,E_Aval!AE42+E_Aval!BC42,E_Smart!AE42+E_Smart!BC42,E_Dead!AE42+E_Dead!BC42,E_Cust!AE42+E_Cust!BC42),2))</f>
        <v/>
      </c>
      <c r="N42" s="13">
        <f>IF(OR($A42&gt;$B$3,Debts!$V$15=0),"",ROUND(CHOOSE(StratNo,E_Snow!AF42+E_Snow!BD42,E_Aval!AF42+E_Aval!BD42,E_Smart!AF42+E_Smart!BD42,E_Dead!AF42+E_Dead!BD42,E_Cust!AF42+E_Cust!BD42),2))</f>
        <v/>
      </c>
      <c r="O42" s="13">
        <f>IF(OR($A42&gt;$B$3,Debts!$V$16=0),"",ROUND(CHOOSE(StratNo,E_Snow!AG42+E_Snow!BE42,E_Aval!AG42+E_Aval!BE42,E_Smart!AG42+E_Smart!BE42,E_Dead!AG42+E_Dead!BE42,E_Cust!AG42+E_Cust!BE42),2))</f>
        <v/>
      </c>
      <c r="P42" s="13">
        <f>IF($A42&gt;$B$3,"",CHOOSE(StratNo,E_Snow!G42,E_Aval!G42,E_Smart!G42,E_Dead!G42,E_Cust!G42))</f>
        <v/>
      </c>
      <c r="Q42" s="13">
        <f>IF($A42&gt;$B$3,"",CHOOSE(StratNo,E_Snow!H42,E_Aval!H42,E_Smart!H42,E_Dead!H42,E_Cust!H42))</f>
        <v/>
      </c>
      <c r="R42" s="13">
        <f>IF($A42&gt;$B$3,"",CHOOSE(StratNo,E_Snow!I42,E_Aval!I42,E_Smart!I42,E_Dead!I42,E_Cust!I42))</f>
        <v/>
      </c>
    </row>
    <row r="43">
      <c r="A43" s="20" t="n">
        <v>38</v>
      </c>
      <c r="B43" s="11">
        <f>IF(A43&gt;$B$3,"",Months!B43)</f>
        <v/>
      </c>
      <c r="C43" s="13">
        <f>IF(A43&gt;$B$3,"",ROUND(Months!C43+Months!D43,2))</f>
        <v/>
      </c>
      <c r="D43" s="13">
        <f>IF(OR($A43&gt;$B$3,Debts!$V$5=0),"",ROUND(CHOOSE(StratNo,E_Snow!V43+E_Snow!AT43,E_Aval!V43+E_Aval!AT43,E_Smart!V43+E_Smart!AT43,E_Dead!V43+E_Dead!AT43,E_Cust!V43+E_Cust!AT43),2))</f>
        <v/>
      </c>
      <c r="E43" s="13">
        <f>IF(OR($A43&gt;$B$3,Debts!$V$6=0),"",ROUND(CHOOSE(StratNo,E_Snow!W43+E_Snow!AU43,E_Aval!W43+E_Aval!AU43,E_Smart!W43+E_Smart!AU43,E_Dead!W43+E_Dead!AU43,E_Cust!W43+E_Cust!AU43),2))</f>
        <v/>
      </c>
      <c r="F43" s="13">
        <f>IF(OR($A43&gt;$B$3,Debts!$V$7=0),"",ROUND(CHOOSE(StratNo,E_Snow!X43+E_Snow!AV43,E_Aval!X43+E_Aval!AV43,E_Smart!X43+E_Smart!AV43,E_Dead!X43+E_Dead!AV43,E_Cust!X43+E_Cust!AV43),2))</f>
        <v/>
      </c>
      <c r="G43" s="13">
        <f>IF(OR($A43&gt;$B$3,Debts!$V$8=0),"",ROUND(CHOOSE(StratNo,E_Snow!Y43+E_Snow!AW43,E_Aval!Y43+E_Aval!AW43,E_Smart!Y43+E_Smart!AW43,E_Dead!Y43+E_Dead!AW43,E_Cust!Y43+E_Cust!AW43),2))</f>
        <v/>
      </c>
      <c r="H43" s="13">
        <f>IF(OR($A43&gt;$B$3,Debts!$V$9=0),"",ROUND(CHOOSE(StratNo,E_Snow!Z43+E_Snow!AX43,E_Aval!Z43+E_Aval!AX43,E_Smart!Z43+E_Smart!AX43,E_Dead!Z43+E_Dead!AX43,E_Cust!Z43+E_Cust!AX43),2))</f>
        <v/>
      </c>
      <c r="I43" s="13">
        <f>IF(OR($A43&gt;$B$3,Debts!$V$10=0),"",ROUND(CHOOSE(StratNo,E_Snow!AA43+E_Snow!AY43,E_Aval!AA43+E_Aval!AY43,E_Smart!AA43+E_Smart!AY43,E_Dead!AA43+E_Dead!AY43,E_Cust!AA43+E_Cust!AY43),2))</f>
        <v/>
      </c>
      <c r="J43" s="13">
        <f>IF(OR($A43&gt;$B$3,Debts!$V$11=0),"",ROUND(CHOOSE(StratNo,E_Snow!AB43+E_Snow!AZ43,E_Aval!AB43+E_Aval!AZ43,E_Smart!AB43+E_Smart!AZ43,E_Dead!AB43+E_Dead!AZ43,E_Cust!AB43+E_Cust!AZ43),2))</f>
        <v/>
      </c>
      <c r="K43" s="13">
        <f>IF(OR($A43&gt;$B$3,Debts!$V$12=0),"",ROUND(CHOOSE(StratNo,E_Snow!AC43+E_Snow!BA43,E_Aval!AC43+E_Aval!BA43,E_Smart!AC43+E_Smart!BA43,E_Dead!AC43+E_Dead!BA43,E_Cust!AC43+E_Cust!BA43),2))</f>
        <v/>
      </c>
      <c r="L43" s="13">
        <f>IF(OR($A43&gt;$B$3,Debts!$V$13=0),"",ROUND(CHOOSE(StratNo,E_Snow!AD43+E_Snow!BB43,E_Aval!AD43+E_Aval!BB43,E_Smart!AD43+E_Smart!BB43,E_Dead!AD43+E_Dead!BB43,E_Cust!AD43+E_Cust!BB43),2))</f>
        <v/>
      </c>
      <c r="M43" s="13">
        <f>IF(OR($A43&gt;$B$3,Debts!$V$14=0),"",ROUND(CHOOSE(StratNo,E_Snow!AE43+E_Snow!BC43,E_Aval!AE43+E_Aval!BC43,E_Smart!AE43+E_Smart!BC43,E_Dead!AE43+E_Dead!BC43,E_Cust!AE43+E_Cust!BC43),2))</f>
        <v/>
      </c>
      <c r="N43" s="13">
        <f>IF(OR($A43&gt;$B$3,Debts!$V$15=0),"",ROUND(CHOOSE(StratNo,E_Snow!AF43+E_Snow!BD43,E_Aval!AF43+E_Aval!BD43,E_Smart!AF43+E_Smart!BD43,E_Dead!AF43+E_Dead!BD43,E_Cust!AF43+E_Cust!BD43),2))</f>
        <v/>
      </c>
      <c r="O43" s="13">
        <f>IF(OR($A43&gt;$B$3,Debts!$V$16=0),"",ROUND(CHOOSE(StratNo,E_Snow!AG43+E_Snow!BE43,E_Aval!AG43+E_Aval!BE43,E_Smart!AG43+E_Smart!BE43,E_Dead!AG43+E_Dead!BE43,E_Cust!AG43+E_Cust!BE43),2))</f>
        <v/>
      </c>
      <c r="P43" s="13">
        <f>IF($A43&gt;$B$3,"",CHOOSE(StratNo,E_Snow!G43,E_Aval!G43,E_Smart!G43,E_Dead!G43,E_Cust!G43))</f>
        <v/>
      </c>
      <c r="Q43" s="13">
        <f>IF($A43&gt;$B$3,"",CHOOSE(StratNo,E_Snow!H43,E_Aval!H43,E_Smart!H43,E_Dead!H43,E_Cust!H43))</f>
        <v/>
      </c>
      <c r="R43" s="13">
        <f>IF($A43&gt;$B$3,"",CHOOSE(StratNo,E_Snow!I43,E_Aval!I43,E_Smart!I43,E_Dead!I43,E_Cust!I43))</f>
        <v/>
      </c>
    </row>
    <row r="44">
      <c r="A44" s="20" t="n">
        <v>39</v>
      </c>
      <c r="B44" s="11">
        <f>IF(A44&gt;$B$3,"",Months!B44)</f>
        <v/>
      </c>
      <c r="C44" s="13">
        <f>IF(A44&gt;$B$3,"",ROUND(Months!C44+Months!D44,2))</f>
        <v/>
      </c>
      <c r="D44" s="13">
        <f>IF(OR($A44&gt;$B$3,Debts!$V$5=0),"",ROUND(CHOOSE(StratNo,E_Snow!V44+E_Snow!AT44,E_Aval!V44+E_Aval!AT44,E_Smart!V44+E_Smart!AT44,E_Dead!V44+E_Dead!AT44,E_Cust!V44+E_Cust!AT44),2))</f>
        <v/>
      </c>
      <c r="E44" s="13">
        <f>IF(OR($A44&gt;$B$3,Debts!$V$6=0),"",ROUND(CHOOSE(StratNo,E_Snow!W44+E_Snow!AU44,E_Aval!W44+E_Aval!AU44,E_Smart!W44+E_Smart!AU44,E_Dead!W44+E_Dead!AU44,E_Cust!W44+E_Cust!AU44),2))</f>
        <v/>
      </c>
      <c r="F44" s="13">
        <f>IF(OR($A44&gt;$B$3,Debts!$V$7=0),"",ROUND(CHOOSE(StratNo,E_Snow!X44+E_Snow!AV44,E_Aval!X44+E_Aval!AV44,E_Smart!X44+E_Smart!AV44,E_Dead!X44+E_Dead!AV44,E_Cust!X44+E_Cust!AV44),2))</f>
        <v/>
      </c>
      <c r="G44" s="13">
        <f>IF(OR($A44&gt;$B$3,Debts!$V$8=0),"",ROUND(CHOOSE(StratNo,E_Snow!Y44+E_Snow!AW44,E_Aval!Y44+E_Aval!AW44,E_Smart!Y44+E_Smart!AW44,E_Dead!Y44+E_Dead!AW44,E_Cust!Y44+E_Cust!AW44),2))</f>
        <v/>
      </c>
      <c r="H44" s="13">
        <f>IF(OR($A44&gt;$B$3,Debts!$V$9=0),"",ROUND(CHOOSE(StratNo,E_Snow!Z44+E_Snow!AX44,E_Aval!Z44+E_Aval!AX44,E_Smart!Z44+E_Smart!AX44,E_Dead!Z44+E_Dead!AX44,E_Cust!Z44+E_Cust!AX44),2))</f>
        <v/>
      </c>
      <c r="I44" s="13">
        <f>IF(OR($A44&gt;$B$3,Debts!$V$10=0),"",ROUND(CHOOSE(StratNo,E_Snow!AA44+E_Snow!AY44,E_Aval!AA44+E_Aval!AY44,E_Smart!AA44+E_Smart!AY44,E_Dead!AA44+E_Dead!AY44,E_Cust!AA44+E_Cust!AY44),2))</f>
        <v/>
      </c>
      <c r="J44" s="13">
        <f>IF(OR($A44&gt;$B$3,Debts!$V$11=0),"",ROUND(CHOOSE(StratNo,E_Snow!AB44+E_Snow!AZ44,E_Aval!AB44+E_Aval!AZ44,E_Smart!AB44+E_Smart!AZ44,E_Dead!AB44+E_Dead!AZ44,E_Cust!AB44+E_Cust!AZ44),2))</f>
        <v/>
      </c>
      <c r="K44" s="13">
        <f>IF(OR($A44&gt;$B$3,Debts!$V$12=0),"",ROUND(CHOOSE(StratNo,E_Snow!AC44+E_Snow!BA44,E_Aval!AC44+E_Aval!BA44,E_Smart!AC44+E_Smart!BA44,E_Dead!AC44+E_Dead!BA44,E_Cust!AC44+E_Cust!BA44),2))</f>
        <v/>
      </c>
      <c r="L44" s="13">
        <f>IF(OR($A44&gt;$B$3,Debts!$V$13=0),"",ROUND(CHOOSE(StratNo,E_Snow!AD44+E_Snow!BB44,E_Aval!AD44+E_Aval!BB44,E_Smart!AD44+E_Smart!BB44,E_Dead!AD44+E_Dead!BB44,E_Cust!AD44+E_Cust!BB44),2))</f>
        <v/>
      </c>
      <c r="M44" s="13">
        <f>IF(OR($A44&gt;$B$3,Debts!$V$14=0),"",ROUND(CHOOSE(StratNo,E_Snow!AE44+E_Snow!BC44,E_Aval!AE44+E_Aval!BC44,E_Smart!AE44+E_Smart!BC44,E_Dead!AE44+E_Dead!BC44,E_Cust!AE44+E_Cust!BC44),2))</f>
        <v/>
      </c>
      <c r="N44" s="13">
        <f>IF(OR($A44&gt;$B$3,Debts!$V$15=0),"",ROUND(CHOOSE(StratNo,E_Snow!AF44+E_Snow!BD44,E_Aval!AF44+E_Aval!BD44,E_Smart!AF44+E_Smart!BD44,E_Dead!AF44+E_Dead!BD44,E_Cust!AF44+E_Cust!BD44),2))</f>
        <v/>
      </c>
      <c r="O44" s="13">
        <f>IF(OR($A44&gt;$B$3,Debts!$V$16=0),"",ROUND(CHOOSE(StratNo,E_Snow!AG44+E_Snow!BE44,E_Aval!AG44+E_Aval!BE44,E_Smart!AG44+E_Smart!BE44,E_Dead!AG44+E_Dead!BE44,E_Cust!AG44+E_Cust!BE44),2))</f>
        <v/>
      </c>
      <c r="P44" s="13">
        <f>IF($A44&gt;$B$3,"",CHOOSE(StratNo,E_Snow!G44,E_Aval!G44,E_Smart!G44,E_Dead!G44,E_Cust!G44))</f>
        <v/>
      </c>
      <c r="Q44" s="13">
        <f>IF($A44&gt;$B$3,"",CHOOSE(StratNo,E_Snow!H44,E_Aval!H44,E_Smart!H44,E_Dead!H44,E_Cust!H44))</f>
        <v/>
      </c>
      <c r="R44" s="13">
        <f>IF($A44&gt;$B$3,"",CHOOSE(StratNo,E_Snow!I44,E_Aval!I44,E_Smart!I44,E_Dead!I44,E_Cust!I44))</f>
        <v/>
      </c>
    </row>
    <row r="45">
      <c r="A45" s="20" t="n">
        <v>40</v>
      </c>
      <c r="B45" s="11">
        <f>IF(A45&gt;$B$3,"",Months!B45)</f>
        <v/>
      </c>
      <c r="C45" s="13">
        <f>IF(A45&gt;$B$3,"",ROUND(Months!C45+Months!D45,2))</f>
        <v/>
      </c>
      <c r="D45" s="13">
        <f>IF(OR($A45&gt;$B$3,Debts!$V$5=0),"",ROUND(CHOOSE(StratNo,E_Snow!V45+E_Snow!AT45,E_Aval!V45+E_Aval!AT45,E_Smart!V45+E_Smart!AT45,E_Dead!V45+E_Dead!AT45,E_Cust!V45+E_Cust!AT45),2))</f>
        <v/>
      </c>
      <c r="E45" s="13">
        <f>IF(OR($A45&gt;$B$3,Debts!$V$6=0),"",ROUND(CHOOSE(StratNo,E_Snow!W45+E_Snow!AU45,E_Aval!W45+E_Aval!AU45,E_Smart!W45+E_Smart!AU45,E_Dead!W45+E_Dead!AU45,E_Cust!W45+E_Cust!AU45),2))</f>
        <v/>
      </c>
      <c r="F45" s="13">
        <f>IF(OR($A45&gt;$B$3,Debts!$V$7=0),"",ROUND(CHOOSE(StratNo,E_Snow!X45+E_Snow!AV45,E_Aval!X45+E_Aval!AV45,E_Smart!X45+E_Smart!AV45,E_Dead!X45+E_Dead!AV45,E_Cust!X45+E_Cust!AV45),2))</f>
        <v/>
      </c>
      <c r="G45" s="13">
        <f>IF(OR($A45&gt;$B$3,Debts!$V$8=0),"",ROUND(CHOOSE(StratNo,E_Snow!Y45+E_Snow!AW45,E_Aval!Y45+E_Aval!AW45,E_Smart!Y45+E_Smart!AW45,E_Dead!Y45+E_Dead!AW45,E_Cust!Y45+E_Cust!AW45),2))</f>
        <v/>
      </c>
      <c r="H45" s="13">
        <f>IF(OR($A45&gt;$B$3,Debts!$V$9=0),"",ROUND(CHOOSE(StratNo,E_Snow!Z45+E_Snow!AX45,E_Aval!Z45+E_Aval!AX45,E_Smart!Z45+E_Smart!AX45,E_Dead!Z45+E_Dead!AX45,E_Cust!Z45+E_Cust!AX45),2))</f>
        <v/>
      </c>
      <c r="I45" s="13">
        <f>IF(OR($A45&gt;$B$3,Debts!$V$10=0),"",ROUND(CHOOSE(StratNo,E_Snow!AA45+E_Snow!AY45,E_Aval!AA45+E_Aval!AY45,E_Smart!AA45+E_Smart!AY45,E_Dead!AA45+E_Dead!AY45,E_Cust!AA45+E_Cust!AY45),2))</f>
        <v/>
      </c>
      <c r="J45" s="13">
        <f>IF(OR($A45&gt;$B$3,Debts!$V$11=0),"",ROUND(CHOOSE(StratNo,E_Snow!AB45+E_Snow!AZ45,E_Aval!AB45+E_Aval!AZ45,E_Smart!AB45+E_Smart!AZ45,E_Dead!AB45+E_Dead!AZ45,E_Cust!AB45+E_Cust!AZ45),2))</f>
        <v/>
      </c>
      <c r="K45" s="13">
        <f>IF(OR($A45&gt;$B$3,Debts!$V$12=0),"",ROUND(CHOOSE(StratNo,E_Snow!AC45+E_Snow!BA45,E_Aval!AC45+E_Aval!BA45,E_Smart!AC45+E_Smart!BA45,E_Dead!AC45+E_Dead!BA45,E_Cust!AC45+E_Cust!BA45),2))</f>
        <v/>
      </c>
      <c r="L45" s="13">
        <f>IF(OR($A45&gt;$B$3,Debts!$V$13=0),"",ROUND(CHOOSE(StratNo,E_Snow!AD45+E_Snow!BB45,E_Aval!AD45+E_Aval!BB45,E_Smart!AD45+E_Smart!BB45,E_Dead!AD45+E_Dead!BB45,E_Cust!AD45+E_Cust!BB45),2))</f>
        <v/>
      </c>
      <c r="M45" s="13">
        <f>IF(OR($A45&gt;$B$3,Debts!$V$14=0),"",ROUND(CHOOSE(StratNo,E_Snow!AE45+E_Snow!BC45,E_Aval!AE45+E_Aval!BC45,E_Smart!AE45+E_Smart!BC45,E_Dead!AE45+E_Dead!BC45,E_Cust!AE45+E_Cust!BC45),2))</f>
        <v/>
      </c>
      <c r="N45" s="13">
        <f>IF(OR($A45&gt;$B$3,Debts!$V$15=0),"",ROUND(CHOOSE(StratNo,E_Snow!AF45+E_Snow!BD45,E_Aval!AF45+E_Aval!BD45,E_Smart!AF45+E_Smart!BD45,E_Dead!AF45+E_Dead!BD45,E_Cust!AF45+E_Cust!BD45),2))</f>
        <v/>
      </c>
      <c r="O45" s="13">
        <f>IF(OR($A45&gt;$B$3,Debts!$V$16=0),"",ROUND(CHOOSE(StratNo,E_Snow!AG45+E_Snow!BE45,E_Aval!AG45+E_Aval!BE45,E_Smart!AG45+E_Smart!BE45,E_Dead!AG45+E_Dead!BE45,E_Cust!AG45+E_Cust!BE45),2))</f>
        <v/>
      </c>
      <c r="P45" s="13">
        <f>IF($A45&gt;$B$3,"",CHOOSE(StratNo,E_Snow!G45,E_Aval!G45,E_Smart!G45,E_Dead!G45,E_Cust!G45))</f>
        <v/>
      </c>
      <c r="Q45" s="13">
        <f>IF($A45&gt;$B$3,"",CHOOSE(StratNo,E_Snow!H45,E_Aval!H45,E_Smart!H45,E_Dead!H45,E_Cust!H45))</f>
        <v/>
      </c>
      <c r="R45" s="13">
        <f>IF($A45&gt;$B$3,"",CHOOSE(StratNo,E_Snow!I45,E_Aval!I45,E_Smart!I45,E_Dead!I45,E_Cust!I45))</f>
        <v/>
      </c>
    </row>
    <row r="46">
      <c r="A46" s="20" t="n">
        <v>41</v>
      </c>
      <c r="B46" s="11">
        <f>IF(A46&gt;$B$3,"",Months!B46)</f>
        <v/>
      </c>
      <c r="C46" s="13">
        <f>IF(A46&gt;$B$3,"",ROUND(Months!C46+Months!D46,2))</f>
        <v/>
      </c>
      <c r="D46" s="13">
        <f>IF(OR($A46&gt;$B$3,Debts!$V$5=0),"",ROUND(CHOOSE(StratNo,E_Snow!V46+E_Snow!AT46,E_Aval!V46+E_Aval!AT46,E_Smart!V46+E_Smart!AT46,E_Dead!V46+E_Dead!AT46,E_Cust!V46+E_Cust!AT46),2))</f>
        <v/>
      </c>
      <c r="E46" s="13">
        <f>IF(OR($A46&gt;$B$3,Debts!$V$6=0),"",ROUND(CHOOSE(StratNo,E_Snow!W46+E_Snow!AU46,E_Aval!W46+E_Aval!AU46,E_Smart!W46+E_Smart!AU46,E_Dead!W46+E_Dead!AU46,E_Cust!W46+E_Cust!AU46),2))</f>
        <v/>
      </c>
      <c r="F46" s="13">
        <f>IF(OR($A46&gt;$B$3,Debts!$V$7=0),"",ROUND(CHOOSE(StratNo,E_Snow!X46+E_Snow!AV46,E_Aval!X46+E_Aval!AV46,E_Smart!X46+E_Smart!AV46,E_Dead!X46+E_Dead!AV46,E_Cust!X46+E_Cust!AV46),2))</f>
        <v/>
      </c>
      <c r="G46" s="13">
        <f>IF(OR($A46&gt;$B$3,Debts!$V$8=0),"",ROUND(CHOOSE(StratNo,E_Snow!Y46+E_Snow!AW46,E_Aval!Y46+E_Aval!AW46,E_Smart!Y46+E_Smart!AW46,E_Dead!Y46+E_Dead!AW46,E_Cust!Y46+E_Cust!AW46),2))</f>
        <v/>
      </c>
      <c r="H46" s="13">
        <f>IF(OR($A46&gt;$B$3,Debts!$V$9=0),"",ROUND(CHOOSE(StratNo,E_Snow!Z46+E_Snow!AX46,E_Aval!Z46+E_Aval!AX46,E_Smart!Z46+E_Smart!AX46,E_Dead!Z46+E_Dead!AX46,E_Cust!Z46+E_Cust!AX46),2))</f>
        <v/>
      </c>
      <c r="I46" s="13">
        <f>IF(OR($A46&gt;$B$3,Debts!$V$10=0),"",ROUND(CHOOSE(StratNo,E_Snow!AA46+E_Snow!AY46,E_Aval!AA46+E_Aval!AY46,E_Smart!AA46+E_Smart!AY46,E_Dead!AA46+E_Dead!AY46,E_Cust!AA46+E_Cust!AY46),2))</f>
        <v/>
      </c>
      <c r="J46" s="13">
        <f>IF(OR($A46&gt;$B$3,Debts!$V$11=0),"",ROUND(CHOOSE(StratNo,E_Snow!AB46+E_Snow!AZ46,E_Aval!AB46+E_Aval!AZ46,E_Smart!AB46+E_Smart!AZ46,E_Dead!AB46+E_Dead!AZ46,E_Cust!AB46+E_Cust!AZ46),2))</f>
        <v/>
      </c>
      <c r="K46" s="13">
        <f>IF(OR($A46&gt;$B$3,Debts!$V$12=0),"",ROUND(CHOOSE(StratNo,E_Snow!AC46+E_Snow!BA46,E_Aval!AC46+E_Aval!BA46,E_Smart!AC46+E_Smart!BA46,E_Dead!AC46+E_Dead!BA46,E_Cust!AC46+E_Cust!BA46),2))</f>
        <v/>
      </c>
      <c r="L46" s="13">
        <f>IF(OR($A46&gt;$B$3,Debts!$V$13=0),"",ROUND(CHOOSE(StratNo,E_Snow!AD46+E_Snow!BB46,E_Aval!AD46+E_Aval!BB46,E_Smart!AD46+E_Smart!BB46,E_Dead!AD46+E_Dead!BB46,E_Cust!AD46+E_Cust!BB46),2))</f>
        <v/>
      </c>
      <c r="M46" s="13">
        <f>IF(OR($A46&gt;$B$3,Debts!$V$14=0),"",ROUND(CHOOSE(StratNo,E_Snow!AE46+E_Snow!BC46,E_Aval!AE46+E_Aval!BC46,E_Smart!AE46+E_Smart!BC46,E_Dead!AE46+E_Dead!BC46,E_Cust!AE46+E_Cust!BC46),2))</f>
        <v/>
      </c>
      <c r="N46" s="13">
        <f>IF(OR($A46&gt;$B$3,Debts!$V$15=0),"",ROUND(CHOOSE(StratNo,E_Snow!AF46+E_Snow!BD46,E_Aval!AF46+E_Aval!BD46,E_Smart!AF46+E_Smart!BD46,E_Dead!AF46+E_Dead!BD46,E_Cust!AF46+E_Cust!BD46),2))</f>
        <v/>
      </c>
      <c r="O46" s="13">
        <f>IF(OR($A46&gt;$B$3,Debts!$V$16=0),"",ROUND(CHOOSE(StratNo,E_Snow!AG46+E_Snow!BE46,E_Aval!AG46+E_Aval!BE46,E_Smart!AG46+E_Smart!BE46,E_Dead!AG46+E_Dead!BE46,E_Cust!AG46+E_Cust!BE46),2))</f>
        <v/>
      </c>
      <c r="P46" s="13">
        <f>IF($A46&gt;$B$3,"",CHOOSE(StratNo,E_Snow!G46,E_Aval!G46,E_Smart!G46,E_Dead!G46,E_Cust!G46))</f>
        <v/>
      </c>
      <c r="Q46" s="13">
        <f>IF($A46&gt;$B$3,"",CHOOSE(StratNo,E_Snow!H46,E_Aval!H46,E_Smart!H46,E_Dead!H46,E_Cust!H46))</f>
        <v/>
      </c>
      <c r="R46" s="13">
        <f>IF($A46&gt;$B$3,"",CHOOSE(StratNo,E_Snow!I46,E_Aval!I46,E_Smart!I46,E_Dead!I46,E_Cust!I46))</f>
        <v/>
      </c>
    </row>
    <row r="47">
      <c r="A47" s="20" t="n">
        <v>42</v>
      </c>
      <c r="B47" s="11">
        <f>IF(A47&gt;$B$3,"",Months!B47)</f>
        <v/>
      </c>
      <c r="C47" s="13">
        <f>IF(A47&gt;$B$3,"",ROUND(Months!C47+Months!D47,2))</f>
        <v/>
      </c>
      <c r="D47" s="13">
        <f>IF(OR($A47&gt;$B$3,Debts!$V$5=0),"",ROUND(CHOOSE(StratNo,E_Snow!V47+E_Snow!AT47,E_Aval!V47+E_Aval!AT47,E_Smart!V47+E_Smart!AT47,E_Dead!V47+E_Dead!AT47,E_Cust!V47+E_Cust!AT47),2))</f>
        <v/>
      </c>
      <c r="E47" s="13">
        <f>IF(OR($A47&gt;$B$3,Debts!$V$6=0),"",ROUND(CHOOSE(StratNo,E_Snow!W47+E_Snow!AU47,E_Aval!W47+E_Aval!AU47,E_Smart!W47+E_Smart!AU47,E_Dead!W47+E_Dead!AU47,E_Cust!W47+E_Cust!AU47),2))</f>
        <v/>
      </c>
      <c r="F47" s="13">
        <f>IF(OR($A47&gt;$B$3,Debts!$V$7=0),"",ROUND(CHOOSE(StratNo,E_Snow!X47+E_Snow!AV47,E_Aval!X47+E_Aval!AV47,E_Smart!X47+E_Smart!AV47,E_Dead!X47+E_Dead!AV47,E_Cust!X47+E_Cust!AV47),2))</f>
        <v/>
      </c>
      <c r="G47" s="13">
        <f>IF(OR($A47&gt;$B$3,Debts!$V$8=0),"",ROUND(CHOOSE(StratNo,E_Snow!Y47+E_Snow!AW47,E_Aval!Y47+E_Aval!AW47,E_Smart!Y47+E_Smart!AW47,E_Dead!Y47+E_Dead!AW47,E_Cust!Y47+E_Cust!AW47),2))</f>
        <v/>
      </c>
      <c r="H47" s="13">
        <f>IF(OR($A47&gt;$B$3,Debts!$V$9=0),"",ROUND(CHOOSE(StratNo,E_Snow!Z47+E_Snow!AX47,E_Aval!Z47+E_Aval!AX47,E_Smart!Z47+E_Smart!AX47,E_Dead!Z47+E_Dead!AX47,E_Cust!Z47+E_Cust!AX47),2))</f>
        <v/>
      </c>
      <c r="I47" s="13">
        <f>IF(OR($A47&gt;$B$3,Debts!$V$10=0),"",ROUND(CHOOSE(StratNo,E_Snow!AA47+E_Snow!AY47,E_Aval!AA47+E_Aval!AY47,E_Smart!AA47+E_Smart!AY47,E_Dead!AA47+E_Dead!AY47,E_Cust!AA47+E_Cust!AY47),2))</f>
        <v/>
      </c>
      <c r="J47" s="13">
        <f>IF(OR($A47&gt;$B$3,Debts!$V$11=0),"",ROUND(CHOOSE(StratNo,E_Snow!AB47+E_Snow!AZ47,E_Aval!AB47+E_Aval!AZ47,E_Smart!AB47+E_Smart!AZ47,E_Dead!AB47+E_Dead!AZ47,E_Cust!AB47+E_Cust!AZ47),2))</f>
        <v/>
      </c>
      <c r="K47" s="13">
        <f>IF(OR($A47&gt;$B$3,Debts!$V$12=0),"",ROUND(CHOOSE(StratNo,E_Snow!AC47+E_Snow!BA47,E_Aval!AC47+E_Aval!BA47,E_Smart!AC47+E_Smart!BA47,E_Dead!AC47+E_Dead!BA47,E_Cust!AC47+E_Cust!BA47),2))</f>
        <v/>
      </c>
      <c r="L47" s="13">
        <f>IF(OR($A47&gt;$B$3,Debts!$V$13=0),"",ROUND(CHOOSE(StratNo,E_Snow!AD47+E_Snow!BB47,E_Aval!AD47+E_Aval!BB47,E_Smart!AD47+E_Smart!BB47,E_Dead!AD47+E_Dead!BB47,E_Cust!AD47+E_Cust!BB47),2))</f>
        <v/>
      </c>
      <c r="M47" s="13">
        <f>IF(OR($A47&gt;$B$3,Debts!$V$14=0),"",ROUND(CHOOSE(StratNo,E_Snow!AE47+E_Snow!BC47,E_Aval!AE47+E_Aval!BC47,E_Smart!AE47+E_Smart!BC47,E_Dead!AE47+E_Dead!BC47,E_Cust!AE47+E_Cust!BC47),2))</f>
        <v/>
      </c>
      <c r="N47" s="13">
        <f>IF(OR($A47&gt;$B$3,Debts!$V$15=0),"",ROUND(CHOOSE(StratNo,E_Snow!AF47+E_Snow!BD47,E_Aval!AF47+E_Aval!BD47,E_Smart!AF47+E_Smart!BD47,E_Dead!AF47+E_Dead!BD47,E_Cust!AF47+E_Cust!BD47),2))</f>
        <v/>
      </c>
      <c r="O47" s="13">
        <f>IF(OR($A47&gt;$B$3,Debts!$V$16=0),"",ROUND(CHOOSE(StratNo,E_Snow!AG47+E_Snow!BE47,E_Aval!AG47+E_Aval!BE47,E_Smart!AG47+E_Smart!BE47,E_Dead!AG47+E_Dead!BE47,E_Cust!AG47+E_Cust!BE47),2))</f>
        <v/>
      </c>
      <c r="P47" s="13">
        <f>IF($A47&gt;$B$3,"",CHOOSE(StratNo,E_Snow!G47,E_Aval!G47,E_Smart!G47,E_Dead!G47,E_Cust!G47))</f>
        <v/>
      </c>
      <c r="Q47" s="13">
        <f>IF($A47&gt;$B$3,"",CHOOSE(StratNo,E_Snow!H47,E_Aval!H47,E_Smart!H47,E_Dead!H47,E_Cust!H47))</f>
        <v/>
      </c>
      <c r="R47" s="13">
        <f>IF($A47&gt;$B$3,"",CHOOSE(StratNo,E_Snow!I47,E_Aval!I47,E_Smart!I47,E_Dead!I47,E_Cust!I47))</f>
        <v/>
      </c>
    </row>
    <row r="48">
      <c r="A48" s="20" t="n">
        <v>43</v>
      </c>
      <c r="B48" s="11">
        <f>IF(A48&gt;$B$3,"",Months!B48)</f>
        <v/>
      </c>
      <c r="C48" s="13">
        <f>IF(A48&gt;$B$3,"",ROUND(Months!C48+Months!D48,2))</f>
        <v/>
      </c>
      <c r="D48" s="13">
        <f>IF(OR($A48&gt;$B$3,Debts!$V$5=0),"",ROUND(CHOOSE(StratNo,E_Snow!V48+E_Snow!AT48,E_Aval!V48+E_Aval!AT48,E_Smart!V48+E_Smart!AT48,E_Dead!V48+E_Dead!AT48,E_Cust!V48+E_Cust!AT48),2))</f>
        <v/>
      </c>
      <c r="E48" s="13">
        <f>IF(OR($A48&gt;$B$3,Debts!$V$6=0),"",ROUND(CHOOSE(StratNo,E_Snow!W48+E_Snow!AU48,E_Aval!W48+E_Aval!AU48,E_Smart!W48+E_Smart!AU48,E_Dead!W48+E_Dead!AU48,E_Cust!W48+E_Cust!AU48),2))</f>
        <v/>
      </c>
      <c r="F48" s="13">
        <f>IF(OR($A48&gt;$B$3,Debts!$V$7=0),"",ROUND(CHOOSE(StratNo,E_Snow!X48+E_Snow!AV48,E_Aval!X48+E_Aval!AV48,E_Smart!X48+E_Smart!AV48,E_Dead!X48+E_Dead!AV48,E_Cust!X48+E_Cust!AV48),2))</f>
        <v/>
      </c>
      <c r="G48" s="13">
        <f>IF(OR($A48&gt;$B$3,Debts!$V$8=0),"",ROUND(CHOOSE(StratNo,E_Snow!Y48+E_Snow!AW48,E_Aval!Y48+E_Aval!AW48,E_Smart!Y48+E_Smart!AW48,E_Dead!Y48+E_Dead!AW48,E_Cust!Y48+E_Cust!AW48),2))</f>
        <v/>
      </c>
      <c r="H48" s="13">
        <f>IF(OR($A48&gt;$B$3,Debts!$V$9=0),"",ROUND(CHOOSE(StratNo,E_Snow!Z48+E_Snow!AX48,E_Aval!Z48+E_Aval!AX48,E_Smart!Z48+E_Smart!AX48,E_Dead!Z48+E_Dead!AX48,E_Cust!Z48+E_Cust!AX48),2))</f>
        <v/>
      </c>
      <c r="I48" s="13">
        <f>IF(OR($A48&gt;$B$3,Debts!$V$10=0),"",ROUND(CHOOSE(StratNo,E_Snow!AA48+E_Snow!AY48,E_Aval!AA48+E_Aval!AY48,E_Smart!AA48+E_Smart!AY48,E_Dead!AA48+E_Dead!AY48,E_Cust!AA48+E_Cust!AY48),2))</f>
        <v/>
      </c>
      <c r="J48" s="13">
        <f>IF(OR($A48&gt;$B$3,Debts!$V$11=0),"",ROUND(CHOOSE(StratNo,E_Snow!AB48+E_Snow!AZ48,E_Aval!AB48+E_Aval!AZ48,E_Smart!AB48+E_Smart!AZ48,E_Dead!AB48+E_Dead!AZ48,E_Cust!AB48+E_Cust!AZ48),2))</f>
        <v/>
      </c>
      <c r="K48" s="13">
        <f>IF(OR($A48&gt;$B$3,Debts!$V$12=0),"",ROUND(CHOOSE(StratNo,E_Snow!AC48+E_Snow!BA48,E_Aval!AC48+E_Aval!BA48,E_Smart!AC48+E_Smart!BA48,E_Dead!AC48+E_Dead!BA48,E_Cust!AC48+E_Cust!BA48),2))</f>
        <v/>
      </c>
      <c r="L48" s="13">
        <f>IF(OR($A48&gt;$B$3,Debts!$V$13=0),"",ROUND(CHOOSE(StratNo,E_Snow!AD48+E_Snow!BB48,E_Aval!AD48+E_Aval!BB48,E_Smart!AD48+E_Smart!BB48,E_Dead!AD48+E_Dead!BB48,E_Cust!AD48+E_Cust!BB48),2))</f>
        <v/>
      </c>
      <c r="M48" s="13">
        <f>IF(OR($A48&gt;$B$3,Debts!$V$14=0),"",ROUND(CHOOSE(StratNo,E_Snow!AE48+E_Snow!BC48,E_Aval!AE48+E_Aval!BC48,E_Smart!AE48+E_Smart!BC48,E_Dead!AE48+E_Dead!BC48,E_Cust!AE48+E_Cust!BC48),2))</f>
        <v/>
      </c>
      <c r="N48" s="13">
        <f>IF(OR($A48&gt;$B$3,Debts!$V$15=0),"",ROUND(CHOOSE(StratNo,E_Snow!AF48+E_Snow!BD48,E_Aval!AF48+E_Aval!BD48,E_Smart!AF48+E_Smart!BD48,E_Dead!AF48+E_Dead!BD48,E_Cust!AF48+E_Cust!BD48),2))</f>
        <v/>
      </c>
      <c r="O48" s="13">
        <f>IF(OR($A48&gt;$B$3,Debts!$V$16=0),"",ROUND(CHOOSE(StratNo,E_Snow!AG48+E_Snow!BE48,E_Aval!AG48+E_Aval!BE48,E_Smart!AG48+E_Smart!BE48,E_Dead!AG48+E_Dead!BE48,E_Cust!AG48+E_Cust!BE48),2))</f>
        <v/>
      </c>
      <c r="P48" s="13">
        <f>IF($A48&gt;$B$3,"",CHOOSE(StratNo,E_Snow!G48,E_Aval!G48,E_Smart!G48,E_Dead!G48,E_Cust!G48))</f>
        <v/>
      </c>
      <c r="Q48" s="13">
        <f>IF($A48&gt;$B$3,"",CHOOSE(StratNo,E_Snow!H48,E_Aval!H48,E_Smart!H48,E_Dead!H48,E_Cust!H48))</f>
        <v/>
      </c>
      <c r="R48" s="13">
        <f>IF($A48&gt;$B$3,"",CHOOSE(StratNo,E_Snow!I48,E_Aval!I48,E_Smart!I48,E_Dead!I48,E_Cust!I48))</f>
        <v/>
      </c>
    </row>
    <row r="49">
      <c r="A49" s="20" t="n">
        <v>44</v>
      </c>
      <c r="B49" s="11">
        <f>IF(A49&gt;$B$3,"",Months!B49)</f>
        <v/>
      </c>
      <c r="C49" s="13">
        <f>IF(A49&gt;$B$3,"",ROUND(Months!C49+Months!D49,2))</f>
        <v/>
      </c>
      <c r="D49" s="13">
        <f>IF(OR($A49&gt;$B$3,Debts!$V$5=0),"",ROUND(CHOOSE(StratNo,E_Snow!V49+E_Snow!AT49,E_Aval!V49+E_Aval!AT49,E_Smart!V49+E_Smart!AT49,E_Dead!V49+E_Dead!AT49,E_Cust!V49+E_Cust!AT49),2))</f>
        <v/>
      </c>
      <c r="E49" s="13">
        <f>IF(OR($A49&gt;$B$3,Debts!$V$6=0),"",ROUND(CHOOSE(StratNo,E_Snow!W49+E_Snow!AU49,E_Aval!W49+E_Aval!AU49,E_Smart!W49+E_Smart!AU49,E_Dead!W49+E_Dead!AU49,E_Cust!W49+E_Cust!AU49),2))</f>
        <v/>
      </c>
      <c r="F49" s="13">
        <f>IF(OR($A49&gt;$B$3,Debts!$V$7=0),"",ROUND(CHOOSE(StratNo,E_Snow!X49+E_Snow!AV49,E_Aval!X49+E_Aval!AV49,E_Smart!X49+E_Smart!AV49,E_Dead!X49+E_Dead!AV49,E_Cust!X49+E_Cust!AV49),2))</f>
        <v/>
      </c>
      <c r="G49" s="13">
        <f>IF(OR($A49&gt;$B$3,Debts!$V$8=0),"",ROUND(CHOOSE(StratNo,E_Snow!Y49+E_Snow!AW49,E_Aval!Y49+E_Aval!AW49,E_Smart!Y49+E_Smart!AW49,E_Dead!Y49+E_Dead!AW49,E_Cust!Y49+E_Cust!AW49),2))</f>
        <v/>
      </c>
      <c r="H49" s="13">
        <f>IF(OR($A49&gt;$B$3,Debts!$V$9=0),"",ROUND(CHOOSE(StratNo,E_Snow!Z49+E_Snow!AX49,E_Aval!Z49+E_Aval!AX49,E_Smart!Z49+E_Smart!AX49,E_Dead!Z49+E_Dead!AX49,E_Cust!Z49+E_Cust!AX49),2))</f>
        <v/>
      </c>
      <c r="I49" s="13">
        <f>IF(OR($A49&gt;$B$3,Debts!$V$10=0),"",ROUND(CHOOSE(StratNo,E_Snow!AA49+E_Snow!AY49,E_Aval!AA49+E_Aval!AY49,E_Smart!AA49+E_Smart!AY49,E_Dead!AA49+E_Dead!AY49,E_Cust!AA49+E_Cust!AY49),2))</f>
        <v/>
      </c>
      <c r="J49" s="13">
        <f>IF(OR($A49&gt;$B$3,Debts!$V$11=0),"",ROUND(CHOOSE(StratNo,E_Snow!AB49+E_Snow!AZ49,E_Aval!AB49+E_Aval!AZ49,E_Smart!AB49+E_Smart!AZ49,E_Dead!AB49+E_Dead!AZ49,E_Cust!AB49+E_Cust!AZ49),2))</f>
        <v/>
      </c>
      <c r="K49" s="13">
        <f>IF(OR($A49&gt;$B$3,Debts!$V$12=0),"",ROUND(CHOOSE(StratNo,E_Snow!AC49+E_Snow!BA49,E_Aval!AC49+E_Aval!BA49,E_Smart!AC49+E_Smart!BA49,E_Dead!AC49+E_Dead!BA49,E_Cust!AC49+E_Cust!BA49),2))</f>
        <v/>
      </c>
      <c r="L49" s="13">
        <f>IF(OR($A49&gt;$B$3,Debts!$V$13=0),"",ROUND(CHOOSE(StratNo,E_Snow!AD49+E_Snow!BB49,E_Aval!AD49+E_Aval!BB49,E_Smart!AD49+E_Smart!BB49,E_Dead!AD49+E_Dead!BB49,E_Cust!AD49+E_Cust!BB49),2))</f>
        <v/>
      </c>
      <c r="M49" s="13">
        <f>IF(OR($A49&gt;$B$3,Debts!$V$14=0),"",ROUND(CHOOSE(StratNo,E_Snow!AE49+E_Snow!BC49,E_Aval!AE49+E_Aval!BC49,E_Smart!AE49+E_Smart!BC49,E_Dead!AE49+E_Dead!BC49,E_Cust!AE49+E_Cust!BC49),2))</f>
        <v/>
      </c>
      <c r="N49" s="13">
        <f>IF(OR($A49&gt;$B$3,Debts!$V$15=0),"",ROUND(CHOOSE(StratNo,E_Snow!AF49+E_Snow!BD49,E_Aval!AF49+E_Aval!BD49,E_Smart!AF49+E_Smart!BD49,E_Dead!AF49+E_Dead!BD49,E_Cust!AF49+E_Cust!BD49),2))</f>
        <v/>
      </c>
      <c r="O49" s="13">
        <f>IF(OR($A49&gt;$B$3,Debts!$V$16=0),"",ROUND(CHOOSE(StratNo,E_Snow!AG49+E_Snow!BE49,E_Aval!AG49+E_Aval!BE49,E_Smart!AG49+E_Smart!BE49,E_Dead!AG49+E_Dead!BE49,E_Cust!AG49+E_Cust!BE49),2))</f>
        <v/>
      </c>
      <c r="P49" s="13">
        <f>IF($A49&gt;$B$3,"",CHOOSE(StratNo,E_Snow!G49,E_Aval!G49,E_Smart!G49,E_Dead!G49,E_Cust!G49))</f>
        <v/>
      </c>
      <c r="Q49" s="13">
        <f>IF($A49&gt;$B$3,"",CHOOSE(StratNo,E_Snow!H49,E_Aval!H49,E_Smart!H49,E_Dead!H49,E_Cust!H49))</f>
        <v/>
      </c>
      <c r="R49" s="13">
        <f>IF($A49&gt;$B$3,"",CHOOSE(StratNo,E_Snow!I49,E_Aval!I49,E_Smart!I49,E_Dead!I49,E_Cust!I49))</f>
        <v/>
      </c>
    </row>
    <row r="50">
      <c r="A50" s="20" t="n">
        <v>45</v>
      </c>
      <c r="B50" s="11">
        <f>IF(A50&gt;$B$3,"",Months!B50)</f>
        <v/>
      </c>
      <c r="C50" s="13">
        <f>IF(A50&gt;$B$3,"",ROUND(Months!C50+Months!D50,2))</f>
        <v/>
      </c>
      <c r="D50" s="13">
        <f>IF(OR($A50&gt;$B$3,Debts!$V$5=0),"",ROUND(CHOOSE(StratNo,E_Snow!V50+E_Snow!AT50,E_Aval!V50+E_Aval!AT50,E_Smart!V50+E_Smart!AT50,E_Dead!V50+E_Dead!AT50,E_Cust!V50+E_Cust!AT50),2))</f>
        <v/>
      </c>
      <c r="E50" s="13">
        <f>IF(OR($A50&gt;$B$3,Debts!$V$6=0),"",ROUND(CHOOSE(StratNo,E_Snow!W50+E_Snow!AU50,E_Aval!W50+E_Aval!AU50,E_Smart!W50+E_Smart!AU50,E_Dead!W50+E_Dead!AU50,E_Cust!W50+E_Cust!AU50),2))</f>
        <v/>
      </c>
      <c r="F50" s="13">
        <f>IF(OR($A50&gt;$B$3,Debts!$V$7=0),"",ROUND(CHOOSE(StratNo,E_Snow!X50+E_Snow!AV50,E_Aval!X50+E_Aval!AV50,E_Smart!X50+E_Smart!AV50,E_Dead!X50+E_Dead!AV50,E_Cust!X50+E_Cust!AV50),2))</f>
        <v/>
      </c>
      <c r="G50" s="13">
        <f>IF(OR($A50&gt;$B$3,Debts!$V$8=0),"",ROUND(CHOOSE(StratNo,E_Snow!Y50+E_Snow!AW50,E_Aval!Y50+E_Aval!AW50,E_Smart!Y50+E_Smart!AW50,E_Dead!Y50+E_Dead!AW50,E_Cust!Y50+E_Cust!AW50),2))</f>
        <v/>
      </c>
      <c r="H50" s="13">
        <f>IF(OR($A50&gt;$B$3,Debts!$V$9=0),"",ROUND(CHOOSE(StratNo,E_Snow!Z50+E_Snow!AX50,E_Aval!Z50+E_Aval!AX50,E_Smart!Z50+E_Smart!AX50,E_Dead!Z50+E_Dead!AX50,E_Cust!Z50+E_Cust!AX50),2))</f>
        <v/>
      </c>
      <c r="I50" s="13">
        <f>IF(OR($A50&gt;$B$3,Debts!$V$10=0),"",ROUND(CHOOSE(StratNo,E_Snow!AA50+E_Snow!AY50,E_Aval!AA50+E_Aval!AY50,E_Smart!AA50+E_Smart!AY50,E_Dead!AA50+E_Dead!AY50,E_Cust!AA50+E_Cust!AY50),2))</f>
        <v/>
      </c>
      <c r="J50" s="13">
        <f>IF(OR($A50&gt;$B$3,Debts!$V$11=0),"",ROUND(CHOOSE(StratNo,E_Snow!AB50+E_Snow!AZ50,E_Aval!AB50+E_Aval!AZ50,E_Smart!AB50+E_Smart!AZ50,E_Dead!AB50+E_Dead!AZ50,E_Cust!AB50+E_Cust!AZ50),2))</f>
        <v/>
      </c>
      <c r="K50" s="13">
        <f>IF(OR($A50&gt;$B$3,Debts!$V$12=0),"",ROUND(CHOOSE(StratNo,E_Snow!AC50+E_Snow!BA50,E_Aval!AC50+E_Aval!BA50,E_Smart!AC50+E_Smart!BA50,E_Dead!AC50+E_Dead!BA50,E_Cust!AC50+E_Cust!BA50),2))</f>
        <v/>
      </c>
      <c r="L50" s="13">
        <f>IF(OR($A50&gt;$B$3,Debts!$V$13=0),"",ROUND(CHOOSE(StratNo,E_Snow!AD50+E_Snow!BB50,E_Aval!AD50+E_Aval!BB50,E_Smart!AD50+E_Smart!BB50,E_Dead!AD50+E_Dead!BB50,E_Cust!AD50+E_Cust!BB50),2))</f>
        <v/>
      </c>
      <c r="M50" s="13">
        <f>IF(OR($A50&gt;$B$3,Debts!$V$14=0),"",ROUND(CHOOSE(StratNo,E_Snow!AE50+E_Snow!BC50,E_Aval!AE50+E_Aval!BC50,E_Smart!AE50+E_Smart!BC50,E_Dead!AE50+E_Dead!BC50,E_Cust!AE50+E_Cust!BC50),2))</f>
        <v/>
      </c>
      <c r="N50" s="13">
        <f>IF(OR($A50&gt;$B$3,Debts!$V$15=0),"",ROUND(CHOOSE(StratNo,E_Snow!AF50+E_Snow!BD50,E_Aval!AF50+E_Aval!BD50,E_Smart!AF50+E_Smart!BD50,E_Dead!AF50+E_Dead!BD50,E_Cust!AF50+E_Cust!BD50),2))</f>
        <v/>
      </c>
      <c r="O50" s="13">
        <f>IF(OR($A50&gt;$B$3,Debts!$V$16=0),"",ROUND(CHOOSE(StratNo,E_Snow!AG50+E_Snow!BE50,E_Aval!AG50+E_Aval!BE50,E_Smart!AG50+E_Smart!BE50,E_Dead!AG50+E_Dead!BE50,E_Cust!AG50+E_Cust!BE50),2))</f>
        <v/>
      </c>
      <c r="P50" s="13">
        <f>IF($A50&gt;$B$3,"",CHOOSE(StratNo,E_Snow!G50,E_Aval!G50,E_Smart!G50,E_Dead!G50,E_Cust!G50))</f>
        <v/>
      </c>
      <c r="Q50" s="13">
        <f>IF($A50&gt;$B$3,"",CHOOSE(StratNo,E_Snow!H50,E_Aval!H50,E_Smart!H50,E_Dead!H50,E_Cust!H50))</f>
        <v/>
      </c>
      <c r="R50" s="13">
        <f>IF($A50&gt;$B$3,"",CHOOSE(StratNo,E_Snow!I50,E_Aval!I50,E_Smart!I50,E_Dead!I50,E_Cust!I50))</f>
        <v/>
      </c>
    </row>
    <row r="51">
      <c r="A51" s="20" t="n">
        <v>46</v>
      </c>
      <c r="B51" s="11">
        <f>IF(A51&gt;$B$3,"",Months!B51)</f>
        <v/>
      </c>
      <c r="C51" s="13">
        <f>IF(A51&gt;$B$3,"",ROUND(Months!C51+Months!D51,2))</f>
        <v/>
      </c>
      <c r="D51" s="13">
        <f>IF(OR($A51&gt;$B$3,Debts!$V$5=0),"",ROUND(CHOOSE(StratNo,E_Snow!V51+E_Snow!AT51,E_Aval!V51+E_Aval!AT51,E_Smart!V51+E_Smart!AT51,E_Dead!V51+E_Dead!AT51,E_Cust!V51+E_Cust!AT51),2))</f>
        <v/>
      </c>
      <c r="E51" s="13">
        <f>IF(OR($A51&gt;$B$3,Debts!$V$6=0),"",ROUND(CHOOSE(StratNo,E_Snow!W51+E_Snow!AU51,E_Aval!W51+E_Aval!AU51,E_Smart!W51+E_Smart!AU51,E_Dead!W51+E_Dead!AU51,E_Cust!W51+E_Cust!AU51),2))</f>
        <v/>
      </c>
      <c r="F51" s="13">
        <f>IF(OR($A51&gt;$B$3,Debts!$V$7=0),"",ROUND(CHOOSE(StratNo,E_Snow!X51+E_Snow!AV51,E_Aval!X51+E_Aval!AV51,E_Smart!X51+E_Smart!AV51,E_Dead!X51+E_Dead!AV51,E_Cust!X51+E_Cust!AV51),2))</f>
        <v/>
      </c>
      <c r="G51" s="13">
        <f>IF(OR($A51&gt;$B$3,Debts!$V$8=0),"",ROUND(CHOOSE(StratNo,E_Snow!Y51+E_Snow!AW51,E_Aval!Y51+E_Aval!AW51,E_Smart!Y51+E_Smart!AW51,E_Dead!Y51+E_Dead!AW51,E_Cust!Y51+E_Cust!AW51),2))</f>
        <v/>
      </c>
      <c r="H51" s="13">
        <f>IF(OR($A51&gt;$B$3,Debts!$V$9=0),"",ROUND(CHOOSE(StratNo,E_Snow!Z51+E_Snow!AX51,E_Aval!Z51+E_Aval!AX51,E_Smart!Z51+E_Smart!AX51,E_Dead!Z51+E_Dead!AX51,E_Cust!Z51+E_Cust!AX51),2))</f>
        <v/>
      </c>
      <c r="I51" s="13">
        <f>IF(OR($A51&gt;$B$3,Debts!$V$10=0),"",ROUND(CHOOSE(StratNo,E_Snow!AA51+E_Snow!AY51,E_Aval!AA51+E_Aval!AY51,E_Smart!AA51+E_Smart!AY51,E_Dead!AA51+E_Dead!AY51,E_Cust!AA51+E_Cust!AY51),2))</f>
        <v/>
      </c>
      <c r="J51" s="13">
        <f>IF(OR($A51&gt;$B$3,Debts!$V$11=0),"",ROUND(CHOOSE(StratNo,E_Snow!AB51+E_Snow!AZ51,E_Aval!AB51+E_Aval!AZ51,E_Smart!AB51+E_Smart!AZ51,E_Dead!AB51+E_Dead!AZ51,E_Cust!AB51+E_Cust!AZ51),2))</f>
        <v/>
      </c>
      <c r="K51" s="13">
        <f>IF(OR($A51&gt;$B$3,Debts!$V$12=0),"",ROUND(CHOOSE(StratNo,E_Snow!AC51+E_Snow!BA51,E_Aval!AC51+E_Aval!BA51,E_Smart!AC51+E_Smart!BA51,E_Dead!AC51+E_Dead!BA51,E_Cust!AC51+E_Cust!BA51),2))</f>
        <v/>
      </c>
      <c r="L51" s="13">
        <f>IF(OR($A51&gt;$B$3,Debts!$V$13=0),"",ROUND(CHOOSE(StratNo,E_Snow!AD51+E_Snow!BB51,E_Aval!AD51+E_Aval!BB51,E_Smart!AD51+E_Smart!BB51,E_Dead!AD51+E_Dead!BB51,E_Cust!AD51+E_Cust!BB51),2))</f>
        <v/>
      </c>
      <c r="M51" s="13">
        <f>IF(OR($A51&gt;$B$3,Debts!$V$14=0),"",ROUND(CHOOSE(StratNo,E_Snow!AE51+E_Snow!BC51,E_Aval!AE51+E_Aval!BC51,E_Smart!AE51+E_Smart!BC51,E_Dead!AE51+E_Dead!BC51,E_Cust!AE51+E_Cust!BC51),2))</f>
        <v/>
      </c>
      <c r="N51" s="13">
        <f>IF(OR($A51&gt;$B$3,Debts!$V$15=0),"",ROUND(CHOOSE(StratNo,E_Snow!AF51+E_Snow!BD51,E_Aval!AF51+E_Aval!BD51,E_Smart!AF51+E_Smart!BD51,E_Dead!AF51+E_Dead!BD51,E_Cust!AF51+E_Cust!BD51),2))</f>
        <v/>
      </c>
      <c r="O51" s="13">
        <f>IF(OR($A51&gt;$B$3,Debts!$V$16=0),"",ROUND(CHOOSE(StratNo,E_Snow!AG51+E_Snow!BE51,E_Aval!AG51+E_Aval!BE51,E_Smart!AG51+E_Smart!BE51,E_Dead!AG51+E_Dead!BE51,E_Cust!AG51+E_Cust!BE51),2))</f>
        <v/>
      </c>
      <c r="P51" s="13">
        <f>IF($A51&gt;$B$3,"",CHOOSE(StratNo,E_Snow!G51,E_Aval!G51,E_Smart!G51,E_Dead!G51,E_Cust!G51))</f>
        <v/>
      </c>
      <c r="Q51" s="13">
        <f>IF($A51&gt;$B$3,"",CHOOSE(StratNo,E_Snow!H51,E_Aval!H51,E_Smart!H51,E_Dead!H51,E_Cust!H51))</f>
        <v/>
      </c>
      <c r="R51" s="13">
        <f>IF($A51&gt;$B$3,"",CHOOSE(StratNo,E_Snow!I51,E_Aval!I51,E_Smart!I51,E_Dead!I51,E_Cust!I51))</f>
        <v/>
      </c>
    </row>
    <row r="52">
      <c r="A52" s="20" t="n">
        <v>47</v>
      </c>
      <c r="B52" s="11">
        <f>IF(A52&gt;$B$3,"",Months!B52)</f>
        <v/>
      </c>
      <c r="C52" s="13">
        <f>IF(A52&gt;$B$3,"",ROUND(Months!C52+Months!D52,2))</f>
        <v/>
      </c>
      <c r="D52" s="13">
        <f>IF(OR($A52&gt;$B$3,Debts!$V$5=0),"",ROUND(CHOOSE(StratNo,E_Snow!V52+E_Snow!AT52,E_Aval!V52+E_Aval!AT52,E_Smart!V52+E_Smart!AT52,E_Dead!V52+E_Dead!AT52,E_Cust!V52+E_Cust!AT52),2))</f>
        <v/>
      </c>
      <c r="E52" s="13">
        <f>IF(OR($A52&gt;$B$3,Debts!$V$6=0),"",ROUND(CHOOSE(StratNo,E_Snow!W52+E_Snow!AU52,E_Aval!W52+E_Aval!AU52,E_Smart!W52+E_Smart!AU52,E_Dead!W52+E_Dead!AU52,E_Cust!W52+E_Cust!AU52),2))</f>
        <v/>
      </c>
      <c r="F52" s="13">
        <f>IF(OR($A52&gt;$B$3,Debts!$V$7=0),"",ROUND(CHOOSE(StratNo,E_Snow!X52+E_Snow!AV52,E_Aval!X52+E_Aval!AV52,E_Smart!X52+E_Smart!AV52,E_Dead!X52+E_Dead!AV52,E_Cust!X52+E_Cust!AV52),2))</f>
        <v/>
      </c>
      <c r="G52" s="13">
        <f>IF(OR($A52&gt;$B$3,Debts!$V$8=0),"",ROUND(CHOOSE(StratNo,E_Snow!Y52+E_Snow!AW52,E_Aval!Y52+E_Aval!AW52,E_Smart!Y52+E_Smart!AW52,E_Dead!Y52+E_Dead!AW52,E_Cust!Y52+E_Cust!AW52),2))</f>
        <v/>
      </c>
      <c r="H52" s="13">
        <f>IF(OR($A52&gt;$B$3,Debts!$V$9=0),"",ROUND(CHOOSE(StratNo,E_Snow!Z52+E_Snow!AX52,E_Aval!Z52+E_Aval!AX52,E_Smart!Z52+E_Smart!AX52,E_Dead!Z52+E_Dead!AX52,E_Cust!Z52+E_Cust!AX52),2))</f>
        <v/>
      </c>
      <c r="I52" s="13">
        <f>IF(OR($A52&gt;$B$3,Debts!$V$10=0),"",ROUND(CHOOSE(StratNo,E_Snow!AA52+E_Snow!AY52,E_Aval!AA52+E_Aval!AY52,E_Smart!AA52+E_Smart!AY52,E_Dead!AA52+E_Dead!AY52,E_Cust!AA52+E_Cust!AY52),2))</f>
        <v/>
      </c>
      <c r="J52" s="13">
        <f>IF(OR($A52&gt;$B$3,Debts!$V$11=0),"",ROUND(CHOOSE(StratNo,E_Snow!AB52+E_Snow!AZ52,E_Aval!AB52+E_Aval!AZ52,E_Smart!AB52+E_Smart!AZ52,E_Dead!AB52+E_Dead!AZ52,E_Cust!AB52+E_Cust!AZ52),2))</f>
        <v/>
      </c>
      <c r="K52" s="13">
        <f>IF(OR($A52&gt;$B$3,Debts!$V$12=0),"",ROUND(CHOOSE(StratNo,E_Snow!AC52+E_Snow!BA52,E_Aval!AC52+E_Aval!BA52,E_Smart!AC52+E_Smart!BA52,E_Dead!AC52+E_Dead!BA52,E_Cust!AC52+E_Cust!BA52),2))</f>
        <v/>
      </c>
      <c r="L52" s="13">
        <f>IF(OR($A52&gt;$B$3,Debts!$V$13=0),"",ROUND(CHOOSE(StratNo,E_Snow!AD52+E_Snow!BB52,E_Aval!AD52+E_Aval!BB52,E_Smart!AD52+E_Smart!BB52,E_Dead!AD52+E_Dead!BB52,E_Cust!AD52+E_Cust!BB52),2))</f>
        <v/>
      </c>
      <c r="M52" s="13">
        <f>IF(OR($A52&gt;$B$3,Debts!$V$14=0),"",ROUND(CHOOSE(StratNo,E_Snow!AE52+E_Snow!BC52,E_Aval!AE52+E_Aval!BC52,E_Smart!AE52+E_Smart!BC52,E_Dead!AE52+E_Dead!BC52,E_Cust!AE52+E_Cust!BC52),2))</f>
        <v/>
      </c>
      <c r="N52" s="13">
        <f>IF(OR($A52&gt;$B$3,Debts!$V$15=0),"",ROUND(CHOOSE(StratNo,E_Snow!AF52+E_Snow!BD52,E_Aval!AF52+E_Aval!BD52,E_Smart!AF52+E_Smart!BD52,E_Dead!AF52+E_Dead!BD52,E_Cust!AF52+E_Cust!BD52),2))</f>
        <v/>
      </c>
      <c r="O52" s="13">
        <f>IF(OR($A52&gt;$B$3,Debts!$V$16=0),"",ROUND(CHOOSE(StratNo,E_Snow!AG52+E_Snow!BE52,E_Aval!AG52+E_Aval!BE52,E_Smart!AG52+E_Smart!BE52,E_Dead!AG52+E_Dead!BE52,E_Cust!AG52+E_Cust!BE52),2))</f>
        <v/>
      </c>
      <c r="P52" s="13">
        <f>IF($A52&gt;$B$3,"",CHOOSE(StratNo,E_Snow!G52,E_Aval!G52,E_Smart!G52,E_Dead!G52,E_Cust!G52))</f>
        <v/>
      </c>
      <c r="Q52" s="13">
        <f>IF($A52&gt;$B$3,"",CHOOSE(StratNo,E_Snow!H52,E_Aval!H52,E_Smart!H52,E_Dead!H52,E_Cust!H52))</f>
        <v/>
      </c>
      <c r="R52" s="13">
        <f>IF($A52&gt;$B$3,"",CHOOSE(StratNo,E_Snow!I52,E_Aval!I52,E_Smart!I52,E_Dead!I52,E_Cust!I52))</f>
        <v/>
      </c>
    </row>
    <row r="53">
      <c r="A53" s="20" t="n">
        <v>48</v>
      </c>
      <c r="B53" s="11">
        <f>IF(A53&gt;$B$3,"",Months!B53)</f>
        <v/>
      </c>
      <c r="C53" s="13">
        <f>IF(A53&gt;$B$3,"",ROUND(Months!C53+Months!D53,2))</f>
        <v/>
      </c>
      <c r="D53" s="13">
        <f>IF(OR($A53&gt;$B$3,Debts!$V$5=0),"",ROUND(CHOOSE(StratNo,E_Snow!V53+E_Snow!AT53,E_Aval!V53+E_Aval!AT53,E_Smart!V53+E_Smart!AT53,E_Dead!V53+E_Dead!AT53,E_Cust!V53+E_Cust!AT53),2))</f>
        <v/>
      </c>
      <c r="E53" s="13">
        <f>IF(OR($A53&gt;$B$3,Debts!$V$6=0),"",ROUND(CHOOSE(StratNo,E_Snow!W53+E_Snow!AU53,E_Aval!W53+E_Aval!AU53,E_Smart!W53+E_Smart!AU53,E_Dead!W53+E_Dead!AU53,E_Cust!W53+E_Cust!AU53),2))</f>
        <v/>
      </c>
      <c r="F53" s="13">
        <f>IF(OR($A53&gt;$B$3,Debts!$V$7=0),"",ROUND(CHOOSE(StratNo,E_Snow!X53+E_Snow!AV53,E_Aval!X53+E_Aval!AV53,E_Smart!X53+E_Smart!AV53,E_Dead!X53+E_Dead!AV53,E_Cust!X53+E_Cust!AV53),2))</f>
        <v/>
      </c>
      <c r="G53" s="13">
        <f>IF(OR($A53&gt;$B$3,Debts!$V$8=0),"",ROUND(CHOOSE(StratNo,E_Snow!Y53+E_Snow!AW53,E_Aval!Y53+E_Aval!AW53,E_Smart!Y53+E_Smart!AW53,E_Dead!Y53+E_Dead!AW53,E_Cust!Y53+E_Cust!AW53),2))</f>
        <v/>
      </c>
      <c r="H53" s="13">
        <f>IF(OR($A53&gt;$B$3,Debts!$V$9=0),"",ROUND(CHOOSE(StratNo,E_Snow!Z53+E_Snow!AX53,E_Aval!Z53+E_Aval!AX53,E_Smart!Z53+E_Smart!AX53,E_Dead!Z53+E_Dead!AX53,E_Cust!Z53+E_Cust!AX53),2))</f>
        <v/>
      </c>
      <c r="I53" s="13">
        <f>IF(OR($A53&gt;$B$3,Debts!$V$10=0),"",ROUND(CHOOSE(StratNo,E_Snow!AA53+E_Snow!AY53,E_Aval!AA53+E_Aval!AY53,E_Smart!AA53+E_Smart!AY53,E_Dead!AA53+E_Dead!AY53,E_Cust!AA53+E_Cust!AY53),2))</f>
        <v/>
      </c>
      <c r="J53" s="13">
        <f>IF(OR($A53&gt;$B$3,Debts!$V$11=0),"",ROUND(CHOOSE(StratNo,E_Snow!AB53+E_Snow!AZ53,E_Aval!AB53+E_Aval!AZ53,E_Smart!AB53+E_Smart!AZ53,E_Dead!AB53+E_Dead!AZ53,E_Cust!AB53+E_Cust!AZ53),2))</f>
        <v/>
      </c>
      <c r="K53" s="13">
        <f>IF(OR($A53&gt;$B$3,Debts!$V$12=0),"",ROUND(CHOOSE(StratNo,E_Snow!AC53+E_Snow!BA53,E_Aval!AC53+E_Aval!BA53,E_Smart!AC53+E_Smart!BA53,E_Dead!AC53+E_Dead!BA53,E_Cust!AC53+E_Cust!BA53),2))</f>
        <v/>
      </c>
      <c r="L53" s="13">
        <f>IF(OR($A53&gt;$B$3,Debts!$V$13=0),"",ROUND(CHOOSE(StratNo,E_Snow!AD53+E_Snow!BB53,E_Aval!AD53+E_Aval!BB53,E_Smart!AD53+E_Smart!BB53,E_Dead!AD53+E_Dead!BB53,E_Cust!AD53+E_Cust!BB53),2))</f>
        <v/>
      </c>
      <c r="M53" s="13">
        <f>IF(OR($A53&gt;$B$3,Debts!$V$14=0),"",ROUND(CHOOSE(StratNo,E_Snow!AE53+E_Snow!BC53,E_Aval!AE53+E_Aval!BC53,E_Smart!AE53+E_Smart!BC53,E_Dead!AE53+E_Dead!BC53,E_Cust!AE53+E_Cust!BC53),2))</f>
        <v/>
      </c>
      <c r="N53" s="13">
        <f>IF(OR($A53&gt;$B$3,Debts!$V$15=0),"",ROUND(CHOOSE(StratNo,E_Snow!AF53+E_Snow!BD53,E_Aval!AF53+E_Aval!BD53,E_Smart!AF53+E_Smart!BD53,E_Dead!AF53+E_Dead!BD53,E_Cust!AF53+E_Cust!BD53),2))</f>
        <v/>
      </c>
      <c r="O53" s="13">
        <f>IF(OR($A53&gt;$B$3,Debts!$V$16=0),"",ROUND(CHOOSE(StratNo,E_Snow!AG53+E_Snow!BE53,E_Aval!AG53+E_Aval!BE53,E_Smart!AG53+E_Smart!BE53,E_Dead!AG53+E_Dead!BE53,E_Cust!AG53+E_Cust!BE53),2))</f>
        <v/>
      </c>
      <c r="P53" s="13">
        <f>IF($A53&gt;$B$3,"",CHOOSE(StratNo,E_Snow!G53,E_Aval!G53,E_Smart!G53,E_Dead!G53,E_Cust!G53))</f>
        <v/>
      </c>
      <c r="Q53" s="13">
        <f>IF($A53&gt;$B$3,"",CHOOSE(StratNo,E_Snow!H53,E_Aval!H53,E_Smart!H53,E_Dead!H53,E_Cust!H53))</f>
        <v/>
      </c>
      <c r="R53" s="13">
        <f>IF($A53&gt;$B$3,"",CHOOSE(StratNo,E_Snow!I53,E_Aval!I53,E_Smart!I53,E_Dead!I53,E_Cust!I53))</f>
        <v/>
      </c>
    </row>
    <row r="54">
      <c r="A54" s="20" t="n">
        <v>49</v>
      </c>
      <c r="B54" s="11">
        <f>IF(A54&gt;$B$3,"",Months!B54)</f>
        <v/>
      </c>
      <c r="C54" s="13">
        <f>IF(A54&gt;$B$3,"",ROUND(Months!C54+Months!D54,2))</f>
        <v/>
      </c>
      <c r="D54" s="13">
        <f>IF(OR($A54&gt;$B$3,Debts!$V$5=0),"",ROUND(CHOOSE(StratNo,E_Snow!V54+E_Snow!AT54,E_Aval!V54+E_Aval!AT54,E_Smart!V54+E_Smart!AT54,E_Dead!V54+E_Dead!AT54,E_Cust!V54+E_Cust!AT54),2))</f>
        <v/>
      </c>
      <c r="E54" s="13">
        <f>IF(OR($A54&gt;$B$3,Debts!$V$6=0),"",ROUND(CHOOSE(StratNo,E_Snow!W54+E_Snow!AU54,E_Aval!W54+E_Aval!AU54,E_Smart!W54+E_Smart!AU54,E_Dead!W54+E_Dead!AU54,E_Cust!W54+E_Cust!AU54),2))</f>
        <v/>
      </c>
      <c r="F54" s="13">
        <f>IF(OR($A54&gt;$B$3,Debts!$V$7=0),"",ROUND(CHOOSE(StratNo,E_Snow!X54+E_Snow!AV54,E_Aval!X54+E_Aval!AV54,E_Smart!X54+E_Smart!AV54,E_Dead!X54+E_Dead!AV54,E_Cust!X54+E_Cust!AV54),2))</f>
        <v/>
      </c>
      <c r="G54" s="13">
        <f>IF(OR($A54&gt;$B$3,Debts!$V$8=0),"",ROUND(CHOOSE(StratNo,E_Snow!Y54+E_Snow!AW54,E_Aval!Y54+E_Aval!AW54,E_Smart!Y54+E_Smart!AW54,E_Dead!Y54+E_Dead!AW54,E_Cust!Y54+E_Cust!AW54),2))</f>
        <v/>
      </c>
      <c r="H54" s="13">
        <f>IF(OR($A54&gt;$B$3,Debts!$V$9=0),"",ROUND(CHOOSE(StratNo,E_Snow!Z54+E_Snow!AX54,E_Aval!Z54+E_Aval!AX54,E_Smart!Z54+E_Smart!AX54,E_Dead!Z54+E_Dead!AX54,E_Cust!Z54+E_Cust!AX54),2))</f>
        <v/>
      </c>
      <c r="I54" s="13">
        <f>IF(OR($A54&gt;$B$3,Debts!$V$10=0),"",ROUND(CHOOSE(StratNo,E_Snow!AA54+E_Snow!AY54,E_Aval!AA54+E_Aval!AY54,E_Smart!AA54+E_Smart!AY54,E_Dead!AA54+E_Dead!AY54,E_Cust!AA54+E_Cust!AY54),2))</f>
        <v/>
      </c>
      <c r="J54" s="13">
        <f>IF(OR($A54&gt;$B$3,Debts!$V$11=0),"",ROUND(CHOOSE(StratNo,E_Snow!AB54+E_Snow!AZ54,E_Aval!AB54+E_Aval!AZ54,E_Smart!AB54+E_Smart!AZ54,E_Dead!AB54+E_Dead!AZ54,E_Cust!AB54+E_Cust!AZ54),2))</f>
        <v/>
      </c>
      <c r="K54" s="13">
        <f>IF(OR($A54&gt;$B$3,Debts!$V$12=0),"",ROUND(CHOOSE(StratNo,E_Snow!AC54+E_Snow!BA54,E_Aval!AC54+E_Aval!BA54,E_Smart!AC54+E_Smart!BA54,E_Dead!AC54+E_Dead!BA54,E_Cust!AC54+E_Cust!BA54),2))</f>
        <v/>
      </c>
      <c r="L54" s="13">
        <f>IF(OR($A54&gt;$B$3,Debts!$V$13=0),"",ROUND(CHOOSE(StratNo,E_Snow!AD54+E_Snow!BB54,E_Aval!AD54+E_Aval!BB54,E_Smart!AD54+E_Smart!BB54,E_Dead!AD54+E_Dead!BB54,E_Cust!AD54+E_Cust!BB54),2))</f>
        <v/>
      </c>
      <c r="M54" s="13">
        <f>IF(OR($A54&gt;$B$3,Debts!$V$14=0),"",ROUND(CHOOSE(StratNo,E_Snow!AE54+E_Snow!BC54,E_Aval!AE54+E_Aval!BC54,E_Smart!AE54+E_Smart!BC54,E_Dead!AE54+E_Dead!BC54,E_Cust!AE54+E_Cust!BC54),2))</f>
        <v/>
      </c>
      <c r="N54" s="13">
        <f>IF(OR($A54&gt;$B$3,Debts!$V$15=0),"",ROUND(CHOOSE(StratNo,E_Snow!AF54+E_Snow!BD54,E_Aval!AF54+E_Aval!BD54,E_Smart!AF54+E_Smart!BD54,E_Dead!AF54+E_Dead!BD54,E_Cust!AF54+E_Cust!BD54),2))</f>
        <v/>
      </c>
      <c r="O54" s="13">
        <f>IF(OR($A54&gt;$B$3,Debts!$V$16=0),"",ROUND(CHOOSE(StratNo,E_Snow!AG54+E_Snow!BE54,E_Aval!AG54+E_Aval!BE54,E_Smart!AG54+E_Smart!BE54,E_Dead!AG54+E_Dead!BE54,E_Cust!AG54+E_Cust!BE54),2))</f>
        <v/>
      </c>
      <c r="P54" s="13">
        <f>IF($A54&gt;$B$3,"",CHOOSE(StratNo,E_Snow!G54,E_Aval!G54,E_Smart!G54,E_Dead!G54,E_Cust!G54))</f>
        <v/>
      </c>
      <c r="Q54" s="13">
        <f>IF($A54&gt;$B$3,"",CHOOSE(StratNo,E_Snow!H54,E_Aval!H54,E_Smart!H54,E_Dead!H54,E_Cust!H54))</f>
        <v/>
      </c>
      <c r="R54" s="13">
        <f>IF($A54&gt;$B$3,"",CHOOSE(StratNo,E_Snow!I54,E_Aval!I54,E_Smart!I54,E_Dead!I54,E_Cust!I54))</f>
        <v/>
      </c>
    </row>
    <row r="55">
      <c r="A55" s="20" t="n">
        <v>50</v>
      </c>
      <c r="B55" s="11">
        <f>IF(A55&gt;$B$3,"",Months!B55)</f>
        <v/>
      </c>
      <c r="C55" s="13">
        <f>IF(A55&gt;$B$3,"",ROUND(Months!C55+Months!D55,2))</f>
        <v/>
      </c>
      <c r="D55" s="13">
        <f>IF(OR($A55&gt;$B$3,Debts!$V$5=0),"",ROUND(CHOOSE(StratNo,E_Snow!V55+E_Snow!AT55,E_Aval!V55+E_Aval!AT55,E_Smart!V55+E_Smart!AT55,E_Dead!V55+E_Dead!AT55,E_Cust!V55+E_Cust!AT55),2))</f>
        <v/>
      </c>
      <c r="E55" s="13">
        <f>IF(OR($A55&gt;$B$3,Debts!$V$6=0),"",ROUND(CHOOSE(StratNo,E_Snow!W55+E_Snow!AU55,E_Aval!W55+E_Aval!AU55,E_Smart!W55+E_Smart!AU55,E_Dead!W55+E_Dead!AU55,E_Cust!W55+E_Cust!AU55),2))</f>
        <v/>
      </c>
      <c r="F55" s="13">
        <f>IF(OR($A55&gt;$B$3,Debts!$V$7=0),"",ROUND(CHOOSE(StratNo,E_Snow!X55+E_Snow!AV55,E_Aval!X55+E_Aval!AV55,E_Smart!X55+E_Smart!AV55,E_Dead!X55+E_Dead!AV55,E_Cust!X55+E_Cust!AV55),2))</f>
        <v/>
      </c>
      <c r="G55" s="13">
        <f>IF(OR($A55&gt;$B$3,Debts!$V$8=0),"",ROUND(CHOOSE(StratNo,E_Snow!Y55+E_Snow!AW55,E_Aval!Y55+E_Aval!AW55,E_Smart!Y55+E_Smart!AW55,E_Dead!Y55+E_Dead!AW55,E_Cust!Y55+E_Cust!AW55),2))</f>
        <v/>
      </c>
      <c r="H55" s="13">
        <f>IF(OR($A55&gt;$B$3,Debts!$V$9=0),"",ROUND(CHOOSE(StratNo,E_Snow!Z55+E_Snow!AX55,E_Aval!Z55+E_Aval!AX55,E_Smart!Z55+E_Smart!AX55,E_Dead!Z55+E_Dead!AX55,E_Cust!Z55+E_Cust!AX55),2))</f>
        <v/>
      </c>
      <c r="I55" s="13">
        <f>IF(OR($A55&gt;$B$3,Debts!$V$10=0),"",ROUND(CHOOSE(StratNo,E_Snow!AA55+E_Snow!AY55,E_Aval!AA55+E_Aval!AY55,E_Smart!AA55+E_Smart!AY55,E_Dead!AA55+E_Dead!AY55,E_Cust!AA55+E_Cust!AY55),2))</f>
        <v/>
      </c>
      <c r="J55" s="13">
        <f>IF(OR($A55&gt;$B$3,Debts!$V$11=0),"",ROUND(CHOOSE(StratNo,E_Snow!AB55+E_Snow!AZ55,E_Aval!AB55+E_Aval!AZ55,E_Smart!AB55+E_Smart!AZ55,E_Dead!AB55+E_Dead!AZ55,E_Cust!AB55+E_Cust!AZ55),2))</f>
        <v/>
      </c>
      <c r="K55" s="13">
        <f>IF(OR($A55&gt;$B$3,Debts!$V$12=0),"",ROUND(CHOOSE(StratNo,E_Snow!AC55+E_Snow!BA55,E_Aval!AC55+E_Aval!BA55,E_Smart!AC55+E_Smart!BA55,E_Dead!AC55+E_Dead!BA55,E_Cust!AC55+E_Cust!BA55),2))</f>
        <v/>
      </c>
      <c r="L55" s="13">
        <f>IF(OR($A55&gt;$B$3,Debts!$V$13=0),"",ROUND(CHOOSE(StratNo,E_Snow!AD55+E_Snow!BB55,E_Aval!AD55+E_Aval!BB55,E_Smart!AD55+E_Smart!BB55,E_Dead!AD55+E_Dead!BB55,E_Cust!AD55+E_Cust!BB55),2))</f>
        <v/>
      </c>
      <c r="M55" s="13">
        <f>IF(OR($A55&gt;$B$3,Debts!$V$14=0),"",ROUND(CHOOSE(StratNo,E_Snow!AE55+E_Snow!BC55,E_Aval!AE55+E_Aval!BC55,E_Smart!AE55+E_Smart!BC55,E_Dead!AE55+E_Dead!BC55,E_Cust!AE55+E_Cust!BC55),2))</f>
        <v/>
      </c>
      <c r="N55" s="13">
        <f>IF(OR($A55&gt;$B$3,Debts!$V$15=0),"",ROUND(CHOOSE(StratNo,E_Snow!AF55+E_Snow!BD55,E_Aval!AF55+E_Aval!BD55,E_Smart!AF55+E_Smart!BD55,E_Dead!AF55+E_Dead!BD55,E_Cust!AF55+E_Cust!BD55),2))</f>
        <v/>
      </c>
      <c r="O55" s="13">
        <f>IF(OR($A55&gt;$B$3,Debts!$V$16=0),"",ROUND(CHOOSE(StratNo,E_Snow!AG55+E_Snow!BE55,E_Aval!AG55+E_Aval!BE55,E_Smart!AG55+E_Smart!BE55,E_Dead!AG55+E_Dead!BE55,E_Cust!AG55+E_Cust!BE55),2))</f>
        <v/>
      </c>
      <c r="P55" s="13">
        <f>IF($A55&gt;$B$3,"",CHOOSE(StratNo,E_Snow!G55,E_Aval!G55,E_Smart!G55,E_Dead!G55,E_Cust!G55))</f>
        <v/>
      </c>
      <c r="Q55" s="13">
        <f>IF($A55&gt;$B$3,"",CHOOSE(StratNo,E_Snow!H55,E_Aval!H55,E_Smart!H55,E_Dead!H55,E_Cust!H55))</f>
        <v/>
      </c>
      <c r="R55" s="13">
        <f>IF($A55&gt;$B$3,"",CHOOSE(StratNo,E_Snow!I55,E_Aval!I55,E_Smart!I55,E_Dead!I55,E_Cust!I55))</f>
        <v/>
      </c>
    </row>
    <row r="56">
      <c r="A56" s="20" t="n">
        <v>51</v>
      </c>
      <c r="B56" s="11">
        <f>IF(A56&gt;$B$3,"",Months!B56)</f>
        <v/>
      </c>
      <c r="C56" s="13">
        <f>IF(A56&gt;$B$3,"",ROUND(Months!C56+Months!D56,2))</f>
        <v/>
      </c>
      <c r="D56" s="13">
        <f>IF(OR($A56&gt;$B$3,Debts!$V$5=0),"",ROUND(CHOOSE(StratNo,E_Snow!V56+E_Snow!AT56,E_Aval!V56+E_Aval!AT56,E_Smart!V56+E_Smart!AT56,E_Dead!V56+E_Dead!AT56,E_Cust!V56+E_Cust!AT56),2))</f>
        <v/>
      </c>
      <c r="E56" s="13">
        <f>IF(OR($A56&gt;$B$3,Debts!$V$6=0),"",ROUND(CHOOSE(StratNo,E_Snow!W56+E_Snow!AU56,E_Aval!W56+E_Aval!AU56,E_Smart!W56+E_Smart!AU56,E_Dead!W56+E_Dead!AU56,E_Cust!W56+E_Cust!AU56),2))</f>
        <v/>
      </c>
      <c r="F56" s="13">
        <f>IF(OR($A56&gt;$B$3,Debts!$V$7=0),"",ROUND(CHOOSE(StratNo,E_Snow!X56+E_Snow!AV56,E_Aval!X56+E_Aval!AV56,E_Smart!X56+E_Smart!AV56,E_Dead!X56+E_Dead!AV56,E_Cust!X56+E_Cust!AV56),2))</f>
        <v/>
      </c>
      <c r="G56" s="13">
        <f>IF(OR($A56&gt;$B$3,Debts!$V$8=0),"",ROUND(CHOOSE(StratNo,E_Snow!Y56+E_Snow!AW56,E_Aval!Y56+E_Aval!AW56,E_Smart!Y56+E_Smart!AW56,E_Dead!Y56+E_Dead!AW56,E_Cust!Y56+E_Cust!AW56),2))</f>
        <v/>
      </c>
      <c r="H56" s="13">
        <f>IF(OR($A56&gt;$B$3,Debts!$V$9=0),"",ROUND(CHOOSE(StratNo,E_Snow!Z56+E_Snow!AX56,E_Aval!Z56+E_Aval!AX56,E_Smart!Z56+E_Smart!AX56,E_Dead!Z56+E_Dead!AX56,E_Cust!Z56+E_Cust!AX56),2))</f>
        <v/>
      </c>
      <c r="I56" s="13">
        <f>IF(OR($A56&gt;$B$3,Debts!$V$10=0),"",ROUND(CHOOSE(StratNo,E_Snow!AA56+E_Snow!AY56,E_Aval!AA56+E_Aval!AY56,E_Smart!AA56+E_Smart!AY56,E_Dead!AA56+E_Dead!AY56,E_Cust!AA56+E_Cust!AY56),2))</f>
        <v/>
      </c>
      <c r="J56" s="13">
        <f>IF(OR($A56&gt;$B$3,Debts!$V$11=0),"",ROUND(CHOOSE(StratNo,E_Snow!AB56+E_Snow!AZ56,E_Aval!AB56+E_Aval!AZ56,E_Smart!AB56+E_Smart!AZ56,E_Dead!AB56+E_Dead!AZ56,E_Cust!AB56+E_Cust!AZ56),2))</f>
        <v/>
      </c>
      <c r="K56" s="13">
        <f>IF(OR($A56&gt;$B$3,Debts!$V$12=0),"",ROUND(CHOOSE(StratNo,E_Snow!AC56+E_Snow!BA56,E_Aval!AC56+E_Aval!BA56,E_Smart!AC56+E_Smart!BA56,E_Dead!AC56+E_Dead!BA56,E_Cust!AC56+E_Cust!BA56),2))</f>
        <v/>
      </c>
      <c r="L56" s="13">
        <f>IF(OR($A56&gt;$B$3,Debts!$V$13=0),"",ROUND(CHOOSE(StratNo,E_Snow!AD56+E_Snow!BB56,E_Aval!AD56+E_Aval!BB56,E_Smart!AD56+E_Smart!BB56,E_Dead!AD56+E_Dead!BB56,E_Cust!AD56+E_Cust!BB56),2))</f>
        <v/>
      </c>
      <c r="M56" s="13">
        <f>IF(OR($A56&gt;$B$3,Debts!$V$14=0),"",ROUND(CHOOSE(StratNo,E_Snow!AE56+E_Snow!BC56,E_Aval!AE56+E_Aval!BC56,E_Smart!AE56+E_Smart!BC56,E_Dead!AE56+E_Dead!BC56,E_Cust!AE56+E_Cust!BC56),2))</f>
        <v/>
      </c>
      <c r="N56" s="13">
        <f>IF(OR($A56&gt;$B$3,Debts!$V$15=0),"",ROUND(CHOOSE(StratNo,E_Snow!AF56+E_Snow!BD56,E_Aval!AF56+E_Aval!BD56,E_Smart!AF56+E_Smart!BD56,E_Dead!AF56+E_Dead!BD56,E_Cust!AF56+E_Cust!BD56),2))</f>
        <v/>
      </c>
      <c r="O56" s="13">
        <f>IF(OR($A56&gt;$B$3,Debts!$V$16=0),"",ROUND(CHOOSE(StratNo,E_Snow!AG56+E_Snow!BE56,E_Aval!AG56+E_Aval!BE56,E_Smart!AG56+E_Smart!BE56,E_Dead!AG56+E_Dead!BE56,E_Cust!AG56+E_Cust!BE56),2))</f>
        <v/>
      </c>
      <c r="P56" s="13">
        <f>IF($A56&gt;$B$3,"",CHOOSE(StratNo,E_Snow!G56,E_Aval!G56,E_Smart!G56,E_Dead!G56,E_Cust!G56))</f>
        <v/>
      </c>
      <c r="Q56" s="13">
        <f>IF($A56&gt;$B$3,"",CHOOSE(StratNo,E_Snow!H56,E_Aval!H56,E_Smart!H56,E_Dead!H56,E_Cust!H56))</f>
        <v/>
      </c>
      <c r="R56" s="13">
        <f>IF($A56&gt;$B$3,"",CHOOSE(StratNo,E_Snow!I56,E_Aval!I56,E_Smart!I56,E_Dead!I56,E_Cust!I56))</f>
        <v/>
      </c>
    </row>
    <row r="57">
      <c r="A57" s="20" t="n">
        <v>52</v>
      </c>
      <c r="B57" s="11">
        <f>IF(A57&gt;$B$3,"",Months!B57)</f>
        <v/>
      </c>
      <c r="C57" s="13">
        <f>IF(A57&gt;$B$3,"",ROUND(Months!C57+Months!D57,2))</f>
        <v/>
      </c>
      <c r="D57" s="13">
        <f>IF(OR($A57&gt;$B$3,Debts!$V$5=0),"",ROUND(CHOOSE(StratNo,E_Snow!V57+E_Snow!AT57,E_Aval!V57+E_Aval!AT57,E_Smart!V57+E_Smart!AT57,E_Dead!V57+E_Dead!AT57,E_Cust!V57+E_Cust!AT57),2))</f>
        <v/>
      </c>
      <c r="E57" s="13">
        <f>IF(OR($A57&gt;$B$3,Debts!$V$6=0),"",ROUND(CHOOSE(StratNo,E_Snow!W57+E_Snow!AU57,E_Aval!W57+E_Aval!AU57,E_Smart!W57+E_Smart!AU57,E_Dead!W57+E_Dead!AU57,E_Cust!W57+E_Cust!AU57),2))</f>
        <v/>
      </c>
      <c r="F57" s="13">
        <f>IF(OR($A57&gt;$B$3,Debts!$V$7=0),"",ROUND(CHOOSE(StratNo,E_Snow!X57+E_Snow!AV57,E_Aval!X57+E_Aval!AV57,E_Smart!X57+E_Smart!AV57,E_Dead!X57+E_Dead!AV57,E_Cust!X57+E_Cust!AV57),2))</f>
        <v/>
      </c>
      <c r="G57" s="13">
        <f>IF(OR($A57&gt;$B$3,Debts!$V$8=0),"",ROUND(CHOOSE(StratNo,E_Snow!Y57+E_Snow!AW57,E_Aval!Y57+E_Aval!AW57,E_Smart!Y57+E_Smart!AW57,E_Dead!Y57+E_Dead!AW57,E_Cust!Y57+E_Cust!AW57),2))</f>
        <v/>
      </c>
      <c r="H57" s="13">
        <f>IF(OR($A57&gt;$B$3,Debts!$V$9=0),"",ROUND(CHOOSE(StratNo,E_Snow!Z57+E_Snow!AX57,E_Aval!Z57+E_Aval!AX57,E_Smart!Z57+E_Smart!AX57,E_Dead!Z57+E_Dead!AX57,E_Cust!Z57+E_Cust!AX57),2))</f>
        <v/>
      </c>
      <c r="I57" s="13">
        <f>IF(OR($A57&gt;$B$3,Debts!$V$10=0),"",ROUND(CHOOSE(StratNo,E_Snow!AA57+E_Snow!AY57,E_Aval!AA57+E_Aval!AY57,E_Smart!AA57+E_Smart!AY57,E_Dead!AA57+E_Dead!AY57,E_Cust!AA57+E_Cust!AY57),2))</f>
        <v/>
      </c>
      <c r="J57" s="13">
        <f>IF(OR($A57&gt;$B$3,Debts!$V$11=0),"",ROUND(CHOOSE(StratNo,E_Snow!AB57+E_Snow!AZ57,E_Aval!AB57+E_Aval!AZ57,E_Smart!AB57+E_Smart!AZ57,E_Dead!AB57+E_Dead!AZ57,E_Cust!AB57+E_Cust!AZ57),2))</f>
        <v/>
      </c>
      <c r="K57" s="13">
        <f>IF(OR($A57&gt;$B$3,Debts!$V$12=0),"",ROUND(CHOOSE(StratNo,E_Snow!AC57+E_Snow!BA57,E_Aval!AC57+E_Aval!BA57,E_Smart!AC57+E_Smart!BA57,E_Dead!AC57+E_Dead!BA57,E_Cust!AC57+E_Cust!BA57),2))</f>
        <v/>
      </c>
      <c r="L57" s="13">
        <f>IF(OR($A57&gt;$B$3,Debts!$V$13=0),"",ROUND(CHOOSE(StratNo,E_Snow!AD57+E_Snow!BB57,E_Aval!AD57+E_Aval!BB57,E_Smart!AD57+E_Smart!BB57,E_Dead!AD57+E_Dead!BB57,E_Cust!AD57+E_Cust!BB57),2))</f>
        <v/>
      </c>
      <c r="M57" s="13">
        <f>IF(OR($A57&gt;$B$3,Debts!$V$14=0),"",ROUND(CHOOSE(StratNo,E_Snow!AE57+E_Snow!BC57,E_Aval!AE57+E_Aval!BC57,E_Smart!AE57+E_Smart!BC57,E_Dead!AE57+E_Dead!BC57,E_Cust!AE57+E_Cust!BC57),2))</f>
        <v/>
      </c>
      <c r="N57" s="13">
        <f>IF(OR($A57&gt;$B$3,Debts!$V$15=0),"",ROUND(CHOOSE(StratNo,E_Snow!AF57+E_Snow!BD57,E_Aval!AF57+E_Aval!BD57,E_Smart!AF57+E_Smart!BD57,E_Dead!AF57+E_Dead!BD57,E_Cust!AF57+E_Cust!BD57),2))</f>
        <v/>
      </c>
      <c r="O57" s="13">
        <f>IF(OR($A57&gt;$B$3,Debts!$V$16=0),"",ROUND(CHOOSE(StratNo,E_Snow!AG57+E_Snow!BE57,E_Aval!AG57+E_Aval!BE57,E_Smart!AG57+E_Smart!BE57,E_Dead!AG57+E_Dead!BE57,E_Cust!AG57+E_Cust!BE57),2))</f>
        <v/>
      </c>
      <c r="P57" s="13">
        <f>IF($A57&gt;$B$3,"",CHOOSE(StratNo,E_Snow!G57,E_Aval!G57,E_Smart!G57,E_Dead!G57,E_Cust!G57))</f>
        <v/>
      </c>
      <c r="Q57" s="13">
        <f>IF($A57&gt;$B$3,"",CHOOSE(StratNo,E_Snow!H57,E_Aval!H57,E_Smart!H57,E_Dead!H57,E_Cust!H57))</f>
        <v/>
      </c>
      <c r="R57" s="13">
        <f>IF($A57&gt;$B$3,"",CHOOSE(StratNo,E_Snow!I57,E_Aval!I57,E_Smart!I57,E_Dead!I57,E_Cust!I57))</f>
        <v/>
      </c>
    </row>
    <row r="58">
      <c r="A58" s="20" t="n">
        <v>53</v>
      </c>
      <c r="B58" s="11">
        <f>IF(A58&gt;$B$3,"",Months!B58)</f>
        <v/>
      </c>
      <c r="C58" s="13">
        <f>IF(A58&gt;$B$3,"",ROUND(Months!C58+Months!D58,2))</f>
        <v/>
      </c>
      <c r="D58" s="13">
        <f>IF(OR($A58&gt;$B$3,Debts!$V$5=0),"",ROUND(CHOOSE(StratNo,E_Snow!V58+E_Snow!AT58,E_Aval!V58+E_Aval!AT58,E_Smart!V58+E_Smart!AT58,E_Dead!V58+E_Dead!AT58,E_Cust!V58+E_Cust!AT58),2))</f>
        <v/>
      </c>
      <c r="E58" s="13">
        <f>IF(OR($A58&gt;$B$3,Debts!$V$6=0),"",ROUND(CHOOSE(StratNo,E_Snow!W58+E_Snow!AU58,E_Aval!W58+E_Aval!AU58,E_Smart!W58+E_Smart!AU58,E_Dead!W58+E_Dead!AU58,E_Cust!W58+E_Cust!AU58),2))</f>
        <v/>
      </c>
      <c r="F58" s="13">
        <f>IF(OR($A58&gt;$B$3,Debts!$V$7=0),"",ROUND(CHOOSE(StratNo,E_Snow!X58+E_Snow!AV58,E_Aval!X58+E_Aval!AV58,E_Smart!X58+E_Smart!AV58,E_Dead!X58+E_Dead!AV58,E_Cust!X58+E_Cust!AV58),2))</f>
        <v/>
      </c>
      <c r="G58" s="13">
        <f>IF(OR($A58&gt;$B$3,Debts!$V$8=0),"",ROUND(CHOOSE(StratNo,E_Snow!Y58+E_Snow!AW58,E_Aval!Y58+E_Aval!AW58,E_Smart!Y58+E_Smart!AW58,E_Dead!Y58+E_Dead!AW58,E_Cust!Y58+E_Cust!AW58),2))</f>
        <v/>
      </c>
      <c r="H58" s="13">
        <f>IF(OR($A58&gt;$B$3,Debts!$V$9=0),"",ROUND(CHOOSE(StratNo,E_Snow!Z58+E_Snow!AX58,E_Aval!Z58+E_Aval!AX58,E_Smart!Z58+E_Smart!AX58,E_Dead!Z58+E_Dead!AX58,E_Cust!Z58+E_Cust!AX58),2))</f>
        <v/>
      </c>
      <c r="I58" s="13">
        <f>IF(OR($A58&gt;$B$3,Debts!$V$10=0),"",ROUND(CHOOSE(StratNo,E_Snow!AA58+E_Snow!AY58,E_Aval!AA58+E_Aval!AY58,E_Smart!AA58+E_Smart!AY58,E_Dead!AA58+E_Dead!AY58,E_Cust!AA58+E_Cust!AY58),2))</f>
        <v/>
      </c>
      <c r="J58" s="13">
        <f>IF(OR($A58&gt;$B$3,Debts!$V$11=0),"",ROUND(CHOOSE(StratNo,E_Snow!AB58+E_Snow!AZ58,E_Aval!AB58+E_Aval!AZ58,E_Smart!AB58+E_Smart!AZ58,E_Dead!AB58+E_Dead!AZ58,E_Cust!AB58+E_Cust!AZ58),2))</f>
        <v/>
      </c>
      <c r="K58" s="13">
        <f>IF(OR($A58&gt;$B$3,Debts!$V$12=0),"",ROUND(CHOOSE(StratNo,E_Snow!AC58+E_Snow!BA58,E_Aval!AC58+E_Aval!BA58,E_Smart!AC58+E_Smart!BA58,E_Dead!AC58+E_Dead!BA58,E_Cust!AC58+E_Cust!BA58),2))</f>
        <v/>
      </c>
      <c r="L58" s="13">
        <f>IF(OR($A58&gt;$B$3,Debts!$V$13=0),"",ROUND(CHOOSE(StratNo,E_Snow!AD58+E_Snow!BB58,E_Aval!AD58+E_Aval!BB58,E_Smart!AD58+E_Smart!BB58,E_Dead!AD58+E_Dead!BB58,E_Cust!AD58+E_Cust!BB58),2))</f>
        <v/>
      </c>
      <c r="M58" s="13">
        <f>IF(OR($A58&gt;$B$3,Debts!$V$14=0),"",ROUND(CHOOSE(StratNo,E_Snow!AE58+E_Snow!BC58,E_Aval!AE58+E_Aval!BC58,E_Smart!AE58+E_Smart!BC58,E_Dead!AE58+E_Dead!BC58,E_Cust!AE58+E_Cust!BC58),2))</f>
        <v/>
      </c>
      <c r="N58" s="13">
        <f>IF(OR($A58&gt;$B$3,Debts!$V$15=0),"",ROUND(CHOOSE(StratNo,E_Snow!AF58+E_Snow!BD58,E_Aval!AF58+E_Aval!BD58,E_Smart!AF58+E_Smart!BD58,E_Dead!AF58+E_Dead!BD58,E_Cust!AF58+E_Cust!BD58),2))</f>
        <v/>
      </c>
      <c r="O58" s="13">
        <f>IF(OR($A58&gt;$B$3,Debts!$V$16=0),"",ROUND(CHOOSE(StratNo,E_Snow!AG58+E_Snow!BE58,E_Aval!AG58+E_Aval!BE58,E_Smart!AG58+E_Smart!BE58,E_Dead!AG58+E_Dead!BE58,E_Cust!AG58+E_Cust!BE58),2))</f>
        <v/>
      </c>
      <c r="P58" s="13">
        <f>IF($A58&gt;$B$3,"",CHOOSE(StratNo,E_Snow!G58,E_Aval!G58,E_Smart!G58,E_Dead!G58,E_Cust!G58))</f>
        <v/>
      </c>
      <c r="Q58" s="13">
        <f>IF($A58&gt;$B$3,"",CHOOSE(StratNo,E_Snow!H58,E_Aval!H58,E_Smart!H58,E_Dead!H58,E_Cust!H58))</f>
        <v/>
      </c>
      <c r="R58" s="13">
        <f>IF($A58&gt;$B$3,"",CHOOSE(StratNo,E_Snow!I58,E_Aval!I58,E_Smart!I58,E_Dead!I58,E_Cust!I58))</f>
        <v/>
      </c>
    </row>
    <row r="59">
      <c r="A59" s="20" t="n">
        <v>54</v>
      </c>
      <c r="B59" s="11">
        <f>IF(A59&gt;$B$3,"",Months!B59)</f>
        <v/>
      </c>
      <c r="C59" s="13">
        <f>IF(A59&gt;$B$3,"",ROUND(Months!C59+Months!D59,2))</f>
        <v/>
      </c>
      <c r="D59" s="13">
        <f>IF(OR($A59&gt;$B$3,Debts!$V$5=0),"",ROUND(CHOOSE(StratNo,E_Snow!V59+E_Snow!AT59,E_Aval!V59+E_Aval!AT59,E_Smart!V59+E_Smart!AT59,E_Dead!V59+E_Dead!AT59,E_Cust!V59+E_Cust!AT59),2))</f>
        <v/>
      </c>
      <c r="E59" s="13">
        <f>IF(OR($A59&gt;$B$3,Debts!$V$6=0),"",ROUND(CHOOSE(StratNo,E_Snow!W59+E_Snow!AU59,E_Aval!W59+E_Aval!AU59,E_Smart!W59+E_Smart!AU59,E_Dead!W59+E_Dead!AU59,E_Cust!W59+E_Cust!AU59),2))</f>
        <v/>
      </c>
      <c r="F59" s="13">
        <f>IF(OR($A59&gt;$B$3,Debts!$V$7=0),"",ROUND(CHOOSE(StratNo,E_Snow!X59+E_Snow!AV59,E_Aval!X59+E_Aval!AV59,E_Smart!X59+E_Smart!AV59,E_Dead!X59+E_Dead!AV59,E_Cust!X59+E_Cust!AV59),2))</f>
        <v/>
      </c>
      <c r="G59" s="13">
        <f>IF(OR($A59&gt;$B$3,Debts!$V$8=0),"",ROUND(CHOOSE(StratNo,E_Snow!Y59+E_Snow!AW59,E_Aval!Y59+E_Aval!AW59,E_Smart!Y59+E_Smart!AW59,E_Dead!Y59+E_Dead!AW59,E_Cust!Y59+E_Cust!AW59),2))</f>
        <v/>
      </c>
      <c r="H59" s="13">
        <f>IF(OR($A59&gt;$B$3,Debts!$V$9=0),"",ROUND(CHOOSE(StratNo,E_Snow!Z59+E_Snow!AX59,E_Aval!Z59+E_Aval!AX59,E_Smart!Z59+E_Smart!AX59,E_Dead!Z59+E_Dead!AX59,E_Cust!Z59+E_Cust!AX59),2))</f>
        <v/>
      </c>
      <c r="I59" s="13">
        <f>IF(OR($A59&gt;$B$3,Debts!$V$10=0),"",ROUND(CHOOSE(StratNo,E_Snow!AA59+E_Snow!AY59,E_Aval!AA59+E_Aval!AY59,E_Smart!AA59+E_Smart!AY59,E_Dead!AA59+E_Dead!AY59,E_Cust!AA59+E_Cust!AY59),2))</f>
        <v/>
      </c>
      <c r="J59" s="13">
        <f>IF(OR($A59&gt;$B$3,Debts!$V$11=0),"",ROUND(CHOOSE(StratNo,E_Snow!AB59+E_Snow!AZ59,E_Aval!AB59+E_Aval!AZ59,E_Smart!AB59+E_Smart!AZ59,E_Dead!AB59+E_Dead!AZ59,E_Cust!AB59+E_Cust!AZ59),2))</f>
        <v/>
      </c>
      <c r="K59" s="13">
        <f>IF(OR($A59&gt;$B$3,Debts!$V$12=0),"",ROUND(CHOOSE(StratNo,E_Snow!AC59+E_Snow!BA59,E_Aval!AC59+E_Aval!BA59,E_Smart!AC59+E_Smart!BA59,E_Dead!AC59+E_Dead!BA59,E_Cust!AC59+E_Cust!BA59),2))</f>
        <v/>
      </c>
      <c r="L59" s="13">
        <f>IF(OR($A59&gt;$B$3,Debts!$V$13=0),"",ROUND(CHOOSE(StratNo,E_Snow!AD59+E_Snow!BB59,E_Aval!AD59+E_Aval!BB59,E_Smart!AD59+E_Smart!BB59,E_Dead!AD59+E_Dead!BB59,E_Cust!AD59+E_Cust!BB59),2))</f>
        <v/>
      </c>
      <c r="M59" s="13">
        <f>IF(OR($A59&gt;$B$3,Debts!$V$14=0),"",ROUND(CHOOSE(StratNo,E_Snow!AE59+E_Snow!BC59,E_Aval!AE59+E_Aval!BC59,E_Smart!AE59+E_Smart!BC59,E_Dead!AE59+E_Dead!BC59,E_Cust!AE59+E_Cust!BC59),2))</f>
        <v/>
      </c>
      <c r="N59" s="13">
        <f>IF(OR($A59&gt;$B$3,Debts!$V$15=0),"",ROUND(CHOOSE(StratNo,E_Snow!AF59+E_Snow!BD59,E_Aval!AF59+E_Aval!BD59,E_Smart!AF59+E_Smart!BD59,E_Dead!AF59+E_Dead!BD59,E_Cust!AF59+E_Cust!BD59),2))</f>
        <v/>
      </c>
      <c r="O59" s="13">
        <f>IF(OR($A59&gt;$B$3,Debts!$V$16=0),"",ROUND(CHOOSE(StratNo,E_Snow!AG59+E_Snow!BE59,E_Aval!AG59+E_Aval!BE59,E_Smart!AG59+E_Smart!BE59,E_Dead!AG59+E_Dead!BE59,E_Cust!AG59+E_Cust!BE59),2))</f>
        <v/>
      </c>
      <c r="P59" s="13">
        <f>IF($A59&gt;$B$3,"",CHOOSE(StratNo,E_Snow!G59,E_Aval!G59,E_Smart!G59,E_Dead!G59,E_Cust!G59))</f>
        <v/>
      </c>
      <c r="Q59" s="13">
        <f>IF($A59&gt;$B$3,"",CHOOSE(StratNo,E_Snow!H59,E_Aval!H59,E_Smart!H59,E_Dead!H59,E_Cust!H59))</f>
        <v/>
      </c>
      <c r="R59" s="13">
        <f>IF($A59&gt;$B$3,"",CHOOSE(StratNo,E_Snow!I59,E_Aval!I59,E_Smart!I59,E_Dead!I59,E_Cust!I59))</f>
        <v/>
      </c>
    </row>
    <row r="60">
      <c r="A60" s="20" t="n">
        <v>55</v>
      </c>
      <c r="B60" s="11">
        <f>IF(A60&gt;$B$3,"",Months!B60)</f>
        <v/>
      </c>
      <c r="C60" s="13">
        <f>IF(A60&gt;$B$3,"",ROUND(Months!C60+Months!D60,2))</f>
        <v/>
      </c>
      <c r="D60" s="13">
        <f>IF(OR($A60&gt;$B$3,Debts!$V$5=0),"",ROUND(CHOOSE(StratNo,E_Snow!V60+E_Snow!AT60,E_Aval!V60+E_Aval!AT60,E_Smart!V60+E_Smart!AT60,E_Dead!V60+E_Dead!AT60,E_Cust!V60+E_Cust!AT60),2))</f>
        <v/>
      </c>
      <c r="E60" s="13">
        <f>IF(OR($A60&gt;$B$3,Debts!$V$6=0),"",ROUND(CHOOSE(StratNo,E_Snow!W60+E_Snow!AU60,E_Aval!W60+E_Aval!AU60,E_Smart!W60+E_Smart!AU60,E_Dead!W60+E_Dead!AU60,E_Cust!W60+E_Cust!AU60),2))</f>
        <v/>
      </c>
      <c r="F60" s="13">
        <f>IF(OR($A60&gt;$B$3,Debts!$V$7=0),"",ROUND(CHOOSE(StratNo,E_Snow!X60+E_Snow!AV60,E_Aval!X60+E_Aval!AV60,E_Smart!X60+E_Smart!AV60,E_Dead!X60+E_Dead!AV60,E_Cust!X60+E_Cust!AV60),2))</f>
        <v/>
      </c>
      <c r="G60" s="13">
        <f>IF(OR($A60&gt;$B$3,Debts!$V$8=0),"",ROUND(CHOOSE(StratNo,E_Snow!Y60+E_Snow!AW60,E_Aval!Y60+E_Aval!AW60,E_Smart!Y60+E_Smart!AW60,E_Dead!Y60+E_Dead!AW60,E_Cust!Y60+E_Cust!AW60),2))</f>
        <v/>
      </c>
      <c r="H60" s="13">
        <f>IF(OR($A60&gt;$B$3,Debts!$V$9=0),"",ROUND(CHOOSE(StratNo,E_Snow!Z60+E_Snow!AX60,E_Aval!Z60+E_Aval!AX60,E_Smart!Z60+E_Smart!AX60,E_Dead!Z60+E_Dead!AX60,E_Cust!Z60+E_Cust!AX60),2))</f>
        <v/>
      </c>
      <c r="I60" s="13">
        <f>IF(OR($A60&gt;$B$3,Debts!$V$10=0),"",ROUND(CHOOSE(StratNo,E_Snow!AA60+E_Snow!AY60,E_Aval!AA60+E_Aval!AY60,E_Smart!AA60+E_Smart!AY60,E_Dead!AA60+E_Dead!AY60,E_Cust!AA60+E_Cust!AY60),2))</f>
        <v/>
      </c>
      <c r="J60" s="13">
        <f>IF(OR($A60&gt;$B$3,Debts!$V$11=0),"",ROUND(CHOOSE(StratNo,E_Snow!AB60+E_Snow!AZ60,E_Aval!AB60+E_Aval!AZ60,E_Smart!AB60+E_Smart!AZ60,E_Dead!AB60+E_Dead!AZ60,E_Cust!AB60+E_Cust!AZ60),2))</f>
        <v/>
      </c>
      <c r="K60" s="13">
        <f>IF(OR($A60&gt;$B$3,Debts!$V$12=0),"",ROUND(CHOOSE(StratNo,E_Snow!AC60+E_Snow!BA60,E_Aval!AC60+E_Aval!BA60,E_Smart!AC60+E_Smart!BA60,E_Dead!AC60+E_Dead!BA60,E_Cust!AC60+E_Cust!BA60),2))</f>
        <v/>
      </c>
      <c r="L60" s="13">
        <f>IF(OR($A60&gt;$B$3,Debts!$V$13=0),"",ROUND(CHOOSE(StratNo,E_Snow!AD60+E_Snow!BB60,E_Aval!AD60+E_Aval!BB60,E_Smart!AD60+E_Smart!BB60,E_Dead!AD60+E_Dead!BB60,E_Cust!AD60+E_Cust!BB60),2))</f>
        <v/>
      </c>
      <c r="M60" s="13">
        <f>IF(OR($A60&gt;$B$3,Debts!$V$14=0),"",ROUND(CHOOSE(StratNo,E_Snow!AE60+E_Snow!BC60,E_Aval!AE60+E_Aval!BC60,E_Smart!AE60+E_Smart!BC60,E_Dead!AE60+E_Dead!BC60,E_Cust!AE60+E_Cust!BC60),2))</f>
        <v/>
      </c>
      <c r="N60" s="13">
        <f>IF(OR($A60&gt;$B$3,Debts!$V$15=0),"",ROUND(CHOOSE(StratNo,E_Snow!AF60+E_Snow!BD60,E_Aval!AF60+E_Aval!BD60,E_Smart!AF60+E_Smart!BD60,E_Dead!AF60+E_Dead!BD60,E_Cust!AF60+E_Cust!BD60),2))</f>
        <v/>
      </c>
      <c r="O60" s="13">
        <f>IF(OR($A60&gt;$B$3,Debts!$V$16=0),"",ROUND(CHOOSE(StratNo,E_Snow!AG60+E_Snow!BE60,E_Aval!AG60+E_Aval!BE60,E_Smart!AG60+E_Smart!BE60,E_Dead!AG60+E_Dead!BE60,E_Cust!AG60+E_Cust!BE60),2))</f>
        <v/>
      </c>
      <c r="P60" s="13">
        <f>IF($A60&gt;$B$3,"",CHOOSE(StratNo,E_Snow!G60,E_Aval!G60,E_Smart!G60,E_Dead!G60,E_Cust!G60))</f>
        <v/>
      </c>
      <c r="Q60" s="13">
        <f>IF($A60&gt;$B$3,"",CHOOSE(StratNo,E_Snow!H60,E_Aval!H60,E_Smart!H60,E_Dead!H60,E_Cust!H60))</f>
        <v/>
      </c>
      <c r="R60" s="13">
        <f>IF($A60&gt;$B$3,"",CHOOSE(StratNo,E_Snow!I60,E_Aval!I60,E_Smart!I60,E_Dead!I60,E_Cust!I60))</f>
        <v/>
      </c>
    </row>
    <row r="61">
      <c r="A61" s="20" t="n">
        <v>56</v>
      </c>
      <c r="B61" s="11">
        <f>IF(A61&gt;$B$3,"",Months!B61)</f>
        <v/>
      </c>
      <c r="C61" s="13">
        <f>IF(A61&gt;$B$3,"",ROUND(Months!C61+Months!D61,2))</f>
        <v/>
      </c>
      <c r="D61" s="13">
        <f>IF(OR($A61&gt;$B$3,Debts!$V$5=0),"",ROUND(CHOOSE(StratNo,E_Snow!V61+E_Snow!AT61,E_Aval!V61+E_Aval!AT61,E_Smart!V61+E_Smart!AT61,E_Dead!V61+E_Dead!AT61,E_Cust!V61+E_Cust!AT61),2))</f>
        <v/>
      </c>
      <c r="E61" s="13">
        <f>IF(OR($A61&gt;$B$3,Debts!$V$6=0),"",ROUND(CHOOSE(StratNo,E_Snow!W61+E_Snow!AU61,E_Aval!W61+E_Aval!AU61,E_Smart!W61+E_Smart!AU61,E_Dead!W61+E_Dead!AU61,E_Cust!W61+E_Cust!AU61),2))</f>
        <v/>
      </c>
      <c r="F61" s="13">
        <f>IF(OR($A61&gt;$B$3,Debts!$V$7=0),"",ROUND(CHOOSE(StratNo,E_Snow!X61+E_Snow!AV61,E_Aval!X61+E_Aval!AV61,E_Smart!X61+E_Smart!AV61,E_Dead!X61+E_Dead!AV61,E_Cust!X61+E_Cust!AV61),2))</f>
        <v/>
      </c>
      <c r="G61" s="13">
        <f>IF(OR($A61&gt;$B$3,Debts!$V$8=0),"",ROUND(CHOOSE(StratNo,E_Snow!Y61+E_Snow!AW61,E_Aval!Y61+E_Aval!AW61,E_Smart!Y61+E_Smart!AW61,E_Dead!Y61+E_Dead!AW61,E_Cust!Y61+E_Cust!AW61),2))</f>
        <v/>
      </c>
      <c r="H61" s="13">
        <f>IF(OR($A61&gt;$B$3,Debts!$V$9=0),"",ROUND(CHOOSE(StratNo,E_Snow!Z61+E_Snow!AX61,E_Aval!Z61+E_Aval!AX61,E_Smart!Z61+E_Smart!AX61,E_Dead!Z61+E_Dead!AX61,E_Cust!Z61+E_Cust!AX61),2))</f>
        <v/>
      </c>
      <c r="I61" s="13">
        <f>IF(OR($A61&gt;$B$3,Debts!$V$10=0),"",ROUND(CHOOSE(StratNo,E_Snow!AA61+E_Snow!AY61,E_Aval!AA61+E_Aval!AY61,E_Smart!AA61+E_Smart!AY61,E_Dead!AA61+E_Dead!AY61,E_Cust!AA61+E_Cust!AY61),2))</f>
        <v/>
      </c>
      <c r="J61" s="13">
        <f>IF(OR($A61&gt;$B$3,Debts!$V$11=0),"",ROUND(CHOOSE(StratNo,E_Snow!AB61+E_Snow!AZ61,E_Aval!AB61+E_Aval!AZ61,E_Smart!AB61+E_Smart!AZ61,E_Dead!AB61+E_Dead!AZ61,E_Cust!AB61+E_Cust!AZ61),2))</f>
        <v/>
      </c>
      <c r="K61" s="13">
        <f>IF(OR($A61&gt;$B$3,Debts!$V$12=0),"",ROUND(CHOOSE(StratNo,E_Snow!AC61+E_Snow!BA61,E_Aval!AC61+E_Aval!BA61,E_Smart!AC61+E_Smart!BA61,E_Dead!AC61+E_Dead!BA61,E_Cust!AC61+E_Cust!BA61),2))</f>
        <v/>
      </c>
      <c r="L61" s="13">
        <f>IF(OR($A61&gt;$B$3,Debts!$V$13=0),"",ROUND(CHOOSE(StratNo,E_Snow!AD61+E_Snow!BB61,E_Aval!AD61+E_Aval!BB61,E_Smart!AD61+E_Smart!BB61,E_Dead!AD61+E_Dead!BB61,E_Cust!AD61+E_Cust!BB61),2))</f>
        <v/>
      </c>
      <c r="M61" s="13">
        <f>IF(OR($A61&gt;$B$3,Debts!$V$14=0),"",ROUND(CHOOSE(StratNo,E_Snow!AE61+E_Snow!BC61,E_Aval!AE61+E_Aval!BC61,E_Smart!AE61+E_Smart!BC61,E_Dead!AE61+E_Dead!BC61,E_Cust!AE61+E_Cust!BC61),2))</f>
        <v/>
      </c>
      <c r="N61" s="13">
        <f>IF(OR($A61&gt;$B$3,Debts!$V$15=0),"",ROUND(CHOOSE(StratNo,E_Snow!AF61+E_Snow!BD61,E_Aval!AF61+E_Aval!BD61,E_Smart!AF61+E_Smart!BD61,E_Dead!AF61+E_Dead!BD61,E_Cust!AF61+E_Cust!BD61),2))</f>
        <v/>
      </c>
      <c r="O61" s="13">
        <f>IF(OR($A61&gt;$B$3,Debts!$V$16=0),"",ROUND(CHOOSE(StratNo,E_Snow!AG61+E_Snow!BE61,E_Aval!AG61+E_Aval!BE61,E_Smart!AG61+E_Smart!BE61,E_Dead!AG61+E_Dead!BE61,E_Cust!AG61+E_Cust!BE61),2))</f>
        <v/>
      </c>
      <c r="P61" s="13">
        <f>IF($A61&gt;$B$3,"",CHOOSE(StratNo,E_Snow!G61,E_Aval!G61,E_Smart!G61,E_Dead!G61,E_Cust!G61))</f>
        <v/>
      </c>
      <c r="Q61" s="13">
        <f>IF($A61&gt;$B$3,"",CHOOSE(StratNo,E_Snow!H61,E_Aval!H61,E_Smart!H61,E_Dead!H61,E_Cust!H61))</f>
        <v/>
      </c>
      <c r="R61" s="13">
        <f>IF($A61&gt;$B$3,"",CHOOSE(StratNo,E_Snow!I61,E_Aval!I61,E_Smart!I61,E_Dead!I61,E_Cust!I61))</f>
        <v/>
      </c>
    </row>
    <row r="62">
      <c r="A62" s="20" t="n">
        <v>57</v>
      </c>
      <c r="B62" s="11">
        <f>IF(A62&gt;$B$3,"",Months!B62)</f>
        <v/>
      </c>
      <c r="C62" s="13">
        <f>IF(A62&gt;$B$3,"",ROUND(Months!C62+Months!D62,2))</f>
        <v/>
      </c>
      <c r="D62" s="13">
        <f>IF(OR($A62&gt;$B$3,Debts!$V$5=0),"",ROUND(CHOOSE(StratNo,E_Snow!V62+E_Snow!AT62,E_Aval!V62+E_Aval!AT62,E_Smart!V62+E_Smart!AT62,E_Dead!V62+E_Dead!AT62,E_Cust!V62+E_Cust!AT62),2))</f>
        <v/>
      </c>
      <c r="E62" s="13">
        <f>IF(OR($A62&gt;$B$3,Debts!$V$6=0),"",ROUND(CHOOSE(StratNo,E_Snow!W62+E_Snow!AU62,E_Aval!W62+E_Aval!AU62,E_Smart!W62+E_Smart!AU62,E_Dead!W62+E_Dead!AU62,E_Cust!W62+E_Cust!AU62),2))</f>
        <v/>
      </c>
      <c r="F62" s="13">
        <f>IF(OR($A62&gt;$B$3,Debts!$V$7=0),"",ROUND(CHOOSE(StratNo,E_Snow!X62+E_Snow!AV62,E_Aval!X62+E_Aval!AV62,E_Smart!X62+E_Smart!AV62,E_Dead!X62+E_Dead!AV62,E_Cust!X62+E_Cust!AV62),2))</f>
        <v/>
      </c>
      <c r="G62" s="13">
        <f>IF(OR($A62&gt;$B$3,Debts!$V$8=0),"",ROUND(CHOOSE(StratNo,E_Snow!Y62+E_Snow!AW62,E_Aval!Y62+E_Aval!AW62,E_Smart!Y62+E_Smart!AW62,E_Dead!Y62+E_Dead!AW62,E_Cust!Y62+E_Cust!AW62),2))</f>
        <v/>
      </c>
      <c r="H62" s="13">
        <f>IF(OR($A62&gt;$B$3,Debts!$V$9=0),"",ROUND(CHOOSE(StratNo,E_Snow!Z62+E_Snow!AX62,E_Aval!Z62+E_Aval!AX62,E_Smart!Z62+E_Smart!AX62,E_Dead!Z62+E_Dead!AX62,E_Cust!Z62+E_Cust!AX62),2))</f>
        <v/>
      </c>
      <c r="I62" s="13">
        <f>IF(OR($A62&gt;$B$3,Debts!$V$10=0),"",ROUND(CHOOSE(StratNo,E_Snow!AA62+E_Snow!AY62,E_Aval!AA62+E_Aval!AY62,E_Smart!AA62+E_Smart!AY62,E_Dead!AA62+E_Dead!AY62,E_Cust!AA62+E_Cust!AY62),2))</f>
        <v/>
      </c>
      <c r="J62" s="13">
        <f>IF(OR($A62&gt;$B$3,Debts!$V$11=0),"",ROUND(CHOOSE(StratNo,E_Snow!AB62+E_Snow!AZ62,E_Aval!AB62+E_Aval!AZ62,E_Smart!AB62+E_Smart!AZ62,E_Dead!AB62+E_Dead!AZ62,E_Cust!AB62+E_Cust!AZ62),2))</f>
        <v/>
      </c>
      <c r="K62" s="13">
        <f>IF(OR($A62&gt;$B$3,Debts!$V$12=0),"",ROUND(CHOOSE(StratNo,E_Snow!AC62+E_Snow!BA62,E_Aval!AC62+E_Aval!BA62,E_Smart!AC62+E_Smart!BA62,E_Dead!AC62+E_Dead!BA62,E_Cust!AC62+E_Cust!BA62),2))</f>
        <v/>
      </c>
      <c r="L62" s="13">
        <f>IF(OR($A62&gt;$B$3,Debts!$V$13=0),"",ROUND(CHOOSE(StratNo,E_Snow!AD62+E_Snow!BB62,E_Aval!AD62+E_Aval!BB62,E_Smart!AD62+E_Smart!BB62,E_Dead!AD62+E_Dead!BB62,E_Cust!AD62+E_Cust!BB62),2))</f>
        <v/>
      </c>
      <c r="M62" s="13">
        <f>IF(OR($A62&gt;$B$3,Debts!$V$14=0),"",ROUND(CHOOSE(StratNo,E_Snow!AE62+E_Snow!BC62,E_Aval!AE62+E_Aval!BC62,E_Smart!AE62+E_Smart!BC62,E_Dead!AE62+E_Dead!BC62,E_Cust!AE62+E_Cust!BC62),2))</f>
        <v/>
      </c>
      <c r="N62" s="13">
        <f>IF(OR($A62&gt;$B$3,Debts!$V$15=0),"",ROUND(CHOOSE(StratNo,E_Snow!AF62+E_Snow!BD62,E_Aval!AF62+E_Aval!BD62,E_Smart!AF62+E_Smart!BD62,E_Dead!AF62+E_Dead!BD62,E_Cust!AF62+E_Cust!BD62),2))</f>
        <v/>
      </c>
      <c r="O62" s="13">
        <f>IF(OR($A62&gt;$B$3,Debts!$V$16=0),"",ROUND(CHOOSE(StratNo,E_Snow!AG62+E_Snow!BE62,E_Aval!AG62+E_Aval!BE62,E_Smart!AG62+E_Smart!BE62,E_Dead!AG62+E_Dead!BE62,E_Cust!AG62+E_Cust!BE62),2))</f>
        <v/>
      </c>
      <c r="P62" s="13">
        <f>IF($A62&gt;$B$3,"",CHOOSE(StratNo,E_Snow!G62,E_Aval!G62,E_Smart!G62,E_Dead!G62,E_Cust!G62))</f>
        <v/>
      </c>
      <c r="Q62" s="13">
        <f>IF($A62&gt;$B$3,"",CHOOSE(StratNo,E_Snow!H62,E_Aval!H62,E_Smart!H62,E_Dead!H62,E_Cust!H62))</f>
        <v/>
      </c>
      <c r="R62" s="13">
        <f>IF($A62&gt;$B$3,"",CHOOSE(StratNo,E_Snow!I62,E_Aval!I62,E_Smart!I62,E_Dead!I62,E_Cust!I62))</f>
        <v/>
      </c>
    </row>
    <row r="63">
      <c r="A63" s="20" t="n">
        <v>58</v>
      </c>
      <c r="B63" s="11">
        <f>IF(A63&gt;$B$3,"",Months!B63)</f>
        <v/>
      </c>
      <c r="C63" s="13">
        <f>IF(A63&gt;$B$3,"",ROUND(Months!C63+Months!D63,2))</f>
        <v/>
      </c>
      <c r="D63" s="13">
        <f>IF(OR($A63&gt;$B$3,Debts!$V$5=0),"",ROUND(CHOOSE(StratNo,E_Snow!V63+E_Snow!AT63,E_Aval!V63+E_Aval!AT63,E_Smart!V63+E_Smart!AT63,E_Dead!V63+E_Dead!AT63,E_Cust!V63+E_Cust!AT63),2))</f>
        <v/>
      </c>
      <c r="E63" s="13">
        <f>IF(OR($A63&gt;$B$3,Debts!$V$6=0),"",ROUND(CHOOSE(StratNo,E_Snow!W63+E_Snow!AU63,E_Aval!W63+E_Aval!AU63,E_Smart!W63+E_Smart!AU63,E_Dead!W63+E_Dead!AU63,E_Cust!W63+E_Cust!AU63),2))</f>
        <v/>
      </c>
      <c r="F63" s="13">
        <f>IF(OR($A63&gt;$B$3,Debts!$V$7=0),"",ROUND(CHOOSE(StratNo,E_Snow!X63+E_Snow!AV63,E_Aval!X63+E_Aval!AV63,E_Smart!X63+E_Smart!AV63,E_Dead!X63+E_Dead!AV63,E_Cust!X63+E_Cust!AV63),2))</f>
        <v/>
      </c>
      <c r="G63" s="13">
        <f>IF(OR($A63&gt;$B$3,Debts!$V$8=0),"",ROUND(CHOOSE(StratNo,E_Snow!Y63+E_Snow!AW63,E_Aval!Y63+E_Aval!AW63,E_Smart!Y63+E_Smart!AW63,E_Dead!Y63+E_Dead!AW63,E_Cust!Y63+E_Cust!AW63),2))</f>
        <v/>
      </c>
      <c r="H63" s="13">
        <f>IF(OR($A63&gt;$B$3,Debts!$V$9=0),"",ROUND(CHOOSE(StratNo,E_Snow!Z63+E_Snow!AX63,E_Aval!Z63+E_Aval!AX63,E_Smart!Z63+E_Smart!AX63,E_Dead!Z63+E_Dead!AX63,E_Cust!Z63+E_Cust!AX63),2))</f>
        <v/>
      </c>
      <c r="I63" s="13">
        <f>IF(OR($A63&gt;$B$3,Debts!$V$10=0),"",ROUND(CHOOSE(StratNo,E_Snow!AA63+E_Snow!AY63,E_Aval!AA63+E_Aval!AY63,E_Smart!AA63+E_Smart!AY63,E_Dead!AA63+E_Dead!AY63,E_Cust!AA63+E_Cust!AY63),2))</f>
        <v/>
      </c>
      <c r="J63" s="13">
        <f>IF(OR($A63&gt;$B$3,Debts!$V$11=0),"",ROUND(CHOOSE(StratNo,E_Snow!AB63+E_Snow!AZ63,E_Aval!AB63+E_Aval!AZ63,E_Smart!AB63+E_Smart!AZ63,E_Dead!AB63+E_Dead!AZ63,E_Cust!AB63+E_Cust!AZ63),2))</f>
        <v/>
      </c>
      <c r="K63" s="13">
        <f>IF(OR($A63&gt;$B$3,Debts!$V$12=0),"",ROUND(CHOOSE(StratNo,E_Snow!AC63+E_Snow!BA63,E_Aval!AC63+E_Aval!BA63,E_Smart!AC63+E_Smart!BA63,E_Dead!AC63+E_Dead!BA63,E_Cust!AC63+E_Cust!BA63),2))</f>
        <v/>
      </c>
      <c r="L63" s="13">
        <f>IF(OR($A63&gt;$B$3,Debts!$V$13=0),"",ROUND(CHOOSE(StratNo,E_Snow!AD63+E_Snow!BB63,E_Aval!AD63+E_Aval!BB63,E_Smart!AD63+E_Smart!BB63,E_Dead!AD63+E_Dead!BB63,E_Cust!AD63+E_Cust!BB63),2))</f>
        <v/>
      </c>
      <c r="M63" s="13">
        <f>IF(OR($A63&gt;$B$3,Debts!$V$14=0),"",ROUND(CHOOSE(StratNo,E_Snow!AE63+E_Snow!BC63,E_Aval!AE63+E_Aval!BC63,E_Smart!AE63+E_Smart!BC63,E_Dead!AE63+E_Dead!BC63,E_Cust!AE63+E_Cust!BC63),2))</f>
        <v/>
      </c>
      <c r="N63" s="13">
        <f>IF(OR($A63&gt;$B$3,Debts!$V$15=0),"",ROUND(CHOOSE(StratNo,E_Snow!AF63+E_Snow!BD63,E_Aval!AF63+E_Aval!BD63,E_Smart!AF63+E_Smart!BD63,E_Dead!AF63+E_Dead!BD63,E_Cust!AF63+E_Cust!BD63),2))</f>
        <v/>
      </c>
      <c r="O63" s="13">
        <f>IF(OR($A63&gt;$B$3,Debts!$V$16=0),"",ROUND(CHOOSE(StratNo,E_Snow!AG63+E_Snow!BE63,E_Aval!AG63+E_Aval!BE63,E_Smart!AG63+E_Smart!BE63,E_Dead!AG63+E_Dead!BE63,E_Cust!AG63+E_Cust!BE63),2))</f>
        <v/>
      </c>
      <c r="P63" s="13">
        <f>IF($A63&gt;$B$3,"",CHOOSE(StratNo,E_Snow!G63,E_Aval!G63,E_Smart!G63,E_Dead!G63,E_Cust!G63))</f>
        <v/>
      </c>
      <c r="Q63" s="13">
        <f>IF($A63&gt;$B$3,"",CHOOSE(StratNo,E_Snow!H63,E_Aval!H63,E_Smart!H63,E_Dead!H63,E_Cust!H63))</f>
        <v/>
      </c>
      <c r="R63" s="13">
        <f>IF($A63&gt;$B$3,"",CHOOSE(StratNo,E_Snow!I63,E_Aval!I63,E_Smart!I63,E_Dead!I63,E_Cust!I63))</f>
        <v/>
      </c>
    </row>
    <row r="64">
      <c r="A64" s="20" t="n">
        <v>59</v>
      </c>
      <c r="B64" s="11">
        <f>IF(A64&gt;$B$3,"",Months!B64)</f>
        <v/>
      </c>
      <c r="C64" s="13">
        <f>IF(A64&gt;$B$3,"",ROUND(Months!C64+Months!D64,2))</f>
        <v/>
      </c>
      <c r="D64" s="13">
        <f>IF(OR($A64&gt;$B$3,Debts!$V$5=0),"",ROUND(CHOOSE(StratNo,E_Snow!V64+E_Snow!AT64,E_Aval!V64+E_Aval!AT64,E_Smart!V64+E_Smart!AT64,E_Dead!V64+E_Dead!AT64,E_Cust!V64+E_Cust!AT64),2))</f>
        <v/>
      </c>
      <c r="E64" s="13">
        <f>IF(OR($A64&gt;$B$3,Debts!$V$6=0),"",ROUND(CHOOSE(StratNo,E_Snow!W64+E_Snow!AU64,E_Aval!W64+E_Aval!AU64,E_Smart!W64+E_Smart!AU64,E_Dead!W64+E_Dead!AU64,E_Cust!W64+E_Cust!AU64),2))</f>
        <v/>
      </c>
      <c r="F64" s="13">
        <f>IF(OR($A64&gt;$B$3,Debts!$V$7=0),"",ROUND(CHOOSE(StratNo,E_Snow!X64+E_Snow!AV64,E_Aval!X64+E_Aval!AV64,E_Smart!X64+E_Smart!AV64,E_Dead!X64+E_Dead!AV64,E_Cust!X64+E_Cust!AV64),2))</f>
        <v/>
      </c>
      <c r="G64" s="13">
        <f>IF(OR($A64&gt;$B$3,Debts!$V$8=0),"",ROUND(CHOOSE(StratNo,E_Snow!Y64+E_Snow!AW64,E_Aval!Y64+E_Aval!AW64,E_Smart!Y64+E_Smart!AW64,E_Dead!Y64+E_Dead!AW64,E_Cust!Y64+E_Cust!AW64),2))</f>
        <v/>
      </c>
      <c r="H64" s="13">
        <f>IF(OR($A64&gt;$B$3,Debts!$V$9=0),"",ROUND(CHOOSE(StratNo,E_Snow!Z64+E_Snow!AX64,E_Aval!Z64+E_Aval!AX64,E_Smart!Z64+E_Smart!AX64,E_Dead!Z64+E_Dead!AX64,E_Cust!Z64+E_Cust!AX64),2))</f>
        <v/>
      </c>
      <c r="I64" s="13">
        <f>IF(OR($A64&gt;$B$3,Debts!$V$10=0),"",ROUND(CHOOSE(StratNo,E_Snow!AA64+E_Snow!AY64,E_Aval!AA64+E_Aval!AY64,E_Smart!AA64+E_Smart!AY64,E_Dead!AA64+E_Dead!AY64,E_Cust!AA64+E_Cust!AY64),2))</f>
        <v/>
      </c>
      <c r="J64" s="13">
        <f>IF(OR($A64&gt;$B$3,Debts!$V$11=0),"",ROUND(CHOOSE(StratNo,E_Snow!AB64+E_Snow!AZ64,E_Aval!AB64+E_Aval!AZ64,E_Smart!AB64+E_Smart!AZ64,E_Dead!AB64+E_Dead!AZ64,E_Cust!AB64+E_Cust!AZ64),2))</f>
        <v/>
      </c>
      <c r="K64" s="13">
        <f>IF(OR($A64&gt;$B$3,Debts!$V$12=0),"",ROUND(CHOOSE(StratNo,E_Snow!AC64+E_Snow!BA64,E_Aval!AC64+E_Aval!BA64,E_Smart!AC64+E_Smart!BA64,E_Dead!AC64+E_Dead!BA64,E_Cust!AC64+E_Cust!BA64),2))</f>
        <v/>
      </c>
      <c r="L64" s="13">
        <f>IF(OR($A64&gt;$B$3,Debts!$V$13=0),"",ROUND(CHOOSE(StratNo,E_Snow!AD64+E_Snow!BB64,E_Aval!AD64+E_Aval!BB64,E_Smart!AD64+E_Smart!BB64,E_Dead!AD64+E_Dead!BB64,E_Cust!AD64+E_Cust!BB64),2))</f>
        <v/>
      </c>
      <c r="M64" s="13">
        <f>IF(OR($A64&gt;$B$3,Debts!$V$14=0),"",ROUND(CHOOSE(StratNo,E_Snow!AE64+E_Snow!BC64,E_Aval!AE64+E_Aval!BC64,E_Smart!AE64+E_Smart!BC64,E_Dead!AE64+E_Dead!BC64,E_Cust!AE64+E_Cust!BC64),2))</f>
        <v/>
      </c>
      <c r="N64" s="13">
        <f>IF(OR($A64&gt;$B$3,Debts!$V$15=0),"",ROUND(CHOOSE(StratNo,E_Snow!AF64+E_Snow!BD64,E_Aval!AF64+E_Aval!BD64,E_Smart!AF64+E_Smart!BD64,E_Dead!AF64+E_Dead!BD64,E_Cust!AF64+E_Cust!BD64),2))</f>
        <v/>
      </c>
      <c r="O64" s="13">
        <f>IF(OR($A64&gt;$B$3,Debts!$V$16=0),"",ROUND(CHOOSE(StratNo,E_Snow!AG64+E_Snow!BE64,E_Aval!AG64+E_Aval!BE64,E_Smart!AG64+E_Smart!BE64,E_Dead!AG64+E_Dead!BE64,E_Cust!AG64+E_Cust!BE64),2))</f>
        <v/>
      </c>
      <c r="P64" s="13">
        <f>IF($A64&gt;$B$3,"",CHOOSE(StratNo,E_Snow!G64,E_Aval!G64,E_Smart!G64,E_Dead!G64,E_Cust!G64))</f>
        <v/>
      </c>
      <c r="Q64" s="13">
        <f>IF($A64&gt;$B$3,"",CHOOSE(StratNo,E_Snow!H64,E_Aval!H64,E_Smart!H64,E_Dead!H64,E_Cust!H64))</f>
        <v/>
      </c>
      <c r="R64" s="13">
        <f>IF($A64&gt;$B$3,"",CHOOSE(StratNo,E_Snow!I64,E_Aval!I64,E_Smart!I64,E_Dead!I64,E_Cust!I64))</f>
        <v/>
      </c>
    </row>
    <row r="65">
      <c r="A65" s="20" t="n">
        <v>60</v>
      </c>
      <c r="B65" s="11">
        <f>IF(A65&gt;$B$3,"",Months!B65)</f>
        <v/>
      </c>
      <c r="C65" s="13">
        <f>IF(A65&gt;$B$3,"",ROUND(Months!C65+Months!D65,2))</f>
        <v/>
      </c>
      <c r="D65" s="13">
        <f>IF(OR($A65&gt;$B$3,Debts!$V$5=0),"",ROUND(CHOOSE(StratNo,E_Snow!V65+E_Snow!AT65,E_Aval!V65+E_Aval!AT65,E_Smart!V65+E_Smart!AT65,E_Dead!V65+E_Dead!AT65,E_Cust!V65+E_Cust!AT65),2))</f>
        <v/>
      </c>
      <c r="E65" s="13">
        <f>IF(OR($A65&gt;$B$3,Debts!$V$6=0),"",ROUND(CHOOSE(StratNo,E_Snow!W65+E_Snow!AU65,E_Aval!W65+E_Aval!AU65,E_Smart!W65+E_Smart!AU65,E_Dead!W65+E_Dead!AU65,E_Cust!W65+E_Cust!AU65),2))</f>
        <v/>
      </c>
      <c r="F65" s="13">
        <f>IF(OR($A65&gt;$B$3,Debts!$V$7=0),"",ROUND(CHOOSE(StratNo,E_Snow!X65+E_Snow!AV65,E_Aval!X65+E_Aval!AV65,E_Smart!X65+E_Smart!AV65,E_Dead!X65+E_Dead!AV65,E_Cust!X65+E_Cust!AV65),2))</f>
        <v/>
      </c>
      <c r="G65" s="13">
        <f>IF(OR($A65&gt;$B$3,Debts!$V$8=0),"",ROUND(CHOOSE(StratNo,E_Snow!Y65+E_Snow!AW65,E_Aval!Y65+E_Aval!AW65,E_Smart!Y65+E_Smart!AW65,E_Dead!Y65+E_Dead!AW65,E_Cust!Y65+E_Cust!AW65),2))</f>
        <v/>
      </c>
      <c r="H65" s="13">
        <f>IF(OR($A65&gt;$B$3,Debts!$V$9=0),"",ROUND(CHOOSE(StratNo,E_Snow!Z65+E_Snow!AX65,E_Aval!Z65+E_Aval!AX65,E_Smart!Z65+E_Smart!AX65,E_Dead!Z65+E_Dead!AX65,E_Cust!Z65+E_Cust!AX65),2))</f>
        <v/>
      </c>
      <c r="I65" s="13">
        <f>IF(OR($A65&gt;$B$3,Debts!$V$10=0),"",ROUND(CHOOSE(StratNo,E_Snow!AA65+E_Snow!AY65,E_Aval!AA65+E_Aval!AY65,E_Smart!AA65+E_Smart!AY65,E_Dead!AA65+E_Dead!AY65,E_Cust!AA65+E_Cust!AY65),2))</f>
        <v/>
      </c>
      <c r="J65" s="13">
        <f>IF(OR($A65&gt;$B$3,Debts!$V$11=0),"",ROUND(CHOOSE(StratNo,E_Snow!AB65+E_Snow!AZ65,E_Aval!AB65+E_Aval!AZ65,E_Smart!AB65+E_Smart!AZ65,E_Dead!AB65+E_Dead!AZ65,E_Cust!AB65+E_Cust!AZ65),2))</f>
        <v/>
      </c>
      <c r="K65" s="13">
        <f>IF(OR($A65&gt;$B$3,Debts!$V$12=0),"",ROUND(CHOOSE(StratNo,E_Snow!AC65+E_Snow!BA65,E_Aval!AC65+E_Aval!BA65,E_Smart!AC65+E_Smart!BA65,E_Dead!AC65+E_Dead!BA65,E_Cust!AC65+E_Cust!BA65),2))</f>
        <v/>
      </c>
      <c r="L65" s="13">
        <f>IF(OR($A65&gt;$B$3,Debts!$V$13=0),"",ROUND(CHOOSE(StratNo,E_Snow!AD65+E_Snow!BB65,E_Aval!AD65+E_Aval!BB65,E_Smart!AD65+E_Smart!BB65,E_Dead!AD65+E_Dead!BB65,E_Cust!AD65+E_Cust!BB65),2))</f>
        <v/>
      </c>
      <c r="M65" s="13">
        <f>IF(OR($A65&gt;$B$3,Debts!$V$14=0),"",ROUND(CHOOSE(StratNo,E_Snow!AE65+E_Snow!BC65,E_Aval!AE65+E_Aval!BC65,E_Smart!AE65+E_Smart!BC65,E_Dead!AE65+E_Dead!BC65,E_Cust!AE65+E_Cust!BC65),2))</f>
        <v/>
      </c>
      <c r="N65" s="13">
        <f>IF(OR($A65&gt;$B$3,Debts!$V$15=0),"",ROUND(CHOOSE(StratNo,E_Snow!AF65+E_Snow!BD65,E_Aval!AF65+E_Aval!BD65,E_Smart!AF65+E_Smart!BD65,E_Dead!AF65+E_Dead!BD65,E_Cust!AF65+E_Cust!BD65),2))</f>
        <v/>
      </c>
      <c r="O65" s="13">
        <f>IF(OR($A65&gt;$B$3,Debts!$V$16=0),"",ROUND(CHOOSE(StratNo,E_Snow!AG65+E_Snow!BE65,E_Aval!AG65+E_Aval!BE65,E_Smart!AG65+E_Smart!BE65,E_Dead!AG65+E_Dead!BE65,E_Cust!AG65+E_Cust!BE65),2))</f>
        <v/>
      </c>
      <c r="P65" s="13">
        <f>IF($A65&gt;$B$3,"",CHOOSE(StratNo,E_Snow!G65,E_Aval!G65,E_Smart!G65,E_Dead!G65,E_Cust!G65))</f>
        <v/>
      </c>
      <c r="Q65" s="13">
        <f>IF($A65&gt;$B$3,"",CHOOSE(StratNo,E_Snow!H65,E_Aval!H65,E_Smart!H65,E_Dead!H65,E_Cust!H65))</f>
        <v/>
      </c>
      <c r="R65" s="13">
        <f>IF($A65&gt;$B$3,"",CHOOSE(StratNo,E_Snow!I65,E_Aval!I65,E_Smart!I65,E_Dead!I65,E_Cust!I65))</f>
        <v/>
      </c>
    </row>
    <row r="66">
      <c r="A66" s="20" t="n">
        <v>61</v>
      </c>
      <c r="B66" s="11">
        <f>IF(A66&gt;$B$3,"",Months!B66)</f>
        <v/>
      </c>
      <c r="C66" s="13">
        <f>IF(A66&gt;$B$3,"",ROUND(Months!C66+Months!D66,2))</f>
        <v/>
      </c>
      <c r="D66" s="13">
        <f>IF(OR($A66&gt;$B$3,Debts!$V$5=0),"",ROUND(CHOOSE(StratNo,E_Snow!V66+E_Snow!AT66,E_Aval!V66+E_Aval!AT66,E_Smart!V66+E_Smart!AT66,E_Dead!V66+E_Dead!AT66,E_Cust!V66+E_Cust!AT66),2))</f>
        <v/>
      </c>
      <c r="E66" s="13">
        <f>IF(OR($A66&gt;$B$3,Debts!$V$6=0),"",ROUND(CHOOSE(StratNo,E_Snow!W66+E_Snow!AU66,E_Aval!W66+E_Aval!AU66,E_Smart!W66+E_Smart!AU66,E_Dead!W66+E_Dead!AU66,E_Cust!W66+E_Cust!AU66),2))</f>
        <v/>
      </c>
      <c r="F66" s="13">
        <f>IF(OR($A66&gt;$B$3,Debts!$V$7=0),"",ROUND(CHOOSE(StratNo,E_Snow!X66+E_Snow!AV66,E_Aval!X66+E_Aval!AV66,E_Smart!X66+E_Smart!AV66,E_Dead!X66+E_Dead!AV66,E_Cust!X66+E_Cust!AV66),2))</f>
        <v/>
      </c>
      <c r="G66" s="13">
        <f>IF(OR($A66&gt;$B$3,Debts!$V$8=0),"",ROUND(CHOOSE(StratNo,E_Snow!Y66+E_Snow!AW66,E_Aval!Y66+E_Aval!AW66,E_Smart!Y66+E_Smart!AW66,E_Dead!Y66+E_Dead!AW66,E_Cust!Y66+E_Cust!AW66),2))</f>
        <v/>
      </c>
      <c r="H66" s="13">
        <f>IF(OR($A66&gt;$B$3,Debts!$V$9=0),"",ROUND(CHOOSE(StratNo,E_Snow!Z66+E_Snow!AX66,E_Aval!Z66+E_Aval!AX66,E_Smart!Z66+E_Smart!AX66,E_Dead!Z66+E_Dead!AX66,E_Cust!Z66+E_Cust!AX66),2))</f>
        <v/>
      </c>
      <c r="I66" s="13">
        <f>IF(OR($A66&gt;$B$3,Debts!$V$10=0),"",ROUND(CHOOSE(StratNo,E_Snow!AA66+E_Snow!AY66,E_Aval!AA66+E_Aval!AY66,E_Smart!AA66+E_Smart!AY66,E_Dead!AA66+E_Dead!AY66,E_Cust!AA66+E_Cust!AY66),2))</f>
        <v/>
      </c>
      <c r="J66" s="13">
        <f>IF(OR($A66&gt;$B$3,Debts!$V$11=0),"",ROUND(CHOOSE(StratNo,E_Snow!AB66+E_Snow!AZ66,E_Aval!AB66+E_Aval!AZ66,E_Smart!AB66+E_Smart!AZ66,E_Dead!AB66+E_Dead!AZ66,E_Cust!AB66+E_Cust!AZ66),2))</f>
        <v/>
      </c>
      <c r="K66" s="13">
        <f>IF(OR($A66&gt;$B$3,Debts!$V$12=0),"",ROUND(CHOOSE(StratNo,E_Snow!AC66+E_Snow!BA66,E_Aval!AC66+E_Aval!BA66,E_Smart!AC66+E_Smart!BA66,E_Dead!AC66+E_Dead!BA66,E_Cust!AC66+E_Cust!BA66),2))</f>
        <v/>
      </c>
      <c r="L66" s="13">
        <f>IF(OR($A66&gt;$B$3,Debts!$V$13=0),"",ROUND(CHOOSE(StratNo,E_Snow!AD66+E_Snow!BB66,E_Aval!AD66+E_Aval!BB66,E_Smart!AD66+E_Smart!BB66,E_Dead!AD66+E_Dead!BB66,E_Cust!AD66+E_Cust!BB66),2))</f>
        <v/>
      </c>
      <c r="M66" s="13">
        <f>IF(OR($A66&gt;$B$3,Debts!$V$14=0),"",ROUND(CHOOSE(StratNo,E_Snow!AE66+E_Snow!BC66,E_Aval!AE66+E_Aval!BC66,E_Smart!AE66+E_Smart!BC66,E_Dead!AE66+E_Dead!BC66,E_Cust!AE66+E_Cust!BC66),2))</f>
        <v/>
      </c>
      <c r="N66" s="13">
        <f>IF(OR($A66&gt;$B$3,Debts!$V$15=0),"",ROUND(CHOOSE(StratNo,E_Snow!AF66+E_Snow!BD66,E_Aval!AF66+E_Aval!BD66,E_Smart!AF66+E_Smart!BD66,E_Dead!AF66+E_Dead!BD66,E_Cust!AF66+E_Cust!BD66),2))</f>
        <v/>
      </c>
      <c r="O66" s="13">
        <f>IF(OR($A66&gt;$B$3,Debts!$V$16=0),"",ROUND(CHOOSE(StratNo,E_Snow!AG66+E_Snow!BE66,E_Aval!AG66+E_Aval!BE66,E_Smart!AG66+E_Smart!BE66,E_Dead!AG66+E_Dead!BE66,E_Cust!AG66+E_Cust!BE66),2))</f>
        <v/>
      </c>
      <c r="P66" s="13">
        <f>IF($A66&gt;$B$3,"",CHOOSE(StratNo,E_Snow!G66,E_Aval!G66,E_Smart!G66,E_Dead!G66,E_Cust!G66))</f>
        <v/>
      </c>
      <c r="Q66" s="13">
        <f>IF($A66&gt;$B$3,"",CHOOSE(StratNo,E_Snow!H66,E_Aval!H66,E_Smart!H66,E_Dead!H66,E_Cust!H66))</f>
        <v/>
      </c>
      <c r="R66" s="13">
        <f>IF($A66&gt;$B$3,"",CHOOSE(StratNo,E_Snow!I66,E_Aval!I66,E_Smart!I66,E_Dead!I66,E_Cust!I66))</f>
        <v/>
      </c>
    </row>
    <row r="67">
      <c r="A67" s="20" t="n">
        <v>62</v>
      </c>
      <c r="B67" s="11">
        <f>IF(A67&gt;$B$3,"",Months!B67)</f>
        <v/>
      </c>
      <c r="C67" s="13">
        <f>IF(A67&gt;$B$3,"",ROUND(Months!C67+Months!D67,2))</f>
        <v/>
      </c>
      <c r="D67" s="13">
        <f>IF(OR($A67&gt;$B$3,Debts!$V$5=0),"",ROUND(CHOOSE(StratNo,E_Snow!V67+E_Snow!AT67,E_Aval!V67+E_Aval!AT67,E_Smart!V67+E_Smart!AT67,E_Dead!V67+E_Dead!AT67,E_Cust!V67+E_Cust!AT67),2))</f>
        <v/>
      </c>
      <c r="E67" s="13">
        <f>IF(OR($A67&gt;$B$3,Debts!$V$6=0),"",ROUND(CHOOSE(StratNo,E_Snow!W67+E_Snow!AU67,E_Aval!W67+E_Aval!AU67,E_Smart!W67+E_Smart!AU67,E_Dead!W67+E_Dead!AU67,E_Cust!W67+E_Cust!AU67),2))</f>
        <v/>
      </c>
      <c r="F67" s="13">
        <f>IF(OR($A67&gt;$B$3,Debts!$V$7=0),"",ROUND(CHOOSE(StratNo,E_Snow!X67+E_Snow!AV67,E_Aval!X67+E_Aval!AV67,E_Smart!X67+E_Smart!AV67,E_Dead!X67+E_Dead!AV67,E_Cust!X67+E_Cust!AV67),2))</f>
        <v/>
      </c>
      <c r="G67" s="13">
        <f>IF(OR($A67&gt;$B$3,Debts!$V$8=0),"",ROUND(CHOOSE(StratNo,E_Snow!Y67+E_Snow!AW67,E_Aval!Y67+E_Aval!AW67,E_Smart!Y67+E_Smart!AW67,E_Dead!Y67+E_Dead!AW67,E_Cust!Y67+E_Cust!AW67),2))</f>
        <v/>
      </c>
      <c r="H67" s="13">
        <f>IF(OR($A67&gt;$B$3,Debts!$V$9=0),"",ROUND(CHOOSE(StratNo,E_Snow!Z67+E_Snow!AX67,E_Aval!Z67+E_Aval!AX67,E_Smart!Z67+E_Smart!AX67,E_Dead!Z67+E_Dead!AX67,E_Cust!Z67+E_Cust!AX67),2))</f>
        <v/>
      </c>
      <c r="I67" s="13">
        <f>IF(OR($A67&gt;$B$3,Debts!$V$10=0),"",ROUND(CHOOSE(StratNo,E_Snow!AA67+E_Snow!AY67,E_Aval!AA67+E_Aval!AY67,E_Smart!AA67+E_Smart!AY67,E_Dead!AA67+E_Dead!AY67,E_Cust!AA67+E_Cust!AY67),2))</f>
        <v/>
      </c>
      <c r="J67" s="13">
        <f>IF(OR($A67&gt;$B$3,Debts!$V$11=0),"",ROUND(CHOOSE(StratNo,E_Snow!AB67+E_Snow!AZ67,E_Aval!AB67+E_Aval!AZ67,E_Smart!AB67+E_Smart!AZ67,E_Dead!AB67+E_Dead!AZ67,E_Cust!AB67+E_Cust!AZ67),2))</f>
        <v/>
      </c>
      <c r="K67" s="13">
        <f>IF(OR($A67&gt;$B$3,Debts!$V$12=0),"",ROUND(CHOOSE(StratNo,E_Snow!AC67+E_Snow!BA67,E_Aval!AC67+E_Aval!BA67,E_Smart!AC67+E_Smart!BA67,E_Dead!AC67+E_Dead!BA67,E_Cust!AC67+E_Cust!BA67),2))</f>
        <v/>
      </c>
      <c r="L67" s="13">
        <f>IF(OR($A67&gt;$B$3,Debts!$V$13=0),"",ROUND(CHOOSE(StratNo,E_Snow!AD67+E_Snow!BB67,E_Aval!AD67+E_Aval!BB67,E_Smart!AD67+E_Smart!BB67,E_Dead!AD67+E_Dead!BB67,E_Cust!AD67+E_Cust!BB67),2))</f>
        <v/>
      </c>
      <c r="M67" s="13">
        <f>IF(OR($A67&gt;$B$3,Debts!$V$14=0),"",ROUND(CHOOSE(StratNo,E_Snow!AE67+E_Snow!BC67,E_Aval!AE67+E_Aval!BC67,E_Smart!AE67+E_Smart!BC67,E_Dead!AE67+E_Dead!BC67,E_Cust!AE67+E_Cust!BC67),2))</f>
        <v/>
      </c>
      <c r="N67" s="13">
        <f>IF(OR($A67&gt;$B$3,Debts!$V$15=0),"",ROUND(CHOOSE(StratNo,E_Snow!AF67+E_Snow!BD67,E_Aval!AF67+E_Aval!BD67,E_Smart!AF67+E_Smart!BD67,E_Dead!AF67+E_Dead!BD67,E_Cust!AF67+E_Cust!BD67),2))</f>
        <v/>
      </c>
      <c r="O67" s="13">
        <f>IF(OR($A67&gt;$B$3,Debts!$V$16=0),"",ROUND(CHOOSE(StratNo,E_Snow!AG67+E_Snow!BE67,E_Aval!AG67+E_Aval!BE67,E_Smart!AG67+E_Smart!BE67,E_Dead!AG67+E_Dead!BE67,E_Cust!AG67+E_Cust!BE67),2))</f>
        <v/>
      </c>
      <c r="P67" s="13">
        <f>IF($A67&gt;$B$3,"",CHOOSE(StratNo,E_Snow!G67,E_Aval!G67,E_Smart!G67,E_Dead!G67,E_Cust!G67))</f>
        <v/>
      </c>
      <c r="Q67" s="13">
        <f>IF($A67&gt;$B$3,"",CHOOSE(StratNo,E_Snow!H67,E_Aval!H67,E_Smart!H67,E_Dead!H67,E_Cust!H67))</f>
        <v/>
      </c>
      <c r="R67" s="13">
        <f>IF($A67&gt;$B$3,"",CHOOSE(StratNo,E_Snow!I67,E_Aval!I67,E_Smart!I67,E_Dead!I67,E_Cust!I67))</f>
        <v/>
      </c>
    </row>
    <row r="68">
      <c r="A68" s="20" t="n">
        <v>63</v>
      </c>
      <c r="B68" s="11">
        <f>IF(A68&gt;$B$3,"",Months!B68)</f>
        <v/>
      </c>
      <c r="C68" s="13">
        <f>IF(A68&gt;$B$3,"",ROUND(Months!C68+Months!D68,2))</f>
        <v/>
      </c>
      <c r="D68" s="13">
        <f>IF(OR($A68&gt;$B$3,Debts!$V$5=0),"",ROUND(CHOOSE(StratNo,E_Snow!V68+E_Snow!AT68,E_Aval!V68+E_Aval!AT68,E_Smart!V68+E_Smart!AT68,E_Dead!V68+E_Dead!AT68,E_Cust!V68+E_Cust!AT68),2))</f>
        <v/>
      </c>
      <c r="E68" s="13">
        <f>IF(OR($A68&gt;$B$3,Debts!$V$6=0),"",ROUND(CHOOSE(StratNo,E_Snow!W68+E_Snow!AU68,E_Aval!W68+E_Aval!AU68,E_Smart!W68+E_Smart!AU68,E_Dead!W68+E_Dead!AU68,E_Cust!W68+E_Cust!AU68),2))</f>
        <v/>
      </c>
      <c r="F68" s="13">
        <f>IF(OR($A68&gt;$B$3,Debts!$V$7=0),"",ROUND(CHOOSE(StratNo,E_Snow!X68+E_Snow!AV68,E_Aval!X68+E_Aval!AV68,E_Smart!X68+E_Smart!AV68,E_Dead!X68+E_Dead!AV68,E_Cust!X68+E_Cust!AV68),2))</f>
        <v/>
      </c>
      <c r="G68" s="13">
        <f>IF(OR($A68&gt;$B$3,Debts!$V$8=0),"",ROUND(CHOOSE(StratNo,E_Snow!Y68+E_Snow!AW68,E_Aval!Y68+E_Aval!AW68,E_Smart!Y68+E_Smart!AW68,E_Dead!Y68+E_Dead!AW68,E_Cust!Y68+E_Cust!AW68),2))</f>
        <v/>
      </c>
      <c r="H68" s="13">
        <f>IF(OR($A68&gt;$B$3,Debts!$V$9=0),"",ROUND(CHOOSE(StratNo,E_Snow!Z68+E_Snow!AX68,E_Aval!Z68+E_Aval!AX68,E_Smart!Z68+E_Smart!AX68,E_Dead!Z68+E_Dead!AX68,E_Cust!Z68+E_Cust!AX68),2))</f>
        <v/>
      </c>
      <c r="I68" s="13">
        <f>IF(OR($A68&gt;$B$3,Debts!$V$10=0),"",ROUND(CHOOSE(StratNo,E_Snow!AA68+E_Snow!AY68,E_Aval!AA68+E_Aval!AY68,E_Smart!AA68+E_Smart!AY68,E_Dead!AA68+E_Dead!AY68,E_Cust!AA68+E_Cust!AY68),2))</f>
        <v/>
      </c>
      <c r="J68" s="13">
        <f>IF(OR($A68&gt;$B$3,Debts!$V$11=0),"",ROUND(CHOOSE(StratNo,E_Snow!AB68+E_Snow!AZ68,E_Aval!AB68+E_Aval!AZ68,E_Smart!AB68+E_Smart!AZ68,E_Dead!AB68+E_Dead!AZ68,E_Cust!AB68+E_Cust!AZ68),2))</f>
        <v/>
      </c>
      <c r="K68" s="13">
        <f>IF(OR($A68&gt;$B$3,Debts!$V$12=0),"",ROUND(CHOOSE(StratNo,E_Snow!AC68+E_Snow!BA68,E_Aval!AC68+E_Aval!BA68,E_Smart!AC68+E_Smart!BA68,E_Dead!AC68+E_Dead!BA68,E_Cust!AC68+E_Cust!BA68),2))</f>
        <v/>
      </c>
      <c r="L68" s="13">
        <f>IF(OR($A68&gt;$B$3,Debts!$V$13=0),"",ROUND(CHOOSE(StratNo,E_Snow!AD68+E_Snow!BB68,E_Aval!AD68+E_Aval!BB68,E_Smart!AD68+E_Smart!BB68,E_Dead!AD68+E_Dead!BB68,E_Cust!AD68+E_Cust!BB68),2))</f>
        <v/>
      </c>
      <c r="M68" s="13">
        <f>IF(OR($A68&gt;$B$3,Debts!$V$14=0),"",ROUND(CHOOSE(StratNo,E_Snow!AE68+E_Snow!BC68,E_Aval!AE68+E_Aval!BC68,E_Smart!AE68+E_Smart!BC68,E_Dead!AE68+E_Dead!BC68,E_Cust!AE68+E_Cust!BC68),2))</f>
        <v/>
      </c>
      <c r="N68" s="13">
        <f>IF(OR($A68&gt;$B$3,Debts!$V$15=0),"",ROUND(CHOOSE(StratNo,E_Snow!AF68+E_Snow!BD68,E_Aval!AF68+E_Aval!BD68,E_Smart!AF68+E_Smart!BD68,E_Dead!AF68+E_Dead!BD68,E_Cust!AF68+E_Cust!BD68),2))</f>
        <v/>
      </c>
      <c r="O68" s="13">
        <f>IF(OR($A68&gt;$B$3,Debts!$V$16=0),"",ROUND(CHOOSE(StratNo,E_Snow!AG68+E_Snow!BE68,E_Aval!AG68+E_Aval!BE68,E_Smart!AG68+E_Smart!BE68,E_Dead!AG68+E_Dead!BE68,E_Cust!AG68+E_Cust!BE68),2))</f>
        <v/>
      </c>
      <c r="P68" s="13">
        <f>IF($A68&gt;$B$3,"",CHOOSE(StratNo,E_Snow!G68,E_Aval!G68,E_Smart!G68,E_Dead!G68,E_Cust!G68))</f>
        <v/>
      </c>
      <c r="Q68" s="13">
        <f>IF($A68&gt;$B$3,"",CHOOSE(StratNo,E_Snow!H68,E_Aval!H68,E_Smart!H68,E_Dead!H68,E_Cust!H68))</f>
        <v/>
      </c>
      <c r="R68" s="13">
        <f>IF($A68&gt;$B$3,"",CHOOSE(StratNo,E_Snow!I68,E_Aval!I68,E_Smart!I68,E_Dead!I68,E_Cust!I68))</f>
        <v/>
      </c>
    </row>
    <row r="69">
      <c r="A69" s="20" t="n">
        <v>64</v>
      </c>
      <c r="B69" s="11">
        <f>IF(A69&gt;$B$3,"",Months!B69)</f>
        <v/>
      </c>
      <c r="C69" s="13">
        <f>IF(A69&gt;$B$3,"",ROUND(Months!C69+Months!D69,2))</f>
        <v/>
      </c>
      <c r="D69" s="13">
        <f>IF(OR($A69&gt;$B$3,Debts!$V$5=0),"",ROUND(CHOOSE(StratNo,E_Snow!V69+E_Snow!AT69,E_Aval!V69+E_Aval!AT69,E_Smart!V69+E_Smart!AT69,E_Dead!V69+E_Dead!AT69,E_Cust!V69+E_Cust!AT69),2))</f>
        <v/>
      </c>
      <c r="E69" s="13">
        <f>IF(OR($A69&gt;$B$3,Debts!$V$6=0),"",ROUND(CHOOSE(StratNo,E_Snow!W69+E_Snow!AU69,E_Aval!W69+E_Aval!AU69,E_Smart!W69+E_Smart!AU69,E_Dead!W69+E_Dead!AU69,E_Cust!W69+E_Cust!AU69),2))</f>
        <v/>
      </c>
      <c r="F69" s="13">
        <f>IF(OR($A69&gt;$B$3,Debts!$V$7=0),"",ROUND(CHOOSE(StratNo,E_Snow!X69+E_Snow!AV69,E_Aval!X69+E_Aval!AV69,E_Smart!X69+E_Smart!AV69,E_Dead!X69+E_Dead!AV69,E_Cust!X69+E_Cust!AV69),2))</f>
        <v/>
      </c>
      <c r="G69" s="13">
        <f>IF(OR($A69&gt;$B$3,Debts!$V$8=0),"",ROUND(CHOOSE(StratNo,E_Snow!Y69+E_Snow!AW69,E_Aval!Y69+E_Aval!AW69,E_Smart!Y69+E_Smart!AW69,E_Dead!Y69+E_Dead!AW69,E_Cust!Y69+E_Cust!AW69),2))</f>
        <v/>
      </c>
      <c r="H69" s="13">
        <f>IF(OR($A69&gt;$B$3,Debts!$V$9=0),"",ROUND(CHOOSE(StratNo,E_Snow!Z69+E_Snow!AX69,E_Aval!Z69+E_Aval!AX69,E_Smart!Z69+E_Smart!AX69,E_Dead!Z69+E_Dead!AX69,E_Cust!Z69+E_Cust!AX69),2))</f>
        <v/>
      </c>
      <c r="I69" s="13">
        <f>IF(OR($A69&gt;$B$3,Debts!$V$10=0),"",ROUND(CHOOSE(StratNo,E_Snow!AA69+E_Snow!AY69,E_Aval!AA69+E_Aval!AY69,E_Smart!AA69+E_Smart!AY69,E_Dead!AA69+E_Dead!AY69,E_Cust!AA69+E_Cust!AY69),2))</f>
        <v/>
      </c>
      <c r="J69" s="13">
        <f>IF(OR($A69&gt;$B$3,Debts!$V$11=0),"",ROUND(CHOOSE(StratNo,E_Snow!AB69+E_Snow!AZ69,E_Aval!AB69+E_Aval!AZ69,E_Smart!AB69+E_Smart!AZ69,E_Dead!AB69+E_Dead!AZ69,E_Cust!AB69+E_Cust!AZ69),2))</f>
        <v/>
      </c>
      <c r="K69" s="13">
        <f>IF(OR($A69&gt;$B$3,Debts!$V$12=0),"",ROUND(CHOOSE(StratNo,E_Snow!AC69+E_Snow!BA69,E_Aval!AC69+E_Aval!BA69,E_Smart!AC69+E_Smart!BA69,E_Dead!AC69+E_Dead!BA69,E_Cust!AC69+E_Cust!BA69),2))</f>
        <v/>
      </c>
      <c r="L69" s="13">
        <f>IF(OR($A69&gt;$B$3,Debts!$V$13=0),"",ROUND(CHOOSE(StratNo,E_Snow!AD69+E_Snow!BB69,E_Aval!AD69+E_Aval!BB69,E_Smart!AD69+E_Smart!BB69,E_Dead!AD69+E_Dead!BB69,E_Cust!AD69+E_Cust!BB69),2))</f>
        <v/>
      </c>
      <c r="M69" s="13">
        <f>IF(OR($A69&gt;$B$3,Debts!$V$14=0),"",ROUND(CHOOSE(StratNo,E_Snow!AE69+E_Snow!BC69,E_Aval!AE69+E_Aval!BC69,E_Smart!AE69+E_Smart!BC69,E_Dead!AE69+E_Dead!BC69,E_Cust!AE69+E_Cust!BC69),2))</f>
        <v/>
      </c>
      <c r="N69" s="13">
        <f>IF(OR($A69&gt;$B$3,Debts!$V$15=0),"",ROUND(CHOOSE(StratNo,E_Snow!AF69+E_Snow!BD69,E_Aval!AF69+E_Aval!BD69,E_Smart!AF69+E_Smart!BD69,E_Dead!AF69+E_Dead!BD69,E_Cust!AF69+E_Cust!BD69),2))</f>
        <v/>
      </c>
      <c r="O69" s="13">
        <f>IF(OR($A69&gt;$B$3,Debts!$V$16=0),"",ROUND(CHOOSE(StratNo,E_Snow!AG69+E_Snow!BE69,E_Aval!AG69+E_Aval!BE69,E_Smart!AG69+E_Smart!BE69,E_Dead!AG69+E_Dead!BE69,E_Cust!AG69+E_Cust!BE69),2))</f>
        <v/>
      </c>
      <c r="P69" s="13">
        <f>IF($A69&gt;$B$3,"",CHOOSE(StratNo,E_Snow!G69,E_Aval!G69,E_Smart!G69,E_Dead!G69,E_Cust!G69))</f>
        <v/>
      </c>
      <c r="Q69" s="13">
        <f>IF($A69&gt;$B$3,"",CHOOSE(StratNo,E_Snow!H69,E_Aval!H69,E_Smart!H69,E_Dead!H69,E_Cust!H69))</f>
        <v/>
      </c>
      <c r="R69" s="13">
        <f>IF($A69&gt;$B$3,"",CHOOSE(StratNo,E_Snow!I69,E_Aval!I69,E_Smart!I69,E_Dead!I69,E_Cust!I69))</f>
        <v/>
      </c>
    </row>
    <row r="70">
      <c r="A70" s="20" t="n">
        <v>65</v>
      </c>
      <c r="B70" s="11">
        <f>IF(A70&gt;$B$3,"",Months!B70)</f>
        <v/>
      </c>
      <c r="C70" s="13">
        <f>IF(A70&gt;$B$3,"",ROUND(Months!C70+Months!D70,2))</f>
        <v/>
      </c>
      <c r="D70" s="13">
        <f>IF(OR($A70&gt;$B$3,Debts!$V$5=0),"",ROUND(CHOOSE(StratNo,E_Snow!V70+E_Snow!AT70,E_Aval!V70+E_Aval!AT70,E_Smart!V70+E_Smart!AT70,E_Dead!V70+E_Dead!AT70,E_Cust!V70+E_Cust!AT70),2))</f>
        <v/>
      </c>
      <c r="E70" s="13">
        <f>IF(OR($A70&gt;$B$3,Debts!$V$6=0),"",ROUND(CHOOSE(StratNo,E_Snow!W70+E_Snow!AU70,E_Aval!W70+E_Aval!AU70,E_Smart!W70+E_Smart!AU70,E_Dead!W70+E_Dead!AU70,E_Cust!W70+E_Cust!AU70),2))</f>
        <v/>
      </c>
      <c r="F70" s="13">
        <f>IF(OR($A70&gt;$B$3,Debts!$V$7=0),"",ROUND(CHOOSE(StratNo,E_Snow!X70+E_Snow!AV70,E_Aval!X70+E_Aval!AV70,E_Smart!X70+E_Smart!AV70,E_Dead!X70+E_Dead!AV70,E_Cust!X70+E_Cust!AV70),2))</f>
        <v/>
      </c>
      <c r="G70" s="13">
        <f>IF(OR($A70&gt;$B$3,Debts!$V$8=0),"",ROUND(CHOOSE(StratNo,E_Snow!Y70+E_Snow!AW70,E_Aval!Y70+E_Aval!AW70,E_Smart!Y70+E_Smart!AW70,E_Dead!Y70+E_Dead!AW70,E_Cust!Y70+E_Cust!AW70),2))</f>
        <v/>
      </c>
      <c r="H70" s="13">
        <f>IF(OR($A70&gt;$B$3,Debts!$V$9=0),"",ROUND(CHOOSE(StratNo,E_Snow!Z70+E_Snow!AX70,E_Aval!Z70+E_Aval!AX70,E_Smart!Z70+E_Smart!AX70,E_Dead!Z70+E_Dead!AX70,E_Cust!Z70+E_Cust!AX70),2))</f>
        <v/>
      </c>
      <c r="I70" s="13">
        <f>IF(OR($A70&gt;$B$3,Debts!$V$10=0),"",ROUND(CHOOSE(StratNo,E_Snow!AA70+E_Snow!AY70,E_Aval!AA70+E_Aval!AY70,E_Smart!AA70+E_Smart!AY70,E_Dead!AA70+E_Dead!AY70,E_Cust!AA70+E_Cust!AY70),2))</f>
        <v/>
      </c>
      <c r="J70" s="13">
        <f>IF(OR($A70&gt;$B$3,Debts!$V$11=0),"",ROUND(CHOOSE(StratNo,E_Snow!AB70+E_Snow!AZ70,E_Aval!AB70+E_Aval!AZ70,E_Smart!AB70+E_Smart!AZ70,E_Dead!AB70+E_Dead!AZ70,E_Cust!AB70+E_Cust!AZ70),2))</f>
        <v/>
      </c>
      <c r="K70" s="13">
        <f>IF(OR($A70&gt;$B$3,Debts!$V$12=0),"",ROUND(CHOOSE(StratNo,E_Snow!AC70+E_Snow!BA70,E_Aval!AC70+E_Aval!BA70,E_Smart!AC70+E_Smart!BA70,E_Dead!AC70+E_Dead!BA70,E_Cust!AC70+E_Cust!BA70),2))</f>
        <v/>
      </c>
      <c r="L70" s="13">
        <f>IF(OR($A70&gt;$B$3,Debts!$V$13=0),"",ROUND(CHOOSE(StratNo,E_Snow!AD70+E_Snow!BB70,E_Aval!AD70+E_Aval!BB70,E_Smart!AD70+E_Smart!BB70,E_Dead!AD70+E_Dead!BB70,E_Cust!AD70+E_Cust!BB70),2))</f>
        <v/>
      </c>
      <c r="M70" s="13">
        <f>IF(OR($A70&gt;$B$3,Debts!$V$14=0),"",ROUND(CHOOSE(StratNo,E_Snow!AE70+E_Snow!BC70,E_Aval!AE70+E_Aval!BC70,E_Smart!AE70+E_Smart!BC70,E_Dead!AE70+E_Dead!BC70,E_Cust!AE70+E_Cust!BC70),2))</f>
        <v/>
      </c>
      <c r="N70" s="13">
        <f>IF(OR($A70&gt;$B$3,Debts!$V$15=0),"",ROUND(CHOOSE(StratNo,E_Snow!AF70+E_Snow!BD70,E_Aval!AF70+E_Aval!BD70,E_Smart!AF70+E_Smart!BD70,E_Dead!AF70+E_Dead!BD70,E_Cust!AF70+E_Cust!BD70),2))</f>
        <v/>
      </c>
      <c r="O70" s="13">
        <f>IF(OR($A70&gt;$B$3,Debts!$V$16=0),"",ROUND(CHOOSE(StratNo,E_Snow!AG70+E_Snow!BE70,E_Aval!AG70+E_Aval!BE70,E_Smart!AG70+E_Smart!BE70,E_Dead!AG70+E_Dead!BE70,E_Cust!AG70+E_Cust!BE70),2))</f>
        <v/>
      </c>
      <c r="P70" s="13">
        <f>IF($A70&gt;$B$3,"",CHOOSE(StratNo,E_Snow!G70,E_Aval!G70,E_Smart!G70,E_Dead!G70,E_Cust!G70))</f>
        <v/>
      </c>
      <c r="Q70" s="13">
        <f>IF($A70&gt;$B$3,"",CHOOSE(StratNo,E_Snow!H70,E_Aval!H70,E_Smart!H70,E_Dead!H70,E_Cust!H70))</f>
        <v/>
      </c>
      <c r="R70" s="13">
        <f>IF($A70&gt;$B$3,"",CHOOSE(StratNo,E_Snow!I70,E_Aval!I70,E_Smart!I70,E_Dead!I70,E_Cust!I70))</f>
        <v/>
      </c>
    </row>
    <row r="71">
      <c r="A71" s="20" t="n">
        <v>66</v>
      </c>
      <c r="B71" s="11">
        <f>IF(A71&gt;$B$3,"",Months!B71)</f>
        <v/>
      </c>
      <c r="C71" s="13">
        <f>IF(A71&gt;$B$3,"",ROUND(Months!C71+Months!D71,2))</f>
        <v/>
      </c>
      <c r="D71" s="13">
        <f>IF(OR($A71&gt;$B$3,Debts!$V$5=0),"",ROUND(CHOOSE(StratNo,E_Snow!V71+E_Snow!AT71,E_Aval!V71+E_Aval!AT71,E_Smart!V71+E_Smart!AT71,E_Dead!V71+E_Dead!AT71,E_Cust!V71+E_Cust!AT71),2))</f>
        <v/>
      </c>
      <c r="E71" s="13">
        <f>IF(OR($A71&gt;$B$3,Debts!$V$6=0),"",ROUND(CHOOSE(StratNo,E_Snow!W71+E_Snow!AU71,E_Aval!W71+E_Aval!AU71,E_Smart!W71+E_Smart!AU71,E_Dead!W71+E_Dead!AU71,E_Cust!W71+E_Cust!AU71),2))</f>
        <v/>
      </c>
      <c r="F71" s="13">
        <f>IF(OR($A71&gt;$B$3,Debts!$V$7=0),"",ROUND(CHOOSE(StratNo,E_Snow!X71+E_Snow!AV71,E_Aval!X71+E_Aval!AV71,E_Smart!X71+E_Smart!AV71,E_Dead!X71+E_Dead!AV71,E_Cust!X71+E_Cust!AV71),2))</f>
        <v/>
      </c>
      <c r="G71" s="13">
        <f>IF(OR($A71&gt;$B$3,Debts!$V$8=0),"",ROUND(CHOOSE(StratNo,E_Snow!Y71+E_Snow!AW71,E_Aval!Y71+E_Aval!AW71,E_Smart!Y71+E_Smart!AW71,E_Dead!Y71+E_Dead!AW71,E_Cust!Y71+E_Cust!AW71),2))</f>
        <v/>
      </c>
      <c r="H71" s="13">
        <f>IF(OR($A71&gt;$B$3,Debts!$V$9=0),"",ROUND(CHOOSE(StratNo,E_Snow!Z71+E_Snow!AX71,E_Aval!Z71+E_Aval!AX71,E_Smart!Z71+E_Smart!AX71,E_Dead!Z71+E_Dead!AX71,E_Cust!Z71+E_Cust!AX71),2))</f>
        <v/>
      </c>
      <c r="I71" s="13">
        <f>IF(OR($A71&gt;$B$3,Debts!$V$10=0),"",ROUND(CHOOSE(StratNo,E_Snow!AA71+E_Snow!AY71,E_Aval!AA71+E_Aval!AY71,E_Smart!AA71+E_Smart!AY71,E_Dead!AA71+E_Dead!AY71,E_Cust!AA71+E_Cust!AY71),2))</f>
        <v/>
      </c>
      <c r="J71" s="13">
        <f>IF(OR($A71&gt;$B$3,Debts!$V$11=0),"",ROUND(CHOOSE(StratNo,E_Snow!AB71+E_Snow!AZ71,E_Aval!AB71+E_Aval!AZ71,E_Smart!AB71+E_Smart!AZ71,E_Dead!AB71+E_Dead!AZ71,E_Cust!AB71+E_Cust!AZ71),2))</f>
        <v/>
      </c>
      <c r="K71" s="13">
        <f>IF(OR($A71&gt;$B$3,Debts!$V$12=0),"",ROUND(CHOOSE(StratNo,E_Snow!AC71+E_Snow!BA71,E_Aval!AC71+E_Aval!BA71,E_Smart!AC71+E_Smart!BA71,E_Dead!AC71+E_Dead!BA71,E_Cust!AC71+E_Cust!BA71),2))</f>
        <v/>
      </c>
      <c r="L71" s="13">
        <f>IF(OR($A71&gt;$B$3,Debts!$V$13=0),"",ROUND(CHOOSE(StratNo,E_Snow!AD71+E_Snow!BB71,E_Aval!AD71+E_Aval!BB71,E_Smart!AD71+E_Smart!BB71,E_Dead!AD71+E_Dead!BB71,E_Cust!AD71+E_Cust!BB71),2))</f>
        <v/>
      </c>
      <c r="M71" s="13">
        <f>IF(OR($A71&gt;$B$3,Debts!$V$14=0),"",ROUND(CHOOSE(StratNo,E_Snow!AE71+E_Snow!BC71,E_Aval!AE71+E_Aval!BC71,E_Smart!AE71+E_Smart!BC71,E_Dead!AE71+E_Dead!BC71,E_Cust!AE71+E_Cust!BC71),2))</f>
        <v/>
      </c>
      <c r="N71" s="13">
        <f>IF(OR($A71&gt;$B$3,Debts!$V$15=0),"",ROUND(CHOOSE(StratNo,E_Snow!AF71+E_Snow!BD71,E_Aval!AF71+E_Aval!BD71,E_Smart!AF71+E_Smart!BD71,E_Dead!AF71+E_Dead!BD71,E_Cust!AF71+E_Cust!BD71),2))</f>
        <v/>
      </c>
      <c r="O71" s="13">
        <f>IF(OR($A71&gt;$B$3,Debts!$V$16=0),"",ROUND(CHOOSE(StratNo,E_Snow!AG71+E_Snow!BE71,E_Aval!AG71+E_Aval!BE71,E_Smart!AG71+E_Smart!BE71,E_Dead!AG71+E_Dead!BE71,E_Cust!AG71+E_Cust!BE71),2))</f>
        <v/>
      </c>
      <c r="P71" s="13">
        <f>IF($A71&gt;$B$3,"",CHOOSE(StratNo,E_Snow!G71,E_Aval!G71,E_Smart!G71,E_Dead!G71,E_Cust!G71))</f>
        <v/>
      </c>
      <c r="Q71" s="13">
        <f>IF($A71&gt;$B$3,"",CHOOSE(StratNo,E_Snow!H71,E_Aval!H71,E_Smart!H71,E_Dead!H71,E_Cust!H71))</f>
        <v/>
      </c>
      <c r="R71" s="13">
        <f>IF($A71&gt;$B$3,"",CHOOSE(StratNo,E_Snow!I71,E_Aval!I71,E_Smart!I71,E_Dead!I71,E_Cust!I71))</f>
        <v/>
      </c>
    </row>
    <row r="72">
      <c r="A72" s="20" t="n">
        <v>67</v>
      </c>
      <c r="B72" s="11">
        <f>IF(A72&gt;$B$3,"",Months!B72)</f>
        <v/>
      </c>
      <c r="C72" s="13">
        <f>IF(A72&gt;$B$3,"",ROUND(Months!C72+Months!D72,2))</f>
        <v/>
      </c>
      <c r="D72" s="13">
        <f>IF(OR($A72&gt;$B$3,Debts!$V$5=0),"",ROUND(CHOOSE(StratNo,E_Snow!V72+E_Snow!AT72,E_Aval!V72+E_Aval!AT72,E_Smart!V72+E_Smart!AT72,E_Dead!V72+E_Dead!AT72,E_Cust!V72+E_Cust!AT72),2))</f>
        <v/>
      </c>
      <c r="E72" s="13">
        <f>IF(OR($A72&gt;$B$3,Debts!$V$6=0),"",ROUND(CHOOSE(StratNo,E_Snow!W72+E_Snow!AU72,E_Aval!W72+E_Aval!AU72,E_Smart!W72+E_Smart!AU72,E_Dead!W72+E_Dead!AU72,E_Cust!W72+E_Cust!AU72),2))</f>
        <v/>
      </c>
      <c r="F72" s="13">
        <f>IF(OR($A72&gt;$B$3,Debts!$V$7=0),"",ROUND(CHOOSE(StratNo,E_Snow!X72+E_Snow!AV72,E_Aval!X72+E_Aval!AV72,E_Smart!X72+E_Smart!AV72,E_Dead!X72+E_Dead!AV72,E_Cust!X72+E_Cust!AV72),2))</f>
        <v/>
      </c>
      <c r="G72" s="13">
        <f>IF(OR($A72&gt;$B$3,Debts!$V$8=0),"",ROUND(CHOOSE(StratNo,E_Snow!Y72+E_Snow!AW72,E_Aval!Y72+E_Aval!AW72,E_Smart!Y72+E_Smart!AW72,E_Dead!Y72+E_Dead!AW72,E_Cust!Y72+E_Cust!AW72),2))</f>
        <v/>
      </c>
      <c r="H72" s="13">
        <f>IF(OR($A72&gt;$B$3,Debts!$V$9=0),"",ROUND(CHOOSE(StratNo,E_Snow!Z72+E_Snow!AX72,E_Aval!Z72+E_Aval!AX72,E_Smart!Z72+E_Smart!AX72,E_Dead!Z72+E_Dead!AX72,E_Cust!Z72+E_Cust!AX72),2))</f>
        <v/>
      </c>
      <c r="I72" s="13">
        <f>IF(OR($A72&gt;$B$3,Debts!$V$10=0),"",ROUND(CHOOSE(StratNo,E_Snow!AA72+E_Snow!AY72,E_Aval!AA72+E_Aval!AY72,E_Smart!AA72+E_Smart!AY72,E_Dead!AA72+E_Dead!AY72,E_Cust!AA72+E_Cust!AY72),2))</f>
        <v/>
      </c>
      <c r="J72" s="13">
        <f>IF(OR($A72&gt;$B$3,Debts!$V$11=0),"",ROUND(CHOOSE(StratNo,E_Snow!AB72+E_Snow!AZ72,E_Aval!AB72+E_Aval!AZ72,E_Smart!AB72+E_Smart!AZ72,E_Dead!AB72+E_Dead!AZ72,E_Cust!AB72+E_Cust!AZ72),2))</f>
        <v/>
      </c>
      <c r="K72" s="13">
        <f>IF(OR($A72&gt;$B$3,Debts!$V$12=0),"",ROUND(CHOOSE(StratNo,E_Snow!AC72+E_Snow!BA72,E_Aval!AC72+E_Aval!BA72,E_Smart!AC72+E_Smart!BA72,E_Dead!AC72+E_Dead!BA72,E_Cust!AC72+E_Cust!BA72),2))</f>
        <v/>
      </c>
      <c r="L72" s="13">
        <f>IF(OR($A72&gt;$B$3,Debts!$V$13=0),"",ROUND(CHOOSE(StratNo,E_Snow!AD72+E_Snow!BB72,E_Aval!AD72+E_Aval!BB72,E_Smart!AD72+E_Smart!BB72,E_Dead!AD72+E_Dead!BB72,E_Cust!AD72+E_Cust!BB72),2))</f>
        <v/>
      </c>
      <c r="M72" s="13">
        <f>IF(OR($A72&gt;$B$3,Debts!$V$14=0),"",ROUND(CHOOSE(StratNo,E_Snow!AE72+E_Snow!BC72,E_Aval!AE72+E_Aval!BC72,E_Smart!AE72+E_Smart!BC72,E_Dead!AE72+E_Dead!BC72,E_Cust!AE72+E_Cust!BC72),2))</f>
        <v/>
      </c>
      <c r="N72" s="13">
        <f>IF(OR($A72&gt;$B$3,Debts!$V$15=0),"",ROUND(CHOOSE(StratNo,E_Snow!AF72+E_Snow!BD72,E_Aval!AF72+E_Aval!BD72,E_Smart!AF72+E_Smart!BD72,E_Dead!AF72+E_Dead!BD72,E_Cust!AF72+E_Cust!BD72),2))</f>
        <v/>
      </c>
      <c r="O72" s="13">
        <f>IF(OR($A72&gt;$B$3,Debts!$V$16=0),"",ROUND(CHOOSE(StratNo,E_Snow!AG72+E_Snow!BE72,E_Aval!AG72+E_Aval!BE72,E_Smart!AG72+E_Smart!BE72,E_Dead!AG72+E_Dead!BE72,E_Cust!AG72+E_Cust!BE72),2))</f>
        <v/>
      </c>
      <c r="P72" s="13">
        <f>IF($A72&gt;$B$3,"",CHOOSE(StratNo,E_Snow!G72,E_Aval!G72,E_Smart!G72,E_Dead!G72,E_Cust!G72))</f>
        <v/>
      </c>
      <c r="Q72" s="13">
        <f>IF($A72&gt;$B$3,"",CHOOSE(StratNo,E_Snow!H72,E_Aval!H72,E_Smart!H72,E_Dead!H72,E_Cust!H72))</f>
        <v/>
      </c>
      <c r="R72" s="13">
        <f>IF($A72&gt;$B$3,"",CHOOSE(StratNo,E_Snow!I72,E_Aval!I72,E_Smart!I72,E_Dead!I72,E_Cust!I72))</f>
        <v/>
      </c>
    </row>
    <row r="73">
      <c r="A73" s="20" t="n">
        <v>68</v>
      </c>
      <c r="B73" s="11">
        <f>IF(A73&gt;$B$3,"",Months!B73)</f>
        <v/>
      </c>
      <c r="C73" s="13">
        <f>IF(A73&gt;$B$3,"",ROUND(Months!C73+Months!D73,2))</f>
        <v/>
      </c>
      <c r="D73" s="13">
        <f>IF(OR($A73&gt;$B$3,Debts!$V$5=0),"",ROUND(CHOOSE(StratNo,E_Snow!V73+E_Snow!AT73,E_Aval!V73+E_Aval!AT73,E_Smart!V73+E_Smart!AT73,E_Dead!V73+E_Dead!AT73,E_Cust!V73+E_Cust!AT73),2))</f>
        <v/>
      </c>
      <c r="E73" s="13">
        <f>IF(OR($A73&gt;$B$3,Debts!$V$6=0),"",ROUND(CHOOSE(StratNo,E_Snow!W73+E_Snow!AU73,E_Aval!W73+E_Aval!AU73,E_Smart!W73+E_Smart!AU73,E_Dead!W73+E_Dead!AU73,E_Cust!W73+E_Cust!AU73),2))</f>
        <v/>
      </c>
      <c r="F73" s="13">
        <f>IF(OR($A73&gt;$B$3,Debts!$V$7=0),"",ROUND(CHOOSE(StratNo,E_Snow!X73+E_Snow!AV73,E_Aval!X73+E_Aval!AV73,E_Smart!X73+E_Smart!AV73,E_Dead!X73+E_Dead!AV73,E_Cust!X73+E_Cust!AV73),2))</f>
        <v/>
      </c>
      <c r="G73" s="13">
        <f>IF(OR($A73&gt;$B$3,Debts!$V$8=0),"",ROUND(CHOOSE(StratNo,E_Snow!Y73+E_Snow!AW73,E_Aval!Y73+E_Aval!AW73,E_Smart!Y73+E_Smart!AW73,E_Dead!Y73+E_Dead!AW73,E_Cust!Y73+E_Cust!AW73),2))</f>
        <v/>
      </c>
      <c r="H73" s="13">
        <f>IF(OR($A73&gt;$B$3,Debts!$V$9=0),"",ROUND(CHOOSE(StratNo,E_Snow!Z73+E_Snow!AX73,E_Aval!Z73+E_Aval!AX73,E_Smart!Z73+E_Smart!AX73,E_Dead!Z73+E_Dead!AX73,E_Cust!Z73+E_Cust!AX73),2))</f>
        <v/>
      </c>
      <c r="I73" s="13">
        <f>IF(OR($A73&gt;$B$3,Debts!$V$10=0),"",ROUND(CHOOSE(StratNo,E_Snow!AA73+E_Snow!AY73,E_Aval!AA73+E_Aval!AY73,E_Smart!AA73+E_Smart!AY73,E_Dead!AA73+E_Dead!AY73,E_Cust!AA73+E_Cust!AY73),2))</f>
        <v/>
      </c>
      <c r="J73" s="13">
        <f>IF(OR($A73&gt;$B$3,Debts!$V$11=0),"",ROUND(CHOOSE(StratNo,E_Snow!AB73+E_Snow!AZ73,E_Aval!AB73+E_Aval!AZ73,E_Smart!AB73+E_Smart!AZ73,E_Dead!AB73+E_Dead!AZ73,E_Cust!AB73+E_Cust!AZ73),2))</f>
        <v/>
      </c>
      <c r="K73" s="13">
        <f>IF(OR($A73&gt;$B$3,Debts!$V$12=0),"",ROUND(CHOOSE(StratNo,E_Snow!AC73+E_Snow!BA73,E_Aval!AC73+E_Aval!BA73,E_Smart!AC73+E_Smart!BA73,E_Dead!AC73+E_Dead!BA73,E_Cust!AC73+E_Cust!BA73),2))</f>
        <v/>
      </c>
      <c r="L73" s="13">
        <f>IF(OR($A73&gt;$B$3,Debts!$V$13=0),"",ROUND(CHOOSE(StratNo,E_Snow!AD73+E_Snow!BB73,E_Aval!AD73+E_Aval!BB73,E_Smart!AD73+E_Smart!BB73,E_Dead!AD73+E_Dead!BB73,E_Cust!AD73+E_Cust!BB73),2))</f>
        <v/>
      </c>
      <c r="M73" s="13">
        <f>IF(OR($A73&gt;$B$3,Debts!$V$14=0),"",ROUND(CHOOSE(StratNo,E_Snow!AE73+E_Snow!BC73,E_Aval!AE73+E_Aval!BC73,E_Smart!AE73+E_Smart!BC73,E_Dead!AE73+E_Dead!BC73,E_Cust!AE73+E_Cust!BC73),2))</f>
        <v/>
      </c>
      <c r="N73" s="13">
        <f>IF(OR($A73&gt;$B$3,Debts!$V$15=0),"",ROUND(CHOOSE(StratNo,E_Snow!AF73+E_Snow!BD73,E_Aval!AF73+E_Aval!BD73,E_Smart!AF73+E_Smart!BD73,E_Dead!AF73+E_Dead!BD73,E_Cust!AF73+E_Cust!BD73),2))</f>
        <v/>
      </c>
      <c r="O73" s="13">
        <f>IF(OR($A73&gt;$B$3,Debts!$V$16=0),"",ROUND(CHOOSE(StratNo,E_Snow!AG73+E_Snow!BE73,E_Aval!AG73+E_Aval!BE73,E_Smart!AG73+E_Smart!BE73,E_Dead!AG73+E_Dead!BE73,E_Cust!AG73+E_Cust!BE73),2))</f>
        <v/>
      </c>
      <c r="P73" s="13">
        <f>IF($A73&gt;$B$3,"",CHOOSE(StratNo,E_Snow!G73,E_Aval!G73,E_Smart!G73,E_Dead!G73,E_Cust!G73))</f>
        <v/>
      </c>
      <c r="Q73" s="13">
        <f>IF($A73&gt;$B$3,"",CHOOSE(StratNo,E_Snow!H73,E_Aval!H73,E_Smart!H73,E_Dead!H73,E_Cust!H73))</f>
        <v/>
      </c>
      <c r="R73" s="13">
        <f>IF($A73&gt;$B$3,"",CHOOSE(StratNo,E_Snow!I73,E_Aval!I73,E_Smart!I73,E_Dead!I73,E_Cust!I73))</f>
        <v/>
      </c>
    </row>
    <row r="74">
      <c r="A74" s="20" t="n">
        <v>69</v>
      </c>
      <c r="B74" s="11">
        <f>IF(A74&gt;$B$3,"",Months!B74)</f>
        <v/>
      </c>
      <c r="C74" s="13">
        <f>IF(A74&gt;$B$3,"",ROUND(Months!C74+Months!D74,2))</f>
        <v/>
      </c>
      <c r="D74" s="13">
        <f>IF(OR($A74&gt;$B$3,Debts!$V$5=0),"",ROUND(CHOOSE(StratNo,E_Snow!V74+E_Snow!AT74,E_Aval!V74+E_Aval!AT74,E_Smart!V74+E_Smart!AT74,E_Dead!V74+E_Dead!AT74,E_Cust!V74+E_Cust!AT74),2))</f>
        <v/>
      </c>
      <c r="E74" s="13">
        <f>IF(OR($A74&gt;$B$3,Debts!$V$6=0),"",ROUND(CHOOSE(StratNo,E_Snow!W74+E_Snow!AU74,E_Aval!W74+E_Aval!AU74,E_Smart!W74+E_Smart!AU74,E_Dead!W74+E_Dead!AU74,E_Cust!W74+E_Cust!AU74),2))</f>
        <v/>
      </c>
      <c r="F74" s="13">
        <f>IF(OR($A74&gt;$B$3,Debts!$V$7=0),"",ROUND(CHOOSE(StratNo,E_Snow!X74+E_Snow!AV74,E_Aval!X74+E_Aval!AV74,E_Smart!X74+E_Smart!AV74,E_Dead!X74+E_Dead!AV74,E_Cust!X74+E_Cust!AV74),2))</f>
        <v/>
      </c>
      <c r="G74" s="13">
        <f>IF(OR($A74&gt;$B$3,Debts!$V$8=0),"",ROUND(CHOOSE(StratNo,E_Snow!Y74+E_Snow!AW74,E_Aval!Y74+E_Aval!AW74,E_Smart!Y74+E_Smart!AW74,E_Dead!Y74+E_Dead!AW74,E_Cust!Y74+E_Cust!AW74),2))</f>
        <v/>
      </c>
      <c r="H74" s="13">
        <f>IF(OR($A74&gt;$B$3,Debts!$V$9=0),"",ROUND(CHOOSE(StratNo,E_Snow!Z74+E_Snow!AX74,E_Aval!Z74+E_Aval!AX74,E_Smart!Z74+E_Smart!AX74,E_Dead!Z74+E_Dead!AX74,E_Cust!Z74+E_Cust!AX74),2))</f>
        <v/>
      </c>
      <c r="I74" s="13">
        <f>IF(OR($A74&gt;$B$3,Debts!$V$10=0),"",ROUND(CHOOSE(StratNo,E_Snow!AA74+E_Snow!AY74,E_Aval!AA74+E_Aval!AY74,E_Smart!AA74+E_Smart!AY74,E_Dead!AA74+E_Dead!AY74,E_Cust!AA74+E_Cust!AY74),2))</f>
        <v/>
      </c>
      <c r="J74" s="13">
        <f>IF(OR($A74&gt;$B$3,Debts!$V$11=0),"",ROUND(CHOOSE(StratNo,E_Snow!AB74+E_Snow!AZ74,E_Aval!AB74+E_Aval!AZ74,E_Smart!AB74+E_Smart!AZ74,E_Dead!AB74+E_Dead!AZ74,E_Cust!AB74+E_Cust!AZ74),2))</f>
        <v/>
      </c>
      <c r="K74" s="13">
        <f>IF(OR($A74&gt;$B$3,Debts!$V$12=0),"",ROUND(CHOOSE(StratNo,E_Snow!AC74+E_Snow!BA74,E_Aval!AC74+E_Aval!BA74,E_Smart!AC74+E_Smart!BA74,E_Dead!AC74+E_Dead!BA74,E_Cust!AC74+E_Cust!BA74),2))</f>
        <v/>
      </c>
      <c r="L74" s="13">
        <f>IF(OR($A74&gt;$B$3,Debts!$V$13=0),"",ROUND(CHOOSE(StratNo,E_Snow!AD74+E_Snow!BB74,E_Aval!AD74+E_Aval!BB74,E_Smart!AD74+E_Smart!BB74,E_Dead!AD74+E_Dead!BB74,E_Cust!AD74+E_Cust!BB74),2))</f>
        <v/>
      </c>
      <c r="M74" s="13">
        <f>IF(OR($A74&gt;$B$3,Debts!$V$14=0),"",ROUND(CHOOSE(StratNo,E_Snow!AE74+E_Snow!BC74,E_Aval!AE74+E_Aval!BC74,E_Smart!AE74+E_Smart!BC74,E_Dead!AE74+E_Dead!BC74,E_Cust!AE74+E_Cust!BC74),2))</f>
        <v/>
      </c>
      <c r="N74" s="13">
        <f>IF(OR($A74&gt;$B$3,Debts!$V$15=0),"",ROUND(CHOOSE(StratNo,E_Snow!AF74+E_Snow!BD74,E_Aval!AF74+E_Aval!BD74,E_Smart!AF74+E_Smart!BD74,E_Dead!AF74+E_Dead!BD74,E_Cust!AF74+E_Cust!BD74),2))</f>
        <v/>
      </c>
      <c r="O74" s="13">
        <f>IF(OR($A74&gt;$B$3,Debts!$V$16=0),"",ROUND(CHOOSE(StratNo,E_Snow!AG74+E_Snow!BE74,E_Aval!AG74+E_Aval!BE74,E_Smart!AG74+E_Smart!BE74,E_Dead!AG74+E_Dead!BE74,E_Cust!AG74+E_Cust!BE74),2))</f>
        <v/>
      </c>
      <c r="P74" s="13">
        <f>IF($A74&gt;$B$3,"",CHOOSE(StratNo,E_Snow!G74,E_Aval!G74,E_Smart!G74,E_Dead!G74,E_Cust!G74))</f>
        <v/>
      </c>
      <c r="Q74" s="13">
        <f>IF($A74&gt;$B$3,"",CHOOSE(StratNo,E_Snow!H74,E_Aval!H74,E_Smart!H74,E_Dead!H74,E_Cust!H74))</f>
        <v/>
      </c>
      <c r="R74" s="13">
        <f>IF($A74&gt;$B$3,"",CHOOSE(StratNo,E_Snow!I74,E_Aval!I74,E_Smart!I74,E_Dead!I74,E_Cust!I74))</f>
        <v/>
      </c>
    </row>
    <row r="75">
      <c r="A75" s="20" t="n">
        <v>70</v>
      </c>
      <c r="B75" s="11">
        <f>IF(A75&gt;$B$3,"",Months!B75)</f>
        <v/>
      </c>
      <c r="C75" s="13">
        <f>IF(A75&gt;$B$3,"",ROUND(Months!C75+Months!D75,2))</f>
        <v/>
      </c>
      <c r="D75" s="13">
        <f>IF(OR($A75&gt;$B$3,Debts!$V$5=0),"",ROUND(CHOOSE(StratNo,E_Snow!V75+E_Snow!AT75,E_Aval!V75+E_Aval!AT75,E_Smart!V75+E_Smart!AT75,E_Dead!V75+E_Dead!AT75,E_Cust!V75+E_Cust!AT75),2))</f>
        <v/>
      </c>
      <c r="E75" s="13">
        <f>IF(OR($A75&gt;$B$3,Debts!$V$6=0),"",ROUND(CHOOSE(StratNo,E_Snow!W75+E_Snow!AU75,E_Aval!W75+E_Aval!AU75,E_Smart!W75+E_Smart!AU75,E_Dead!W75+E_Dead!AU75,E_Cust!W75+E_Cust!AU75),2))</f>
        <v/>
      </c>
      <c r="F75" s="13">
        <f>IF(OR($A75&gt;$B$3,Debts!$V$7=0),"",ROUND(CHOOSE(StratNo,E_Snow!X75+E_Snow!AV75,E_Aval!X75+E_Aval!AV75,E_Smart!X75+E_Smart!AV75,E_Dead!X75+E_Dead!AV75,E_Cust!X75+E_Cust!AV75),2))</f>
        <v/>
      </c>
      <c r="G75" s="13">
        <f>IF(OR($A75&gt;$B$3,Debts!$V$8=0),"",ROUND(CHOOSE(StratNo,E_Snow!Y75+E_Snow!AW75,E_Aval!Y75+E_Aval!AW75,E_Smart!Y75+E_Smart!AW75,E_Dead!Y75+E_Dead!AW75,E_Cust!Y75+E_Cust!AW75),2))</f>
        <v/>
      </c>
      <c r="H75" s="13">
        <f>IF(OR($A75&gt;$B$3,Debts!$V$9=0),"",ROUND(CHOOSE(StratNo,E_Snow!Z75+E_Snow!AX75,E_Aval!Z75+E_Aval!AX75,E_Smart!Z75+E_Smart!AX75,E_Dead!Z75+E_Dead!AX75,E_Cust!Z75+E_Cust!AX75),2))</f>
        <v/>
      </c>
      <c r="I75" s="13">
        <f>IF(OR($A75&gt;$B$3,Debts!$V$10=0),"",ROUND(CHOOSE(StratNo,E_Snow!AA75+E_Snow!AY75,E_Aval!AA75+E_Aval!AY75,E_Smart!AA75+E_Smart!AY75,E_Dead!AA75+E_Dead!AY75,E_Cust!AA75+E_Cust!AY75),2))</f>
        <v/>
      </c>
      <c r="J75" s="13">
        <f>IF(OR($A75&gt;$B$3,Debts!$V$11=0),"",ROUND(CHOOSE(StratNo,E_Snow!AB75+E_Snow!AZ75,E_Aval!AB75+E_Aval!AZ75,E_Smart!AB75+E_Smart!AZ75,E_Dead!AB75+E_Dead!AZ75,E_Cust!AB75+E_Cust!AZ75),2))</f>
        <v/>
      </c>
      <c r="K75" s="13">
        <f>IF(OR($A75&gt;$B$3,Debts!$V$12=0),"",ROUND(CHOOSE(StratNo,E_Snow!AC75+E_Snow!BA75,E_Aval!AC75+E_Aval!BA75,E_Smart!AC75+E_Smart!BA75,E_Dead!AC75+E_Dead!BA75,E_Cust!AC75+E_Cust!BA75),2))</f>
        <v/>
      </c>
      <c r="L75" s="13">
        <f>IF(OR($A75&gt;$B$3,Debts!$V$13=0),"",ROUND(CHOOSE(StratNo,E_Snow!AD75+E_Snow!BB75,E_Aval!AD75+E_Aval!BB75,E_Smart!AD75+E_Smart!BB75,E_Dead!AD75+E_Dead!BB75,E_Cust!AD75+E_Cust!BB75),2))</f>
        <v/>
      </c>
      <c r="M75" s="13">
        <f>IF(OR($A75&gt;$B$3,Debts!$V$14=0),"",ROUND(CHOOSE(StratNo,E_Snow!AE75+E_Snow!BC75,E_Aval!AE75+E_Aval!BC75,E_Smart!AE75+E_Smart!BC75,E_Dead!AE75+E_Dead!BC75,E_Cust!AE75+E_Cust!BC75),2))</f>
        <v/>
      </c>
      <c r="N75" s="13">
        <f>IF(OR($A75&gt;$B$3,Debts!$V$15=0),"",ROUND(CHOOSE(StratNo,E_Snow!AF75+E_Snow!BD75,E_Aval!AF75+E_Aval!BD75,E_Smart!AF75+E_Smart!BD75,E_Dead!AF75+E_Dead!BD75,E_Cust!AF75+E_Cust!BD75),2))</f>
        <v/>
      </c>
      <c r="O75" s="13">
        <f>IF(OR($A75&gt;$B$3,Debts!$V$16=0),"",ROUND(CHOOSE(StratNo,E_Snow!AG75+E_Snow!BE75,E_Aval!AG75+E_Aval!BE75,E_Smart!AG75+E_Smart!BE75,E_Dead!AG75+E_Dead!BE75,E_Cust!AG75+E_Cust!BE75),2))</f>
        <v/>
      </c>
      <c r="P75" s="13">
        <f>IF($A75&gt;$B$3,"",CHOOSE(StratNo,E_Snow!G75,E_Aval!G75,E_Smart!G75,E_Dead!G75,E_Cust!G75))</f>
        <v/>
      </c>
      <c r="Q75" s="13">
        <f>IF($A75&gt;$B$3,"",CHOOSE(StratNo,E_Snow!H75,E_Aval!H75,E_Smart!H75,E_Dead!H75,E_Cust!H75))</f>
        <v/>
      </c>
      <c r="R75" s="13">
        <f>IF($A75&gt;$B$3,"",CHOOSE(StratNo,E_Snow!I75,E_Aval!I75,E_Smart!I75,E_Dead!I75,E_Cust!I75))</f>
        <v/>
      </c>
    </row>
    <row r="76">
      <c r="A76" s="20" t="n">
        <v>71</v>
      </c>
      <c r="B76" s="11">
        <f>IF(A76&gt;$B$3,"",Months!B76)</f>
        <v/>
      </c>
      <c r="C76" s="13">
        <f>IF(A76&gt;$B$3,"",ROUND(Months!C76+Months!D76,2))</f>
        <v/>
      </c>
      <c r="D76" s="13">
        <f>IF(OR($A76&gt;$B$3,Debts!$V$5=0),"",ROUND(CHOOSE(StratNo,E_Snow!V76+E_Snow!AT76,E_Aval!V76+E_Aval!AT76,E_Smart!V76+E_Smart!AT76,E_Dead!V76+E_Dead!AT76,E_Cust!V76+E_Cust!AT76),2))</f>
        <v/>
      </c>
      <c r="E76" s="13">
        <f>IF(OR($A76&gt;$B$3,Debts!$V$6=0),"",ROUND(CHOOSE(StratNo,E_Snow!W76+E_Snow!AU76,E_Aval!W76+E_Aval!AU76,E_Smart!W76+E_Smart!AU76,E_Dead!W76+E_Dead!AU76,E_Cust!W76+E_Cust!AU76),2))</f>
        <v/>
      </c>
      <c r="F76" s="13">
        <f>IF(OR($A76&gt;$B$3,Debts!$V$7=0),"",ROUND(CHOOSE(StratNo,E_Snow!X76+E_Snow!AV76,E_Aval!X76+E_Aval!AV76,E_Smart!X76+E_Smart!AV76,E_Dead!X76+E_Dead!AV76,E_Cust!X76+E_Cust!AV76),2))</f>
        <v/>
      </c>
      <c r="G76" s="13">
        <f>IF(OR($A76&gt;$B$3,Debts!$V$8=0),"",ROUND(CHOOSE(StratNo,E_Snow!Y76+E_Snow!AW76,E_Aval!Y76+E_Aval!AW76,E_Smart!Y76+E_Smart!AW76,E_Dead!Y76+E_Dead!AW76,E_Cust!Y76+E_Cust!AW76),2))</f>
        <v/>
      </c>
      <c r="H76" s="13">
        <f>IF(OR($A76&gt;$B$3,Debts!$V$9=0),"",ROUND(CHOOSE(StratNo,E_Snow!Z76+E_Snow!AX76,E_Aval!Z76+E_Aval!AX76,E_Smart!Z76+E_Smart!AX76,E_Dead!Z76+E_Dead!AX76,E_Cust!Z76+E_Cust!AX76),2))</f>
        <v/>
      </c>
      <c r="I76" s="13">
        <f>IF(OR($A76&gt;$B$3,Debts!$V$10=0),"",ROUND(CHOOSE(StratNo,E_Snow!AA76+E_Snow!AY76,E_Aval!AA76+E_Aval!AY76,E_Smart!AA76+E_Smart!AY76,E_Dead!AA76+E_Dead!AY76,E_Cust!AA76+E_Cust!AY76),2))</f>
        <v/>
      </c>
      <c r="J76" s="13">
        <f>IF(OR($A76&gt;$B$3,Debts!$V$11=0),"",ROUND(CHOOSE(StratNo,E_Snow!AB76+E_Snow!AZ76,E_Aval!AB76+E_Aval!AZ76,E_Smart!AB76+E_Smart!AZ76,E_Dead!AB76+E_Dead!AZ76,E_Cust!AB76+E_Cust!AZ76),2))</f>
        <v/>
      </c>
      <c r="K76" s="13">
        <f>IF(OR($A76&gt;$B$3,Debts!$V$12=0),"",ROUND(CHOOSE(StratNo,E_Snow!AC76+E_Snow!BA76,E_Aval!AC76+E_Aval!BA76,E_Smart!AC76+E_Smart!BA76,E_Dead!AC76+E_Dead!BA76,E_Cust!AC76+E_Cust!BA76),2))</f>
        <v/>
      </c>
      <c r="L76" s="13">
        <f>IF(OR($A76&gt;$B$3,Debts!$V$13=0),"",ROUND(CHOOSE(StratNo,E_Snow!AD76+E_Snow!BB76,E_Aval!AD76+E_Aval!BB76,E_Smart!AD76+E_Smart!BB76,E_Dead!AD76+E_Dead!BB76,E_Cust!AD76+E_Cust!BB76),2))</f>
        <v/>
      </c>
      <c r="M76" s="13">
        <f>IF(OR($A76&gt;$B$3,Debts!$V$14=0),"",ROUND(CHOOSE(StratNo,E_Snow!AE76+E_Snow!BC76,E_Aval!AE76+E_Aval!BC76,E_Smart!AE76+E_Smart!BC76,E_Dead!AE76+E_Dead!BC76,E_Cust!AE76+E_Cust!BC76),2))</f>
        <v/>
      </c>
      <c r="N76" s="13">
        <f>IF(OR($A76&gt;$B$3,Debts!$V$15=0),"",ROUND(CHOOSE(StratNo,E_Snow!AF76+E_Snow!BD76,E_Aval!AF76+E_Aval!BD76,E_Smart!AF76+E_Smart!BD76,E_Dead!AF76+E_Dead!BD76,E_Cust!AF76+E_Cust!BD76),2))</f>
        <v/>
      </c>
      <c r="O76" s="13">
        <f>IF(OR($A76&gt;$B$3,Debts!$V$16=0),"",ROUND(CHOOSE(StratNo,E_Snow!AG76+E_Snow!BE76,E_Aval!AG76+E_Aval!BE76,E_Smart!AG76+E_Smart!BE76,E_Dead!AG76+E_Dead!BE76,E_Cust!AG76+E_Cust!BE76),2))</f>
        <v/>
      </c>
      <c r="P76" s="13">
        <f>IF($A76&gt;$B$3,"",CHOOSE(StratNo,E_Snow!G76,E_Aval!G76,E_Smart!G76,E_Dead!G76,E_Cust!G76))</f>
        <v/>
      </c>
      <c r="Q76" s="13">
        <f>IF($A76&gt;$B$3,"",CHOOSE(StratNo,E_Snow!H76,E_Aval!H76,E_Smart!H76,E_Dead!H76,E_Cust!H76))</f>
        <v/>
      </c>
      <c r="R76" s="13">
        <f>IF($A76&gt;$B$3,"",CHOOSE(StratNo,E_Snow!I76,E_Aval!I76,E_Smart!I76,E_Dead!I76,E_Cust!I76))</f>
        <v/>
      </c>
    </row>
    <row r="77">
      <c r="A77" s="20" t="n">
        <v>72</v>
      </c>
      <c r="B77" s="11">
        <f>IF(A77&gt;$B$3,"",Months!B77)</f>
        <v/>
      </c>
      <c r="C77" s="13">
        <f>IF(A77&gt;$B$3,"",ROUND(Months!C77+Months!D77,2))</f>
        <v/>
      </c>
      <c r="D77" s="13">
        <f>IF(OR($A77&gt;$B$3,Debts!$V$5=0),"",ROUND(CHOOSE(StratNo,E_Snow!V77+E_Snow!AT77,E_Aval!V77+E_Aval!AT77,E_Smart!V77+E_Smart!AT77,E_Dead!V77+E_Dead!AT77,E_Cust!V77+E_Cust!AT77),2))</f>
        <v/>
      </c>
      <c r="E77" s="13">
        <f>IF(OR($A77&gt;$B$3,Debts!$V$6=0),"",ROUND(CHOOSE(StratNo,E_Snow!W77+E_Snow!AU77,E_Aval!W77+E_Aval!AU77,E_Smart!W77+E_Smart!AU77,E_Dead!W77+E_Dead!AU77,E_Cust!W77+E_Cust!AU77),2))</f>
        <v/>
      </c>
      <c r="F77" s="13">
        <f>IF(OR($A77&gt;$B$3,Debts!$V$7=0),"",ROUND(CHOOSE(StratNo,E_Snow!X77+E_Snow!AV77,E_Aval!X77+E_Aval!AV77,E_Smart!X77+E_Smart!AV77,E_Dead!X77+E_Dead!AV77,E_Cust!X77+E_Cust!AV77),2))</f>
        <v/>
      </c>
      <c r="G77" s="13">
        <f>IF(OR($A77&gt;$B$3,Debts!$V$8=0),"",ROUND(CHOOSE(StratNo,E_Snow!Y77+E_Snow!AW77,E_Aval!Y77+E_Aval!AW77,E_Smart!Y77+E_Smart!AW77,E_Dead!Y77+E_Dead!AW77,E_Cust!Y77+E_Cust!AW77),2))</f>
        <v/>
      </c>
      <c r="H77" s="13">
        <f>IF(OR($A77&gt;$B$3,Debts!$V$9=0),"",ROUND(CHOOSE(StratNo,E_Snow!Z77+E_Snow!AX77,E_Aval!Z77+E_Aval!AX77,E_Smart!Z77+E_Smart!AX77,E_Dead!Z77+E_Dead!AX77,E_Cust!Z77+E_Cust!AX77),2))</f>
        <v/>
      </c>
      <c r="I77" s="13">
        <f>IF(OR($A77&gt;$B$3,Debts!$V$10=0),"",ROUND(CHOOSE(StratNo,E_Snow!AA77+E_Snow!AY77,E_Aval!AA77+E_Aval!AY77,E_Smart!AA77+E_Smart!AY77,E_Dead!AA77+E_Dead!AY77,E_Cust!AA77+E_Cust!AY77),2))</f>
        <v/>
      </c>
      <c r="J77" s="13">
        <f>IF(OR($A77&gt;$B$3,Debts!$V$11=0),"",ROUND(CHOOSE(StratNo,E_Snow!AB77+E_Snow!AZ77,E_Aval!AB77+E_Aval!AZ77,E_Smart!AB77+E_Smart!AZ77,E_Dead!AB77+E_Dead!AZ77,E_Cust!AB77+E_Cust!AZ77),2))</f>
        <v/>
      </c>
      <c r="K77" s="13">
        <f>IF(OR($A77&gt;$B$3,Debts!$V$12=0),"",ROUND(CHOOSE(StratNo,E_Snow!AC77+E_Snow!BA77,E_Aval!AC77+E_Aval!BA77,E_Smart!AC77+E_Smart!BA77,E_Dead!AC77+E_Dead!BA77,E_Cust!AC77+E_Cust!BA77),2))</f>
        <v/>
      </c>
      <c r="L77" s="13">
        <f>IF(OR($A77&gt;$B$3,Debts!$V$13=0),"",ROUND(CHOOSE(StratNo,E_Snow!AD77+E_Snow!BB77,E_Aval!AD77+E_Aval!BB77,E_Smart!AD77+E_Smart!BB77,E_Dead!AD77+E_Dead!BB77,E_Cust!AD77+E_Cust!BB77),2))</f>
        <v/>
      </c>
      <c r="M77" s="13">
        <f>IF(OR($A77&gt;$B$3,Debts!$V$14=0),"",ROUND(CHOOSE(StratNo,E_Snow!AE77+E_Snow!BC77,E_Aval!AE77+E_Aval!BC77,E_Smart!AE77+E_Smart!BC77,E_Dead!AE77+E_Dead!BC77,E_Cust!AE77+E_Cust!BC77),2))</f>
        <v/>
      </c>
      <c r="N77" s="13">
        <f>IF(OR($A77&gt;$B$3,Debts!$V$15=0),"",ROUND(CHOOSE(StratNo,E_Snow!AF77+E_Snow!BD77,E_Aval!AF77+E_Aval!BD77,E_Smart!AF77+E_Smart!BD77,E_Dead!AF77+E_Dead!BD77,E_Cust!AF77+E_Cust!BD77),2))</f>
        <v/>
      </c>
      <c r="O77" s="13">
        <f>IF(OR($A77&gt;$B$3,Debts!$V$16=0),"",ROUND(CHOOSE(StratNo,E_Snow!AG77+E_Snow!BE77,E_Aval!AG77+E_Aval!BE77,E_Smart!AG77+E_Smart!BE77,E_Dead!AG77+E_Dead!BE77,E_Cust!AG77+E_Cust!BE77),2))</f>
        <v/>
      </c>
      <c r="P77" s="13">
        <f>IF($A77&gt;$B$3,"",CHOOSE(StratNo,E_Snow!G77,E_Aval!G77,E_Smart!G77,E_Dead!G77,E_Cust!G77))</f>
        <v/>
      </c>
      <c r="Q77" s="13">
        <f>IF($A77&gt;$B$3,"",CHOOSE(StratNo,E_Snow!H77,E_Aval!H77,E_Smart!H77,E_Dead!H77,E_Cust!H77))</f>
        <v/>
      </c>
      <c r="R77" s="13">
        <f>IF($A77&gt;$B$3,"",CHOOSE(StratNo,E_Snow!I77,E_Aval!I77,E_Smart!I77,E_Dead!I77,E_Cust!I77))</f>
        <v/>
      </c>
    </row>
    <row r="78">
      <c r="A78" s="20" t="n">
        <v>73</v>
      </c>
      <c r="B78" s="11">
        <f>IF(A78&gt;$B$3,"",Months!B78)</f>
        <v/>
      </c>
      <c r="C78" s="13">
        <f>IF(A78&gt;$B$3,"",ROUND(Months!C78+Months!D78,2))</f>
        <v/>
      </c>
      <c r="D78" s="13">
        <f>IF(OR($A78&gt;$B$3,Debts!$V$5=0),"",ROUND(CHOOSE(StratNo,E_Snow!V78+E_Snow!AT78,E_Aval!V78+E_Aval!AT78,E_Smart!V78+E_Smart!AT78,E_Dead!V78+E_Dead!AT78,E_Cust!V78+E_Cust!AT78),2))</f>
        <v/>
      </c>
      <c r="E78" s="13">
        <f>IF(OR($A78&gt;$B$3,Debts!$V$6=0),"",ROUND(CHOOSE(StratNo,E_Snow!W78+E_Snow!AU78,E_Aval!W78+E_Aval!AU78,E_Smart!W78+E_Smart!AU78,E_Dead!W78+E_Dead!AU78,E_Cust!W78+E_Cust!AU78),2))</f>
        <v/>
      </c>
      <c r="F78" s="13">
        <f>IF(OR($A78&gt;$B$3,Debts!$V$7=0),"",ROUND(CHOOSE(StratNo,E_Snow!X78+E_Snow!AV78,E_Aval!X78+E_Aval!AV78,E_Smart!X78+E_Smart!AV78,E_Dead!X78+E_Dead!AV78,E_Cust!X78+E_Cust!AV78),2))</f>
        <v/>
      </c>
      <c r="G78" s="13">
        <f>IF(OR($A78&gt;$B$3,Debts!$V$8=0),"",ROUND(CHOOSE(StratNo,E_Snow!Y78+E_Snow!AW78,E_Aval!Y78+E_Aval!AW78,E_Smart!Y78+E_Smart!AW78,E_Dead!Y78+E_Dead!AW78,E_Cust!Y78+E_Cust!AW78),2))</f>
        <v/>
      </c>
      <c r="H78" s="13">
        <f>IF(OR($A78&gt;$B$3,Debts!$V$9=0),"",ROUND(CHOOSE(StratNo,E_Snow!Z78+E_Snow!AX78,E_Aval!Z78+E_Aval!AX78,E_Smart!Z78+E_Smart!AX78,E_Dead!Z78+E_Dead!AX78,E_Cust!Z78+E_Cust!AX78),2))</f>
        <v/>
      </c>
      <c r="I78" s="13">
        <f>IF(OR($A78&gt;$B$3,Debts!$V$10=0),"",ROUND(CHOOSE(StratNo,E_Snow!AA78+E_Snow!AY78,E_Aval!AA78+E_Aval!AY78,E_Smart!AA78+E_Smart!AY78,E_Dead!AA78+E_Dead!AY78,E_Cust!AA78+E_Cust!AY78),2))</f>
        <v/>
      </c>
      <c r="J78" s="13">
        <f>IF(OR($A78&gt;$B$3,Debts!$V$11=0),"",ROUND(CHOOSE(StratNo,E_Snow!AB78+E_Snow!AZ78,E_Aval!AB78+E_Aval!AZ78,E_Smart!AB78+E_Smart!AZ78,E_Dead!AB78+E_Dead!AZ78,E_Cust!AB78+E_Cust!AZ78),2))</f>
        <v/>
      </c>
      <c r="K78" s="13">
        <f>IF(OR($A78&gt;$B$3,Debts!$V$12=0),"",ROUND(CHOOSE(StratNo,E_Snow!AC78+E_Snow!BA78,E_Aval!AC78+E_Aval!BA78,E_Smart!AC78+E_Smart!BA78,E_Dead!AC78+E_Dead!BA78,E_Cust!AC78+E_Cust!BA78),2))</f>
        <v/>
      </c>
      <c r="L78" s="13">
        <f>IF(OR($A78&gt;$B$3,Debts!$V$13=0),"",ROUND(CHOOSE(StratNo,E_Snow!AD78+E_Snow!BB78,E_Aval!AD78+E_Aval!BB78,E_Smart!AD78+E_Smart!BB78,E_Dead!AD78+E_Dead!BB78,E_Cust!AD78+E_Cust!BB78),2))</f>
        <v/>
      </c>
      <c r="M78" s="13">
        <f>IF(OR($A78&gt;$B$3,Debts!$V$14=0),"",ROUND(CHOOSE(StratNo,E_Snow!AE78+E_Snow!BC78,E_Aval!AE78+E_Aval!BC78,E_Smart!AE78+E_Smart!BC78,E_Dead!AE78+E_Dead!BC78,E_Cust!AE78+E_Cust!BC78),2))</f>
        <v/>
      </c>
      <c r="N78" s="13">
        <f>IF(OR($A78&gt;$B$3,Debts!$V$15=0),"",ROUND(CHOOSE(StratNo,E_Snow!AF78+E_Snow!BD78,E_Aval!AF78+E_Aval!BD78,E_Smart!AF78+E_Smart!BD78,E_Dead!AF78+E_Dead!BD78,E_Cust!AF78+E_Cust!BD78),2))</f>
        <v/>
      </c>
      <c r="O78" s="13">
        <f>IF(OR($A78&gt;$B$3,Debts!$V$16=0),"",ROUND(CHOOSE(StratNo,E_Snow!AG78+E_Snow!BE78,E_Aval!AG78+E_Aval!BE78,E_Smart!AG78+E_Smart!BE78,E_Dead!AG78+E_Dead!BE78,E_Cust!AG78+E_Cust!BE78),2))</f>
        <v/>
      </c>
      <c r="P78" s="13">
        <f>IF($A78&gt;$B$3,"",CHOOSE(StratNo,E_Snow!G78,E_Aval!G78,E_Smart!G78,E_Dead!G78,E_Cust!G78))</f>
        <v/>
      </c>
      <c r="Q78" s="13">
        <f>IF($A78&gt;$B$3,"",CHOOSE(StratNo,E_Snow!H78,E_Aval!H78,E_Smart!H78,E_Dead!H78,E_Cust!H78))</f>
        <v/>
      </c>
      <c r="R78" s="13">
        <f>IF($A78&gt;$B$3,"",CHOOSE(StratNo,E_Snow!I78,E_Aval!I78,E_Smart!I78,E_Dead!I78,E_Cust!I78))</f>
        <v/>
      </c>
    </row>
    <row r="79">
      <c r="A79" s="20" t="n">
        <v>74</v>
      </c>
      <c r="B79" s="11">
        <f>IF(A79&gt;$B$3,"",Months!B79)</f>
        <v/>
      </c>
      <c r="C79" s="13">
        <f>IF(A79&gt;$B$3,"",ROUND(Months!C79+Months!D79,2))</f>
        <v/>
      </c>
      <c r="D79" s="13">
        <f>IF(OR($A79&gt;$B$3,Debts!$V$5=0),"",ROUND(CHOOSE(StratNo,E_Snow!V79+E_Snow!AT79,E_Aval!V79+E_Aval!AT79,E_Smart!V79+E_Smart!AT79,E_Dead!V79+E_Dead!AT79,E_Cust!V79+E_Cust!AT79),2))</f>
        <v/>
      </c>
      <c r="E79" s="13">
        <f>IF(OR($A79&gt;$B$3,Debts!$V$6=0),"",ROUND(CHOOSE(StratNo,E_Snow!W79+E_Snow!AU79,E_Aval!W79+E_Aval!AU79,E_Smart!W79+E_Smart!AU79,E_Dead!W79+E_Dead!AU79,E_Cust!W79+E_Cust!AU79),2))</f>
        <v/>
      </c>
      <c r="F79" s="13">
        <f>IF(OR($A79&gt;$B$3,Debts!$V$7=0),"",ROUND(CHOOSE(StratNo,E_Snow!X79+E_Snow!AV79,E_Aval!X79+E_Aval!AV79,E_Smart!X79+E_Smart!AV79,E_Dead!X79+E_Dead!AV79,E_Cust!X79+E_Cust!AV79),2))</f>
        <v/>
      </c>
      <c r="G79" s="13">
        <f>IF(OR($A79&gt;$B$3,Debts!$V$8=0),"",ROUND(CHOOSE(StratNo,E_Snow!Y79+E_Snow!AW79,E_Aval!Y79+E_Aval!AW79,E_Smart!Y79+E_Smart!AW79,E_Dead!Y79+E_Dead!AW79,E_Cust!Y79+E_Cust!AW79),2))</f>
        <v/>
      </c>
      <c r="H79" s="13">
        <f>IF(OR($A79&gt;$B$3,Debts!$V$9=0),"",ROUND(CHOOSE(StratNo,E_Snow!Z79+E_Snow!AX79,E_Aval!Z79+E_Aval!AX79,E_Smart!Z79+E_Smart!AX79,E_Dead!Z79+E_Dead!AX79,E_Cust!Z79+E_Cust!AX79),2))</f>
        <v/>
      </c>
      <c r="I79" s="13">
        <f>IF(OR($A79&gt;$B$3,Debts!$V$10=0),"",ROUND(CHOOSE(StratNo,E_Snow!AA79+E_Snow!AY79,E_Aval!AA79+E_Aval!AY79,E_Smart!AA79+E_Smart!AY79,E_Dead!AA79+E_Dead!AY79,E_Cust!AA79+E_Cust!AY79),2))</f>
        <v/>
      </c>
      <c r="J79" s="13">
        <f>IF(OR($A79&gt;$B$3,Debts!$V$11=0),"",ROUND(CHOOSE(StratNo,E_Snow!AB79+E_Snow!AZ79,E_Aval!AB79+E_Aval!AZ79,E_Smart!AB79+E_Smart!AZ79,E_Dead!AB79+E_Dead!AZ79,E_Cust!AB79+E_Cust!AZ79),2))</f>
        <v/>
      </c>
      <c r="K79" s="13">
        <f>IF(OR($A79&gt;$B$3,Debts!$V$12=0),"",ROUND(CHOOSE(StratNo,E_Snow!AC79+E_Snow!BA79,E_Aval!AC79+E_Aval!BA79,E_Smart!AC79+E_Smart!BA79,E_Dead!AC79+E_Dead!BA79,E_Cust!AC79+E_Cust!BA79),2))</f>
        <v/>
      </c>
      <c r="L79" s="13">
        <f>IF(OR($A79&gt;$B$3,Debts!$V$13=0),"",ROUND(CHOOSE(StratNo,E_Snow!AD79+E_Snow!BB79,E_Aval!AD79+E_Aval!BB79,E_Smart!AD79+E_Smart!BB79,E_Dead!AD79+E_Dead!BB79,E_Cust!AD79+E_Cust!BB79),2))</f>
        <v/>
      </c>
      <c r="M79" s="13">
        <f>IF(OR($A79&gt;$B$3,Debts!$V$14=0),"",ROUND(CHOOSE(StratNo,E_Snow!AE79+E_Snow!BC79,E_Aval!AE79+E_Aval!BC79,E_Smart!AE79+E_Smart!BC79,E_Dead!AE79+E_Dead!BC79,E_Cust!AE79+E_Cust!BC79),2))</f>
        <v/>
      </c>
      <c r="N79" s="13">
        <f>IF(OR($A79&gt;$B$3,Debts!$V$15=0),"",ROUND(CHOOSE(StratNo,E_Snow!AF79+E_Snow!BD79,E_Aval!AF79+E_Aval!BD79,E_Smart!AF79+E_Smart!BD79,E_Dead!AF79+E_Dead!BD79,E_Cust!AF79+E_Cust!BD79),2))</f>
        <v/>
      </c>
      <c r="O79" s="13">
        <f>IF(OR($A79&gt;$B$3,Debts!$V$16=0),"",ROUND(CHOOSE(StratNo,E_Snow!AG79+E_Snow!BE79,E_Aval!AG79+E_Aval!BE79,E_Smart!AG79+E_Smart!BE79,E_Dead!AG79+E_Dead!BE79,E_Cust!AG79+E_Cust!BE79),2))</f>
        <v/>
      </c>
      <c r="P79" s="13">
        <f>IF($A79&gt;$B$3,"",CHOOSE(StratNo,E_Snow!G79,E_Aval!G79,E_Smart!G79,E_Dead!G79,E_Cust!G79))</f>
        <v/>
      </c>
      <c r="Q79" s="13">
        <f>IF($A79&gt;$B$3,"",CHOOSE(StratNo,E_Snow!H79,E_Aval!H79,E_Smart!H79,E_Dead!H79,E_Cust!H79))</f>
        <v/>
      </c>
      <c r="R79" s="13">
        <f>IF($A79&gt;$B$3,"",CHOOSE(StratNo,E_Snow!I79,E_Aval!I79,E_Smart!I79,E_Dead!I79,E_Cust!I79))</f>
        <v/>
      </c>
    </row>
    <row r="80">
      <c r="A80" s="20" t="n">
        <v>75</v>
      </c>
      <c r="B80" s="11">
        <f>IF(A80&gt;$B$3,"",Months!B80)</f>
        <v/>
      </c>
      <c r="C80" s="13">
        <f>IF(A80&gt;$B$3,"",ROUND(Months!C80+Months!D80,2))</f>
        <v/>
      </c>
      <c r="D80" s="13">
        <f>IF(OR($A80&gt;$B$3,Debts!$V$5=0),"",ROUND(CHOOSE(StratNo,E_Snow!V80+E_Snow!AT80,E_Aval!V80+E_Aval!AT80,E_Smart!V80+E_Smart!AT80,E_Dead!V80+E_Dead!AT80,E_Cust!V80+E_Cust!AT80),2))</f>
        <v/>
      </c>
      <c r="E80" s="13">
        <f>IF(OR($A80&gt;$B$3,Debts!$V$6=0),"",ROUND(CHOOSE(StratNo,E_Snow!W80+E_Snow!AU80,E_Aval!W80+E_Aval!AU80,E_Smart!W80+E_Smart!AU80,E_Dead!W80+E_Dead!AU80,E_Cust!W80+E_Cust!AU80),2))</f>
        <v/>
      </c>
      <c r="F80" s="13">
        <f>IF(OR($A80&gt;$B$3,Debts!$V$7=0),"",ROUND(CHOOSE(StratNo,E_Snow!X80+E_Snow!AV80,E_Aval!X80+E_Aval!AV80,E_Smart!X80+E_Smart!AV80,E_Dead!X80+E_Dead!AV80,E_Cust!X80+E_Cust!AV80),2))</f>
        <v/>
      </c>
      <c r="G80" s="13">
        <f>IF(OR($A80&gt;$B$3,Debts!$V$8=0),"",ROUND(CHOOSE(StratNo,E_Snow!Y80+E_Snow!AW80,E_Aval!Y80+E_Aval!AW80,E_Smart!Y80+E_Smart!AW80,E_Dead!Y80+E_Dead!AW80,E_Cust!Y80+E_Cust!AW80),2))</f>
        <v/>
      </c>
      <c r="H80" s="13">
        <f>IF(OR($A80&gt;$B$3,Debts!$V$9=0),"",ROUND(CHOOSE(StratNo,E_Snow!Z80+E_Snow!AX80,E_Aval!Z80+E_Aval!AX80,E_Smart!Z80+E_Smart!AX80,E_Dead!Z80+E_Dead!AX80,E_Cust!Z80+E_Cust!AX80),2))</f>
        <v/>
      </c>
      <c r="I80" s="13">
        <f>IF(OR($A80&gt;$B$3,Debts!$V$10=0),"",ROUND(CHOOSE(StratNo,E_Snow!AA80+E_Snow!AY80,E_Aval!AA80+E_Aval!AY80,E_Smart!AA80+E_Smart!AY80,E_Dead!AA80+E_Dead!AY80,E_Cust!AA80+E_Cust!AY80),2))</f>
        <v/>
      </c>
      <c r="J80" s="13">
        <f>IF(OR($A80&gt;$B$3,Debts!$V$11=0),"",ROUND(CHOOSE(StratNo,E_Snow!AB80+E_Snow!AZ80,E_Aval!AB80+E_Aval!AZ80,E_Smart!AB80+E_Smart!AZ80,E_Dead!AB80+E_Dead!AZ80,E_Cust!AB80+E_Cust!AZ80),2))</f>
        <v/>
      </c>
      <c r="K80" s="13">
        <f>IF(OR($A80&gt;$B$3,Debts!$V$12=0),"",ROUND(CHOOSE(StratNo,E_Snow!AC80+E_Snow!BA80,E_Aval!AC80+E_Aval!BA80,E_Smart!AC80+E_Smart!BA80,E_Dead!AC80+E_Dead!BA80,E_Cust!AC80+E_Cust!BA80),2))</f>
        <v/>
      </c>
      <c r="L80" s="13">
        <f>IF(OR($A80&gt;$B$3,Debts!$V$13=0),"",ROUND(CHOOSE(StratNo,E_Snow!AD80+E_Snow!BB80,E_Aval!AD80+E_Aval!BB80,E_Smart!AD80+E_Smart!BB80,E_Dead!AD80+E_Dead!BB80,E_Cust!AD80+E_Cust!BB80),2))</f>
        <v/>
      </c>
      <c r="M80" s="13">
        <f>IF(OR($A80&gt;$B$3,Debts!$V$14=0),"",ROUND(CHOOSE(StratNo,E_Snow!AE80+E_Snow!BC80,E_Aval!AE80+E_Aval!BC80,E_Smart!AE80+E_Smart!BC80,E_Dead!AE80+E_Dead!BC80,E_Cust!AE80+E_Cust!BC80),2))</f>
        <v/>
      </c>
      <c r="N80" s="13">
        <f>IF(OR($A80&gt;$B$3,Debts!$V$15=0),"",ROUND(CHOOSE(StratNo,E_Snow!AF80+E_Snow!BD80,E_Aval!AF80+E_Aval!BD80,E_Smart!AF80+E_Smart!BD80,E_Dead!AF80+E_Dead!BD80,E_Cust!AF80+E_Cust!BD80),2))</f>
        <v/>
      </c>
      <c r="O80" s="13">
        <f>IF(OR($A80&gt;$B$3,Debts!$V$16=0),"",ROUND(CHOOSE(StratNo,E_Snow!AG80+E_Snow!BE80,E_Aval!AG80+E_Aval!BE80,E_Smart!AG80+E_Smart!BE80,E_Dead!AG80+E_Dead!BE80,E_Cust!AG80+E_Cust!BE80),2))</f>
        <v/>
      </c>
      <c r="P80" s="13">
        <f>IF($A80&gt;$B$3,"",CHOOSE(StratNo,E_Snow!G80,E_Aval!G80,E_Smart!G80,E_Dead!G80,E_Cust!G80))</f>
        <v/>
      </c>
      <c r="Q80" s="13">
        <f>IF($A80&gt;$B$3,"",CHOOSE(StratNo,E_Snow!H80,E_Aval!H80,E_Smart!H80,E_Dead!H80,E_Cust!H80))</f>
        <v/>
      </c>
      <c r="R80" s="13">
        <f>IF($A80&gt;$B$3,"",CHOOSE(StratNo,E_Snow!I80,E_Aval!I80,E_Smart!I80,E_Dead!I80,E_Cust!I80))</f>
        <v/>
      </c>
    </row>
    <row r="81">
      <c r="A81" s="20" t="n">
        <v>76</v>
      </c>
      <c r="B81" s="11">
        <f>IF(A81&gt;$B$3,"",Months!B81)</f>
        <v/>
      </c>
      <c r="C81" s="13">
        <f>IF(A81&gt;$B$3,"",ROUND(Months!C81+Months!D81,2))</f>
        <v/>
      </c>
      <c r="D81" s="13">
        <f>IF(OR($A81&gt;$B$3,Debts!$V$5=0),"",ROUND(CHOOSE(StratNo,E_Snow!V81+E_Snow!AT81,E_Aval!V81+E_Aval!AT81,E_Smart!V81+E_Smart!AT81,E_Dead!V81+E_Dead!AT81,E_Cust!V81+E_Cust!AT81),2))</f>
        <v/>
      </c>
      <c r="E81" s="13">
        <f>IF(OR($A81&gt;$B$3,Debts!$V$6=0),"",ROUND(CHOOSE(StratNo,E_Snow!W81+E_Snow!AU81,E_Aval!W81+E_Aval!AU81,E_Smart!W81+E_Smart!AU81,E_Dead!W81+E_Dead!AU81,E_Cust!W81+E_Cust!AU81),2))</f>
        <v/>
      </c>
      <c r="F81" s="13">
        <f>IF(OR($A81&gt;$B$3,Debts!$V$7=0),"",ROUND(CHOOSE(StratNo,E_Snow!X81+E_Snow!AV81,E_Aval!X81+E_Aval!AV81,E_Smart!X81+E_Smart!AV81,E_Dead!X81+E_Dead!AV81,E_Cust!X81+E_Cust!AV81),2))</f>
        <v/>
      </c>
      <c r="G81" s="13">
        <f>IF(OR($A81&gt;$B$3,Debts!$V$8=0),"",ROUND(CHOOSE(StratNo,E_Snow!Y81+E_Snow!AW81,E_Aval!Y81+E_Aval!AW81,E_Smart!Y81+E_Smart!AW81,E_Dead!Y81+E_Dead!AW81,E_Cust!Y81+E_Cust!AW81),2))</f>
        <v/>
      </c>
      <c r="H81" s="13">
        <f>IF(OR($A81&gt;$B$3,Debts!$V$9=0),"",ROUND(CHOOSE(StratNo,E_Snow!Z81+E_Snow!AX81,E_Aval!Z81+E_Aval!AX81,E_Smart!Z81+E_Smart!AX81,E_Dead!Z81+E_Dead!AX81,E_Cust!Z81+E_Cust!AX81),2))</f>
        <v/>
      </c>
      <c r="I81" s="13">
        <f>IF(OR($A81&gt;$B$3,Debts!$V$10=0),"",ROUND(CHOOSE(StratNo,E_Snow!AA81+E_Snow!AY81,E_Aval!AA81+E_Aval!AY81,E_Smart!AA81+E_Smart!AY81,E_Dead!AA81+E_Dead!AY81,E_Cust!AA81+E_Cust!AY81),2))</f>
        <v/>
      </c>
      <c r="J81" s="13">
        <f>IF(OR($A81&gt;$B$3,Debts!$V$11=0),"",ROUND(CHOOSE(StratNo,E_Snow!AB81+E_Snow!AZ81,E_Aval!AB81+E_Aval!AZ81,E_Smart!AB81+E_Smart!AZ81,E_Dead!AB81+E_Dead!AZ81,E_Cust!AB81+E_Cust!AZ81),2))</f>
        <v/>
      </c>
      <c r="K81" s="13">
        <f>IF(OR($A81&gt;$B$3,Debts!$V$12=0),"",ROUND(CHOOSE(StratNo,E_Snow!AC81+E_Snow!BA81,E_Aval!AC81+E_Aval!BA81,E_Smart!AC81+E_Smart!BA81,E_Dead!AC81+E_Dead!BA81,E_Cust!AC81+E_Cust!BA81),2))</f>
        <v/>
      </c>
      <c r="L81" s="13">
        <f>IF(OR($A81&gt;$B$3,Debts!$V$13=0),"",ROUND(CHOOSE(StratNo,E_Snow!AD81+E_Snow!BB81,E_Aval!AD81+E_Aval!BB81,E_Smart!AD81+E_Smart!BB81,E_Dead!AD81+E_Dead!BB81,E_Cust!AD81+E_Cust!BB81),2))</f>
        <v/>
      </c>
      <c r="M81" s="13">
        <f>IF(OR($A81&gt;$B$3,Debts!$V$14=0),"",ROUND(CHOOSE(StratNo,E_Snow!AE81+E_Snow!BC81,E_Aval!AE81+E_Aval!BC81,E_Smart!AE81+E_Smart!BC81,E_Dead!AE81+E_Dead!BC81,E_Cust!AE81+E_Cust!BC81),2))</f>
        <v/>
      </c>
      <c r="N81" s="13">
        <f>IF(OR($A81&gt;$B$3,Debts!$V$15=0),"",ROUND(CHOOSE(StratNo,E_Snow!AF81+E_Snow!BD81,E_Aval!AF81+E_Aval!BD81,E_Smart!AF81+E_Smart!BD81,E_Dead!AF81+E_Dead!BD81,E_Cust!AF81+E_Cust!BD81),2))</f>
        <v/>
      </c>
      <c r="O81" s="13">
        <f>IF(OR($A81&gt;$B$3,Debts!$V$16=0),"",ROUND(CHOOSE(StratNo,E_Snow!AG81+E_Snow!BE81,E_Aval!AG81+E_Aval!BE81,E_Smart!AG81+E_Smart!BE81,E_Dead!AG81+E_Dead!BE81,E_Cust!AG81+E_Cust!BE81),2))</f>
        <v/>
      </c>
      <c r="P81" s="13">
        <f>IF($A81&gt;$B$3,"",CHOOSE(StratNo,E_Snow!G81,E_Aval!G81,E_Smart!G81,E_Dead!G81,E_Cust!G81))</f>
        <v/>
      </c>
      <c r="Q81" s="13">
        <f>IF($A81&gt;$B$3,"",CHOOSE(StratNo,E_Snow!H81,E_Aval!H81,E_Smart!H81,E_Dead!H81,E_Cust!H81))</f>
        <v/>
      </c>
      <c r="R81" s="13">
        <f>IF($A81&gt;$B$3,"",CHOOSE(StratNo,E_Snow!I81,E_Aval!I81,E_Smart!I81,E_Dead!I81,E_Cust!I81))</f>
        <v/>
      </c>
    </row>
    <row r="82">
      <c r="A82" s="20" t="n">
        <v>77</v>
      </c>
      <c r="B82" s="11">
        <f>IF(A82&gt;$B$3,"",Months!B82)</f>
        <v/>
      </c>
      <c r="C82" s="13">
        <f>IF(A82&gt;$B$3,"",ROUND(Months!C82+Months!D82,2))</f>
        <v/>
      </c>
      <c r="D82" s="13">
        <f>IF(OR($A82&gt;$B$3,Debts!$V$5=0),"",ROUND(CHOOSE(StratNo,E_Snow!V82+E_Snow!AT82,E_Aval!V82+E_Aval!AT82,E_Smart!V82+E_Smart!AT82,E_Dead!V82+E_Dead!AT82,E_Cust!V82+E_Cust!AT82),2))</f>
        <v/>
      </c>
      <c r="E82" s="13">
        <f>IF(OR($A82&gt;$B$3,Debts!$V$6=0),"",ROUND(CHOOSE(StratNo,E_Snow!W82+E_Snow!AU82,E_Aval!W82+E_Aval!AU82,E_Smart!W82+E_Smart!AU82,E_Dead!W82+E_Dead!AU82,E_Cust!W82+E_Cust!AU82),2))</f>
        <v/>
      </c>
      <c r="F82" s="13">
        <f>IF(OR($A82&gt;$B$3,Debts!$V$7=0),"",ROUND(CHOOSE(StratNo,E_Snow!X82+E_Snow!AV82,E_Aval!X82+E_Aval!AV82,E_Smart!X82+E_Smart!AV82,E_Dead!X82+E_Dead!AV82,E_Cust!X82+E_Cust!AV82),2))</f>
        <v/>
      </c>
      <c r="G82" s="13">
        <f>IF(OR($A82&gt;$B$3,Debts!$V$8=0),"",ROUND(CHOOSE(StratNo,E_Snow!Y82+E_Snow!AW82,E_Aval!Y82+E_Aval!AW82,E_Smart!Y82+E_Smart!AW82,E_Dead!Y82+E_Dead!AW82,E_Cust!Y82+E_Cust!AW82),2))</f>
        <v/>
      </c>
      <c r="H82" s="13">
        <f>IF(OR($A82&gt;$B$3,Debts!$V$9=0),"",ROUND(CHOOSE(StratNo,E_Snow!Z82+E_Snow!AX82,E_Aval!Z82+E_Aval!AX82,E_Smart!Z82+E_Smart!AX82,E_Dead!Z82+E_Dead!AX82,E_Cust!Z82+E_Cust!AX82),2))</f>
        <v/>
      </c>
      <c r="I82" s="13">
        <f>IF(OR($A82&gt;$B$3,Debts!$V$10=0),"",ROUND(CHOOSE(StratNo,E_Snow!AA82+E_Snow!AY82,E_Aval!AA82+E_Aval!AY82,E_Smart!AA82+E_Smart!AY82,E_Dead!AA82+E_Dead!AY82,E_Cust!AA82+E_Cust!AY82),2))</f>
        <v/>
      </c>
      <c r="J82" s="13">
        <f>IF(OR($A82&gt;$B$3,Debts!$V$11=0),"",ROUND(CHOOSE(StratNo,E_Snow!AB82+E_Snow!AZ82,E_Aval!AB82+E_Aval!AZ82,E_Smart!AB82+E_Smart!AZ82,E_Dead!AB82+E_Dead!AZ82,E_Cust!AB82+E_Cust!AZ82),2))</f>
        <v/>
      </c>
      <c r="K82" s="13">
        <f>IF(OR($A82&gt;$B$3,Debts!$V$12=0),"",ROUND(CHOOSE(StratNo,E_Snow!AC82+E_Snow!BA82,E_Aval!AC82+E_Aval!BA82,E_Smart!AC82+E_Smart!BA82,E_Dead!AC82+E_Dead!BA82,E_Cust!AC82+E_Cust!BA82),2))</f>
        <v/>
      </c>
      <c r="L82" s="13">
        <f>IF(OR($A82&gt;$B$3,Debts!$V$13=0),"",ROUND(CHOOSE(StratNo,E_Snow!AD82+E_Snow!BB82,E_Aval!AD82+E_Aval!BB82,E_Smart!AD82+E_Smart!BB82,E_Dead!AD82+E_Dead!BB82,E_Cust!AD82+E_Cust!BB82),2))</f>
        <v/>
      </c>
      <c r="M82" s="13">
        <f>IF(OR($A82&gt;$B$3,Debts!$V$14=0),"",ROUND(CHOOSE(StratNo,E_Snow!AE82+E_Snow!BC82,E_Aval!AE82+E_Aval!BC82,E_Smart!AE82+E_Smart!BC82,E_Dead!AE82+E_Dead!BC82,E_Cust!AE82+E_Cust!BC82),2))</f>
        <v/>
      </c>
      <c r="N82" s="13">
        <f>IF(OR($A82&gt;$B$3,Debts!$V$15=0),"",ROUND(CHOOSE(StratNo,E_Snow!AF82+E_Snow!BD82,E_Aval!AF82+E_Aval!BD82,E_Smart!AF82+E_Smart!BD82,E_Dead!AF82+E_Dead!BD82,E_Cust!AF82+E_Cust!BD82),2))</f>
        <v/>
      </c>
      <c r="O82" s="13">
        <f>IF(OR($A82&gt;$B$3,Debts!$V$16=0),"",ROUND(CHOOSE(StratNo,E_Snow!AG82+E_Snow!BE82,E_Aval!AG82+E_Aval!BE82,E_Smart!AG82+E_Smart!BE82,E_Dead!AG82+E_Dead!BE82,E_Cust!AG82+E_Cust!BE82),2))</f>
        <v/>
      </c>
      <c r="P82" s="13">
        <f>IF($A82&gt;$B$3,"",CHOOSE(StratNo,E_Snow!G82,E_Aval!G82,E_Smart!G82,E_Dead!G82,E_Cust!G82))</f>
        <v/>
      </c>
      <c r="Q82" s="13">
        <f>IF($A82&gt;$B$3,"",CHOOSE(StratNo,E_Snow!H82,E_Aval!H82,E_Smart!H82,E_Dead!H82,E_Cust!H82))</f>
        <v/>
      </c>
      <c r="R82" s="13">
        <f>IF($A82&gt;$B$3,"",CHOOSE(StratNo,E_Snow!I82,E_Aval!I82,E_Smart!I82,E_Dead!I82,E_Cust!I82))</f>
        <v/>
      </c>
    </row>
    <row r="83">
      <c r="A83" s="20" t="n">
        <v>78</v>
      </c>
      <c r="B83" s="11">
        <f>IF(A83&gt;$B$3,"",Months!B83)</f>
        <v/>
      </c>
      <c r="C83" s="13">
        <f>IF(A83&gt;$B$3,"",ROUND(Months!C83+Months!D83,2))</f>
        <v/>
      </c>
      <c r="D83" s="13">
        <f>IF(OR($A83&gt;$B$3,Debts!$V$5=0),"",ROUND(CHOOSE(StratNo,E_Snow!V83+E_Snow!AT83,E_Aval!V83+E_Aval!AT83,E_Smart!V83+E_Smart!AT83,E_Dead!V83+E_Dead!AT83,E_Cust!V83+E_Cust!AT83),2))</f>
        <v/>
      </c>
      <c r="E83" s="13">
        <f>IF(OR($A83&gt;$B$3,Debts!$V$6=0),"",ROUND(CHOOSE(StratNo,E_Snow!W83+E_Snow!AU83,E_Aval!W83+E_Aval!AU83,E_Smart!W83+E_Smart!AU83,E_Dead!W83+E_Dead!AU83,E_Cust!W83+E_Cust!AU83),2))</f>
        <v/>
      </c>
      <c r="F83" s="13">
        <f>IF(OR($A83&gt;$B$3,Debts!$V$7=0),"",ROUND(CHOOSE(StratNo,E_Snow!X83+E_Snow!AV83,E_Aval!X83+E_Aval!AV83,E_Smart!X83+E_Smart!AV83,E_Dead!X83+E_Dead!AV83,E_Cust!X83+E_Cust!AV83),2))</f>
        <v/>
      </c>
      <c r="G83" s="13">
        <f>IF(OR($A83&gt;$B$3,Debts!$V$8=0),"",ROUND(CHOOSE(StratNo,E_Snow!Y83+E_Snow!AW83,E_Aval!Y83+E_Aval!AW83,E_Smart!Y83+E_Smart!AW83,E_Dead!Y83+E_Dead!AW83,E_Cust!Y83+E_Cust!AW83),2))</f>
        <v/>
      </c>
      <c r="H83" s="13">
        <f>IF(OR($A83&gt;$B$3,Debts!$V$9=0),"",ROUND(CHOOSE(StratNo,E_Snow!Z83+E_Snow!AX83,E_Aval!Z83+E_Aval!AX83,E_Smart!Z83+E_Smart!AX83,E_Dead!Z83+E_Dead!AX83,E_Cust!Z83+E_Cust!AX83),2))</f>
        <v/>
      </c>
      <c r="I83" s="13">
        <f>IF(OR($A83&gt;$B$3,Debts!$V$10=0),"",ROUND(CHOOSE(StratNo,E_Snow!AA83+E_Snow!AY83,E_Aval!AA83+E_Aval!AY83,E_Smart!AA83+E_Smart!AY83,E_Dead!AA83+E_Dead!AY83,E_Cust!AA83+E_Cust!AY83),2))</f>
        <v/>
      </c>
      <c r="J83" s="13">
        <f>IF(OR($A83&gt;$B$3,Debts!$V$11=0),"",ROUND(CHOOSE(StratNo,E_Snow!AB83+E_Snow!AZ83,E_Aval!AB83+E_Aval!AZ83,E_Smart!AB83+E_Smart!AZ83,E_Dead!AB83+E_Dead!AZ83,E_Cust!AB83+E_Cust!AZ83),2))</f>
        <v/>
      </c>
      <c r="K83" s="13">
        <f>IF(OR($A83&gt;$B$3,Debts!$V$12=0),"",ROUND(CHOOSE(StratNo,E_Snow!AC83+E_Snow!BA83,E_Aval!AC83+E_Aval!BA83,E_Smart!AC83+E_Smart!BA83,E_Dead!AC83+E_Dead!BA83,E_Cust!AC83+E_Cust!BA83),2))</f>
        <v/>
      </c>
      <c r="L83" s="13">
        <f>IF(OR($A83&gt;$B$3,Debts!$V$13=0),"",ROUND(CHOOSE(StratNo,E_Snow!AD83+E_Snow!BB83,E_Aval!AD83+E_Aval!BB83,E_Smart!AD83+E_Smart!BB83,E_Dead!AD83+E_Dead!BB83,E_Cust!AD83+E_Cust!BB83),2))</f>
        <v/>
      </c>
      <c r="M83" s="13">
        <f>IF(OR($A83&gt;$B$3,Debts!$V$14=0),"",ROUND(CHOOSE(StratNo,E_Snow!AE83+E_Snow!BC83,E_Aval!AE83+E_Aval!BC83,E_Smart!AE83+E_Smart!BC83,E_Dead!AE83+E_Dead!BC83,E_Cust!AE83+E_Cust!BC83),2))</f>
        <v/>
      </c>
      <c r="N83" s="13">
        <f>IF(OR($A83&gt;$B$3,Debts!$V$15=0),"",ROUND(CHOOSE(StratNo,E_Snow!AF83+E_Snow!BD83,E_Aval!AF83+E_Aval!BD83,E_Smart!AF83+E_Smart!BD83,E_Dead!AF83+E_Dead!BD83,E_Cust!AF83+E_Cust!BD83),2))</f>
        <v/>
      </c>
      <c r="O83" s="13">
        <f>IF(OR($A83&gt;$B$3,Debts!$V$16=0),"",ROUND(CHOOSE(StratNo,E_Snow!AG83+E_Snow!BE83,E_Aval!AG83+E_Aval!BE83,E_Smart!AG83+E_Smart!BE83,E_Dead!AG83+E_Dead!BE83,E_Cust!AG83+E_Cust!BE83),2))</f>
        <v/>
      </c>
      <c r="P83" s="13">
        <f>IF($A83&gt;$B$3,"",CHOOSE(StratNo,E_Snow!G83,E_Aval!G83,E_Smart!G83,E_Dead!G83,E_Cust!G83))</f>
        <v/>
      </c>
      <c r="Q83" s="13">
        <f>IF($A83&gt;$B$3,"",CHOOSE(StratNo,E_Snow!H83,E_Aval!H83,E_Smart!H83,E_Dead!H83,E_Cust!H83))</f>
        <v/>
      </c>
      <c r="R83" s="13">
        <f>IF($A83&gt;$B$3,"",CHOOSE(StratNo,E_Snow!I83,E_Aval!I83,E_Smart!I83,E_Dead!I83,E_Cust!I83))</f>
        <v/>
      </c>
    </row>
    <row r="84">
      <c r="A84" s="20" t="n">
        <v>79</v>
      </c>
      <c r="B84" s="11">
        <f>IF(A84&gt;$B$3,"",Months!B84)</f>
        <v/>
      </c>
      <c r="C84" s="13">
        <f>IF(A84&gt;$B$3,"",ROUND(Months!C84+Months!D84,2))</f>
        <v/>
      </c>
      <c r="D84" s="13">
        <f>IF(OR($A84&gt;$B$3,Debts!$V$5=0),"",ROUND(CHOOSE(StratNo,E_Snow!V84+E_Snow!AT84,E_Aval!V84+E_Aval!AT84,E_Smart!V84+E_Smart!AT84,E_Dead!V84+E_Dead!AT84,E_Cust!V84+E_Cust!AT84),2))</f>
        <v/>
      </c>
      <c r="E84" s="13">
        <f>IF(OR($A84&gt;$B$3,Debts!$V$6=0),"",ROUND(CHOOSE(StratNo,E_Snow!W84+E_Snow!AU84,E_Aval!W84+E_Aval!AU84,E_Smart!W84+E_Smart!AU84,E_Dead!W84+E_Dead!AU84,E_Cust!W84+E_Cust!AU84),2))</f>
        <v/>
      </c>
      <c r="F84" s="13">
        <f>IF(OR($A84&gt;$B$3,Debts!$V$7=0),"",ROUND(CHOOSE(StratNo,E_Snow!X84+E_Snow!AV84,E_Aval!X84+E_Aval!AV84,E_Smart!X84+E_Smart!AV84,E_Dead!X84+E_Dead!AV84,E_Cust!X84+E_Cust!AV84),2))</f>
        <v/>
      </c>
      <c r="G84" s="13">
        <f>IF(OR($A84&gt;$B$3,Debts!$V$8=0),"",ROUND(CHOOSE(StratNo,E_Snow!Y84+E_Snow!AW84,E_Aval!Y84+E_Aval!AW84,E_Smart!Y84+E_Smart!AW84,E_Dead!Y84+E_Dead!AW84,E_Cust!Y84+E_Cust!AW84),2))</f>
        <v/>
      </c>
      <c r="H84" s="13">
        <f>IF(OR($A84&gt;$B$3,Debts!$V$9=0),"",ROUND(CHOOSE(StratNo,E_Snow!Z84+E_Snow!AX84,E_Aval!Z84+E_Aval!AX84,E_Smart!Z84+E_Smart!AX84,E_Dead!Z84+E_Dead!AX84,E_Cust!Z84+E_Cust!AX84),2))</f>
        <v/>
      </c>
      <c r="I84" s="13">
        <f>IF(OR($A84&gt;$B$3,Debts!$V$10=0),"",ROUND(CHOOSE(StratNo,E_Snow!AA84+E_Snow!AY84,E_Aval!AA84+E_Aval!AY84,E_Smart!AA84+E_Smart!AY84,E_Dead!AA84+E_Dead!AY84,E_Cust!AA84+E_Cust!AY84),2))</f>
        <v/>
      </c>
      <c r="J84" s="13">
        <f>IF(OR($A84&gt;$B$3,Debts!$V$11=0),"",ROUND(CHOOSE(StratNo,E_Snow!AB84+E_Snow!AZ84,E_Aval!AB84+E_Aval!AZ84,E_Smart!AB84+E_Smart!AZ84,E_Dead!AB84+E_Dead!AZ84,E_Cust!AB84+E_Cust!AZ84),2))</f>
        <v/>
      </c>
      <c r="K84" s="13">
        <f>IF(OR($A84&gt;$B$3,Debts!$V$12=0),"",ROUND(CHOOSE(StratNo,E_Snow!AC84+E_Snow!BA84,E_Aval!AC84+E_Aval!BA84,E_Smart!AC84+E_Smart!BA84,E_Dead!AC84+E_Dead!BA84,E_Cust!AC84+E_Cust!BA84),2))</f>
        <v/>
      </c>
      <c r="L84" s="13">
        <f>IF(OR($A84&gt;$B$3,Debts!$V$13=0),"",ROUND(CHOOSE(StratNo,E_Snow!AD84+E_Snow!BB84,E_Aval!AD84+E_Aval!BB84,E_Smart!AD84+E_Smart!BB84,E_Dead!AD84+E_Dead!BB84,E_Cust!AD84+E_Cust!BB84),2))</f>
        <v/>
      </c>
      <c r="M84" s="13">
        <f>IF(OR($A84&gt;$B$3,Debts!$V$14=0),"",ROUND(CHOOSE(StratNo,E_Snow!AE84+E_Snow!BC84,E_Aval!AE84+E_Aval!BC84,E_Smart!AE84+E_Smart!BC84,E_Dead!AE84+E_Dead!BC84,E_Cust!AE84+E_Cust!BC84),2))</f>
        <v/>
      </c>
      <c r="N84" s="13">
        <f>IF(OR($A84&gt;$B$3,Debts!$V$15=0),"",ROUND(CHOOSE(StratNo,E_Snow!AF84+E_Snow!BD84,E_Aval!AF84+E_Aval!BD84,E_Smart!AF84+E_Smart!BD84,E_Dead!AF84+E_Dead!BD84,E_Cust!AF84+E_Cust!BD84),2))</f>
        <v/>
      </c>
      <c r="O84" s="13">
        <f>IF(OR($A84&gt;$B$3,Debts!$V$16=0),"",ROUND(CHOOSE(StratNo,E_Snow!AG84+E_Snow!BE84,E_Aval!AG84+E_Aval!BE84,E_Smart!AG84+E_Smart!BE84,E_Dead!AG84+E_Dead!BE84,E_Cust!AG84+E_Cust!BE84),2))</f>
        <v/>
      </c>
      <c r="P84" s="13">
        <f>IF($A84&gt;$B$3,"",CHOOSE(StratNo,E_Snow!G84,E_Aval!G84,E_Smart!G84,E_Dead!G84,E_Cust!G84))</f>
        <v/>
      </c>
      <c r="Q84" s="13">
        <f>IF($A84&gt;$B$3,"",CHOOSE(StratNo,E_Snow!H84,E_Aval!H84,E_Smart!H84,E_Dead!H84,E_Cust!H84))</f>
        <v/>
      </c>
      <c r="R84" s="13">
        <f>IF($A84&gt;$B$3,"",CHOOSE(StratNo,E_Snow!I84,E_Aval!I84,E_Smart!I84,E_Dead!I84,E_Cust!I84))</f>
        <v/>
      </c>
    </row>
    <row r="85">
      <c r="A85" s="20" t="n">
        <v>80</v>
      </c>
      <c r="B85" s="11">
        <f>IF(A85&gt;$B$3,"",Months!B85)</f>
        <v/>
      </c>
      <c r="C85" s="13">
        <f>IF(A85&gt;$B$3,"",ROUND(Months!C85+Months!D85,2))</f>
        <v/>
      </c>
      <c r="D85" s="13">
        <f>IF(OR($A85&gt;$B$3,Debts!$V$5=0),"",ROUND(CHOOSE(StratNo,E_Snow!V85+E_Snow!AT85,E_Aval!V85+E_Aval!AT85,E_Smart!V85+E_Smart!AT85,E_Dead!V85+E_Dead!AT85,E_Cust!V85+E_Cust!AT85),2))</f>
        <v/>
      </c>
      <c r="E85" s="13">
        <f>IF(OR($A85&gt;$B$3,Debts!$V$6=0),"",ROUND(CHOOSE(StratNo,E_Snow!W85+E_Snow!AU85,E_Aval!W85+E_Aval!AU85,E_Smart!W85+E_Smart!AU85,E_Dead!W85+E_Dead!AU85,E_Cust!W85+E_Cust!AU85),2))</f>
        <v/>
      </c>
      <c r="F85" s="13">
        <f>IF(OR($A85&gt;$B$3,Debts!$V$7=0),"",ROUND(CHOOSE(StratNo,E_Snow!X85+E_Snow!AV85,E_Aval!X85+E_Aval!AV85,E_Smart!X85+E_Smart!AV85,E_Dead!X85+E_Dead!AV85,E_Cust!X85+E_Cust!AV85),2))</f>
        <v/>
      </c>
      <c r="G85" s="13">
        <f>IF(OR($A85&gt;$B$3,Debts!$V$8=0),"",ROUND(CHOOSE(StratNo,E_Snow!Y85+E_Snow!AW85,E_Aval!Y85+E_Aval!AW85,E_Smart!Y85+E_Smart!AW85,E_Dead!Y85+E_Dead!AW85,E_Cust!Y85+E_Cust!AW85),2))</f>
        <v/>
      </c>
      <c r="H85" s="13">
        <f>IF(OR($A85&gt;$B$3,Debts!$V$9=0),"",ROUND(CHOOSE(StratNo,E_Snow!Z85+E_Snow!AX85,E_Aval!Z85+E_Aval!AX85,E_Smart!Z85+E_Smart!AX85,E_Dead!Z85+E_Dead!AX85,E_Cust!Z85+E_Cust!AX85),2))</f>
        <v/>
      </c>
      <c r="I85" s="13">
        <f>IF(OR($A85&gt;$B$3,Debts!$V$10=0),"",ROUND(CHOOSE(StratNo,E_Snow!AA85+E_Snow!AY85,E_Aval!AA85+E_Aval!AY85,E_Smart!AA85+E_Smart!AY85,E_Dead!AA85+E_Dead!AY85,E_Cust!AA85+E_Cust!AY85),2))</f>
        <v/>
      </c>
      <c r="J85" s="13">
        <f>IF(OR($A85&gt;$B$3,Debts!$V$11=0),"",ROUND(CHOOSE(StratNo,E_Snow!AB85+E_Snow!AZ85,E_Aval!AB85+E_Aval!AZ85,E_Smart!AB85+E_Smart!AZ85,E_Dead!AB85+E_Dead!AZ85,E_Cust!AB85+E_Cust!AZ85),2))</f>
        <v/>
      </c>
      <c r="K85" s="13">
        <f>IF(OR($A85&gt;$B$3,Debts!$V$12=0),"",ROUND(CHOOSE(StratNo,E_Snow!AC85+E_Snow!BA85,E_Aval!AC85+E_Aval!BA85,E_Smart!AC85+E_Smart!BA85,E_Dead!AC85+E_Dead!BA85,E_Cust!AC85+E_Cust!BA85),2))</f>
        <v/>
      </c>
      <c r="L85" s="13">
        <f>IF(OR($A85&gt;$B$3,Debts!$V$13=0),"",ROUND(CHOOSE(StratNo,E_Snow!AD85+E_Snow!BB85,E_Aval!AD85+E_Aval!BB85,E_Smart!AD85+E_Smart!BB85,E_Dead!AD85+E_Dead!BB85,E_Cust!AD85+E_Cust!BB85),2))</f>
        <v/>
      </c>
      <c r="M85" s="13">
        <f>IF(OR($A85&gt;$B$3,Debts!$V$14=0),"",ROUND(CHOOSE(StratNo,E_Snow!AE85+E_Snow!BC85,E_Aval!AE85+E_Aval!BC85,E_Smart!AE85+E_Smart!BC85,E_Dead!AE85+E_Dead!BC85,E_Cust!AE85+E_Cust!BC85),2))</f>
        <v/>
      </c>
      <c r="N85" s="13">
        <f>IF(OR($A85&gt;$B$3,Debts!$V$15=0),"",ROUND(CHOOSE(StratNo,E_Snow!AF85+E_Snow!BD85,E_Aval!AF85+E_Aval!BD85,E_Smart!AF85+E_Smart!BD85,E_Dead!AF85+E_Dead!BD85,E_Cust!AF85+E_Cust!BD85),2))</f>
        <v/>
      </c>
      <c r="O85" s="13">
        <f>IF(OR($A85&gt;$B$3,Debts!$V$16=0),"",ROUND(CHOOSE(StratNo,E_Snow!AG85+E_Snow!BE85,E_Aval!AG85+E_Aval!BE85,E_Smart!AG85+E_Smart!BE85,E_Dead!AG85+E_Dead!BE85,E_Cust!AG85+E_Cust!BE85),2))</f>
        <v/>
      </c>
      <c r="P85" s="13">
        <f>IF($A85&gt;$B$3,"",CHOOSE(StratNo,E_Snow!G85,E_Aval!G85,E_Smart!G85,E_Dead!G85,E_Cust!G85))</f>
        <v/>
      </c>
      <c r="Q85" s="13">
        <f>IF($A85&gt;$B$3,"",CHOOSE(StratNo,E_Snow!H85,E_Aval!H85,E_Smart!H85,E_Dead!H85,E_Cust!H85))</f>
        <v/>
      </c>
      <c r="R85" s="13">
        <f>IF($A85&gt;$B$3,"",CHOOSE(StratNo,E_Snow!I85,E_Aval!I85,E_Smart!I85,E_Dead!I85,E_Cust!I85))</f>
        <v/>
      </c>
    </row>
    <row r="86">
      <c r="A86" s="20" t="n">
        <v>81</v>
      </c>
      <c r="B86" s="11">
        <f>IF(A86&gt;$B$3,"",Months!B86)</f>
        <v/>
      </c>
      <c r="C86" s="13">
        <f>IF(A86&gt;$B$3,"",ROUND(Months!C86+Months!D86,2))</f>
        <v/>
      </c>
      <c r="D86" s="13">
        <f>IF(OR($A86&gt;$B$3,Debts!$V$5=0),"",ROUND(CHOOSE(StratNo,E_Snow!V86+E_Snow!AT86,E_Aval!V86+E_Aval!AT86,E_Smart!V86+E_Smart!AT86,E_Dead!V86+E_Dead!AT86,E_Cust!V86+E_Cust!AT86),2))</f>
        <v/>
      </c>
      <c r="E86" s="13">
        <f>IF(OR($A86&gt;$B$3,Debts!$V$6=0),"",ROUND(CHOOSE(StratNo,E_Snow!W86+E_Snow!AU86,E_Aval!W86+E_Aval!AU86,E_Smart!W86+E_Smart!AU86,E_Dead!W86+E_Dead!AU86,E_Cust!W86+E_Cust!AU86),2))</f>
        <v/>
      </c>
      <c r="F86" s="13">
        <f>IF(OR($A86&gt;$B$3,Debts!$V$7=0),"",ROUND(CHOOSE(StratNo,E_Snow!X86+E_Snow!AV86,E_Aval!X86+E_Aval!AV86,E_Smart!X86+E_Smart!AV86,E_Dead!X86+E_Dead!AV86,E_Cust!X86+E_Cust!AV86),2))</f>
        <v/>
      </c>
      <c r="G86" s="13">
        <f>IF(OR($A86&gt;$B$3,Debts!$V$8=0),"",ROUND(CHOOSE(StratNo,E_Snow!Y86+E_Snow!AW86,E_Aval!Y86+E_Aval!AW86,E_Smart!Y86+E_Smart!AW86,E_Dead!Y86+E_Dead!AW86,E_Cust!Y86+E_Cust!AW86),2))</f>
        <v/>
      </c>
      <c r="H86" s="13">
        <f>IF(OR($A86&gt;$B$3,Debts!$V$9=0),"",ROUND(CHOOSE(StratNo,E_Snow!Z86+E_Snow!AX86,E_Aval!Z86+E_Aval!AX86,E_Smart!Z86+E_Smart!AX86,E_Dead!Z86+E_Dead!AX86,E_Cust!Z86+E_Cust!AX86),2))</f>
        <v/>
      </c>
      <c r="I86" s="13">
        <f>IF(OR($A86&gt;$B$3,Debts!$V$10=0),"",ROUND(CHOOSE(StratNo,E_Snow!AA86+E_Snow!AY86,E_Aval!AA86+E_Aval!AY86,E_Smart!AA86+E_Smart!AY86,E_Dead!AA86+E_Dead!AY86,E_Cust!AA86+E_Cust!AY86),2))</f>
        <v/>
      </c>
      <c r="J86" s="13">
        <f>IF(OR($A86&gt;$B$3,Debts!$V$11=0),"",ROUND(CHOOSE(StratNo,E_Snow!AB86+E_Snow!AZ86,E_Aval!AB86+E_Aval!AZ86,E_Smart!AB86+E_Smart!AZ86,E_Dead!AB86+E_Dead!AZ86,E_Cust!AB86+E_Cust!AZ86),2))</f>
        <v/>
      </c>
      <c r="K86" s="13">
        <f>IF(OR($A86&gt;$B$3,Debts!$V$12=0),"",ROUND(CHOOSE(StratNo,E_Snow!AC86+E_Snow!BA86,E_Aval!AC86+E_Aval!BA86,E_Smart!AC86+E_Smart!BA86,E_Dead!AC86+E_Dead!BA86,E_Cust!AC86+E_Cust!BA86),2))</f>
        <v/>
      </c>
      <c r="L86" s="13">
        <f>IF(OR($A86&gt;$B$3,Debts!$V$13=0),"",ROUND(CHOOSE(StratNo,E_Snow!AD86+E_Snow!BB86,E_Aval!AD86+E_Aval!BB86,E_Smart!AD86+E_Smart!BB86,E_Dead!AD86+E_Dead!BB86,E_Cust!AD86+E_Cust!BB86),2))</f>
        <v/>
      </c>
      <c r="M86" s="13">
        <f>IF(OR($A86&gt;$B$3,Debts!$V$14=0),"",ROUND(CHOOSE(StratNo,E_Snow!AE86+E_Snow!BC86,E_Aval!AE86+E_Aval!BC86,E_Smart!AE86+E_Smart!BC86,E_Dead!AE86+E_Dead!BC86,E_Cust!AE86+E_Cust!BC86),2))</f>
        <v/>
      </c>
      <c r="N86" s="13">
        <f>IF(OR($A86&gt;$B$3,Debts!$V$15=0),"",ROUND(CHOOSE(StratNo,E_Snow!AF86+E_Snow!BD86,E_Aval!AF86+E_Aval!BD86,E_Smart!AF86+E_Smart!BD86,E_Dead!AF86+E_Dead!BD86,E_Cust!AF86+E_Cust!BD86),2))</f>
        <v/>
      </c>
      <c r="O86" s="13">
        <f>IF(OR($A86&gt;$B$3,Debts!$V$16=0),"",ROUND(CHOOSE(StratNo,E_Snow!AG86+E_Snow!BE86,E_Aval!AG86+E_Aval!BE86,E_Smart!AG86+E_Smart!BE86,E_Dead!AG86+E_Dead!BE86,E_Cust!AG86+E_Cust!BE86),2))</f>
        <v/>
      </c>
      <c r="P86" s="13">
        <f>IF($A86&gt;$B$3,"",CHOOSE(StratNo,E_Snow!G86,E_Aval!G86,E_Smart!G86,E_Dead!G86,E_Cust!G86))</f>
        <v/>
      </c>
      <c r="Q86" s="13">
        <f>IF($A86&gt;$B$3,"",CHOOSE(StratNo,E_Snow!H86,E_Aval!H86,E_Smart!H86,E_Dead!H86,E_Cust!H86))</f>
        <v/>
      </c>
      <c r="R86" s="13">
        <f>IF($A86&gt;$B$3,"",CHOOSE(StratNo,E_Snow!I86,E_Aval!I86,E_Smart!I86,E_Dead!I86,E_Cust!I86))</f>
        <v/>
      </c>
    </row>
    <row r="87">
      <c r="A87" s="20" t="n">
        <v>82</v>
      </c>
      <c r="B87" s="11">
        <f>IF(A87&gt;$B$3,"",Months!B87)</f>
        <v/>
      </c>
      <c r="C87" s="13">
        <f>IF(A87&gt;$B$3,"",ROUND(Months!C87+Months!D87,2))</f>
        <v/>
      </c>
      <c r="D87" s="13">
        <f>IF(OR($A87&gt;$B$3,Debts!$V$5=0),"",ROUND(CHOOSE(StratNo,E_Snow!V87+E_Snow!AT87,E_Aval!V87+E_Aval!AT87,E_Smart!V87+E_Smart!AT87,E_Dead!V87+E_Dead!AT87,E_Cust!V87+E_Cust!AT87),2))</f>
        <v/>
      </c>
      <c r="E87" s="13">
        <f>IF(OR($A87&gt;$B$3,Debts!$V$6=0),"",ROUND(CHOOSE(StratNo,E_Snow!W87+E_Snow!AU87,E_Aval!W87+E_Aval!AU87,E_Smart!W87+E_Smart!AU87,E_Dead!W87+E_Dead!AU87,E_Cust!W87+E_Cust!AU87),2))</f>
        <v/>
      </c>
      <c r="F87" s="13">
        <f>IF(OR($A87&gt;$B$3,Debts!$V$7=0),"",ROUND(CHOOSE(StratNo,E_Snow!X87+E_Snow!AV87,E_Aval!X87+E_Aval!AV87,E_Smart!X87+E_Smart!AV87,E_Dead!X87+E_Dead!AV87,E_Cust!X87+E_Cust!AV87),2))</f>
        <v/>
      </c>
      <c r="G87" s="13">
        <f>IF(OR($A87&gt;$B$3,Debts!$V$8=0),"",ROUND(CHOOSE(StratNo,E_Snow!Y87+E_Snow!AW87,E_Aval!Y87+E_Aval!AW87,E_Smart!Y87+E_Smart!AW87,E_Dead!Y87+E_Dead!AW87,E_Cust!Y87+E_Cust!AW87),2))</f>
        <v/>
      </c>
      <c r="H87" s="13">
        <f>IF(OR($A87&gt;$B$3,Debts!$V$9=0),"",ROUND(CHOOSE(StratNo,E_Snow!Z87+E_Snow!AX87,E_Aval!Z87+E_Aval!AX87,E_Smart!Z87+E_Smart!AX87,E_Dead!Z87+E_Dead!AX87,E_Cust!Z87+E_Cust!AX87),2))</f>
        <v/>
      </c>
      <c r="I87" s="13">
        <f>IF(OR($A87&gt;$B$3,Debts!$V$10=0),"",ROUND(CHOOSE(StratNo,E_Snow!AA87+E_Snow!AY87,E_Aval!AA87+E_Aval!AY87,E_Smart!AA87+E_Smart!AY87,E_Dead!AA87+E_Dead!AY87,E_Cust!AA87+E_Cust!AY87),2))</f>
        <v/>
      </c>
      <c r="J87" s="13">
        <f>IF(OR($A87&gt;$B$3,Debts!$V$11=0),"",ROUND(CHOOSE(StratNo,E_Snow!AB87+E_Snow!AZ87,E_Aval!AB87+E_Aval!AZ87,E_Smart!AB87+E_Smart!AZ87,E_Dead!AB87+E_Dead!AZ87,E_Cust!AB87+E_Cust!AZ87),2))</f>
        <v/>
      </c>
      <c r="K87" s="13">
        <f>IF(OR($A87&gt;$B$3,Debts!$V$12=0),"",ROUND(CHOOSE(StratNo,E_Snow!AC87+E_Snow!BA87,E_Aval!AC87+E_Aval!BA87,E_Smart!AC87+E_Smart!BA87,E_Dead!AC87+E_Dead!BA87,E_Cust!AC87+E_Cust!BA87),2))</f>
        <v/>
      </c>
      <c r="L87" s="13">
        <f>IF(OR($A87&gt;$B$3,Debts!$V$13=0),"",ROUND(CHOOSE(StratNo,E_Snow!AD87+E_Snow!BB87,E_Aval!AD87+E_Aval!BB87,E_Smart!AD87+E_Smart!BB87,E_Dead!AD87+E_Dead!BB87,E_Cust!AD87+E_Cust!BB87),2))</f>
        <v/>
      </c>
      <c r="M87" s="13">
        <f>IF(OR($A87&gt;$B$3,Debts!$V$14=0),"",ROUND(CHOOSE(StratNo,E_Snow!AE87+E_Snow!BC87,E_Aval!AE87+E_Aval!BC87,E_Smart!AE87+E_Smart!BC87,E_Dead!AE87+E_Dead!BC87,E_Cust!AE87+E_Cust!BC87),2))</f>
        <v/>
      </c>
      <c r="N87" s="13">
        <f>IF(OR($A87&gt;$B$3,Debts!$V$15=0),"",ROUND(CHOOSE(StratNo,E_Snow!AF87+E_Snow!BD87,E_Aval!AF87+E_Aval!BD87,E_Smart!AF87+E_Smart!BD87,E_Dead!AF87+E_Dead!BD87,E_Cust!AF87+E_Cust!BD87),2))</f>
        <v/>
      </c>
      <c r="O87" s="13">
        <f>IF(OR($A87&gt;$B$3,Debts!$V$16=0),"",ROUND(CHOOSE(StratNo,E_Snow!AG87+E_Snow!BE87,E_Aval!AG87+E_Aval!BE87,E_Smart!AG87+E_Smart!BE87,E_Dead!AG87+E_Dead!BE87,E_Cust!AG87+E_Cust!BE87),2))</f>
        <v/>
      </c>
      <c r="P87" s="13">
        <f>IF($A87&gt;$B$3,"",CHOOSE(StratNo,E_Snow!G87,E_Aval!G87,E_Smart!G87,E_Dead!G87,E_Cust!G87))</f>
        <v/>
      </c>
      <c r="Q87" s="13">
        <f>IF($A87&gt;$B$3,"",CHOOSE(StratNo,E_Snow!H87,E_Aval!H87,E_Smart!H87,E_Dead!H87,E_Cust!H87))</f>
        <v/>
      </c>
      <c r="R87" s="13">
        <f>IF($A87&gt;$B$3,"",CHOOSE(StratNo,E_Snow!I87,E_Aval!I87,E_Smart!I87,E_Dead!I87,E_Cust!I87))</f>
        <v/>
      </c>
    </row>
    <row r="88">
      <c r="A88" s="20" t="n">
        <v>83</v>
      </c>
      <c r="B88" s="11">
        <f>IF(A88&gt;$B$3,"",Months!B88)</f>
        <v/>
      </c>
      <c r="C88" s="13">
        <f>IF(A88&gt;$B$3,"",ROUND(Months!C88+Months!D88,2))</f>
        <v/>
      </c>
      <c r="D88" s="13">
        <f>IF(OR($A88&gt;$B$3,Debts!$V$5=0),"",ROUND(CHOOSE(StratNo,E_Snow!V88+E_Snow!AT88,E_Aval!V88+E_Aval!AT88,E_Smart!V88+E_Smart!AT88,E_Dead!V88+E_Dead!AT88,E_Cust!V88+E_Cust!AT88),2))</f>
        <v/>
      </c>
      <c r="E88" s="13">
        <f>IF(OR($A88&gt;$B$3,Debts!$V$6=0),"",ROUND(CHOOSE(StratNo,E_Snow!W88+E_Snow!AU88,E_Aval!W88+E_Aval!AU88,E_Smart!W88+E_Smart!AU88,E_Dead!W88+E_Dead!AU88,E_Cust!W88+E_Cust!AU88),2))</f>
        <v/>
      </c>
      <c r="F88" s="13">
        <f>IF(OR($A88&gt;$B$3,Debts!$V$7=0),"",ROUND(CHOOSE(StratNo,E_Snow!X88+E_Snow!AV88,E_Aval!X88+E_Aval!AV88,E_Smart!X88+E_Smart!AV88,E_Dead!X88+E_Dead!AV88,E_Cust!X88+E_Cust!AV88),2))</f>
        <v/>
      </c>
      <c r="G88" s="13">
        <f>IF(OR($A88&gt;$B$3,Debts!$V$8=0),"",ROUND(CHOOSE(StratNo,E_Snow!Y88+E_Snow!AW88,E_Aval!Y88+E_Aval!AW88,E_Smart!Y88+E_Smart!AW88,E_Dead!Y88+E_Dead!AW88,E_Cust!Y88+E_Cust!AW88),2))</f>
        <v/>
      </c>
      <c r="H88" s="13">
        <f>IF(OR($A88&gt;$B$3,Debts!$V$9=0),"",ROUND(CHOOSE(StratNo,E_Snow!Z88+E_Snow!AX88,E_Aval!Z88+E_Aval!AX88,E_Smart!Z88+E_Smart!AX88,E_Dead!Z88+E_Dead!AX88,E_Cust!Z88+E_Cust!AX88),2))</f>
        <v/>
      </c>
      <c r="I88" s="13">
        <f>IF(OR($A88&gt;$B$3,Debts!$V$10=0),"",ROUND(CHOOSE(StratNo,E_Snow!AA88+E_Snow!AY88,E_Aval!AA88+E_Aval!AY88,E_Smart!AA88+E_Smart!AY88,E_Dead!AA88+E_Dead!AY88,E_Cust!AA88+E_Cust!AY88),2))</f>
        <v/>
      </c>
      <c r="J88" s="13">
        <f>IF(OR($A88&gt;$B$3,Debts!$V$11=0),"",ROUND(CHOOSE(StratNo,E_Snow!AB88+E_Snow!AZ88,E_Aval!AB88+E_Aval!AZ88,E_Smart!AB88+E_Smart!AZ88,E_Dead!AB88+E_Dead!AZ88,E_Cust!AB88+E_Cust!AZ88),2))</f>
        <v/>
      </c>
      <c r="K88" s="13">
        <f>IF(OR($A88&gt;$B$3,Debts!$V$12=0),"",ROUND(CHOOSE(StratNo,E_Snow!AC88+E_Snow!BA88,E_Aval!AC88+E_Aval!BA88,E_Smart!AC88+E_Smart!BA88,E_Dead!AC88+E_Dead!BA88,E_Cust!AC88+E_Cust!BA88),2))</f>
        <v/>
      </c>
      <c r="L88" s="13">
        <f>IF(OR($A88&gt;$B$3,Debts!$V$13=0),"",ROUND(CHOOSE(StratNo,E_Snow!AD88+E_Snow!BB88,E_Aval!AD88+E_Aval!BB88,E_Smart!AD88+E_Smart!BB88,E_Dead!AD88+E_Dead!BB88,E_Cust!AD88+E_Cust!BB88),2))</f>
        <v/>
      </c>
      <c r="M88" s="13">
        <f>IF(OR($A88&gt;$B$3,Debts!$V$14=0),"",ROUND(CHOOSE(StratNo,E_Snow!AE88+E_Snow!BC88,E_Aval!AE88+E_Aval!BC88,E_Smart!AE88+E_Smart!BC88,E_Dead!AE88+E_Dead!BC88,E_Cust!AE88+E_Cust!BC88),2))</f>
        <v/>
      </c>
      <c r="N88" s="13">
        <f>IF(OR($A88&gt;$B$3,Debts!$V$15=0),"",ROUND(CHOOSE(StratNo,E_Snow!AF88+E_Snow!BD88,E_Aval!AF88+E_Aval!BD88,E_Smart!AF88+E_Smart!BD88,E_Dead!AF88+E_Dead!BD88,E_Cust!AF88+E_Cust!BD88),2))</f>
        <v/>
      </c>
      <c r="O88" s="13">
        <f>IF(OR($A88&gt;$B$3,Debts!$V$16=0),"",ROUND(CHOOSE(StratNo,E_Snow!AG88+E_Snow!BE88,E_Aval!AG88+E_Aval!BE88,E_Smart!AG88+E_Smart!BE88,E_Dead!AG88+E_Dead!BE88,E_Cust!AG88+E_Cust!BE88),2))</f>
        <v/>
      </c>
      <c r="P88" s="13">
        <f>IF($A88&gt;$B$3,"",CHOOSE(StratNo,E_Snow!G88,E_Aval!G88,E_Smart!G88,E_Dead!G88,E_Cust!G88))</f>
        <v/>
      </c>
      <c r="Q88" s="13">
        <f>IF($A88&gt;$B$3,"",CHOOSE(StratNo,E_Snow!H88,E_Aval!H88,E_Smart!H88,E_Dead!H88,E_Cust!H88))</f>
        <v/>
      </c>
      <c r="R88" s="13">
        <f>IF($A88&gt;$B$3,"",CHOOSE(StratNo,E_Snow!I88,E_Aval!I88,E_Smart!I88,E_Dead!I88,E_Cust!I88))</f>
        <v/>
      </c>
    </row>
    <row r="89">
      <c r="A89" s="20" t="n">
        <v>84</v>
      </c>
      <c r="B89" s="11">
        <f>IF(A89&gt;$B$3,"",Months!B89)</f>
        <v/>
      </c>
      <c r="C89" s="13">
        <f>IF(A89&gt;$B$3,"",ROUND(Months!C89+Months!D89,2))</f>
        <v/>
      </c>
      <c r="D89" s="13">
        <f>IF(OR($A89&gt;$B$3,Debts!$V$5=0),"",ROUND(CHOOSE(StratNo,E_Snow!V89+E_Snow!AT89,E_Aval!V89+E_Aval!AT89,E_Smart!V89+E_Smart!AT89,E_Dead!V89+E_Dead!AT89,E_Cust!V89+E_Cust!AT89),2))</f>
        <v/>
      </c>
      <c r="E89" s="13">
        <f>IF(OR($A89&gt;$B$3,Debts!$V$6=0),"",ROUND(CHOOSE(StratNo,E_Snow!W89+E_Snow!AU89,E_Aval!W89+E_Aval!AU89,E_Smart!W89+E_Smart!AU89,E_Dead!W89+E_Dead!AU89,E_Cust!W89+E_Cust!AU89),2))</f>
        <v/>
      </c>
      <c r="F89" s="13">
        <f>IF(OR($A89&gt;$B$3,Debts!$V$7=0),"",ROUND(CHOOSE(StratNo,E_Snow!X89+E_Snow!AV89,E_Aval!X89+E_Aval!AV89,E_Smart!X89+E_Smart!AV89,E_Dead!X89+E_Dead!AV89,E_Cust!X89+E_Cust!AV89),2))</f>
        <v/>
      </c>
      <c r="G89" s="13">
        <f>IF(OR($A89&gt;$B$3,Debts!$V$8=0),"",ROUND(CHOOSE(StratNo,E_Snow!Y89+E_Snow!AW89,E_Aval!Y89+E_Aval!AW89,E_Smart!Y89+E_Smart!AW89,E_Dead!Y89+E_Dead!AW89,E_Cust!Y89+E_Cust!AW89),2))</f>
        <v/>
      </c>
      <c r="H89" s="13">
        <f>IF(OR($A89&gt;$B$3,Debts!$V$9=0),"",ROUND(CHOOSE(StratNo,E_Snow!Z89+E_Snow!AX89,E_Aval!Z89+E_Aval!AX89,E_Smart!Z89+E_Smart!AX89,E_Dead!Z89+E_Dead!AX89,E_Cust!Z89+E_Cust!AX89),2))</f>
        <v/>
      </c>
      <c r="I89" s="13">
        <f>IF(OR($A89&gt;$B$3,Debts!$V$10=0),"",ROUND(CHOOSE(StratNo,E_Snow!AA89+E_Snow!AY89,E_Aval!AA89+E_Aval!AY89,E_Smart!AA89+E_Smart!AY89,E_Dead!AA89+E_Dead!AY89,E_Cust!AA89+E_Cust!AY89),2))</f>
        <v/>
      </c>
      <c r="J89" s="13">
        <f>IF(OR($A89&gt;$B$3,Debts!$V$11=0),"",ROUND(CHOOSE(StratNo,E_Snow!AB89+E_Snow!AZ89,E_Aval!AB89+E_Aval!AZ89,E_Smart!AB89+E_Smart!AZ89,E_Dead!AB89+E_Dead!AZ89,E_Cust!AB89+E_Cust!AZ89),2))</f>
        <v/>
      </c>
      <c r="K89" s="13">
        <f>IF(OR($A89&gt;$B$3,Debts!$V$12=0),"",ROUND(CHOOSE(StratNo,E_Snow!AC89+E_Snow!BA89,E_Aval!AC89+E_Aval!BA89,E_Smart!AC89+E_Smart!BA89,E_Dead!AC89+E_Dead!BA89,E_Cust!AC89+E_Cust!BA89),2))</f>
        <v/>
      </c>
      <c r="L89" s="13">
        <f>IF(OR($A89&gt;$B$3,Debts!$V$13=0),"",ROUND(CHOOSE(StratNo,E_Snow!AD89+E_Snow!BB89,E_Aval!AD89+E_Aval!BB89,E_Smart!AD89+E_Smart!BB89,E_Dead!AD89+E_Dead!BB89,E_Cust!AD89+E_Cust!BB89),2))</f>
        <v/>
      </c>
      <c r="M89" s="13">
        <f>IF(OR($A89&gt;$B$3,Debts!$V$14=0),"",ROUND(CHOOSE(StratNo,E_Snow!AE89+E_Snow!BC89,E_Aval!AE89+E_Aval!BC89,E_Smart!AE89+E_Smart!BC89,E_Dead!AE89+E_Dead!BC89,E_Cust!AE89+E_Cust!BC89),2))</f>
        <v/>
      </c>
      <c r="N89" s="13">
        <f>IF(OR($A89&gt;$B$3,Debts!$V$15=0),"",ROUND(CHOOSE(StratNo,E_Snow!AF89+E_Snow!BD89,E_Aval!AF89+E_Aval!BD89,E_Smart!AF89+E_Smart!BD89,E_Dead!AF89+E_Dead!BD89,E_Cust!AF89+E_Cust!BD89),2))</f>
        <v/>
      </c>
      <c r="O89" s="13">
        <f>IF(OR($A89&gt;$B$3,Debts!$V$16=0),"",ROUND(CHOOSE(StratNo,E_Snow!AG89+E_Snow!BE89,E_Aval!AG89+E_Aval!BE89,E_Smart!AG89+E_Smart!BE89,E_Dead!AG89+E_Dead!BE89,E_Cust!AG89+E_Cust!BE89),2))</f>
        <v/>
      </c>
      <c r="P89" s="13">
        <f>IF($A89&gt;$B$3,"",CHOOSE(StratNo,E_Snow!G89,E_Aval!G89,E_Smart!G89,E_Dead!G89,E_Cust!G89))</f>
        <v/>
      </c>
      <c r="Q89" s="13">
        <f>IF($A89&gt;$B$3,"",CHOOSE(StratNo,E_Snow!H89,E_Aval!H89,E_Smart!H89,E_Dead!H89,E_Cust!H89))</f>
        <v/>
      </c>
      <c r="R89" s="13">
        <f>IF($A89&gt;$B$3,"",CHOOSE(StratNo,E_Snow!I89,E_Aval!I89,E_Smart!I89,E_Dead!I89,E_Cust!I89))</f>
        <v/>
      </c>
    </row>
    <row r="90">
      <c r="A90" s="20" t="n">
        <v>85</v>
      </c>
      <c r="B90" s="11">
        <f>IF(A90&gt;$B$3,"",Months!B90)</f>
        <v/>
      </c>
      <c r="C90" s="13">
        <f>IF(A90&gt;$B$3,"",ROUND(Months!C90+Months!D90,2))</f>
        <v/>
      </c>
      <c r="D90" s="13">
        <f>IF(OR($A90&gt;$B$3,Debts!$V$5=0),"",ROUND(CHOOSE(StratNo,E_Snow!V90+E_Snow!AT90,E_Aval!V90+E_Aval!AT90,E_Smart!V90+E_Smart!AT90,E_Dead!V90+E_Dead!AT90,E_Cust!V90+E_Cust!AT90),2))</f>
        <v/>
      </c>
      <c r="E90" s="13">
        <f>IF(OR($A90&gt;$B$3,Debts!$V$6=0),"",ROUND(CHOOSE(StratNo,E_Snow!W90+E_Snow!AU90,E_Aval!W90+E_Aval!AU90,E_Smart!W90+E_Smart!AU90,E_Dead!W90+E_Dead!AU90,E_Cust!W90+E_Cust!AU90),2))</f>
        <v/>
      </c>
      <c r="F90" s="13">
        <f>IF(OR($A90&gt;$B$3,Debts!$V$7=0),"",ROUND(CHOOSE(StratNo,E_Snow!X90+E_Snow!AV90,E_Aval!X90+E_Aval!AV90,E_Smart!X90+E_Smart!AV90,E_Dead!X90+E_Dead!AV90,E_Cust!X90+E_Cust!AV90),2))</f>
        <v/>
      </c>
      <c r="G90" s="13">
        <f>IF(OR($A90&gt;$B$3,Debts!$V$8=0),"",ROUND(CHOOSE(StratNo,E_Snow!Y90+E_Snow!AW90,E_Aval!Y90+E_Aval!AW90,E_Smart!Y90+E_Smart!AW90,E_Dead!Y90+E_Dead!AW90,E_Cust!Y90+E_Cust!AW90),2))</f>
        <v/>
      </c>
      <c r="H90" s="13">
        <f>IF(OR($A90&gt;$B$3,Debts!$V$9=0),"",ROUND(CHOOSE(StratNo,E_Snow!Z90+E_Snow!AX90,E_Aval!Z90+E_Aval!AX90,E_Smart!Z90+E_Smart!AX90,E_Dead!Z90+E_Dead!AX90,E_Cust!Z90+E_Cust!AX90),2))</f>
        <v/>
      </c>
      <c r="I90" s="13">
        <f>IF(OR($A90&gt;$B$3,Debts!$V$10=0),"",ROUND(CHOOSE(StratNo,E_Snow!AA90+E_Snow!AY90,E_Aval!AA90+E_Aval!AY90,E_Smart!AA90+E_Smart!AY90,E_Dead!AA90+E_Dead!AY90,E_Cust!AA90+E_Cust!AY90),2))</f>
        <v/>
      </c>
      <c r="J90" s="13">
        <f>IF(OR($A90&gt;$B$3,Debts!$V$11=0),"",ROUND(CHOOSE(StratNo,E_Snow!AB90+E_Snow!AZ90,E_Aval!AB90+E_Aval!AZ90,E_Smart!AB90+E_Smart!AZ90,E_Dead!AB90+E_Dead!AZ90,E_Cust!AB90+E_Cust!AZ90),2))</f>
        <v/>
      </c>
      <c r="K90" s="13">
        <f>IF(OR($A90&gt;$B$3,Debts!$V$12=0),"",ROUND(CHOOSE(StratNo,E_Snow!AC90+E_Snow!BA90,E_Aval!AC90+E_Aval!BA90,E_Smart!AC90+E_Smart!BA90,E_Dead!AC90+E_Dead!BA90,E_Cust!AC90+E_Cust!BA90),2))</f>
        <v/>
      </c>
      <c r="L90" s="13">
        <f>IF(OR($A90&gt;$B$3,Debts!$V$13=0),"",ROUND(CHOOSE(StratNo,E_Snow!AD90+E_Snow!BB90,E_Aval!AD90+E_Aval!BB90,E_Smart!AD90+E_Smart!BB90,E_Dead!AD90+E_Dead!BB90,E_Cust!AD90+E_Cust!BB90),2))</f>
        <v/>
      </c>
      <c r="M90" s="13">
        <f>IF(OR($A90&gt;$B$3,Debts!$V$14=0),"",ROUND(CHOOSE(StratNo,E_Snow!AE90+E_Snow!BC90,E_Aval!AE90+E_Aval!BC90,E_Smart!AE90+E_Smart!BC90,E_Dead!AE90+E_Dead!BC90,E_Cust!AE90+E_Cust!BC90),2))</f>
        <v/>
      </c>
      <c r="N90" s="13">
        <f>IF(OR($A90&gt;$B$3,Debts!$V$15=0),"",ROUND(CHOOSE(StratNo,E_Snow!AF90+E_Snow!BD90,E_Aval!AF90+E_Aval!BD90,E_Smart!AF90+E_Smart!BD90,E_Dead!AF90+E_Dead!BD90,E_Cust!AF90+E_Cust!BD90),2))</f>
        <v/>
      </c>
      <c r="O90" s="13">
        <f>IF(OR($A90&gt;$B$3,Debts!$V$16=0),"",ROUND(CHOOSE(StratNo,E_Snow!AG90+E_Snow!BE90,E_Aval!AG90+E_Aval!BE90,E_Smart!AG90+E_Smart!BE90,E_Dead!AG90+E_Dead!BE90,E_Cust!AG90+E_Cust!BE90),2))</f>
        <v/>
      </c>
      <c r="P90" s="13">
        <f>IF($A90&gt;$B$3,"",CHOOSE(StratNo,E_Snow!G90,E_Aval!G90,E_Smart!G90,E_Dead!G90,E_Cust!G90))</f>
        <v/>
      </c>
      <c r="Q90" s="13">
        <f>IF($A90&gt;$B$3,"",CHOOSE(StratNo,E_Snow!H90,E_Aval!H90,E_Smart!H90,E_Dead!H90,E_Cust!H90))</f>
        <v/>
      </c>
      <c r="R90" s="13">
        <f>IF($A90&gt;$B$3,"",CHOOSE(StratNo,E_Snow!I90,E_Aval!I90,E_Smart!I90,E_Dead!I90,E_Cust!I90))</f>
        <v/>
      </c>
    </row>
    <row r="91">
      <c r="A91" s="20" t="n">
        <v>86</v>
      </c>
      <c r="B91" s="11">
        <f>IF(A91&gt;$B$3,"",Months!B91)</f>
        <v/>
      </c>
      <c r="C91" s="13">
        <f>IF(A91&gt;$B$3,"",ROUND(Months!C91+Months!D91,2))</f>
        <v/>
      </c>
      <c r="D91" s="13">
        <f>IF(OR($A91&gt;$B$3,Debts!$V$5=0),"",ROUND(CHOOSE(StratNo,E_Snow!V91+E_Snow!AT91,E_Aval!V91+E_Aval!AT91,E_Smart!V91+E_Smart!AT91,E_Dead!V91+E_Dead!AT91,E_Cust!V91+E_Cust!AT91),2))</f>
        <v/>
      </c>
      <c r="E91" s="13">
        <f>IF(OR($A91&gt;$B$3,Debts!$V$6=0),"",ROUND(CHOOSE(StratNo,E_Snow!W91+E_Snow!AU91,E_Aval!W91+E_Aval!AU91,E_Smart!W91+E_Smart!AU91,E_Dead!W91+E_Dead!AU91,E_Cust!W91+E_Cust!AU91),2))</f>
        <v/>
      </c>
      <c r="F91" s="13">
        <f>IF(OR($A91&gt;$B$3,Debts!$V$7=0),"",ROUND(CHOOSE(StratNo,E_Snow!X91+E_Snow!AV91,E_Aval!X91+E_Aval!AV91,E_Smart!X91+E_Smart!AV91,E_Dead!X91+E_Dead!AV91,E_Cust!X91+E_Cust!AV91),2))</f>
        <v/>
      </c>
      <c r="G91" s="13">
        <f>IF(OR($A91&gt;$B$3,Debts!$V$8=0),"",ROUND(CHOOSE(StratNo,E_Snow!Y91+E_Snow!AW91,E_Aval!Y91+E_Aval!AW91,E_Smart!Y91+E_Smart!AW91,E_Dead!Y91+E_Dead!AW91,E_Cust!Y91+E_Cust!AW91),2))</f>
        <v/>
      </c>
      <c r="H91" s="13">
        <f>IF(OR($A91&gt;$B$3,Debts!$V$9=0),"",ROUND(CHOOSE(StratNo,E_Snow!Z91+E_Snow!AX91,E_Aval!Z91+E_Aval!AX91,E_Smart!Z91+E_Smart!AX91,E_Dead!Z91+E_Dead!AX91,E_Cust!Z91+E_Cust!AX91),2))</f>
        <v/>
      </c>
      <c r="I91" s="13">
        <f>IF(OR($A91&gt;$B$3,Debts!$V$10=0),"",ROUND(CHOOSE(StratNo,E_Snow!AA91+E_Snow!AY91,E_Aval!AA91+E_Aval!AY91,E_Smart!AA91+E_Smart!AY91,E_Dead!AA91+E_Dead!AY91,E_Cust!AA91+E_Cust!AY91),2))</f>
        <v/>
      </c>
      <c r="J91" s="13">
        <f>IF(OR($A91&gt;$B$3,Debts!$V$11=0),"",ROUND(CHOOSE(StratNo,E_Snow!AB91+E_Snow!AZ91,E_Aval!AB91+E_Aval!AZ91,E_Smart!AB91+E_Smart!AZ91,E_Dead!AB91+E_Dead!AZ91,E_Cust!AB91+E_Cust!AZ91),2))</f>
        <v/>
      </c>
      <c r="K91" s="13">
        <f>IF(OR($A91&gt;$B$3,Debts!$V$12=0),"",ROUND(CHOOSE(StratNo,E_Snow!AC91+E_Snow!BA91,E_Aval!AC91+E_Aval!BA91,E_Smart!AC91+E_Smart!BA91,E_Dead!AC91+E_Dead!BA91,E_Cust!AC91+E_Cust!BA91),2))</f>
        <v/>
      </c>
      <c r="L91" s="13">
        <f>IF(OR($A91&gt;$B$3,Debts!$V$13=0),"",ROUND(CHOOSE(StratNo,E_Snow!AD91+E_Snow!BB91,E_Aval!AD91+E_Aval!BB91,E_Smart!AD91+E_Smart!BB91,E_Dead!AD91+E_Dead!BB91,E_Cust!AD91+E_Cust!BB91),2))</f>
        <v/>
      </c>
      <c r="M91" s="13">
        <f>IF(OR($A91&gt;$B$3,Debts!$V$14=0),"",ROUND(CHOOSE(StratNo,E_Snow!AE91+E_Snow!BC91,E_Aval!AE91+E_Aval!BC91,E_Smart!AE91+E_Smart!BC91,E_Dead!AE91+E_Dead!BC91,E_Cust!AE91+E_Cust!BC91),2))</f>
        <v/>
      </c>
      <c r="N91" s="13">
        <f>IF(OR($A91&gt;$B$3,Debts!$V$15=0),"",ROUND(CHOOSE(StratNo,E_Snow!AF91+E_Snow!BD91,E_Aval!AF91+E_Aval!BD91,E_Smart!AF91+E_Smart!BD91,E_Dead!AF91+E_Dead!BD91,E_Cust!AF91+E_Cust!BD91),2))</f>
        <v/>
      </c>
      <c r="O91" s="13">
        <f>IF(OR($A91&gt;$B$3,Debts!$V$16=0),"",ROUND(CHOOSE(StratNo,E_Snow!AG91+E_Snow!BE91,E_Aval!AG91+E_Aval!BE91,E_Smart!AG91+E_Smart!BE91,E_Dead!AG91+E_Dead!BE91,E_Cust!AG91+E_Cust!BE91),2))</f>
        <v/>
      </c>
      <c r="P91" s="13">
        <f>IF($A91&gt;$B$3,"",CHOOSE(StratNo,E_Snow!G91,E_Aval!G91,E_Smart!G91,E_Dead!G91,E_Cust!G91))</f>
        <v/>
      </c>
      <c r="Q91" s="13">
        <f>IF($A91&gt;$B$3,"",CHOOSE(StratNo,E_Snow!H91,E_Aval!H91,E_Smart!H91,E_Dead!H91,E_Cust!H91))</f>
        <v/>
      </c>
      <c r="R91" s="13">
        <f>IF($A91&gt;$B$3,"",CHOOSE(StratNo,E_Snow!I91,E_Aval!I91,E_Smart!I91,E_Dead!I91,E_Cust!I91))</f>
        <v/>
      </c>
    </row>
    <row r="92">
      <c r="A92" s="20" t="n">
        <v>87</v>
      </c>
      <c r="B92" s="11">
        <f>IF(A92&gt;$B$3,"",Months!B92)</f>
        <v/>
      </c>
      <c r="C92" s="13">
        <f>IF(A92&gt;$B$3,"",ROUND(Months!C92+Months!D92,2))</f>
        <v/>
      </c>
      <c r="D92" s="13">
        <f>IF(OR($A92&gt;$B$3,Debts!$V$5=0),"",ROUND(CHOOSE(StratNo,E_Snow!V92+E_Snow!AT92,E_Aval!V92+E_Aval!AT92,E_Smart!V92+E_Smart!AT92,E_Dead!V92+E_Dead!AT92,E_Cust!V92+E_Cust!AT92),2))</f>
        <v/>
      </c>
      <c r="E92" s="13">
        <f>IF(OR($A92&gt;$B$3,Debts!$V$6=0),"",ROUND(CHOOSE(StratNo,E_Snow!W92+E_Snow!AU92,E_Aval!W92+E_Aval!AU92,E_Smart!W92+E_Smart!AU92,E_Dead!W92+E_Dead!AU92,E_Cust!W92+E_Cust!AU92),2))</f>
        <v/>
      </c>
      <c r="F92" s="13">
        <f>IF(OR($A92&gt;$B$3,Debts!$V$7=0),"",ROUND(CHOOSE(StratNo,E_Snow!X92+E_Snow!AV92,E_Aval!X92+E_Aval!AV92,E_Smart!X92+E_Smart!AV92,E_Dead!X92+E_Dead!AV92,E_Cust!X92+E_Cust!AV92),2))</f>
        <v/>
      </c>
      <c r="G92" s="13">
        <f>IF(OR($A92&gt;$B$3,Debts!$V$8=0),"",ROUND(CHOOSE(StratNo,E_Snow!Y92+E_Snow!AW92,E_Aval!Y92+E_Aval!AW92,E_Smart!Y92+E_Smart!AW92,E_Dead!Y92+E_Dead!AW92,E_Cust!Y92+E_Cust!AW92),2))</f>
        <v/>
      </c>
      <c r="H92" s="13">
        <f>IF(OR($A92&gt;$B$3,Debts!$V$9=0),"",ROUND(CHOOSE(StratNo,E_Snow!Z92+E_Snow!AX92,E_Aval!Z92+E_Aval!AX92,E_Smart!Z92+E_Smart!AX92,E_Dead!Z92+E_Dead!AX92,E_Cust!Z92+E_Cust!AX92),2))</f>
        <v/>
      </c>
      <c r="I92" s="13">
        <f>IF(OR($A92&gt;$B$3,Debts!$V$10=0),"",ROUND(CHOOSE(StratNo,E_Snow!AA92+E_Snow!AY92,E_Aval!AA92+E_Aval!AY92,E_Smart!AA92+E_Smart!AY92,E_Dead!AA92+E_Dead!AY92,E_Cust!AA92+E_Cust!AY92),2))</f>
        <v/>
      </c>
      <c r="J92" s="13">
        <f>IF(OR($A92&gt;$B$3,Debts!$V$11=0),"",ROUND(CHOOSE(StratNo,E_Snow!AB92+E_Snow!AZ92,E_Aval!AB92+E_Aval!AZ92,E_Smart!AB92+E_Smart!AZ92,E_Dead!AB92+E_Dead!AZ92,E_Cust!AB92+E_Cust!AZ92),2))</f>
        <v/>
      </c>
      <c r="K92" s="13">
        <f>IF(OR($A92&gt;$B$3,Debts!$V$12=0),"",ROUND(CHOOSE(StratNo,E_Snow!AC92+E_Snow!BA92,E_Aval!AC92+E_Aval!BA92,E_Smart!AC92+E_Smart!BA92,E_Dead!AC92+E_Dead!BA92,E_Cust!AC92+E_Cust!BA92),2))</f>
        <v/>
      </c>
      <c r="L92" s="13">
        <f>IF(OR($A92&gt;$B$3,Debts!$V$13=0),"",ROUND(CHOOSE(StratNo,E_Snow!AD92+E_Snow!BB92,E_Aval!AD92+E_Aval!BB92,E_Smart!AD92+E_Smart!BB92,E_Dead!AD92+E_Dead!BB92,E_Cust!AD92+E_Cust!BB92),2))</f>
        <v/>
      </c>
      <c r="M92" s="13">
        <f>IF(OR($A92&gt;$B$3,Debts!$V$14=0),"",ROUND(CHOOSE(StratNo,E_Snow!AE92+E_Snow!BC92,E_Aval!AE92+E_Aval!BC92,E_Smart!AE92+E_Smart!BC92,E_Dead!AE92+E_Dead!BC92,E_Cust!AE92+E_Cust!BC92),2))</f>
        <v/>
      </c>
      <c r="N92" s="13">
        <f>IF(OR($A92&gt;$B$3,Debts!$V$15=0),"",ROUND(CHOOSE(StratNo,E_Snow!AF92+E_Snow!BD92,E_Aval!AF92+E_Aval!BD92,E_Smart!AF92+E_Smart!BD92,E_Dead!AF92+E_Dead!BD92,E_Cust!AF92+E_Cust!BD92),2))</f>
        <v/>
      </c>
      <c r="O92" s="13">
        <f>IF(OR($A92&gt;$B$3,Debts!$V$16=0),"",ROUND(CHOOSE(StratNo,E_Snow!AG92+E_Snow!BE92,E_Aval!AG92+E_Aval!BE92,E_Smart!AG92+E_Smart!BE92,E_Dead!AG92+E_Dead!BE92,E_Cust!AG92+E_Cust!BE92),2))</f>
        <v/>
      </c>
      <c r="P92" s="13">
        <f>IF($A92&gt;$B$3,"",CHOOSE(StratNo,E_Snow!G92,E_Aval!G92,E_Smart!G92,E_Dead!G92,E_Cust!G92))</f>
        <v/>
      </c>
      <c r="Q92" s="13">
        <f>IF($A92&gt;$B$3,"",CHOOSE(StratNo,E_Snow!H92,E_Aval!H92,E_Smart!H92,E_Dead!H92,E_Cust!H92))</f>
        <v/>
      </c>
      <c r="R92" s="13">
        <f>IF($A92&gt;$B$3,"",CHOOSE(StratNo,E_Snow!I92,E_Aval!I92,E_Smart!I92,E_Dead!I92,E_Cust!I92))</f>
        <v/>
      </c>
    </row>
    <row r="93">
      <c r="A93" s="20" t="n">
        <v>88</v>
      </c>
      <c r="B93" s="11">
        <f>IF(A93&gt;$B$3,"",Months!B93)</f>
        <v/>
      </c>
      <c r="C93" s="13">
        <f>IF(A93&gt;$B$3,"",ROUND(Months!C93+Months!D93,2))</f>
        <v/>
      </c>
      <c r="D93" s="13">
        <f>IF(OR($A93&gt;$B$3,Debts!$V$5=0),"",ROUND(CHOOSE(StratNo,E_Snow!V93+E_Snow!AT93,E_Aval!V93+E_Aval!AT93,E_Smart!V93+E_Smart!AT93,E_Dead!V93+E_Dead!AT93,E_Cust!V93+E_Cust!AT93),2))</f>
        <v/>
      </c>
      <c r="E93" s="13">
        <f>IF(OR($A93&gt;$B$3,Debts!$V$6=0),"",ROUND(CHOOSE(StratNo,E_Snow!W93+E_Snow!AU93,E_Aval!W93+E_Aval!AU93,E_Smart!W93+E_Smart!AU93,E_Dead!W93+E_Dead!AU93,E_Cust!W93+E_Cust!AU93),2))</f>
        <v/>
      </c>
      <c r="F93" s="13">
        <f>IF(OR($A93&gt;$B$3,Debts!$V$7=0),"",ROUND(CHOOSE(StratNo,E_Snow!X93+E_Snow!AV93,E_Aval!X93+E_Aval!AV93,E_Smart!X93+E_Smart!AV93,E_Dead!X93+E_Dead!AV93,E_Cust!X93+E_Cust!AV93),2))</f>
        <v/>
      </c>
      <c r="G93" s="13">
        <f>IF(OR($A93&gt;$B$3,Debts!$V$8=0),"",ROUND(CHOOSE(StratNo,E_Snow!Y93+E_Snow!AW93,E_Aval!Y93+E_Aval!AW93,E_Smart!Y93+E_Smart!AW93,E_Dead!Y93+E_Dead!AW93,E_Cust!Y93+E_Cust!AW93),2))</f>
        <v/>
      </c>
      <c r="H93" s="13">
        <f>IF(OR($A93&gt;$B$3,Debts!$V$9=0),"",ROUND(CHOOSE(StratNo,E_Snow!Z93+E_Snow!AX93,E_Aval!Z93+E_Aval!AX93,E_Smart!Z93+E_Smart!AX93,E_Dead!Z93+E_Dead!AX93,E_Cust!Z93+E_Cust!AX93),2))</f>
        <v/>
      </c>
      <c r="I93" s="13">
        <f>IF(OR($A93&gt;$B$3,Debts!$V$10=0),"",ROUND(CHOOSE(StratNo,E_Snow!AA93+E_Snow!AY93,E_Aval!AA93+E_Aval!AY93,E_Smart!AA93+E_Smart!AY93,E_Dead!AA93+E_Dead!AY93,E_Cust!AA93+E_Cust!AY93),2))</f>
        <v/>
      </c>
      <c r="J93" s="13">
        <f>IF(OR($A93&gt;$B$3,Debts!$V$11=0),"",ROUND(CHOOSE(StratNo,E_Snow!AB93+E_Snow!AZ93,E_Aval!AB93+E_Aval!AZ93,E_Smart!AB93+E_Smart!AZ93,E_Dead!AB93+E_Dead!AZ93,E_Cust!AB93+E_Cust!AZ93),2))</f>
        <v/>
      </c>
      <c r="K93" s="13">
        <f>IF(OR($A93&gt;$B$3,Debts!$V$12=0),"",ROUND(CHOOSE(StratNo,E_Snow!AC93+E_Snow!BA93,E_Aval!AC93+E_Aval!BA93,E_Smart!AC93+E_Smart!BA93,E_Dead!AC93+E_Dead!BA93,E_Cust!AC93+E_Cust!BA93),2))</f>
        <v/>
      </c>
      <c r="L93" s="13">
        <f>IF(OR($A93&gt;$B$3,Debts!$V$13=0),"",ROUND(CHOOSE(StratNo,E_Snow!AD93+E_Snow!BB93,E_Aval!AD93+E_Aval!BB93,E_Smart!AD93+E_Smart!BB93,E_Dead!AD93+E_Dead!BB93,E_Cust!AD93+E_Cust!BB93),2))</f>
        <v/>
      </c>
      <c r="M93" s="13">
        <f>IF(OR($A93&gt;$B$3,Debts!$V$14=0),"",ROUND(CHOOSE(StratNo,E_Snow!AE93+E_Snow!BC93,E_Aval!AE93+E_Aval!BC93,E_Smart!AE93+E_Smart!BC93,E_Dead!AE93+E_Dead!BC93,E_Cust!AE93+E_Cust!BC93),2))</f>
        <v/>
      </c>
      <c r="N93" s="13">
        <f>IF(OR($A93&gt;$B$3,Debts!$V$15=0),"",ROUND(CHOOSE(StratNo,E_Snow!AF93+E_Snow!BD93,E_Aval!AF93+E_Aval!BD93,E_Smart!AF93+E_Smart!BD93,E_Dead!AF93+E_Dead!BD93,E_Cust!AF93+E_Cust!BD93),2))</f>
        <v/>
      </c>
      <c r="O93" s="13">
        <f>IF(OR($A93&gt;$B$3,Debts!$V$16=0),"",ROUND(CHOOSE(StratNo,E_Snow!AG93+E_Snow!BE93,E_Aval!AG93+E_Aval!BE93,E_Smart!AG93+E_Smart!BE93,E_Dead!AG93+E_Dead!BE93,E_Cust!AG93+E_Cust!BE93),2))</f>
        <v/>
      </c>
      <c r="P93" s="13">
        <f>IF($A93&gt;$B$3,"",CHOOSE(StratNo,E_Snow!G93,E_Aval!G93,E_Smart!G93,E_Dead!G93,E_Cust!G93))</f>
        <v/>
      </c>
      <c r="Q93" s="13">
        <f>IF($A93&gt;$B$3,"",CHOOSE(StratNo,E_Snow!H93,E_Aval!H93,E_Smart!H93,E_Dead!H93,E_Cust!H93))</f>
        <v/>
      </c>
      <c r="R93" s="13">
        <f>IF($A93&gt;$B$3,"",CHOOSE(StratNo,E_Snow!I93,E_Aval!I93,E_Smart!I93,E_Dead!I93,E_Cust!I93))</f>
        <v/>
      </c>
    </row>
    <row r="94">
      <c r="A94" s="20" t="n">
        <v>89</v>
      </c>
      <c r="B94" s="11">
        <f>IF(A94&gt;$B$3,"",Months!B94)</f>
        <v/>
      </c>
      <c r="C94" s="13">
        <f>IF(A94&gt;$B$3,"",ROUND(Months!C94+Months!D94,2))</f>
        <v/>
      </c>
      <c r="D94" s="13">
        <f>IF(OR($A94&gt;$B$3,Debts!$V$5=0),"",ROUND(CHOOSE(StratNo,E_Snow!V94+E_Snow!AT94,E_Aval!V94+E_Aval!AT94,E_Smart!V94+E_Smart!AT94,E_Dead!V94+E_Dead!AT94,E_Cust!V94+E_Cust!AT94),2))</f>
        <v/>
      </c>
      <c r="E94" s="13">
        <f>IF(OR($A94&gt;$B$3,Debts!$V$6=0),"",ROUND(CHOOSE(StratNo,E_Snow!W94+E_Snow!AU94,E_Aval!W94+E_Aval!AU94,E_Smart!W94+E_Smart!AU94,E_Dead!W94+E_Dead!AU94,E_Cust!W94+E_Cust!AU94),2))</f>
        <v/>
      </c>
      <c r="F94" s="13">
        <f>IF(OR($A94&gt;$B$3,Debts!$V$7=0),"",ROUND(CHOOSE(StratNo,E_Snow!X94+E_Snow!AV94,E_Aval!X94+E_Aval!AV94,E_Smart!X94+E_Smart!AV94,E_Dead!X94+E_Dead!AV94,E_Cust!X94+E_Cust!AV94),2))</f>
        <v/>
      </c>
      <c r="G94" s="13">
        <f>IF(OR($A94&gt;$B$3,Debts!$V$8=0),"",ROUND(CHOOSE(StratNo,E_Snow!Y94+E_Snow!AW94,E_Aval!Y94+E_Aval!AW94,E_Smart!Y94+E_Smart!AW94,E_Dead!Y94+E_Dead!AW94,E_Cust!Y94+E_Cust!AW94),2))</f>
        <v/>
      </c>
      <c r="H94" s="13">
        <f>IF(OR($A94&gt;$B$3,Debts!$V$9=0),"",ROUND(CHOOSE(StratNo,E_Snow!Z94+E_Snow!AX94,E_Aval!Z94+E_Aval!AX94,E_Smart!Z94+E_Smart!AX94,E_Dead!Z94+E_Dead!AX94,E_Cust!Z94+E_Cust!AX94),2))</f>
        <v/>
      </c>
      <c r="I94" s="13">
        <f>IF(OR($A94&gt;$B$3,Debts!$V$10=0),"",ROUND(CHOOSE(StratNo,E_Snow!AA94+E_Snow!AY94,E_Aval!AA94+E_Aval!AY94,E_Smart!AA94+E_Smart!AY94,E_Dead!AA94+E_Dead!AY94,E_Cust!AA94+E_Cust!AY94),2))</f>
        <v/>
      </c>
      <c r="J94" s="13">
        <f>IF(OR($A94&gt;$B$3,Debts!$V$11=0),"",ROUND(CHOOSE(StratNo,E_Snow!AB94+E_Snow!AZ94,E_Aval!AB94+E_Aval!AZ94,E_Smart!AB94+E_Smart!AZ94,E_Dead!AB94+E_Dead!AZ94,E_Cust!AB94+E_Cust!AZ94),2))</f>
        <v/>
      </c>
      <c r="K94" s="13">
        <f>IF(OR($A94&gt;$B$3,Debts!$V$12=0),"",ROUND(CHOOSE(StratNo,E_Snow!AC94+E_Snow!BA94,E_Aval!AC94+E_Aval!BA94,E_Smart!AC94+E_Smart!BA94,E_Dead!AC94+E_Dead!BA94,E_Cust!AC94+E_Cust!BA94),2))</f>
        <v/>
      </c>
      <c r="L94" s="13">
        <f>IF(OR($A94&gt;$B$3,Debts!$V$13=0),"",ROUND(CHOOSE(StratNo,E_Snow!AD94+E_Snow!BB94,E_Aval!AD94+E_Aval!BB94,E_Smart!AD94+E_Smart!BB94,E_Dead!AD94+E_Dead!BB94,E_Cust!AD94+E_Cust!BB94),2))</f>
        <v/>
      </c>
      <c r="M94" s="13">
        <f>IF(OR($A94&gt;$B$3,Debts!$V$14=0),"",ROUND(CHOOSE(StratNo,E_Snow!AE94+E_Snow!BC94,E_Aval!AE94+E_Aval!BC94,E_Smart!AE94+E_Smart!BC94,E_Dead!AE94+E_Dead!BC94,E_Cust!AE94+E_Cust!BC94),2))</f>
        <v/>
      </c>
      <c r="N94" s="13">
        <f>IF(OR($A94&gt;$B$3,Debts!$V$15=0),"",ROUND(CHOOSE(StratNo,E_Snow!AF94+E_Snow!BD94,E_Aval!AF94+E_Aval!BD94,E_Smart!AF94+E_Smart!BD94,E_Dead!AF94+E_Dead!BD94,E_Cust!AF94+E_Cust!BD94),2))</f>
        <v/>
      </c>
      <c r="O94" s="13">
        <f>IF(OR($A94&gt;$B$3,Debts!$V$16=0),"",ROUND(CHOOSE(StratNo,E_Snow!AG94+E_Snow!BE94,E_Aval!AG94+E_Aval!BE94,E_Smart!AG94+E_Smart!BE94,E_Dead!AG94+E_Dead!BE94,E_Cust!AG94+E_Cust!BE94),2))</f>
        <v/>
      </c>
      <c r="P94" s="13">
        <f>IF($A94&gt;$B$3,"",CHOOSE(StratNo,E_Snow!G94,E_Aval!G94,E_Smart!G94,E_Dead!G94,E_Cust!G94))</f>
        <v/>
      </c>
      <c r="Q94" s="13">
        <f>IF($A94&gt;$B$3,"",CHOOSE(StratNo,E_Snow!H94,E_Aval!H94,E_Smart!H94,E_Dead!H94,E_Cust!H94))</f>
        <v/>
      </c>
      <c r="R94" s="13">
        <f>IF($A94&gt;$B$3,"",CHOOSE(StratNo,E_Snow!I94,E_Aval!I94,E_Smart!I94,E_Dead!I94,E_Cust!I94))</f>
        <v/>
      </c>
    </row>
    <row r="95">
      <c r="A95" s="20" t="n">
        <v>90</v>
      </c>
      <c r="B95" s="11">
        <f>IF(A95&gt;$B$3,"",Months!B95)</f>
        <v/>
      </c>
      <c r="C95" s="13">
        <f>IF(A95&gt;$B$3,"",ROUND(Months!C95+Months!D95,2))</f>
        <v/>
      </c>
      <c r="D95" s="13">
        <f>IF(OR($A95&gt;$B$3,Debts!$V$5=0),"",ROUND(CHOOSE(StratNo,E_Snow!V95+E_Snow!AT95,E_Aval!V95+E_Aval!AT95,E_Smart!V95+E_Smart!AT95,E_Dead!V95+E_Dead!AT95,E_Cust!V95+E_Cust!AT95),2))</f>
        <v/>
      </c>
      <c r="E95" s="13">
        <f>IF(OR($A95&gt;$B$3,Debts!$V$6=0),"",ROUND(CHOOSE(StratNo,E_Snow!W95+E_Snow!AU95,E_Aval!W95+E_Aval!AU95,E_Smart!W95+E_Smart!AU95,E_Dead!W95+E_Dead!AU95,E_Cust!W95+E_Cust!AU95),2))</f>
        <v/>
      </c>
      <c r="F95" s="13">
        <f>IF(OR($A95&gt;$B$3,Debts!$V$7=0),"",ROUND(CHOOSE(StratNo,E_Snow!X95+E_Snow!AV95,E_Aval!X95+E_Aval!AV95,E_Smart!X95+E_Smart!AV95,E_Dead!X95+E_Dead!AV95,E_Cust!X95+E_Cust!AV95),2))</f>
        <v/>
      </c>
      <c r="G95" s="13">
        <f>IF(OR($A95&gt;$B$3,Debts!$V$8=0),"",ROUND(CHOOSE(StratNo,E_Snow!Y95+E_Snow!AW95,E_Aval!Y95+E_Aval!AW95,E_Smart!Y95+E_Smart!AW95,E_Dead!Y95+E_Dead!AW95,E_Cust!Y95+E_Cust!AW95),2))</f>
        <v/>
      </c>
      <c r="H95" s="13">
        <f>IF(OR($A95&gt;$B$3,Debts!$V$9=0),"",ROUND(CHOOSE(StratNo,E_Snow!Z95+E_Snow!AX95,E_Aval!Z95+E_Aval!AX95,E_Smart!Z95+E_Smart!AX95,E_Dead!Z95+E_Dead!AX95,E_Cust!Z95+E_Cust!AX95),2))</f>
        <v/>
      </c>
      <c r="I95" s="13">
        <f>IF(OR($A95&gt;$B$3,Debts!$V$10=0),"",ROUND(CHOOSE(StratNo,E_Snow!AA95+E_Snow!AY95,E_Aval!AA95+E_Aval!AY95,E_Smart!AA95+E_Smart!AY95,E_Dead!AA95+E_Dead!AY95,E_Cust!AA95+E_Cust!AY95),2))</f>
        <v/>
      </c>
      <c r="J95" s="13">
        <f>IF(OR($A95&gt;$B$3,Debts!$V$11=0),"",ROUND(CHOOSE(StratNo,E_Snow!AB95+E_Snow!AZ95,E_Aval!AB95+E_Aval!AZ95,E_Smart!AB95+E_Smart!AZ95,E_Dead!AB95+E_Dead!AZ95,E_Cust!AB95+E_Cust!AZ95),2))</f>
        <v/>
      </c>
      <c r="K95" s="13">
        <f>IF(OR($A95&gt;$B$3,Debts!$V$12=0),"",ROUND(CHOOSE(StratNo,E_Snow!AC95+E_Snow!BA95,E_Aval!AC95+E_Aval!BA95,E_Smart!AC95+E_Smart!BA95,E_Dead!AC95+E_Dead!BA95,E_Cust!AC95+E_Cust!BA95),2))</f>
        <v/>
      </c>
      <c r="L95" s="13">
        <f>IF(OR($A95&gt;$B$3,Debts!$V$13=0),"",ROUND(CHOOSE(StratNo,E_Snow!AD95+E_Snow!BB95,E_Aval!AD95+E_Aval!BB95,E_Smart!AD95+E_Smart!BB95,E_Dead!AD95+E_Dead!BB95,E_Cust!AD95+E_Cust!BB95),2))</f>
        <v/>
      </c>
      <c r="M95" s="13">
        <f>IF(OR($A95&gt;$B$3,Debts!$V$14=0),"",ROUND(CHOOSE(StratNo,E_Snow!AE95+E_Snow!BC95,E_Aval!AE95+E_Aval!BC95,E_Smart!AE95+E_Smart!BC95,E_Dead!AE95+E_Dead!BC95,E_Cust!AE95+E_Cust!BC95),2))</f>
        <v/>
      </c>
      <c r="N95" s="13">
        <f>IF(OR($A95&gt;$B$3,Debts!$V$15=0),"",ROUND(CHOOSE(StratNo,E_Snow!AF95+E_Snow!BD95,E_Aval!AF95+E_Aval!BD95,E_Smart!AF95+E_Smart!BD95,E_Dead!AF95+E_Dead!BD95,E_Cust!AF95+E_Cust!BD95),2))</f>
        <v/>
      </c>
      <c r="O95" s="13">
        <f>IF(OR($A95&gt;$B$3,Debts!$V$16=0),"",ROUND(CHOOSE(StratNo,E_Snow!AG95+E_Snow!BE95,E_Aval!AG95+E_Aval!BE95,E_Smart!AG95+E_Smart!BE95,E_Dead!AG95+E_Dead!BE95,E_Cust!AG95+E_Cust!BE95),2))</f>
        <v/>
      </c>
      <c r="P95" s="13">
        <f>IF($A95&gt;$B$3,"",CHOOSE(StratNo,E_Snow!G95,E_Aval!G95,E_Smart!G95,E_Dead!G95,E_Cust!G95))</f>
        <v/>
      </c>
      <c r="Q95" s="13">
        <f>IF($A95&gt;$B$3,"",CHOOSE(StratNo,E_Snow!H95,E_Aval!H95,E_Smart!H95,E_Dead!H95,E_Cust!H95))</f>
        <v/>
      </c>
      <c r="R95" s="13">
        <f>IF($A95&gt;$B$3,"",CHOOSE(StratNo,E_Snow!I95,E_Aval!I95,E_Smart!I95,E_Dead!I95,E_Cust!I95))</f>
        <v/>
      </c>
    </row>
    <row r="96">
      <c r="A96" s="20" t="n">
        <v>91</v>
      </c>
      <c r="B96" s="11">
        <f>IF(A96&gt;$B$3,"",Months!B96)</f>
        <v/>
      </c>
      <c r="C96" s="13">
        <f>IF(A96&gt;$B$3,"",ROUND(Months!C96+Months!D96,2))</f>
        <v/>
      </c>
      <c r="D96" s="13">
        <f>IF(OR($A96&gt;$B$3,Debts!$V$5=0),"",ROUND(CHOOSE(StratNo,E_Snow!V96+E_Snow!AT96,E_Aval!V96+E_Aval!AT96,E_Smart!V96+E_Smart!AT96,E_Dead!V96+E_Dead!AT96,E_Cust!V96+E_Cust!AT96),2))</f>
        <v/>
      </c>
      <c r="E96" s="13">
        <f>IF(OR($A96&gt;$B$3,Debts!$V$6=0),"",ROUND(CHOOSE(StratNo,E_Snow!W96+E_Snow!AU96,E_Aval!W96+E_Aval!AU96,E_Smart!W96+E_Smart!AU96,E_Dead!W96+E_Dead!AU96,E_Cust!W96+E_Cust!AU96),2))</f>
        <v/>
      </c>
      <c r="F96" s="13">
        <f>IF(OR($A96&gt;$B$3,Debts!$V$7=0),"",ROUND(CHOOSE(StratNo,E_Snow!X96+E_Snow!AV96,E_Aval!X96+E_Aval!AV96,E_Smart!X96+E_Smart!AV96,E_Dead!X96+E_Dead!AV96,E_Cust!X96+E_Cust!AV96),2))</f>
        <v/>
      </c>
      <c r="G96" s="13">
        <f>IF(OR($A96&gt;$B$3,Debts!$V$8=0),"",ROUND(CHOOSE(StratNo,E_Snow!Y96+E_Snow!AW96,E_Aval!Y96+E_Aval!AW96,E_Smart!Y96+E_Smart!AW96,E_Dead!Y96+E_Dead!AW96,E_Cust!Y96+E_Cust!AW96),2))</f>
        <v/>
      </c>
      <c r="H96" s="13">
        <f>IF(OR($A96&gt;$B$3,Debts!$V$9=0),"",ROUND(CHOOSE(StratNo,E_Snow!Z96+E_Snow!AX96,E_Aval!Z96+E_Aval!AX96,E_Smart!Z96+E_Smart!AX96,E_Dead!Z96+E_Dead!AX96,E_Cust!Z96+E_Cust!AX96),2))</f>
        <v/>
      </c>
      <c r="I96" s="13">
        <f>IF(OR($A96&gt;$B$3,Debts!$V$10=0),"",ROUND(CHOOSE(StratNo,E_Snow!AA96+E_Snow!AY96,E_Aval!AA96+E_Aval!AY96,E_Smart!AA96+E_Smart!AY96,E_Dead!AA96+E_Dead!AY96,E_Cust!AA96+E_Cust!AY96),2))</f>
        <v/>
      </c>
      <c r="J96" s="13">
        <f>IF(OR($A96&gt;$B$3,Debts!$V$11=0),"",ROUND(CHOOSE(StratNo,E_Snow!AB96+E_Snow!AZ96,E_Aval!AB96+E_Aval!AZ96,E_Smart!AB96+E_Smart!AZ96,E_Dead!AB96+E_Dead!AZ96,E_Cust!AB96+E_Cust!AZ96),2))</f>
        <v/>
      </c>
      <c r="K96" s="13">
        <f>IF(OR($A96&gt;$B$3,Debts!$V$12=0),"",ROUND(CHOOSE(StratNo,E_Snow!AC96+E_Snow!BA96,E_Aval!AC96+E_Aval!BA96,E_Smart!AC96+E_Smart!BA96,E_Dead!AC96+E_Dead!BA96,E_Cust!AC96+E_Cust!BA96),2))</f>
        <v/>
      </c>
      <c r="L96" s="13">
        <f>IF(OR($A96&gt;$B$3,Debts!$V$13=0),"",ROUND(CHOOSE(StratNo,E_Snow!AD96+E_Snow!BB96,E_Aval!AD96+E_Aval!BB96,E_Smart!AD96+E_Smart!BB96,E_Dead!AD96+E_Dead!BB96,E_Cust!AD96+E_Cust!BB96),2))</f>
        <v/>
      </c>
      <c r="M96" s="13">
        <f>IF(OR($A96&gt;$B$3,Debts!$V$14=0),"",ROUND(CHOOSE(StratNo,E_Snow!AE96+E_Snow!BC96,E_Aval!AE96+E_Aval!BC96,E_Smart!AE96+E_Smart!BC96,E_Dead!AE96+E_Dead!BC96,E_Cust!AE96+E_Cust!BC96),2))</f>
        <v/>
      </c>
      <c r="N96" s="13">
        <f>IF(OR($A96&gt;$B$3,Debts!$V$15=0),"",ROUND(CHOOSE(StratNo,E_Snow!AF96+E_Snow!BD96,E_Aval!AF96+E_Aval!BD96,E_Smart!AF96+E_Smart!BD96,E_Dead!AF96+E_Dead!BD96,E_Cust!AF96+E_Cust!BD96),2))</f>
        <v/>
      </c>
      <c r="O96" s="13">
        <f>IF(OR($A96&gt;$B$3,Debts!$V$16=0),"",ROUND(CHOOSE(StratNo,E_Snow!AG96+E_Snow!BE96,E_Aval!AG96+E_Aval!BE96,E_Smart!AG96+E_Smart!BE96,E_Dead!AG96+E_Dead!BE96,E_Cust!AG96+E_Cust!BE96),2))</f>
        <v/>
      </c>
      <c r="P96" s="13">
        <f>IF($A96&gt;$B$3,"",CHOOSE(StratNo,E_Snow!G96,E_Aval!G96,E_Smart!G96,E_Dead!G96,E_Cust!G96))</f>
        <v/>
      </c>
      <c r="Q96" s="13">
        <f>IF($A96&gt;$B$3,"",CHOOSE(StratNo,E_Snow!H96,E_Aval!H96,E_Smart!H96,E_Dead!H96,E_Cust!H96))</f>
        <v/>
      </c>
      <c r="R96" s="13">
        <f>IF($A96&gt;$B$3,"",CHOOSE(StratNo,E_Snow!I96,E_Aval!I96,E_Smart!I96,E_Dead!I96,E_Cust!I96))</f>
        <v/>
      </c>
    </row>
    <row r="97">
      <c r="A97" s="20" t="n">
        <v>92</v>
      </c>
      <c r="B97" s="11">
        <f>IF(A97&gt;$B$3,"",Months!B97)</f>
        <v/>
      </c>
      <c r="C97" s="13">
        <f>IF(A97&gt;$B$3,"",ROUND(Months!C97+Months!D97,2))</f>
        <v/>
      </c>
      <c r="D97" s="13">
        <f>IF(OR($A97&gt;$B$3,Debts!$V$5=0),"",ROUND(CHOOSE(StratNo,E_Snow!V97+E_Snow!AT97,E_Aval!V97+E_Aval!AT97,E_Smart!V97+E_Smart!AT97,E_Dead!V97+E_Dead!AT97,E_Cust!V97+E_Cust!AT97),2))</f>
        <v/>
      </c>
      <c r="E97" s="13">
        <f>IF(OR($A97&gt;$B$3,Debts!$V$6=0),"",ROUND(CHOOSE(StratNo,E_Snow!W97+E_Snow!AU97,E_Aval!W97+E_Aval!AU97,E_Smart!W97+E_Smart!AU97,E_Dead!W97+E_Dead!AU97,E_Cust!W97+E_Cust!AU97),2))</f>
        <v/>
      </c>
      <c r="F97" s="13">
        <f>IF(OR($A97&gt;$B$3,Debts!$V$7=0),"",ROUND(CHOOSE(StratNo,E_Snow!X97+E_Snow!AV97,E_Aval!X97+E_Aval!AV97,E_Smart!X97+E_Smart!AV97,E_Dead!X97+E_Dead!AV97,E_Cust!X97+E_Cust!AV97),2))</f>
        <v/>
      </c>
      <c r="G97" s="13">
        <f>IF(OR($A97&gt;$B$3,Debts!$V$8=0),"",ROUND(CHOOSE(StratNo,E_Snow!Y97+E_Snow!AW97,E_Aval!Y97+E_Aval!AW97,E_Smart!Y97+E_Smart!AW97,E_Dead!Y97+E_Dead!AW97,E_Cust!Y97+E_Cust!AW97),2))</f>
        <v/>
      </c>
      <c r="H97" s="13">
        <f>IF(OR($A97&gt;$B$3,Debts!$V$9=0),"",ROUND(CHOOSE(StratNo,E_Snow!Z97+E_Snow!AX97,E_Aval!Z97+E_Aval!AX97,E_Smart!Z97+E_Smart!AX97,E_Dead!Z97+E_Dead!AX97,E_Cust!Z97+E_Cust!AX97),2))</f>
        <v/>
      </c>
      <c r="I97" s="13">
        <f>IF(OR($A97&gt;$B$3,Debts!$V$10=0),"",ROUND(CHOOSE(StratNo,E_Snow!AA97+E_Snow!AY97,E_Aval!AA97+E_Aval!AY97,E_Smart!AA97+E_Smart!AY97,E_Dead!AA97+E_Dead!AY97,E_Cust!AA97+E_Cust!AY97),2))</f>
        <v/>
      </c>
      <c r="J97" s="13">
        <f>IF(OR($A97&gt;$B$3,Debts!$V$11=0),"",ROUND(CHOOSE(StratNo,E_Snow!AB97+E_Snow!AZ97,E_Aval!AB97+E_Aval!AZ97,E_Smart!AB97+E_Smart!AZ97,E_Dead!AB97+E_Dead!AZ97,E_Cust!AB97+E_Cust!AZ97),2))</f>
        <v/>
      </c>
      <c r="K97" s="13">
        <f>IF(OR($A97&gt;$B$3,Debts!$V$12=0),"",ROUND(CHOOSE(StratNo,E_Snow!AC97+E_Snow!BA97,E_Aval!AC97+E_Aval!BA97,E_Smart!AC97+E_Smart!BA97,E_Dead!AC97+E_Dead!BA97,E_Cust!AC97+E_Cust!BA97),2))</f>
        <v/>
      </c>
      <c r="L97" s="13">
        <f>IF(OR($A97&gt;$B$3,Debts!$V$13=0),"",ROUND(CHOOSE(StratNo,E_Snow!AD97+E_Snow!BB97,E_Aval!AD97+E_Aval!BB97,E_Smart!AD97+E_Smart!BB97,E_Dead!AD97+E_Dead!BB97,E_Cust!AD97+E_Cust!BB97),2))</f>
        <v/>
      </c>
      <c r="M97" s="13">
        <f>IF(OR($A97&gt;$B$3,Debts!$V$14=0),"",ROUND(CHOOSE(StratNo,E_Snow!AE97+E_Snow!BC97,E_Aval!AE97+E_Aval!BC97,E_Smart!AE97+E_Smart!BC97,E_Dead!AE97+E_Dead!BC97,E_Cust!AE97+E_Cust!BC97),2))</f>
        <v/>
      </c>
      <c r="N97" s="13">
        <f>IF(OR($A97&gt;$B$3,Debts!$V$15=0),"",ROUND(CHOOSE(StratNo,E_Snow!AF97+E_Snow!BD97,E_Aval!AF97+E_Aval!BD97,E_Smart!AF97+E_Smart!BD97,E_Dead!AF97+E_Dead!BD97,E_Cust!AF97+E_Cust!BD97),2))</f>
        <v/>
      </c>
      <c r="O97" s="13">
        <f>IF(OR($A97&gt;$B$3,Debts!$V$16=0),"",ROUND(CHOOSE(StratNo,E_Snow!AG97+E_Snow!BE97,E_Aval!AG97+E_Aval!BE97,E_Smart!AG97+E_Smart!BE97,E_Dead!AG97+E_Dead!BE97,E_Cust!AG97+E_Cust!BE97),2))</f>
        <v/>
      </c>
      <c r="P97" s="13">
        <f>IF($A97&gt;$B$3,"",CHOOSE(StratNo,E_Snow!G97,E_Aval!G97,E_Smart!G97,E_Dead!G97,E_Cust!G97))</f>
        <v/>
      </c>
      <c r="Q97" s="13">
        <f>IF($A97&gt;$B$3,"",CHOOSE(StratNo,E_Snow!H97,E_Aval!H97,E_Smart!H97,E_Dead!H97,E_Cust!H97))</f>
        <v/>
      </c>
      <c r="R97" s="13">
        <f>IF($A97&gt;$B$3,"",CHOOSE(StratNo,E_Snow!I97,E_Aval!I97,E_Smart!I97,E_Dead!I97,E_Cust!I97))</f>
        <v/>
      </c>
    </row>
    <row r="98">
      <c r="A98" s="20" t="n">
        <v>93</v>
      </c>
      <c r="B98" s="11">
        <f>IF(A98&gt;$B$3,"",Months!B98)</f>
        <v/>
      </c>
      <c r="C98" s="13">
        <f>IF(A98&gt;$B$3,"",ROUND(Months!C98+Months!D98,2))</f>
        <v/>
      </c>
      <c r="D98" s="13">
        <f>IF(OR($A98&gt;$B$3,Debts!$V$5=0),"",ROUND(CHOOSE(StratNo,E_Snow!V98+E_Snow!AT98,E_Aval!V98+E_Aval!AT98,E_Smart!V98+E_Smart!AT98,E_Dead!V98+E_Dead!AT98,E_Cust!V98+E_Cust!AT98),2))</f>
        <v/>
      </c>
      <c r="E98" s="13">
        <f>IF(OR($A98&gt;$B$3,Debts!$V$6=0),"",ROUND(CHOOSE(StratNo,E_Snow!W98+E_Snow!AU98,E_Aval!W98+E_Aval!AU98,E_Smart!W98+E_Smart!AU98,E_Dead!W98+E_Dead!AU98,E_Cust!W98+E_Cust!AU98),2))</f>
        <v/>
      </c>
      <c r="F98" s="13">
        <f>IF(OR($A98&gt;$B$3,Debts!$V$7=0),"",ROUND(CHOOSE(StratNo,E_Snow!X98+E_Snow!AV98,E_Aval!X98+E_Aval!AV98,E_Smart!X98+E_Smart!AV98,E_Dead!X98+E_Dead!AV98,E_Cust!X98+E_Cust!AV98),2))</f>
        <v/>
      </c>
      <c r="G98" s="13">
        <f>IF(OR($A98&gt;$B$3,Debts!$V$8=0),"",ROUND(CHOOSE(StratNo,E_Snow!Y98+E_Snow!AW98,E_Aval!Y98+E_Aval!AW98,E_Smart!Y98+E_Smart!AW98,E_Dead!Y98+E_Dead!AW98,E_Cust!Y98+E_Cust!AW98),2))</f>
        <v/>
      </c>
      <c r="H98" s="13">
        <f>IF(OR($A98&gt;$B$3,Debts!$V$9=0),"",ROUND(CHOOSE(StratNo,E_Snow!Z98+E_Snow!AX98,E_Aval!Z98+E_Aval!AX98,E_Smart!Z98+E_Smart!AX98,E_Dead!Z98+E_Dead!AX98,E_Cust!Z98+E_Cust!AX98),2))</f>
        <v/>
      </c>
      <c r="I98" s="13">
        <f>IF(OR($A98&gt;$B$3,Debts!$V$10=0),"",ROUND(CHOOSE(StratNo,E_Snow!AA98+E_Snow!AY98,E_Aval!AA98+E_Aval!AY98,E_Smart!AA98+E_Smart!AY98,E_Dead!AA98+E_Dead!AY98,E_Cust!AA98+E_Cust!AY98),2))</f>
        <v/>
      </c>
      <c r="J98" s="13">
        <f>IF(OR($A98&gt;$B$3,Debts!$V$11=0),"",ROUND(CHOOSE(StratNo,E_Snow!AB98+E_Snow!AZ98,E_Aval!AB98+E_Aval!AZ98,E_Smart!AB98+E_Smart!AZ98,E_Dead!AB98+E_Dead!AZ98,E_Cust!AB98+E_Cust!AZ98),2))</f>
        <v/>
      </c>
      <c r="K98" s="13">
        <f>IF(OR($A98&gt;$B$3,Debts!$V$12=0),"",ROUND(CHOOSE(StratNo,E_Snow!AC98+E_Snow!BA98,E_Aval!AC98+E_Aval!BA98,E_Smart!AC98+E_Smart!BA98,E_Dead!AC98+E_Dead!BA98,E_Cust!AC98+E_Cust!BA98),2))</f>
        <v/>
      </c>
      <c r="L98" s="13">
        <f>IF(OR($A98&gt;$B$3,Debts!$V$13=0),"",ROUND(CHOOSE(StratNo,E_Snow!AD98+E_Snow!BB98,E_Aval!AD98+E_Aval!BB98,E_Smart!AD98+E_Smart!BB98,E_Dead!AD98+E_Dead!BB98,E_Cust!AD98+E_Cust!BB98),2))</f>
        <v/>
      </c>
      <c r="M98" s="13">
        <f>IF(OR($A98&gt;$B$3,Debts!$V$14=0),"",ROUND(CHOOSE(StratNo,E_Snow!AE98+E_Snow!BC98,E_Aval!AE98+E_Aval!BC98,E_Smart!AE98+E_Smart!BC98,E_Dead!AE98+E_Dead!BC98,E_Cust!AE98+E_Cust!BC98),2))</f>
        <v/>
      </c>
      <c r="N98" s="13">
        <f>IF(OR($A98&gt;$B$3,Debts!$V$15=0),"",ROUND(CHOOSE(StratNo,E_Snow!AF98+E_Snow!BD98,E_Aval!AF98+E_Aval!BD98,E_Smart!AF98+E_Smart!BD98,E_Dead!AF98+E_Dead!BD98,E_Cust!AF98+E_Cust!BD98),2))</f>
        <v/>
      </c>
      <c r="O98" s="13">
        <f>IF(OR($A98&gt;$B$3,Debts!$V$16=0),"",ROUND(CHOOSE(StratNo,E_Snow!AG98+E_Snow!BE98,E_Aval!AG98+E_Aval!BE98,E_Smart!AG98+E_Smart!BE98,E_Dead!AG98+E_Dead!BE98,E_Cust!AG98+E_Cust!BE98),2))</f>
        <v/>
      </c>
      <c r="P98" s="13">
        <f>IF($A98&gt;$B$3,"",CHOOSE(StratNo,E_Snow!G98,E_Aval!G98,E_Smart!G98,E_Dead!G98,E_Cust!G98))</f>
        <v/>
      </c>
      <c r="Q98" s="13">
        <f>IF($A98&gt;$B$3,"",CHOOSE(StratNo,E_Snow!H98,E_Aval!H98,E_Smart!H98,E_Dead!H98,E_Cust!H98))</f>
        <v/>
      </c>
      <c r="R98" s="13">
        <f>IF($A98&gt;$B$3,"",CHOOSE(StratNo,E_Snow!I98,E_Aval!I98,E_Smart!I98,E_Dead!I98,E_Cust!I98))</f>
        <v/>
      </c>
    </row>
    <row r="99">
      <c r="A99" s="20" t="n">
        <v>94</v>
      </c>
      <c r="B99" s="11">
        <f>IF(A99&gt;$B$3,"",Months!B99)</f>
        <v/>
      </c>
      <c r="C99" s="13">
        <f>IF(A99&gt;$B$3,"",ROUND(Months!C99+Months!D99,2))</f>
        <v/>
      </c>
      <c r="D99" s="13">
        <f>IF(OR($A99&gt;$B$3,Debts!$V$5=0),"",ROUND(CHOOSE(StratNo,E_Snow!V99+E_Snow!AT99,E_Aval!V99+E_Aval!AT99,E_Smart!V99+E_Smart!AT99,E_Dead!V99+E_Dead!AT99,E_Cust!V99+E_Cust!AT99),2))</f>
        <v/>
      </c>
      <c r="E99" s="13">
        <f>IF(OR($A99&gt;$B$3,Debts!$V$6=0),"",ROUND(CHOOSE(StratNo,E_Snow!W99+E_Snow!AU99,E_Aval!W99+E_Aval!AU99,E_Smart!W99+E_Smart!AU99,E_Dead!W99+E_Dead!AU99,E_Cust!W99+E_Cust!AU99),2))</f>
        <v/>
      </c>
      <c r="F99" s="13">
        <f>IF(OR($A99&gt;$B$3,Debts!$V$7=0),"",ROUND(CHOOSE(StratNo,E_Snow!X99+E_Snow!AV99,E_Aval!X99+E_Aval!AV99,E_Smart!X99+E_Smart!AV99,E_Dead!X99+E_Dead!AV99,E_Cust!X99+E_Cust!AV99),2))</f>
        <v/>
      </c>
      <c r="G99" s="13">
        <f>IF(OR($A99&gt;$B$3,Debts!$V$8=0),"",ROUND(CHOOSE(StratNo,E_Snow!Y99+E_Snow!AW99,E_Aval!Y99+E_Aval!AW99,E_Smart!Y99+E_Smart!AW99,E_Dead!Y99+E_Dead!AW99,E_Cust!Y99+E_Cust!AW99),2))</f>
        <v/>
      </c>
      <c r="H99" s="13">
        <f>IF(OR($A99&gt;$B$3,Debts!$V$9=0),"",ROUND(CHOOSE(StratNo,E_Snow!Z99+E_Snow!AX99,E_Aval!Z99+E_Aval!AX99,E_Smart!Z99+E_Smart!AX99,E_Dead!Z99+E_Dead!AX99,E_Cust!Z99+E_Cust!AX99),2))</f>
        <v/>
      </c>
      <c r="I99" s="13">
        <f>IF(OR($A99&gt;$B$3,Debts!$V$10=0),"",ROUND(CHOOSE(StratNo,E_Snow!AA99+E_Snow!AY99,E_Aval!AA99+E_Aval!AY99,E_Smart!AA99+E_Smart!AY99,E_Dead!AA99+E_Dead!AY99,E_Cust!AA99+E_Cust!AY99),2))</f>
        <v/>
      </c>
      <c r="J99" s="13">
        <f>IF(OR($A99&gt;$B$3,Debts!$V$11=0),"",ROUND(CHOOSE(StratNo,E_Snow!AB99+E_Snow!AZ99,E_Aval!AB99+E_Aval!AZ99,E_Smart!AB99+E_Smart!AZ99,E_Dead!AB99+E_Dead!AZ99,E_Cust!AB99+E_Cust!AZ99),2))</f>
        <v/>
      </c>
      <c r="K99" s="13">
        <f>IF(OR($A99&gt;$B$3,Debts!$V$12=0),"",ROUND(CHOOSE(StratNo,E_Snow!AC99+E_Snow!BA99,E_Aval!AC99+E_Aval!BA99,E_Smart!AC99+E_Smart!BA99,E_Dead!AC99+E_Dead!BA99,E_Cust!AC99+E_Cust!BA99),2))</f>
        <v/>
      </c>
      <c r="L99" s="13">
        <f>IF(OR($A99&gt;$B$3,Debts!$V$13=0),"",ROUND(CHOOSE(StratNo,E_Snow!AD99+E_Snow!BB99,E_Aval!AD99+E_Aval!BB99,E_Smart!AD99+E_Smart!BB99,E_Dead!AD99+E_Dead!BB99,E_Cust!AD99+E_Cust!BB99),2))</f>
        <v/>
      </c>
      <c r="M99" s="13">
        <f>IF(OR($A99&gt;$B$3,Debts!$V$14=0),"",ROUND(CHOOSE(StratNo,E_Snow!AE99+E_Snow!BC99,E_Aval!AE99+E_Aval!BC99,E_Smart!AE99+E_Smart!BC99,E_Dead!AE99+E_Dead!BC99,E_Cust!AE99+E_Cust!BC99),2))</f>
        <v/>
      </c>
      <c r="N99" s="13">
        <f>IF(OR($A99&gt;$B$3,Debts!$V$15=0),"",ROUND(CHOOSE(StratNo,E_Snow!AF99+E_Snow!BD99,E_Aval!AF99+E_Aval!BD99,E_Smart!AF99+E_Smart!BD99,E_Dead!AF99+E_Dead!BD99,E_Cust!AF99+E_Cust!BD99),2))</f>
        <v/>
      </c>
      <c r="O99" s="13">
        <f>IF(OR($A99&gt;$B$3,Debts!$V$16=0),"",ROUND(CHOOSE(StratNo,E_Snow!AG99+E_Snow!BE99,E_Aval!AG99+E_Aval!BE99,E_Smart!AG99+E_Smart!BE99,E_Dead!AG99+E_Dead!BE99,E_Cust!AG99+E_Cust!BE99),2))</f>
        <v/>
      </c>
      <c r="P99" s="13">
        <f>IF($A99&gt;$B$3,"",CHOOSE(StratNo,E_Snow!G99,E_Aval!G99,E_Smart!G99,E_Dead!G99,E_Cust!G99))</f>
        <v/>
      </c>
      <c r="Q99" s="13">
        <f>IF($A99&gt;$B$3,"",CHOOSE(StratNo,E_Snow!H99,E_Aval!H99,E_Smart!H99,E_Dead!H99,E_Cust!H99))</f>
        <v/>
      </c>
      <c r="R99" s="13">
        <f>IF($A99&gt;$B$3,"",CHOOSE(StratNo,E_Snow!I99,E_Aval!I99,E_Smart!I99,E_Dead!I99,E_Cust!I99))</f>
        <v/>
      </c>
    </row>
    <row r="100">
      <c r="A100" s="20" t="n">
        <v>95</v>
      </c>
      <c r="B100" s="11">
        <f>IF(A100&gt;$B$3,"",Months!B100)</f>
        <v/>
      </c>
      <c r="C100" s="13">
        <f>IF(A100&gt;$B$3,"",ROUND(Months!C100+Months!D100,2))</f>
        <v/>
      </c>
      <c r="D100" s="13">
        <f>IF(OR($A100&gt;$B$3,Debts!$V$5=0),"",ROUND(CHOOSE(StratNo,E_Snow!V100+E_Snow!AT100,E_Aval!V100+E_Aval!AT100,E_Smart!V100+E_Smart!AT100,E_Dead!V100+E_Dead!AT100,E_Cust!V100+E_Cust!AT100),2))</f>
        <v/>
      </c>
      <c r="E100" s="13">
        <f>IF(OR($A100&gt;$B$3,Debts!$V$6=0),"",ROUND(CHOOSE(StratNo,E_Snow!W100+E_Snow!AU100,E_Aval!W100+E_Aval!AU100,E_Smart!W100+E_Smart!AU100,E_Dead!W100+E_Dead!AU100,E_Cust!W100+E_Cust!AU100),2))</f>
        <v/>
      </c>
      <c r="F100" s="13">
        <f>IF(OR($A100&gt;$B$3,Debts!$V$7=0),"",ROUND(CHOOSE(StratNo,E_Snow!X100+E_Snow!AV100,E_Aval!X100+E_Aval!AV100,E_Smart!X100+E_Smart!AV100,E_Dead!X100+E_Dead!AV100,E_Cust!X100+E_Cust!AV100),2))</f>
        <v/>
      </c>
      <c r="G100" s="13">
        <f>IF(OR($A100&gt;$B$3,Debts!$V$8=0),"",ROUND(CHOOSE(StratNo,E_Snow!Y100+E_Snow!AW100,E_Aval!Y100+E_Aval!AW100,E_Smart!Y100+E_Smart!AW100,E_Dead!Y100+E_Dead!AW100,E_Cust!Y100+E_Cust!AW100),2))</f>
        <v/>
      </c>
      <c r="H100" s="13">
        <f>IF(OR($A100&gt;$B$3,Debts!$V$9=0),"",ROUND(CHOOSE(StratNo,E_Snow!Z100+E_Snow!AX100,E_Aval!Z100+E_Aval!AX100,E_Smart!Z100+E_Smart!AX100,E_Dead!Z100+E_Dead!AX100,E_Cust!Z100+E_Cust!AX100),2))</f>
        <v/>
      </c>
      <c r="I100" s="13">
        <f>IF(OR($A100&gt;$B$3,Debts!$V$10=0),"",ROUND(CHOOSE(StratNo,E_Snow!AA100+E_Snow!AY100,E_Aval!AA100+E_Aval!AY100,E_Smart!AA100+E_Smart!AY100,E_Dead!AA100+E_Dead!AY100,E_Cust!AA100+E_Cust!AY100),2))</f>
        <v/>
      </c>
      <c r="J100" s="13">
        <f>IF(OR($A100&gt;$B$3,Debts!$V$11=0),"",ROUND(CHOOSE(StratNo,E_Snow!AB100+E_Snow!AZ100,E_Aval!AB100+E_Aval!AZ100,E_Smart!AB100+E_Smart!AZ100,E_Dead!AB100+E_Dead!AZ100,E_Cust!AB100+E_Cust!AZ100),2))</f>
        <v/>
      </c>
      <c r="K100" s="13">
        <f>IF(OR($A100&gt;$B$3,Debts!$V$12=0),"",ROUND(CHOOSE(StratNo,E_Snow!AC100+E_Snow!BA100,E_Aval!AC100+E_Aval!BA100,E_Smart!AC100+E_Smart!BA100,E_Dead!AC100+E_Dead!BA100,E_Cust!AC100+E_Cust!BA100),2))</f>
        <v/>
      </c>
      <c r="L100" s="13">
        <f>IF(OR($A100&gt;$B$3,Debts!$V$13=0),"",ROUND(CHOOSE(StratNo,E_Snow!AD100+E_Snow!BB100,E_Aval!AD100+E_Aval!BB100,E_Smart!AD100+E_Smart!BB100,E_Dead!AD100+E_Dead!BB100,E_Cust!AD100+E_Cust!BB100),2))</f>
        <v/>
      </c>
      <c r="M100" s="13">
        <f>IF(OR($A100&gt;$B$3,Debts!$V$14=0),"",ROUND(CHOOSE(StratNo,E_Snow!AE100+E_Snow!BC100,E_Aval!AE100+E_Aval!BC100,E_Smart!AE100+E_Smart!BC100,E_Dead!AE100+E_Dead!BC100,E_Cust!AE100+E_Cust!BC100),2))</f>
        <v/>
      </c>
      <c r="N100" s="13">
        <f>IF(OR($A100&gt;$B$3,Debts!$V$15=0),"",ROUND(CHOOSE(StratNo,E_Snow!AF100+E_Snow!BD100,E_Aval!AF100+E_Aval!BD100,E_Smart!AF100+E_Smart!BD100,E_Dead!AF100+E_Dead!BD100,E_Cust!AF100+E_Cust!BD100),2))</f>
        <v/>
      </c>
      <c r="O100" s="13">
        <f>IF(OR($A100&gt;$B$3,Debts!$V$16=0),"",ROUND(CHOOSE(StratNo,E_Snow!AG100+E_Snow!BE100,E_Aval!AG100+E_Aval!BE100,E_Smart!AG100+E_Smart!BE100,E_Dead!AG100+E_Dead!BE100,E_Cust!AG100+E_Cust!BE100),2))</f>
        <v/>
      </c>
      <c r="P100" s="13">
        <f>IF($A100&gt;$B$3,"",CHOOSE(StratNo,E_Snow!G100,E_Aval!G100,E_Smart!G100,E_Dead!G100,E_Cust!G100))</f>
        <v/>
      </c>
      <c r="Q100" s="13">
        <f>IF($A100&gt;$B$3,"",CHOOSE(StratNo,E_Snow!H100,E_Aval!H100,E_Smart!H100,E_Dead!H100,E_Cust!H100))</f>
        <v/>
      </c>
      <c r="R100" s="13">
        <f>IF($A100&gt;$B$3,"",CHOOSE(StratNo,E_Snow!I100,E_Aval!I100,E_Smart!I100,E_Dead!I100,E_Cust!I100))</f>
        <v/>
      </c>
    </row>
    <row r="101">
      <c r="A101" s="20" t="n">
        <v>96</v>
      </c>
      <c r="B101" s="11">
        <f>IF(A101&gt;$B$3,"",Months!B101)</f>
        <v/>
      </c>
      <c r="C101" s="13">
        <f>IF(A101&gt;$B$3,"",ROUND(Months!C101+Months!D101,2))</f>
        <v/>
      </c>
      <c r="D101" s="13">
        <f>IF(OR($A101&gt;$B$3,Debts!$V$5=0),"",ROUND(CHOOSE(StratNo,E_Snow!V101+E_Snow!AT101,E_Aval!V101+E_Aval!AT101,E_Smart!V101+E_Smart!AT101,E_Dead!V101+E_Dead!AT101,E_Cust!V101+E_Cust!AT101),2))</f>
        <v/>
      </c>
      <c r="E101" s="13">
        <f>IF(OR($A101&gt;$B$3,Debts!$V$6=0),"",ROUND(CHOOSE(StratNo,E_Snow!W101+E_Snow!AU101,E_Aval!W101+E_Aval!AU101,E_Smart!W101+E_Smart!AU101,E_Dead!W101+E_Dead!AU101,E_Cust!W101+E_Cust!AU101),2))</f>
        <v/>
      </c>
      <c r="F101" s="13">
        <f>IF(OR($A101&gt;$B$3,Debts!$V$7=0),"",ROUND(CHOOSE(StratNo,E_Snow!X101+E_Snow!AV101,E_Aval!X101+E_Aval!AV101,E_Smart!X101+E_Smart!AV101,E_Dead!X101+E_Dead!AV101,E_Cust!X101+E_Cust!AV101),2))</f>
        <v/>
      </c>
      <c r="G101" s="13">
        <f>IF(OR($A101&gt;$B$3,Debts!$V$8=0),"",ROUND(CHOOSE(StratNo,E_Snow!Y101+E_Snow!AW101,E_Aval!Y101+E_Aval!AW101,E_Smart!Y101+E_Smart!AW101,E_Dead!Y101+E_Dead!AW101,E_Cust!Y101+E_Cust!AW101),2))</f>
        <v/>
      </c>
      <c r="H101" s="13">
        <f>IF(OR($A101&gt;$B$3,Debts!$V$9=0),"",ROUND(CHOOSE(StratNo,E_Snow!Z101+E_Snow!AX101,E_Aval!Z101+E_Aval!AX101,E_Smart!Z101+E_Smart!AX101,E_Dead!Z101+E_Dead!AX101,E_Cust!Z101+E_Cust!AX101),2))</f>
        <v/>
      </c>
      <c r="I101" s="13">
        <f>IF(OR($A101&gt;$B$3,Debts!$V$10=0),"",ROUND(CHOOSE(StratNo,E_Snow!AA101+E_Snow!AY101,E_Aval!AA101+E_Aval!AY101,E_Smart!AA101+E_Smart!AY101,E_Dead!AA101+E_Dead!AY101,E_Cust!AA101+E_Cust!AY101),2))</f>
        <v/>
      </c>
      <c r="J101" s="13">
        <f>IF(OR($A101&gt;$B$3,Debts!$V$11=0),"",ROUND(CHOOSE(StratNo,E_Snow!AB101+E_Snow!AZ101,E_Aval!AB101+E_Aval!AZ101,E_Smart!AB101+E_Smart!AZ101,E_Dead!AB101+E_Dead!AZ101,E_Cust!AB101+E_Cust!AZ101),2))</f>
        <v/>
      </c>
      <c r="K101" s="13">
        <f>IF(OR($A101&gt;$B$3,Debts!$V$12=0),"",ROUND(CHOOSE(StratNo,E_Snow!AC101+E_Snow!BA101,E_Aval!AC101+E_Aval!BA101,E_Smart!AC101+E_Smart!BA101,E_Dead!AC101+E_Dead!BA101,E_Cust!AC101+E_Cust!BA101),2))</f>
        <v/>
      </c>
      <c r="L101" s="13">
        <f>IF(OR($A101&gt;$B$3,Debts!$V$13=0),"",ROUND(CHOOSE(StratNo,E_Snow!AD101+E_Snow!BB101,E_Aval!AD101+E_Aval!BB101,E_Smart!AD101+E_Smart!BB101,E_Dead!AD101+E_Dead!BB101,E_Cust!AD101+E_Cust!BB101),2))</f>
        <v/>
      </c>
      <c r="M101" s="13">
        <f>IF(OR($A101&gt;$B$3,Debts!$V$14=0),"",ROUND(CHOOSE(StratNo,E_Snow!AE101+E_Snow!BC101,E_Aval!AE101+E_Aval!BC101,E_Smart!AE101+E_Smart!BC101,E_Dead!AE101+E_Dead!BC101,E_Cust!AE101+E_Cust!BC101),2))</f>
        <v/>
      </c>
      <c r="N101" s="13">
        <f>IF(OR($A101&gt;$B$3,Debts!$V$15=0),"",ROUND(CHOOSE(StratNo,E_Snow!AF101+E_Snow!BD101,E_Aval!AF101+E_Aval!BD101,E_Smart!AF101+E_Smart!BD101,E_Dead!AF101+E_Dead!BD101,E_Cust!AF101+E_Cust!BD101),2))</f>
        <v/>
      </c>
      <c r="O101" s="13">
        <f>IF(OR($A101&gt;$B$3,Debts!$V$16=0),"",ROUND(CHOOSE(StratNo,E_Snow!AG101+E_Snow!BE101,E_Aval!AG101+E_Aval!BE101,E_Smart!AG101+E_Smart!BE101,E_Dead!AG101+E_Dead!BE101,E_Cust!AG101+E_Cust!BE101),2))</f>
        <v/>
      </c>
      <c r="P101" s="13">
        <f>IF($A101&gt;$B$3,"",CHOOSE(StratNo,E_Snow!G101,E_Aval!G101,E_Smart!G101,E_Dead!G101,E_Cust!G101))</f>
        <v/>
      </c>
      <c r="Q101" s="13">
        <f>IF($A101&gt;$B$3,"",CHOOSE(StratNo,E_Snow!H101,E_Aval!H101,E_Smart!H101,E_Dead!H101,E_Cust!H101))</f>
        <v/>
      </c>
      <c r="R101" s="13">
        <f>IF($A101&gt;$B$3,"",CHOOSE(StratNo,E_Snow!I101,E_Aval!I101,E_Smart!I101,E_Dead!I101,E_Cust!I101))</f>
        <v/>
      </c>
    </row>
    <row r="102">
      <c r="A102" s="20" t="n">
        <v>97</v>
      </c>
      <c r="B102" s="11">
        <f>IF(A102&gt;$B$3,"",Months!B102)</f>
        <v/>
      </c>
      <c r="C102" s="13">
        <f>IF(A102&gt;$B$3,"",ROUND(Months!C102+Months!D102,2))</f>
        <v/>
      </c>
      <c r="D102" s="13">
        <f>IF(OR($A102&gt;$B$3,Debts!$V$5=0),"",ROUND(CHOOSE(StratNo,E_Snow!V102+E_Snow!AT102,E_Aval!V102+E_Aval!AT102,E_Smart!V102+E_Smart!AT102,E_Dead!V102+E_Dead!AT102,E_Cust!V102+E_Cust!AT102),2))</f>
        <v/>
      </c>
      <c r="E102" s="13">
        <f>IF(OR($A102&gt;$B$3,Debts!$V$6=0),"",ROUND(CHOOSE(StratNo,E_Snow!W102+E_Snow!AU102,E_Aval!W102+E_Aval!AU102,E_Smart!W102+E_Smart!AU102,E_Dead!W102+E_Dead!AU102,E_Cust!W102+E_Cust!AU102),2))</f>
        <v/>
      </c>
      <c r="F102" s="13">
        <f>IF(OR($A102&gt;$B$3,Debts!$V$7=0),"",ROUND(CHOOSE(StratNo,E_Snow!X102+E_Snow!AV102,E_Aval!X102+E_Aval!AV102,E_Smart!X102+E_Smart!AV102,E_Dead!X102+E_Dead!AV102,E_Cust!X102+E_Cust!AV102),2))</f>
        <v/>
      </c>
      <c r="G102" s="13">
        <f>IF(OR($A102&gt;$B$3,Debts!$V$8=0),"",ROUND(CHOOSE(StratNo,E_Snow!Y102+E_Snow!AW102,E_Aval!Y102+E_Aval!AW102,E_Smart!Y102+E_Smart!AW102,E_Dead!Y102+E_Dead!AW102,E_Cust!Y102+E_Cust!AW102),2))</f>
        <v/>
      </c>
      <c r="H102" s="13">
        <f>IF(OR($A102&gt;$B$3,Debts!$V$9=0),"",ROUND(CHOOSE(StratNo,E_Snow!Z102+E_Snow!AX102,E_Aval!Z102+E_Aval!AX102,E_Smart!Z102+E_Smart!AX102,E_Dead!Z102+E_Dead!AX102,E_Cust!Z102+E_Cust!AX102),2))</f>
        <v/>
      </c>
      <c r="I102" s="13">
        <f>IF(OR($A102&gt;$B$3,Debts!$V$10=0),"",ROUND(CHOOSE(StratNo,E_Snow!AA102+E_Snow!AY102,E_Aval!AA102+E_Aval!AY102,E_Smart!AA102+E_Smart!AY102,E_Dead!AA102+E_Dead!AY102,E_Cust!AA102+E_Cust!AY102),2))</f>
        <v/>
      </c>
      <c r="J102" s="13">
        <f>IF(OR($A102&gt;$B$3,Debts!$V$11=0),"",ROUND(CHOOSE(StratNo,E_Snow!AB102+E_Snow!AZ102,E_Aval!AB102+E_Aval!AZ102,E_Smart!AB102+E_Smart!AZ102,E_Dead!AB102+E_Dead!AZ102,E_Cust!AB102+E_Cust!AZ102),2))</f>
        <v/>
      </c>
      <c r="K102" s="13">
        <f>IF(OR($A102&gt;$B$3,Debts!$V$12=0),"",ROUND(CHOOSE(StratNo,E_Snow!AC102+E_Snow!BA102,E_Aval!AC102+E_Aval!BA102,E_Smart!AC102+E_Smart!BA102,E_Dead!AC102+E_Dead!BA102,E_Cust!AC102+E_Cust!BA102),2))</f>
        <v/>
      </c>
      <c r="L102" s="13">
        <f>IF(OR($A102&gt;$B$3,Debts!$V$13=0),"",ROUND(CHOOSE(StratNo,E_Snow!AD102+E_Snow!BB102,E_Aval!AD102+E_Aval!BB102,E_Smart!AD102+E_Smart!BB102,E_Dead!AD102+E_Dead!BB102,E_Cust!AD102+E_Cust!BB102),2))</f>
        <v/>
      </c>
      <c r="M102" s="13">
        <f>IF(OR($A102&gt;$B$3,Debts!$V$14=0),"",ROUND(CHOOSE(StratNo,E_Snow!AE102+E_Snow!BC102,E_Aval!AE102+E_Aval!BC102,E_Smart!AE102+E_Smart!BC102,E_Dead!AE102+E_Dead!BC102,E_Cust!AE102+E_Cust!BC102),2))</f>
        <v/>
      </c>
      <c r="N102" s="13">
        <f>IF(OR($A102&gt;$B$3,Debts!$V$15=0),"",ROUND(CHOOSE(StratNo,E_Snow!AF102+E_Snow!BD102,E_Aval!AF102+E_Aval!BD102,E_Smart!AF102+E_Smart!BD102,E_Dead!AF102+E_Dead!BD102,E_Cust!AF102+E_Cust!BD102),2))</f>
        <v/>
      </c>
      <c r="O102" s="13">
        <f>IF(OR($A102&gt;$B$3,Debts!$V$16=0),"",ROUND(CHOOSE(StratNo,E_Snow!AG102+E_Snow!BE102,E_Aval!AG102+E_Aval!BE102,E_Smart!AG102+E_Smart!BE102,E_Dead!AG102+E_Dead!BE102,E_Cust!AG102+E_Cust!BE102),2))</f>
        <v/>
      </c>
      <c r="P102" s="13">
        <f>IF($A102&gt;$B$3,"",CHOOSE(StratNo,E_Snow!G102,E_Aval!G102,E_Smart!G102,E_Dead!G102,E_Cust!G102))</f>
        <v/>
      </c>
      <c r="Q102" s="13">
        <f>IF($A102&gt;$B$3,"",CHOOSE(StratNo,E_Snow!H102,E_Aval!H102,E_Smart!H102,E_Dead!H102,E_Cust!H102))</f>
        <v/>
      </c>
      <c r="R102" s="13">
        <f>IF($A102&gt;$B$3,"",CHOOSE(StratNo,E_Snow!I102,E_Aval!I102,E_Smart!I102,E_Dead!I102,E_Cust!I102))</f>
        <v/>
      </c>
    </row>
    <row r="103">
      <c r="A103" s="20" t="n">
        <v>98</v>
      </c>
      <c r="B103" s="11">
        <f>IF(A103&gt;$B$3,"",Months!B103)</f>
        <v/>
      </c>
      <c r="C103" s="13">
        <f>IF(A103&gt;$B$3,"",ROUND(Months!C103+Months!D103,2))</f>
        <v/>
      </c>
      <c r="D103" s="13">
        <f>IF(OR($A103&gt;$B$3,Debts!$V$5=0),"",ROUND(CHOOSE(StratNo,E_Snow!V103+E_Snow!AT103,E_Aval!V103+E_Aval!AT103,E_Smart!V103+E_Smart!AT103,E_Dead!V103+E_Dead!AT103,E_Cust!V103+E_Cust!AT103),2))</f>
        <v/>
      </c>
      <c r="E103" s="13">
        <f>IF(OR($A103&gt;$B$3,Debts!$V$6=0),"",ROUND(CHOOSE(StratNo,E_Snow!W103+E_Snow!AU103,E_Aval!W103+E_Aval!AU103,E_Smart!W103+E_Smart!AU103,E_Dead!W103+E_Dead!AU103,E_Cust!W103+E_Cust!AU103),2))</f>
        <v/>
      </c>
      <c r="F103" s="13">
        <f>IF(OR($A103&gt;$B$3,Debts!$V$7=0),"",ROUND(CHOOSE(StratNo,E_Snow!X103+E_Snow!AV103,E_Aval!X103+E_Aval!AV103,E_Smart!X103+E_Smart!AV103,E_Dead!X103+E_Dead!AV103,E_Cust!X103+E_Cust!AV103),2))</f>
        <v/>
      </c>
      <c r="G103" s="13">
        <f>IF(OR($A103&gt;$B$3,Debts!$V$8=0),"",ROUND(CHOOSE(StratNo,E_Snow!Y103+E_Snow!AW103,E_Aval!Y103+E_Aval!AW103,E_Smart!Y103+E_Smart!AW103,E_Dead!Y103+E_Dead!AW103,E_Cust!Y103+E_Cust!AW103),2))</f>
        <v/>
      </c>
      <c r="H103" s="13">
        <f>IF(OR($A103&gt;$B$3,Debts!$V$9=0),"",ROUND(CHOOSE(StratNo,E_Snow!Z103+E_Snow!AX103,E_Aval!Z103+E_Aval!AX103,E_Smart!Z103+E_Smart!AX103,E_Dead!Z103+E_Dead!AX103,E_Cust!Z103+E_Cust!AX103),2))</f>
        <v/>
      </c>
      <c r="I103" s="13">
        <f>IF(OR($A103&gt;$B$3,Debts!$V$10=0),"",ROUND(CHOOSE(StratNo,E_Snow!AA103+E_Snow!AY103,E_Aval!AA103+E_Aval!AY103,E_Smart!AA103+E_Smart!AY103,E_Dead!AA103+E_Dead!AY103,E_Cust!AA103+E_Cust!AY103),2))</f>
        <v/>
      </c>
      <c r="J103" s="13">
        <f>IF(OR($A103&gt;$B$3,Debts!$V$11=0),"",ROUND(CHOOSE(StratNo,E_Snow!AB103+E_Snow!AZ103,E_Aval!AB103+E_Aval!AZ103,E_Smart!AB103+E_Smart!AZ103,E_Dead!AB103+E_Dead!AZ103,E_Cust!AB103+E_Cust!AZ103),2))</f>
        <v/>
      </c>
      <c r="K103" s="13">
        <f>IF(OR($A103&gt;$B$3,Debts!$V$12=0),"",ROUND(CHOOSE(StratNo,E_Snow!AC103+E_Snow!BA103,E_Aval!AC103+E_Aval!BA103,E_Smart!AC103+E_Smart!BA103,E_Dead!AC103+E_Dead!BA103,E_Cust!AC103+E_Cust!BA103),2))</f>
        <v/>
      </c>
      <c r="L103" s="13">
        <f>IF(OR($A103&gt;$B$3,Debts!$V$13=0),"",ROUND(CHOOSE(StratNo,E_Snow!AD103+E_Snow!BB103,E_Aval!AD103+E_Aval!BB103,E_Smart!AD103+E_Smart!BB103,E_Dead!AD103+E_Dead!BB103,E_Cust!AD103+E_Cust!BB103),2))</f>
        <v/>
      </c>
      <c r="M103" s="13">
        <f>IF(OR($A103&gt;$B$3,Debts!$V$14=0),"",ROUND(CHOOSE(StratNo,E_Snow!AE103+E_Snow!BC103,E_Aval!AE103+E_Aval!BC103,E_Smart!AE103+E_Smart!BC103,E_Dead!AE103+E_Dead!BC103,E_Cust!AE103+E_Cust!BC103),2))</f>
        <v/>
      </c>
      <c r="N103" s="13">
        <f>IF(OR($A103&gt;$B$3,Debts!$V$15=0),"",ROUND(CHOOSE(StratNo,E_Snow!AF103+E_Snow!BD103,E_Aval!AF103+E_Aval!BD103,E_Smart!AF103+E_Smart!BD103,E_Dead!AF103+E_Dead!BD103,E_Cust!AF103+E_Cust!BD103),2))</f>
        <v/>
      </c>
      <c r="O103" s="13">
        <f>IF(OR($A103&gt;$B$3,Debts!$V$16=0),"",ROUND(CHOOSE(StratNo,E_Snow!AG103+E_Snow!BE103,E_Aval!AG103+E_Aval!BE103,E_Smart!AG103+E_Smart!BE103,E_Dead!AG103+E_Dead!BE103,E_Cust!AG103+E_Cust!BE103),2))</f>
        <v/>
      </c>
      <c r="P103" s="13">
        <f>IF($A103&gt;$B$3,"",CHOOSE(StratNo,E_Snow!G103,E_Aval!G103,E_Smart!G103,E_Dead!G103,E_Cust!G103))</f>
        <v/>
      </c>
      <c r="Q103" s="13">
        <f>IF($A103&gt;$B$3,"",CHOOSE(StratNo,E_Snow!H103,E_Aval!H103,E_Smart!H103,E_Dead!H103,E_Cust!H103))</f>
        <v/>
      </c>
      <c r="R103" s="13">
        <f>IF($A103&gt;$B$3,"",CHOOSE(StratNo,E_Snow!I103,E_Aval!I103,E_Smart!I103,E_Dead!I103,E_Cust!I103))</f>
        <v/>
      </c>
    </row>
    <row r="104">
      <c r="A104" s="20" t="n">
        <v>99</v>
      </c>
      <c r="B104" s="11">
        <f>IF(A104&gt;$B$3,"",Months!B104)</f>
        <v/>
      </c>
      <c r="C104" s="13">
        <f>IF(A104&gt;$B$3,"",ROUND(Months!C104+Months!D104,2))</f>
        <v/>
      </c>
      <c r="D104" s="13">
        <f>IF(OR($A104&gt;$B$3,Debts!$V$5=0),"",ROUND(CHOOSE(StratNo,E_Snow!V104+E_Snow!AT104,E_Aval!V104+E_Aval!AT104,E_Smart!V104+E_Smart!AT104,E_Dead!V104+E_Dead!AT104,E_Cust!V104+E_Cust!AT104),2))</f>
        <v/>
      </c>
      <c r="E104" s="13">
        <f>IF(OR($A104&gt;$B$3,Debts!$V$6=0),"",ROUND(CHOOSE(StratNo,E_Snow!W104+E_Snow!AU104,E_Aval!W104+E_Aval!AU104,E_Smart!W104+E_Smart!AU104,E_Dead!W104+E_Dead!AU104,E_Cust!W104+E_Cust!AU104),2))</f>
        <v/>
      </c>
      <c r="F104" s="13">
        <f>IF(OR($A104&gt;$B$3,Debts!$V$7=0),"",ROUND(CHOOSE(StratNo,E_Snow!X104+E_Snow!AV104,E_Aval!X104+E_Aval!AV104,E_Smart!X104+E_Smart!AV104,E_Dead!X104+E_Dead!AV104,E_Cust!X104+E_Cust!AV104),2))</f>
        <v/>
      </c>
      <c r="G104" s="13">
        <f>IF(OR($A104&gt;$B$3,Debts!$V$8=0),"",ROUND(CHOOSE(StratNo,E_Snow!Y104+E_Snow!AW104,E_Aval!Y104+E_Aval!AW104,E_Smart!Y104+E_Smart!AW104,E_Dead!Y104+E_Dead!AW104,E_Cust!Y104+E_Cust!AW104),2))</f>
        <v/>
      </c>
      <c r="H104" s="13">
        <f>IF(OR($A104&gt;$B$3,Debts!$V$9=0),"",ROUND(CHOOSE(StratNo,E_Snow!Z104+E_Snow!AX104,E_Aval!Z104+E_Aval!AX104,E_Smart!Z104+E_Smart!AX104,E_Dead!Z104+E_Dead!AX104,E_Cust!Z104+E_Cust!AX104),2))</f>
        <v/>
      </c>
      <c r="I104" s="13">
        <f>IF(OR($A104&gt;$B$3,Debts!$V$10=0),"",ROUND(CHOOSE(StratNo,E_Snow!AA104+E_Snow!AY104,E_Aval!AA104+E_Aval!AY104,E_Smart!AA104+E_Smart!AY104,E_Dead!AA104+E_Dead!AY104,E_Cust!AA104+E_Cust!AY104),2))</f>
        <v/>
      </c>
      <c r="J104" s="13">
        <f>IF(OR($A104&gt;$B$3,Debts!$V$11=0),"",ROUND(CHOOSE(StratNo,E_Snow!AB104+E_Snow!AZ104,E_Aval!AB104+E_Aval!AZ104,E_Smart!AB104+E_Smart!AZ104,E_Dead!AB104+E_Dead!AZ104,E_Cust!AB104+E_Cust!AZ104),2))</f>
        <v/>
      </c>
      <c r="K104" s="13">
        <f>IF(OR($A104&gt;$B$3,Debts!$V$12=0),"",ROUND(CHOOSE(StratNo,E_Snow!AC104+E_Snow!BA104,E_Aval!AC104+E_Aval!BA104,E_Smart!AC104+E_Smart!BA104,E_Dead!AC104+E_Dead!BA104,E_Cust!AC104+E_Cust!BA104),2))</f>
        <v/>
      </c>
      <c r="L104" s="13">
        <f>IF(OR($A104&gt;$B$3,Debts!$V$13=0),"",ROUND(CHOOSE(StratNo,E_Snow!AD104+E_Snow!BB104,E_Aval!AD104+E_Aval!BB104,E_Smart!AD104+E_Smart!BB104,E_Dead!AD104+E_Dead!BB104,E_Cust!AD104+E_Cust!BB104),2))</f>
        <v/>
      </c>
      <c r="M104" s="13">
        <f>IF(OR($A104&gt;$B$3,Debts!$V$14=0),"",ROUND(CHOOSE(StratNo,E_Snow!AE104+E_Snow!BC104,E_Aval!AE104+E_Aval!BC104,E_Smart!AE104+E_Smart!BC104,E_Dead!AE104+E_Dead!BC104,E_Cust!AE104+E_Cust!BC104),2))</f>
        <v/>
      </c>
      <c r="N104" s="13">
        <f>IF(OR($A104&gt;$B$3,Debts!$V$15=0),"",ROUND(CHOOSE(StratNo,E_Snow!AF104+E_Snow!BD104,E_Aval!AF104+E_Aval!BD104,E_Smart!AF104+E_Smart!BD104,E_Dead!AF104+E_Dead!BD104,E_Cust!AF104+E_Cust!BD104),2))</f>
        <v/>
      </c>
      <c r="O104" s="13">
        <f>IF(OR($A104&gt;$B$3,Debts!$V$16=0),"",ROUND(CHOOSE(StratNo,E_Snow!AG104+E_Snow!BE104,E_Aval!AG104+E_Aval!BE104,E_Smart!AG104+E_Smart!BE104,E_Dead!AG104+E_Dead!BE104,E_Cust!AG104+E_Cust!BE104),2))</f>
        <v/>
      </c>
      <c r="P104" s="13">
        <f>IF($A104&gt;$B$3,"",CHOOSE(StratNo,E_Snow!G104,E_Aval!G104,E_Smart!G104,E_Dead!G104,E_Cust!G104))</f>
        <v/>
      </c>
      <c r="Q104" s="13">
        <f>IF($A104&gt;$B$3,"",CHOOSE(StratNo,E_Snow!H104,E_Aval!H104,E_Smart!H104,E_Dead!H104,E_Cust!H104))</f>
        <v/>
      </c>
      <c r="R104" s="13">
        <f>IF($A104&gt;$B$3,"",CHOOSE(StratNo,E_Snow!I104,E_Aval!I104,E_Smart!I104,E_Dead!I104,E_Cust!I104))</f>
        <v/>
      </c>
    </row>
    <row r="105">
      <c r="A105" s="20" t="n">
        <v>100</v>
      </c>
      <c r="B105" s="11">
        <f>IF(A105&gt;$B$3,"",Months!B105)</f>
        <v/>
      </c>
      <c r="C105" s="13">
        <f>IF(A105&gt;$B$3,"",ROUND(Months!C105+Months!D105,2))</f>
        <v/>
      </c>
      <c r="D105" s="13">
        <f>IF(OR($A105&gt;$B$3,Debts!$V$5=0),"",ROUND(CHOOSE(StratNo,E_Snow!V105+E_Snow!AT105,E_Aval!V105+E_Aval!AT105,E_Smart!V105+E_Smart!AT105,E_Dead!V105+E_Dead!AT105,E_Cust!V105+E_Cust!AT105),2))</f>
        <v/>
      </c>
      <c r="E105" s="13">
        <f>IF(OR($A105&gt;$B$3,Debts!$V$6=0),"",ROUND(CHOOSE(StratNo,E_Snow!W105+E_Snow!AU105,E_Aval!W105+E_Aval!AU105,E_Smart!W105+E_Smart!AU105,E_Dead!W105+E_Dead!AU105,E_Cust!W105+E_Cust!AU105),2))</f>
        <v/>
      </c>
      <c r="F105" s="13">
        <f>IF(OR($A105&gt;$B$3,Debts!$V$7=0),"",ROUND(CHOOSE(StratNo,E_Snow!X105+E_Snow!AV105,E_Aval!X105+E_Aval!AV105,E_Smart!X105+E_Smart!AV105,E_Dead!X105+E_Dead!AV105,E_Cust!X105+E_Cust!AV105),2))</f>
        <v/>
      </c>
      <c r="G105" s="13">
        <f>IF(OR($A105&gt;$B$3,Debts!$V$8=0),"",ROUND(CHOOSE(StratNo,E_Snow!Y105+E_Snow!AW105,E_Aval!Y105+E_Aval!AW105,E_Smart!Y105+E_Smart!AW105,E_Dead!Y105+E_Dead!AW105,E_Cust!Y105+E_Cust!AW105),2))</f>
        <v/>
      </c>
      <c r="H105" s="13">
        <f>IF(OR($A105&gt;$B$3,Debts!$V$9=0),"",ROUND(CHOOSE(StratNo,E_Snow!Z105+E_Snow!AX105,E_Aval!Z105+E_Aval!AX105,E_Smart!Z105+E_Smart!AX105,E_Dead!Z105+E_Dead!AX105,E_Cust!Z105+E_Cust!AX105),2))</f>
        <v/>
      </c>
      <c r="I105" s="13">
        <f>IF(OR($A105&gt;$B$3,Debts!$V$10=0),"",ROUND(CHOOSE(StratNo,E_Snow!AA105+E_Snow!AY105,E_Aval!AA105+E_Aval!AY105,E_Smart!AA105+E_Smart!AY105,E_Dead!AA105+E_Dead!AY105,E_Cust!AA105+E_Cust!AY105),2))</f>
        <v/>
      </c>
      <c r="J105" s="13">
        <f>IF(OR($A105&gt;$B$3,Debts!$V$11=0),"",ROUND(CHOOSE(StratNo,E_Snow!AB105+E_Snow!AZ105,E_Aval!AB105+E_Aval!AZ105,E_Smart!AB105+E_Smart!AZ105,E_Dead!AB105+E_Dead!AZ105,E_Cust!AB105+E_Cust!AZ105),2))</f>
        <v/>
      </c>
      <c r="K105" s="13">
        <f>IF(OR($A105&gt;$B$3,Debts!$V$12=0),"",ROUND(CHOOSE(StratNo,E_Snow!AC105+E_Snow!BA105,E_Aval!AC105+E_Aval!BA105,E_Smart!AC105+E_Smart!BA105,E_Dead!AC105+E_Dead!BA105,E_Cust!AC105+E_Cust!BA105),2))</f>
        <v/>
      </c>
      <c r="L105" s="13">
        <f>IF(OR($A105&gt;$B$3,Debts!$V$13=0),"",ROUND(CHOOSE(StratNo,E_Snow!AD105+E_Snow!BB105,E_Aval!AD105+E_Aval!BB105,E_Smart!AD105+E_Smart!BB105,E_Dead!AD105+E_Dead!BB105,E_Cust!AD105+E_Cust!BB105),2))</f>
        <v/>
      </c>
      <c r="M105" s="13">
        <f>IF(OR($A105&gt;$B$3,Debts!$V$14=0),"",ROUND(CHOOSE(StratNo,E_Snow!AE105+E_Snow!BC105,E_Aval!AE105+E_Aval!BC105,E_Smart!AE105+E_Smart!BC105,E_Dead!AE105+E_Dead!BC105,E_Cust!AE105+E_Cust!BC105),2))</f>
        <v/>
      </c>
      <c r="N105" s="13">
        <f>IF(OR($A105&gt;$B$3,Debts!$V$15=0),"",ROUND(CHOOSE(StratNo,E_Snow!AF105+E_Snow!BD105,E_Aval!AF105+E_Aval!BD105,E_Smart!AF105+E_Smart!BD105,E_Dead!AF105+E_Dead!BD105,E_Cust!AF105+E_Cust!BD105),2))</f>
        <v/>
      </c>
      <c r="O105" s="13">
        <f>IF(OR($A105&gt;$B$3,Debts!$V$16=0),"",ROUND(CHOOSE(StratNo,E_Snow!AG105+E_Snow!BE105,E_Aval!AG105+E_Aval!BE105,E_Smart!AG105+E_Smart!BE105,E_Dead!AG105+E_Dead!BE105,E_Cust!AG105+E_Cust!BE105),2))</f>
        <v/>
      </c>
      <c r="P105" s="13">
        <f>IF($A105&gt;$B$3,"",CHOOSE(StratNo,E_Snow!G105,E_Aval!G105,E_Smart!G105,E_Dead!G105,E_Cust!G105))</f>
        <v/>
      </c>
      <c r="Q105" s="13">
        <f>IF($A105&gt;$B$3,"",CHOOSE(StratNo,E_Snow!H105,E_Aval!H105,E_Smart!H105,E_Dead!H105,E_Cust!H105))</f>
        <v/>
      </c>
      <c r="R105" s="13">
        <f>IF($A105&gt;$B$3,"",CHOOSE(StratNo,E_Snow!I105,E_Aval!I105,E_Smart!I105,E_Dead!I105,E_Cust!I105))</f>
        <v/>
      </c>
    </row>
    <row r="106">
      <c r="A106" s="20" t="n">
        <v>101</v>
      </c>
      <c r="B106" s="11">
        <f>IF(A106&gt;$B$3,"",Months!B106)</f>
        <v/>
      </c>
      <c r="C106" s="13">
        <f>IF(A106&gt;$B$3,"",ROUND(Months!C106+Months!D106,2))</f>
        <v/>
      </c>
      <c r="D106" s="13">
        <f>IF(OR($A106&gt;$B$3,Debts!$V$5=0),"",ROUND(CHOOSE(StratNo,E_Snow!V106+E_Snow!AT106,E_Aval!V106+E_Aval!AT106,E_Smart!V106+E_Smart!AT106,E_Dead!V106+E_Dead!AT106,E_Cust!V106+E_Cust!AT106),2))</f>
        <v/>
      </c>
      <c r="E106" s="13">
        <f>IF(OR($A106&gt;$B$3,Debts!$V$6=0),"",ROUND(CHOOSE(StratNo,E_Snow!W106+E_Snow!AU106,E_Aval!W106+E_Aval!AU106,E_Smart!W106+E_Smart!AU106,E_Dead!W106+E_Dead!AU106,E_Cust!W106+E_Cust!AU106),2))</f>
        <v/>
      </c>
      <c r="F106" s="13">
        <f>IF(OR($A106&gt;$B$3,Debts!$V$7=0),"",ROUND(CHOOSE(StratNo,E_Snow!X106+E_Snow!AV106,E_Aval!X106+E_Aval!AV106,E_Smart!X106+E_Smart!AV106,E_Dead!X106+E_Dead!AV106,E_Cust!X106+E_Cust!AV106),2))</f>
        <v/>
      </c>
      <c r="G106" s="13">
        <f>IF(OR($A106&gt;$B$3,Debts!$V$8=0),"",ROUND(CHOOSE(StratNo,E_Snow!Y106+E_Snow!AW106,E_Aval!Y106+E_Aval!AW106,E_Smart!Y106+E_Smart!AW106,E_Dead!Y106+E_Dead!AW106,E_Cust!Y106+E_Cust!AW106),2))</f>
        <v/>
      </c>
      <c r="H106" s="13">
        <f>IF(OR($A106&gt;$B$3,Debts!$V$9=0),"",ROUND(CHOOSE(StratNo,E_Snow!Z106+E_Snow!AX106,E_Aval!Z106+E_Aval!AX106,E_Smart!Z106+E_Smart!AX106,E_Dead!Z106+E_Dead!AX106,E_Cust!Z106+E_Cust!AX106),2))</f>
        <v/>
      </c>
      <c r="I106" s="13">
        <f>IF(OR($A106&gt;$B$3,Debts!$V$10=0),"",ROUND(CHOOSE(StratNo,E_Snow!AA106+E_Snow!AY106,E_Aval!AA106+E_Aval!AY106,E_Smart!AA106+E_Smart!AY106,E_Dead!AA106+E_Dead!AY106,E_Cust!AA106+E_Cust!AY106),2))</f>
        <v/>
      </c>
      <c r="J106" s="13">
        <f>IF(OR($A106&gt;$B$3,Debts!$V$11=0),"",ROUND(CHOOSE(StratNo,E_Snow!AB106+E_Snow!AZ106,E_Aval!AB106+E_Aval!AZ106,E_Smart!AB106+E_Smart!AZ106,E_Dead!AB106+E_Dead!AZ106,E_Cust!AB106+E_Cust!AZ106),2))</f>
        <v/>
      </c>
      <c r="K106" s="13">
        <f>IF(OR($A106&gt;$B$3,Debts!$V$12=0),"",ROUND(CHOOSE(StratNo,E_Snow!AC106+E_Snow!BA106,E_Aval!AC106+E_Aval!BA106,E_Smart!AC106+E_Smart!BA106,E_Dead!AC106+E_Dead!BA106,E_Cust!AC106+E_Cust!BA106),2))</f>
        <v/>
      </c>
      <c r="L106" s="13">
        <f>IF(OR($A106&gt;$B$3,Debts!$V$13=0),"",ROUND(CHOOSE(StratNo,E_Snow!AD106+E_Snow!BB106,E_Aval!AD106+E_Aval!BB106,E_Smart!AD106+E_Smart!BB106,E_Dead!AD106+E_Dead!BB106,E_Cust!AD106+E_Cust!BB106),2))</f>
        <v/>
      </c>
      <c r="M106" s="13">
        <f>IF(OR($A106&gt;$B$3,Debts!$V$14=0),"",ROUND(CHOOSE(StratNo,E_Snow!AE106+E_Snow!BC106,E_Aval!AE106+E_Aval!BC106,E_Smart!AE106+E_Smart!BC106,E_Dead!AE106+E_Dead!BC106,E_Cust!AE106+E_Cust!BC106),2))</f>
        <v/>
      </c>
      <c r="N106" s="13">
        <f>IF(OR($A106&gt;$B$3,Debts!$V$15=0),"",ROUND(CHOOSE(StratNo,E_Snow!AF106+E_Snow!BD106,E_Aval!AF106+E_Aval!BD106,E_Smart!AF106+E_Smart!BD106,E_Dead!AF106+E_Dead!BD106,E_Cust!AF106+E_Cust!BD106),2))</f>
        <v/>
      </c>
      <c r="O106" s="13">
        <f>IF(OR($A106&gt;$B$3,Debts!$V$16=0),"",ROUND(CHOOSE(StratNo,E_Snow!AG106+E_Snow!BE106,E_Aval!AG106+E_Aval!BE106,E_Smart!AG106+E_Smart!BE106,E_Dead!AG106+E_Dead!BE106,E_Cust!AG106+E_Cust!BE106),2))</f>
        <v/>
      </c>
      <c r="P106" s="13">
        <f>IF($A106&gt;$B$3,"",CHOOSE(StratNo,E_Snow!G106,E_Aval!G106,E_Smart!G106,E_Dead!G106,E_Cust!G106))</f>
        <v/>
      </c>
      <c r="Q106" s="13">
        <f>IF($A106&gt;$B$3,"",CHOOSE(StratNo,E_Snow!H106,E_Aval!H106,E_Smart!H106,E_Dead!H106,E_Cust!H106))</f>
        <v/>
      </c>
      <c r="R106" s="13">
        <f>IF($A106&gt;$B$3,"",CHOOSE(StratNo,E_Snow!I106,E_Aval!I106,E_Smart!I106,E_Dead!I106,E_Cust!I106))</f>
        <v/>
      </c>
    </row>
    <row r="107">
      <c r="A107" s="20" t="n">
        <v>102</v>
      </c>
      <c r="B107" s="11">
        <f>IF(A107&gt;$B$3,"",Months!B107)</f>
        <v/>
      </c>
      <c r="C107" s="13">
        <f>IF(A107&gt;$B$3,"",ROUND(Months!C107+Months!D107,2))</f>
        <v/>
      </c>
      <c r="D107" s="13">
        <f>IF(OR($A107&gt;$B$3,Debts!$V$5=0),"",ROUND(CHOOSE(StratNo,E_Snow!V107+E_Snow!AT107,E_Aval!V107+E_Aval!AT107,E_Smart!V107+E_Smart!AT107,E_Dead!V107+E_Dead!AT107,E_Cust!V107+E_Cust!AT107),2))</f>
        <v/>
      </c>
      <c r="E107" s="13">
        <f>IF(OR($A107&gt;$B$3,Debts!$V$6=0),"",ROUND(CHOOSE(StratNo,E_Snow!W107+E_Snow!AU107,E_Aval!W107+E_Aval!AU107,E_Smart!W107+E_Smart!AU107,E_Dead!W107+E_Dead!AU107,E_Cust!W107+E_Cust!AU107),2))</f>
        <v/>
      </c>
      <c r="F107" s="13">
        <f>IF(OR($A107&gt;$B$3,Debts!$V$7=0),"",ROUND(CHOOSE(StratNo,E_Snow!X107+E_Snow!AV107,E_Aval!X107+E_Aval!AV107,E_Smart!X107+E_Smart!AV107,E_Dead!X107+E_Dead!AV107,E_Cust!X107+E_Cust!AV107),2))</f>
        <v/>
      </c>
      <c r="G107" s="13">
        <f>IF(OR($A107&gt;$B$3,Debts!$V$8=0),"",ROUND(CHOOSE(StratNo,E_Snow!Y107+E_Snow!AW107,E_Aval!Y107+E_Aval!AW107,E_Smart!Y107+E_Smart!AW107,E_Dead!Y107+E_Dead!AW107,E_Cust!Y107+E_Cust!AW107),2))</f>
        <v/>
      </c>
      <c r="H107" s="13">
        <f>IF(OR($A107&gt;$B$3,Debts!$V$9=0),"",ROUND(CHOOSE(StratNo,E_Snow!Z107+E_Snow!AX107,E_Aval!Z107+E_Aval!AX107,E_Smart!Z107+E_Smart!AX107,E_Dead!Z107+E_Dead!AX107,E_Cust!Z107+E_Cust!AX107),2))</f>
        <v/>
      </c>
      <c r="I107" s="13">
        <f>IF(OR($A107&gt;$B$3,Debts!$V$10=0),"",ROUND(CHOOSE(StratNo,E_Snow!AA107+E_Snow!AY107,E_Aval!AA107+E_Aval!AY107,E_Smart!AA107+E_Smart!AY107,E_Dead!AA107+E_Dead!AY107,E_Cust!AA107+E_Cust!AY107),2))</f>
        <v/>
      </c>
      <c r="J107" s="13">
        <f>IF(OR($A107&gt;$B$3,Debts!$V$11=0),"",ROUND(CHOOSE(StratNo,E_Snow!AB107+E_Snow!AZ107,E_Aval!AB107+E_Aval!AZ107,E_Smart!AB107+E_Smart!AZ107,E_Dead!AB107+E_Dead!AZ107,E_Cust!AB107+E_Cust!AZ107),2))</f>
        <v/>
      </c>
      <c r="K107" s="13">
        <f>IF(OR($A107&gt;$B$3,Debts!$V$12=0),"",ROUND(CHOOSE(StratNo,E_Snow!AC107+E_Snow!BA107,E_Aval!AC107+E_Aval!BA107,E_Smart!AC107+E_Smart!BA107,E_Dead!AC107+E_Dead!BA107,E_Cust!AC107+E_Cust!BA107),2))</f>
        <v/>
      </c>
      <c r="L107" s="13">
        <f>IF(OR($A107&gt;$B$3,Debts!$V$13=0),"",ROUND(CHOOSE(StratNo,E_Snow!AD107+E_Snow!BB107,E_Aval!AD107+E_Aval!BB107,E_Smart!AD107+E_Smart!BB107,E_Dead!AD107+E_Dead!BB107,E_Cust!AD107+E_Cust!BB107),2))</f>
        <v/>
      </c>
      <c r="M107" s="13">
        <f>IF(OR($A107&gt;$B$3,Debts!$V$14=0),"",ROUND(CHOOSE(StratNo,E_Snow!AE107+E_Snow!BC107,E_Aval!AE107+E_Aval!BC107,E_Smart!AE107+E_Smart!BC107,E_Dead!AE107+E_Dead!BC107,E_Cust!AE107+E_Cust!BC107),2))</f>
        <v/>
      </c>
      <c r="N107" s="13">
        <f>IF(OR($A107&gt;$B$3,Debts!$V$15=0),"",ROUND(CHOOSE(StratNo,E_Snow!AF107+E_Snow!BD107,E_Aval!AF107+E_Aval!BD107,E_Smart!AF107+E_Smart!BD107,E_Dead!AF107+E_Dead!BD107,E_Cust!AF107+E_Cust!BD107),2))</f>
        <v/>
      </c>
      <c r="O107" s="13">
        <f>IF(OR($A107&gt;$B$3,Debts!$V$16=0),"",ROUND(CHOOSE(StratNo,E_Snow!AG107+E_Snow!BE107,E_Aval!AG107+E_Aval!BE107,E_Smart!AG107+E_Smart!BE107,E_Dead!AG107+E_Dead!BE107,E_Cust!AG107+E_Cust!BE107),2))</f>
        <v/>
      </c>
      <c r="P107" s="13">
        <f>IF($A107&gt;$B$3,"",CHOOSE(StratNo,E_Snow!G107,E_Aval!G107,E_Smart!G107,E_Dead!G107,E_Cust!G107))</f>
        <v/>
      </c>
      <c r="Q107" s="13">
        <f>IF($A107&gt;$B$3,"",CHOOSE(StratNo,E_Snow!H107,E_Aval!H107,E_Smart!H107,E_Dead!H107,E_Cust!H107))</f>
        <v/>
      </c>
      <c r="R107" s="13">
        <f>IF($A107&gt;$B$3,"",CHOOSE(StratNo,E_Snow!I107,E_Aval!I107,E_Smart!I107,E_Dead!I107,E_Cust!I107))</f>
        <v/>
      </c>
    </row>
    <row r="108">
      <c r="A108" s="20" t="n">
        <v>103</v>
      </c>
      <c r="B108" s="11">
        <f>IF(A108&gt;$B$3,"",Months!B108)</f>
        <v/>
      </c>
      <c r="C108" s="13">
        <f>IF(A108&gt;$B$3,"",ROUND(Months!C108+Months!D108,2))</f>
        <v/>
      </c>
      <c r="D108" s="13">
        <f>IF(OR($A108&gt;$B$3,Debts!$V$5=0),"",ROUND(CHOOSE(StratNo,E_Snow!V108+E_Snow!AT108,E_Aval!V108+E_Aval!AT108,E_Smart!V108+E_Smart!AT108,E_Dead!V108+E_Dead!AT108,E_Cust!V108+E_Cust!AT108),2))</f>
        <v/>
      </c>
      <c r="E108" s="13">
        <f>IF(OR($A108&gt;$B$3,Debts!$V$6=0),"",ROUND(CHOOSE(StratNo,E_Snow!W108+E_Snow!AU108,E_Aval!W108+E_Aval!AU108,E_Smart!W108+E_Smart!AU108,E_Dead!W108+E_Dead!AU108,E_Cust!W108+E_Cust!AU108),2))</f>
        <v/>
      </c>
      <c r="F108" s="13">
        <f>IF(OR($A108&gt;$B$3,Debts!$V$7=0),"",ROUND(CHOOSE(StratNo,E_Snow!X108+E_Snow!AV108,E_Aval!X108+E_Aval!AV108,E_Smart!X108+E_Smart!AV108,E_Dead!X108+E_Dead!AV108,E_Cust!X108+E_Cust!AV108),2))</f>
        <v/>
      </c>
      <c r="G108" s="13">
        <f>IF(OR($A108&gt;$B$3,Debts!$V$8=0),"",ROUND(CHOOSE(StratNo,E_Snow!Y108+E_Snow!AW108,E_Aval!Y108+E_Aval!AW108,E_Smart!Y108+E_Smart!AW108,E_Dead!Y108+E_Dead!AW108,E_Cust!Y108+E_Cust!AW108),2))</f>
        <v/>
      </c>
      <c r="H108" s="13">
        <f>IF(OR($A108&gt;$B$3,Debts!$V$9=0),"",ROUND(CHOOSE(StratNo,E_Snow!Z108+E_Snow!AX108,E_Aval!Z108+E_Aval!AX108,E_Smart!Z108+E_Smart!AX108,E_Dead!Z108+E_Dead!AX108,E_Cust!Z108+E_Cust!AX108),2))</f>
        <v/>
      </c>
      <c r="I108" s="13">
        <f>IF(OR($A108&gt;$B$3,Debts!$V$10=0),"",ROUND(CHOOSE(StratNo,E_Snow!AA108+E_Snow!AY108,E_Aval!AA108+E_Aval!AY108,E_Smart!AA108+E_Smart!AY108,E_Dead!AA108+E_Dead!AY108,E_Cust!AA108+E_Cust!AY108),2))</f>
        <v/>
      </c>
      <c r="J108" s="13">
        <f>IF(OR($A108&gt;$B$3,Debts!$V$11=0),"",ROUND(CHOOSE(StratNo,E_Snow!AB108+E_Snow!AZ108,E_Aval!AB108+E_Aval!AZ108,E_Smart!AB108+E_Smart!AZ108,E_Dead!AB108+E_Dead!AZ108,E_Cust!AB108+E_Cust!AZ108),2))</f>
        <v/>
      </c>
      <c r="K108" s="13">
        <f>IF(OR($A108&gt;$B$3,Debts!$V$12=0),"",ROUND(CHOOSE(StratNo,E_Snow!AC108+E_Snow!BA108,E_Aval!AC108+E_Aval!BA108,E_Smart!AC108+E_Smart!BA108,E_Dead!AC108+E_Dead!BA108,E_Cust!AC108+E_Cust!BA108),2))</f>
        <v/>
      </c>
      <c r="L108" s="13">
        <f>IF(OR($A108&gt;$B$3,Debts!$V$13=0),"",ROUND(CHOOSE(StratNo,E_Snow!AD108+E_Snow!BB108,E_Aval!AD108+E_Aval!BB108,E_Smart!AD108+E_Smart!BB108,E_Dead!AD108+E_Dead!BB108,E_Cust!AD108+E_Cust!BB108),2))</f>
        <v/>
      </c>
      <c r="M108" s="13">
        <f>IF(OR($A108&gt;$B$3,Debts!$V$14=0),"",ROUND(CHOOSE(StratNo,E_Snow!AE108+E_Snow!BC108,E_Aval!AE108+E_Aval!BC108,E_Smart!AE108+E_Smart!BC108,E_Dead!AE108+E_Dead!BC108,E_Cust!AE108+E_Cust!BC108),2))</f>
        <v/>
      </c>
      <c r="N108" s="13">
        <f>IF(OR($A108&gt;$B$3,Debts!$V$15=0),"",ROUND(CHOOSE(StratNo,E_Snow!AF108+E_Snow!BD108,E_Aval!AF108+E_Aval!BD108,E_Smart!AF108+E_Smart!BD108,E_Dead!AF108+E_Dead!BD108,E_Cust!AF108+E_Cust!BD108),2))</f>
        <v/>
      </c>
      <c r="O108" s="13">
        <f>IF(OR($A108&gt;$B$3,Debts!$V$16=0),"",ROUND(CHOOSE(StratNo,E_Snow!AG108+E_Snow!BE108,E_Aval!AG108+E_Aval!BE108,E_Smart!AG108+E_Smart!BE108,E_Dead!AG108+E_Dead!BE108,E_Cust!AG108+E_Cust!BE108),2))</f>
        <v/>
      </c>
      <c r="P108" s="13">
        <f>IF($A108&gt;$B$3,"",CHOOSE(StratNo,E_Snow!G108,E_Aval!G108,E_Smart!G108,E_Dead!G108,E_Cust!G108))</f>
        <v/>
      </c>
      <c r="Q108" s="13">
        <f>IF($A108&gt;$B$3,"",CHOOSE(StratNo,E_Snow!H108,E_Aval!H108,E_Smart!H108,E_Dead!H108,E_Cust!H108))</f>
        <v/>
      </c>
      <c r="R108" s="13">
        <f>IF($A108&gt;$B$3,"",CHOOSE(StratNo,E_Snow!I108,E_Aval!I108,E_Smart!I108,E_Dead!I108,E_Cust!I108))</f>
        <v/>
      </c>
    </row>
    <row r="109">
      <c r="A109" s="20" t="n">
        <v>104</v>
      </c>
      <c r="B109" s="11">
        <f>IF(A109&gt;$B$3,"",Months!B109)</f>
        <v/>
      </c>
      <c r="C109" s="13">
        <f>IF(A109&gt;$B$3,"",ROUND(Months!C109+Months!D109,2))</f>
        <v/>
      </c>
      <c r="D109" s="13">
        <f>IF(OR($A109&gt;$B$3,Debts!$V$5=0),"",ROUND(CHOOSE(StratNo,E_Snow!V109+E_Snow!AT109,E_Aval!V109+E_Aval!AT109,E_Smart!V109+E_Smart!AT109,E_Dead!V109+E_Dead!AT109,E_Cust!V109+E_Cust!AT109),2))</f>
        <v/>
      </c>
      <c r="E109" s="13">
        <f>IF(OR($A109&gt;$B$3,Debts!$V$6=0),"",ROUND(CHOOSE(StratNo,E_Snow!W109+E_Snow!AU109,E_Aval!W109+E_Aval!AU109,E_Smart!W109+E_Smart!AU109,E_Dead!W109+E_Dead!AU109,E_Cust!W109+E_Cust!AU109),2))</f>
        <v/>
      </c>
      <c r="F109" s="13">
        <f>IF(OR($A109&gt;$B$3,Debts!$V$7=0),"",ROUND(CHOOSE(StratNo,E_Snow!X109+E_Snow!AV109,E_Aval!X109+E_Aval!AV109,E_Smart!X109+E_Smart!AV109,E_Dead!X109+E_Dead!AV109,E_Cust!X109+E_Cust!AV109),2))</f>
        <v/>
      </c>
      <c r="G109" s="13">
        <f>IF(OR($A109&gt;$B$3,Debts!$V$8=0),"",ROUND(CHOOSE(StratNo,E_Snow!Y109+E_Snow!AW109,E_Aval!Y109+E_Aval!AW109,E_Smart!Y109+E_Smart!AW109,E_Dead!Y109+E_Dead!AW109,E_Cust!Y109+E_Cust!AW109),2))</f>
        <v/>
      </c>
      <c r="H109" s="13">
        <f>IF(OR($A109&gt;$B$3,Debts!$V$9=0),"",ROUND(CHOOSE(StratNo,E_Snow!Z109+E_Snow!AX109,E_Aval!Z109+E_Aval!AX109,E_Smart!Z109+E_Smart!AX109,E_Dead!Z109+E_Dead!AX109,E_Cust!Z109+E_Cust!AX109),2))</f>
        <v/>
      </c>
      <c r="I109" s="13">
        <f>IF(OR($A109&gt;$B$3,Debts!$V$10=0),"",ROUND(CHOOSE(StratNo,E_Snow!AA109+E_Snow!AY109,E_Aval!AA109+E_Aval!AY109,E_Smart!AA109+E_Smart!AY109,E_Dead!AA109+E_Dead!AY109,E_Cust!AA109+E_Cust!AY109),2))</f>
        <v/>
      </c>
      <c r="J109" s="13">
        <f>IF(OR($A109&gt;$B$3,Debts!$V$11=0),"",ROUND(CHOOSE(StratNo,E_Snow!AB109+E_Snow!AZ109,E_Aval!AB109+E_Aval!AZ109,E_Smart!AB109+E_Smart!AZ109,E_Dead!AB109+E_Dead!AZ109,E_Cust!AB109+E_Cust!AZ109),2))</f>
        <v/>
      </c>
      <c r="K109" s="13">
        <f>IF(OR($A109&gt;$B$3,Debts!$V$12=0),"",ROUND(CHOOSE(StratNo,E_Snow!AC109+E_Snow!BA109,E_Aval!AC109+E_Aval!BA109,E_Smart!AC109+E_Smart!BA109,E_Dead!AC109+E_Dead!BA109,E_Cust!AC109+E_Cust!BA109),2))</f>
        <v/>
      </c>
      <c r="L109" s="13">
        <f>IF(OR($A109&gt;$B$3,Debts!$V$13=0),"",ROUND(CHOOSE(StratNo,E_Snow!AD109+E_Snow!BB109,E_Aval!AD109+E_Aval!BB109,E_Smart!AD109+E_Smart!BB109,E_Dead!AD109+E_Dead!BB109,E_Cust!AD109+E_Cust!BB109),2))</f>
        <v/>
      </c>
      <c r="M109" s="13">
        <f>IF(OR($A109&gt;$B$3,Debts!$V$14=0),"",ROUND(CHOOSE(StratNo,E_Snow!AE109+E_Snow!BC109,E_Aval!AE109+E_Aval!BC109,E_Smart!AE109+E_Smart!BC109,E_Dead!AE109+E_Dead!BC109,E_Cust!AE109+E_Cust!BC109),2))</f>
        <v/>
      </c>
      <c r="N109" s="13">
        <f>IF(OR($A109&gt;$B$3,Debts!$V$15=0),"",ROUND(CHOOSE(StratNo,E_Snow!AF109+E_Snow!BD109,E_Aval!AF109+E_Aval!BD109,E_Smart!AF109+E_Smart!BD109,E_Dead!AF109+E_Dead!BD109,E_Cust!AF109+E_Cust!BD109),2))</f>
        <v/>
      </c>
      <c r="O109" s="13">
        <f>IF(OR($A109&gt;$B$3,Debts!$V$16=0),"",ROUND(CHOOSE(StratNo,E_Snow!AG109+E_Snow!BE109,E_Aval!AG109+E_Aval!BE109,E_Smart!AG109+E_Smart!BE109,E_Dead!AG109+E_Dead!BE109,E_Cust!AG109+E_Cust!BE109),2))</f>
        <v/>
      </c>
      <c r="P109" s="13">
        <f>IF($A109&gt;$B$3,"",CHOOSE(StratNo,E_Snow!G109,E_Aval!G109,E_Smart!G109,E_Dead!G109,E_Cust!G109))</f>
        <v/>
      </c>
      <c r="Q109" s="13">
        <f>IF($A109&gt;$B$3,"",CHOOSE(StratNo,E_Snow!H109,E_Aval!H109,E_Smart!H109,E_Dead!H109,E_Cust!H109))</f>
        <v/>
      </c>
      <c r="R109" s="13">
        <f>IF($A109&gt;$B$3,"",CHOOSE(StratNo,E_Snow!I109,E_Aval!I109,E_Smart!I109,E_Dead!I109,E_Cust!I109))</f>
        <v/>
      </c>
    </row>
    <row r="110">
      <c r="A110" s="20" t="n">
        <v>105</v>
      </c>
      <c r="B110" s="11">
        <f>IF(A110&gt;$B$3,"",Months!B110)</f>
        <v/>
      </c>
      <c r="C110" s="13">
        <f>IF(A110&gt;$B$3,"",ROUND(Months!C110+Months!D110,2))</f>
        <v/>
      </c>
      <c r="D110" s="13">
        <f>IF(OR($A110&gt;$B$3,Debts!$V$5=0),"",ROUND(CHOOSE(StratNo,E_Snow!V110+E_Snow!AT110,E_Aval!V110+E_Aval!AT110,E_Smart!V110+E_Smart!AT110,E_Dead!V110+E_Dead!AT110,E_Cust!V110+E_Cust!AT110),2))</f>
        <v/>
      </c>
      <c r="E110" s="13">
        <f>IF(OR($A110&gt;$B$3,Debts!$V$6=0),"",ROUND(CHOOSE(StratNo,E_Snow!W110+E_Snow!AU110,E_Aval!W110+E_Aval!AU110,E_Smart!W110+E_Smart!AU110,E_Dead!W110+E_Dead!AU110,E_Cust!W110+E_Cust!AU110),2))</f>
        <v/>
      </c>
      <c r="F110" s="13">
        <f>IF(OR($A110&gt;$B$3,Debts!$V$7=0),"",ROUND(CHOOSE(StratNo,E_Snow!X110+E_Snow!AV110,E_Aval!X110+E_Aval!AV110,E_Smart!X110+E_Smart!AV110,E_Dead!X110+E_Dead!AV110,E_Cust!X110+E_Cust!AV110),2))</f>
        <v/>
      </c>
      <c r="G110" s="13">
        <f>IF(OR($A110&gt;$B$3,Debts!$V$8=0),"",ROUND(CHOOSE(StratNo,E_Snow!Y110+E_Snow!AW110,E_Aval!Y110+E_Aval!AW110,E_Smart!Y110+E_Smart!AW110,E_Dead!Y110+E_Dead!AW110,E_Cust!Y110+E_Cust!AW110),2))</f>
        <v/>
      </c>
      <c r="H110" s="13">
        <f>IF(OR($A110&gt;$B$3,Debts!$V$9=0),"",ROUND(CHOOSE(StratNo,E_Snow!Z110+E_Snow!AX110,E_Aval!Z110+E_Aval!AX110,E_Smart!Z110+E_Smart!AX110,E_Dead!Z110+E_Dead!AX110,E_Cust!Z110+E_Cust!AX110),2))</f>
        <v/>
      </c>
      <c r="I110" s="13">
        <f>IF(OR($A110&gt;$B$3,Debts!$V$10=0),"",ROUND(CHOOSE(StratNo,E_Snow!AA110+E_Snow!AY110,E_Aval!AA110+E_Aval!AY110,E_Smart!AA110+E_Smart!AY110,E_Dead!AA110+E_Dead!AY110,E_Cust!AA110+E_Cust!AY110),2))</f>
        <v/>
      </c>
      <c r="J110" s="13">
        <f>IF(OR($A110&gt;$B$3,Debts!$V$11=0),"",ROUND(CHOOSE(StratNo,E_Snow!AB110+E_Snow!AZ110,E_Aval!AB110+E_Aval!AZ110,E_Smart!AB110+E_Smart!AZ110,E_Dead!AB110+E_Dead!AZ110,E_Cust!AB110+E_Cust!AZ110),2))</f>
        <v/>
      </c>
      <c r="K110" s="13">
        <f>IF(OR($A110&gt;$B$3,Debts!$V$12=0),"",ROUND(CHOOSE(StratNo,E_Snow!AC110+E_Snow!BA110,E_Aval!AC110+E_Aval!BA110,E_Smart!AC110+E_Smart!BA110,E_Dead!AC110+E_Dead!BA110,E_Cust!AC110+E_Cust!BA110),2))</f>
        <v/>
      </c>
      <c r="L110" s="13">
        <f>IF(OR($A110&gt;$B$3,Debts!$V$13=0),"",ROUND(CHOOSE(StratNo,E_Snow!AD110+E_Snow!BB110,E_Aval!AD110+E_Aval!BB110,E_Smart!AD110+E_Smart!BB110,E_Dead!AD110+E_Dead!BB110,E_Cust!AD110+E_Cust!BB110),2))</f>
        <v/>
      </c>
      <c r="M110" s="13">
        <f>IF(OR($A110&gt;$B$3,Debts!$V$14=0),"",ROUND(CHOOSE(StratNo,E_Snow!AE110+E_Snow!BC110,E_Aval!AE110+E_Aval!BC110,E_Smart!AE110+E_Smart!BC110,E_Dead!AE110+E_Dead!BC110,E_Cust!AE110+E_Cust!BC110),2))</f>
        <v/>
      </c>
      <c r="N110" s="13">
        <f>IF(OR($A110&gt;$B$3,Debts!$V$15=0),"",ROUND(CHOOSE(StratNo,E_Snow!AF110+E_Snow!BD110,E_Aval!AF110+E_Aval!BD110,E_Smart!AF110+E_Smart!BD110,E_Dead!AF110+E_Dead!BD110,E_Cust!AF110+E_Cust!BD110),2))</f>
        <v/>
      </c>
      <c r="O110" s="13">
        <f>IF(OR($A110&gt;$B$3,Debts!$V$16=0),"",ROUND(CHOOSE(StratNo,E_Snow!AG110+E_Snow!BE110,E_Aval!AG110+E_Aval!BE110,E_Smart!AG110+E_Smart!BE110,E_Dead!AG110+E_Dead!BE110,E_Cust!AG110+E_Cust!BE110),2))</f>
        <v/>
      </c>
      <c r="P110" s="13">
        <f>IF($A110&gt;$B$3,"",CHOOSE(StratNo,E_Snow!G110,E_Aval!G110,E_Smart!G110,E_Dead!G110,E_Cust!G110))</f>
        <v/>
      </c>
      <c r="Q110" s="13">
        <f>IF($A110&gt;$B$3,"",CHOOSE(StratNo,E_Snow!H110,E_Aval!H110,E_Smart!H110,E_Dead!H110,E_Cust!H110))</f>
        <v/>
      </c>
      <c r="R110" s="13">
        <f>IF($A110&gt;$B$3,"",CHOOSE(StratNo,E_Snow!I110,E_Aval!I110,E_Smart!I110,E_Dead!I110,E_Cust!I110))</f>
        <v/>
      </c>
    </row>
    <row r="111">
      <c r="A111" s="20" t="n">
        <v>106</v>
      </c>
      <c r="B111" s="11">
        <f>IF(A111&gt;$B$3,"",Months!B111)</f>
        <v/>
      </c>
      <c r="C111" s="13">
        <f>IF(A111&gt;$B$3,"",ROUND(Months!C111+Months!D111,2))</f>
        <v/>
      </c>
      <c r="D111" s="13">
        <f>IF(OR($A111&gt;$B$3,Debts!$V$5=0),"",ROUND(CHOOSE(StratNo,E_Snow!V111+E_Snow!AT111,E_Aval!V111+E_Aval!AT111,E_Smart!V111+E_Smart!AT111,E_Dead!V111+E_Dead!AT111,E_Cust!V111+E_Cust!AT111),2))</f>
        <v/>
      </c>
      <c r="E111" s="13">
        <f>IF(OR($A111&gt;$B$3,Debts!$V$6=0),"",ROUND(CHOOSE(StratNo,E_Snow!W111+E_Snow!AU111,E_Aval!W111+E_Aval!AU111,E_Smart!W111+E_Smart!AU111,E_Dead!W111+E_Dead!AU111,E_Cust!W111+E_Cust!AU111),2))</f>
        <v/>
      </c>
      <c r="F111" s="13">
        <f>IF(OR($A111&gt;$B$3,Debts!$V$7=0),"",ROUND(CHOOSE(StratNo,E_Snow!X111+E_Snow!AV111,E_Aval!X111+E_Aval!AV111,E_Smart!X111+E_Smart!AV111,E_Dead!X111+E_Dead!AV111,E_Cust!X111+E_Cust!AV111),2))</f>
        <v/>
      </c>
      <c r="G111" s="13">
        <f>IF(OR($A111&gt;$B$3,Debts!$V$8=0),"",ROUND(CHOOSE(StratNo,E_Snow!Y111+E_Snow!AW111,E_Aval!Y111+E_Aval!AW111,E_Smart!Y111+E_Smart!AW111,E_Dead!Y111+E_Dead!AW111,E_Cust!Y111+E_Cust!AW111),2))</f>
        <v/>
      </c>
      <c r="H111" s="13">
        <f>IF(OR($A111&gt;$B$3,Debts!$V$9=0),"",ROUND(CHOOSE(StratNo,E_Snow!Z111+E_Snow!AX111,E_Aval!Z111+E_Aval!AX111,E_Smart!Z111+E_Smart!AX111,E_Dead!Z111+E_Dead!AX111,E_Cust!Z111+E_Cust!AX111),2))</f>
        <v/>
      </c>
      <c r="I111" s="13">
        <f>IF(OR($A111&gt;$B$3,Debts!$V$10=0),"",ROUND(CHOOSE(StratNo,E_Snow!AA111+E_Snow!AY111,E_Aval!AA111+E_Aval!AY111,E_Smart!AA111+E_Smart!AY111,E_Dead!AA111+E_Dead!AY111,E_Cust!AA111+E_Cust!AY111),2))</f>
        <v/>
      </c>
      <c r="J111" s="13">
        <f>IF(OR($A111&gt;$B$3,Debts!$V$11=0),"",ROUND(CHOOSE(StratNo,E_Snow!AB111+E_Snow!AZ111,E_Aval!AB111+E_Aval!AZ111,E_Smart!AB111+E_Smart!AZ111,E_Dead!AB111+E_Dead!AZ111,E_Cust!AB111+E_Cust!AZ111),2))</f>
        <v/>
      </c>
      <c r="K111" s="13">
        <f>IF(OR($A111&gt;$B$3,Debts!$V$12=0),"",ROUND(CHOOSE(StratNo,E_Snow!AC111+E_Snow!BA111,E_Aval!AC111+E_Aval!BA111,E_Smart!AC111+E_Smart!BA111,E_Dead!AC111+E_Dead!BA111,E_Cust!AC111+E_Cust!BA111),2))</f>
        <v/>
      </c>
      <c r="L111" s="13">
        <f>IF(OR($A111&gt;$B$3,Debts!$V$13=0),"",ROUND(CHOOSE(StratNo,E_Snow!AD111+E_Snow!BB111,E_Aval!AD111+E_Aval!BB111,E_Smart!AD111+E_Smart!BB111,E_Dead!AD111+E_Dead!BB111,E_Cust!AD111+E_Cust!BB111),2))</f>
        <v/>
      </c>
      <c r="M111" s="13">
        <f>IF(OR($A111&gt;$B$3,Debts!$V$14=0),"",ROUND(CHOOSE(StratNo,E_Snow!AE111+E_Snow!BC111,E_Aval!AE111+E_Aval!BC111,E_Smart!AE111+E_Smart!BC111,E_Dead!AE111+E_Dead!BC111,E_Cust!AE111+E_Cust!BC111),2))</f>
        <v/>
      </c>
      <c r="N111" s="13">
        <f>IF(OR($A111&gt;$B$3,Debts!$V$15=0),"",ROUND(CHOOSE(StratNo,E_Snow!AF111+E_Snow!BD111,E_Aval!AF111+E_Aval!BD111,E_Smart!AF111+E_Smart!BD111,E_Dead!AF111+E_Dead!BD111,E_Cust!AF111+E_Cust!BD111),2))</f>
        <v/>
      </c>
      <c r="O111" s="13">
        <f>IF(OR($A111&gt;$B$3,Debts!$V$16=0),"",ROUND(CHOOSE(StratNo,E_Snow!AG111+E_Snow!BE111,E_Aval!AG111+E_Aval!BE111,E_Smart!AG111+E_Smart!BE111,E_Dead!AG111+E_Dead!BE111,E_Cust!AG111+E_Cust!BE111),2))</f>
        <v/>
      </c>
      <c r="P111" s="13">
        <f>IF($A111&gt;$B$3,"",CHOOSE(StratNo,E_Snow!G111,E_Aval!G111,E_Smart!G111,E_Dead!G111,E_Cust!G111))</f>
        <v/>
      </c>
      <c r="Q111" s="13">
        <f>IF($A111&gt;$B$3,"",CHOOSE(StratNo,E_Snow!H111,E_Aval!H111,E_Smart!H111,E_Dead!H111,E_Cust!H111))</f>
        <v/>
      </c>
      <c r="R111" s="13">
        <f>IF($A111&gt;$B$3,"",CHOOSE(StratNo,E_Snow!I111,E_Aval!I111,E_Smart!I111,E_Dead!I111,E_Cust!I111))</f>
        <v/>
      </c>
    </row>
    <row r="112">
      <c r="A112" s="20" t="n">
        <v>107</v>
      </c>
      <c r="B112" s="11">
        <f>IF(A112&gt;$B$3,"",Months!B112)</f>
        <v/>
      </c>
      <c r="C112" s="13">
        <f>IF(A112&gt;$B$3,"",ROUND(Months!C112+Months!D112,2))</f>
        <v/>
      </c>
      <c r="D112" s="13">
        <f>IF(OR($A112&gt;$B$3,Debts!$V$5=0),"",ROUND(CHOOSE(StratNo,E_Snow!V112+E_Snow!AT112,E_Aval!V112+E_Aval!AT112,E_Smart!V112+E_Smart!AT112,E_Dead!V112+E_Dead!AT112,E_Cust!V112+E_Cust!AT112),2))</f>
        <v/>
      </c>
      <c r="E112" s="13">
        <f>IF(OR($A112&gt;$B$3,Debts!$V$6=0),"",ROUND(CHOOSE(StratNo,E_Snow!W112+E_Snow!AU112,E_Aval!W112+E_Aval!AU112,E_Smart!W112+E_Smart!AU112,E_Dead!W112+E_Dead!AU112,E_Cust!W112+E_Cust!AU112),2))</f>
        <v/>
      </c>
      <c r="F112" s="13">
        <f>IF(OR($A112&gt;$B$3,Debts!$V$7=0),"",ROUND(CHOOSE(StratNo,E_Snow!X112+E_Snow!AV112,E_Aval!X112+E_Aval!AV112,E_Smart!X112+E_Smart!AV112,E_Dead!X112+E_Dead!AV112,E_Cust!X112+E_Cust!AV112),2))</f>
        <v/>
      </c>
      <c r="G112" s="13">
        <f>IF(OR($A112&gt;$B$3,Debts!$V$8=0),"",ROUND(CHOOSE(StratNo,E_Snow!Y112+E_Snow!AW112,E_Aval!Y112+E_Aval!AW112,E_Smart!Y112+E_Smart!AW112,E_Dead!Y112+E_Dead!AW112,E_Cust!Y112+E_Cust!AW112),2))</f>
        <v/>
      </c>
      <c r="H112" s="13">
        <f>IF(OR($A112&gt;$B$3,Debts!$V$9=0),"",ROUND(CHOOSE(StratNo,E_Snow!Z112+E_Snow!AX112,E_Aval!Z112+E_Aval!AX112,E_Smart!Z112+E_Smart!AX112,E_Dead!Z112+E_Dead!AX112,E_Cust!Z112+E_Cust!AX112),2))</f>
        <v/>
      </c>
      <c r="I112" s="13">
        <f>IF(OR($A112&gt;$B$3,Debts!$V$10=0),"",ROUND(CHOOSE(StratNo,E_Snow!AA112+E_Snow!AY112,E_Aval!AA112+E_Aval!AY112,E_Smart!AA112+E_Smart!AY112,E_Dead!AA112+E_Dead!AY112,E_Cust!AA112+E_Cust!AY112),2))</f>
        <v/>
      </c>
      <c r="J112" s="13">
        <f>IF(OR($A112&gt;$B$3,Debts!$V$11=0),"",ROUND(CHOOSE(StratNo,E_Snow!AB112+E_Snow!AZ112,E_Aval!AB112+E_Aval!AZ112,E_Smart!AB112+E_Smart!AZ112,E_Dead!AB112+E_Dead!AZ112,E_Cust!AB112+E_Cust!AZ112),2))</f>
        <v/>
      </c>
      <c r="K112" s="13">
        <f>IF(OR($A112&gt;$B$3,Debts!$V$12=0),"",ROUND(CHOOSE(StratNo,E_Snow!AC112+E_Snow!BA112,E_Aval!AC112+E_Aval!BA112,E_Smart!AC112+E_Smart!BA112,E_Dead!AC112+E_Dead!BA112,E_Cust!AC112+E_Cust!BA112),2))</f>
        <v/>
      </c>
      <c r="L112" s="13">
        <f>IF(OR($A112&gt;$B$3,Debts!$V$13=0),"",ROUND(CHOOSE(StratNo,E_Snow!AD112+E_Snow!BB112,E_Aval!AD112+E_Aval!BB112,E_Smart!AD112+E_Smart!BB112,E_Dead!AD112+E_Dead!BB112,E_Cust!AD112+E_Cust!BB112),2))</f>
        <v/>
      </c>
      <c r="M112" s="13">
        <f>IF(OR($A112&gt;$B$3,Debts!$V$14=0),"",ROUND(CHOOSE(StratNo,E_Snow!AE112+E_Snow!BC112,E_Aval!AE112+E_Aval!BC112,E_Smart!AE112+E_Smart!BC112,E_Dead!AE112+E_Dead!BC112,E_Cust!AE112+E_Cust!BC112),2))</f>
        <v/>
      </c>
      <c r="N112" s="13">
        <f>IF(OR($A112&gt;$B$3,Debts!$V$15=0),"",ROUND(CHOOSE(StratNo,E_Snow!AF112+E_Snow!BD112,E_Aval!AF112+E_Aval!BD112,E_Smart!AF112+E_Smart!BD112,E_Dead!AF112+E_Dead!BD112,E_Cust!AF112+E_Cust!BD112),2))</f>
        <v/>
      </c>
      <c r="O112" s="13">
        <f>IF(OR($A112&gt;$B$3,Debts!$V$16=0),"",ROUND(CHOOSE(StratNo,E_Snow!AG112+E_Snow!BE112,E_Aval!AG112+E_Aval!BE112,E_Smart!AG112+E_Smart!BE112,E_Dead!AG112+E_Dead!BE112,E_Cust!AG112+E_Cust!BE112),2))</f>
        <v/>
      </c>
      <c r="P112" s="13">
        <f>IF($A112&gt;$B$3,"",CHOOSE(StratNo,E_Snow!G112,E_Aval!G112,E_Smart!G112,E_Dead!G112,E_Cust!G112))</f>
        <v/>
      </c>
      <c r="Q112" s="13">
        <f>IF($A112&gt;$B$3,"",CHOOSE(StratNo,E_Snow!H112,E_Aval!H112,E_Smart!H112,E_Dead!H112,E_Cust!H112))</f>
        <v/>
      </c>
      <c r="R112" s="13">
        <f>IF($A112&gt;$B$3,"",CHOOSE(StratNo,E_Snow!I112,E_Aval!I112,E_Smart!I112,E_Dead!I112,E_Cust!I112))</f>
        <v/>
      </c>
    </row>
    <row r="113">
      <c r="A113" s="20" t="n">
        <v>108</v>
      </c>
      <c r="B113" s="11">
        <f>IF(A113&gt;$B$3,"",Months!B113)</f>
        <v/>
      </c>
      <c r="C113" s="13">
        <f>IF(A113&gt;$B$3,"",ROUND(Months!C113+Months!D113,2))</f>
        <v/>
      </c>
      <c r="D113" s="13">
        <f>IF(OR($A113&gt;$B$3,Debts!$V$5=0),"",ROUND(CHOOSE(StratNo,E_Snow!V113+E_Snow!AT113,E_Aval!V113+E_Aval!AT113,E_Smart!V113+E_Smart!AT113,E_Dead!V113+E_Dead!AT113,E_Cust!V113+E_Cust!AT113),2))</f>
        <v/>
      </c>
      <c r="E113" s="13">
        <f>IF(OR($A113&gt;$B$3,Debts!$V$6=0),"",ROUND(CHOOSE(StratNo,E_Snow!W113+E_Snow!AU113,E_Aval!W113+E_Aval!AU113,E_Smart!W113+E_Smart!AU113,E_Dead!W113+E_Dead!AU113,E_Cust!W113+E_Cust!AU113),2))</f>
        <v/>
      </c>
      <c r="F113" s="13">
        <f>IF(OR($A113&gt;$B$3,Debts!$V$7=0),"",ROUND(CHOOSE(StratNo,E_Snow!X113+E_Snow!AV113,E_Aval!X113+E_Aval!AV113,E_Smart!X113+E_Smart!AV113,E_Dead!X113+E_Dead!AV113,E_Cust!X113+E_Cust!AV113),2))</f>
        <v/>
      </c>
      <c r="G113" s="13">
        <f>IF(OR($A113&gt;$B$3,Debts!$V$8=0),"",ROUND(CHOOSE(StratNo,E_Snow!Y113+E_Snow!AW113,E_Aval!Y113+E_Aval!AW113,E_Smart!Y113+E_Smart!AW113,E_Dead!Y113+E_Dead!AW113,E_Cust!Y113+E_Cust!AW113),2))</f>
        <v/>
      </c>
      <c r="H113" s="13">
        <f>IF(OR($A113&gt;$B$3,Debts!$V$9=0),"",ROUND(CHOOSE(StratNo,E_Snow!Z113+E_Snow!AX113,E_Aval!Z113+E_Aval!AX113,E_Smart!Z113+E_Smart!AX113,E_Dead!Z113+E_Dead!AX113,E_Cust!Z113+E_Cust!AX113),2))</f>
        <v/>
      </c>
      <c r="I113" s="13">
        <f>IF(OR($A113&gt;$B$3,Debts!$V$10=0),"",ROUND(CHOOSE(StratNo,E_Snow!AA113+E_Snow!AY113,E_Aval!AA113+E_Aval!AY113,E_Smart!AA113+E_Smart!AY113,E_Dead!AA113+E_Dead!AY113,E_Cust!AA113+E_Cust!AY113),2))</f>
        <v/>
      </c>
      <c r="J113" s="13">
        <f>IF(OR($A113&gt;$B$3,Debts!$V$11=0),"",ROUND(CHOOSE(StratNo,E_Snow!AB113+E_Snow!AZ113,E_Aval!AB113+E_Aval!AZ113,E_Smart!AB113+E_Smart!AZ113,E_Dead!AB113+E_Dead!AZ113,E_Cust!AB113+E_Cust!AZ113),2))</f>
        <v/>
      </c>
      <c r="K113" s="13">
        <f>IF(OR($A113&gt;$B$3,Debts!$V$12=0),"",ROUND(CHOOSE(StratNo,E_Snow!AC113+E_Snow!BA113,E_Aval!AC113+E_Aval!BA113,E_Smart!AC113+E_Smart!BA113,E_Dead!AC113+E_Dead!BA113,E_Cust!AC113+E_Cust!BA113),2))</f>
        <v/>
      </c>
      <c r="L113" s="13">
        <f>IF(OR($A113&gt;$B$3,Debts!$V$13=0),"",ROUND(CHOOSE(StratNo,E_Snow!AD113+E_Snow!BB113,E_Aval!AD113+E_Aval!BB113,E_Smart!AD113+E_Smart!BB113,E_Dead!AD113+E_Dead!BB113,E_Cust!AD113+E_Cust!BB113),2))</f>
        <v/>
      </c>
      <c r="M113" s="13">
        <f>IF(OR($A113&gt;$B$3,Debts!$V$14=0),"",ROUND(CHOOSE(StratNo,E_Snow!AE113+E_Snow!BC113,E_Aval!AE113+E_Aval!BC113,E_Smart!AE113+E_Smart!BC113,E_Dead!AE113+E_Dead!BC113,E_Cust!AE113+E_Cust!BC113),2))</f>
        <v/>
      </c>
      <c r="N113" s="13">
        <f>IF(OR($A113&gt;$B$3,Debts!$V$15=0),"",ROUND(CHOOSE(StratNo,E_Snow!AF113+E_Snow!BD113,E_Aval!AF113+E_Aval!BD113,E_Smart!AF113+E_Smart!BD113,E_Dead!AF113+E_Dead!BD113,E_Cust!AF113+E_Cust!BD113),2))</f>
        <v/>
      </c>
      <c r="O113" s="13">
        <f>IF(OR($A113&gt;$B$3,Debts!$V$16=0),"",ROUND(CHOOSE(StratNo,E_Snow!AG113+E_Snow!BE113,E_Aval!AG113+E_Aval!BE113,E_Smart!AG113+E_Smart!BE113,E_Dead!AG113+E_Dead!BE113,E_Cust!AG113+E_Cust!BE113),2))</f>
        <v/>
      </c>
      <c r="P113" s="13">
        <f>IF($A113&gt;$B$3,"",CHOOSE(StratNo,E_Snow!G113,E_Aval!G113,E_Smart!G113,E_Dead!G113,E_Cust!G113))</f>
        <v/>
      </c>
      <c r="Q113" s="13">
        <f>IF($A113&gt;$B$3,"",CHOOSE(StratNo,E_Snow!H113,E_Aval!H113,E_Smart!H113,E_Dead!H113,E_Cust!H113))</f>
        <v/>
      </c>
      <c r="R113" s="13">
        <f>IF($A113&gt;$B$3,"",CHOOSE(StratNo,E_Snow!I113,E_Aval!I113,E_Smart!I113,E_Dead!I113,E_Cust!I113))</f>
        <v/>
      </c>
    </row>
    <row r="114">
      <c r="A114" s="20" t="n">
        <v>109</v>
      </c>
      <c r="B114" s="11">
        <f>IF(A114&gt;$B$3,"",Months!B114)</f>
        <v/>
      </c>
      <c r="C114" s="13">
        <f>IF(A114&gt;$B$3,"",ROUND(Months!C114+Months!D114,2))</f>
        <v/>
      </c>
      <c r="D114" s="13">
        <f>IF(OR($A114&gt;$B$3,Debts!$V$5=0),"",ROUND(CHOOSE(StratNo,E_Snow!V114+E_Snow!AT114,E_Aval!V114+E_Aval!AT114,E_Smart!V114+E_Smart!AT114,E_Dead!V114+E_Dead!AT114,E_Cust!V114+E_Cust!AT114),2))</f>
        <v/>
      </c>
      <c r="E114" s="13">
        <f>IF(OR($A114&gt;$B$3,Debts!$V$6=0),"",ROUND(CHOOSE(StratNo,E_Snow!W114+E_Snow!AU114,E_Aval!W114+E_Aval!AU114,E_Smart!W114+E_Smart!AU114,E_Dead!W114+E_Dead!AU114,E_Cust!W114+E_Cust!AU114),2))</f>
        <v/>
      </c>
      <c r="F114" s="13">
        <f>IF(OR($A114&gt;$B$3,Debts!$V$7=0),"",ROUND(CHOOSE(StratNo,E_Snow!X114+E_Snow!AV114,E_Aval!X114+E_Aval!AV114,E_Smart!X114+E_Smart!AV114,E_Dead!X114+E_Dead!AV114,E_Cust!X114+E_Cust!AV114),2))</f>
        <v/>
      </c>
      <c r="G114" s="13">
        <f>IF(OR($A114&gt;$B$3,Debts!$V$8=0),"",ROUND(CHOOSE(StratNo,E_Snow!Y114+E_Snow!AW114,E_Aval!Y114+E_Aval!AW114,E_Smart!Y114+E_Smart!AW114,E_Dead!Y114+E_Dead!AW114,E_Cust!Y114+E_Cust!AW114),2))</f>
        <v/>
      </c>
      <c r="H114" s="13">
        <f>IF(OR($A114&gt;$B$3,Debts!$V$9=0),"",ROUND(CHOOSE(StratNo,E_Snow!Z114+E_Snow!AX114,E_Aval!Z114+E_Aval!AX114,E_Smart!Z114+E_Smart!AX114,E_Dead!Z114+E_Dead!AX114,E_Cust!Z114+E_Cust!AX114),2))</f>
        <v/>
      </c>
      <c r="I114" s="13">
        <f>IF(OR($A114&gt;$B$3,Debts!$V$10=0),"",ROUND(CHOOSE(StratNo,E_Snow!AA114+E_Snow!AY114,E_Aval!AA114+E_Aval!AY114,E_Smart!AA114+E_Smart!AY114,E_Dead!AA114+E_Dead!AY114,E_Cust!AA114+E_Cust!AY114),2))</f>
        <v/>
      </c>
      <c r="J114" s="13">
        <f>IF(OR($A114&gt;$B$3,Debts!$V$11=0),"",ROUND(CHOOSE(StratNo,E_Snow!AB114+E_Snow!AZ114,E_Aval!AB114+E_Aval!AZ114,E_Smart!AB114+E_Smart!AZ114,E_Dead!AB114+E_Dead!AZ114,E_Cust!AB114+E_Cust!AZ114),2))</f>
        <v/>
      </c>
      <c r="K114" s="13">
        <f>IF(OR($A114&gt;$B$3,Debts!$V$12=0),"",ROUND(CHOOSE(StratNo,E_Snow!AC114+E_Snow!BA114,E_Aval!AC114+E_Aval!BA114,E_Smart!AC114+E_Smart!BA114,E_Dead!AC114+E_Dead!BA114,E_Cust!AC114+E_Cust!BA114),2))</f>
        <v/>
      </c>
      <c r="L114" s="13">
        <f>IF(OR($A114&gt;$B$3,Debts!$V$13=0),"",ROUND(CHOOSE(StratNo,E_Snow!AD114+E_Snow!BB114,E_Aval!AD114+E_Aval!BB114,E_Smart!AD114+E_Smart!BB114,E_Dead!AD114+E_Dead!BB114,E_Cust!AD114+E_Cust!BB114),2))</f>
        <v/>
      </c>
      <c r="M114" s="13">
        <f>IF(OR($A114&gt;$B$3,Debts!$V$14=0),"",ROUND(CHOOSE(StratNo,E_Snow!AE114+E_Snow!BC114,E_Aval!AE114+E_Aval!BC114,E_Smart!AE114+E_Smart!BC114,E_Dead!AE114+E_Dead!BC114,E_Cust!AE114+E_Cust!BC114),2))</f>
        <v/>
      </c>
      <c r="N114" s="13">
        <f>IF(OR($A114&gt;$B$3,Debts!$V$15=0),"",ROUND(CHOOSE(StratNo,E_Snow!AF114+E_Snow!BD114,E_Aval!AF114+E_Aval!BD114,E_Smart!AF114+E_Smart!BD114,E_Dead!AF114+E_Dead!BD114,E_Cust!AF114+E_Cust!BD114),2))</f>
        <v/>
      </c>
      <c r="O114" s="13">
        <f>IF(OR($A114&gt;$B$3,Debts!$V$16=0),"",ROUND(CHOOSE(StratNo,E_Snow!AG114+E_Snow!BE114,E_Aval!AG114+E_Aval!BE114,E_Smart!AG114+E_Smart!BE114,E_Dead!AG114+E_Dead!BE114,E_Cust!AG114+E_Cust!BE114),2))</f>
        <v/>
      </c>
      <c r="P114" s="13">
        <f>IF($A114&gt;$B$3,"",CHOOSE(StratNo,E_Snow!G114,E_Aval!G114,E_Smart!G114,E_Dead!G114,E_Cust!G114))</f>
        <v/>
      </c>
      <c r="Q114" s="13">
        <f>IF($A114&gt;$B$3,"",CHOOSE(StratNo,E_Snow!H114,E_Aval!H114,E_Smart!H114,E_Dead!H114,E_Cust!H114))</f>
        <v/>
      </c>
      <c r="R114" s="13">
        <f>IF($A114&gt;$B$3,"",CHOOSE(StratNo,E_Snow!I114,E_Aval!I114,E_Smart!I114,E_Dead!I114,E_Cust!I114))</f>
        <v/>
      </c>
    </row>
    <row r="115">
      <c r="A115" s="20" t="n">
        <v>110</v>
      </c>
      <c r="B115" s="11">
        <f>IF(A115&gt;$B$3,"",Months!B115)</f>
        <v/>
      </c>
      <c r="C115" s="13">
        <f>IF(A115&gt;$B$3,"",ROUND(Months!C115+Months!D115,2))</f>
        <v/>
      </c>
      <c r="D115" s="13">
        <f>IF(OR($A115&gt;$B$3,Debts!$V$5=0),"",ROUND(CHOOSE(StratNo,E_Snow!V115+E_Snow!AT115,E_Aval!V115+E_Aval!AT115,E_Smart!V115+E_Smart!AT115,E_Dead!V115+E_Dead!AT115,E_Cust!V115+E_Cust!AT115),2))</f>
        <v/>
      </c>
      <c r="E115" s="13">
        <f>IF(OR($A115&gt;$B$3,Debts!$V$6=0),"",ROUND(CHOOSE(StratNo,E_Snow!W115+E_Snow!AU115,E_Aval!W115+E_Aval!AU115,E_Smart!W115+E_Smart!AU115,E_Dead!W115+E_Dead!AU115,E_Cust!W115+E_Cust!AU115),2))</f>
        <v/>
      </c>
      <c r="F115" s="13">
        <f>IF(OR($A115&gt;$B$3,Debts!$V$7=0),"",ROUND(CHOOSE(StratNo,E_Snow!X115+E_Snow!AV115,E_Aval!X115+E_Aval!AV115,E_Smart!X115+E_Smart!AV115,E_Dead!X115+E_Dead!AV115,E_Cust!X115+E_Cust!AV115),2))</f>
        <v/>
      </c>
      <c r="G115" s="13">
        <f>IF(OR($A115&gt;$B$3,Debts!$V$8=0),"",ROUND(CHOOSE(StratNo,E_Snow!Y115+E_Snow!AW115,E_Aval!Y115+E_Aval!AW115,E_Smart!Y115+E_Smart!AW115,E_Dead!Y115+E_Dead!AW115,E_Cust!Y115+E_Cust!AW115),2))</f>
        <v/>
      </c>
      <c r="H115" s="13">
        <f>IF(OR($A115&gt;$B$3,Debts!$V$9=0),"",ROUND(CHOOSE(StratNo,E_Snow!Z115+E_Snow!AX115,E_Aval!Z115+E_Aval!AX115,E_Smart!Z115+E_Smart!AX115,E_Dead!Z115+E_Dead!AX115,E_Cust!Z115+E_Cust!AX115),2))</f>
        <v/>
      </c>
      <c r="I115" s="13">
        <f>IF(OR($A115&gt;$B$3,Debts!$V$10=0),"",ROUND(CHOOSE(StratNo,E_Snow!AA115+E_Snow!AY115,E_Aval!AA115+E_Aval!AY115,E_Smart!AA115+E_Smart!AY115,E_Dead!AA115+E_Dead!AY115,E_Cust!AA115+E_Cust!AY115),2))</f>
        <v/>
      </c>
      <c r="J115" s="13">
        <f>IF(OR($A115&gt;$B$3,Debts!$V$11=0),"",ROUND(CHOOSE(StratNo,E_Snow!AB115+E_Snow!AZ115,E_Aval!AB115+E_Aval!AZ115,E_Smart!AB115+E_Smart!AZ115,E_Dead!AB115+E_Dead!AZ115,E_Cust!AB115+E_Cust!AZ115),2))</f>
        <v/>
      </c>
      <c r="K115" s="13">
        <f>IF(OR($A115&gt;$B$3,Debts!$V$12=0),"",ROUND(CHOOSE(StratNo,E_Snow!AC115+E_Snow!BA115,E_Aval!AC115+E_Aval!BA115,E_Smart!AC115+E_Smart!BA115,E_Dead!AC115+E_Dead!BA115,E_Cust!AC115+E_Cust!BA115),2))</f>
        <v/>
      </c>
      <c r="L115" s="13">
        <f>IF(OR($A115&gt;$B$3,Debts!$V$13=0),"",ROUND(CHOOSE(StratNo,E_Snow!AD115+E_Snow!BB115,E_Aval!AD115+E_Aval!BB115,E_Smart!AD115+E_Smart!BB115,E_Dead!AD115+E_Dead!BB115,E_Cust!AD115+E_Cust!BB115),2))</f>
        <v/>
      </c>
      <c r="M115" s="13">
        <f>IF(OR($A115&gt;$B$3,Debts!$V$14=0),"",ROUND(CHOOSE(StratNo,E_Snow!AE115+E_Snow!BC115,E_Aval!AE115+E_Aval!BC115,E_Smart!AE115+E_Smart!BC115,E_Dead!AE115+E_Dead!BC115,E_Cust!AE115+E_Cust!BC115),2))</f>
        <v/>
      </c>
      <c r="N115" s="13">
        <f>IF(OR($A115&gt;$B$3,Debts!$V$15=0),"",ROUND(CHOOSE(StratNo,E_Snow!AF115+E_Snow!BD115,E_Aval!AF115+E_Aval!BD115,E_Smart!AF115+E_Smart!BD115,E_Dead!AF115+E_Dead!BD115,E_Cust!AF115+E_Cust!BD115),2))</f>
        <v/>
      </c>
      <c r="O115" s="13">
        <f>IF(OR($A115&gt;$B$3,Debts!$V$16=0),"",ROUND(CHOOSE(StratNo,E_Snow!AG115+E_Snow!BE115,E_Aval!AG115+E_Aval!BE115,E_Smart!AG115+E_Smart!BE115,E_Dead!AG115+E_Dead!BE115,E_Cust!AG115+E_Cust!BE115),2))</f>
        <v/>
      </c>
      <c r="P115" s="13">
        <f>IF($A115&gt;$B$3,"",CHOOSE(StratNo,E_Snow!G115,E_Aval!G115,E_Smart!G115,E_Dead!G115,E_Cust!G115))</f>
        <v/>
      </c>
      <c r="Q115" s="13">
        <f>IF($A115&gt;$B$3,"",CHOOSE(StratNo,E_Snow!H115,E_Aval!H115,E_Smart!H115,E_Dead!H115,E_Cust!H115))</f>
        <v/>
      </c>
      <c r="R115" s="13">
        <f>IF($A115&gt;$B$3,"",CHOOSE(StratNo,E_Snow!I115,E_Aval!I115,E_Smart!I115,E_Dead!I115,E_Cust!I115))</f>
        <v/>
      </c>
    </row>
    <row r="116">
      <c r="A116" s="20" t="n">
        <v>111</v>
      </c>
      <c r="B116" s="11">
        <f>IF(A116&gt;$B$3,"",Months!B116)</f>
        <v/>
      </c>
      <c r="C116" s="13">
        <f>IF(A116&gt;$B$3,"",ROUND(Months!C116+Months!D116,2))</f>
        <v/>
      </c>
      <c r="D116" s="13">
        <f>IF(OR($A116&gt;$B$3,Debts!$V$5=0),"",ROUND(CHOOSE(StratNo,E_Snow!V116+E_Snow!AT116,E_Aval!V116+E_Aval!AT116,E_Smart!V116+E_Smart!AT116,E_Dead!V116+E_Dead!AT116,E_Cust!V116+E_Cust!AT116),2))</f>
        <v/>
      </c>
      <c r="E116" s="13">
        <f>IF(OR($A116&gt;$B$3,Debts!$V$6=0),"",ROUND(CHOOSE(StratNo,E_Snow!W116+E_Snow!AU116,E_Aval!W116+E_Aval!AU116,E_Smart!W116+E_Smart!AU116,E_Dead!W116+E_Dead!AU116,E_Cust!W116+E_Cust!AU116),2))</f>
        <v/>
      </c>
      <c r="F116" s="13">
        <f>IF(OR($A116&gt;$B$3,Debts!$V$7=0),"",ROUND(CHOOSE(StratNo,E_Snow!X116+E_Snow!AV116,E_Aval!X116+E_Aval!AV116,E_Smart!X116+E_Smart!AV116,E_Dead!X116+E_Dead!AV116,E_Cust!X116+E_Cust!AV116),2))</f>
        <v/>
      </c>
      <c r="G116" s="13">
        <f>IF(OR($A116&gt;$B$3,Debts!$V$8=0),"",ROUND(CHOOSE(StratNo,E_Snow!Y116+E_Snow!AW116,E_Aval!Y116+E_Aval!AW116,E_Smart!Y116+E_Smart!AW116,E_Dead!Y116+E_Dead!AW116,E_Cust!Y116+E_Cust!AW116),2))</f>
        <v/>
      </c>
      <c r="H116" s="13">
        <f>IF(OR($A116&gt;$B$3,Debts!$V$9=0),"",ROUND(CHOOSE(StratNo,E_Snow!Z116+E_Snow!AX116,E_Aval!Z116+E_Aval!AX116,E_Smart!Z116+E_Smart!AX116,E_Dead!Z116+E_Dead!AX116,E_Cust!Z116+E_Cust!AX116),2))</f>
        <v/>
      </c>
      <c r="I116" s="13">
        <f>IF(OR($A116&gt;$B$3,Debts!$V$10=0),"",ROUND(CHOOSE(StratNo,E_Snow!AA116+E_Snow!AY116,E_Aval!AA116+E_Aval!AY116,E_Smart!AA116+E_Smart!AY116,E_Dead!AA116+E_Dead!AY116,E_Cust!AA116+E_Cust!AY116),2))</f>
        <v/>
      </c>
      <c r="J116" s="13">
        <f>IF(OR($A116&gt;$B$3,Debts!$V$11=0),"",ROUND(CHOOSE(StratNo,E_Snow!AB116+E_Snow!AZ116,E_Aval!AB116+E_Aval!AZ116,E_Smart!AB116+E_Smart!AZ116,E_Dead!AB116+E_Dead!AZ116,E_Cust!AB116+E_Cust!AZ116),2))</f>
        <v/>
      </c>
      <c r="K116" s="13">
        <f>IF(OR($A116&gt;$B$3,Debts!$V$12=0),"",ROUND(CHOOSE(StratNo,E_Snow!AC116+E_Snow!BA116,E_Aval!AC116+E_Aval!BA116,E_Smart!AC116+E_Smart!BA116,E_Dead!AC116+E_Dead!BA116,E_Cust!AC116+E_Cust!BA116),2))</f>
        <v/>
      </c>
      <c r="L116" s="13">
        <f>IF(OR($A116&gt;$B$3,Debts!$V$13=0),"",ROUND(CHOOSE(StratNo,E_Snow!AD116+E_Snow!BB116,E_Aval!AD116+E_Aval!BB116,E_Smart!AD116+E_Smart!BB116,E_Dead!AD116+E_Dead!BB116,E_Cust!AD116+E_Cust!BB116),2))</f>
        <v/>
      </c>
      <c r="M116" s="13">
        <f>IF(OR($A116&gt;$B$3,Debts!$V$14=0),"",ROUND(CHOOSE(StratNo,E_Snow!AE116+E_Snow!BC116,E_Aval!AE116+E_Aval!BC116,E_Smart!AE116+E_Smart!BC116,E_Dead!AE116+E_Dead!BC116,E_Cust!AE116+E_Cust!BC116),2))</f>
        <v/>
      </c>
      <c r="N116" s="13">
        <f>IF(OR($A116&gt;$B$3,Debts!$V$15=0),"",ROUND(CHOOSE(StratNo,E_Snow!AF116+E_Snow!BD116,E_Aval!AF116+E_Aval!BD116,E_Smart!AF116+E_Smart!BD116,E_Dead!AF116+E_Dead!BD116,E_Cust!AF116+E_Cust!BD116),2))</f>
        <v/>
      </c>
      <c r="O116" s="13">
        <f>IF(OR($A116&gt;$B$3,Debts!$V$16=0),"",ROUND(CHOOSE(StratNo,E_Snow!AG116+E_Snow!BE116,E_Aval!AG116+E_Aval!BE116,E_Smart!AG116+E_Smart!BE116,E_Dead!AG116+E_Dead!BE116,E_Cust!AG116+E_Cust!BE116),2))</f>
        <v/>
      </c>
      <c r="P116" s="13">
        <f>IF($A116&gt;$B$3,"",CHOOSE(StratNo,E_Snow!G116,E_Aval!G116,E_Smart!G116,E_Dead!G116,E_Cust!G116))</f>
        <v/>
      </c>
      <c r="Q116" s="13">
        <f>IF($A116&gt;$B$3,"",CHOOSE(StratNo,E_Snow!H116,E_Aval!H116,E_Smart!H116,E_Dead!H116,E_Cust!H116))</f>
        <v/>
      </c>
      <c r="R116" s="13">
        <f>IF($A116&gt;$B$3,"",CHOOSE(StratNo,E_Snow!I116,E_Aval!I116,E_Smart!I116,E_Dead!I116,E_Cust!I116))</f>
        <v/>
      </c>
    </row>
    <row r="117">
      <c r="A117" s="20" t="n">
        <v>112</v>
      </c>
      <c r="B117" s="11">
        <f>IF(A117&gt;$B$3,"",Months!B117)</f>
        <v/>
      </c>
      <c r="C117" s="13">
        <f>IF(A117&gt;$B$3,"",ROUND(Months!C117+Months!D117,2))</f>
        <v/>
      </c>
      <c r="D117" s="13">
        <f>IF(OR($A117&gt;$B$3,Debts!$V$5=0),"",ROUND(CHOOSE(StratNo,E_Snow!V117+E_Snow!AT117,E_Aval!V117+E_Aval!AT117,E_Smart!V117+E_Smart!AT117,E_Dead!V117+E_Dead!AT117,E_Cust!V117+E_Cust!AT117),2))</f>
        <v/>
      </c>
      <c r="E117" s="13">
        <f>IF(OR($A117&gt;$B$3,Debts!$V$6=0),"",ROUND(CHOOSE(StratNo,E_Snow!W117+E_Snow!AU117,E_Aval!W117+E_Aval!AU117,E_Smart!W117+E_Smart!AU117,E_Dead!W117+E_Dead!AU117,E_Cust!W117+E_Cust!AU117),2))</f>
        <v/>
      </c>
      <c r="F117" s="13">
        <f>IF(OR($A117&gt;$B$3,Debts!$V$7=0),"",ROUND(CHOOSE(StratNo,E_Snow!X117+E_Snow!AV117,E_Aval!X117+E_Aval!AV117,E_Smart!X117+E_Smart!AV117,E_Dead!X117+E_Dead!AV117,E_Cust!X117+E_Cust!AV117),2))</f>
        <v/>
      </c>
      <c r="G117" s="13">
        <f>IF(OR($A117&gt;$B$3,Debts!$V$8=0),"",ROUND(CHOOSE(StratNo,E_Snow!Y117+E_Snow!AW117,E_Aval!Y117+E_Aval!AW117,E_Smart!Y117+E_Smart!AW117,E_Dead!Y117+E_Dead!AW117,E_Cust!Y117+E_Cust!AW117),2))</f>
        <v/>
      </c>
      <c r="H117" s="13">
        <f>IF(OR($A117&gt;$B$3,Debts!$V$9=0),"",ROUND(CHOOSE(StratNo,E_Snow!Z117+E_Snow!AX117,E_Aval!Z117+E_Aval!AX117,E_Smart!Z117+E_Smart!AX117,E_Dead!Z117+E_Dead!AX117,E_Cust!Z117+E_Cust!AX117),2))</f>
        <v/>
      </c>
      <c r="I117" s="13">
        <f>IF(OR($A117&gt;$B$3,Debts!$V$10=0),"",ROUND(CHOOSE(StratNo,E_Snow!AA117+E_Snow!AY117,E_Aval!AA117+E_Aval!AY117,E_Smart!AA117+E_Smart!AY117,E_Dead!AA117+E_Dead!AY117,E_Cust!AA117+E_Cust!AY117),2))</f>
        <v/>
      </c>
      <c r="J117" s="13">
        <f>IF(OR($A117&gt;$B$3,Debts!$V$11=0),"",ROUND(CHOOSE(StratNo,E_Snow!AB117+E_Snow!AZ117,E_Aval!AB117+E_Aval!AZ117,E_Smart!AB117+E_Smart!AZ117,E_Dead!AB117+E_Dead!AZ117,E_Cust!AB117+E_Cust!AZ117),2))</f>
        <v/>
      </c>
      <c r="K117" s="13">
        <f>IF(OR($A117&gt;$B$3,Debts!$V$12=0),"",ROUND(CHOOSE(StratNo,E_Snow!AC117+E_Snow!BA117,E_Aval!AC117+E_Aval!BA117,E_Smart!AC117+E_Smart!BA117,E_Dead!AC117+E_Dead!BA117,E_Cust!AC117+E_Cust!BA117),2))</f>
        <v/>
      </c>
      <c r="L117" s="13">
        <f>IF(OR($A117&gt;$B$3,Debts!$V$13=0),"",ROUND(CHOOSE(StratNo,E_Snow!AD117+E_Snow!BB117,E_Aval!AD117+E_Aval!BB117,E_Smart!AD117+E_Smart!BB117,E_Dead!AD117+E_Dead!BB117,E_Cust!AD117+E_Cust!BB117),2))</f>
        <v/>
      </c>
      <c r="M117" s="13">
        <f>IF(OR($A117&gt;$B$3,Debts!$V$14=0),"",ROUND(CHOOSE(StratNo,E_Snow!AE117+E_Snow!BC117,E_Aval!AE117+E_Aval!BC117,E_Smart!AE117+E_Smart!BC117,E_Dead!AE117+E_Dead!BC117,E_Cust!AE117+E_Cust!BC117),2))</f>
        <v/>
      </c>
      <c r="N117" s="13">
        <f>IF(OR($A117&gt;$B$3,Debts!$V$15=0),"",ROUND(CHOOSE(StratNo,E_Snow!AF117+E_Snow!BD117,E_Aval!AF117+E_Aval!BD117,E_Smart!AF117+E_Smart!BD117,E_Dead!AF117+E_Dead!BD117,E_Cust!AF117+E_Cust!BD117),2))</f>
        <v/>
      </c>
      <c r="O117" s="13">
        <f>IF(OR($A117&gt;$B$3,Debts!$V$16=0),"",ROUND(CHOOSE(StratNo,E_Snow!AG117+E_Snow!BE117,E_Aval!AG117+E_Aval!BE117,E_Smart!AG117+E_Smart!BE117,E_Dead!AG117+E_Dead!BE117,E_Cust!AG117+E_Cust!BE117),2))</f>
        <v/>
      </c>
      <c r="P117" s="13">
        <f>IF($A117&gt;$B$3,"",CHOOSE(StratNo,E_Snow!G117,E_Aval!G117,E_Smart!G117,E_Dead!G117,E_Cust!G117))</f>
        <v/>
      </c>
      <c r="Q117" s="13">
        <f>IF($A117&gt;$B$3,"",CHOOSE(StratNo,E_Snow!H117,E_Aval!H117,E_Smart!H117,E_Dead!H117,E_Cust!H117))</f>
        <v/>
      </c>
      <c r="R117" s="13">
        <f>IF($A117&gt;$B$3,"",CHOOSE(StratNo,E_Snow!I117,E_Aval!I117,E_Smart!I117,E_Dead!I117,E_Cust!I117))</f>
        <v/>
      </c>
    </row>
    <row r="118">
      <c r="A118" s="20" t="n">
        <v>113</v>
      </c>
      <c r="B118" s="11">
        <f>IF(A118&gt;$B$3,"",Months!B118)</f>
        <v/>
      </c>
      <c r="C118" s="13">
        <f>IF(A118&gt;$B$3,"",ROUND(Months!C118+Months!D118,2))</f>
        <v/>
      </c>
      <c r="D118" s="13">
        <f>IF(OR($A118&gt;$B$3,Debts!$V$5=0),"",ROUND(CHOOSE(StratNo,E_Snow!V118+E_Snow!AT118,E_Aval!V118+E_Aval!AT118,E_Smart!V118+E_Smart!AT118,E_Dead!V118+E_Dead!AT118,E_Cust!V118+E_Cust!AT118),2))</f>
        <v/>
      </c>
      <c r="E118" s="13">
        <f>IF(OR($A118&gt;$B$3,Debts!$V$6=0),"",ROUND(CHOOSE(StratNo,E_Snow!W118+E_Snow!AU118,E_Aval!W118+E_Aval!AU118,E_Smart!W118+E_Smart!AU118,E_Dead!W118+E_Dead!AU118,E_Cust!W118+E_Cust!AU118),2))</f>
        <v/>
      </c>
      <c r="F118" s="13">
        <f>IF(OR($A118&gt;$B$3,Debts!$V$7=0),"",ROUND(CHOOSE(StratNo,E_Snow!X118+E_Snow!AV118,E_Aval!X118+E_Aval!AV118,E_Smart!X118+E_Smart!AV118,E_Dead!X118+E_Dead!AV118,E_Cust!X118+E_Cust!AV118),2))</f>
        <v/>
      </c>
      <c r="G118" s="13">
        <f>IF(OR($A118&gt;$B$3,Debts!$V$8=0),"",ROUND(CHOOSE(StratNo,E_Snow!Y118+E_Snow!AW118,E_Aval!Y118+E_Aval!AW118,E_Smart!Y118+E_Smart!AW118,E_Dead!Y118+E_Dead!AW118,E_Cust!Y118+E_Cust!AW118),2))</f>
        <v/>
      </c>
      <c r="H118" s="13">
        <f>IF(OR($A118&gt;$B$3,Debts!$V$9=0),"",ROUND(CHOOSE(StratNo,E_Snow!Z118+E_Snow!AX118,E_Aval!Z118+E_Aval!AX118,E_Smart!Z118+E_Smart!AX118,E_Dead!Z118+E_Dead!AX118,E_Cust!Z118+E_Cust!AX118),2))</f>
        <v/>
      </c>
      <c r="I118" s="13">
        <f>IF(OR($A118&gt;$B$3,Debts!$V$10=0),"",ROUND(CHOOSE(StratNo,E_Snow!AA118+E_Snow!AY118,E_Aval!AA118+E_Aval!AY118,E_Smart!AA118+E_Smart!AY118,E_Dead!AA118+E_Dead!AY118,E_Cust!AA118+E_Cust!AY118),2))</f>
        <v/>
      </c>
      <c r="J118" s="13">
        <f>IF(OR($A118&gt;$B$3,Debts!$V$11=0),"",ROUND(CHOOSE(StratNo,E_Snow!AB118+E_Snow!AZ118,E_Aval!AB118+E_Aval!AZ118,E_Smart!AB118+E_Smart!AZ118,E_Dead!AB118+E_Dead!AZ118,E_Cust!AB118+E_Cust!AZ118),2))</f>
        <v/>
      </c>
      <c r="K118" s="13">
        <f>IF(OR($A118&gt;$B$3,Debts!$V$12=0),"",ROUND(CHOOSE(StratNo,E_Snow!AC118+E_Snow!BA118,E_Aval!AC118+E_Aval!BA118,E_Smart!AC118+E_Smart!BA118,E_Dead!AC118+E_Dead!BA118,E_Cust!AC118+E_Cust!BA118),2))</f>
        <v/>
      </c>
      <c r="L118" s="13">
        <f>IF(OR($A118&gt;$B$3,Debts!$V$13=0),"",ROUND(CHOOSE(StratNo,E_Snow!AD118+E_Snow!BB118,E_Aval!AD118+E_Aval!BB118,E_Smart!AD118+E_Smart!BB118,E_Dead!AD118+E_Dead!BB118,E_Cust!AD118+E_Cust!BB118),2))</f>
        <v/>
      </c>
      <c r="M118" s="13">
        <f>IF(OR($A118&gt;$B$3,Debts!$V$14=0),"",ROUND(CHOOSE(StratNo,E_Snow!AE118+E_Snow!BC118,E_Aval!AE118+E_Aval!BC118,E_Smart!AE118+E_Smart!BC118,E_Dead!AE118+E_Dead!BC118,E_Cust!AE118+E_Cust!BC118),2))</f>
        <v/>
      </c>
      <c r="N118" s="13">
        <f>IF(OR($A118&gt;$B$3,Debts!$V$15=0),"",ROUND(CHOOSE(StratNo,E_Snow!AF118+E_Snow!BD118,E_Aval!AF118+E_Aval!BD118,E_Smart!AF118+E_Smart!BD118,E_Dead!AF118+E_Dead!BD118,E_Cust!AF118+E_Cust!BD118),2))</f>
        <v/>
      </c>
      <c r="O118" s="13">
        <f>IF(OR($A118&gt;$B$3,Debts!$V$16=0),"",ROUND(CHOOSE(StratNo,E_Snow!AG118+E_Snow!BE118,E_Aval!AG118+E_Aval!BE118,E_Smart!AG118+E_Smart!BE118,E_Dead!AG118+E_Dead!BE118,E_Cust!AG118+E_Cust!BE118),2))</f>
        <v/>
      </c>
      <c r="P118" s="13">
        <f>IF($A118&gt;$B$3,"",CHOOSE(StratNo,E_Snow!G118,E_Aval!G118,E_Smart!G118,E_Dead!G118,E_Cust!G118))</f>
        <v/>
      </c>
      <c r="Q118" s="13">
        <f>IF($A118&gt;$B$3,"",CHOOSE(StratNo,E_Snow!H118,E_Aval!H118,E_Smart!H118,E_Dead!H118,E_Cust!H118))</f>
        <v/>
      </c>
      <c r="R118" s="13">
        <f>IF($A118&gt;$B$3,"",CHOOSE(StratNo,E_Snow!I118,E_Aval!I118,E_Smart!I118,E_Dead!I118,E_Cust!I118))</f>
        <v/>
      </c>
    </row>
    <row r="119">
      <c r="A119" s="20" t="n">
        <v>114</v>
      </c>
      <c r="B119" s="11">
        <f>IF(A119&gt;$B$3,"",Months!B119)</f>
        <v/>
      </c>
      <c r="C119" s="13">
        <f>IF(A119&gt;$B$3,"",ROUND(Months!C119+Months!D119,2))</f>
        <v/>
      </c>
      <c r="D119" s="13">
        <f>IF(OR($A119&gt;$B$3,Debts!$V$5=0),"",ROUND(CHOOSE(StratNo,E_Snow!V119+E_Snow!AT119,E_Aval!V119+E_Aval!AT119,E_Smart!V119+E_Smart!AT119,E_Dead!V119+E_Dead!AT119,E_Cust!V119+E_Cust!AT119),2))</f>
        <v/>
      </c>
      <c r="E119" s="13">
        <f>IF(OR($A119&gt;$B$3,Debts!$V$6=0),"",ROUND(CHOOSE(StratNo,E_Snow!W119+E_Snow!AU119,E_Aval!W119+E_Aval!AU119,E_Smart!W119+E_Smart!AU119,E_Dead!W119+E_Dead!AU119,E_Cust!W119+E_Cust!AU119),2))</f>
        <v/>
      </c>
      <c r="F119" s="13">
        <f>IF(OR($A119&gt;$B$3,Debts!$V$7=0),"",ROUND(CHOOSE(StratNo,E_Snow!X119+E_Snow!AV119,E_Aval!X119+E_Aval!AV119,E_Smart!X119+E_Smart!AV119,E_Dead!X119+E_Dead!AV119,E_Cust!X119+E_Cust!AV119),2))</f>
        <v/>
      </c>
      <c r="G119" s="13">
        <f>IF(OR($A119&gt;$B$3,Debts!$V$8=0),"",ROUND(CHOOSE(StratNo,E_Snow!Y119+E_Snow!AW119,E_Aval!Y119+E_Aval!AW119,E_Smart!Y119+E_Smart!AW119,E_Dead!Y119+E_Dead!AW119,E_Cust!Y119+E_Cust!AW119),2))</f>
        <v/>
      </c>
      <c r="H119" s="13">
        <f>IF(OR($A119&gt;$B$3,Debts!$V$9=0),"",ROUND(CHOOSE(StratNo,E_Snow!Z119+E_Snow!AX119,E_Aval!Z119+E_Aval!AX119,E_Smart!Z119+E_Smart!AX119,E_Dead!Z119+E_Dead!AX119,E_Cust!Z119+E_Cust!AX119),2))</f>
        <v/>
      </c>
      <c r="I119" s="13">
        <f>IF(OR($A119&gt;$B$3,Debts!$V$10=0),"",ROUND(CHOOSE(StratNo,E_Snow!AA119+E_Snow!AY119,E_Aval!AA119+E_Aval!AY119,E_Smart!AA119+E_Smart!AY119,E_Dead!AA119+E_Dead!AY119,E_Cust!AA119+E_Cust!AY119),2))</f>
        <v/>
      </c>
      <c r="J119" s="13">
        <f>IF(OR($A119&gt;$B$3,Debts!$V$11=0),"",ROUND(CHOOSE(StratNo,E_Snow!AB119+E_Snow!AZ119,E_Aval!AB119+E_Aval!AZ119,E_Smart!AB119+E_Smart!AZ119,E_Dead!AB119+E_Dead!AZ119,E_Cust!AB119+E_Cust!AZ119),2))</f>
        <v/>
      </c>
      <c r="K119" s="13">
        <f>IF(OR($A119&gt;$B$3,Debts!$V$12=0),"",ROUND(CHOOSE(StratNo,E_Snow!AC119+E_Snow!BA119,E_Aval!AC119+E_Aval!BA119,E_Smart!AC119+E_Smart!BA119,E_Dead!AC119+E_Dead!BA119,E_Cust!AC119+E_Cust!BA119),2))</f>
        <v/>
      </c>
      <c r="L119" s="13">
        <f>IF(OR($A119&gt;$B$3,Debts!$V$13=0),"",ROUND(CHOOSE(StratNo,E_Snow!AD119+E_Snow!BB119,E_Aval!AD119+E_Aval!BB119,E_Smart!AD119+E_Smart!BB119,E_Dead!AD119+E_Dead!BB119,E_Cust!AD119+E_Cust!BB119),2))</f>
        <v/>
      </c>
      <c r="M119" s="13">
        <f>IF(OR($A119&gt;$B$3,Debts!$V$14=0),"",ROUND(CHOOSE(StratNo,E_Snow!AE119+E_Snow!BC119,E_Aval!AE119+E_Aval!BC119,E_Smart!AE119+E_Smart!BC119,E_Dead!AE119+E_Dead!BC119,E_Cust!AE119+E_Cust!BC119),2))</f>
        <v/>
      </c>
      <c r="N119" s="13">
        <f>IF(OR($A119&gt;$B$3,Debts!$V$15=0),"",ROUND(CHOOSE(StratNo,E_Snow!AF119+E_Snow!BD119,E_Aval!AF119+E_Aval!BD119,E_Smart!AF119+E_Smart!BD119,E_Dead!AF119+E_Dead!BD119,E_Cust!AF119+E_Cust!BD119),2))</f>
        <v/>
      </c>
      <c r="O119" s="13">
        <f>IF(OR($A119&gt;$B$3,Debts!$V$16=0),"",ROUND(CHOOSE(StratNo,E_Snow!AG119+E_Snow!BE119,E_Aval!AG119+E_Aval!BE119,E_Smart!AG119+E_Smart!BE119,E_Dead!AG119+E_Dead!BE119,E_Cust!AG119+E_Cust!BE119),2))</f>
        <v/>
      </c>
      <c r="P119" s="13">
        <f>IF($A119&gt;$B$3,"",CHOOSE(StratNo,E_Snow!G119,E_Aval!G119,E_Smart!G119,E_Dead!G119,E_Cust!G119))</f>
        <v/>
      </c>
      <c r="Q119" s="13">
        <f>IF($A119&gt;$B$3,"",CHOOSE(StratNo,E_Snow!H119,E_Aval!H119,E_Smart!H119,E_Dead!H119,E_Cust!H119))</f>
        <v/>
      </c>
      <c r="R119" s="13">
        <f>IF($A119&gt;$B$3,"",CHOOSE(StratNo,E_Snow!I119,E_Aval!I119,E_Smart!I119,E_Dead!I119,E_Cust!I119))</f>
        <v/>
      </c>
    </row>
    <row r="120">
      <c r="A120" s="20" t="n">
        <v>115</v>
      </c>
      <c r="B120" s="11">
        <f>IF(A120&gt;$B$3,"",Months!B120)</f>
        <v/>
      </c>
      <c r="C120" s="13">
        <f>IF(A120&gt;$B$3,"",ROUND(Months!C120+Months!D120,2))</f>
        <v/>
      </c>
      <c r="D120" s="13">
        <f>IF(OR($A120&gt;$B$3,Debts!$V$5=0),"",ROUND(CHOOSE(StratNo,E_Snow!V120+E_Snow!AT120,E_Aval!V120+E_Aval!AT120,E_Smart!V120+E_Smart!AT120,E_Dead!V120+E_Dead!AT120,E_Cust!V120+E_Cust!AT120),2))</f>
        <v/>
      </c>
      <c r="E120" s="13">
        <f>IF(OR($A120&gt;$B$3,Debts!$V$6=0),"",ROUND(CHOOSE(StratNo,E_Snow!W120+E_Snow!AU120,E_Aval!W120+E_Aval!AU120,E_Smart!W120+E_Smart!AU120,E_Dead!W120+E_Dead!AU120,E_Cust!W120+E_Cust!AU120),2))</f>
        <v/>
      </c>
      <c r="F120" s="13">
        <f>IF(OR($A120&gt;$B$3,Debts!$V$7=0),"",ROUND(CHOOSE(StratNo,E_Snow!X120+E_Snow!AV120,E_Aval!X120+E_Aval!AV120,E_Smart!X120+E_Smart!AV120,E_Dead!X120+E_Dead!AV120,E_Cust!X120+E_Cust!AV120),2))</f>
        <v/>
      </c>
      <c r="G120" s="13">
        <f>IF(OR($A120&gt;$B$3,Debts!$V$8=0),"",ROUND(CHOOSE(StratNo,E_Snow!Y120+E_Snow!AW120,E_Aval!Y120+E_Aval!AW120,E_Smart!Y120+E_Smart!AW120,E_Dead!Y120+E_Dead!AW120,E_Cust!Y120+E_Cust!AW120),2))</f>
        <v/>
      </c>
      <c r="H120" s="13">
        <f>IF(OR($A120&gt;$B$3,Debts!$V$9=0),"",ROUND(CHOOSE(StratNo,E_Snow!Z120+E_Snow!AX120,E_Aval!Z120+E_Aval!AX120,E_Smart!Z120+E_Smart!AX120,E_Dead!Z120+E_Dead!AX120,E_Cust!Z120+E_Cust!AX120),2))</f>
        <v/>
      </c>
      <c r="I120" s="13">
        <f>IF(OR($A120&gt;$B$3,Debts!$V$10=0),"",ROUND(CHOOSE(StratNo,E_Snow!AA120+E_Snow!AY120,E_Aval!AA120+E_Aval!AY120,E_Smart!AA120+E_Smart!AY120,E_Dead!AA120+E_Dead!AY120,E_Cust!AA120+E_Cust!AY120),2))</f>
        <v/>
      </c>
      <c r="J120" s="13">
        <f>IF(OR($A120&gt;$B$3,Debts!$V$11=0),"",ROUND(CHOOSE(StratNo,E_Snow!AB120+E_Snow!AZ120,E_Aval!AB120+E_Aval!AZ120,E_Smart!AB120+E_Smart!AZ120,E_Dead!AB120+E_Dead!AZ120,E_Cust!AB120+E_Cust!AZ120),2))</f>
        <v/>
      </c>
      <c r="K120" s="13">
        <f>IF(OR($A120&gt;$B$3,Debts!$V$12=0),"",ROUND(CHOOSE(StratNo,E_Snow!AC120+E_Snow!BA120,E_Aval!AC120+E_Aval!BA120,E_Smart!AC120+E_Smart!BA120,E_Dead!AC120+E_Dead!BA120,E_Cust!AC120+E_Cust!BA120),2))</f>
        <v/>
      </c>
      <c r="L120" s="13">
        <f>IF(OR($A120&gt;$B$3,Debts!$V$13=0),"",ROUND(CHOOSE(StratNo,E_Snow!AD120+E_Snow!BB120,E_Aval!AD120+E_Aval!BB120,E_Smart!AD120+E_Smart!BB120,E_Dead!AD120+E_Dead!BB120,E_Cust!AD120+E_Cust!BB120),2))</f>
        <v/>
      </c>
      <c r="M120" s="13">
        <f>IF(OR($A120&gt;$B$3,Debts!$V$14=0),"",ROUND(CHOOSE(StratNo,E_Snow!AE120+E_Snow!BC120,E_Aval!AE120+E_Aval!BC120,E_Smart!AE120+E_Smart!BC120,E_Dead!AE120+E_Dead!BC120,E_Cust!AE120+E_Cust!BC120),2))</f>
        <v/>
      </c>
      <c r="N120" s="13">
        <f>IF(OR($A120&gt;$B$3,Debts!$V$15=0),"",ROUND(CHOOSE(StratNo,E_Snow!AF120+E_Snow!BD120,E_Aval!AF120+E_Aval!BD120,E_Smart!AF120+E_Smart!BD120,E_Dead!AF120+E_Dead!BD120,E_Cust!AF120+E_Cust!BD120),2))</f>
        <v/>
      </c>
      <c r="O120" s="13">
        <f>IF(OR($A120&gt;$B$3,Debts!$V$16=0),"",ROUND(CHOOSE(StratNo,E_Snow!AG120+E_Snow!BE120,E_Aval!AG120+E_Aval!BE120,E_Smart!AG120+E_Smart!BE120,E_Dead!AG120+E_Dead!BE120,E_Cust!AG120+E_Cust!BE120),2))</f>
        <v/>
      </c>
      <c r="P120" s="13">
        <f>IF($A120&gt;$B$3,"",CHOOSE(StratNo,E_Snow!G120,E_Aval!G120,E_Smart!G120,E_Dead!G120,E_Cust!G120))</f>
        <v/>
      </c>
      <c r="Q120" s="13">
        <f>IF($A120&gt;$B$3,"",CHOOSE(StratNo,E_Snow!H120,E_Aval!H120,E_Smart!H120,E_Dead!H120,E_Cust!H120))</f>
        <v/>
      </c>
      <c r="R120" s="13">
        <f>IF($A120&gt;$B$3,"",CHOOSE(StratNo,E_Snow!I120,E_Aval!I120,E_Smart!I120,E_Dead!I120,E_Cust!I120))</f>
        <v/>
      </c>
    </row>
    <row r="121">
      <c r="A121" s="20" t="n">
        <v>116</v>
      </c>
      <c r="B121" s="11">
        <f>IF(A121&gt;$B$3,"",Months!B121)</f>
        <v/>
      </c>
      <c r="C121" s="13">
        <f>IF(A121&gt;$B$3,"",ROUND(Months!C121+Months!D121,2))</f>
        <v/>
      </c>
      <c r="D121" s="13">
        <f>IF(OR($A121&gt;$B$3,Debts!$V$5=0),"",ROUND(CHOOSE(StratNo,E_Snow!V121+E_Snow!AT121,E_Aval!V121+E_Aval!AT121,E_Smart!V121+E_Smart!AT121,E_Dead!V121+E_Dead!AT121,E_Cust!V121+E_Cust!AT121),2))</f>
        <v/>
      </c>
      <c r="E121" s="13">
        <f>IF(OR($A121&gt;$B$3,Debts!$V$6=0),"",ROUND(CHOOSE(StratNo,E_Snow!W121+E_Snow!AU121,E_Aval!W121+E_Aval!AU121,E_Smart!W121+E_Smart!AU121,E_Dead!W121+E_Dead!AU121,E_Cust!W121+E_Cust!AU121),2))</f>
        <v/>
      </c>
      <c r="F121" s="13">
        <f>IF(OR($A121&gt;$B$3,Debts!$V$7=0),"",ROUND(CHOOSE(StratNo,E_Snow!X121+E_Snow!AV121,E_Aval!X121+E_Aval!AV121,E_Smart!X121+E_Smart!AV121,E_Dead!X121+E_Dead!AV121,E_Cust!X121+E_Cust!AV121),2))</f>
        <v/>
      </c>
      <c r="G121" s="13">
        <f>IF(OR($A121&gt;$B$3,Debts!$V$8=0),"",ROUND(CHOOSE(StratNo,E_Snow!Y121+E_Snow!AW121,E_Aval!Y121+E_Aval!AW121,E_Smart!Y121+E_Smart!AW121,E_Dead!Y121+E_Dead!AW121,E_Cust!Y121+E_Cust!AW121),2))</f>
        <v/>
      </c>
      <c r="H121" s="13">
        <f>IF(OR($A121&gt;$B$3,Debts!$V$9=0),"",ROUND(CHOOSE(StratNo,E_Snow!Z121+E_Snow!AX121,E_Aval!Z121+E_Aval!AX121,E_Smart!Z121+E_Smart!AX121,E_Dead!Z121+E_Dead!AX121,E_Cust!Z121+E_Cust!AX121),2))</f>
        <v/>
      </c>
      <c r="I121" s="13">
        <f>IF(OR($A121&gt;$B$3,Debts!$V$10=0),"",ROUND(CHOOSE(StratNo,E_Snow!AA121+E_Snow!AY121,E_Aval!AA121+E_Aval!AY121,E_Smart!AA121+E_Smart!AY121,E_Dead!AA121+E_Dead!AY121,E_Cust!AA121+E_Cust!AY121),2))</f>
        <v/>
      </c>
      <c r="J121" s="13">
        <f>IF(OR($A121&gt;$B$3,Debts!$V$11=0),"",ROUND(CHOOSE(StratNo,E_Snow!AB121+E_Snow!AZ121,E_Aval!AB121+E_Aval!AZ121,E_Smart!AB121+E_Smart!AZ121,E_Dead!AB121+E_Dead!AZ121,E_Cust!AB121+E_Cust!AZ121),2))</f>
        <v/>
      </c>
      <c r="K121" s="13">
        <f>IF(OR($A121&gt;$B$3,Debts!$V$12=0),"",ROUND(CHOOSE(StratNo,E_Snow!AC121+E_Snow!BA121,E_Aval!AC121+E_Aval!BA121,E_Smart!AC121+E_Smart!BA121,E_Dead!AC121+E_Dead!BA121,E_Cust!AC121+E_Cust!BA121),2))</f>
        <v/>
      </c>
      <c r="L121" s="13">
        <f>IF(OR($A121&gt;$B$3,Debts!$V$13=0),"",ROUND(CHOOSE(StratNo,E_Snow!AD121+E_Snow!BB121,E_Aval!AD121+E_Aval!BB121,E_Smart!AD121+E_Smart!BB121,E_Dead!AD121+E_Dead!BB121,E_Cust!AD121+E_Cust!BB121),2))</f>
        <v/>
      </c>
      <c r="M121" s="13">
        <f>IF(OR($A121&gt;$B$3,Debts!$V$14=0),"",ROUND(CHOOSE(StratNo,E_Snow!AE121+E_Snow!BC121,E_Aval!AE121+E_Aval!BC121,E_Smart!AE121+E_Smart!BC121,E_Dead!AE121+E_Dead!BC121,E_Cust!AE121+E_Cust!BC121),2))</f>
        <v/>
      </c>
      <c r="N121" s="13">
        <f>IF(OR($A121&gt;$B$3,Debts!$V$15=0),"",ROUND(CHOOSE(StratNo,E_Snow!AF121+E_Snow!BD121,E_Aval!AF121+E_Aval!BD121,E_Smart!AF121+E_Smart!BD121,E_Dead!AF121+E_Dead!BD121,E_Cust!AF121+E_Cust!BD121),2))</f>
        <v/>
      </c>
      <c r="O121" s="13">
        <f>IF(OR($A121&gt;$B$3,Debts!$V$16=0),"",ROUND(CHOOSE(StratNo,E_Snow!AG121+E_Snow!BE121,E_Aval!AG121+E_Aval!BE121,E_Smart!AG121+E_Smart!BE121,E_Dead!AG121+E_Dead!BE121,E_Cust!AG121+E_Cust!BE121),2))</f>
        <v/>
      </c>
      <c r="P121" s="13">
        <f>IF($A121&gt;$B$3,"",CHOOSE(StratNo,E_Snow!G121,E_Aval!G121,E_Smart!G121,E_Dead!G121,E_Cust!G121))</f>
        <v/>
      </c>
      <c r="Q121" s="13">
        <f>IF($A121&gt;$B$3,"",CHOOSE(StratNo,E_Snow!H121,E_Aval!H121,E_Smart!H121,E_Dead!H121,E_Cust!H121))</f>
        <v/>
      </c>
      <c r="R121" s="13">
        <f>IF($A121&gt;$B$3,"",CHOOSE(StratNo,E_Snow!I121,E_Aval!I121,E_Smart!I121,E_Dead!I121,E_Cust!I121))</f>
        <v/>
      </c>
    </row>
    <row r="122">
      <c r="A122" s="20" t="n">
        <v>117</v>
      </c>
      <c r="B122" s="11">
        <f>IF(A122&gt;$B$3,"",Months!B122)</f>
        <v/>
      </c>
      <c r="C122" s="13">
        <f>IF(A122&gt;$B$3,"",ROUND(Months!C122+Months!D122,2))</f>
        <v/>
      </c>
      <c r="D122" s="13">
        <f>IF(OR($A122&gt;$B$3,Debts!$V$5=0),"",ROUND(CHOOSE(StratNo,E_Snow!V122+E_Snow!AT122,E_Aval!V122+E_Aval!AT122,E_Smart!V122+E_Smart!AT122,E_Dead!V122+E_Dead!AT122,E_Cust!V122+E_Cust!AT122),2))</f>
        <v/>
      </c>
      <c r="E122" s="13">
        <f>IF(OR($A122&gt;$B$3,Debts!$V$6=0),"",ROUND(CHOOSE(StratNo,E_Snow!W122+E_Snow!AU122,E_Aval!W122+E_Aval!AU122,E_Smart!W122+E_Smart!AU122,E_Dead!W122+E_Dead!AU122,E_Cust!W122+E_Cust!AU122),2))</f>
        <v/>
      </c>
      <c r="F122" s="13">
        <f>IF(OR($A122&gt;$B$3,Debts!$V$7=0),"",ROUND(CHOOSE(StratNo,E_Snow!X122+E_Snow!AV122,E_Aval!X122+E_Aval!AV122,E_Smart!X122+E_Smart!AV122,E_Dead!X122+E_Dead!AV122,E_Cust!X122+E_Cust!AV122),2))</f>
        <v/>
      </c>
      <c r="G122" s="13">
        <f>IF(OR($A122&gt;$B$3,Debts!$V$8=0),"",ROUND(CHOOSE(StratNo,E_Snow!Y122+E_Snow!AW122,E_Aval!Y122+E_Aval!AW122,E_Smart!Y122+E_Smart!AW122,E_Dead!Y122+E_Dead!AW122,E_Cust!Y122+E_Cust!AW122),2))</f>
        <v/>
      </c>
      <c r="H122" s="13">
        <f>IF(OR($A122&gt;$B$3,Debts!$V$9=0),"",ROUND(CHOOSE(StratNo,E_Snow!Z122+E_Snow!AX122,E_Aval!Z122+E_Aval!AX122,E_Smart!Z122+E_Smart!AX122,E_Dead!Z122+E_Dead!AX122,E_Cust!Z122+E_Cust!AX122),2))</f>
        <v/>
      </c>
      <c r="I122" s="13">
        <f>IF(OR($A122&gt;$B$3,Debts!$V$10=0),"",ROUND(CHOOSE(StratNo,E_Snow!AA122+E_Snow!AY122,E_Aval!AA122+E_Aval!AY122,E_Smart!AA122+E_Smart!AY122,E_Dead!AA122+E_Dead!AY122,E_Cust!AA122+E_Cust!AY122),2))</f>
        <v/>
      </c>
      <c r="J122" s="13">
        <f>IF(OR($A122&gt;$B$3,Debts!$V$11=0),"",ROUND(CHOOSE(StratNo,E_Snow!AB122+E_Snow!AZ122,E_Aval!AB122+E_Aval!AZ122,E_Smart!AB122+E_Smart!AZ122,E_Dead!AB122+E_Dead!AZ122,E_Cust!AB122+E_Cust!AZ122),2))</f>
        <v/>
      </c>
      <c r="K122" s="13">
        <f>IF(OR($A122&gt;$B$3,Debts!$V$12=0),"",ROUND(CHOOSE(StratNo,E_Snow!AC122+E_Snow!BA122,E_Aval!AC122+E_Aval!BA122,E_Smart!AC122+E_Smart!BA122,E_Dead!AC122+E_Dead!BA122,E_Cust!AC122+E_Cust!BA122),2))</f>
        <v/>
      </c>
      <c r="L122" s="13">
        <f>IF(OR($A122&gt;$B$3,Debts!$V$13=0),"",ROUND(CHOOSE(StratNo,E_Snow!AD122+E_Snow!BB122,E_Aval!AD122+E_Aval!BB122,E_Smart!AD122+E_Smart!BB122,E_Dead!AD122+E_Dead!BB122,E_Cust!AD122+E_Cust!BB122),2))</f>
        <v/>
      </c>
      <c r="M122" s="13">
        <f>IF(OR($A122&gt;$B$3,Debts!$V$14=0),"",ROUND(CHOOSE(StratNo,E_Snow!AE122+E_Snow!BC122,E_Aval!AE122+E_Aval!BC122,E_Smart!AE122+E_Smart!BC122,E_Dead!AE122+E_Dead!BC122,E_Cust!AE122+E_Cust!BC122),2))</f>
        <v/>
      </c>
      <c r="N122" s="13">
        <f>IF(OR($A122&gt;$B$3,Debts!$V$15=0),"",ROUND(CHOOSE(StratNo,E_Snow!AF122+E_Snow!BD122,E_Aval!AF122+E_Aval!BD122,E_Smart!AF122+E_Smart!BD122,E_Dead!AF122+E_Dead!BD122,E_Cust!AF122+E_Cust!BD122),2))</f>
        <v/>
      </c>
      <c r="O122" s="13">
        <f>IF(OR($A122&gt;$B$3,Debts!$V$16=0),"",ROUND(CHOOSE(StratNo,E_Snow!AG122+E_Snow!BE122,E_Aval!AG122+E_Aval!BE122,E_Smart!AG122+E_Smart!BE122,E_Dead!AG122+E_Dead!BE122,E_Cust!AG122+E_Cust!BE122),2))</f>
        <v/>
      </c>
      <c r="P122" s="13">
        <f>IF($A122&gt;$B$3,"",CHOOSE(StratNo,E_Snow!G122,E_Aval!G122,E_Smart!G122,E_Dead!G122,E_Cust!G122))</f>
        <v/>
      </c>
      <c r="Q122" s="13">
        <f>IF($A122&gt;$B$3,"",CHOOSE(StratNo,E_Snow!H122,E_Aval!H122,E_Smart!H122,E_Dead!H122,E_Cust!H122))</f>
        <v/>
      </c>
      <c r="R122" s="13">
        <f>IF($A122&gt;$B$3,"",CHOOSE(StratNo,E_Snow!I122,E_Aval!I122,E_Smart!I122,E_Dead!I122,E_Cust!I122))</f>
        <v/>
      </c>
    </row>
    <row r="123">
      <c r="A123" s="20" t="n">
        <v>118</v>
      </c>
      <c r="B123" s="11">
        <f>IF(A123&gt;$B$3,"",Months!B123)</f>
        <v/>
      </c>
      <c r="C123" s="13">
        <f>IF(A123&gt;$B$3,"",ROUND(Months!C123+Months!D123,2))</f>
        <v/>
      </c>
      <c r="D123" s="13">
        <f>IF(OR($A123&gt;$B$3,Debts!$V$5=0),"",ROUND(CHOOSE(StratNo,E_Snow!V123+E_Snow!AT123,E_Aval!V123+E_Aval!AT123,E_Smart!V123+E_Smart!AT123,E_Dead!V123+E_Dead!AT123,E_Cust!V123+E_Cust!AT123),2))</f>
        <v/>
      </c>
      <c r="E123" s="13">
        <f>IF(OR($A123&gt;$B$3,Debts!$V$6=0),"",ROUND(CHOOSE(StratNo,E_Snow!W123+E_Snow!AU123,E_Aval!W123+E_Aval!AU123,E_Smart!W123+E_Smart!AU123,E_Dead!W123+E_Dead!AU123,E_Cust!W123+E_Cust!AU123),2))</f>
        <v/>
      </c>
      <c r="F123" s="13">
        <f>IF(OR($A123&gt;$B$3,Debts!$V$7=0),"",ROUND(CHOOSE(StratNo,E_Snow!X123+E_Snow!AV123,E_Aval!X123+E_Aval!AV123,E_Smart!X123+E_Smart!AV123,E_Dead!X123+E_Dead!AV123,E_Cust!X123+E_Cust!AV123),2))</f>
        <v/>
      </c>
      <c r="G123" s="13">
        <f>IF(OR($A123&gt;$B$3,Debts!$V$8=0),"",ROUND(CHOOSE(StratNo,E_Snow!Y123+E_Snow!AW123,E_Aval!Y123+E_Aval!AW123,E_Smart!Y123+E_Smart!AW123,E_Dead!Y123+E_Dead!AW123,E_Cust!Y123+E_Cust!AW123),2))</f>
        <v/>
      </c>
      <c r="H123" s="13">
        <f>IF(OR($A123&gt;$B$3,Debts!$V$9=0),"",ROUND(CHOOSE(StratNo,E_Snow!Z123+E_Snow!AX123,E_Aval!Z123+E_Aval!AX123,E_Smart!Z123+E_Smart!AX123,E_Dead!Z123+E_Dead!AX123,E_Cust!Z123+E_Cust!AX123),2))</f>
        <v/>
      </c>
      <c r="I123" s="13">
        <f>IF(OR($A123&gt;$B$3,Debts!$V$10=0),"",ROUND(CHOOSE(StratNo,E_Snow!AA123+E_Snow!AY123,E_Aval!AA123+E_Aval!AY123,E_Smart!AA123+E_Smart!AY123,E_Dead!AA123+E_Dead!AY123,E_Cust!AA123+E_Cust!AY123),2))</f>
        <v/>
      </c>
      <c r="J123" s="13">
        <f>IF(OR($A123&gt;$B$3,Debts!$V$11=0),"",ROUND(CHOOSE(StratNo,E_Snow!AB123+E_Snow!AZ123,E_Aval!AB123+E_Aval!AZ123,E_Smart!AB123+E_Smart!AZ123,E_Dead!AB123+E_Dead!AZ123,E_Cust!AB123+E_Cust!AZ123),2))</f>
        <v/>
      </c>
      <c r="K123" s="13">
        <f>IF(OR($A123&gt;$B$3,Debts!$V$12=0),"",ROUND(CHOOSE(StratNo,E_Snow!AC123+E_Snow!BA123,E_Aval!AC123+E_Aval!BA123,E_Smart!AC123+E_Smart!BA123,E_Dead!AC123+E_Dead!BA123,E_Cust!AC123+E_Cust!BA123),2))</f>
        <v/>
      </c>
      <c r="L123" s="13">
        <f>IF(OR($A123&gt;$B$3,Debts!$V$13=0),"",ROUND(CHOOSE(StratNo,E_Snow!AD123+E_Snow!BB123,E_Aval!AD123+E_Aval!BB123,E_Smart!AD123+E_Smart!BB123,E_Dead!AD123+E_Dead!BB123,E_Cust!AD123+E_Cust!BB123),2))</f>
        <v/>
      </c>
      <c r="M123" s="13">
        <f>IF(OR($A123&gt;$B$3,Debts!$V$14=0),"",ROUND(CHOOSE(StratNo,E_Snow!AE123+E_Snow!BC123,E_Aval!AE123+E_Aval!BC123,E_Smart!AE123+E_Smart!BC123,E_Dead!AE123+E_Dead!BC123,E_Cust!AE123+E_Cust!BC123),2))</f>
        <v/>
      </c>
      <c r="N123" s="13">
        <f>IF(OR($A123&gt;$B$3,Debts!$V$15=0),"",ROUND(CHOOSE(StratNo,E_Snow!AF123+E_Snow!BD123,E_Aval!AF123+E_Aval!BD123,E_Smart!AF123+E_Smart!BD123,E_Dead!AF123+E_Dead!BD123,E_Cust!AF123+E_Cust!BD123),2))</f>
        <v/>
      </c>
      <c r="O123" s="13">
        <f>IF(OR($A123&gt;$B$3,Debts!$V$16=0),"",ROUND(CHOOSE(StratNo,E_Snow!AG123+E_Snow!BE123,E_Aval!AG123+E_Aval!BE123,E_Smart!AG123+E_Smart!BE123,E_Dead!AG123+E_Dead!BE123,E_Cust!AG123+E_Cust!BE123),2))</f>
        <v/>
      </c>
      <c r="P123" s="13">
        <f>IF($A123&gt;$B$3,"",CHOOSE(StratNo,E_Snow!G123,E_Aval!G123,E_Smart!G123,E_Dead!G123,E_Cust!G123))</f>
        <v/>
      </c>
      <c r="Q123" s="13">
        <f>IF($A123&gt;$B$3,"",CHOOSE(StratNo,E_Snow!H123,E_Aval!H123,E_Smart!H123,E_Dead!H123,E_Cust!H123))</f>
        <v/>
      </c>
      <c r="R123" s="13">
        <f>IF($A123&gt;$B$3,"",CHOOSE(StratNo,E_Snow!I123,E_Aval!I123,E_Smart!I123,E_Dead!I123,E_Cust!I123))</f>
        <v/>
      </c>
    </row>
    <row r="124">
      <c r="A124" s="20" t="n">
        <v>119</v>
      </c>
      <c r="B124" s="11">
        <f>IF(A124&gt;$B$3,"",Months!B124)</f>
        <v/>
      </c>
      <c r="C124" s="13">
        <f>IF(A124&gt;$B$3,"",ROUND(Months!C124+Months!D124,2))</f>
        <v/>
      </c>
      <c r="D124" s="13">
        <f>IF(OR($A124&gt;$B$3,Debts!$V$5=0),"",ROUND(CHOOSE(StratNo,E_Snow!V124+E_Snow!AT124,E_Aval!V124+E_Aval!AT124,E_Smart!V124+E_Smart!AT124,E_Dead!V124+E_Dead!AT124,E_Cust!V124+E_Cust!AT124),2))</f>
        <v/>
      </c>
      <c r="E124" s="13">
        <f>IF(OR($A124&gt;$B$3,Debts!$V$6=0),"",ROUND(CHOOSE(StratNo,E_Snow!W124+E_Snow!AU124,E_Aval!W124+E_Aval!AU124,E_Smart!W124+E_Smart!AU124,E_Dead!W124+E_Dead!AU124,E_Cust!W124+E_Cust!AU124),2))</f>
        <v/>
      </c>
      <c r="F124" s="13">
        <f>IF(OR($A124&gt;$B$3,Debts!$V$7=0),"",ROUND(CHOOSE(StratNo,E_Snow!X124+E_Snow!AV124,E_Aval!X124+E_Aval!AV124,E_Smart!X124+E_Smart!AV124,E_Dead!X124+E_Dead!AV124,E_Cust!X124+E_Cust!AV124),2))</f>
        <v/>
      </c>
      <c r="G124" s="13">
        <f>IF(OR($A124&gt;$B$3,Debts!$V$8=0),"",ROUND(CHOOSE(StratNo,E_Snow!Y124+E_Snow!AW124,E_Aval!Y124+E_Aval!AW124,E_Smart!Y124+E_Smart!AW124,E_Dead!Y124+E_Dead!AW124,E_Cust!Y124+E_Cust!AW124),2))</f>
        <v/>
      </c>
      <c r="H124" s="13">
        <f>IF(OR($A124&gt;$B$3,Debts!$V$9=0),"",ROUND(CHOOSE(StratNo,E_Snow!Z124+E_Snow!AX124,E_Aval!Z124+E_Aval!AX124,E_Smart!Z124+E_Smart!AX124,E_Dead!Z124+E_Dead!AX124,E_Cust!Z124+E_Cust!AX124),2))</f>
        <v/>
      </c>
      <c r="I124" s="13">
        <f>IF(OR($A124&gt;$B$3,Debts!$V$10=0),"",ROUND(CHOOSE(StratNo,E_Snow!AA124+E_Snow!AY124,E_Aval!AA124+E_Aval!AY124,E_Smart!AA124+E_Smart!AY124,E_Dead!AA124+E_Dead!AY124,E_Cust!AA124+E_Cust!AY124),2))</f>
        <v/>
      </c>
      <c r="J124" s="13">
        <f>IF(OR($A124&gt;$B$3,Debts!$V$11=0),"",ROUND(CHOOSE(StratNo,E_Snow!AB124+E_Snow!AZ124,E_Aval!AB124+E_Aval!AZ124,E_Smart!AB124+E_Smart!AZ124,E_Dead!AB124+E_Dead!AZ124,E_Cust!AB124+E_Cust!AZ124),2))</f>
        <v/>
      </c>
      <c r="K124" s="13">
        <f>IF(OR($A124&gt;$B$3,Debts!$V$12=0),"",ROUND(CHOOSE(StratNo,E_Snow!AC124+E_Snow!BA124,E_Aval!AC124+E_Aval!BA124,E_Smart!AC124+E_Smart!BA124,E_Dead!AC124+E_Dead!BA124,E_Cust!AC124+E_Cust!BA124),2))</f>
        <v/>
      </c>
      <c r="L124" s="13">
        <f>IF(OR($A124&gt;$B$3,Debts!$V$13=0),"",ROUND(CHOOSE(StratNo,E_Snow!AD124+E_Snow!BB124,E_Aval!AD124+E_Aval!BB124,E_Smart!AD124+E_Smart!BB124,E_Dead!AD124+E_Dead!BB124,E_Cust!AD124+E_Cust!BB124),2))</f>
        <v/>
      </c>
      <c r="M124" s="13">
        <f>IF(OR($A124&gt;$B$3,Debts!$V$14=0),"",ROUND(CHOOSE(StratNo,E_Snow!AE124+E_Snow!BC124,E_Aval!AE124+E_Aval!BC124,E_Smart!AE124+E_Smart!BC124,E_Dead!AE124+E_Dead!BC124,E_Cust!AE124+E_Cust!BC124),2))</f>
        <v/>
      </c>
      <c r="N124" s="13">
        <f>IF(OR($A124&gt;$B$3,Debts!$V$15=0),"",ROUND(CHOOSE(StratNo,E_Snow!AF124+E_Snow!BD124,E_Aval!AF124+E_Aval!BD124,E_Smart!AF124+E_Smart!BD124,E_Dead!AF124+E_Dead!BD124,E_Cust!AF124+E_Cust!BD124),2))</f>
        <v/>
      </c>
      <c r="O124" s="13">
        <f>IF(OR($A124&gt;$B$3,Debts!$V$16=0),"",ROUND(CHOOSE(StratNo,E_Snow!AG124+E_Snow!BE124,E_Aval!AG124+E_Aval!BE124,E_Smart!AG124+E_Smart!BE124,E_Dead!AG124+E_Dead!BE124,E_Cust!AG124+E_Cust!BE124),2))</f>
        <v/>
      </c>
      <c r="P124" s="13">
        <f>IF($A124&gt;$B$3,"",CHOOSE(StratNo,E_Snow!G124,E_Aval!G124,E_Smart!G124,E_Dead!G124,E_Cust!G124))</f>
        <v/>
      </c>
      <c r="Q124" s="13">
        <f>IF($A124&gt;$B$3,"",CHOOSE(StratNo,E_Snow!H124,E_Aval!H124,E_Smart!H124,E_Dead!H124,E_Cust!H124))</f>
        <v/>
      </c>
      <c r="R124" s="13">
        <f>IF($A124&gt;$B$3,"",CHOOSE(StratNo,E_Snow!I124,E_Aval!I124,E_Smart!I124,E_Dead!I124,E_Cust!I124))</f>
        <v/>
      </c>
    </row>
    <row r="125">
      <c r="A125" s="20" t="n">
        <v>120</v>
      </c>
      <c r="B125" s="11">
        <f>IF(A125&gt;$B$3,"",Months!B125)</f>
        <v/>
      </c>
      <c r="C125" s="13">
        <f>IF(A125&gt;$B$3,"",ROUND(Months!C125+Months!D125,2))</f>
        <v/>
      </c>
      <c r="D125" s="13">
        <f>IF(OR($A125&gt;$B$3,Debts!$V$5=0),"",ROUND(CHOOSE(StratNo,E_Snow!V125+E_Snow!AT125,E_Aval!V125+E_Aval!AT125,E_Smart!V125+E_Smart!AT125,E_Dead!V125+E_Dead!AT125,E_Cust!V125+E_Cust!AT125),2))</f>
        <v/>
      </c>
      <c r="E125" s="13">
        <f>IF(OR($A125&gt;$B$3,Debts!$V$6=0),"",ROUND(CHOOSE(StratNo,E_Snow!W125+E_Snow!AU125,E_Aval!W125+E_Aval!AU125,E_Smart!W125+E_Smart!AU125,E_Dead!W125+E_Dead!AU125,E_Cust!W125+E_Cust!AU125),2))</f>
        <v/>
      </c>
      <c r="F125" s="13">
        <f>IF(OR($A125&gt;$B$3,Debts!$V$7=0),"",ROUND(CHOOSE(StratNo,E_Snow!X125+E_Snow!AV125,E_Aval!X125+E_Aval!AV125,E_Smart!X125+E_Smart!AV125,E_Dead!X125+E_Dead!AV125,E_Cust!X125+E_Cust!AV125),2))</f>
        <v/>
      </c>
      <c r="G125" s="13">
        <f>IF(OR($A125&gt;$B$3,Debts!$V$8=0),"",ROUND(CHOOSE(StratNo,E_Snow!Y125+E_Snow!AW125,E_Aval!Y125+E_Aval!AW125,E_Smart!Y125+E_Smart!AW125,E_Dead!Y125+E_Dead!AW125,E_Cust!Y125+E_Cust!AW125),2))</f>
        <v/>
      </c>
      <c r="H125" s="13">
        <f>IF(OR($A125&gt;$B$3,Debts!$V$9=0),"",ROUND(CHOOSE(StratNo,E_Snow!Z125+E_Snow!AX125,E_Aval!Z125+E_Aval!AX125,E_Smart!Z125+E_Smart!AX125,E_Dead!Z125+E_Dead!AX125,E_Cust!Z125+E_Cust!AX125),2))</f>
        <v/>
      </c>
      <c r="I125" s="13">
        <f>IF(OR($A125&gt;$B$3,Debts!$V$10=0),"",ROUND(CHOOSE(StratNo,E_Snow!AA125+E_Snow!AY125,E_Aval!AA125+E_Aval!AY125,E_Smart!AA125+E_Smart!AY125,E_Dead!AA125+E_Dead!AY125,E_Cust!AA125+E_Cust!AY125),2))</f>
        <v/>
      </c>
      <c r="J125" s="13">
        <f>IF(OR($A125&gt;$B$3,Debts!$V$11=0),"",ROUND(CHOOSE(StratNo,E_Snow!AB125+E_Snow!AZ125,E_Aval!AB125+E_Aval!AZ125,E_Smart!AB125+E_Smart!AZ125,E_Dead!AB125+E_Dead!AZ125,E_Cust!AB125+E_Cust!AZ125),2))</f>
        <v/>
      </c>
      <c r="K125" s="13">
        <f>IF(OR($A125&gt;$B$3,Debts!$V$12=0),"",ROUND(CHOOSE(StratNo,E_Snow!AC125+E_Snow!BA125,E_Aval!AC125+E_Aval!BA125,E_Smart!AC125+E_Smart!BA125,E_Dead!AC125+E_Dead!BA125,E_Cust!AC125+E_Cust!BA125),2))</f>
        <v/>
      </c>
      <c r="L125" s="13">
        <f>IF(OR($A125&gt;$B$3,Debts!$V$13=0),"",ROUND(CHOOSE(StratNo,E_Snow!AD125+E_Snow!BB125,E_Aval!AD125+E_Aval!BB125,E_Smart!AD125+E_Smart!BB125,E_Dead!AD125+E_Dead!BB125,E_Cust!AD125+E_Cust!BB125),2))</f>
        <v/>
      </c>
      <c r="M125" s="13">
        <f>IF(OR($A125&gt;$B$3,Debts!$V$14=0),"",ROUND(CHOOSE(StratNo,E_Snow!AE125+E_Snow!BC125,E_Aval!AE125+E_Aval!BC125,E_Smart!AE125+E_Smart!BC125,E_Dead!AE125+E_Dead!BC125,E_Cust!AE125+E_Cust!BC125),2))</f>
        <v/>
      </c>
      <c r="N125" s="13">
        <f>IF(OR($A125&gt;$B$3,Debts!$V$15=0),"",ROUND(CHOOSE(StratNo,E_Snow!AF125+E_Snow!BD125,E_Aval!AF125+E_Aval!BD125,E_Smart!AF125+E_Smart!BD125,E_Dead!AF125+E_Dead!BD125,E_Cust!AF125+E_Cust!BD125),2))</f>
        <v/>
      </c>
      <c r="O125" s="13">
        <f>IF(OR($A125&gt;$B$3,Debts!$V$16=0),"",ROUND(CHOOSE(StratNo,E_Snow!AG125+E_Snow!BE125,E_Aval!AG125+E_Aval!BE125,E_Smart!AG125+E_Smart!BE125,E_Dead!AG125+E_Dead!BE125,E_Cust!AG125+E_Cust!BE125),2))</f>
        <v/>
      </c>
      <c r="P125" s="13">
        <f>IF($A125&gt;$B$3,"",CHOOSE(StratNo,E_Snow!G125,E_Aval!G125,E_Smart!G125,E_Dead!G125,E_Cust!G125))</f>
        <v/>
      </c>
      <c r="Q125" s="13">
        <f>IF($A125&gt;$B$3,"",CHOOSE(StratNo,E_Snow!H125,E_Aval!H125,E_Smart!H125,E_Dead!H125,E_Cust!H125))</f>
        <v/>
      </c>
      <c r="R125" s="13">
        <f>IF($A125&gt;$B$3,"",CHOOSE(StratNo,E_Snow!I125,E_Aval!I125,E_Smart!I125,E_Dead!I125,E_Cust!I125))</f>
        <v/>
      </c>
    </row>
    <row r="126">
      <c r="A126" s="20" t="n">
        <v>121</v>
      </c>
      <c r="B126" s="11">
        <f>IF(A126&gt;$B$3,"",Months!B126)</f>
        <v/>
      </c>
      <c r="C126" s="13">
        <f>IF(A126&gt;$B$3,"",ROUND(Months!C126+Months!D126,2))</f>
        <v/>
      </c>
      <c r="D126" s="13">
        <f>IF(OR($A126&gt;$B$3,Debts!$V$5=0),"",ROUND(CHOOSE(StratNo,E_Snow!V126+E_Snow!AT126,E_Aval!V126+E_Aval!AT126,E_Smart!V126+E_Smart!AT126,E_Dead!V126+E_Dead!AT126,E_Cust!V126+E_Cust!AT126),2))</f>
        <v/>
      </c>
      <c r="E126" s="13">
        <f>IF(OR($A126&gt;$B$3,Debts!$V$6=0),"",ROUND(CHOOSE(StratNo,E_Snow!W126+E_Snow!AU126,E_Aval!W126+E_Aval!AU126,E_Smart!W126+E_Smart!AU126,E_Dead!W126+E_Dead!AU126,E_Cust!W126+E_Cust!AU126),2))</f>
        <v/>
      </c>
      <c r="F126" s="13">
        <f>IF(OR($A126&gt;$B$3,Debts!$V$7=0),"",ROUND(CHOOSE(StratNo,E_Snow!X126+E_Snow!AV126,E_Aval!X126+E_Aval!AV126,E_Smart!X126+E_Smart!AV126,E_Dead!X126+E_Dead!AV126,E_Cust!X126+E_Cust!AV126),2))</f>
        <v/>
      </c>
      <c r="G126" s="13">
        <f>IF(OR($A126&gt;$B$3,Debts!$V$8=0),"",ROUND(CHOOSE(StratNo,E_Snow!Y126+E_Snow!AW126,E_Aval!Y126+E_Aval!AW126,E_Smart!Y126+E_Smart!AW126,E_Dead!Y126+E_Dead!AW126,E_Cust!Y126+E_Cust!AW126),2))</f>
        <v/>
      </c>
      <c r="H126" s="13">
        <f>IF(OR($A126&gt;$B$3,Debts!$V$9=0),"",ROUND(CHOOSE(StratNo,E_Snow!Z126+E_Snow!AX126,E_Aval!Z126+E_Aval!AX126,E_Smart!Z126+E_Smart!AX126,E_Dead!Z126+E_Dead!AX126,E_Cust!Z126+E_Cust!AX126),2))</f>
        <v/>
      </c>
      <c r="I126" s="13">
        <f>IF(OR($A126&gt;$B$3,Debts!$V$10=0),"",ROUND(CHOOSE(StratNo,E_Snow!AA126+E_Snow!AY126,E_Aval!AA126+E_Aval!AY126,E_Smart!AA126+E_Smart!AY126,E_Dead!AA126+E_Dead!AY126,E_Cust!AA126+E_Cust!AY126),2))</f>
        <v/>
      </c>
      <c r="J126" s="13">
        <f>IF(OR($A126&gt;$B$3,Debts!$V$11=0),"",ROUND(CHOOSE(StratNo,E_Snow!AB126+E_Snow!AZ126,E_Aval!AB126+E_Aval!AZ126,E_Smart!AB126+E_Smart!AZ126,E_Dead!AB126+E_Dead!AZ126,E_Cust!AB126+E_Cust!AZ126),2))</f>
        <v/>
      </c>
      <c r="K126" s="13">
        <f>IF(OR($A126&gt;$B$3,Debts!$V$12=0),"",ROUND(CHOOSE(StratNo,E_Snow!AC126+E_Snow!BA126,E_Aval!AC126+E_Aval!BA126,E_Smart!AC126+E_Smart!BA126,E_Dead!AC126+E_Dead!BA126,E_Cust!AC126+E_Cust!BA126),2))</f>
        <v/>
      </c>
      <c r="L126" s="13">
        <f>IF(OR($A126&gt;$B$3,Debts!$V$13=0),"",ROUND(CHOOSE(StratNo,E_Snow!AD126+E_Snow!BB126,E_Aval!AD126+E_Aval!BB126,E_Smart!AD126+E_Smart!BB126,E_Dead!AD126+E_Dead!BB126,E_Cust!AD126+E_Cust!BB126),2))</f>
        <v/>
      </c>
      <c r="M126" s="13">
        <f>IF(OR($A126&gt;$B$3,Debts!$V$14=0),"",ROUND(CHOOSE(StratNo,E_Snow!AE126+E_Snow!BC126,E_Aval!AE126+E_Aval!BC126,E_Smart!AE126+E_Smart!BC126,E_Dead!AE126+E_Dead!BC126,E_Cust!AE126+E_Cust!BC126),2))</f>
        <v/>
      </c>
      <c r="N126" s="13">
        <f>IF(OR($A126&gt;$B$3,Debts!$V$15=0),"",ROUND(CHOOSE(StratNo,E_Snow!AF126+E_Snow!BD126,E_Aval!AF126+E_Aval!BD126,E_Smart!AF126+E_Smart!BD126,E_Dead!AF126+E_Dead!BD126,E_Cust!AF126+E_Cust!BD126),2))</f>
        <v/>
      </c>
      <c r="O126" s="13">
        <f>IF(OR($A126&gt;$B$3,Debts!$V$16=0),"",ROUND(CHOOSE(StratNo,E_Snow!AG126+E_Snow!BE126,E_Aval!AG126+E_Aval!BE126,E_Smart!AG126+E_Smart!BE126,E_Dead!AG126+E_Dead!BE126,E_Cust!AG126+E_Cust!BE126),2))</f>
        <v/>
      </c>
      <c r="P126" s="13">
        <f>IF($A126&gt;$B$3,"",CHOOSE(StratNo,E_Snow!G126,E_Aval!G126,E_Smart!G126,E_Dead!G126,E_Cust!G126))</f>
        <v/>
      </c>
      <c r="Q126" s="13">
        <f>IF($A126&gt;$B$3,"",CHOOSE(StratNo,E_Snow!H126,E_Aval!H126,E_Smart!H126,E_Dead!H126,E_Cust!H126))</f>
        <v/>
      </c>
      <c r="R126" s="13">
        <f>IF($A126&gt;$B$3,"",CHOOSE(StratNo,E_Snow!I126,E_Aval!I126,E_Smart!I126,E_Dead!I126,E_Cust!I126))</f>
        <v/>
      </c>
    </row>
    <row r="127">
      <c r="A127" s="20" t="n">
        <v>122</v>
      </c>
      <c r="B127" s="11">
        <f>IF(A127&gt;$B$3,"",Months!B127)</f>
        <v/>
      </c>
      <c r="C127" s="13">
        <f>IF(A127&gt;$B$3,"",ROUND(Months!C127+Months!D127,2))</f>
        <v/>
      </c>
      <c r="D127" s="13">
        <f>IF(OR($A127&gt;$B$3,Debts!$V$5=0),"",ROUND(CHOOSE(StratNo,E_Snow!V127+E_Snow!AT127,E_Aval!V127+E_Aval!AT127,E_Smart!V127+E_Smart!AT127,E_Dead!V127+E_Dead!AT127,E_Cust!V127+E_Cust!AT127),2))</f>
        <v/>
      </c>
      <c r="E127" s="13">
        <f>IF(OR($A127&gt;$B$3,Debts!$V$6=0),"",ROUND(CHOOSE(StratNo,E_Snow!W127+E_Snow!AU127,E_Aval!W127+E_Aval!AU127,E_Smart!W127+E_Smart!AU127,E_Dead!W127+E_Dead!AU127,E_Cust!W127+E_Cust!AU127),2))</f>
        <v/>
      </c>
      <c r="F127" s="13">
        <f>IF(OR($A127&gt;$B$3,Debts!$V$7=0),"",ROUND(CHOOSE(StratNo,E_Snow!X127+E_Snow!AV127,E_Aval!X127+E_Aval!AV127,E_Smart!X127+E_Smart!AV127,E_Dead!X127+E_Dead!AV127,E_Cust!X127+E_Cust!AV127),2))</f>
        <v/>
      </c>
      <c r="G127" s="13">
        <f>IF(OR($A127&gt;$B$3,Debts!$V$8=0),"",ROUND(CHOOSE(StratNo,E_Snow!Y127+E_Snow!AW127,E_Aval!Y127+E_Aval!AW127,E_Smart!Y127+E_Smart!AW127,E_Dead!Y127+E_Dead!AW127,E_Cust!Y127+E_Cust!AW127),2))</f>
        <v/>
      </c>
      <c r="H127" s="13">
        <f>IF(OR($A127&gt;$B$3,Debts!$V$9=0),"",ROUND(CHOOSE(StratNo,E_Snow!Z127+E_Snow!AX127,E_Aval!Z127+E_Aval!AX127,E_Smart!Z127+E_Smart!AX127,E_Dead!Z127+E_Dead!AX127,E_Cust!Z127+E_Cust!AX127),2))</f>
        <v/>
      </c>
      <c r="I127" s="13">
        <f>IF(OR($A127&gt;$B$3,Debts!$V$10=0),"",ROUND(CHOOSE(StratNo,E_Snow!AA127+E_Snow!AY127,E_Aval!AA127+E_Aval!AY127,E_Smart!AA127+E_Smart!AY127,E_Dead!AA127+E_Dead!AY127,E_Cust!AA127+E_Cust!AY127),2))</f>
        <v/>
      </c>
      <c r="J127" s="13">
        <f>IF(OR($A127&gt;$B$3,Debts!$V$11=0),"",ROUND(CHOOSE(StratNo,E_Snow!AB127+E_Snow!AZ127,E_Aval!AB127+E_Aval!AZ127,E_Smart!AB127+E_Smart!AZ127,E_Dead!AB127+E_Dead!AZ127,E_Cust!AB127+E_Cust!AZ127),2))</f>
        <v/>
      </c>
      <c r="K127" s="13">
        <f>IF(OR($A127&gt;$B$3,Debts!$V$12=0),"",ROUND(CHOOSE(StratNo,E_Snow!AC127+E_Snow!BA127,E_Aval!AC127+E_Aval!BA127,E_Smart!AC127+E_Smart!BA127,E_Dead!AC127+E_Dead!BA127,E_Cust!AC127+E_Cust!BA127),2))</f>
        <v/>
      </c>
      <c r="L127" s="13">
        <f>IF(OR($A127&gt;$B$3,Debts!$V$13=0),"",ROUND(CHOOSE(StratNo,E_Snow!AD127+E_Snow!BB127,E_Aval!AD127+E_Aval!BB127,E_Smart!AD127+E_Smart!BB127,E_Dead!AD127+E_Dead!BB127,E_Cust!AD127+E_Cust!BB127),2))</f>
        <v/>
      </c>
      <c r="M127" s="13">
        <f>IF(OR($A127&gt;$B$3,Debts!$V$14=0),"",ROUND(CHOOSE(StratNo,E_Snow!AE127+E_Snow!BC127,E_Aval!AE127+E_Aval!BC127,E_Smart!AE127+E_Smart!BC127,E_Dead!AE127+E_Dead!BC127,E_Cust!AE127+E_Cust!BC127),2))</f>
        <v/>
      </c>
      <c r="N127" s="13">
        <f>IF(OR($A127&gt;$B$3,Debts!$V$15=0),"",ROUND(CHOOSE(StratNo,E_Snow!AF127+E_Snow!BD127,E_Aval!AF127+E_Aval!BD127,E_Smart!AF127+E_Smart!BD127,E_Dead!AF127+E_Dead!BD127,E_Cust!AF127+E_Cust!BD127),2))</f>
        <v/>
      </c>
      <c r="O127" s="13">
        <f>IF(OR($A127&gt;$B$3,Debts!$V$16=0),"",ROUND(CHOOSE(StratNo,E_Snow!AG127+E_Snow!BE127,E_Aval!AG127+E_Aval!BE127,E_Smart!AG127+E_Smart!BE127,E_Dead!AG127+E_Dead!BE127,E_Cust!AG127+E_Cust!BE127),2))</f>
        <v/>
      </c>
      <c r="P127" s="13">
        <f>IF($A127&gt;$B$3,"",CHOOSE(StratNo,E_Snow!G127,E_Aval!G127,E_Smart!G127,E_Dead!G127,E_Cust!G127))</f>
        <v/>
      </c>
      <c r="Q127" s="13">
        <f>IF($A127&gt;$B$3,"",CHOOSE(StratNo,E_Snow!H127,E_Aval!H127,E_Smart!H127,E_Dead!H127,E_Cust!H127))</f>
        <v/>
      </c>
      <c r="R127" s="13">
        <f>IF($A127&gt;$B$3,"",CHOOSE(StratNo,E_Snow!I127,E_Aval!I127,E_Smart!I127,E_Dead!I127,E_Cust!I127))</f>
        <v/>
      </c>
    </row>
    <row r="128">
      <c r="A128" s="20" t="n">
        <v>123</v>
      </c>
      <c r="B128" s="11">
        <f>IF(A128&gt;$B$3,"",Months!B128)</f>
        <v/>
      </c>
      <c r="C128" s="13">
        <f>IF(A128&gt;$B$3,"",ROUND(Months!C128+Months!D128,2))</f>
        <v/>
      </c>
      <c r="D128" s="13">
        <f>IF(OR($A128&gt;$B$3,Debts!$V$5=0),"",ROUND(CHOOSE(StratNo,E_Snow!V128+E_Snow!AT128,E_Aval!V128+E_Aval!AT128,E_Smart!V128+E_Smart!AT128,E_Dead!V128+E_Dead!AT128,E_Cust!V128+E_Cust!AT128),2))</f>
        <v/>
      </c>
      <c r="E128" s="13">
        <f>IF(OR($A128&gt;$B$3,Debts!$V$6=0),"",ROUND(CHOOSE(StratNo,E_Snow!W128+E_Snow!AU128,E_Aval!W128+E_Aval!AU128,E_Smart!W128+E_Smart!AU128,E_Dead!W128+E_Dead!AU128,E_Cust!W128+E_Cust!AU128),2))</f>
        <v/>
      </c>
      <c r="F128" s="13">
        <f>IF(OR($A128&gt;$B$3,Debts!$V$7=0),"",ROUND(CHOOSE(StratNo,E_Snow!X128+E_Snow!AV128,E_Aval!X128+E_Aval!AV128,E_Smart!X128+E_Smart!AV128,E_Dead!X128+E_Dead!AV128,E_Cust!X128+E_Cust!AV128),2))</f>
        <v/>
      </c>
      <c r="G128" s="13">
        <f>IF(OR($A128&gt;$B$3,Debts!$V$8=0),"",ROUND(CHOOSE(StratNo,E_Snow!Y128+E_Snow!AW128,E_Aval!Y128+E_Aval!AW128,E_Smart!Y128+E_Smart!AW128,E_Dead!Y128+E_Dead!AW128,E_Cust!Y128+E_Cust!AW128),2))</f>
        <v/>
      </c>
      <c r="H128" s="13">
        <f>IF(OR($A128&gt;$B$3,Debts!$V$9=0),"",ROUND(CHOOSE(StratNo,E_Snow!Z128+E_Snow!AX128,E_Aval!Z128+E_Aval!AX128,E_Smart!Z128+E_Smart!AX128,E_Dead!Z128+E_Dead!AX128,E_Cust!Z128+E_Cust!AX128),2))</f>
        <v/>
      </c>
      <c r="I128" s="13">
        <f>IF(OR($A128&gt;$B$3,Debts!$V$10=0),"",ROUND(CHOOSE(StratNo,E_Snow!AA128+E_Snow!AY128,E_Aval!AA128+E_Aval!AY128,E_Smart!AA128+E_Smart!AY128,E_Dead!AA128+E_Dead!AY128,E_Cust!AA128+E_Cust!AY128),2))</f>
        <v/>
      </c>
      <c r="J128" s="13">
        <f>IF(OR($A128&gt;$B$3,Debts!$V$11=0),"",ROUND(CHOOSE(StratNo,E_Snow!AB128+E_Snow!AZ128,E_Aval!AB128+E_Aval!AZ128,E_Smart!AB128+E_Smart!AZ128,E_Dead!AB128+E_Dead!AZ128,E_Cust!AB128+E_Cust!AZ128),2))</f>
        <v/>
      </c>
      <c r="K128" s="13">
        <f>IF(OR($A128&gt;$B$3,Debts!$V$12=0),"",ROUND(CHOOSE(StratNo,E_Snow!AC128+E_Snow!BA128,E_Aval!AC128+E_Aval!BA128,E_Smart!AC128+E_Smart!BA128,E_Dead!AC128+E_Dead!BA128,E_Cust!AC128+E_Cust!BA128),2))</f>
        <v/>
      </c>
      <c r="L128" s="13">
        <f>IF(OR($A128&gt;$B$3,Debts!$V$13=0),"",ROUND(CHOOSE(StratNo,E_Snow!AD128+E_Snow!BB128,E_Aval!AD128+E_Aval!BB128,E_Smart!AD128+E_Smart!BB128,E_Dead!AD128+E_Dead!BB128,E_Cust!AD128+E_Cust!BB128),2))</f>
        <v/>
      </c>
      <c r="M128" s="13">
        <f>IF(OR($A128&gt;$B$3,Debts!$V$14=0),"",ROUND(CHOOSE(StratNo,E_Snow!AE128+E_Snow!BC128,E_Aval!AE128+E_Aval!BC128,E_Smart!AE128+E_Smart!BC128,E_Dead!AE128+E_Dead!BC128,E_Cust!AE128+E_Cust!BC128),2))</f>
        <v/>
      </c>
      <c r="N128" s="13">
        <f>IF(OR($A128&gt;$B$3,Debts!$V$15=0),"",ROUND(CHOOSE(StratNo,E_Snow!AF128+E_Snow!BD128,E_Aval!AF128+E_Aval!BD128,E_Smart!AF128+E_Smart!BD128,E_Dead!AF128+E_Dead!BD128,E_Cust!AF128+E_Cust!BD128),2))</f>
        <v/>
      </c>
      <c r="O128" s="13">
        <f>IF(OR($A128&gt;$B$3,Debts!$V$16=0),"",ROUND(CHOOSE(StratNo,E_Snow!AG128+E_Snow!BE128,E_Aval!AG128+E_Aval!BE128,E_Smart!AG128+E_Smart!BE128,E_Dead!AG128+E_Dead!BE128,E_Cust!AG128+E_Cust!BE128),2))</f>
        <v/>
      </c>
      <c r="P128" s="13">
        <f>IF($A128&gt;$B$3,"",CHOOSE(StratNo,E_Snow!G128,E_Aval!G128,E_Smart!G128,E_Dead!G128,E_Cust!G128))</f>
        <v/>
      </c>
      <c r="Q128" s="13">
        <f>IF($A128&gt;$B$3,"",CHOOSE(StratNo,E_Snow!H128,E_Aval!H128,E_Smart!H128,E_Dead!H128,E_Cust!H128))</f>
        <v/>
      </c>
      <c r="R128" s="13">
        <f>IF($A128&gt;$B$3,"",CHOOSE(StratNo,E_Snow!I128,E_Aval!I128,E_Smart!I128,E_Dead!I128,E_Cust!I128))</f>
        <v/>
      </c>
    </row>
    <row r="129">
      <c r="A129" s="20" t="n">
        <v>124</v>
      </c>
      <c r="B129" s="11">
        <f>IF(A129&gt;$B$3,"",Months!B129)</f>
        <v/>
      </c>
      <c r="C129" s="13">
        <f>IF(A129&gt;$B$3,"",ROUND(Months!C129+Months!D129,2))</f>
        <v/>
      </c>
      <c r="D129" s="13">
        <f>IF(OR($A129&gt;$B$3,Debts!$V$5=0),"",ROUND(CHOOSE(StratNo,E_Snow!V129+E_Snow!AT129,E_Aval!V129+E_Aval!AT129,E_Smart!V129+E_Smart!AT129,E_Dead!V129+E_Dead!AT129,E_Cust!V129+E_Cust!AT129),2))</f>
        <v/>
      </c>
      <c r="E129" s="13">
        <f>IF(OR($A129&gt;$B$3,Debts!$V$6=0),"",ROUND(CHOOSE(StratNo,E_Snow!W129+E_Snow!AU129,E_Aval!W129+E_Aval!AU129,E_Smart!W129+E_Smart!AU129,E_Dead!W129+E_Dead!AU129,E_Cust!W129+E_Cust!AU129),2))</f>
        <v/>
      </c>
      <c r="F129" s="13">
        <f>IF(OR($A129&gt;$B$3,Debts!$V$7=0),"",ROUND(CHOOSE(StratNo,E_Snow!X129+E_Snow!AV129,E_Aval!X129+E_Aval!AV129,E_Smart!X129+E_Smart!AV129,E_Dead!X129+E_Dead!AV129,E_Cust!X129+E_Cust!AV129),2))</f>
        <v/>
      </c>
      <c r="G129" s="13">
        <f>IF(OR($A129&gt;$B$3,Debts!$V$8=0),"",ROUND(CHOOSE(StratNo,E_Snow!Y129+E_Snow!AW129,E_Aval!Y129+E_Aval!AW129,E_Smart!Y129+E_Smart!AW129,E_Dead!Y129+E_Dead!AW129,E_Cust!Y129+E_Cust!AW129),2))</f>
        <v/>
      </c>
      <c r="H129" s="13">
        <f>IF(OR($A129&gt;$B$3,Debts!$V$9=0),"",ROUND(CHOOSE(StratNo,E_Snow!Z129+E_Snow!AX129,E_Aval!Z129+E_Aval!AX129,E_Smart!Z129+E_Smart!AX129,E_Dead!Z129+E_Dead!AX129,E_Cust!Z129+E_Cust!AX129),2))</f>
        <v/>
      </c>
      <c r="I129" s="13">
        <f>IF(OR($A129&gt;$B$3,Debts!$V$10=0),"",ROUND(CHOOSE(StratNo,E_Snow!AA129+E_Snow!AY129,E_Aval!AA129+E_Aval!AY129,E_Smart!AA129+E_Smart!AY129,E_Dead!AA129+E_Dead!AY129,E_Cust!AA129+E_Cust!AY129),2))</f>
        <v/>
      </c>
      <c r="J129" s="13">
        <f>IF(OR($A129&gt;$B$3,Debts!$V$11=0),"",ROUND(CHOOSE(StratNo,E_Snow!AB129+E_Snow!AZ129,E_Aval!AB129+E_Aval!AZ129,E_Smart!AB129+E_Smart!AZ129,E_Dead!AB129+E_Dead!AZ129,E_Cust!AB129+E_Cust!AZ129),2))</f>
        <v/>
      </c>
      <c r="K129" s="13">
        <f>IF(OR($A129&gt;$B$3,Debts!$V$12=0),"",ROUND(CHOOSE(StratNo,E_Snow!AC129+E_Snow!BA129,E_Aval!AC129+E_Aval!BA129,E_Smart!AC129+E_Smart!BA129,E_Dead!AC129+E_Dead!BA129,E_Cust!AC129+E_Cust!BA129),2))</f>
        <v/>
      </c>
      <c r="L129" s="13">
        <f>IF(OR($A129&gt;$B$3,Debts!$V$13=0),"",ROUND(CHOOSE(StratNo,E_Snow!AD129+E_Snow!BB129,E_Aval!AD129+E_Aval!BB129,E_Smart!AD129+E_Smart!BB129,E_Dead!AD129+E_Dead!BB129,E_Cust!AD129+E_Cust!BB129),2))</f>
        <v/>
      </c>
      <c r="M129" s="13">
        <f>IF(OR($A129&gt;$B$3,Debts!$V$14=0),"",ROUND(CHOOSE(StratNo,E_Snow!AE129+E_Snow!BC129,E_Aval!AE129+E_Aval!BC129,E_Smart!AE129+E_Smart!BC129,E_Dead!AE129+E_Dead!BC129,E_Cust!AE129+E_Cust!BC129),2))</f>
        <v/>
      </c>
      <c r="N129" s="13">
        <f>IF(OR($A129&gt;$B$3,Debts!$V$15=0),"",ROUND(CHOOSE(StratNo,E_Snow!AF129+E_Snow!BD129,E_Aval!AF129+E_Aval!BD129,E_Smart!AF129+E_Smart!BD129,E_Dead!AF129+E_Dead!BD129,E_Cust!AF129+E_Cust!BD129),2))</f>
        <v/>
      </c>
      <c r="O129" s="13">
        <f>IF(OR($A129&gt;$B$3,Debts!$V$16=0),"",ROUND(CHOOSE(StratNo,E_Snow!AG129+E_Snow!BE129,E_Aval!AG129+E_Aval!BE129,E_Smart!AG129+E_Smart!BE129,E_Dead!AG129+E_Dead!BE129,E_Cust!AG129+E_Cust!BE129),2))</f>
        <v/>
      </c>
      <c r="P129" s="13">
        <f>IF($A129&gt;$B$3,"",CHOOSE(StratNo,E_Snow!G129,E_Aval!G129,E_Smart!G129,E_Dead!G129,E_Cust!G129))</f>
        <v/>
      </c>
      <c r="Q129" s="13">
        <f>IF($A129&gt;$B$3,"",CHOOSE(StratNo,E_Snow!H129,E_Aval!H129,E_Smart!H129,E_Dead!H129,E_Cust!H129))</f>
        <v/>
      </c>
      <c r="R129" s="13">
        <f>IF($A129&gt;$B$3,"",CHOOSE(StratNo,E_Snow!I129,E_Aval!I129,E_Smart!I129,E_Dead!I129,E_Cust!I129))</f>
        <v/>
      </c>
    </row>
    <row r="130">
      <c r="A130" s="20" t="n">
        <v>125</v>
      </c>
      <c r="B130" s="11">
        <f>IF(A130&gt;$B$3,"",Months!B130)</f>
        <v/>
      </c>
      <c r="C130" s="13">
        <f>IF(A130&gt;$B$3,"",ROUND(Months!C130+Months!D130,2))</f>
        <v/>
      </c>
      <c r="D130" s="13">
        <f>IF(OR($A130&gt;$B$3,Debts!$V$5=0),"",ROUND(CHOOSE(StratNo,E_Snow!V130+E_Snow!AT130,E_Aval!V130+E_Aval!AT130,E_Smart!V130+E_Smart!AT130,E_Dead!V130+E_Dead!AT130,E_Cust!V130+E_Cust!AT130),2))</f>
        <v/>
      </c>
      <c r="E130" s="13">
        <f>IF(OR($A130&gt;$B$3,Debts!$V$6=0),"",ROUND(CHOOSE(StratNo,E_Snow!W130+E_Snow!AU130,E_Aval!W130+E_Aval!AU130,E_Smart!W130+E_Smart!AU130,E_Dead!W130+E_Dead!AU130,E_Cust!W130+E_Cust!AU130),2))</f>
        <v/>
      </c>
      <c r="F130" s="13">
        <f>IF(OR($A130&gt;$B$3,Debts!$V$7=0),"",ROUND(CHOOSE(StratNo,E_Snow!X130+E_Snow!AV130,E_Aval!X130+E_Aval!AV130,E_Smart!X130+E_Smart!AV130,E_Dead!X130+E_Dead!AV130,E_Cust!X130+E_Cust!AV130),2))</f>
        <v/>
      </c>
      <c r="G130" s="13">
        <f>IF(OR($A130&gt;$B$3,Debts!$V$8=0),"",ROUND(CHOOSE(StratNo,E_Snow!Y130+E_Snow!AW130,E_Aval!Y130+E_Aval!AW130,E_Smart!Y130+E_Smart!AW130,E_Dead!Y130+E_Dead!AW130,E_Cust!Y130+E_Cust!AW130),2))</f>
        <v/>
      </c>
      <c r="H130" s="13">
        <f>IF(OR($A130&gt;$B$3,Debts!$V$9=0),"",ROUND(CHOOSE(StratNo,E_Snow!Z130+E_Snow!AX130,E_Aval!Z130+E_Aval!AX130,E_Smart!Z130+E_Smart!AX130,E_Dead!Z130+E_Dead!AX130,E_Cust!Z130+E_Cust!AX130),2))</f>
        <v/>
      </c>
      <c r="I130" s="13">
        <f>IF(OR($A130&gt;$B$3,Debts!$V$10=0),"",ROUND(CHOOSE(StratNo,E_Snow!AA130+E_Snow!AY130,E_Aval!AA130+E_Aval!AY130,E_Smart!AA130+E_Smart!AY130,E_Dead!AA130+E_Dead!AY130,E_Cust!AA130+E_Cust!AY130),2))</f>
        <v/>
      </c>
      <c r="J130" s="13">
        <f>IF(OR($A130&gt;$B$3,Debts!$V$11=0),"",ROUND(CHOOSE(StratNo,E_Snow!AB130+E_Snow!AZ130,E_Aval!AB130+E_Aval!AZ130,E_Smart!AB130+E_Smart!AZ130,E_Dead!AB130+E_Dead!AZ130,E_Cust!AB130+E_Cust!AZ130),2))</f>
        <v/>
      </c>
      <c r="K130" s="13">
        <f>IF(OR($A130&gt;$B$3,Debts!$V$12=0),"",ROUND(CHOOSE(StratNo,E_Snow!AC130+E_Snow!BA130,E_Aval!AC130+E_Aval!BA130,E_Smart!AC130+E_Smart!BA130,E_Dead!AC130+E_Dead!BA130,E_Cust!AC130+E_Cust!BA130),2))</f>
        <v/>
      </c>
      <c r="L130" s="13">
        <f>IF(OR($A130&gt;$B$3,Debts!$V$13=0),"",ROUND(CHOOSE(StratNo,E_Snow!AD130+E_Snow!BB130,E_Aval!AD130+E_Aval!BB130,E_Smart!AD130+E_Smart!BB130,E_Dead!AD130+E_Dead!BB130,E_Cust!AD130+E_Cust!BB130),2))</f>
        <v/>
      </c>
      <c r="M130" s="13">
        <f>IF(OR($A130&gt;$B$3,Debts!$V$14=0),"",ROUND(CHOOSE(StratNo,E_Snow!AE130+E_Snow!BC130,E_Aval!AE130+E_Aval!BC130,E_Smart!AE130+E_Smart!BC130,E_Dead!AE130+E_Dead!BC130,E_Cust!AE130+E_Cust!BC130),2))</f>
        <v/>
      </c>
      <c r="N130" s="13">
        <f>IF(OR($A130&gt;$B$3,Debts!$V$15=0),"",ROUND(CHOOSE(StratNo,E_Snow!AF130+E_Snow!BD130,E_Aval!AF130+E_Aval!BD130,E_Smart!AF130+E_Smart!BD130,E_Dead!AF130+E_Dead!BD130,E_Cust!AF130+E_Cust!BD130),2))</f>
        <v/>
      </c>
      <c r="O130" s="13">
        <f>IF(OR($A130&gt;$B$3,Debts!$V$16=0),"",ROUND(CHOOSE(StratNo,E_Snow!AG130+E_Snow!BE130,E_Aval!AG130+E_Aval!BE130,E_Smart!AG130+E_Smart!BE130,E_Dead!AG130+E_Dead!BE130,E_Cust!AG130+E_Cust!BE130),2))</f>
        <v/>
      </c>
      <c r="P130" s="13">
        <f>IF($A130&gt;$B$3,"",CHOOSE(StratNo,E_Snow!G130,E_Aval!G130,E_Smart!G130,E_Dead!G130,E_Cust!G130))</f>
        <v/>
      </c>
      <c r="Q130" s="13">
        <f>IF($A130&gt;$B$3,"",CHOOSE(StratNo,E_Snow!H130,E_Aval!H130,E_Smart!H130,E_Dead!H130,E_Cust!H130))</f>
        <v/>
      </c>
      <c r="R130" s="13">
        <f>IF($A130&gt;$B$3,"",CHOOSE(StratNo,E_Snow!I130,E_Aval!I130,E_Smart!I130,E_Dead!I130,E_Cust!I130))</f>
        <v/>
      </c>
    </row>
    <row r="131">
      <c r="A131" s="20" t="n">
        <v>126</v>
      </c>
      <c r="B131" s="11">
        <f>IF(A131&gt;$B$3,"",Months!B131)</f>
        <v/>
      </c>
      <c r="C131" s="13">
        <f>IF(A131&gt;$B$3,"",ROUND(Months!C131+Months!D131,2))</f>
        <v/>
      </c>
      <c r="D131" s="13">
        <f>IF(OR($A131&gt;$B$3,Debts!$V$5=0),"",ROUND(CHOOSE(StratNo,E_Snow!V131+E_Snow!AT131,E_Aval!V131+E_Aval!AT131,E_Smart!V131+E_Smart!AT131,E_Dead!V131+E_Dead!AT131,E_Cust!V131+E_Cust!AT131),2))</f>
        <v/>
      </c>
      <c r="E131" s="13">
        <f>IF(OR($A131&gt;$B$3,Debts!$V$6=0),"",ROUND(CHOOSE(StratNo,E_Snow!W131+E_Snow!AU131,E_Aval!W131+E_Aval!AU131,E_Smart!W131+E_Smart!AU131,E_Dead!W131+E_Dead!AU131,E_Cust!W131+E_Cust!AU131),2))</f>
        <v/>
      </c>
      <c r="F131" s="13">
        <f>IF(OR($A131&gt;$B$3,Debts!$V$7=0),"",ROUND(CHOOSE(StratNo,E_Snow!X131+E_Snow!AV131,E_Aval!X131+E_Aval!AV131,E_Smart!X131+E_Smart!AV131,E_Dead!X131+E_Dead!AV131,E_Cust!X131+E_Cust!AV131),2))</f>
        <v/>
      </c>
      <c r="G131" s="13">
        <f>IF(OR($A131&gt;$B$3,Debts!$V$8=0),"",ROUND(CHOOSE(StratNo,E_Snow!Y131+E_Snow!AW131,E_Aval!Y131+E_Aval!AW131,E_Smart!Y131+E_Smart!AW131,E_Dead!Y131+E_Dead!AW131,E_Cust!Y131+E_Cust!AW131),2))</f>
        <v/>
      </c>
      <c r="H131" s="13">
        <f>IF(OR($A131&gt;$B$3,Debts!$V$9=0),"",ROUND(CHOOSE(StratNo,E_Snow!Z131+E_Snow!AX131,E_Aval!Z131+E_Aval!AX131,E_Smart!Z131+E_Smart!AX131,E_Dead!Z131+E_Dead!AX131,E_Cust!Z131+E_Cust!AX131),2))</f>
        <v/>
      </c>
      <c r="I131" s="13">
        <f>IF(OR($A131&gt;$B$3,Debts!$V$10=0),"",ROUND(CHOOSE(StratNo,E_Snow!AA131+E_Snow!AY131,E_Aval!AA131+E_Aval!AY131,E_Smart!AA131+E_Smart!AY131,E_Dead!AA131+E_Dead!AY131,E_Cust!AA131+E_Cust!AY131),2))</f>
        <v/>
      </c>
      <c r="J131" s="13">
        <f>IF(OR($A131&gt;$B$3,Debts!$V$11=0),"",ROUND(CHOOSE(StratNo,E_Snow!AB131+E_Snow!AZ131,E_Aval!AB131+E_Aval!AZ131,E_Smart!AB131+E_Smart!AZ131,E_Dead!AB131+E_Dead!AZ131,E_Cust!AB131+E_Cust!AZ131),2))</f>
        <v/>
      </c>
      <c r="K131" s="13">
        <f>IF(OR($A131&gt;$B$3,Debts!$V$12=0),"",ROUND(CHOOSE(StratNo,E_Snow!AC131+E_Snow!BA131,E_Aval!AC131+E_Aval!BA131,E_Smart!AC131+E_Smart!BA131,E_Dead!AC131+E_Dead!BA131,E_Cust!AC131+E_Cust!BA131),2))</f>
        <v/>
      </c>
      <c r="L131" s="13">
        <f>IF(OR($A131&gt;$B$3,Debts!$V$13=0),"",ROUND(CHOOSE(StratNo,E_Snow!AD131+E_Snow!BB131,E_Aval!AD131+E_Aval!BB131,E_Smart!AD131+E_Smart!BB131,E_Dead!AD131+E_Dead!BB131,E_Cust!AD131+E_Cust!BB131),2))</f>
        <v/>
      </c>
      <c r="M131" s="13">
        <f>IF(OR($A131&gt;$B$3,Debts!$V$14=0),"",ROUND(CHOOSE(StratNo,E_Snow!AE131+E_Snow!BC131,E_Aval!AE131+E_Aval!BC131,E_Smart!AE131+E_Smart!BC131,E_Dead!AE131+E_Dead!BC131,E_Cust!AE131+E_Cust!BC131),2))</f>
        <v/>
      </c>
      <c r="N131" s="13">
        <f>IF(OR($A131&gt;$B$3,Debts!$V$15=0),"",ROUND(CHOOSE(StratNo,E_Snow!AF131+E_Snow!BD131,E_Aval!AF131+E_Aval!BD131,E_Smart!AF131+E_Smart!BD131,E_Dead!AF131+E_Dead!BD131,E_Cust!AF131+E_Cust!BD131),2))</f>
        <v/>
      </c>
      <c r="O131" s="13">
        <f>IF(OR($A131&gt;$B$3,Debts!$V$16=0),"",ROUND(CHOOSE(StratNo,E_Snow!AG131+E_Snow!BE131,E_Aval!AG131+E_Aval!BE131,E_Smart!AG131+E_Smart!BE131,E_Dead!AG131+E_Dead!BE131,E_Cust!AG131+E_Cust!BE131),2))</f>
        <v/>
      </c>
      <c r="P131" s="13">
        <f>IF($A131&gt;$B$3,"",CHOOSE(StratNo,E_Snow!G131,E_Aval!G131,E_Smart!G131,E_Dead!G131,E_Cust!G131))</f>
        <v/>
      </c>
      <c r="Q131" s="13">
        <f>IF($A131&gt;$B$3,"",CHOOSE(StratNo,E_Snow!H131,E_Aval!H131,E_Smart!H131,E_Dead!H131,E_Cust!H131))</f>
        <v/>
      </c>
      <c r="R131" s="13">
        <f>IF($A131&gt;$B$3,"",CHOOSE(StratNo,E_Snow!I131,E_Aval!I131,E_Smart!I131,E_Dead!I131,E_Cust!I131))</f>
        <v/>
      </c>
    </row>
    <row r="132">
      <c r="A132" s="20" t="n">
        <v>127</v>
      </c>
      <c r="B132" s="11">
        <f>IF(A132&gt;$B$3,"",Months!B132)</f>
        <v/>
      </c>
      <c r="C132" s="13">
        <f>IF(A132&gt;$B$3,"",ROUND(Months!C132+Months!D132,2))</f>
        <v/>
      </c>
      <c r="D132" s="13">
        <f>IF(OR($A132&gt;$B$3,Debts!$V$5=0),"",ROUND(CHOOSE(StratNo,E_Snow!V132+E_Snow!AT132,E_Aval!V132+E_Aval!AT132,E_Smart!V132+E_Smart!AT132,E_Dead!V132+E_Dead!AT132,E_Cust!V132+E_Cust!AT132),2))</f>
        <v/>
      </c>
      <c r="E132" s="13">
        <f>IF(OR($A132&gt;$B$3,Debts!$V$6=0),"",ROUND(CHOOSE(StratNo,E_Snow!W132+E_Snow!AU132,E_Aval!W132+E_Aval!AU132,E_Smart!W132+E_Smart!AU132,E_Dead!W132+E_Dead!AU132,E_Cust!W132+E_Cust!AU132),2))</f>
        <v/>
      </c>
      <c r="F132" s="13">
        <f>IF(OR($A132&gt;$B$3,Debts!$V$7=0),"",ROUND(CHOOSE(StratNo,E_Snow!X132+E_Snow!AV132,E_Aval!X132+E_Aval!AV132,E_Smart!X132+E_Smart!AV132,E_Dead!X132+E_Dead!AV132,E_Cust!X132+E_Cust!AV132),2))</f>
        <v/>
      </c>
      <c r="G132" s="13">
        <f>IF(OR($A132&gt;$B$3,Debts!$V$8=0),"",ROUND(CHOOSE(StratNo,E_Snow!Y132+E_Snow!AW132,E_Aval!Y132+E_Aval!AW132,E_Smart!Y132+E_Smart!AW132,E_Dead!Y132+E_Dead!AW132,E_Cust!Y132+E_Cust!AW132),2))</f>
        <v/>
      </c>
      <c r="H132" s="13">
        <f>IF(OR($A132&gt;$B$3,Debts!$V$9=0),"",ROUND(CHOOSE(StratNo,E_Snow!Z132+E_Snow!AX132,E_Aval!Z132+E_Aval!AX132,E_Smart!Z132+E_Smart!AX132,E_Dead!Z132+E_Dead!AX132,E_Cust!Z132+E_Cust!AX132),2))</f>
        <v/>
      </c>
      <c r="I132" s="13">
        <f>IF(OR($A132&gt;$B$3,Debts!$V$10=0),"",ROUND(CHOOSE(StratNo,E_Snow!AA132+E_Snow!AY132,E_Aval!AA132+E_Aval!AY132,E_Smart!AA132+E_Smart!AY132,E_Dead!AA132+E_Dead!AY132,E_Cust!AA132+E_Cust!AY132),2))</f>
        <v/>
      </c>
      <c r="J132" s="13">
        <f>IF(OR($A132&gt;$B$3,Debts!$V$11=0),"",ROUND(CHOOSE(StratNo,E_Snow!AB132+E_Snow!AZ132,E_Aval!AB132+E_Aval!AZ132,E_Smart!AB132+E_Smart!AZ132,E_Dead!AB132+E_Dead!AZ132,E_Cust!AB132+E_Cust!AZ132),2))</f>
        <v/>
      </c>
      <c r="K132" s="13">
        <f>IF(OR($A132&gt;$B$3,Debts!$V$12=0),"",ROUND(CHOOSE(StratNo,E_Snow!AC132+E_Snow!BA132,E_Aval!AC132+E_Aval!BA132,E_Smart!AC132+E_Smart!BA132,E_Dead!AC132+E_Dead!BA132,E_Cust!AC132+E_Cust!BA132),2))</f>
        <v/>
      </c>
      <c r="L132" s="13">
        <f>IF(OR($A132&gt;$B$3,Debts!$V$13=0),"",ROUND(CHOOSE(StratNo,E_Snow!AD132+E_Snow!BB132,E_Aval!AD132+E_Aval!BB132,E_Smart!AD132+E_Smart!BB132,E_Dead!AD132+E_Dead!BB132,E_Cust!AD132+E_Cust!BB132),2))</f>
        <v/>
      </c>
      <c r="M132" s="13">
        <f>IF(OR($A132&gt;$B$3,Debts!$V$14=0),"",ROUND(CHOOSE(StratNo,E_Snow!AE132+E_Snow!BC132,E_Aval!AE132+E_Aval!BC132,E_Smart!AE132+E_Smart!BC132,E_Dead!AE132+E_Dead!BC132,E_Cust!AE132+E_Cust!BC132),2))</f>
        <v/>
      </c>
      <c r="N132" s="13">
        <f>IF(OR($A132&gt;$B$3,Debts!$V$15=0),"",ROUND(CHOOSE(StratNo,E_Snow!AF132+E_Snow!BD132,E_Aval!AF132+E_Aval!BD132,E_Smart!AF132+E_Smart!BD132,E_Dead!AF132+E_Dead!BD132,E_Cust!AF132+E_Cust!BD132),2))</f>
        <v/>
      </c>
      <c r="O132" s="13">
        <f>IF(OR($A132&gt;$B$3,Debts!$V$16=0),"",ROUND(CHOOSE(StratNo,E_Snow!AG132+E_Snow!BE132,E_Aval!AG132+E_Aval!BE132,E_Smart!AG132+E_Smart!BE132,E_Dead!AG132+E_Dead!BE132,E_Cust!AG132+E_Cust!BE132),2))</f>
        <v/>
      </c>
      <c r="P132" s="13">
        <f>IF($A132&gt;$B$3,"",CHOOSE(StratNo,E_Snow!G132,E_Aval!G132,E_Smart!G132,E_Dead!G132,E_Cust!G132))</f>
        <v/>
      </c>
      <c r="Q132" s="13">
        <f>IF($A132&gt;$B$3,"",CHOOSE(StratNo,E_Snow!H132,E_Aval!H132,E_Smart!H132,E_Dead!H132,E_Cust!H132))</f>
        <v/>
      </c>
      <c r="R132" s="13">
        <f>IF($A132&gt;$B$3,"",CHOOSE(StratNo,E_Snow!I132,E_Aval!I132,E_Smart!I132,E_Dead!I132,E_Cust!I132))</f>
        <v/>
      </c>
    </row>
    <row r="133">
      <c r="A133" s="20" t="n">
        <v>128</v>
      </c>
      <c r="B133" s="11">
        <f>IF(A133&gt;$B$3,"",Months!B133)</f>
        <v/>
      </c>
      <c r="C133" s="13">
        <f>IF(A133&gt;$B$3,"",ROUND(Months!C133+Months!D133,2))</f>
        <v/>
      </c>
      <c r="D133" s="13">
        <f>IF(OR($A133&gt;$B$3,Debts!$V$5=0),"",ROUND(CHOOSE(StratNo,E_Snow!V133+E_Snow!AT133,E_Aval!V133+E_Aval!AT133,E_Smart!V133+E_Smart!AT133,E_Dead!V133+E_Dead!AT133,E_Cust!V133+E_Cust!AT133),2))</f>
        <v/>
      </c>
      <c r="E133" s="13">
        <f>IF(OR($A133&gt;$B$3,Debts!$V$6=0),"",ROUND(CHOOSE(StratNo,E_Snow!W133+E_Snow!AU133,E_Aval!W133+E_Aval!AU133,E_Smart!W133+E_Smart!AU133,E_Dead!W133+E_Dead!AU133,E_Cust!W133+E_Cust!AU133),2))</f>
        <v/>
      </c>
      <c r="F133" s="13">
        <f>IF(OR($A133&gt;$B$3,Debts!$V$7=0),"",ROUND(CHOOSE(StratNo,E_Snow!X133+E_Snow!AV133,E_Aval!X133+E_Aval!AV133,E_Smart!X133+E_Smart!AV133,E_Dead!X133+E_Dead!AV133,E_Cust!X133+E_Cust!AV133),2))</f>
        <v/>
      </c>
      <c r="G133" s="13">
        <f>IF(OR($A133&gt;$B$3,Debts!$V$8=0),"",ROUND(CHOOSE(StratNo,E_Snow!Y133+E_Snow!AW133,E_Aval!Y133+E_Aval!AW133,E_Smart!Y133+E_Smart!AW133,E_Dead!Y133+E_Dead!AW133,E_Cust!Y133+E_Cust!AW133),2))</f>
        <v/>
      </c>
      <c r="H133" s="13">
        <f>IF(OR($A133&gt;$B$3,Debts!$V$9=0),"",ROUND(CHOOSE(StratNo,E_Snow!Z133+E_Snow!AX133,E_Aval!Z133+E_Aval!AX133,E_Smart!Z133+E_Smart!AX133,E_Dead!Z133+E_Dead!AX133,E_Cust!Z133+E_Cust!AX133),2))</f>
        <v/>
      </c>
      <c r="I133" s="13">
        <f>IF(OR($A133&gt;$B$3,Debts!$V$10=0),"",ROUND(CHOOSE(StratNo,E_Snow!AA133+E_Snow!AY133,E_Aval!AA133+E_Aval!AY133,E_Smart!AA133+E_Smart!AY133,E_Dead!AA133+E_Dead!AY133,E_Cust!AA133+E_Cust!AY133),2))</f>
        <v/>
      </c>
      <c r="J133" s="13">
        <f>IF(OR($A133&gt;$B$3,Debts!$V$11=0),"",ROUND(CHOOSE(StratNo,E_Snow!AB133+E_Snow!AZ133,E_Aval!AB133+E_Aval!AZ133,E_Smart!AB133+E_Smart!AZ133,E_Dead!AB133+E_Dead!AZ133,E_Cust!AB133+E_Cust!AZ133),2))</f>
        <v/>
      </c>
      <c r="K133" s="13">
        <f>IF(OR($A133&gt;$B$3,Debts!$V$12=0),"",ROUND(CHOOSE(StratNo,E_Snow!AC133+E_Snow!BA133,E_Aval!AC133+E_Aval!BA133,E_Smart!AC133+E_Smart!BA133,E_Dead!AC133+E_Dead!BA133,E_Cust!AC133+E_Cust!BA133),2))</f>
        <v/>
      </c>
      <c r="L133" s="13">
        <f>IF(OR($A133&gt;$B$3,Debts!$V$13=0),"",ROUND(CHOOSE(StratNo,E_Snow!AD133+E_Snow!BB133,E_Aval!AD133+E_Aval!BB133,E_Smart!AD133+E_Smart!BB133,E_Dead!AD133+E_Dead!BB133,E_Cust!AD133+E_Cust!BB133),2))</f>
        <v/>
      </c>
      <c r="M133" s="13">
        <f>IF(OR($A133&gt;$B$3,Debts!$V$14=0),"",ROUND(CHOOSE(StratNo,E_Snow!AE133+E_Snow!BC133,E_Aval!AE133+E_Aval!BC133,E_Smart!AE133+E_Smart!BC133,E_Dead!AE133+E_Dead!BC133,E_Cust!AE133+E_Cust!BC133),2))</f>
        <v/>
      </c>
      <c r="N133" s="13">
        <f>IF(OR($A133&gt;$B$3,Debts!$V$15=0),"",ROUND(CHOOSE(StratNo,E_Snow!AF133+E_Snow!BD133,E_Aval!AF133+E_Aval!BD133,E_Smart!AF133+E_Smart!BD133,E_Dead!AF133+E_Dead!BD133,E_Cust!AF133+E_Cust!BD133),2))</f>
        <v/>
      </c>
      <c r="O133" s="13">
        <f>IF(OR($A133&gt;$B$3,Debts!$V$16=0),"",ROUND(CHOOSE(StratNo,E_Snow!AG133+E_Snow!BE133,E_Aval!AG133+E_Aval!BE133,E_Smart!AG133+E_Smart!BE133,E_Dead!AG133+E_Dead!BE133,E_Cust!AG133+E_Cust!BE133),2))</f>
        <v/>
      </c>
      <c r="P133" s="13">
        <f>IF($A133&gt;$B$3,"",CHOOSE(StratNo,E_Snow!G133,E_Aval!G133,E_Smart!G133,E_Dead!G133,E_Cust!G133))</f>
        <v/>
      </c>
      <c r="Q133" s="13">
        <f>IF($A133&gt;$B$3,"",CHOOSE(StratNo,E_Snow!H133,E_Aval!H133,E_Smart!H133,E_Dead!H133,E_Cust!H133))</f>
        <v/>
      </c>
      <c r="R133" s="13">
        <f>IF($A133&gt;$B$3,"",CHOOSE(StratNo,E_Snow!I133,E_Aval!I133,E_Smart!I133,E_Dead!I133,E_Cust!I133))</f>
        <v/>
      </c>
    </row>
    <row r="134">
      <c r="A134" s="20" t="n">
        <v>129</v>
      </c>
      <c r="B134" s="11">
        <f>IF(A134&gt;$B$3,"",Months!B134)</f>
        <v/>
      </c>
      <c r="C134" s="13">
        <f>IF(A134&gt;$B$3,"",ROUND(Months!C134+Months!D134,2))</f>
        <v/>
      </c>
      <c r="D134" s="13">
        <f>IF(OR($A134&gt;$B$3,Debts!$V$5=0),"",ROUND(CHOOSE(StratNo,E_Snow!V134+E_Snow!AT134,E_Aval!V134+E_Aval!AT134,E_Smart!V134+E_Smart!AT134,E_Dead!V134+E_Dead!AT134,E_Cust!V134+E_Cust!AT134),2))</f>
        <v/>
      </c>
      <c r="E134" s="13">
        <f>IF(OR($A134&gt;$B$3,Debts!$V$6=0),"",ROUND(CHOOSE(StratNo,E_Snow!W134+E_Snow!AU134,E_Aval!W134+E_Aval!AU134,E_Smart!W134+E_Smart!AU134,E_Dead!W134+E_Dead!AU134,E_Cust!W134+E_Cust!AU134),2))</f>
        <v/>
      </c>
      <c r="F134" s="13">
        <f>IF(OR($A134&gt;$B$3,Debts!$V$7=0),"",ROUND(CHOOSE(StratNo,E_Snow!X134+E_Snow!AV134,E_Aval!X134+E_Aval!AV134,E_Smart!X134+E_Smart!AV134,E_Dead!X134+E_Dead!AV134,E_Cust!X134+E_Cust!AV134),2))</f>
        <v/>
      </c>
      <c r="G134" s="13">
        <f>IF(OR($A134&gt;$B$3,Debts!$V$8=0),"",ROUND(CHOOSE(StratNo,E_Snow!Y134+E_Snow!AW134,E_Aval!Y134+E_Aval!AW134,E_Smart!Y134+E_Smart!AW134,E_Dead!Y134+E_Dead!AW134,E_Cust!Y134+E_Cust!AW134),2))</f>
        <v/>
      </c>
      <c r="H134" s="13">
        <f>IF(OR($A134&gt;$B$3,Debts!$V$9=0),"",ROUND(CHOOSE(StratNo,E_Snow!Z134+E_Snow!AX134,E_Aval!Z134+E_Aval!AX134,E_Smart!Z134+E_Smart!AX134,E_Dead!Z134+E_Dead!AX134,E_Cust!Z134+E_Cust!AX134),2))</f>
        <v/>
      </c>
      <c r="I134" s="13">
        <f>IF(OR($A134&gt;$B$3,Debts!$V$10=0),"",ROUND(CHOOSE(StratNo,E_Snow!AA134+E_Snow!AY134,E_Aval!AA134+E_Aval!AY134,E_Smart!AA134+E_Smart!AY134,E_Dead!AA134+E_Dead!AY134,E_Cust!AA134+E_Cust!AY134),2))</f>
        <v/>
      </c>
      <c r="J134" s="13">
        <f>IF(OR($A134&gt;$B$3,Debts!$V$11=0),"",ROUND(CHOOSE(StratNo,E_Snow!AB134+E_Snow!AZ134,E_Aval!AB134+E_Aval!AZ134,E_Smart!AB134+E_Smart!AZ134,E_Dead!AB134+E_Dead!AZ134,E_Cust!AB134+E_Cust!AZ134),2))</f>
        <v/>
      </c>
      <c r="K134" s="13">
        <f>IF(OR($A134&gt;$B$3,Debts!$V$12=0),"",ROUND(CHOOSE(StratNo,E_Snow!AC134+E_Snow!BA134,E_Aval!AC134+E_Aval!BA134,E_Smart!AC134+E_Smart!BA134,E_Dead!AC134+E_Dead!BA134,E_Cust!AC134+E_Cust!BA134),2))</f>
        <v/>
      </c>
      <c r="L134" s="13">
        <f>IF(OR($A134&gt;$B$3,Debts!$V$13=0),"",ROUND(CHOOSE(StratNo,E_Snow!AD134+E_Snow!BB134,E_Aval!AD134+E_Aval!BB134,E_Smart!AD134+E_Smart!BB134,E_Dead!AD134+E_Dead!BB134,E_Cust!AD134+E_Cust!BB134),2))</f>
        <v/>
      </c>
      <c r="M134" s="13">
        <f>IF(OR($A134&gt;$B$3,Debts!$V$14=0),"",ROUND(CHOOSE(StratNo,E_Snow!AE134+E_Snow!BC134,E_Aval!AE134+E_Aval!BC134,E_Smart!AE134+E_Smart!BC134,E_Dead!AE134+E_Dead!BC134,E_Cust!AE134+E_Cust!BC134),2))</f>
        <v/>
      </c>
      <c r="N134" s="13">
        <f>IF(OR($A134&gt;$B$3,Debts!$V$15=0),"",ROUND(CHOOSE(StratNo,E_Snow!AF134+E_Snow!BD134,E_Aval!AF134+E_Aval!BD134,E_Smart!AF134+E_Smart!BD134,E_Dead!AF134+E_Dead!BD134,E_Cust!AF134+E_Cust!BD134),2))</f>
        <v/>
      </c>
      <c r="O134" s="13">
        <f>IF(OR($A134&gt;$B$3,Debts!$V$16=0),"",ROUND(CHOOSE(StratNo,E_Snow!AG134+E_Snow!BE134,E_Aval!AG134+E_Aval!BE134,E_Smart!AG134+E_Smart!BE134,E_Dead!AG134+E_Dead!BE134,E_Cust!AG134+E_Cust!BE134),2))</f>
        <v/>
      </c>
      <c r="P134" s="13">
        <f>IF($A134&gt;$B$3,"",CHOOSE(StratNo,E_Snow!G134,E_Aval!G134,E_Smart!G134,E_Dead!G134,E_Cust!G134))</f>
        <v/>
      </c>
      <c r="Q134" s="13">
        <f>IF($A134&gt;$B$3,"",CHOOSE(StratNo,E_Snow!H134,E_Aval!H134,E_Smart!H134,E_Dead!H134,E_Cust!H134))</f>
        <v/>
      </c>
      <c r="R134" s="13">
        <f>IF($A134&gt;$B$3,"",CHOOSE(StratNo,E_Snow!I134,E_Aval!I134,E_Smart!I134,E_Dead!I134,E_Cust!I134))</f>
        <v/>
      </c>
    </row>
    <row r="135">
      <c r="A135" s="20" t="n">
        <v>130</v>
      </c>
      <c r="B135" s="11">
        <f>IF(A135&gt;$B$3,"",Months!B135)</f>
        <v/>
      </c>
      <c r="C135" s="13">
        <f>IF(A135&gt;$B$3,"",ROUND(Months!C135+Months!D135,2))</f>
        <v/>
      </c>
      <c r="D135" s="13">
        <f>IF(OR($A135&gt;$B$3,Debts!$V$5=0),"",ROUND(CHOOSE(StratNo,E_Snow!V135+E_Snow!AT135,E_Aval!V135+E_Aval!AT135,E_Smart!V135+E_Smart!AT135,E_Dead!V135+E_Dead!AT135,E_Cust!V135+E_Cust!AT135),2))</f>
        <v/>
      </c>
      <c r="E135" s="13">
        <f>IF(OR($A135&gt;$B$3,Debts!$V$6=0),"",ROUND(CHOOSE(StratNo,E_Snow!W135+E_Snow!AU135,E_Aval!W135+E_Aval!AU135,E_Smart!W135+E_Smart!AU135,E_Dead!W135+E_Dead!AU135,E_Cust!W135+E_Cust!AU135),2))</f>
        <v/>
      </c>
      <c r="F135" s="13">
        <f>IF(OR($A135&gt;$B$3,Debts!$V$7=0),"",ROUND(CHOOSE(StratNo,E_Snow!X135+E_Snow!AV135,E_Aval!X135+E_Aval!AV135,E_Smart!X135+E_Smart!AV135,E_Dead!X135+E_Dead!AV135,E_Cust!X135+E_Cust!AV135),2))</f>
        <v/>
      </c>
      <c r="G135" s="13">
        <f>IF(OR($A135&gt;$B$3,Debts!$V$8=0),"",ROUND(CHOOSE(StratNo,E_Snow!Y135+E_Snow!AW135,E_Aval!Y135+E_Aval!AW135,E_Smart!Y135+E_Smart!AW135,E_Dead!Y135+E_Dead!AW135,E_Cust!Y135+E_Cust!AW135),2))</f>
        <v/>
      </c>
      <c r="H135" s="13">
        <f>IF(OR($A135&gt;$B$3,Debts!$V$9=0),"",ROUND(CHOOSE(StratNo,E_Snow!Z135+E_Snow!AX135,E_Aval!Z135+E_Aval!AX135,E_Smart!Z135+E_Smart!AX135,E_Dead!Z135+E_Dead!AX135,E_Cust!Z135+E_Cust!AX135),2))</f>
        <v/>
      </c>
      <c r="I135" s="13">
        <f>IF(OR($A135&gt;$B$3,Debts!$V$10=0),"",ROUND(CHOOSE(StratNo,E_Snow!AA135+E_Snow!AY135,E_Aval!AA135+E_Aval!AY135,E_Smart!AA135+E_Smart!AY135,E_Dead!AA135+E_Dead!AY135,E_Cust!AA135+E_Cust!AY135),2))</f>
        <v/>
      </c>
      <c r="J135" s="13">
        <f>IF(OR($A135&gt;$B$3,Debts!$V$11=0),"",ROUND(CHOOSE(StratNo,E_Snow!AB135+E_Snow!AZ135,E_Aval!AB135+E_Aval!AZ135,E_Smart!AB135+E_Smart!AZ135,E_Dead!AB135+E_Dead!AZ135,E_Cust!AB135+E_Cust!AZ135),2))</f>
        <v/>
      </c>
      <c r="K135" s="13">
        <f>IF(OR($A135&gt;$B$3,Debts!$V$12=0),"",ROUND(CHOOSE(StratNo,E_Snow!AC135+E_Snow!BA135,E_Aval!AC135+E_Aval!BA135,E_Smart!AC135+E_Smart!BA135,E_Dead!AC135+E_Dead!BA135,E_Cust!AC135+E_Cust!BA135),2))</f>
        <v/>
      </c>
      <c r="L135" s="13">
        <f>IF(OR($A135&gt;$B$3,Debts!$V$13=0),"",ROUND(CHOOSE(StratNo,E_Snow!AD135+E_Snow!BB135,E_Aval!AD135+E_Aval!BB135,E_Smart!AD135+E_Smart!BB135,E_Dead!AD135+E_Dead!BB135,E_Cust!AD135+E_Cust!BB135),2))</f>
        <v/>
      </c>
      <c r="M135" s="13">
        <f>IF(OR($A135&gt;$B$3,Debts!$V$14=0),"",ROUND(CHOOSE(StratNo,E_Snow!AE135+E_Snow!BC135,E_Aval!AE135+E_Aval!BC135,E_Smart!AE135+E_Smart!BC135,E_Dead!AE135+E_Dead!BC135,E_Cust!AE135+E_Cust!BC135),2))</f>
        <v/>
      </c>
      <c r="N135" s="13">
        <f>IF(OR($A135&gt;$B$3,Debts!$V$15=0),"",ROUND(CHOOSE(StratNo,E_Snow!AF135+E_Snow!BD135,E_Aval!AF135+E_Aval!BD135,E_Smart!AF135+E_Smart!BD135,E_Dead!AF135+E_Dead!BD135,E_Cust!AF135+E_Cust!BD135),2))</f>
        <v/>
      </c>
      <c r="O135" s="13">
        <f>IF(OR($A135&gt;$B$3,Debts!$V$16=0),"",ROUND(CHOOSE(StratNo,E_Snow!AG135+E_Snow!BE135,E_Aval!AG135+E_Aval!BE135,E_Smart!AG135+E_Smart!BE135,E_Dead!AG135+E_Dead!BE135,E_Cust!AG135+E_Cust!BE135),2))</f>
        <v/>
      </c>
      <c r="P135" s="13">
        <f>IF($A135&gt;$B$3,"",CHOOSE(StratNo,E_Snow!G135,E_Aval!G135,E_Smart!G135,E_Dead!G135,E_Cust!G135))</f>
        <v/>
      </c>
      <c r="Q135" s="13">
        <f>IF($A135&gt;$B$3,"",CHOOSE(StratNo,E_Snow!H135,E_Aval!H135,E_Smart!H135,E_Dead!H135,E_Cust!H135))</f>
        <v/>
      </c>
      <c r="R135" s="13">
        <f>IF($A135&gt;$B$3,"",CHOOSE(StratNo,E_Snow!I135,E_Aval!I135,E_Smart!I135,E_Dead!I135,E_Cust!I135))</f>
        <v/>
      </c>
    </row>
    <row r="136">
      <c r="A136" s="20" t="n">
        <v>131</v>
      </c>
      <c r="B136" s="11">
        <f>IF(A136&gt;$B$3,"",Months!B136)</f>
        <v/>
      </c>
      <c r="C136" s="13">
        <f>IF(A136&gt;$B$3,"",ROUND(Months!C136+Months!D136,2))</f>
        <v/>
      </c>
      <c r="D136" s="13">
        <f>IF(OR($A136&gt;$B$3,Debts!$V$5=0),"",ROUND(CHOOSE(StratNo,E_Snow!V136+E_Snow!AT136,E_Aval!V136+E_Aval!AT136,E_Smart!V136+E_Smart!AT136,E_Dead!V136+E_Dead!AT136,E_Cust!V136+E_Cust!AT136),2))</f>
        <v/>
      </c>
      <c r="E136" s="13">
        <f>IF(OR($A136&gt;$B$3,Debts!$V$6=0),"",ROUND(CHOOSE(StratNo,E_Snow!W136+E_Snow!AU136,E_Aval!W136+E_Aval!AU136,E_Smart!W136+E_Smart!AU136,E_Dead!W136+E_Dead!AU136,E_Cust!W136+E_Cust!AU136),2))</f>
        <v/>
      </c>
      <c r="F136" s="13">
        <f>IF(OR($A136&gt;$B$3,Debts!$V$7=0),"",ROUND(CHOOSE(StratNo,E_Snow!X136+E_Snow!AV136,E_Aval!X136+E_Aval!AV136,E_Smart!X136+E_Smart!AV136,E_Dead!X136+E_Dead!AV136,E_Cust!X136+E_Cust!AV136),2))</f>
        <v/>
      </c>
      <c r="G136" s="13">
        <f>IF(OR($A136&gt;$B$3,Debts!$V$8=0),"",ROUND(CHOOSE(StratNo,E_Snow!Y136+E_Snow!AW136,E_Aval!Y136+E_Aval!AW136,E_Smart!Y136+E_Smart!AW136,E_Dead!Y136+E_Dead!AW136,E_Cust!Y136+E_Cust!AW136),2))</f>
        <v/>
      </c>
      <c r="H136" s="13">
        <f>IF(OR($A136&gt;$B$3,Debts!$V$9=0),"",ROUND(CHOOSE(StratNo,E_Snow!Z136+E_Snow!AX136,E_Aval!Z136+E_Aval!AX136,E_Smart!Z136+E_Smart!AX136,E_Dead!Z136+E_Dead!AX136,E_Cust!Z136+E_Cust!AX136),2))</f>
        <v/>
      </c>
      <c r="I136" s="13">
        <f>IF(OR($A136&gt;$B$3,Debts!$V$10=0),"",ROUND(CHOOSE(StratNo,E_Snow!AA136+E_Snow!AY136,E_Aval!AA136+E_Aval!AY136,E_Smart!AA136+E_Smart!AY136,E_Dead!AA136+E_Dead!AY136,E_Cust!AA136+E_Cust!AY136),2))</f>
        <v/>
      </c>
      <c r="J136" s="13">
        <f>IF(OR($A136&gt;$B$3,Debts!$V$11=0),"",ROUND(CHOOSE(StratNo,E_Snow!AB136+E_Snow!AZ136,E_Aval!AB136+E_Aval!AZ136,E_Smart!AB136+E_Smart!AZ136,E_Dead!AB136+E_Dead!AZ136,E_Cust!AB136+E_Cust!AZ136),2))</f>
        <v/>
      </c>
      <c r="K136" s="13">
        <f>IF(OR($A136&gt;$B$3,Debts!$V$12=0),"",ROUND(CHOOSE(StratNo,E_Snow!AC136+E_Snow!BA136,E_Aval!AC136+E_Aval!BA136,E_Smart!AC136+E_Smart!BA136,E_Dead!AC136+E_Dead!BA136,E_Cust!AC136+E_Cust!BA136),2))</f>
        <v/>
      </c>
      <c r="L136" s="13">
        <f>IF(OR($A136&gt;$B$3,Debts!$V$13=0),"",ROUND(CHOOSE(StratNo,E_Snow!AD136+E_Snow!BB136,E_Aval!AD136+E_Aval!BB136,E_Smart!AD136+E_Smart!BB136,E_Dead!AD136+E_Dead!BB136,E_Cust!AD136+E_Cust!BB136),2))</f>
        <v/>
      </c>
      <c r="M136" s="13">
        <f>IF(OR($A136&gt;$B$3,Debts!$V$14=0),"",ROUND(CHOOSE(StratNo,E_Snow!AE136+E_Snow!BC136,E_Aval!AE136+E_Aval!BC136,E_Smart!AE136+E_Smart!BC136,E_Dead!AE136+E_Dead!BC136,E_Cust!AE136+E_Cust!BC136),2))</f>
        <v/>
      </c>
      <c r="N136" s="13">
        <f>IF(OR($A136&gt;$B$3,Debts!$V$15=0),"",ROUND(CHOOSE(StratNo,E_Snow!AF136+E_Snow!BD136,E_Aval!AF136+E_Aval!BD136,E_Smart!AF136+E_Smart!BD136,E_Dead!AF136+E_Dead!BD136,E_Cust!AF136+E_Cust!BD136),2))</f>
        <v/>
      </c>
      <c r="O136" s="13">
        <f>IF(OR($A136&gt;$B$3,Debts!$V$16=0),"",ROUND(CHOOSE(StratNo,E_Snow!AG136+E_Snow!BE136,E_Aval!AG136+E_Aval!BE136,E_Smart!AG136+E_Smart!BE136,E_Dead!AG136+E_Dead!BE136,E_Cust!AG136+E_Cust!BE136),2))</f>
        <v/>
      </c>
      <c r="P136" s="13">
        <f>IF($A136&gt;$B$3,"",CHOOSE(StratNo,E_Snow!G136,E_Aval!G136,E_Smart!G136,E_Dead!G136,E_Cust!G136))</f>
        <v/>
      </c>
      <c r="Q136" s="13">
        <f>IF($A136&gt;$B$3,"",CHOOSE(StratNo,E_Snow!H136,E_Aval!H136,E_Smart!H136,E_Dead!H136,E_Cust!H136))</f>
        <v/>
      </c>
      <c r="R136" s="13">
        <f>IF($A136&gt;$B$3,"",CHOOSE(StratNo,E_Snow!I136,E_Aval!I136,E_Smart!I136,E_Dead!I136,E_Cust!I136))</f>
        <v/>
      </c>
    </row>
    <row r="137">
      <c r="A137" s="20" t="n">
        <v>132</v>
      </c>
      <c r="B137" s="11">
        <f>IF(A137&gt;$B$3,"",Months!B137)</f>
        <v/>
      </c>
      <c r="C137" s="13">
        <f>IF(A137&gt;$B$3,"",ROUND(Months!C137+Months!D137,2))</f>
        <v/>
      </c>
      <c r="D137" s="13">
        <f>IF(OR($A137&gt;$B$3,Debts!$V$5=0),"",ROUND(CHOOSE(StratNo,E_Snow!V137+E_Snow!AT137,E_Aval!V137+E_Aval!AT137,E_Smart!V137+E_Smart!AT137,E_Dead!V137+E_Dead!AT137,E_Cust!V137+E_Cust!AT137),2))</f>
        <v/>
      </c>
      <c r="E137" s="13">
        <f>IF(OR($A137&gt;$B$3,Debts!$V$6=0),"",ROUND(CHOOSE(StratNo,E_Snow!W137+E_Snow!AU137,E_Aval!W137+E_Aval!AU137,E_Smart!W137+E_Smart!AU137,E_Dead!W137+E_Dead!AU137,E_Cust!W137+E_Cust!AU137),2))</f>
        <v/>
      </c>
      <c r="F137" s="13">
        <f>IF(OR($A137&gt;$B$3,Debts!$V$7=0),"",ROUND(CHOOSE(StratNo,E_Snow!X137+E_Snow!AV137,E_Aval!X137+E_Aval!AV137,E_Smart!X137+E_Smart!AV137,E_Dead!X137+E_Dead!AV137,E_Cust!X137+E_Cust!AV137),2))</f>
        <v/>
      </c>
      <c r="G137" s="13">
        <f>IF(OR($A137&gt;$B$3,Debts!$V$8=0),"",ROUND(CHOOSE(StratNo,E_Snow!Y137+E_Snow!AW137,E_Aval!Y137+E_Aval!AW137,E_Smart!Y137+E_Smart!AW137,E_Dead!Y137+E_Dead!AW137,E_Cust!Y137+E_Cust!AW137),2))</f>
        <v/>
      </c>
      <c r="H137" s="13">
        <f>IF(OR($A137&gt;$B$3,Debts!$V$9=0),"",ROUND(CHOOSE(StratNo,E_Snow!Z137+E_Snow!AX137,E_Aval!Z137+E_Aval!AX137,E_Smart!Z137+E_Smart!AX137,E_Dead!Z137+E_Dead!AX137,E_Cust!Z137+E_Cust!AX137),2))</f>
        <v/>
      </c>
      <c r="I137" s="13">
        <f>IF(OR($A137&gt;$B$3,Debts!$V$10=0),"",ROUND(CHOOSE(StratNo,E_Snow!AA137+E_Snow!AY137,E_Aval!AA137+E_Aval!AY137,E_Smart!AA137+E_Smart!AY137,E_Dead!AA137+E_Dead!AY137,E_Cust!AA137+E_Cust!AY137),2))</f>
        <v/>
      </c>
      <c r="J137" s="13">
        <f>IF(OR($A137&gt;$B$3,Debts!$V$11=0),"",ROUND(CHOOSE(StratNo,E_Snow!AB137+E_Snow!AZ137,E_Aval!AB137+E_Aval!AZ137,E_Smart!AB137+E_Smart!AZ137,E_Dead!AB137+E_Dead!AZ137,E_Cust!AB137+E_Cust!AZ137),2))</f>
        <v/>
      </c>
      <c r="K137" s="13">
        <f>IF(OR($A137&gt;$B$3,Debts!$V$12=0),"",ROUND(CHOOSE(StratNo,E_Snow!AC137+E_Snow!BA137,E_Aval!AC137+E_Aval!BA137,E_Smart!AC137+E_Smart!BA137,E_Dead!AC137+E_Dead!BA137,E_Cust!AC137+E_Cust!BA137),2))</f>
        <v/>
      </c>
      <c r="L137" s="13">
        <f>IF(OR($A137&gt;$B$3,Debts!$V$13=0),"",ROUND(CHOOSE(StratNo,E_Snow!AD137+E_Snow!BB137,E_Aval!AD137+E_Aval!BB137,E_Smart!AD137+E_Smart!BB137,E_Dead!AD137+E_Dead!BB137,E_Cust!AD137+E_Cust!BB137),2))</f>
        <v/>
      </c>
      <c r="M137" s="13">
        <f>IF(OR($A137&gt;$B$3,Debts!$V$14=0),"",ROUND(CHOOSE(StratNo,E_Snow!AE137+E_Snow!BC137,E_Aval!AE137+E_Aval!BC137,E_Smart!AE137+E_Smart!BC137,E_Dead!AE137+E_Dead!BC137,E_Cust!AE137+E_Cust!BC137),2))</f>
        <v/>
      </c>
      <c r="N137" s="13">
        <f>IF(OR($A137&gt;$B$3,Debts!$V$15=0),"",ROUND(CHOOSE(StratNo,E_Snow!AF137+E_Snow!BD137,E_Aval!AF137+E_Aval!BD137,E_Smart!AF137+E_Smart!BD137,E_Dead!AF137+E_Dead!BD137,E_Cust!AF137+E_Cust!BD137),2))</f>
        <v/>
      </c>
      <c r="O137" s="13">
        <f>IF(OR($A137&gt;$B$3,Debts!$V$16=0),"",ROUND(CHOOSE(StratNo,E_Snow!AG137+E_Snow!BE137,E_Aval!AG137+E_Aval!BE137,E_Smart!AG137+E_Smart!BE137,E_Dead!AG137+E_Dead!BE137,E_Cust!AG137+E_Cust!BE137),2))</f>
        <v/>
      </c>
      <c r="P137" s="13">
        <f>IF($A137&gt;$B$3,"",CHOOSE(StratNo,E_Snow!G137,E_Aval!G137,E_Smart!G137,E_Dead!G137,E_Cust!G137))</f>
        <v/>
      </c>
      <c r="Q137" s="13">
        <f>IF($A137&gt;$B$3,"",CHOOSE(StratNo,E_Snow!H137,E_Aval!H137,E_Smart!H137,E_Dead!H137,E_Cust!H137))</f>
        <v/>
      </c>
      <c r="R137" s="13">
        <f>IF($A137&gt;$B$3,"",CHOOSE(StratNo,E_Snow!I137,E_Aval!I137,E_Smart!I137,E_Dead!I137,E_Cust!I137))</f>
        <v/>
      </c>
    </row>
    <row r="138">
      <c r="A138" s="20" t="n">
        <v>133</v>
      </c>
      <c r="B138" s="11">
        <f>IF(A138&gt;$B$3,"",Months!B138)</f>
        <v/>
      </c>
      <c r="C138" s="13">
        <f>IF(A138&gt;$B$3,"",ROUND(Months!C138+Months!D138,2))</f>
        <v/>
      </c>
      <c r="D138" s="13">
        <f>IF(OR($A138&gt;$B$3,Debts!$V$5=0),"",ROUND(CHOOSE(StratNo,E_Snow!V138+E_Snow!AT138,E_Aval!V138+E_Aval!AT138,E_Smart!V138+E_Smart!AT138,E_Dead!V138+E_Dead!AT138,E_Cust!V138+E_Cust!AT138),2))</f>
        <v/>
      </c>
      <c r="E138" s="13">
        <f>IF(OR($A138&gt;$B$3,Debts!$V$6=0),"",ROUND(CHOOSE(StratNo,E_Snow!W138+E_Snow!AU138,E_Aval!W138+E_Aval!AU138,E_Smart!W138+E_Smart!AU138,E_Dead!W138+E_Dead!AU138,E_Cust!W138+E_Cust!AU138),2))</f>
        <v/>
      </c>
      <c r="F138" s="13">
        <f>IF(OR($A138&gt;$B$3,Debts!$V$7=0),"",ROUND(CHOOSE(StratNo,E_Snow!X138+E_Snow!AV138,E_Aval!X138+E_Aval!AV138,E_Smart!X138+E_Smart!AV138,E_Dead!X138+E_Dead!AV138,E_Cust!X138+E_Cust!AV138),2))</f>
        <v/>
      </c>
      <c r="G138" s="13">
        <f>IF(OR($A138&gt;$B$3,Debts!$V$8=0),"",ROUND(CHOOSE(StratNo,E_Snow!Y138+E_Snow!AW138,E_Aval!Y138+E_Aval!AW138,E_Smart!Y138+E_Smart!AW138,E_Dead!Y138+E_Dead!AW138,E_Cust!Y138+E_Cust!AW138),2))</f>
        <v/>
      </c>
      <c r="H138" s="13">
        <f>IF(OR($A138&gt;$B$3,Debts!$V$9=0),"",ROUND(CHOOSE(StratNo,E_Snow!Z138+E_Snow!AX138,E_Aval!Z138+E_Aval!AX138,E_Smart!Z138+E_Smart!AX138,E_Dead!Z138+E_Dead!AX138,E_Cust!Z138+E_Cust!AX138),2))</f>
        <v/>
      </c>
      <c r="I138" s="13">
        <f>IF(OR($A138&gt;$B$3,Debts!$V$10=0),"",ROUND(CHOOSE(StratNo,E_Snow!AA138+E_Snow!AY138,E_Aval!AA138+E_Aval!AY138,E_Smart!AA138+E_Smart!AY138,E_Dead!AA138+E_Dead!AY138,E_Cust!AA138+E_Cust!AY138),2))</f>
        <v/>
      </c>
      <c r="J138" s="13">
        <f>IF(OR($A138&gt;$B$3,Debts!$V$11=0),"",ROUND(CHOOSE(StratNo,E_Snow!AB138+E_Snow!AZ138,E_Aval!AB138+E_Aval!AZ138,E_Smart!AB138+E_Smart!AZ138,E_Dead!AB138+E_Dead!AZ138,E_Cust!AB138+E_Cust!AZ138),2))</f>
        <v/>
      </c>
      <c r="K138" s="13">
        <f>IF(OR($A138&gt;$B$3,Debts!$V$12=0),"",ROUND(CHOOSE(StratNo,E_Snow!AC138+E_Snow!BA138,E_Aval!AC138+E_Aval!BA138,E_Smart!AC138+E_Smart!BA138,E_Dead!AC138+E_Dead!BA138,E_Cust!AC138+E_Cust!BA138),2))</f>
        <v/>
      </c>
      <c r="L138" s="13">
        <f>IF(OR($A138&gt;$B$3,Debts!$V$13=0),"",ROUND(CHOOSE(StratNo,E_Snow!AD138+E_Snow!BB138,E_Aval!AD138+E_Aval!BB138,E_Smart!AD138+E_Smart!BB138,E_Dead!AD138+E_Dead!BB138,E_Cust!AD138+E_Cust!BB138),2))</f>
        <v/>
      </c>
      <c r="M138" s="13">
        <f>IF(OR($A138&gt;$B$3,Debts!$V$14=0),"",ROUND(CHOOSE(StratNo,E_Snow!AE138+E_Snow!BC138,E_Aval!AE138+E_Aval!BC138,E_Smart!AE138+E_Smart!BC138,E_Dead!AE138+E_Dead!BC138,E_Cust!AE138+E_Cust!BC138),2))</f>
        <v/>
      </c>
      <c r="N138" s="13">
        <f>IF(OR($A138&gt;$B$3,Debts!$V$15=0),"",ROUND(CHOOSE(StratNo,E_Snow!AF138+E_Snow!BD138,E_Aval!AF138+E_Aval!BD138,E_Smart!AF138+E_Smart!BD138,E_Dead!AF138+E_Dead!BD138,E_Cust!AF138+E_Cust!BD138),2))</f>
        <v/>
      </c>
      <c r="O138" s="13">
        <f>IF(OR($A138&gt;$B$3,Debts!$V$16=0),"",ROUND(CHOOSE(StratNo,E_Snow!AG138+E_Snow!BE138,E_Aval!AG138+E_Aval!BE138,E_Smart!AG138+E_Smart!BE138,E_Dead!AG138+E_Dead!BE138,E_Cust!AG138+E_Cust!BE138),2))</f>
        <v/>
      </c>
      <c r="P138" s="13">
        <f>IF($A138&gt;$B$3,"",CHOOSE(StratNo,E_Snow!G138,E_Aval!G138,E_Smart!G138,E_Dead!G138,E_Cust!G138))</f>
        <v/>
      </c>
      <c r="Q138" s="13">
        <f>IF($A138&gt;$B$3,"",CHOOSE(StratNo,E_Snow!H138,E_Aval!H138,E_Smart!H138,E_Dead!H138,E_Cust!H138))</f>
        <v/>
      </c>
      <c r="R138" s="13">
        <f>IF($A138&gt;$B$3,"",CHOOSE(StratNo,E_Snow!I138,E_Aval!I138,E_Smart!I138,E_Dead!I138,E_Cust!I138))</f>
        <v/>
      </c>
    </row>
    <row r="139">
      <c r="A139" s="20" t="n">
        <v>134</v>
      </c>
      <c r="B139" s="11">
        <f>IF(A139&gt;$B$3,"",Months!B139)</f>
        <v/>
      </c>
      <c r="C139" s="13">
        <f>IF(A139&gt;$B$3,"",ROUND(Months!C139+Months!D139,2))</f>
        <v/>
      </c>
      <c r="D139" s="13">
        <f>IF(OR($A139&gt;$B$3,Debts!$V$5=0),"",ROUND(CHOOSE(StratNo,E_Snow!V139+E_Snow!AT139,E_Aval!V139+E_Aval!AT139,E_Smart!V139+E_Smart!AT139,E_Dead!V139+E_Dead!AT139,E_Cust!V139+E_Cust!AT139),2))</f>
        <v/>
      </c>
      <c r="E139" s="13">
        <f>IF(OR($A139&gt;$B$3,Debts!$V$6=0),"",ROUND(CHOOSE(StratNo,E_Snow!W139+E_Snow!AU139,E_Aval!W139+E_Aval!AU139,E_Smart!W139+E_Smart!AU139,E_Dead!W139+E_Dead!AU139,E_Cust!W139+E_Cust!AU139),2))</f>
        <v/>
      </c>
      <c r="F139" s="13">
        <f>IF(OR($A139&gt;$B$3,Debts!$V$7=0),"",ROUND(CHOOSE(StratNo,E_Snow!X139+E_Snow!AV139,E_Aval!X139+E_Aval!AV139,E_Smart!X139+E_Smart!AV139,E_Dead!X139+E_Dead!AV139,E_Cust!X139+E_Cust!AV139),2))</f>
        <v/>
      </c>
      <c r="G139" s="13">
        <f>IF(OR($A139&gt;$B$3,Debts!$V$8=0),"",ROUND(CHOOSE(StratNo,E_Snow!Y139+E_Snow!AW139,E_Aval!Y139+E_Aval!AW139,E_Smart!Y139+E_Smart!AW139,E_Dead!Y139+E_Dead!AW139,E_Cust!Y139+E_Cust!AW139),2))</f>
        <v/>
      </c>
      <c r="H139" s="13">
        <f>IF(OR($A139&gt;$B$3,Debts!$V$9=0),"",ROUND(CHOOSE(StratNo,E_Snow!Z139+E_Snow!AX139,E_Aval!Z139+E_Aval!AX139,E_Smart!Z139+E_Smart!AX139,E_Dead!Z139+E_Dead!AX139,E_Cust!Z139+E_Cust!AX139),2))</f>
        <v/>
      </c>
      <c r="I139" s="13">
        <f>IF(OR($A139&gt;$B$3,Debts!$V$10=0),"",ROUND(CHOOSE(StratNo,E_Snow!AA139+E_Snow!AY139,E_Aval!AA139+E_Aval!AY139,E_Smart!AA139+E_Smart!AY139,E_Dead!AA139+E_Dead!AY139,E_Cust!AA139+E_Cust!AY139),2))</f>
        <v/>
      </c>
      <c r="J139" s="13">
        <f>IF(OR($A139&gt;$B$3,Debts!$V$11=0),"",ROUND(CHOOSE(StratNo,E_Snow!AB139+E_Snow!AZ139,E_Aval!AB139+E_Aval!AZ139,E_Smart!AB139+E_Smart!AZ139,E_Dead!AB139+E_Dead!AZ139,E_Cust!AB139+E_Cust!AZ139),2))</f>
        <v/>
      </c>
      <c r="K139" s="13">
        <f>IF(OR($A139&gt;$B$3,Debts!$V$12=0),"",ROUND(CHOOSE(StratNo,E_Snow!AC139+E_Snow!BA139,E_Aval!AC139+E_Aval!BA139,E_Smart!AC139+E_Smart!BA139,E_Dead!AC139+E_Dead!BA139,E_Cust!AC139+E_Cust!BA139),2))</f>
        <v/>
      </c>
      <c r="L139" s="13">
        <f>IF(OR($A139&gt;$B$3,Debts!$V$13=0),"",ROUND(CHOOSE(StratNo,E_Snow!AD139+E_Snow!BB139,E_Aval!AD139+E_Aval!BB139,E_Smart!AD139+E_Smart!BB139,E_Dead!AD139+E_Dead!BB139,E_Cust!AD139+E_Cust!BB139),2))</f>
        <v/>
      </c>
      <c r="M139" s="13">
        <f>IF(OR($A139&gt;$B$3,Debts!$V$14=0),"",ROUND(CHOOSE(StratNo,E_Snow!AE139+E_Snow!BC139,E_Aval!AE139+E_Aval!BC139,E_Smart!AE139+E_Smart!BC139,E_Dead!AE139+E_Dead!BC139,E_Cust!AE139+E_Cust!BC139),2))</f>
        <v/>
      </c>
      <c r="N139" s="13">
        <f>IF(OR($A139&gt;$B$3,Debts!$V$15=0),"",ROUND(CHOOSE(StratNo,E_Snow!AF139+E_Snow!BD139,E_Aval!AF139+E_Aval!BD139,E_Smart!AF139+E_Smart!BD139,E_Dead!AF139+E_Dead!BD139,E_Cust!AF139+E_Cust!BD139),2))</f>
        <v/>
      </c>
      <c r="O139" s="13">
        <f>IF(OR($A139&gt;$B$3,Debts!$V$16=0),"",ROUND(CHOOSE(StratNo,E_Snow!AG139+E_Snow!BE139,E_Aval!AG139+E_Aval!BE139,E_Smart!AG139+E_Smart!BE139,E_Dead!AG139+E_Dead!BE139,E_Cust!AG139+E_Cust!BE139),2))</f>
        <v/>
      </c>
      <c r="P139" s="13">
        <f>IF($A139&gt;$B$3,"",CHOOSE(StratNo,E_Snow!G139,E_Aval!G139,E_Smart!G139,E_Dead!G139,E_Cust!G139))</f>
        <v/>
      </c>
      <c r="Q139" s="13">
        <f>IF($A139&gt;$B$3,"",CHOOSE(StratNo,E_Snow!H139,E_Aval!H139,E_Smart!H139,E_Dead!H139,E_Cust!H139))</f>
        <v/>
      </c>
      <c r="R139" s="13">
        <f>IF($A139&gt;$B$3,"",CHOOSE(StratNo,E_Snow!I139,E_Aval!I139,E_Smart!I139,E_Dead!I139,E_Cust!I139))</f>
        <v/>
      </c>
    </row>
    <row r="140">
      <c r="A140" s="20" t="n">
        <v>135</v>
      </c>
      <c r="B140" s="11">
        <f>IF(A140&gt;$B$3,"",Months!B140)</f>
        <v/>
      </c>
      <c r="C140" s="13">
        <f>IF(A140&gt;$B$3,"",ROUND(Months!C140+Months!D140,2))</f>
        <v/>
      </c>
      <c r="D140" s="13">
        <f>IF(OR($A140&gt;$B$3,Debts!$V$5=0),"",ROUND(CHOOSE(StratNo,E_Snow!V140+E_Snow!AT140,E_Aval!V140+E_Aval!AT140,E_Smart!V140+E_Smart!AT140,E_Dead!V140+E_Dead!AT140,E_Cust!V140+E_Cust!AT140),2))</f>
        <v/>
      </c>
      <c r="E140" s="13">
        <f>IF(OR($A140&gt;$B$3,Debts!$V$6=0),"",ROUND(CHOOSE(StratNo,E_Snow!W140+E_Snow!AU140,E_Aval!W140+E_Aval!AU140,E_Smart!W140+E_Smart!AU140,E_Dead!W140+E_Dead!AU140,E_Cust!W140+E_Cust!AU140),2))</f>
        <v/>
      </c>
      <c r="F140" s="13">
        <f>IF(OR($A140&gt;$B$3,Debts!$V$7=0),"",ROUND(CHOOSE(StratNo,E_Snow!X140+E_Snow!AV140,E_Aval!X140+E_Aval!AV140,E_Smart!X140+E_Smart!AV140,E_Dead!X140+E_Dead!AV140,E_Cust!X140+E_Cust!AV140),2))</f>
        <v/>
      </c>
      <c r="G140" s="13">
        <f>IF(OR($A140&gt;$B$3,Debts!$V$8=0),"",ROUND(CHOOSE(StratNo,E_Snow!Y140+E_Snow!AW140,E_Aval!Y140+E_Aval!AW140,E_Smart!Y140+E_Smart!AW140,E_Dead!Y140+E_Dead!AW140,E_Cust!Y140+E_Cust!AW140),2))</f>
        <v/>
      </c>
      <c r="H140" s="13">
        <f>IF(OR($A140&gt;$B$3,Debts!$V$9=0),"",ROUND(CHOOSE(StratNo,E_Snow!Z140+E_Snow!AX140,E_Aval!Z140+E_Aval!AX140,E_Smart!Z140+E_Smart!AX140,E_Dead!Z140+E_Dead!AX140,E_Cust!Z140+E_Cust!AX140),2))</f>
        <v/>
      </c>
      <c r="I140" s="13">
        <f>IF(OR($A140&gt;$B$3,Debts!$V$10=0),"",ROUND(CHOOSE(StratNo,E_Snow!AA140+E_Snow!AY140,E_Aval!AA140+E_Aval!AY140,E_Smart!AA140+E_Smart!AY140,E_Dead!AA140+E_Dead!AY140,E_Cust!AA140+E_Cust!AY140),2))</f>
        <v/>
      </c>
      <c r="J140" s="13">
        <f>IF(OR($A140&gt;$B$3,Debts!$V$11=0),"",ROUND(CHOOSE(StratNo,E_Snow!AB140+E_Snow!AZ140,E_Aval!AB140+E_Aval!AZ140,E_Smart!AB140+E_Smart!AZ140,E_Dead!AB140+E_Dead!AZ140,E_Cust!AB140+E_Cust!AZ140),2))</f>
        <v/>
      </c>
      <c r="K140" s="13">
        <f>IF(OR($A140&gt;$B$3,Debts!$V$12=0),"",ROUND(CHOOSE(StratNo,E_Snow!AC140+E_Snow!BA140,E_Aval!AC140+E_Aval!BA140,E_Smart!AC140+E_Smart!BA140,E_Dead!AC140+E_Dead!BA140,E_Cust!AC140+E_Cust!BA140),2))</f>
        <v/>
      </c>
      <c r="L140" s="13">
        <f>IF(OR($A140&gt;$B$3,Debts!$V$13=0),"",ROUND(CHOOSE(StratNo,E_Snow!AD140+E_Snow!BB140,E_Aval!AD140+E_Aval!BB140,E_Smart!AD140+E_Smart!BB140,E_Dead!AD140+E_Dead!BB140,E_Cust!AD140+E_Cust!BB140),2))</f>
        <v/>
      </c>
      <c r="M140" s="13">
        <f>IF(OR($A140&gt;$B$3,Debts!$V$14=0),"",ROUND(CHOOSE(StratNo,E_Snow!AE140+E_Snow!BC140,E_Aval!AE140+E_Aval!BC140,E_Smart!AE140+E_Smart!BC140,E_Dead!AE140+E_Dead!BC140,E_Cust!AE140+E_Cust!BC140),2))</f>
        <v/>
      </c>
      <c r="N140" s="13">
        <f>IF(OR($A140&gt;$B$3,Debts!$V$15=0),"",ROUND(CHOOSE(StratNo,E_Snow!AF140+E_Snow!BD140,E_Aval!AF140+E_Aval!BD140,E_Smart!AF140+E_Smart!BD140,E_Dead!AF140+E_Dead!BD140,E_Cust!AF140+E_Cust!BD140),2))</f>
        <v/>
      </c>
      <c r="O140" s="13">
        <f>IF(OR($A140&gt;$B$3,Debts!$V$16=0),"",ROUND(CHOOSE(StratNo,E_Snow!AG140+E_Snow!BE140,E_Aval!AG140+E_Aval!BE140,E_Smart!AG140+E_Smart!BE140,E_Dead!AG140+E_Dead!BE140,E_Cust!AG140+E_Cust!BE140),2))</f>
        <v/>
      </c>
      <c r="P140" s="13">
        <f>IF($A140&gt;$B$3,"",CHOOSE(StratNo,E_Snow!G140,E_Aval!G140,E_Smart!G140,E_Dead!G140,E_Cust!G140))</f>
        <v/>
      </c>
      <c r="Q140" s="13">
        <f>IF($A140&gt;$B$3,"",CHOOSE(StratNo,E_Snow!H140,E_Aval!H140,E_Smart!H140,E_Dead!H140,E_Cust!H140))</f>
        <v/>
      </c>
      <c r="R140" s="13">
        <f>IF($A140&gt;$B$3,"",CHOOSE(StratNo,E_Snow!I140,E_Aval!I140,E_Smart!I140,E_Dead!I140,E_Cust!I140))</f>
        <v/>
      </c>
    </row>
    <row r="141">
      <c r="A141" s="20" t="n">
        <v>136</v>
      </c>
      <c r="B141" s="11">
        <f>IF(A141&gt;$B$3,"",Months!B141)</f>
        <v/>
      </c>
      <c r="C141" s="13">
        <f>IF(A141&gt;$B$3,"",ROUND(Months!C141+Months!D141,2))</f>
        <v/>
      </c>
      <c r="D141" s="13">
        <f>IF(OR($A141&gt;$B$3,Debts!$V$5=0),"",ROUND(CHOOSE(StratNo,E_Snow!V141+E_Snow!AT141,E_Aval!V141+E_Aval!AT141,E_Smart!V141+E_Smart!AT141,E_Dead!V141+E_Dead!AT141,E_Cust!V141+E_Cust!AT141),2))</f>
        <v/>
      </c>
      <c r="E141" s="13">
        <f>IF(OR($A141&gt;$B$3,Debts!$V$6=0),"",ROUND(CHOOSE(StratNo,E_Snow!W141+E_Snow!AU141,E_Aval!W141+E_Aval!AU141,E_Smart!W141+E_Smart!AU141,E_Dead!W141+E_Dead!AU141,E_Cust!W141+E_Cust!AU141),2))</f>
        <v/>
      </c>
      <c r="F141" s="13">
        <f>IF(OR($A141&gt;$B$3,Debts!$V$7=0),"",ROUND(CHOOSE(StratNo,E_Snow!X141+E_Snow!AV141,E_Aval!X141+E_Aval!AV141,E_Smart!X141+E_Smart!AV141,E_Dead!X141+E_Dead!AV141,E_Cust!X141+E_Cust!AV141),2))</f>
        <v/>
      </c>
      <c r="G141" s="13">
        <f>IF(OR($A141&gt;$B$3,Debts!$V$8=0),"",ROUND(CHOOSE(StratNo,E_Snow!Y141+E_Snow!AW141,E_Aval!Y141+E_Aval!AW141,E_Smart!Y141+E_Smart!AW141,E_Dead!Y141+E_Dead!AW141,E_Cust!Y141+E_Cust!AW141),2))</f>
        <v/>
      </c>
      <c r="H141" s="13">
        <f>IF(OR($A141&gt;$B$3,Debts!$V$9=0),"",ROUND(CHOOSE(StratNo,E_Snow!Z141+E_Snow!AX141,E_Aval!Z141+E_Aval!AX141,E_Smart!Z141+E_Smart!AX141,E_Dead!Z141+E_Dead!AX141,E_Cust!Z141+E_Cust!AX141),2))</f>
        <v/>
      </c>
      <c r="I141" s="13">
        <f>IF(OR($A141&gt;$B$3,Debts!$V$10=0),"",ROUND(CHOOSE(StratNo,E_Snow!AA141+E_Snow!AY141,E_Aval!AA141+E_Aval!AY141,E_Smart!AA141+E_Smart!AY141,E_Dead!AA141+E_Dead!AY141,E_Cust!AA141+E_Cust!AY141),2))</f>
        <v/>
      </c>
      <c r="J141" s="13">
        <f>IF(OR($A141&gt;$B$3,Debts!$V$11=0),"",ROUND(CHOOSE(StratNo,E_Snow!AB141+E_Snow!AZ141,E_Aval!AB141+E_Aval!AZ141,E_Smart!AB141+E_Smart!AZ141,E_Dead!AB141+E_Dead!AZ141,E_Cust!AB141+E_Cust!AZ141),2))</f>
        <v/>
      </c>
      <c r="K141" s="13">
        <f>IF(OR($A141&gt;$B$3,Debts!$V$12=0),"",ROUND(CHOOSE(StratNo,E_Snow!AC141+E_Snow!BA141,E_Aval!AC141+E_Aval!BA141,E_Smart!AC141+E_Smart!BA141,E_Dead!AC141+E_Dead!BA141,E_Cust!AC141+E_Cust!BA141),2))</f>
        <v/>
      </c>
      <c r="L141" s="13">
        <f>IF(OR($A141&gt;$B$3,Debts!$V$13=0),"",ROUND(CHOOSE(StratNo,E_Snow!AD141+E_Snow!BB141,E_Aval!AD141+E_Aval!BB141,E_Smart!AD141+E_Smart!BB141,E_Dead!AD141+E_Dead!BB141,E_Cust!AD141+E_Cust!BB141),2))</f>
        <v/>
      </c>
      <c r="M141" s="13">
        <f>IF(OR($A141&gt;$B$3,Debts!$V$14=0),"",ROUND(CHOOSE(StratNo,E_Snow!AE141+E_Snow!BC141,E_Aval!AE141+E_Aval!BC141,E_Smart!AE141+E_Smart!BC141,E_Dead!AE141+E_Dead!BC141,E_Cust!AE141+E_Cust!BC141),2))</f>
        <v/>
      </c>
      <c r="N141" s="13">
        <f>IF(OR($A141&gt;$B$3,Debts!$V$15=0),"",ROUND(CHOOSE(StratNo,E_Snow!AF141+E_Snow!BD141,E_Aval!AF141+E_Aval!BD141,E_Smart!AF141+E_Smart!BD141,E_Dead!AF141+E_Dead!BD141,E_Cust!AF141+E_Cust!BD141),2))</f>
        <v/>
      </c>
      <c r="O141" s="13">
        <f>IF(OR($A141&gt;$B$3,Debts!$V$16=0),"",ROUND(CHOOSE(StratNo,E_Snow!AG141+E_Snow!BE141,E_Aval!AG141+E_Aval!BE141,E_Smart!AG141+E_Smart!BE141,E_Dead!AG141+E_Dead!BE141,E_Cust!AG141+E_Cust!BE141),2))</f>
        <v/>
      </c>
      <c r="P141" s="13">
        <f>IF($A141&gt;$B$3,"",CHOOSE(StratNo,E_Snow!G141,E_Aval!G141,E_Smart!G141,E_Dead!G141,E_Cust!G141))</f>
        <v/>
      </c>
      <c r="Q141" s="13">
        <f>IF($A141&gt;$B$3,"",CHOOSE(StratNo,E_Snow!H141,E_Aval!H141,E_Smart!H141,E_Dead!H141,E_Cust!H141))</f>
        <v/>
      </c>
      <c r="R141" s="13">
        <f>IF($A141&gt;$B$3,"",CHOOSE(StratNo,E_Snow!I141,E_Aval!I141,E_Smart!I141,E_Dead!I141,E_Cust!I141))</f>
        <v/>
      </c>
    </row>
    <row r="142">
      <c r="A142" s="20" t="n">
        <v>137</v>
      </c>
      <c r="B142" s="11">
        <f>IF(A142&gt;$B$3,"",Months!B142)</f>
        <v/>
      </c>
      <c r="C142" s="13">
        <f>IF(A142&gt;$B$3,"",ROUND(Months!C142+Months!D142,2))</f>
        <v/>
      </c>
      <c r="D142" s="13">
        <f>IF(OR($A142&gt;$B$3,Debts!$V$5=0),"",ROUND(CHOOSE(StratNo,E_Snow!V142+E_Snow!AT142,E_Aval!V142+E_Aval!AT142,E_Smart!V142+E_Smart!AT142,E_Dead!V142+E_Dead!AT142,E_Cust!V142+E_Cust!AT142),2))</f>
        <v/>
      </c>
      <c r="E142" s="13">
        <f>IF(OR($A142&gt;$B$3,Debts!$V$6=0),"",ROUND(CHOOSE(StratNo,E_Snow!W142+E_Snow!AU142,E_Aval!W142+E_Aval!AU142,E_Smart!W142+E_Smart!AU142,E_Dead!W142+E_Dead!AU142,E_Cust!W142+E_Cust!AU142),2))</f>
        <v/>
      </c>
      <c r="F142" s="13">
        <f>IF(OR($A142&gt;$B$3,Debts!$V$7=0),"",ROUND(CHOOSE(StratNo,E_Snow!X142+E_Snow!AV142,E_Aval!X142+E_Aval!AV142,E_Smart!X142+E_Smart!AV142,E_Dead!X142+E_Dead!AV142,E_Cust!X142+E_Cust!AV142),2))</f>
        <v/>
      </c>
      <c r="G142" s="13">
        <f>IF(OR($A142&gt;$B$3,Debts!$V$8=0),"",ROUND(CHOOSE(StratNo,E_Snow!Y142+E_Snow!AW142,E_Aval!Y142+E_Aval!AW142,E_Smart!Y142+E_Smart!AW142,E_Dead!Y142+E_Dead!AW142,E_Cust!Y142+E_Cust!AW142),2))</f>
        <v/>
      </c>
      <c r="H142" s="13">
        <f>IF(OR($A142&gt;$B$3,Debts!$V$9=0),"",ROUND(CHOOSE(StratNo,E_Snow!Z142+E_Snow!AX142,E_Aval!Z142+E_Aval!AX142,E_Smart!Z142+E_Smart!AX142,E_Dead!Z142+E_Dead!AX142,E_Cust!Z142+E_Cust!AX142),2))</f>
        <v/>
      </c>
      <c r="I142" s="13">
        <f>IF(OR($A142&gt;$B$3,Debts!$V$10=0),"",ROUND(CHOOSE(StratNo,E_Snow!AA142+E_Snow!AY142,E_Aval!AA142+E_Aval!AY142,E_Smart!AA142+E_Smart!AY142,E_Dead!AA142+E_Dead!AY142,E_Cust!AA142+E_Cust!AY142),2))</f>
        <v/>
      </c>
      <c r="J142" s="13">
        <f>IF(OR($A142&gt;$B$3,Debts!$V$11=0),"",ROUND(CHOOSE(StratNo,E_Snow!AB142+E_Snow!AZ142,E_Aval!AB142+E_Aval!AZ142,E_Smart!AB142+E_Smart!AZ142,E_Dead!AB142+E_Dead!AZ142,E_Cust!AB142+E_Cust!AZ142),2))</f>
        <v/>
      </c>
      <c r="K142" s="13">
        <f>IF(OR($A142&gt;$B$3,Debts!$V$12=0),"",ROUND(CHOOSE(StratNo,E_Snow!AC142+E_Snow!BA142,E_Aval!AC142+E_Aval!BA142,E_Smart!AC142+E_Smart!BA142,E_Dead!AC142+E_Dead!BA142,E_Cust!AC142+E_Cust!BA142),2))</f>
        <v/>
      </c>
      <c r="L142" s="13">
        <f>IF(OR($A142&gt;$B$3,Debts!$V$13=0),"",ROUND(CHOOSE(StratNo,E_Snow!AD142+E_Snow!BB142,E_Aval!AD142+E_Aval!BB142,E_Smart!AD142+E_Smart!BB142,E_Dead!AD142+E_Dead!BB142,E_Cust!AD142+E_Cust!BB142),2))</f>
        <v/>
      </c>
      <c r="M142" s="13">
        <f>IF(OR($A142&gt;$B$3,Debts!$V$14=0),"",ROUND(CHOOSE(StratNo,E_Snow!AE142+E_Snow!BC142,E_Aval!AE142+E_Aval!BC142,E_Smart!AE142+E_Smart!BC142,E_Dead!AE142+E_Dead!BC142,E_Cust!AE142+E_Cust!BC142),2))</f>
        <v/>
      </c>
      <c r="N142" s="13">
        <f>IF(OR($A142&gt;$B$3,Debts!$V$15=0),"",ROUND(CHOOSE(StratNo,E_Snow!AF142+E_Snow!BD142,E_Aval!AF142+E_Aval!BD142,E_Smart!AF142+E_Smart!BD142,E_Dead!AF142+E_Dead!BD142,E_Cust!AF142+E_Cust!BD142),2))</f>
        <v/>
      </c>
      <c r="O142" s="13">
        <f>IF(OR($A142&gt;$B$3,Debts!$V$16=0),"",ROUND(CHOOSE(StratNo,E_Snow!AG142+E_Snow!BE142,E_Aval!AG142+E_Aval!BE142,E_Smart!AG142+E_Smart!BE142,E_Dead!AG142+E_Dead!BE142,E_Cust!AG142+E_Cust!BE142),2))</f>
        <v/>
      </c>
      <c r="P142" s="13">
        <f>IF($A142&gt;$B$3,"",CHOOSE(StratNo,E_Snow!G142,E_Aval!G142,E_Smart!G142,E_Dead!G142,E_Cust!G142))</f>
        <v/>
      </c>
      <c r="Q142" s="13">
        <f>IF($A142&gt;$B$3,"",CHOOSE(StratNo,E_Snow!H142,E_Aval!H142,E_Smart!H142,E_Dead!H142,E_Cust!H142))</f>
        <v/>
      </c>
      <c r="R142" s="13">
        <f>IF($A142&gt;$B$3,"",CHOOSE(StratNo,E_Snow!I142,E_Aval!I142,E_Smart!I142,E_Dead!I142,E_Cust!I142))</f>
        <v/>
      </c>
    </row>
    <row r="143">
      <c r="A143" s="20" t="n">
        <v>138</v>
      </c>
      <c r="B143" s="11">
        <f>IF(A143&gt;$B$3,"",Months!B143)</f>
        <v/>
      </c>
      <c r="C143" s="13">
        <f>IF(A143&gt;$B$3,"",ROUND(Months!C143+Months!D143,2))</f>
        <v/>
      </c>
      <c r="D143" s="13">
        <f>IF(OR($A143&gt;$B$3,Debts!$V$5=0),"",ROUND(CHOOSE(StratNo,E_Snow!V143+E_Snow!AT143,E_Aval!V143+E_Aval!AT143,E_Smart!V143+E_Smart!AT143,E_Dead!V143+E_Dead!AT143,E_Cust!V143+E_Cust!AT143),2))</f>
        <v/>
      </c>
      <c r="E143" s="13">
        <f>IF(OR($A143&gt;$B$3,Debts!$V$6=0),"",ROUND(CHOOSE(StratNo,E_Snow!W143+E_Snow!AU143,E_Aval!W143+E_Aval!AU143,E_Smart!W143+E_Smart!AU143,E_Dead!W143+E_Dead!AU143,E_Cust!W143+E_Cust!AU143),2))</f>
        <v/>
      </c>
      <c r="F143" s="13">
        <f>IF(OR($A143&gt;$B$3,Debts!$V$7=0),"",ROUND(CHOOSE(StratNo,E_Snow!X143+E_Snow!AV143,E_Aval!X143+E_Aval!AV143,E_Smart!X143+E_Smart!AV143,E_Dead!X143+E_Dead!AV143,E_Cust!X143+E_Cust!AV143),2))</f>
        <v/>
      </c>
      <c r="G143" s="13">
        <f>IF(OR($A143&gt;$B$3,Debts!$V$8=0),"",ROUND(CHOOSE(StratNo,E_Snow!Y143+E_Snow!AW143,E_Aval!Y143+E_Aval!AW143,E_Smart!Y143+E_Smart!AW143,E_Dead!Y143+E_Dead!AW143,E_Cust!Y143+E_Cust!AW143),2))</f>
        <v/>
      </c>
      <c r="H143" s="13">
        <f>IF(OR($A143&gt;$B$3,Debts!$V$9=0),"",ROUND(CHOOSE(StratNo,E_Snow!Z143+E_Snow!AX143,E_Aval!Z143+E_Aval!AX143,E_Smart!Z143+E_Smart!AX143,E_Dead!Z143+E_Dead!AX143,E_Cust!Z143+E_Cust!AX143),2))</f>
        <v/>
      </c>
      <c r="I143" s="13">
        <f>IF(OR($A143&gt;$B$3,Debts!$V$10=0),"",ROUND(CHOOSE(StratNo,E_Snow!AA143+E_Snow!AY143,E_Aval!AA143+E_Aval!AY143,E_Smart!AA143+E_Smart!AY143,E_Dead!AA143+E_Dead!AY143,E_Cust!AA143+E_Cust!AY143),2))</f>
        <v/>
      </c>
      <c r="J143" s="13">
        <f>IF(OR($A143&gt;$B$3,Debts!$V$11=0),"",ROUND(CHOOSE(StratNo,E_Snow!AB143+E_Snow!AZ143,E_Aval!AB143+E_Aval!AZ143,E_Smart!AB143+E_Smart!AZ143,E_Dead!AB143+E_Dead!AZ143,E_Cust!AB143+E_Cust!AZ143),2))</f>
        <v/>
      </c>
      <c r="K143" s="13">
        <f>IF(OR($A143&gt;$B$3,Debts!$V$12=0),"",ROUND(CHOOSE(StratNo,E_Snow!AC143+E_Snow!BA143,E_Aval!AC143+E_Aval!BA143,E_Smart!AC143+E_Smart!BA143,E_Dead!AC143+E_Dead!BA143,E_Cust!AC143+E_Cust!BA143),2))</f>
        <v/>
      </c>
      <c r="L143" s="13">
        <f>IF(OR($A143&gt;$B$3,Debts!$V$13=0),"",ROUND(CHOOSE(StratNo,E_Snow!AD143+E_Snow!BB143,E_Aval!AD143+E_Aval!BB143,E_Smart!AD143+E_Smart!BB143,E_Dead!AD143+E_Dead!BB143,E_Cust!AD143+E_Cust!BB143),2))</f>
        <v/>
      </c>
      <c r="M143" s="13">
        <f>IF(OR($A143&gt;$B$3,Debts!$V$14=0),"",ROUND(CHOOSE(StratNo,E_Snow!AE143+E_Snow!BC143,E_Aval!AE143+E_Aval!BC143,E_Smart!AE143+E_Smart!BC143,E_Dead!AE143+E_Dead!BC143,E_Cust!AE143+E_Cust!BC143),2))</f>
        <v/>
      </c>
      <c r="N143" s="13">
        <f>IF(OR($A143&gt;$B$3,Debts!$V$15=0),"",ROUND(CHOOSE(StratNo,E_Snow!AF143+E_Snow!BD143,E_Aval!AF143+E_Aval!BD143,E_Smart!AF143+E_Smart!BD143,E_Dead!AF143+E_Dead!BD143,E_Cust!AF143+E_Cust!BD143),2))</f>
        <v/>
      </c>
      <c r="O143" s="13">
        <f>IF(OR($A143&gt;$B$3,Debts!$V$16=0),"",ROUND(CHOOSE(StratNo,E_Snow!AG143+E_Snow!BE143,E_Aval!AG143+E_Aval!BE143,E_Smart!AG143+E_Smart!BE143,E_Dead!AG143+E_Dead!BE143,E_Cust!AG143+E_Cust!BE143),2))</f>
        <v/>
      </c>
      <c r="P143" s="13">
        <f>IF($A143&gt;$B$3,"",CHOOSE(StratNo,E_Snow!G143,E_Aval!G143,E_Smart!G143,E_Dead!G143,E_Cust!G143))</f>
        <v/>
      </c>
      <c r="Q143" s="13">
        <f>IF($A143&gt;$B$3,"",CHOOSE(StratNo,E_Snow!H143,E_Aval!H143,E_Smart!H143,E_Dead!H143,E_Cust!H143))</f>
        <v/>
      </c>
      <c r="R143" s="13">
        <f>IF($A143&gt;$B$3,"",CHOOSE(StratNo,E_Snow!I143,E_Aval!I143,E_Smart!I143,E_Dead!I143,E_Cust!I143))</f>
        <v/>
      </c>
    </row>
    <row r="144">
      <c r="A144" s="20" t="n">
        <v>139</v>
      </c>
      <c r="B144" s="11">
        <f>IF(A144&gt;$B$3,"",Months!B144)</f>
        <v/>
      </c>
      <c r="C144" s="13">
        <f>IF(A144&gt;$B$3,"",ROUND(Months!C144+Months!D144,2))</f>
        <v/>
      </c>
      <c r="D144" s="13">
        <f>IF(OR($A144&gt;$B$3,Debts!$V$5=0),"",ROUND(CHOOSE(StratNo,E_Snow!V144+E_Snow!AT144,E_Aval!V144+E_Aval!AT144,E_Smart!V144+E_Smart!AT144,E_Dead!V144+E_Dead!AT144,E_Cust!V144+E_Cust!AT144),2))</f>
        <v/>
      </c>
      <c r="E144" s="13">
        <f>IF(OR($A144&gt;$B$3,Debts!$V$6=0),"",ROUND(CHOOSE(StratNo,E_Snow!W144+E_Snow!AU144,E_Aval!W144+E_Aval!AU144,E_Smart!W144+E_Smart!AU144,E_Dead!W144+E_Dead!AU144,E_Cust!W144+E_Cust!AU144),2))</f>
        <v/>
      </c>
      <c r="F144" s="13">
        <f>IF(OR($A144&gt;$B$3,Debts!$V$7=0),"",ROUND(CHOOSE(StratNo,E_Snow!X144+E_Snow!AV144,E_Aval!X144+E_Aval!AV144,E_Smart!X144+E_Smart!AV144,E_Dead!X144+E_Dead!AV144,E_Cust!X144+E_Cust!AV144),2))</f>
        <v/>
      </c>
      <c r="G144" s="13">
        <f>IF(OR($A144&gt;$B$3,Debts!$V$8=0),"",ROUND(CHOOSE(StratNo,E_Snow!Y144+E_Snow!AW144,E_Aval!Y144+E_Aval!AW144,E_Smart!Y144+E_Smart!AW144,E_Dead!Y144+E_Dead!AW144,E_Cust!Y144+E_Cust!AW144),2))</f>
        <v/>
      </c>
      <c r="H144" s="13">
        <f>IF(OR($A144&gt;$B$3,Debts!$V$9=0),"",ROUND(CHOOSE(StratNo,E_Snow!Z144+E_Snow!AX144,E_Aval!Z144+E_Aval!AX144,E_Smart!Z144+E_Smart!AX144,E_Dead!Z144+E_Dead!AX144,E_Cust!Z144+E_Cust!AX144),2))</f>
        <v/>
      </c>
      <c r="I144" s="13">
        <f>IF(OR($A144&gt;$B$3,Debts!$V$10=0),"",ROUND(CHOOSE(StratNo,E_Snow!AA144+E_Snow!AY144,E_Aval!AA144+E_Aval!AY144,E_Smart!AA144+E_Smart!AY144,E_Dead!AA144+E_Dead!AY144,E_Cust!AA144+E_Cust!AY144),2))</f>
        <v/>
      </c>
      <c r="J144" s="13">
        <f>IF(OR($A144&gt;$B$3,Debts!$V$11=0),"",ROUND(CHOOSE(StratNo,E_Snow!AB144+E_Snow!AZ144,E_Aval!AB144+E_Aval!AZ144,E_Smart!AB144+E_Smart!AZ144,E_Dead!AB144+E_Dead!AZ144,E_Cust!AB144+E_Cust!AZ144),2))</f>
        <v/>
      </c>
      <c r="K144" s="13">
        <f>IF(OR($A144&gt;$B$3,Debts!$V$12=0),"",ROUND(CHOOSE(StratNo,E_Snow!AC144+E_Snow!BA144,E_Aval!AC144+E_Aval!BA144,E_Smart!AC144+E_Smart!BA144,E_Dead!AC144+E_Dead!BA144,E_Cust!AC144+E_Cust!BA144),2))</f>
        <v/>
      </c>
      <c r="L144" s="13">
        <f>IF(OR($A144&gt;$B$3,Debts!$V$13=0),"",ROUND(CHOOSE(StratNo,E_Snow!AD144+E_Snow!BB144,E_Aval!AD144+E_Aval!BB144,E_Smart!AD144+E_Smart!BB144,E_Dead!AD144+E_Dead!BB144,E_Cust!AD144+E_Cust!BB144),2))</f>
        <v/>
      </c>
      <c r="M144" s="13">
        <f>IF(OR($A144&gt;$B$3,Debts!$V$14=0),"",ROUND(CHOOSE(StratNo,E_Snow!AE144+E_Snow!BC144,E_Aval!AE144+E_Aval!BC144,E_Smart!AE144+E_Smart!BC144,E_Dead!AE144+E_Dead!BC144,E_Cust!AE144+E_Cust!BC144),2))</f>
        <v/>
      </c>
      <c r="N144" s="13">
        <f>IF(OR($A144&gt;$B$3,Debts!$V$15=0),"",ROUND(CHOOSE(StratNo,E_Snow!AF144+E_Snow!BD144,E_Aval!AF144+E_Aval!BD144,E_Smart!AF144+E_Smart!BD144,E_Dead!AF144+E_Dead!BD144,E_Cust!AF144+E_Cust!BD144),2))</f>
        <v/>
      </c>
      <c r="O144" s="13">
        <f>IF(OR($A144&gt;$B$3,Debts!$V$16=0),"",ROUND(CHOOSE(StratNo,E_Snow!AG144+E_Snow!BE144,E_Aval!AG144+E_Aval!BE144,E_Smart!AG144+E_Smart!BE144,E_Dead!AG144+E_Dead!BE144,E_Cust!AG144+E_Cust!BE144),2))</f>
        <v/>
      </c>
      <c r="P144" s="13">
        <f>IF($A144&gt;$B$3,"",CHOOSE(StratNo,E_Snow!G144,E_Aval!G144,E_Smart!G144,E_Dead!G144,E_Cust!G144))</f>
        <v/>
      </c>
      <c r="Q144" s="13">
        <f>IF($A144&gt;$B$3,"",CHOOSE(StratNo,E_Snow!H144,E_Aval!H144,E_Smart!H144,E_Dead!H144,E_Cust!H144))</f>
        <v/>
      </c>
      <c r="R144" s="13">
        <f>IF($A144&gt;$B$3,"",CHOOSE(StratNo,E_Snow!I144,E_Aval!I144,E_Smart!I144,E_Dead!I144,E_Cust!I144))</f>
        <v/>
      </c>
    </row>
    <row r="145">
      <c r="A145" s="20" t="n">
        <v>140</v>
      </c>
      <c r="B145" s="11">
        <f>IF(A145&gt;$B$3,"",Months!B145)</f>
        <v/>
      </c>
      <c r="C145" s="13">
        <f>IF(A145&gt;$B$3,"",ROUND(Months!C145+Months!D145,2))</f>
        <v/>
      </c>
      <c r="D145" s="13">
        <f>IF(OR($A145&gt;$B$3,Debts!$V$5=0),"",ROUND(CHOOSE(StratNo,E_Snow!V145+E_Snow!AT145,E_Aval!V145+E_Aval!AT145,E_Smart!V145+E_Smart!AT145,E_Dead!V145+E_Dead!AT145,E_Cust!V145+E_Cust!AT145),2))</f>
        <v/>
      </c>
      <c r="E145" s="13">
        <f>IF(OR($A145&gt;$B$3,Debts!$V$6=0),"",ROUND(CHOOSE(StratNo,E_Snow!W145+E_Snow!AU145,E_Aval!W145+E_Aval!AU145,E_Smart!W145+E_Smart!AU145,E_Dead!W145+E_Dead!AU145,E_Cust!W145+E_Cust!AU145),2))</f>
        <v/>
      </c>
      <c r="F145" s="13">
        <f>IF(OR($A145&gt;$B$3,Debts!$V$7=0),"",ROUND(CHOOSE(StratNo,E_Snow!X145+E_Snow!AV145,E_Aval!X145+E_Aval!AV145,E_Smart!X145+E_Smart!AV145,E_Dead!X145+E_Dead!AV145,E_Cust!X145+E_Cust!AV145),2))</f>
        <v/>
      </c>
      <c r="G145" s="13">
        <f>IF(OR($A145&gt;$B$3,Debts!$V$8=0),"",ROUND(CHOOSE(StratNo,E_Snow!Y145+E_Snow!AW145,E_Aval!Y145+E_Aval!AW145,E_Smart!Y145+E_Smart!AW145,E_Dead!Y145+E_Dead!AW145,E_Cust!Y145+E_Cust!AW145),2))</f>
        <v/>
      </c>
      <c r="H145" s="13">
        <f>IF(OR($A145&gt;$B$3,Debts!$V$9=0),"",ROUND(CHOOSE(StratNo,E_Snow!Z145+E_Snow!AX145,E_Aval!Z145+E_Aval!AX145,E_Smart!Z145+E_Smart!AX145,E_Dead!Z145+E_Dead!AX145,E_Cust!Z145+E_Cust!AX145),2))</f>
        <v/>
      </c>
      <c r="I145" s="13">
        <f>IF(OR($A145&gt;$B$3,Debts!$V$10=0),"",ROUND(CHOOSE(StratNo,E_Snow!AA145+E_Snow!AY145,E_Aval!AA145+E_Aval!AY145,E_Smart!AA145+E_Smart!AY145,E_Dead!AA145+E_Dead!AY145,E_Cust!AA145+E_Cust!AY145),2))</f>
        <v/>
      </c>
      <c r="J145" s="13">
        <f>IF(OR($A145&gt;$B$3,Debts!$V$11=0),"",ROUND(CHOOSE(StratNo,E_Snow!AB145+E_Snow!AZ145,E_Aval!AB145+E_Aval!AZ145,E_Smart!AB145+E_Smart!AZ145,E_Dead!AB145+E_Dead!AZ145,E_Cust!AB145+E_Cust!AZ145),2))</f>
        <v/>
      </c>
      <c r="K145" s="13">
        <f>IF(OR($A145&gt;$B$3,Debts!$V$12=0),"",ROUND(CHOOSE(StratNo,E_Snow!AC145+E_Snow!BA145,E_Aval!AC145+E_Aval!BA145,E_Smart!AC145+E_Smart!BA145,E_Dead!AC145+E_Dead!BA145,E_Cust!AC145+E_Cust!BA145),2))</f>
        <v/>
      </c>
      <c r="L145" s="13">
        <f>IF(OR($A145&gt;$B$3,Debts!$V$13=0),"",ROUND(CHOOSE(StratNo,E_Snow!AD145+E_Snow!BB145,E_Aval!AD145+E_Aval!BB145,E_Smart!AD145+E_Smart!BB145,E_Dead!AD145+E_Dead!BB145,E_Cust!AD145+E_Cust!BB145),2))</f>
        <v/>
      </c>
      <c r="M145" s="13">
        <f>IF(OR($A145&gt;$B$3,Debts!$V$14=0),"",ROUND(CHOOSE(StratNo,E_Snow!AE145+E_Snow!BC145,E_Aval!AE145+E_Aval!BC145,E_Smart!AE145+E_Smart!BC145,E_Dead!AE145+E_Dead!BC145,E_Cust!AE145+E_Cust!BC145),2))</f>
        <v/>
      </c>
      <c r="N145" s="13">
        <f>IF(OR($A145&gt;$B$3,Debts!$V$15=0),"",ROUND(CHOOSE(StratNo,E_Snow!AF145+E_Snow!BD145,E_Aval!AF145+E_Aval!BD145,E_Smart!AF145+E_Smart!BD145,E_Dead!AF145+E_Dead!BD145,E_Cust!AF145+E_Cust!BD145),2))</f>
        <v/>
      </c>
      <c r="O145" s="13">
        <f>IF(OR($A145&gt;$B$3,Debts!$V$16=0),"",ROUND(CHOOSE(StratNo,E_Snow!AG145+E_Snow!BE145,E_Aval!AG145+E_Aval!BE145,E_Smart!AG145+E_Smart!BE145,E_Dead!AG145+E_Dead!BE145,E_Cust!AG145+E_Cust!BE145),2))</f>
        <v/>
      </c>
      <c r="P145" s="13">
        <f>IF($A145&gt;$B$3,"",CHOOSE(StratNo,E_Snow!G145,E_Aval!G145,E_Smart!G145,E_Dead!G145,E_Cust!G145))</f>
        <v/>
      </c>
      <c r="Q145" s="13">
        <f>IF($A145&gt;$B$3,"",CHOOSE(StratNo,E_Snow!H145,E_Aval!H145,E_Smart!H145,E_Dead!H145,E_Cust!H145))</f>
        <v/>
      </c>
      <c r="R145" s="13">
        <f>IF($A145&gt;$B$3,"",CHOOSE(StratNo,E_Snow!I145,E_Aval!I145,E_Smart!I145,E_Dead!I145,E_Cust!I145))</f>
        <v/>
      </c>
    </row>
    <row r="146">
      <c r="A146" s="20" t="n">
        <v>141</v>
      </c>
      <c r="B146" s="11">
        <f>IF(A146&gt;$B$3,"",Months!B146)</f>
        <v/>
      </c>
      <c r="C146" s="13">
        <f>IF(A146&gt;$B$3,"",ROUND(Months!C146+Months!D146,2))</f>
        <v/>
      </c>
      <c r="D146" s="13">
        <f>IF(OR($A146&gt;$B$3,Debts!$V$5=0),"",ROUND(CHOOSE(StratNo,E_Snow!V146+E_Snow!AT146,E_Aval!V146+E_Aval!AT146,E_Smart!V146+E_Smart!AT146,E_Dead!V146+E_Dead!AT146,E_Cust!V146+E_Cust!AT146),2))</f>
        <v/>
      </c>
      <c r="E146" s="13">
        <f>IF(OR($A146&gt;$B$3,Debts!$V$6=0),"",ROUND(CHOOSE(StratNo,E_Snow!W146+E_Snow!AU146,E_Aval!W146+E_Aval!AU146,E_Smart!W146+E_Smart!AU146,E_Dead!W146+E_Dead!AU146,E_Cust!W146+E_Cust!AU146),2))</f>
        <v/>
      </c>
      <c r="F146" s="13">
        <f>IF(OR($A146&gt;$B$3,Debts!$V$7=0),"",ROUND(CHOOSE(StratNo,E_Snow!X146+E_Snow!AV146,E_Aval!X146+E_Aval!AV146,E_Smart!X146+E_Smart!AV146,E_Dead!X146+E_Dead!AV146,E_Cust!X146+E_Cust!AV146),2))</f>
        <v/>
      </c>
      <c r="G146" s="13">
        <f>IF(OR($A146&gt;$B$3,Debts!$V$8=0),"",ROUND(CHOOSE(StratNo,E_Snow!Y146+E_Snow!AW146,E_Aval!Y146+E_Aval!AW146,E_Smart!Y146+E_Smart!AW146,E_Dead!Y146+E_Dead!AW146,E_Cust!Y146+E_Cust!AW146),2))</f>
        <v/>
      </c>
      <c r="H146" s="13">
        <f>IF(OR($A146&gt;$B$3,Debts!$V$9=0),"",ROUND(CHOOSE(StratNo,E_Snow!Z146+E_Snow!AX146,E_Aval!Z146+E_Aval!AX146,E_Smart!Z146+E_Smart!AX146,E_Dead!Z146+E_Dead!AX146,E_Cust!Z146+E_Cust!AX146),2))</f>
        <v/>
      </c>
      <c r="I146" s="13">
        <f>IF(OR($A146&gt;$B$3,Debts!$V$10=0),"",ROUND(CHOOSE(StratNo,E_Snow!AA146+E_Snow!AY146,E_Aval!AA146+E_Aval!AY146,E_Smart!AA146+E_Smart!AY146,E_Dead!AA146+E_Dead!AY146,E_Cust!AA146+E_Cust!AY146),2))</f>
        <v/>
      </c>
      <c r="J146" s="13">
        <f>IF(OR($A146&gt;$B$3,Debts!$V$11=0),"",ROUND(CHOOSE(StratNo,E_Snow!AB146+E_Snow!AZ146,E_Aval!AB146+E_Aval!AZ146,E_Smart!AB146+E_Smart!AZ146,E_Dead!AB146+E_Dead!AZ146,E_Cust!AB146+E_Cust!AZ146),2))</f>
        <v/>
      </c>
      <c r="K146" s="13">
        <f>IF(OR($A146&gt;$B$3,Debts!$V$12=0),"",ROUND(CHOOSE(StratNo,E_Snow!AC146+E_Snow!BA146,E_Aval!AC146+E_Aval!BA146,E_Smart!AC146+E_Smart!BA146,E_Dead!AC146+E_Dead!BA146,E_Cust!AC146+E_Cust!BA146),2))</f>
        <v/>
      </c>
      <c r="L146" s="13">
        <f>IF(OR($A146&gt;$B$3,Debts!$V$13=0),"",ROUND(CHOOSE(StratNo,E_Snow!AD146+E_Snow!BB146,E_Aval!AD146+E_Aval!BB146,E_Smart!AD146+E_Smart!BB146,E_Dead!AD146+E_Dead!BB146,E_Cust!AD146+E_Cust!BB146),2))</f>
        <v/>
      </c>
      <c r="M146" s="13">
        <f>IF(OR($A146&gt;$B$3,Debts!$V$14=0),"",ROUND(CHOOSE(StratNo,E_Snow!AE146+E_Snow!BC146,E_Aval!AE146+E_Aval!BC146,E_Smart!AE146+E_Smart!BC146,E_Dead!AE146+E_Dead!BC146,E_Cust!AE146+E_Cust!BC146),2))</f>
        <v/>
      </c>
      <c r="N146" s="13">
        <f>IF(OR($A146&gt;$B$3,Debts!$V$15=0),"",ROUND(CHOOSE(StratNo,E_Snow!AF146+E_Snow!BD146,E_Aval!AF146+E_Aval!BD146,E_Smart!AF146+E_Smart!BD146,E_Dead!AF146+E_Dead!BD146,E_Cust!AF146+E_Cust!BD146),2))</f>
        <v/>
      </c>
      <c r="O146" s="13">
        <f>IF(OR($A146&gt;$B$3,Debts!$V$16=0),"",ROUND(CHOOSE(StratNo,E_Snow!AG146+E_Snow!BE146,E_Aval!AG146+E_Aval!BE146,E_Smart!AG146+E_Smart!BE146,E_Dead!AG146+E_Dead!BE146,E_Cust!AG146+E_Cust!BE146),2))</f>
        <v/>
      </c>
      <c r="P146" s="13">
        <f>IF($A146&gt;$B$3,"",CHOOSE(StratNo,E_Snow!G146,E_Aval!G146,E_Smart!G146,E_Dead!G146,E_Cust!G146))</f>
        <v/>
      </c>
      <c r="Q146" s="13">
        <f>IF($A146&gt;$B$3,"",CHOOSE(StratNo,E_Snow!H146,E_Aval!H146,E_Smart!H146,E_Dead!H146,E_Cust!H146))</f>
        <v/>
      </c>
      <c r="R146" s="13">
        <f>IF($A146&gt;$B$3,"",CHOOSE(StratNo,E_Snow!I146,E_Aval!I146,E_Smart!I146,E_Dead!I146,E_Cust!I146))</f>
        <v/>
      </c>
    </row>
    <row r="147">
      <c r="A147" s="20" t="n">
        <v>142</v>
      </c>
      <c r="B147" s="11">
        <f>IF(A147&gt;$B$3,"",Months!B147)</f>
        <v/>
      </c>
      <c r="C147" s="13">
        <f>IF(A147&gt;$B$3,"",ROUND(Months!C147+Months!D147,2))</f>
        <v/>
      </c>
      <c r="D147" s="13">
        <f>IF(OR($A147&gt;$B$3,Debts!$V$5=0),"",ROUND(CHOOSE(StratNo,E_Snow!V147+E_Snow!AT147,E_Aval!V147+E_Aval!AT147,E_Smart!V147+E_Smart!AT147,E_Dead!V147+E_Dead!AT147,E_Cust!V147+E_Cust!AT147),2))</f>
        <v/>
      </c>
      <c r="E147" s="13">
        <f>IF(OR($A147&gt;$B$3,Debts!$V$6=0),"",ROUND(CHOOSE(StratNo,E_Snow!W147+E_Snow!AU147,E_Aval!W147+E_Aval!AU147,E_Smart!W147+E_Smart!AU147,E_Dead!W147+E_Dead!AU147,E_Cust!W147+E_Cust!AU147),2))</f>
        <v/>
      </c>
      <c r="F147" s="13">
        <f>IF(OR($A147&gt;$B$3,Debts!$V$7=0),"",ROUND(CHOOSE(StratNo,E_Snow!X147+E_Snow!AV147,E_Aval!X147+E_Aval!AV147,E_Smart!X147+E_Smart!AV147,E_Dead!X147+E_Dead!AV147,E_Cust!X147+E_Cust!AV147),2))</f>
        <v/>
      </c>
      <c r="G147" s="13">
        <f>IF(OR($A147&gt;$B$3,Debts!$V$8=0),"",ROUND(CHOOSE(StratNo,E_Snow!Y147+E_Snow!AW147,E_Aval!Y147+E_Aval!AW147,E_Smart!Y147+E_Smart!AW147,E_Dead!Y147+E_Dead!AW147,E_Cust!Y147+E_Cust!AW147),2))</f>
        <v/>
      </c>
      <c r="H147" s="13">
        <f>IF(OR($A147&gt;$B$3,Debts!$V$9=0),"",ROUND(CHOOSE(StratNo,E_Snow!Z147+E_Snow!AX147,E_Aval!Z147+E_Aval!AX147,E_Smart!Z147+E_Smart!AX147,E_Dead!Z147+E_Dead!AX147,E_Cust!Z147+E_Cust!AX147),2))</f>
        <v/>
      </c>
      <c r="I147" s="13">
        <f>IF(OR($A147&gt;$B$3,Debts!$V$10=0),"",ROUND(CHOOSE(StratNo,E_Snow!AA147+E_Snow!AY147,E_Aval!AA147+E_Aval!AY147,E_Smart!AA147+E_Smart!AY147,E_Dead!AA147+E_Dead!AY147,E_Cust!AA147+E_Cust!AY147),2))</f>
        <v/>
      </c>
      <c r="J147" s="13">
        <f>IF(OR($A147&gt;$B$3,Debts!$V$11=0),"",ROUND(CHOOSE(StratNo,E_Snow!AB147+E_Snow!AZ147,E_Aval!AB147+E_Aval!AZ147,E_Smart!AB147+E_Smart!AZ147,E_Dead!AB147+E_Dead!AZ147,E_Cust!AB147+E_Cust!AZ147),2))</f>
        <v/>
      </c>
      <c r="K147" s="13">
        <f>IF(OR($A147&gt;$B$3,Debts!$V$12=0),"",ROUND(CHOOSE(StratNo,E_Snow!AC147+E_Snow!BA147,E_Aval!AC147+E_Aval!BA147,E_Smart!AC147+E_Smart!BA147,E_Dead!AC147+E_Dead!BA147,E_Cust!AC147+E_Cust!BA147),2))</f>
        <v/>
      </c>
      <c r="L147" s="13">
        <f>IF(OR($A147&gt;$B$3,Debts!$V$13=0),"",ROUND(CHOOSE(StratNo,E_Snow!AD147+E_Snow!BB147,E_Aval!AD147+E_Aval!BB147,E_Smart!AD147+E_Smart!BB147,E_Dead!AD147+E_Dead!BB147,E_Cust!AD147+E_Cust!BB147),2))</f>
        <v/>
      </c>
      <c r="M147" s="13">
        <f>IF(OR($A147&gt;$B$3,Debts!$V$14=0),"",ROUND(CHOOSE(StratNo,E_Snow!AE147+E_Snow!BC147,E_Aval!AE147+E_Aval!BC147,E_Smart!AE147+E_Smart!BC147,E_Dead!AE147+E_Dead!BC147,E_Cust!AE147+E_Cust!BC147),2))</f>
        <v/>
      </c>
      <c r="N147" s="13">
        <f>IF(OR($A147&gt;$B$3,Debts!$V$15=0),"",ROUND(CHOOSE(StratNo,E_Snow!AF147+E_Snow!BD147,E_Aval!AF147+E_Aval!BD147,E_Smart!AF147+E_Smart!BD147,E_Dead!AF147+E_Dead!BD147,E_Cust!AF147+E_Cust!BD147),2))</f>
        <v/>
      </c>
      <c r="O147" s="13">
        <f>IF(OR($A147&gt;$B$3,Debts!$V$16=0),"",ROUND(CHOOSE(StratNo,E_Snow!AG147+E_Snow!BE147,E_Aval!AG147+E_Aval!BE147,E_Smart!AG147+E_Smart!BE147,E_Dead!AG147+E_Dead!BE147,E_Cust!AG147+E_Cust!BE147),2))</f>
        <v/>
      </c>
      <c r="P147" s="13">
        <f>IF($A147&gt;$B$3,"",CHOOSE(StratNo,E_Snow!G147,E_Aval!G147,E_Smart!G147,E_Dead!G147,E_Cust!G147))</f>
        <v/>
      </c>
      <c r="Q147" s="13">
        <f>IF($A147&gt;$B$3,"",CHOOSE(StratNo,E_Snow!H147,E_Aval!H147,E_Smart!H147,E_Dead!H147,E_Cust!H147))</f>
        <v/>
      </c>
      <c r="R147" s="13">
        <f>IF($A147&gt;$B$3,"",CHOOSE(StratNo,E_Snow!I147,E_Aval!I147,E_Smart!I147,E_Dead!I147,E_Cust!I147))</f>
        <v/>
      </c>
    </row>
    <row r="148">
      <c r="A148" s="20" t="n">
        <v>143</v>
      </c>
      <c r="B148" s="11">
        <f>IF(A148&gt;$B$3,"",Months!B148)</f>
        <v/>
      </c>
      <c r="C148" s="13">
        <f>IF(A148&gt;$B$3,"",ROUND(Months!C148+Months!D148,2))</f>
        <v/>
      </c>
      <c r="D148" s="13">
        <f>IF(OR($A148&gt;$B$3,Debts!$V$5=0),"",ROUND(CHOOSE(StratNo,E_Snow!V148+E_Snow!AT148,E_Aval!V148+E_Aval!AT148,E_Smart!V148+E_Smart!AT148,E_Dead!V148+E_Dead!AT148,E_Cust!V148+E_Cust!AT148),2))</f>
        <v/>
      </c>
      <c r="E148" s="13">
        <f>IF(OR($A148&gt;$B$3,Debts!$V$6=0),"",ROUND(CHOOSE(StratNo,E_Snow!W148+E_Snow!AU148,E_Aval!W148+E_Aval!AU148,E_Smart!W148+E_Smart!AU148,E_Dead!W148+E_Dead!AU148,E_Cust!W148+E_Cust!AU148),2))</f>
        <v/>
      </c>
      <c r="F148" s="13">
        <f>IF(OR($A148&gt;$B$3,Debts!$V$7=0),"",ROUND(CHOOSE(StratNo,E_Snow!X148+E_Snow!AV148,E_Aval!X148+E_Aval!AV148,E_Smart!X148+E_Smart!AV148,E_Dead!X148+E_Dead!AV148,E_Cust!X148+E_Cust!AV148),2))</f>
        <v/>
      </c>
      <c r="G148" s="13">
        <f>IF(OR($A148&gt;$B$3,Debts!$V$8=0),"",ROUND(CHOOSE(StratNo,E_Snow!Y148+E_Snow!AW148,E_Aval!Y148+E_Aval!AW148,E_Smart!Y148+E_Smart!AW148,E_Dead!Y148+E_Dead!AW148,E_Cust!Y148+E_Cust!AW148),2))</f>
        <v/>
      </c>
      <c r="H148" s="13">
        <f>IF(OR($A148&gt;$B$3,Debts!$V$9=0),"",ROUND(CHOOSE(StratNo,E_Snow!Z148+E_Snow!AX148,E_Aval!Z148+E_Aval!AX148,E_Smart!Z148+E_Smart!AX148,E_Dead!Z148+E_Dead!AX148,E_Cust!Z148+E_Cust!AX148),2))</f>
        <v/>
      </c>
      <c r="I148" s="13">
        <f>IF(OR($A148&gt;$B$3,Debts!$V$10=0),"",ROUND(CHOOSE(StratNo,E_Snow!AA148+E_Snow!AY148,E_Aval!AA148+E_Aval!AY148,E_Smart!AA148+E_Smart!AY148,E_Dead!AA148+E_Dead!AY148,E_Cust!AA148+E_Cust!AY148),2))</f>
        <v/>
      </c>
      <c r="J148" s="13">
        <f>IF(OR($A148&gt;$B$3,Debts!$V$11=0),"",ROUND(CHOOSE(StratNo,E_Snow!AB148+E_Snow!AZ148,E_Aval!AB148+E_Aval!AZ148,E_Smart!AB148+E_Smart!AZ148,E_Dead!AB148+E_Dead!AZ148,E_Cust!AB148+E_Cust!AZ148),2))</f>
        <v/>
      </c>
      <c r="K148" s="13">
        <f>IF(OR($A148&gt;$B$3,Debts!$V$12=0),"",ROUND(CHOOSE(StratNo,E_Snow!AC148+E_Snow!BA148,E_Aval!AC148+E_Aval!BA148,E_Smart!AC148+E_Smart!BA148,E_Dead!AC148+E_Dead!BA148,E_Cust!AC148+E_Cust!BA148),2))</f>
        <v/>
      </c>
      <c r="L148" s="13">
        <f>IF(OR($A148&gt;$B$3,Debts!$V$13=0),"",ROUND(CHOOSE(StratNo,E_Snow!AD148+E_Snow!BB148,E_Aval!AD148+E_Aval!BB148,E_Smart!AD148+E_Smart!BB148,E_Dead!AD148+E_Dead!BB148,E_Cust!AD148+E_Cust!BB148),2))</f>
        <v/>
      </c>
      <c r="M148" s="13">
        <f>IF(OR($A148&gt;$B$3,Debts!$V$14=0),"",ROUND(CHOOSE(StratNo,E_Snow!AE148+E_Snow!BC148,E_Aval!AE148+E_Aval!BC148,E_Smart!AE148+E_Smart!BC148,E_Dead!AE148+E_Dead!BC148,E_Cust!AE148+E_Cust!BC148),2))</f>
        <v/>
      </c>
      <c r="N148" s="13">
        <f>IF(OR($A148&gt;$B$3,Debts!$V$15=0),"",ROUND(CHOOSE(StratNo,E_Snow!AF148+E_Snow!BD148,E_Aval!AF148+E_Aval!BD148,E_Smart!AF148+E_Smart!BD148,E_Dead!AF148+E_Dead!BD148,E_Cust!AF148+E_Cust!BD148),2))</f>
        <v/>
      </c>
      <c r="O148" s="13">
        <f>IF(OR($A148&gt;$B$3,Debts!$V$16=0),"",ROUND(CHOOSE(StratNo,E_Snow!AG148+E_Snow!BE148,E_Aval!AG148+E_Aval!BE148,E_Smart!AG148+E_Smart!BE148,E_Dead!AG148+E_Dead!BE148,E_Cust!AG148+E_Cust!BE148),2))</f>
        <v/>
      </c>
      <c r="P148" s="13">
        <f>IF($A148&gt;$B$3,"",CHOOSE(StratNo,E_Snow!G148,E_Aval!G148,E_Smart!G148,E_Dead!G148,E_Cust!G148))</f>
        <v/>
      </c>
      <c r="Q148" s="13">
        <f>IF($A148&gt;$B$3,"",CHOOSE(StratNo,E_Snow!H148,E_Aval!H148,E_Smart!H148,E_Dead!H148,E_Cust!H148))</f>
        <v/>
      </c>
      <c r="R148" s="13">
        <f>IF($A148&gt;$B$3,"",CHOOSE(StratNo,E_Snow!I148,E_Aval!I148,E_Smart!I148,E_Dead!I148,E_Cust!I148))</f>
        <v/>
      </c>
    </row>
    <row r="149">
      <c r="A149" s="20" t="n">
        <v>144</v>
      </c>
      <c r="B149" s="11">
        <f>IF(A149&gt;$B$3,"",Months!B149)</f>
        <v/>
      </c>
      <c r="C149" s="13">
        <f>IF(A149&gt;$B$3,"",ROUND(Months!C149+Months!D149,2))</f>
        <v/>
      </c>
      <c r="D149" s="13">
        <f>IF(OR($A149&gt;$B$3,Debts!$V$5=0),"",ROUND(CHOOSE(StratNo,E_Snow!V149+E_Snow!AT149,E_Aval!V149+E_Aval!AT149,E_Smart!V149+E_Smart!AT149,E_Dead!V149+E_Dead!AT149,E_Cust!V149+E_Cust!AT149),2))</f>
        <v/>
      </c>
      <c r="E149" s="13">
        <f>IF(OR($A149&gt;$B$3,Debts!$V$6=0),"",ROUND(CHOOSE(StratNo,E_Snow!W149+E_Snow!AU149,E_Aval!W149+E_Aval!AU149,E_Smart!W149+E_Smart!AU149,E_Dead!W149+E_Dead!AU149,E_Cust!W149+E_Cust!AU149),2))</f>
        <v/>
      </c>
      <c r="F149" s="13">
        <f>IF(OR($A149&gt;$B$3,Debts!$V$7=0),"",ROUND(CHOOSE(StratNo,E_Snow!X149+E_Snow!AV149,E_Aval!X149+E_Aval!AV149,E_Smart!X149+E_Smart!AV149,E_Dead!X149+E_Dead!AV149,E_Cust!X149+E_Cust!AV149),2))</f>
        <v/>
      </c>
      <c r="G149" s="13">
        <f>IF(OR($A149&gt;$B$3,Debts!$V$8=0),"",ROUND(CHOOSE(StratNo,E_Snow!Y149+E_Snow!AW149,E_Aval!Y149+E_Aval!AW149,E_Smart!Y149+E_Smart!AW149,E_Dead!Y149+E_Dead!AW149,E_Cust!Y149+E_Cust!AW149),2))</f>
        <v/>
      </c>
      <c r="H149" s="13">
        <f>IF(OR($A149&gt;$B$3,Debts!$V$9=0),"",ROUND(CHOOSE(StratNo,E_Snow!Z149+E_Snow!AX149,E_Aval!Z149+E_Aval!AX149,E_Smart!Z149+E_Smart!AX149,E_Dead!Z149+E_Dead!AX149,E_Cust!Z149+E_Cust!AX149),2))</f>
        <v/>
      </c>
      <c r="I149" s="13">
        <f>IF(OR($A149&gt;$B$3,Debts!$V$10=0),"",ROUND(CHOOSE(StratNo,E_Snow!AA149+E_Snow!AY149,E_Aval!AA149+E_Aval!AY149,E_Smart!AA149+E_Smart!AY149,E_Dead!AA149+E_Dead!AY149,E_Cust!AA149+E_Cust!AY149),2))</f>
        <v/>
      </c>
      <c r="J149" s="13">
        <f>IF(OR($A149&gt;$B$3,Debts!$V$11=0),"",ROUND(CHOOSE(StratNo,E_Snow!AB149+E_Snow!AZ149,E_Aval!AB149+E_Aval!AZ149,E_Smart!AB149+E_Smart!AZ149,E_Dead!AB149+E_Dead!AZ149,E_Cust!AB149+E_Cust!AZ149),2))</f>
        <v/>
      </c>
      <c r="K149" s="13">
        <f>IF(OR($A149&gt;$B$3,Debts!$V$12=0),"",ROUND(CHOOSE(StratNo,E_Snow!AC149+E_Snow!BA149,E_Aval!AC149+E_Aval!BA149,E_Smart!AC149+E_Smart!BA149,E_Dead!AC149+E_Dead!BA149,E_Cust!AC149+E_Cust!BA149),2))</f>
        <v/>
      </c>
      <c r="L149" s="13">
        <f>IF(OR($A149&gt;$B$3,Debts!$V$13=0),"",ROUND(CHOOSE(StratNo,E_Snow!AD149+E_Snow!BB149,E_Aval!AD149+E_Aval!BB149,E_Smart!AD149+E_Smart!BB149,E_Dead!AD149+E_Dead!BB149,E_Cust!AD149+E_Cust!BB149),2))</f>
        <v/>
      </c>
      <c r="M149" s="13">
        <f>IF(OR($A149&gt;$B$3,Debts!$V$14=0),"",ROUND(CHOOSE(StratNo,E_Snow!AE149+E_Snow!BC149,E_Aval!AE149+E_Aval!BC149,E_Smart!AE149+E_Smart!BC149,E_Dead!AE149+E_Dead!BC149,E_Cust!AE149+E_Cust!BC149),2))</f>
        <v/>
      </c>
      <c r="N149" s="13">
        <f>IF(OR($A149&gt;$B$3,Debts!$V$15=0),"",ROUND(CHOOSE(StratNo,E_Snow!AF149+E_Snow!BD149,E_Aval!AF149+E_Aval!BD149,E_Smart!AF149+E_Smart!BD149,E_Dead!AF149+E_Dead!BD149,E_Cust!AF149+E_Cust!BD149),2))</f>
        <v/>
      </c>
      <c r="O149" s="13">
        <f>IF(OR($A149&gt;$B$3,Debts!$V$16=0),"",ROUND(CHOOSE(StratNo,E_Snow!AG149+E_Snow!BE149,E_Aval!AG149+E_Aval!BE149,E_Smart!AG149+E_Smart!BE149,E_Dead!AG149+E_Dead!BE149,E_Cust!AG149+E_Cust!BE149),2))</f>
        <v/>
      </c>
      <c r="P149" s="13">
        <f>IF($A149&gt;$B$3,"",CHOOSE(StratNo,E_Snow!G149,E_Aval!G149,E_Smart!G149,E_Dead!G149,E_Cust!G149))</f>
        <v/>
      </c>
      <c r="Q149" s="13">
        <f>IF($A149&gt;$B$3,"",CHOOSE(StratNo,E_Snow!H149,E_Aval!H149,E_Smart!H149,E_Dead!H149,E_Cust!H149))</f>
        <v/>
      </c>
      <c r="R149" s="13">
        <f>IF($A149&gt;$B$3,"",CHOOSE(StratNo,E_Snow!I149,E_Aval!I149,E_Smart!I149,E_Dead!I149,E_Cust!I149))</f>
        <v/>
      </c>
    </row>
    <row r="150">
      <c r="A150" s="20" t="n">
        <v>145</v>
      </c>
      <c r="B150" s="11">
        <f>IF(A150&gt;$B$3,"",Months!B150)</f>
        <v/>
      </c>
      <c r="C150" s="13">
        <f>IF(A150&gt;$B$3,"",ROUND(Months!C150+Months!D150,2))</f>
        <v/>
      </c>
      <c r="D150" s="13">
        <f>IF(OR($A150&gt;$B$3,Debts!$V$5=0),"",ROUND(CHOOSE(StratNo,E_Snow!V150+E_Snow!AT150,E_Aval!V150+E_Aval!AT150,E_Smart!V150+E_Smart!AT150,E_Dead!V150+E_Dead!AT150,E_Cust!V150+E_Cust!AT150),2))</f>
        <v/>
      </c>
      <c r="E150" s="13">
        <f>IF(OR($A150&gt;$B$3,Debts!$V$6=0),"",ROUND(CHOOSE(StratNo,E_Snow!W150+E_Snow!AU150,E_Aval!W150+E_Aval!AU150,E_Smart!W150+E_Smart!AU150,E_Dead!W150+E_Dead!AU150,E_Cust!W150+E_Cust!AU150),2))</f>
        <v/>
      </c>
      <c r="F150" s="13">
        <f>IF(OR($A150&gt;$B$3,Debts!$V$7=0),"",ROUND(CHOOSE(StratNo,E_Snow!X150+E_Snow!AV150,E_Aval!X150+E_Aval!AV150,E_Smart!X150+E_Smart!AV150,E_Dead!X150+E_Dead!AV150,E_Cust!X150+E_Cust!AV150),2))</f>
        <v/>
      </c>
      <c r="G150" s="13">
        <f>IF(OR($A150&gt;$B$3,Debts!$V$8=0),"",ROUND(CHOOSE(StratNo,E_Snow!Y150+E_Snow!AW150,E_Aval!Y150+E_Aval!AW150,E_Smart!Y150+E_Smart!AW150,E_Dead!Y150+E_Dead!AW150,E_Cust!Y150+E_Cust!AW150),2))</f>
        <v/>
      </c>
      <c r="H150" s="13">
        <f>IF(OR($A150&gt;$B$3,Debts!$V$9=0),"",ROUND(CHOOSE(StratNo,E_Snow!Z150+E_Snow!AX150,E_Aval!Z150+E_Aval!AX150,E_Smart!Z150+E_Smart!AX150,E_Dead!Z150+E_Dead!AX150,E_Cust!Z150+E_Cust!AX150),2))</f>
        <v/>
      </c>
      <c r="I150" s="13">
        <f>IF(OR($A150&gt;$B$3,Debts!$V$10=0),"",ROUND(CHOOSE(StratNo,E_Snow!AA150+E_Snow!AY150,E_Aval!AA150+E_Aval!AY150,E_Smart!AA150+E_Smart!AY150,E_Dead!AA150+E_Dead!AY150,E_Cust!AA150+E_Cust!AY150),2))</f>
        <v/>
      </c>
      <c r="J150" s="13">
        <f>IF(OR($A150&gt;$B$3,Debts!$V$11=0),"",ROUND(CHOOSE(StratNo,E_Snow!AB150+E_Snow!AZ150,E_Aval!AB150+E_Aval!AZ150,E_Smart!AB150+E_Smart!AZ150,E_Dead!AB150+E_Dead!AZ150,E_Cust!AB150+E_Cust!AZ150),2))</f>
        <v/>
      </c>
      <c r="K150" s="13">
        <f>IF(OR($A150&gt;$B$3,Debts!$V$12=0),"",ROUND(CHOOSE(StratNo,E_Snow!AC150+E_Snow!BA150,E_Aval!AC150+E_Aval!BA150,E_Smart!AC150+E_Smart!BA150,E_Dead!AC150+E_Dead!BA150,E_Cust!AC150+E_Cust!BA150),2))</f>
        <v/>
      </c>
      <c r="L150" s="13">
        <f>IF(OR($A150&gt;$B$3,Debts!$V$13=0),"",ROUND(CHOOSE(StratNo,E_Snow!AD150+E_Snow!BB150,E_Aval!AD150+E_Aval!BB150,E_Smart!AD150+E_Smart!BB150,E_Dead!AD150+E_Dead!BB150,E_Cust!AD150+E_Cust!BB150),2))</f>
        <v/>
      </c>
      <c r="M150" s="13">
        <f>IF(OR($A150&gt;$B$3,Debts!$V$14=0),"",ROUND(CHOOSE(StratNo,E_Snow!AE150+E_Snow!BC150,E_Aval!AE150+E_Aval!BC150,E_Smart!AE150+E_Smart!BC150,E_Dead!AE150+E_Dead!BC150,E_Cust!AE150+E_Cust!BC150),2))</f>
        <v/>
      </c>
      <c r="N150" s="13">
        <f>IF(OR($A150&gt;$B$3,Debts!$V$15=0),"",ROUND(CHOOSE(StratNo,E_Snow!AF150+E_Snow!BD150,E_Aval!AF150+E_Aval!BD150,E_Smart!AF150+E_Smart!BD150,E_Dead!AF150+E_Dead!BD150,E_Cust!AF150+E_Cust!BD150),2))</f>
        <v/>
      </c>
      <c r="O150" s="13">
        <f>IF(OR($A150&gt;$B$3,Debts!$V$16=0),"",ROUND(CHOOSE(StratNo,E_Snow!AG150+E_Snow!BE150,E_Aval!AG150+E_Aval!BE150,E_Smart!AG150+E_Smart!BE150,E_Dead!AG150+E_Dead!BE150,E_Cust!AG150+E_Cust!BE150),2))</f>
        <v/>
      </c>
      <c r="P150" s="13">
        <f>IF($A150&gt;$B$3,"",CHOOSE(StratNo,E_Snow!G150,E_Aval!G150,E_Smart!G150,E_Dead!G150,E_Cust!G150))</f>
        <v/>
      </c>
      <c r="Q150" s="13">
        <f>IF($A150&gt;$B$3,"",CHOOSE(StratNo,E_Snow!H150,E_Aval!H150,E_Smart!H150,E_Dead!H150,E_Cust!H150))</f>
        <v/>
      </c>
      <c r="R150" s="13">
        <f>IF($A150&gt;$B$3,"",CHOOSE(StratNo,E_Snow!I150,E_Aval!I150,E_Smart!I150,E_Dead!I150,E_Cust!I150))</f>
        <v/>
      </c>
    </row>
    <row r="151">
      <c r="A151" s="20" t="n">
        <v>146</v>
      </c>
      <c r="B151" s="11">
        <f>IF(A151&gt;$B$3,"",Months!B151)</f>
        <v/>
      </c>
      <c r="C151" s="13">
        <f>IF(A151&gt;$B$3,"",ROUND(Months!C151+Months!D151,2))</f>
        <v/>
      </c>
      <c r="D151" s="13">
        <f>IF(OR($A151&gt;$B$3,Debts!$V$5=0),"",ROUND(CHOOSE(StratNo,E_Snow!V151+E_Snow!AT151,E_Aval!V151+E_Aval!AT151,E_Smart!V151+E_Smart!AT151,E_Dead!V151+E_Dead!AT151,E_Cust!V151+E_Cust!AT151),2))</f>
        <v/>
      </c>
      <c r="E151" s="13">
        <f>IF(OR($A151&gt;$B$3,Debts!$V$6=0),"",ROUND(CHOOSE(StratNo,E_Snow!W151+E_Snow!AU151,E_Aval!W151+E_Aval!AU151,E_Smart!W151+E_Smart!AU151,E_Dead!W151+E_Dead!AU151,E_Cust!W151+E_Cust!AU151),2))</f>
        <v/>
      </c>
      <c r="F151" s="13">
        <f>IF(OR($A151&gt;$B$3,Debts!$V$7=0),"",ROUND(CHOOSE(StratNo,E_Snow!X151+E_Snow!AV151,E_Aval!X151+E_Aval!AV151,E_Smart!X151+E_Smart!AV151,E_Dead!X151+E_Dead!AV151,E_Cust!X151+E_Cust!AV151),2))</f>
        <v/>
      </c>
      <c r="G151" s="13">
        <f>IF(OR($A151&gt;$B$3,Debts!$V$8=0),"",ROUND(CHOOSE(StratNo,E_Snow!Y151+E_Snow!AW151,E_Aval!Y151+E_Aval!AW151,E_Smart!Y151+E_Smart!AW151,E_Dead!Y151+E_Dead!AW151,E_Cust!Y151+E_Cust!AW151),2))</f>
        <v/>
      </c>
      <c r="H151" s="13">
        <f>IF(OR($A151&gt;$B$3,Debts!$V$9=0),"",ROUND(CHOOSE(StratNo,E_Snow!Z151+E_Snow!AX151,E_Aval!Z151+E_Aval!AX151,E_Smart!Z151+E_Smart!AX151,E_Dead!Z151+E_Dead!AX151,E_Cust!Z151+E_Cust!AX151),2))</f>
        <v/>
      </c>
      <c r="I151" s="13">
        <f>IF(OR($A151&gt;$B$3,Debts!$V$10=0),"",ROUND(CHOOSE(StratNo,E_Snow!AA151+E_Snow!AY151,E_Aval!AA151+E_Aval!AY151,E_Smart!AA151+E_Smart!AY151,E_Dead!AA151+E_Dead!AY151,E_Cust!AA151+E_Cust!AY151),2))</f>
        <v/>
      </c>
      <c r="J151" s="13">
        <f>IF(OR($A151&gt;$B$3,Debts!$V$11=0),"",ROUND(CHOOSE(StratNo,E_Snow!AB151+E_Snow!AZ151,E_Aval!AB151+E_Aval!AZ151,E_Smart!AB151+E_Smart!AZ151,E_Dead!AB151+E_Dead!AZ151,E_Cust!AB151+E_Cust!AZ151),2))</f>
        <v/>
      </c>
      <c r="K151" s="13">
        <f>IF(OR($A151&gt;$B$3,Debts!$V$12=0),"",ROUND(CHOOSE(StratNo,E_Snow!AC151+E_Snow!BA151,E_Aval!AC151+E_Aval!BA151,E_Smart!AC151+E_Smart!BA151,E_Dead!AC151+E_Dead!BA151,E_Cust!AC151+E_Cust!BA151),2))</f>
        <v/>
      </c>
      <c r="L151" s="13">
        <f>IF(OR($A151&gt;$B$3,Debts!$V$13=0),"",ROUND(CHOOSE(StratNo,E_Snow!AD151+E_Snow!BB151,E_Aval!AD151+E_Aval!BB151,E_Smart!AD151+E_Smart!BB151,E_Dead!AD151+E_Dead!BB151,E_Cust!AD151+E_Cust!BB151),2))</f>
        <v/>
      </c>
      <c r="M151" s="13">
        <f>IF(OR($A151&gt;$B$3,Debts!$V$14=0),"",ROUND(CHOOSE(StratNo,E_Snow!AE151+E_Snow!BC151,E_Aval!AE151+E_Aval!BC151,E_Smart!AE151+E_Smart!BC151,E_Dead!AE151+E_Dead!BC151,E_Cust!AE151+E_Cust!BC151),2))</f>
        <v/>
      </c>
      <c r="N151" s="13">
        <f>IF(OR($A151&gt;$B$3,Debts!$V$15=0),"",ROUND(CHOOSE(StratNo,E_Snow!AF151+E_Snow!BD151,E_Aval!AF151+E_Aval!BD151,E_Smart!AF151+E_Smart!BD151,E_Dead!AF151+E_Dead!BD151,E_Cust!AF151+E_Cust!BD151),2))</f>
        <v/>
      </c>
      <c r="O151" s="13">
        <f>IF(OR($A151&gt;$B$3,Debts!$V$16=0),"",ROUND(CHOOSE(StratNo,E_Snow!AG151+E_Snow!BE151,E_Aval!AG151+E_Aval!BE151,E_Smart!AG151+E_Smart!BE151,E_Dead!AG151+E_Dead!BE151,E_Cust!AG151+E_Cust!BE151),2))</f>
        <v/>
      </c>
      <c r="P151" s="13">
        <f>IF($A151&gt;$B$3,"",CHOOSE(StratNo,E_Snow!G151,E_Aval!G151,E_Smart!G151,E_Dead!G151,E_Cust!G151))</f>
        <v/>
      </c>
      <c r="Q151" s="13">
        <f>IF($A151&gt;$B$3,"",CHOOSE(StratNo,E_Snow!H151,E_Aval!H151,E_Smart!H151,E_Dead!H151,E_Cust!H151))</f>
        <v/>
      </c>
      <c r="R151" s="13">
        <f>IF($A151&gt;$B$3,"",CHOOSE(StratNo,E_Snow!I151,E_Aval!I151,E_Smart!I151,E_Dead!I151,E_Cust!I151))</f>
        <v/>
      </c>
    </row>
    <row r="152">
      <c r="A152" s="20" t="n">
        <v>147</v>
      </c>
      <c r="B152" s="11">
        <f>IF(A152&gt;$B$3,"",Months!B152)</f>
        <v/>
      </c>
      <c r="C152" s="13">
        <f>IF(A152&gt;$B$3,"",ROUND(Months!C152+Months!D152,2))</f>
        <v/>
      </c>
      <c r="D152" s="13">
        <f>IF(OR($A152&gt;$B$3,Debts!$V$5=0),"",ROUND(CHOOSE(StratNo,E_Snow!V152+E_Snow!AT152,E_Aval!V152+E_Aval!AT152,E_Smart!V152+E_Smart!AT152,E_Dead!V152+E_Dead!AT152,E_Cust!V152+E_Cust!AT152),2))</f>
        <v/>
      </c>
      <c r="E152" s="13">
        <f>IF(OR($A152&gt;$B$3,Debts!$V$6=0),"",ROUND(CHOOSE(StratNo,E_Snow!W152+E_Snow!AU152,E_Aval!W152+E_Aval!AU152,E_Smart!W152+E_Smart!AU152,E_Dead!W152+E_Dead!AU152,E_Cust!W152+E_Cust!AU152),2))</f>
        <v/>
      </c>
      <c r="F152" s="13">
        <f>IF(OR($A152&gt;$B$3,Debts!$V$7=0),"",ROUND(CHOOSE(StratNo,E_Snow!X152+E_Snow!AV152,E_Aval!X152+E_Aval!AV152,E_Smart!X152+E_Smart!AV152,E_Dead!X152+E_Dead!AV152,E_Cust!X152+E_Cust!AV152),2))</f>
        <v/>
      </c>
      <c r="G152" s="13">
        <f>IF(OR($A152&gt;$B$3,Debts!$V$8=0),"",ROUND(CHOOSE(StratNo,E_Snow!Y152+E_Snow!AW152,E_Aval!Y152+E_Aval!AW152,E_Smart!Y152+E_Smart!AW152,E_Dead!Y152+E_Dead!AW152,E_Cust!Y152+E_Cust!AW152),2))</f>
        <v/>
      </c>
      <c r="H152" s="13">
        <f>IF(OR($A152&gt;$B$3,Debts!$V$9=0),"",ROUND(CHOOSE(StratNo,E_Snow!Z152+E_Snow!AX152,E_Aval!Z152+E_Aval!AX152,E_Smart!Z152+E_Smart!AX152,E_Dead!Z152+E_Dead!AX152,E_Cust!Z152+E_Cust!AX152),2))</f>
        <v/>
      </c>
      <c r="I152" s="13">
        <f>IF(OR($A152&gt;$B$3,Debts!$V$10=0),"",ROUND(CHOOSE(StratNo,E_Snow!AA152+E_Snow!AY152,E_Aval!AA152+E_Aval!AY152,E_Smart!AA152+E_Smart!AY152,E_Dead!AA152+E_Dead!AY152,E_Cust!AA152+E_Cust!AY152),2))</f>
        <v/>
      </c>
      <c r="J152" s="13">
        <f>IF(OR($A152&gt;$B$3,Debts!$V$11=0),"",ROUND(CHOOSE(StratNo,E_Snow!AB152+E_Snow!AZ152,E_Aval!AB152+E_Aval!AZ152,E_Smart!AB152+E_Smart!AZ152,E_Dead!AB152+E_Dead!AZ152,E_Cust!AB152+E_Cust!AZ152),2))</f>
        <v/>
      </c>
      <c r="K152" s="13">
        <f>IF(OR($A152&gt;$B$3,Debts!$V$12=0),"",ROUND(CHOOSE(StratNo,E_Snow!AC152+E_Snow!BA152,E_Aval!AC152+E_Aval!BA152,E_Smart!AC152+E_Smart!BA152,E_Dead!AC152+E_Dead!BA152,E_Cust!AC152+E_Cust!BA152),2))</f>
        <v/>
      </c>
      <c r="L152" s="13">
        <f>IF(OR($A152&gt;$B$3,Debts!$V$13=0),"",ROUND(CHOOSE(StratNo,E_Snow!AD152+E_Snow!BB152,E_Aval!AD152+E_Aval!BB152,E_Smart!AD152+E_Smart!BB152,E_Dead!AD152+E_Dead!BB152,E_Cust!AD152+E_Cust!BB152),2))</f>
        <v/>
      </c>
      <c r="M152" s="13">
        <f>IF(OR($A152&gt;$B$3,Debts!$V$14=0),"",ROUND(CHOOSE(StratNo,E_Snow!AE152+E_Snow!BC152,E_Aval!AE152+E_Aval!BC152,E_Smart!AE152+E_Smart!BC152,E_Dead!AE152+E_Dead!BC152,E_Cust!AE152+E_Cust!BC152),2))</f>
        <v/>
      </c>
      <c r="N152" s="13">
        <f>IF(OR($A152&gt;$B$3,Debts!$V$15=0),"",ROUND(CHOOSE(StratNo,E_Snow!AF152+E_Snow!BD152,E_Aval!AF152+E_Aval!BD152,E_Smart!AF152+E_Smart!BD152,E_Dead!AF152+E_Dead!BD152,E_Cust!AF152+E_Cust!BD152),2))</f>
        <v/>
      </c>
      <c r="O152" s="13">
        <f>IF(OR($A152&gt;$B$3,Debts!$V$16=0),"",ROUND(CHOOSE(StratNo,E_Snow!AG152+E_Snow!BE152,E_Aval!AG152+E_Aval!BE152,E_Smart!AG152+E_Smart!BE152,E_Dead!AG152+E_Dead!BE152,E_Cust!AG152+E_Cust!BE152),2))</f>
        <v/>
      </c>
      <c r="P152" s="13">
        <f>IF($A152&gt;$B$3,"",CHOOSE(StratNo,E_Snow!G152,E_Aval!G152,E_Smart!G152,E_Dead!G152,E_Cust!G152))</f>
        <v/>
      </c>
      <c r="Q152" s="13">
        <f>IF($A152&gt;$B$3,"",CHOOSE(StratNo,E_Snow!H152,E_Aval!H152,E_Smart!H152,E_Dead!H152,E_Cust!H152))</f>
        <v/>
      </c>
      <c r="R152" s="13">
        <f>IF($A152&gt;$B$3,"",CHOOSE(StratNo,E_Snow!I152,E_Aval!I152,E_Smart!I152,E_Dead!I152,E_Cust!I152))</f>
        <v/>
      </c>
    </row>
    <row r="153">
      <c r="A153" s="20" t="n">
        <v>148</v>
      </c>
      <c r="B153" s="11">
        <f>IF(A153&gt;$B$3,"",Months!B153)</f>
        <v/>
      </c>
      <c r="C153" s="13">
        <f>IF(A153&gt;$B$3,"",ROUND(Months!C153+Months!D153,2))</f>
        <v/>
      </c>
      <c r="D153" s="13">
        <f>IF(OR($A153&gt;$B$3,Debts!$V$5=0),"",ROUND(CHOOSE(StratNo,E_Snow!V153+E_Snow!AT153,E_Aval!V153+E_Aval!AT153,E_Smart!V153+E_Smart!AT153,E_Dead!V153+E_Dead!AT153,E_Cust!V153+E_Cust!AT153),2))</f>
        <v/>
      </c>
      <c r="E153" s="13">
        <f>IF(OR($A153&gt;$B$3,Debts!$V$6=0),"",ROUND(CHOOSE(StratNo,E_Snow!W153+E_Snow!AU153,E_Aval!W153+E_Aval!AU153,E_Smart!W153+E_Smart!AU153,E_Dead!W153+E_Dead!AU153,E_Cust!W153+E_Cust!AU153),2))</f>
        <v/>
      </c>
      <c r="F153" s="13">
        <f>IF(OR($A153&gt;$B$3,Debts!$V$7=0),"",ROUND(CHOOSE(StratNo,E_Snow!X153+E_Snow!AV153,E_Aval!X153+E_Aval!AV153,E_Smart!X153+E_Smart!AV153,E_Dead!X153+E_Dead!AV153,E_Cust!X153+E_Cust!AV153),2))</f>
        <v/>
      </c>
      <c r="G153" s="13">
        <f>IF(OR($A153&gt;$B$3,Debts!$V$8=0),"",ROUND(CHOOSE(StratNo,E_Snow!Y153+E_Snow!AW153,E_Aval!Y153+E_Aval!AW153,E_Smart!Y153+E_Smart!AW153,E_Dead!Y153+E_Dead!AW153,E_Cust!Y153+E_Cust!AW153),2))</f>
        <v/>
      </c>
      <c r="H153" s="13">
        <f>IF(OR($A153&gt;$B$3,Debts!$V$9=0),"",ROUND(CHOOSE(StratNo,E_Snow!Z153+E_Snow!AX153,E_Aval!Z153+E_Aval!AX153,E_Smart!Z153+E_Smart!AX153,E_Dead!Z153+E_Dead!AX153,E_Cust!Z153+E_Cust!AX153),2))</f>
        <v/>
      </c>
      <c r="I153" s="13">
        <f>IF(OR($A153&gt;$B$3,Debts!$V$10=0),"",ROUND(CHOOSE(StratNo,E_Snow!AA153+E_Snow!AY153,E_Aval!AA153+E_Aval!AY153,E_Smart!AA153+E_Smart!AY153,E_Dead!AA153+E_Dead!AY153,E_Cust!AA153+E_Cust!AY153),2))</f>
        <v/>
      </c>
      <c r="J153" s="13">
        <f>IF(OR($A153&gt;$B$3,Debts!$V$11=0),"",ROUND(CHOOSE(StratNo,E_Snow!AB153+E_Snow!AZ153,E_Aval!AB153+E_Aval!AZ153,E_Smart!AB153+E_Smart!AZ153,E_Dead!AB153+E_Dead!AZ153,E_Cust!AB153+E_Cust!AZ153),2))</f>
        <v/>
      </c>
      <c r="K153" s="13">
        <f>IF(OR($A153&gt;$B$3,Debts!$V$12=0),"",ROUND(CHOOSE(StratNo,E_Snow!AC153+E_Snow!BA153,E_Aval!AC153+E_Aval!BA153,E_Smart!AC153+E_Smart!BA153,E_Dead!AC153+E_Dead!BA153,E_Cust!AC153+E_Cust!BA153),2))</f>
        <v/>
      </c>
      <c r="L153" s="13">
        <f>IF(OR($A153&gt;$B$3,Debts!$V$13=0),"",ROUND(CHOOSE(StratNo,E_Snow!AD153+E_Snow!BB153,E_Aval!AD153+E_Aval!BB153,E_Smart!AD153+E_Smart!BB153,E_Dead!AD153+E_Dead!BB153,E_Cust!AD153+E_Cust!BB153),2))</f>
        <v/>
      </c>
      <c r="M153" s="13">
        <f>IF(OR($A153&gt;$B$3,Debts!$V$14=0),"",ROUND(CHOOSE(StratNo,E_Snow!AE153+E_Snow!BC153,E_Aval!AE153+E_Aval!BC153,E_Smart!AE153+E_Smart!BC153,E_Dead!AE153+E_Dead!BC153,E_Cust!AE153+E_Cust!BC153),2))</f>
        <v/>
      </c>
      <c r="N153" s="13">
        <f>IF(OR($A153&gt;$B$3,Debts!$V$15=0),"",ROUND(CHOOSE(StratNo,E_Snow!AF153+E_Snow!BD153,E_Aval!AF153+E_Aval!BD153,E_Smart!AF153+E_Smart!BD153,E_Dead!AF153+E_Dead!BD153,E_Cust!AF153+E_Cust!BD153),2))</f>
        <v/>
      </c>
      <c r="O153" s="13">
        <f>IF(OR($A153&gt;$B$3,Debts!$V$16=0),"",ROUND(CHOOSE(StratNo,E_Snow!AG153+E_Snow!BE153,E_Aval!AG153+E_Aval!BE153,E_Smart!AG153+E_Smart!BE153,E_Dead!AG153+E_Dead!BE153,E_Cust!AG153+E_Cust!BE153),2))</f>
        <v/>
      </c>
      <c r="P153" s="13">
        <f>IF($A153&gt;$B$3,"",CHOOSE(StratNo,E_Snow!G153,E_Aval!G153,E_Smart!G153,E_Dead!G153,E_Cust!G153))</f>
        <v/>
      </c>
      <c r="Q153" s="13">
        <f>IF($A153&gt;$B$3,"",CHOOSE(StratNo,E_Snow!H153,E_Aval!H153,E_Smart!H153,E_Dead!H153,E_Cust!H153))</f>
        <v/>
      </c>
      <c r="R153" s="13">
        <f>IF($A153&gt;$B$3,"",CHOOSE(StratNo,E_Snow!I153,E_Aval!I153,E_Smart!I153,E_Dead!I153,E_Cust!I153))</f>
        <v/>
      </c>
    </row>
    <row r="154">
      <c r="A154" s="20" t="n">
        <v>149</v>
      </c>
      <c r="B154" s="11">
        <f>IF(A154&gt;$B$3,"",Months!B154)</f>
        <v/>
      </c>
      <c r="C154" s="13">
        <f>IF(A154&gt;$B$3,"",ROUND(Months!C154+Months!D154,2))</f>
        <v/>
      </c>
      <c r="D154" s="13">
        <f>IF(OR($A154&gt;$B$3,Debts!$V$5=0),"",ROUND(CHOOSE(StratNo,E_Snow!V154+E_Snow!AT154,E_Aval!V154+E_Aval!AT154,E_Smart!V154+E_Smart!AT154,E_Dead!V154+E_Dead!AT154,E_Cust!V154+E_Cust!AT154),2))</f>
        <v/>
      </c>
      <c r="E154" s="13">
        <f>IF(OR($A154&gt;$B$3,Debts!$V$6=0),"",ROUND(CHOOSE(StratNo,E_Snow!W154+E_Snow!AU154,E_Aval!W154+E_Aval!AU154,E_Smart!W154+E_Smart!AU154,E_Dead!W154+E_Dead!AU154,E_Cust!W154+E_Cust!AU154),2))</f>
        <v/>
      </c>
      <c r="F154" s="13">
        <f>IF(OR($A154&gt;$B$3,Debts!$V$7=0),"",ROUND(CHOOSE(StratNo,E_Snow!X154+E_Snow!AV154,E_Aval!X154+E_Aval!AV154,E_Smart!X154+E_Smart!AV154,E_Dead!X154+E_Dead!AV154,E_Cust!X154+E_Cust!AV154),2))</f>
        <v/>
      </c>
      <c r="G154" s="13">
        <f>IF(OR($A154&gt;$B$3,Debts!$V$8=0),"",ROUND(CHOOSE(StratNo,E_Snow!Y154+E_Snow!AW154,E_Aval!Y154+E_Aval!AW154,E_Smart!Y154+E_Smart!AW154,E_Dead!Y154+E_Dead!AW154,E_Cust!Y154+E_Cust!AW154),2))</f>
        <v/>
      </c>
      <c r="H154" s="13">
        <f>IF(OR($A154&gt;$B$3,Debts!$V$9=0),"",ROUND(CHOOSE(StratNo,E_Snow!Z154+E_Snow!AX154,E_Aval!Z154+E_Aval!AX154,E_Smart!Z154+E_Smart!AX154,E_Dead!Z154+E_Dead!AX154,E_Cust!Z154+E_Cust!AX154),2))</f>
        <v/>
      </c>
      <c r="I154" s="13">
        <f>IF(OR($A154&gt;$B$3,Debts!$V$10=0),"",ROUND(CHOOSE(StratNo,E_Snow!AA154+E_Snow!AY154,E_Aval!AA154+E_Aval!AY154,E_Smart!AA154+E_Smart!AY154,E_Dead!AA154+E_Dead!AY154,E_Cust!AA154+E_Cust!AY154),2))</f>
        <v/>
      </c>
      <c r="J154" s="13">
        <f>IF(OR($A154&gt;$B$3,Debts!$V$11=0),"",ROUND(CHOOSE(StratNo,E_Snow!AB154+E_Snow!AZ154,E_Aval!AB154+E_Aval!AZ154,E_Smart!AB154+E_Smart!AZ154,E_Dead!AB154+E_Dead!AZ154,E_Cust!AB154+E_Cust!AZ154),2))</f>
        <v/>
      </c>
      <c r="K154" s="13">
        <f>IF(OR($A154&gt;$B$3,Debts!$V$12=0),"",ROUND(CHOOSE(StratNo,E_Snow!AC154+E_Snow!BA154,E_Aval!AC154+E_Aval!BA154,E_Smart!AC154+E_Smart!BA154,E_Dead!AC154+E_Dead!BA154,E_Cust!AC154+E_Cust!BA154),2))</f>
        <v/>
      </c>
      <c r="L154" s="13">
        <f>IF(OR($A154&gt;$B$3,Debts!$V$13=0),"",ROUND(CHOOSE(StratNo,E_Snow!AD154+E_Snow!BB154,E_Aval!AD154+E_Aval!BB154,E_Smart!AD154+E_Smart!BB154,E_Dead!AD154+E_Dead!BB154,E_Cust!AD154+E_Cust!BB154),2))</f>
        <v/>
      </c>
      <c r="M154" s="13">
        <f>IF(OR($A154&gt;$B$3,Debts!$V$14=0),"",ROUND(CHOOSE(StratNo,E_Snow!AE154+E_Snow!BC154,E_Aval!AE154+E_Aval!BC154,E_Smart!AE154+E_Smart!BC154,E_Dead!AE154+E_Dead!BC154,E_Cust!AE154+E_Cust!BC154),2))</f>
        <v/>
      </c>
      <c r="N154" s="13">
        <f>IF(OR($A154&gt;$B$3,Debts!$V$15=0),"",ROUND(CHOOSE(StratNo,E_Snow!AF154+E_Snow!BD154,E_Aval!AF154+E_Aval!BD154,E_Smart!AF154+E_Smart!BD154,E_Dead!AF154+E_Dead!BD154,E_Cust!AF154+E_Cust!BD154),2))</f>
        <v/>
      </c>
      <c r="O154" s="13">
        <f>IF(OR($A154&gt;$B$3,Debts!$V$16=0),"",ROUND(CHOOSE(StratNo,E_Snow!AG154+E_Snow!BE154,E_Aval!AG154+E_Aval!BE154,E_Smart!AG154+E_Smart!BE154,E_Dead!AG154+E_Dead!BE154,E_Cust!AG154+E_Cust!BE154),2))</f>
        <v/>
      </c>
      <c r="P154" s="13">
        <f>IF($A154&gt;$B$3,"",CHOOSE(StratNo,E_Snow!G154,E_Aval!G154,E_Smart!G154,E_Dead!G154,E_Cust!G154))</f>
        <v/>
      </c>
      <c r="Q154" s="13">
        <f>IF($A154&gt;$B$3,"",CHOOSE(StratNo,E_Snow!H154,E_Aval!H154,E_Smart!H154,E_Dead!H154,E_Cust!H154))</f>
        <v/>
      </c>
      <c r="R154" s="13">
        <f>IF($A154&gt;$B$3,"",CHOOSE(StratNo,E_Snow!I154,E_Aval!I154,E_Smart!I154,E_Dead!I154,E_Cust!I154))</f>
        <v/>
      </c>
    </row>
    <row r="155">
      <c r="A155" s="20" t="n">
        <v>150</v>
      </c>
      <c r="B155" s="11">
        <f>IF(A155&gt;$B$3,"",Months!B155)</f>
        <v/>
      </c>
      <c r="C155" s="13">
        <f>IF(A155&gt;$B$3,"",ROUND(Months!C155+Months!D155,2))</f>
        <v/>
      </c>
      <c r="D155" s="13">
        <f>IF(OR($A155&gt;$B$3,Debts!$V$5=0),"",ROUND(CHOOSE(StratNo,E_Snow!V155+E_Snow!AT155,E_Aval!V155+E_Aval!AT155,E_Smart!V155+E_Smart!AT155,E_Dead!V155+E_Dead!AT155,E_Cust!V155+E_Cust!AT155),2))</f>
        <v/>
      </c>
      <c r="E155" s="13">
        <f>IF(OR($A155&gt;$B$3,Debts!$V$6=0),"",ROUND(CHOOSE(StratNo,E_Snow!W155+E_Snow!AU155,E_Aval!W155+E_Aval!AU155,E_Smart!W155+E_Smart!AU155,E_Dead!W155+E_Dead!AU155,E_Cust!W155+E_Cust!AU155),2))</f>
        <v/>
      </c>
      <c r="F155" s="13">
        <f>IF(OR($A155&gt;$B$3,Debts!$V$7=0),"",ROUND(CHOOSE(StratNo,E_Snow!X155+E_Snow!AV155,E_Aval!X155+E_Aval!AV155,E_Smart!X155+E_Smart!AV155,E_Dead!X155+E_Dead!AV155,E_Cust!X155+E_Cust!AV155),2))</f>
        <v/>
      </c>
      <c r="G155" s="13">
        <f>IF(OR($A155&gt;$B$3,Debts!$V$8=0),"",ROUND(CHOOSE(StratNo,E_Snow!Y155+E_Snow!AW155,E_Aval!Y155+E_Aval!AW155,E_Smart!Y155+E_Smart!AW155,E_Dead!Y155+E_Dead!AW155,E_Cust!Y155+E_Cust!AW155),2))</f>
        <v/>
      </c>
      <c r="H155" s="13">
        <f>IF(OR($A155&gt;$B$3,Debts!$V$9=0),"",ROUND(CHOOSE(StratNo,E_Snow!Z155+E_Snow!AX155,E_Aval!Z155+E_Aval!AX155,E_Smart!Z155+E_Smart!AX155,E_Dead!Z155+E_Dead!AX155,E_Cust!Z155+E_Cust!AX155),2))</f>
        <v/>
      </c>
      <c r="I155" s="13">
        <f>IF(OR($A155&gt;$B$3,Debts!$V$10=0),"",ROUND(CHOOSE(StratNo,E_Snow!AA155+E_Snow!AY155,E_Aval!AA155+E_Aval!AY155,E_Smart!AA155+E_Smart!AY155,E_Dead!AA155+E_Dead!AY155,E_Cust!AA155+E_Cust!AY155),2))</f>
        <v/>
      </c>
      <c r="J155" s="13">
        <f>IF(OR($A155&gt;$B$3,Debts!$V$11=0),"",ROUND(CHOOSE(StratNo,E_Snow!AB155+E_Snow!AZ155,E_Aval!AB155+E_Aval!AZ155,E_Smart!AB155+E_Smart!AZ155,E_Dead!AB155+E_Dead!AZ155,E_Cust!AB155+E_Cust!AZ155),2))</f>
        <v/>
      </c>
      <c r="K155" s="13">
        <f>IF(OR($A155&gt;$B$3,Debts!$V$12=0),"",ROUND(CHOOSE(StratNo,E_Snow!AC155+E_Snow!BA155,E_Aval!AC155+E_Aval!BA155,E_Smart!AC155+E_Smart!BA155,E_Dead!AC155+E_Dead!BA155,E_Cust!AC155+E_Cust!BA155),2))</f>
        <v/>
      </c>
      <c r="L155" s="13">
        <f>IF(OR($A155&gt;$B$3,Debts!$V$13=0),"",ROUND(CHOOSE(StratNo,E_Snow!AD155+E_Snow!BB155,E_Aval!AD155+E_Aval!BB155,E_Smart!AD155+E_Smart!BB155,E_Dead!AD155+E_Dead!BB155,E_Cust!AD155+E_Cust!BB155),2))</f>
        <v/>
      </c>
      <c r="M155" s="13">
        <f>IF(OR($A155&gt;$B$3,Debts!$V$14=0),"",ROUND(CHOOSE(StratNo,E_Snow!AE155+E_Snow!BC155,E_Aval!AE155+E_Aval!BC155,E_Smart!AE155+E_Smart!BC155,E_Dead!AE155+E_Dead!BC155,E_Cust!AE155+E_Cust!BC155),2))</f>
        <v/>
      </c>
      <c r="N155" s="13">
        <f>IF(OR($A155&gt;$B$3,Debts!$V$15=0),"",ROUND(CHOOSE(StratNo,E_Snow!AF155+E_Snow!BD155,E_Aval!AF155+E_Aval!BD155,E_Smart!AF155+E_Smart!BD155,E_Dead!AF155+E_Dead!BD155,E_Cust!AF155+E_Cust!BD155),2))</f>
        <v/>
      </c>
      <c r="O155" s="13">
        <f>IF(OR($A155&gt;$B$3,Debts!$V$16=0),"",ROUND(CHOOSE(StratNo,E_Snow!AG155+E_Snow!BE155,E_Aval!AG155+E_Aval!BE155,E_Smart!AG155+E_Smart!BE155,E_Dead!AG155+E_Dead!BE155,E_Cust!AG155+E_Cust!BE155),2))</f>
        <v/>
      </c>
      <c r="P155" s="13">
        <f>IF($A155&gt;$B$3,"",CHOOSE(StratNo,E_Snow!G155,E_Aval!G155,E_Smart!G155,E_Dead!G155,E_Cust!G155))</f>
        <v/>
      </c>
      <c r="Q155" s="13">
        <f>IF($A155&gt;$B$3,"",CHOOSE(StratNo,E_Snow!H155,E_Aval!H155,E_Smart!H155,E_Dead!H155,E_Cust!H155))</f>
        <v/>
      </c>
      <c r="R155" s="13">
        <f>IF($A155&gt;$B$3,"",CHOOSE(StratNo,E_Snow!I155,E_Aval!I155,E_Smart!I155,E_Dead!I155,E_Cust!I155))</f>
        <v/>
      </c>
    </row>
    <row r="156">
      <c r="A156" s="20" t="n">
        <v>151</v>
      </c>
      <c r="B156" s="11">
        <f>IF(A156&gt;$B$3,"",Months!B156)</f>
        <v/>
      </c>
      <c r="C156" s="13">
        <f>IF(A156&gt;$B$3,"",ROUND(Months!C156+Months!D156,2))</f>
        <v/>
      </c>
      <c r="D156" s="13">
        <f>IF(OR($A156&gt;$B$3,Debts!$V$5=0),"",ROUND(CHOOSE(StratNo,E_Snow!V156+E_Snow!AT156,E_Aval!V156+E_Aval!AT156,E_Smart!V156+E_Smart!AT156,E_Dead!V156+E_Dead!AT156,E_Cust!V156+E_Cust!AT156),2))</f>
        <v/>
      </c>
      <c r="E156" s="13">
        <f>IF(OR($A156&gt;$B$3,Debts!$V$6=0),"",ROUND(CHOOSE(StratNo,E_Snow!W156+E_Snow!AU156,E_Aval!W156+E_Aval!AU156,E_Smart!W156+E_Smart!AU156,E_Dead!W156+E_Dead!AU156,E_Cust!W156+E_Cust!AU156),2))</f>
        <v/>
      </c>
      <c r="F156" s="13">
        <f>IF(OR($A156&gt;$B$3,Debts!$V$7=0),"",ROUND(CHOOSE(StratNo,E_Snow!X156+E_Snow!AV156,E_Aval!X156+E_Aval!AV156,E_Smart!X156+E_Smart!AV156,E_Dead!X156+E_Dead!AV156,E_Cust!X156+E_Cust!AV156),2))</f>
        <v/>
      </c>
      <c r="G156" s="13">
        <f>IF(OR($A156&gt;$B$3,Debts!$V$8=0),"",ROUND(CHOOSE(StratNo,E_Snow!Y156+E_Snow!AW156,E_Aval!Y156+E_Aval!AW156,E_Smart!Y156+E_Smart!AW156,E_Dead!Y156+E_Dead!AW156,E_Cust!Y156+E_Cust!AW156),2))</f>
        <v/>
      </c>
      <c r="H156" s="13">
        <f>IF(OR($A156&gt;$B$3,Debts!$V$9=0),"",ROUND(CHOOSE(StratNo,E_Snow!Z156+E_Snow!AX156,E_Aval!Z156+E_Aval!AX156,E_Smart!Z156+E_Smart!AX156,E_Dead!Z156+E_Dead!AX156,E_Cust!Z156+E_Cust!AX156),2))</f>
        <v/>
      </c>
      <c r="I156" s="13">
        <f>IF(OR($A156&gt;$B$3,Debts!$V$10=0),"",ROUND(CHOOSE(StratNo,E_Snow!AA156+E_Snow!AY156,E_Aval!AA156+E_Aval!AY156,E_Smart!AA156+E_Smart!AY156,E_Dead!AA156+E_Dead!AY156,E_Cust!AA156+E_Cust!AY156),2))</f>
        <v/>
      </c>
      <c r="J156" s="13">
        <f>IF(OR($A156&gt;$B$3,Debts!$V$11=0),"",ROUND(CHOOSE(StratNo,E_Snow!AB156+E_Snow!AZ156,E_Aval!AB156+E_Aval!AZ156,E_Smart!AB156+E_Smart!AZ156,E_Dead!AB156+E_Dead!AZ156,E_Cust!AB156+E_Cust!AZ156),2))</f>
        <v/>
      </c>
      <c r="K156" s="13">
        <f>IF(OR($A156&gt;$B$3,Debts!$V$12=0),"",ROUND(CHOOSE(StratNo,E_Snow!AC156+E_Snow!BA156,E_Aval!AC156+E_Aval!BA156,E_Smart!AC156+E_Smart!BA156,E_Dead!AC156+E_Dead!BA156,E_Cust!AC156+E_Cust!BA156),2))</f>
        <v/>
      </c>
      <c r="L156" s="13">
        <f>IF(OR($A156&gt;$B$3,Debts!$V$13=0),"",ROUND(CHOOSE(StratNo,E_Snow!AD156+E_Snow!BB156,E_Aval!AD156+E_Aval!BB156,E_Smart!AD156+E_Smart!BB156,E_Dead!AD156+E_Dead!BB156,E_Cust!AD156+E_Cust!BB156),2))</f>
        <v/>
      </c>
      <c r="M156" s="13">
        <f>IF(OR($A156&gt;$B$3,Debts!$V$14=0),"",ROUND(CHOOSE(StratNo,E_Snow!AE156+E_Snow!BC156,E_Aval!AE156+E_Aval!BC156,E_Smart!AE156+E_Smart!BC156,E_Dead!AE156+E_Dead!BC156,E_Cust!AE156+E_Cust!BC156),2))</f>
        <v/>
      </c>
      <c r="N156" s="13">
        <f>IF(OR($A156&gt;$B$3,Debts!$V$15=0),"",ROUND(CHOOSE(StratNo,E_Snow!AF156+E_Snow!BD156,E_Aval!AF156+E_Aval!BD156,E_Smart!AF156+E_Smart!BD156,E_Dead!AF156+E_Dead!BD156,E_Cust!AF156+E_Cust!BD156),2))</f>
        <v/>
      </c>
      <c r="O156" s="13">
        <f>IF(OR($A156&gt;$B$3,Debts!$V$16=0),"",ROUND(CHOOSE(StratNo,E_Snow!AG156+E_Snow!BE156,E_Aval!AG156+E_Aval!BE156,E_Smart!AG156+E_Smart!BE156,E_Dead!AG156+E_Dead!BE156,E_Cust!AG156+E_Cust!BE156),2))</f>
        <v/>
      </c>
      <c r="P156" s="13">
        <f>IF($A156&gt;$B$3,"",CHOOSE(StratNo,E_Snow!G156,E_Aval!G156,E_Smart!G156,E_Dead!G156,E_Cust!G156))</f>
        <v/>
      </c>
      <c r="Q156" s="13">
        <f>IF($A156&gt;$B$3,"",CHOOSE(StratNo,E_Snow!H156,E_Aval!H156,E_Smart!H156,E_Dead!H156,E_Cust!H156))</f>
        <v/>
      </c>
      <c r="R156" s="13">
        <f>IF($A156&gt;$B$3,"",CHOOSE(StratNo,E_Snow!I156,E_Aval!I156,E_Smart!I156,E_Dead!I156,E_Cust!I156))</f>
        <v/>
      </c>
    </row>
    <row r="157">
      <c r="A157" s="20" t="n">
        <v>152</v>
      </c>
      <c r="B157" s="11">
        <f>IF(A157&gt;$B$3,"",Months!B157)</f>
        <v/>
      </c>
      <c r="C157" s="13">
        <f>IF(A157&gt;$B$3,"",ROUND(Months!C157+Months!D157,2))</f>
        <v/>
      </c>
      <c r="D157" s="13">
        <f>IF(OR($A157&gt;$B$3,Debts!$V$5=0),"",ROUND(CHOOSE(StratNo,E_Snow!V157+E_Snow!AT157,E_Aval!V157+E_Aval!AT157,E_Smart!V157+E_Smart!AT157,E_Dead!V157+E_Dead!AT157,E_Cust!V157+E_Cust!AT157),2))</f>
        <v/>
      </c>
      <c r="E157" s="13">
        <f>IF(OR($A157&gt;$B$3,Debts!$V$6=0),"",ROUND(CHOOSE(StratNo,E_Snow!W157+E_Snow!AU157,E_Aval!W157+E_Aval!AU157,E_Smart!W157+E_Smart!AU157,E_Dead!W157+E_Dead!AU157,E_Cust!W157+E_Cust!AU157),2))</f>
        <v/>
      </c>
      <c r="F157" s="13">
        <f>IF(OR($A157&gt;$B$3,Debts!$V$7=0),"",ROUND(CHOOSE(StratNo,E_Snow!X157+E_Snow!AV157,E_Aval!X157+E_Aval!AV157,E_Smart!X157+E_Smart!AV157,E_Dead!X157+E_Dead!AV157,E_Cust!X157+E_Cust!AV157),2))</f>
        <v/>
      </c>
      <c r="G157" s="13">
        <f>IF(OR($A157&gt;$B$3,Debts!$V$8=0),"",ROUND(CHOOSE(StratNo,E_Snow!Y157+E_Snow!AW157,E_Aval!Y157+E_Aval!AW157,E_Smart!Y157+E_Smart!AW157,E_Dead!Y157+E_Dead!AW157,E_Cust!Y157+E_Cust!AW157),2))</f>
        <v/>
      </c>
      <c r="H157" s="13">
        <f>IF(OR($A157&gt;$B$3,Debts!$V$9=0),"",ROUND(CHOOSE(StratNo,E_Snow!Z157+E_Snow!AX157,E_Aval!Z157+E_Aval!AX157,E_Smart!Z157+E_Smart!AX157,E_Dead!Z157+E_Dead!AX157,E_Cust!Z157+E_Cust!AX157),2))</f>
        <v/>
      </c>
      <c r="I157" s="13">
        <f>IF(OR($A157&gt;$B$3,Debts!$V$10=0),"",ROUND(CHOOSE(StratNo,E_Snow!AA157+E_Snow!AY157,E_Aval!AA157+E_Aval!AY157,E_Smart!AA157+E_Smart!AY157,E_Dead!AA157+E_Dead!AY157,E_Cust!AA157+E_Cust!AY157),2))</f>
        <v/>
      </c>
      <c r="J157" s="13">
        <f>IF(OR($A157&gt;$B$3,Debts!$V$11=0),"",ROUND(CHOOSE(StratNo,E_Snow!AB157+E_Snow!AZ157,E_Aval!AB157+E_Aval!AZ157,E_Smart!AB157+E_Smart!AZ157,E_Dead!AB157+E_Dead!AZ157,E_Cust!AB157+E_Cust!AZ157),2))</f>
        <v/>
      </c>
      <c r="K157" s="13">
        <f>IF(OR($A157&gt;$B$3,Debts!$V$12=0),"",ROUND(CHOOSE(StratNo,E_Snow!AC157+E_Snow!BA157,E_Aval!AC157+E_Aval!BA157,E_Smart!AC157+E_Smart!BA157,E_Dead!AC157+E_Dead!BA157,E_Cust!AC157+E_Cust!BA157),2))</f>
        <v/>
      </c>
      <c r="L157" s="13">
        <f>IF(OR($A157&gt;$B$3,Debts!$V$13=0),"",ROUND(CHOOSE(StratNo,E_Snow!AD157+E_Snow!BB157,E_Aval!AD157+E_Aval!BB157,E_Smart!AD157+E_Smart!BB157,E_Dead!AD157+E_Dead!BB157,E_Cust!AD157+E_Cust!BB157),2))</f>
        <v/>
      </c>
      <c r="M157" s="13">
        <f>IF(OR($A157&gt;$B$3,Debts!$V$14=0),"",ROUND(CHOOSE(StratNo,E_Snow!AE157+E_Snow!BC157,E_Aval!AE157+E_Aval!BC157,E_Smart!AE157+E_Smart!BC157,E_Dead!AE157+E_Dead!BC157,E_Cust!AE157+E_Cust!BC157),2))</f>
        <v/>
      </c>
      <c r="N157" s="13">
        <f>IF(OR($A157&gt;$B$3,Debts!$V$15=0),"",ROUND(CHOOSE(StratNo,E_Snow!AF157+E_Snow!BD157,E_Aval!AF157+E_Aval!BD157,E_Smart!AF157+E_Smart!BD157,E_Dead!AF157+E_Dead!BD157,E_Cust!AF157+E_Cust!BD157),2))</f>
        <v/>
      </c>
      <c r="O157" s="13">
        <f>IF(OR($A157&gt;$B$3,Debts!$V$16=0),"",ROUND(CHOOSE(StratNo,E_Snow!AG157+E_Snow!BE157,E_Aval!AG157+E_Aval!BE157,E_Smart!AG157+E_Smart!BE157,E_Dead!AG157+E_Dead!BE157,E_Cust!AG157+E_Cust!BE157),2))</f>
        <v/>
      </c>
      <c r="P157" s="13">
        <f>IF($A157&gt;$B$3,"",CHOOSE(StratNo,E_Snow!G157,E_Aval!G157,E_Smart!G157,E_Dead!G157,E_Cust!G157))</f>
        <v/>
      </c>
      <c r="Q157" s="13">
        <f>IF($A157&gt;$B$3,"",CHOOSE(StratNo,E_Snow!H157,E_Aval!H157,E_Smart!H157,E_Dead!H157,E_Cust!H157))</f>
        <v/>
      </c>
      <c r="R157" s="13">
        <f>IF($A157&gt;$B$3,"",CHOOSE(StratNo,E_Snow!I157,E_Aval!I157,E_Smart!I157,E_Dead!I157,E_Cust!I157))</f>
        <v/>
      </c>
    </row>
    <row r="158">
      <c r="A158" s="20" t="n">
        <v>153</v>
      </c>
      <c r="B158" s="11">
        <f>IF(A158&gt;$B$3,"",Months!B158)</f>
        <v/>
      </c>
      <c r="C158" s="13">
        <f>IF(A158&gt;$B$3,"",ROUND(Months!C158+Months!D158,2))</f>
        <v/>
      </c>
      <c r="D158" s="13">
        <f>IF(OR($A158&gt;$B$3,Debts!$V$5=0),"",ROUND(CHOOSE(StratNo,E_Snow!V158+E_Snow!AT158,E_Aval!V158+E_Aval!AT158,E_Smart!V158+E_Smart!AT158,E_Dead!V158+E_Dead!AT158,E_Cust!V158+E_Cust!AT158),2))</f>
        <v/>
      </c>
      <c r="E158" s="13">
        <f>IF(OR($A158&gt;$B$3,Debts!$V$6=0),"",ROUND(CHOOSE(StratNo,E_Snow!W158+E_Snow!AU158,E_Aval!W158+E_Aval!AU158,E_Smart!W158+E_Smart!AU158,E_Dead!W158+E_Dead!AU158,E_Cust!W158+E_Cust!AU158),2))</f>
        <v/>
      </c>
      <c r="F158" s="13">
        <f>IF(OR($A158&gt;$B$3,Debts!$V$7=0),"",ROUND(CHOOSE(StratNo,E_Snow!X158+E_Snow!AV158,E_Aval!X158+E_Aval!AV158,E_Smart!X158+E_Smart!AV158,E_Dead!X158+E_Dead!AV158,E_Cust!X158+E_Cust!AV158),2))</f>
        <v/>
      </c>
      <c r="G158" s="13">
        <f>IF(OR($A158&gt;$B$3,Debts!$V$8=0),"",ROUND(CHOOSE(StratNo,E_Snow!Y158+E_Snow!AW158,E_Aval!Y158+E_Aval!AW158,E_Smart!Y158+E_Smart!AW158,E_Dead!Y158+E_Dead!AW158,E_Cust!Y158+E_Cust!AW158),2))</f>
        <v/>
      </c>
      <c r="H158" s="13">
        <f>IF(OR($A158&gt;$B$3,Debts!$V$9=0),"",ROUND(CHOOSE(StratNo,E_Snow!Z158+E_Snow!AX158,E_Aval!Z158+E_Aval!AX158,E_Smart!Z158+E_Smart!AX158,E_Dead!Z158+E_Dead!AX158,E_Cust!Z158+E_Cust!AX158),2))</f>
        <v/>
      </c>
      <c r="I158" s="13">
        <f>IF(OR($A158&gt;$B$3,Debts!$V$10=0),"",ROUND(CHOOSE(StratNo,E_Snow!AA158+E_Snow!AY158,E_Aval!AA158+E_Aval!AY158,E_Smart!AA158+E_Smart!AY158,E_Dead!AA158+E_Dead!AY158,E_Cust!AA158+E_Cust!AY158),2))</f>
        <v/>
      </c>
      <c r="J158" s="13">
        <f>IF(OR($A158&gt;$B$3,Debts!$V$11=0),"",ROUND(CHOOSE(StratNo,E_Snow!AB158+E_Snow!AZ158,E_Aval!AB158+E_Aval!AZ158,E_Smart!AB158+E_Smart!AZ158,E_Dead!AB158+E_Dead!AZ158,E_Cust!AB158+E_Cust!AZ158),2))</f>
        <v/>
      </c>
      <c r="K158" s="13">
        <f>IF(OR($A158&gt;$B$3,Debts!$V$12=0),"",ROUND(CHOOSE(StratNo,E_Snow!AC158+E_Snow!BA158,E_Aval!AC158+E_Aval!BA158,E_Smart!AC158+E_Smart!BA158,E_Dead!AC158+E_Dead!BA158,E_Cust!AC158+E_Cust!BA158),2))</f>
        <v/>
      </c>
      <c r="L158" s="13">
        <f>IF(OR($A158&gt;$B$3,Debts!$V$13=0),"",ROUND(CHOOSE(StratNo,E_Snow!AD158+E_Snow!BB158,E_Aval!AD158+E_Aval!BB158,E_Smart!AD158+E_Smart!BB158,E_Dead!AD158+E_Dead!BB158,E_Cust!AD158+E_Cust!BB158),2))</f>
        <v/>
      </c>
      <c r="M158" s="13">
        <f>IF(OR($A158&gt;$B$3,Debts!$V$14=0),"",ROUND(CHOOSE(StratNo,E_Snow!AE158+E_Snow!BC158,E_Aval!AE158+E_Aval!BC158,E_Smart!AE158+E_Smart!BC158,E_Dead!AE158+E_Dead!BC158,E_Cust!AE158+E_Cust!BC158),2))</f>
        <v/>
      </c>
      <c r="N158" s="13">
        <f>IF(OR($A158&gt;$B$3,Debts!$V$15=0),"",ROUND(CHOOSE(StratNo,E_Snow!AF158+E_Snow!BD158,E_Aval!AF158+E_Aval!BD158,E_Smart!AF158+E_Smart!BD158,E_Dead!AF158+E_Dead!BD158,E_Cust!AF158+E_Cust!BD158),2))</f>
        <v/>
      </c>
      <c r="O158" s="13">
        <f>IF(OR($A158&gt;$B$3,Debts!$V$16=0),"",ROUND(CHOOSE(StratNo,E_Snow!AG158+E_Snow!BE158,E_Aval!AG158+E_Aval!BE158,E_Smart!AG158+E_Smart!BE158,E_Dead!AG158+E_Dead!BE158,E_Cust!AG158+E_Cust!BE158),2))</f>
        <v/>
      </c>
      <c r="P158" s="13">
        <f>IF($A158&gt;$B$3,"",CHOOSE(StratNo,E_Snow!G158,E_Aval!G158,E_Smart!G158,E_Dead!G158,E_Cust!G158))</f>
        <v/>
      </c>
      <c r="Q158" s="13">
        <f>IF($A158&gt;$B$3,"",CHOOSE(StratNo,E_Snow!H158,E_Aval!H158,E_Smart!H158,E_Dead!H158,E_Cust!H158))</f>
        <v/>
      </c>
      <c r="R158" s="13">
        <f>IF($A158&gt;$B$3,"",CHOOSE(StratNo,E_Snow!I158,E_Aval!I158,E_Smart!I158,E_Dead!I158,E_Cust!I158))</f>
        <v/>
      </c>
    </row>
    <row r="159">
      <c r="A159" s="20" t="n">
        <v>154</v>
      </c>
      <c r="B159" s="11">
        <f>IF(A159&gt;$B$3,"",Months!B159)</f>
        <v/>
      </c>
      <c r="C159" s="13">
        <f>IF(A159&gt;$B$3,"",ROUND(Months!C159+Months!D159,2))</f>
        <v/>
      </c>
      <c r="D159" s="13">
        <f>IF(OR($A159&gt;$B$3,Debts!$V$5=0),"",ROUND(CHOOSE(StratNo,E_Snow!V159+E_Snow!AT159,E_Aval!V159+E_Aval!AT159,E_Smart!V159+E_Smart!AT159,E_Dead!V159+E_Dead!AT159,E_Cust!V159+E_Cust!AT159),2))</f>
        <v/>
      </c>
      <c r="E159" s="13">
        <f>IF(OR($A159&gt;$B$3,Debts!$V$6=0),"",ROUND(CHOOSE(StratNo,E_Snow!W159+E_Snow!AU159,E_Aval!W159+E_Aval!AU159,E_Smart!W159+E_Smart!AU159,E_Dead!W159+E_Dead!AU159,E_Cust!W159+E_Cust!AU159),2))</f>
        <v/>
      </c>
      <c r="F159" s="13">
        <f>IF(OR($A159&gt;$B$3,Debts!$V$7=0),"",ROUND(CHOOSE(StratNo,E_Snow!X159+E_Snow!AV159,E_Aval!X159+E_Aval!AV159,E_Smart!X159+E_Smart!AV159,E_Dead!X159+E_Dead!AV159,E_Cust!X159+E_Cust!AV159),2))</f>
        <v/>
      </c>
      <c r="G159" s="13">
        <f>IF(OR($A159&gt;$B$3,Debts!$V$8=0),"",ROUND(CHOOSE(StratNo,E_Snow!Y159+E_Snow!AW159,E_Aval!Y159+E_Aval!AW159,E_Smart!Y159+E_Smart!AW159,E_Dead!Y159+E_Dead!AW159,E_Cust!Y159+E_Cust!AW159),2))</f>
        <v/>
      </c>
      <c r="H159" s="13">
        <f>IF(OR($A159&gt;$B$3,Debts!$V$9=0),"",ROUND(CHOOSE(StratNo,E_Snow!Z159+E_Snow!AX159,E_Aval!Z159+E_Aval!AX159,E_Smart!Z159+E_Smart!AX159,E_Dead!Z159+E_Dead!AX159,E_Cust!Z159+E_Cust!AX159),2))</f>
        <v/>
      </c>
      <c r="I159" s="13">
        <f>IF(OR($A159&gt;$B$3,Debts!$V$10=0),"",ROUND(CHOOSE(StratNo,E_Snow!AA159+E_Snow!AY159,E_Aval!AA159+E_Aval!AY159,E_Smart!AA159+E_Smart!AY159,E_Dead!AA159+E_Dead!AY159,E_Cust!AA159+E_Cust!AY159),2))</f>
        <v/>
      </c>
      <c r="J159" s="13">
        <f>IF(OR($A159&gt;$B$3,Debts!$V$11=0),"",ROUND(CHOOSE(StratNo,E_Snow!AB159+E_Snow!AZ159,E_Aval!AB159+E_Aval!AZ159,E_Smart!AB159+E_Smart!AZ159,E_Dead!AB159+E_Dead!AZ159,E_Cust!AB159+E_Cust!AZ159),2))</f>
        <v/>
      </c>
      <c r="K159" s="13">
        <f>IF(OR($A159&gt;$B$3,Debts!$V$12=0),"",ROUND(CHOOSE(StratNo,E_Snow!AC159+E_Snow!BA159,E_Aval!AC159+E_Aval!BA159,E_Smart!AC159+E_Smart!BA159,E_Dead!AC159+E_Dead!BA159,E_Cust!AC159+E_Cust!BA159),2))</f>
        <v/>
      </c>
      <c r="L159" s="13">
        <f>IF(OR($A159&gt;$B$3,Debts!$V$13=0),"",ROUND(CHOOSE(StratNo,E_Snow!AD159+E_Snow!BB159,E_Aval!AD159+E_Aval!BB159,E_Smart!AD159+E_Smart!BB159,E_Dead!AD159+E_Dead!BB159,E_Cust!AD159+E_Cust!BB159),2))</f>
        <v/>
      </c>
      <c r="M159" s="13">
        <f>IF(OR($A159&gt;$B$3,Debts!$V$14=0),"",ROUND(CHOOSE(StratNo,E_Snow!AE159+E_Snow!BC159,E_Aval!AE159+E_Aval!BC159,E_Smart!AE159+E_Smart!BC159,E_Dead!AE159+E_Dead!BC159,E_Cust!AE159+E_Cust!BC159),2))</f>
        <v/>
      </c>
      <c r="N159" s="13">
        <f>IF(OR($A159&gt;$B$3,Debts!$V$15=0),"",ROUND(CHOOSE(StratNo,E_Snow!AF159+E_Snow!BD159,E_Aval!AF159+E_Aval!BD159,E_Smart!AF159+E_Smart!BD159,E_Dead!AF159+E_Dead!BD159,E_Cust!AF159+E_Cust!BD159),2))</f>
        <v/>
      </c>
      <c r="O159" s="13">
        <f>IF(OR($A159&gt;$B$3,Debts!$V$16=0),"",ROUND(CHOOSE(StratNo,E_Snow!AG159+E_Snow!BE159,E_Aval!AG159+E_Aval!BE159,E_Smart!AG159+E_Smart!BE159,E_Dead!AG159+E_Dead!BE159,E_Cust!AG159+E_Cust!BE159),2))</f>
        <v/>
      </c>
      <c r="P159" s="13">
        <f>IF($A159&gt;$B$3,"",CHOOSE(StratNo,E_Snow!G159,E_Aval!G159,E_Smart!G159,E_Dead!G159,E_Cust!G159))</f>
        <v/>
      </c>
      <c r="Q159" s="13">
        <f>IF($A159&gt;$B$3,"",CHOOSE(StratNo,E_Snow!H159,E_Aval!H159,E_Smart!H159,E_Dead!H159,E_Cust!H159))</f>
        <v/>
      </c>
      <c r="R159" s="13">
        <f>IF($A159&gt;$B$3,"",CHOOSE(StratNo,E_Snow!I159,E_Aval!I159,E_Smart!I159,E_Dead!I159,E_Cust!I159))</f>
        <v/>
      </c>
    </row>
    <row r="160">
      <c r="A160" s="20" t="n">
        <v>155</v>
      </c>
      <c r="B160" s="11">
        <f>IF(A160&gt;$B$3,"",Months!B160)</f>
        <v/>
      </c>
      <c r="C160" s="13">
        <f>IF(A160&gt;$B$3,"",ROUND(Months!C160+Months!D160,2))</f>
        <v/>
      </c>
      <c r="D160" s="13">
        <f>IF(OR($A160&gt;$B$3,Debts!$V$5=0),"",ROUND(CHOOSE(StratNo,E_Snow!V160+E_Snow!AT160,E_Aval!V160+E_Aval!AT160,E_Smart!V160+E_Smart!AT160,E_Dead!V160+E_Dead!AT160,E_Cust!V160+E_Cust!AT160),2))</f>
        <v/>
      </c>
      <c r="E160" s="13">
        <f>IF(OR($A160&gt;$B$3,Debts!$V$6=0),"",ROUND(CHOOSE(StratNo,E_Snow!W160+E_Snow!AU160,E_Aval!W160+E_Aval!AU160,E_Smart!W160+E_Smart!AU160,E_Dead!W160+E_Dead!AU160,E_Cust!W160+E_Cust!AU160),2))</f>
        <v/>
      </c>
      <c r="F160" s="13">
        <f>IF(OR($A160&gt;$B$3,Debts!$V$7=0),"",ROUND(CHOOSE(StratNo,E_Snow!X160+E_Snow!AV160,E_Aval!X160+E_Aval!AV160,E_Smart!X160+E_Smart!AV160,E_Dead!X160+E_Dead!AV160,E_Cust!X160+E_Cust!AV160),2))</f>
        <v/>
      </c>
      <c r="G160" s="13">
        <f>IF(OR($A160&gt;$B$3,Debts!$V$8=0),"",ROUND(CHOOSE(StratNo,E_Snow!Y160+E_Snow!AW160,E_Aval!Y160+E_Aval!AW160,E_Smart!Y160+E_Smart!AW160,E_Dead!Y160+E_Dead!AW160,E_Cust!Y160+E_Cust!AW160),2))</f>
        <v/>
      </c>
      <c r="H160" s="13">
        <f>IF(OR($A160&gt;$B$3,Debts!$V$9=0),"",ROUND(CHOOSE(StratNo,E_Snow!Z160+E_Snow!AX160,E_Aval!Z160+E_Aval!AX160,E_Smart!Z160+E_Smart!AX160,E_Dead!Z160+E_Dead!AX160,E_Cust!Z160+E_Cust!AX160),2))</f>
        <v/>
      </c>
      <c r="I160" s="13">
        <f>IF(OR($A160&gt;$B$3,Debts!$V$10=0),"",ROUND(CHOOSE(StratNo,E_Snow!AA160+E_Snow!AY160,E_Aval!AA160+E_Aval!AY160,E_Smart!AA160+E_Smart!AY160,E_Dead!AA160+E_Dead!AY160,E_Cust!AA160+E_Cust!AY160),2))</f>
        <v/>
      </c>
      <c r="J160" s="13">
        <f>IF(OR($A160&gt;$B$3,Debts!$V$11=0),"",ROUND(CHOOSE(StratNo,E_Snow!AB160+E_Snow!AZ160,E_Aval!AB160+E_Aval!AZ160,E_Smart!AB160+E_Smart!AZ160,E_Dead!AB160+E_Dead!AZ160,E_Cust!AB160+E_Cust!AZ160),2))</f>
        <v/>
      </c>
      <c r="K160" s="13">
        <f>IF(OR($A160&gt;$B$3,Debts!$V$12=0),"",ROUND(CHOOSE(StratNo,E_Snow!AC160+E_Snow!BA160,E_Aval!AC160+E_Aval!BA160,E_Smart!AC160+E_Smart!BA160,E_Dead!AC160+E_Dead!BA160,E_Cust!AC160+E_Cust!BA160),2))</f>
        <v/>
      </c>
      <c r="L160" s="13">
        <f>IF(OR($A160&gt;$B$3,Debts!$V$13=0),"",ROUND(CHOOSE(StratNo,E_Snow!AD160+E_Snow!BB160,E_Aval!AD160+E_Aval!BB160,E_Smart!AD160+E_Smart!BB160,E_Dead!AD160+E_Dead!BB160,E_Cust!AD160+E_Cust!BB160),2))</f>
        <v/>
      </c>
      <c r="M160" s="13">
        <f>IF(OR($A160&gt;$B$3,Debts!$V$14=0),"",ROUND(CHOOSE(StratNo,E_Snow!AE160+E_Snow!BC160,E_Aval!AE160+E_Aval!BC160,E_Smart!AE160+E_Smart!BC160,E_Dead!AE160+E_Dead!BC160,E_Cust!AE160+E_Cust!BC160),2))</f>
        <v/>
      </c>
      <c r="N160" s="13">
        <f>IF(OR($A160&gt;$B$3,Debts!$V$15=0),"",ROUND(CHOOSE(StratNo,E_Snow!AF160+E_Snow!BD160,E_Aval!AF160+E_Aval!BD160,E_Smart!AF160+E_Smart!BD160,E_Dead!AF160+E_Dead!BD160,E_Cust!AF160+E_Cust!BD160),2))</f>
        <v/>
      </c>
      <c r="O160" s="13">
        <f>IF(OR($A160&gt;$B$3,Debts!$V$16=0),"",ROUND(CHOOSE(StratNo,E_Snow!AG160+E_Snow!BE160,E_Aval!AG160+E_Aval!BE160,E_Smart!AG160+E_Smart!BE160,E_Dead!AG160+E_Dead!BE160,E_Cust!AG160+E_Cust!BE160),2))</f>
        <v/>
      </c>
      <c r="P160" s="13">
        <f>IF($A160&gt;$B$3,"",CHOOSE(StratNo,E_Snow!G160,E_Aval!G160,E_Smart!G160,E_Dead!G160,E_Cust!G160))</f>
        <v/>
      </c>
      <c r="Q160" s="13">
        <f>IF($A160&gt;$B$3,"",CHOOSE(StratNo,E_Snow!H160,E_Aval!H160,E_Smart!H160,E_Dead!H160,E_Cust!H160))</f>
        <v/>
      </c>
      <c r="R160" s="13">
        <f>IF($A160&gt;$B$3,"",CHOOSE(StratNo,E_Snow!I160,E_Aval!I160,E_Smart!I160,E_Dead!I160,E_Cust!I160))</f>
        <v/>
      </c>
    </row>
    <row r="161">
      <c r="A161" s="20" t="n">
        <v>156</v>
      </c>
      <c r="B161" s="11">
        <f>IF(A161&gt;$B$3,"",Months!B161)</f>
        <v/>
      </c>
      <c r="C161" s="13">
        <f>IF(A161&gt;$B$3,"",ROUND(Months!C161+Months!D161,2))</f>
        <v/>
      </c>
      <c r="D161" s="13">
        <f>IF(OR($A161&gt;$B$3,Debts!$V$5=0),"",ROUND(CHOOSE(StratNo,E_Snow!V161+E_Snow!AT161,E_Aval!V161+E_Aval!AT161,E_Smart!V161+E_Smart!AT161,E_Dead!V161+E_Dead!AT161,E_Cust!V161+E_Cust!AT161),2))</f>
        <v/>
      </c>
      <c r="E161" s="13">
        <f>IF(OR($A161&gt;$B$3,Debts!$V$6=0),"",ROUND(CHOOSE(StratNo,E_Snow!W161+E_Snow!AU161,E_Aval!W161+E_Aval!AU161,E_Smart!W161+E_Smart!AU161,E_Dead!W161+E_Dead!AU161,E_Cust!W161+E_Cust!AU161),2))</f>
        <v/>
      </c>
      <c r="F161" s="13">
        <f>IF(OR($A161&gt;$B$3,Debts!$V$7=0),"",ROUND(CHOOSE(StratNo,E_Snow!X161+E_Snow!AV161,E_Aval!X161+E_Aval!AV161,E_Smart!X161+E_Smart!AV161,E_Dead!X161+E_Dead!AV161,E_Cust!X161+E_Cust!AV161),2))</f>
        <v/>
      </c>
      <c r="G161" s="13">
        <f>IF(OR($A161&gt;$B$3,Debts!$V$8=0),"",ROUND(CHOOSE(StratNo,E_Snow!Y161+E_Snow!AW161,E_Aval!Y161+E_Aval!AW161,E_Smart!Y161+E_Smart!AW161,E_Dead!Y161+E_Dead!AW161,E_Cust!Y161+E_Cust!AW161),2))</f>
        <v/>
      </c>
      <c r="H161" s="13">
        <f>IF(OR($A161&gt;$B$3,Debts!$V$9=0),"",ROUND(CHOOSE(StratNo,E_Snow!Z161+E_Snow!AX161,E_Aval!Z161+E_Aval!AX161,E_Smart!Z161+E_Smart!AX161,E_Dead!Z161+E_Dead!AX161,E_Cust!Z161+E_Cust!AX161),2))</f>
        <v/>
      </c>
      <c r="I161" s="13">
        <f>IF(OR($A161&gt;$B$3,Debts!$V$10=0),"",ROUND(CHOOSE(StratNo,E_Snow!AA161+E_Snow!AY161,E_Aval!AA161+E_Aval!AY161,E_Smart!AA161+E_Smart!AY161,E_Dead!AA161+E_Dead!AY161,E_Cust!AA161+E_Cust!AY161),2))</f>
        <v/>
      </c>
      <c r="J161" s="13">
        <f>IF(OR($A161&gt;$B$3,Debts!$V$11=0),"",ROUND(CHOOSE(StratNo,E_Snow!AB161+E_Snow!AZ161,E_Aval!AB161+E_Aval!AZ161,E_Smart!AB161+E_Smart!AZ161,E_Dead!AB161+E_Dead!AZ161,E_Cust!AB161+E_Cust!AZ161),2))</f>
        <v/>
      </c>
      <c r="K161" s="13">
        <f>IF(OR($A161&gt;$B$3,Debts!$V$12=0),"",ROUND(CHOOSE(StratNo,E_Snow!AC161+E_Snow!BA161,E_Aval!AC161+E_Aval!BA161,E_Smart!AC161+E_Smart!BA161,E_Dead!AC161+E_Dead!BA161,E_Cust!AC161+E_Cust!BA161),2))</f>
        <v/>
      </c>
      <c r="L161" s="13">
        <f>IF(OR($A161&gt;$B$3,Debts!$V$13=0),"",ROUND(CHOOSE(StratNo,E_Snow!AD161+E_Snow!BB161,E_Aval!AD161+E_Aval!BB161,E_Smart!AD161+E_Smart!BB161,E_Dead!AD161+E_Dead!BB161,E_Cust!AD161+E_Cust!BB161),2))</f>
        <v/>
      </c>
      <c r="M161" s="13">
        <f>IF(OR($A161&gt;$B$3,Debts!$V$14=0),"",ROUND(CHOOSE(StratNo,E_Snow!AE161+E_Snow!BC161,E_Aval!AE161+E_Aval!BC161,E_Smart!AE161+E_Smart!BC161,E_Dead!AE161+E_Dead!BC161,E_Cust!AE161+E_Cust!BC161),2))</f>
        <v/>
      </c>
      <c r="N161" s="13">
        <f>IF(OR($A161&gt;$B$3,Debts!$V$15=0),"",ROUND(CHOOSE(StratNo,E_Snow!AF161+E_Snow!BD161,E_Aval!AF161+E_Aval!BD161,E_Smart!AF161+E_Smart!BD161,E_Dead!AF161+E_Dead!BD161,E_Cust!AF161+E_Cust!BD161),2))</f>
        <v/>
      </c>
      <c r="O161" s="13">
        <f>IF(OR($A161&gt;$B$3,Debts!$V$16=0),"",ROUND(CHOOSE(StratNo,E_Snow!AG161+E_Snow!BE161,E_Aval!AG161+E_Aval!BE161,E_Smart!AG161+E_Smart!BE161,E_Dead!AG161+E_Dead!BE161,E_Cust!AG161+E_Cust!BE161),2))</f>
        <v/>
      </c>
      <c r="P161" s="13">
        <f>IF($A161&gt;$B$3,"",CHOOSE(StratNo,E_Snow!G161,E_Aval!G161,E_Smart!G161,E_Dead!G161,E_Cust!G161))</f>
        <v/>
      </c>
      <c r="Q161" s="13">
        <f>IF($A161&gt;$B$3,"",CHOOSE(StratNo,E_Snow!H161,E_Aval!H161,E_Smart!H161,E_Dead!H161,E_Cust!H161))</f>
        <v/>
      </c>
      <c r="R161" s="13">
        <f>IF($A161&gt;$B$3,"",CHOOSE(StratNo,E_Snow!I161,E_Aval!I161,E_Smart!I161,E_Dead!I161,E_Cust!I161))</f>
        <v/>
      </c>
    </row>
    <row r="162">
      <c r="A162" s="20" t="n">
        <v>157</v>
      </c>
      <c r="B162" s="11">
        <f>IF(A162&gt;$B$3,"",Months!B162)</f>
        <v/>
      </c>
      <c r="C162" s="13">
        <f>IF(A162&gt;$B$3,"",ROUND(Months!C162+Months!D162,2))</f>
        <v/>
      </c>
      <c r="D162" s="13">
        <f>IF(OR($A162&gt;$B$3,Debts!$V$5=0),"",ROUND(CHOOSE(StratNo,E_Snow!V162+E_Snow!AT162,E_Aval!V162+E_Aval!AT162,E_Smart!V162+E_Smart!AT162,E_Dead!V162+E_Dead!AT162,E_Cust!V162+E_Cust!AT162),2))</f>
        <v/>
      </c>
      <c r="E162" s="13">
        <f>IF(OR($A162&gt;$B$3,Debts!$V$6=0),"",ROUND(CHOOSE(StratNo,E_Snow!W162+E_Snow!AU162,E_Aval!W162+E_Aval!AU162,E_Smart!W162+E_Smart!AU162,E_Dead!W162+E_Dead!AU162,E_Cust!W162+E_Cust!AU162),2))</f>
        <v/>
      </c>
      <c r="F162" s="13">
        <f>IF(OR($A162&gt;$B$3,Debts!$V$7=0),"",ROUND(CHOOSE(StratNo,E_Snow!X162+E_Snow!AV162,E_Aval!X162+E_Aval!AV162,E_Smart!X162+E_Smart!AV162,E_Dead!X162+E_Dead!AV162,E_Cust!X162+E_Cust!AV162),2))</f>
        <v/>
      </c>
      <c r="G162" s="13">
        <f>IF(OR($A162&gt;$B$3,Debts!$V$8=0),"",ROUND(CHOOSE(StratNo,E_Snow!Y162+E_Snow!AW162,E_Aval!Y162+E_Aval!AW162,E_Smart!Y162+E_Smart!AW162,E_Dead!Y162+E_Dead!AW162,E_Cust!Y162+E_Cust!AW162),2))</f>
        <v/>
      </c>
      <c r="H162" s="13">
        <f>IF(OR($A162&gt;$B$3,Debts!$V$9=0),"",ROUND(CHOOSE(StratNo,E_Snow!Z162+E_Snow!AX162,E_Aval!Z162+E_Aval!AX162,E_Smart!Z162+E_Smart!AX162,E_Dead!Z162+E_Dead!AX162,E_Cust!Z162+E_Cust!AX162),2))</f>
        <v/>
      </c>
      <c r="I162" s="13">
        <f>IF(OR($A162&gt;$B$3,Debts!$V$10=0),"",ROUND(CHOOSE(StratNo,E_Snow!AA162+E_Snow!AY162,E_Aval!AA162+E_Aval!AY162,E_Smart!AA162+E_Smart!AY162,E_Dead!AA162+E_Dead!AY162,E_Cust!AA162+E_Cust!AY162),2))</f>
        <v/>
      </c>
      <c r="J162" s="13">
        <f>IF(OR($A162&gt;$B$3,Debts!$V$11=0),"",ROUND(CHOOSE(StratNo,E_Snow!AB162+E_Snow!AZ162,E_Aval!AB162+E_Aval!AZ162,E_Smart!AB162+E_Smart!AZ162,E_Dead!AB162+E_Dead!AZ162,E_Cust!AB162+E_Cust!AZ162),2))</f>
        <v/>
      </c>
      <c r="K162" s="13">
        <f>IF(OR($A162&gt;$B$3,Debts!$V$12=0),"",ROUND(CHOOSE(StratNo,E_Snow!AC162+E_Snow!BA162,E_Aval!AC162+E_Aval!BA162,E_Smart!AC162+E_Smart!BA162,E_Dead!AC162+E_Dead!BA162,E_Cust!AC162+E_Cust!BA162),2))</f>
        <v/>
      </c>
      <c r="L162" s="13">
        <f>IF(OR($A162&gt;$B$3,Debts!$V$13=0),"",ROUND(CHOOSE(StratNo,E_Snow!AD162+E_Snow!BB162,E_Aval!AD162+E_Aval!BB162,E_Smart!AD162+E_Smart!BB162,E_Dead!AD162+E_Dead!BB162,E_Cust!AD162+E_Cust!BB162),2))</f>
        <v/>
      </c>
      <c r="M162" s="13">
        <f>IF(OR($A162&gt;$B$3,Debts!$V$14=0),"",ROUND(CHOOSE(StratNo,E_Snow!AE162+E_Snow!BC162,E_Aval!AE162+E_Aval!BC162,E_Smart!AE162+E_Smart!BC162,E_Dead!AE162+E_Dead!BC162,E_Cust!AE162+E_Cust!BC162),2))</f>
        <v/>
      </c>
      <c r="N162" s="13">
        <f>IF(OR($A162&gt;$B$3,Debts!$V$15=0),"",ROUND(CHOOSE(StratNo,E_Snow!AF162+E_Snow!BD162,E_Aval!AF162+E_Aval!BD162,E_Smart!AF162+E_Smart!BD162,E_Dead!AF162+E_Dead!BD162,E_Cust!AF162+E_Cust!BD162),2))</f>
        <v/>
      </c>
      <c r="O162" s="13">
        <f>IF(OR($A162&gt;$B$3,Debts!$V$16=0),"",ROUND(CHOOSE(StratNo,E_Snow!AG162+E_Snow!BE162,E_Aval!AG162+E_Aval!BE162,E_Smart!AG162+E_Smart!BE162,E_Dead!AG162+E_Dead!BE162,E_Cust!AG162+E_Cust!BE162),2))</f>
        <v/>
      </c>
      <c r="P162" s="13">
        <f>IF($A162&gt;$B$3,"",CHOOSE(StratNo,E_Snow!G162,E_Aval!G162,E_Smart!G162,E_Dead!G162,E_Cust!G162))</f>
        <v/>
      </c>
      <c r="Q162" s="13">
        <f>IF($A162&gt;$B$3,"",CHOOSE(StratNo,E_Snow!H162,E_Aval!H162,E_Smart!H162,E_Dead!H162,E_Cust!H162))</f>
        <v/>
      </c>
      <c r="R162" s="13">
        <f>IF($A162&gt;$B$3,"",CHOOSE(StratNo,E_Snow!I162,E_Aval!I162,E_Smart!I162,E_Dead!I162,E_Cust!I162))</f>
        <v/>
      </c>
    </row>
    <row r="163">
      <c r="A163" s="20" t="n">
        <v>158</v>
      </c>
      <c r="B163" s="11">
        <f>IF(A163&gt;$B$3,"",Months!B163)</f>
        <v/>
      </c>
      <c r="C163" s="13">
        <f>IF(A163&gt;$B$3,"",ROUND(Months!C163+Months!D163,2))</f>
        <v/>
      </c>
      <c r="D163" s="13">
        <f>IF(OR($A163&gt;$B$3,Debts!$V$5=0),"",ROUND(CHOOSE(StratNo,E_Snow!V163+E_Snow!AT163,E_Aval!V163+E_Aval!AT163,E_Smart!V163+E_Smart!AT163,E_Dead!V163+E_Dead!AT163,E_Cust!V163+E_Cust!AT163),2))</f>
        <v/>
      </c>
      <c r="E163" s="13">
        <f>IF(OR($A163&gt;$B$3,Debts!$V$6=0),"",ROUND(CHOOSE(StratNo,E_Snow!W163+E_Snow!AU163,E_Aval!W163+E_Aval!AU163,E_Smart!W163+E_Smart!AU163,E_Dead!W163+E_Dead!AU163,E_Cust!W163+E_Cust!AU163),2))</f>
        <v/>
      </c>
      <c r="F163" s="13">
        <f>IF(OR($A163&gt;$B$3,Debts!$V$7=0),"",ROUND(CHOOSE(StratNo,E_Snow!X163+E_Snow!AV163,E_Aval!X163+E_Aval!AV163,E_Smart!X163+E_Smart!AV163,E_Dead!X163+E_Dead!AV163,E_Cust!X163+E_Cust!AV163),2))</f>
        <v/>
      </c>
      <c r="G163" s="13">
        <f>IF(OR($A163&gt;$B$3,Debts!$V$8=0),"",ROUND(CHOOSE(StratNo,E_Snow!Y163+E_Snow!AW163,E_Aval!Y163+E_Aval!AW163,E_Smart!Y163+E_Smart!AW163,E_Dead!Y163+E_Dead!AW163,E_Cust!Y163+E_Cust!AW163),2))</f>
        <v/>
      </c>
      <c r="H163" s="13">
        <f>IF(OR($A163&gt;$B$3,Debts!$V$9=0),"",ROUND(CHOOSE(StratNo,E_Snow!Z163+E_Snow!AX163,E_Aval!Z163+E_Aval!AX163,E_Smart!Z163+E_Smart!AX163,E_Dead!Z163+E_Dead!AX163,E_Cust!Z163+E_Cust!AX163),2))</f>
        <v/>
      </c>
      <c r="I163" s="13">
        <f>IF(OR($A163&gt;$B$3,Debts!$V$10=0),"",ROUND(CHOOSE(StratNo,E_Snow!AA163+E_Snow!AY163,E_Aval!AA163+E_Aval!AY163,E_Smart!AA163+E_Smart!AY163,E_Dead!AA163+E_Dead!AY163,E_Cust!AA163+E_Cust!AY163),2))</f>
        <v/>
      </c>
      <c r="J163" s="13">
        <f>IF(OR($A163&gt;$B$3,Debts!$V$11=0),"",ROUND(CHOOSE(StratNo,E_Snow!AB163+E_Snow!AZ163,E_Aval!AB163+E_Aval!AZ163,E_Smart!AB163+E_Smart!AZ163,E_Dead!AB163+E_Dead!AZ163,E_Cust!AB163+E_Cust!AZ163),2))</f>
        <v/>
      </c>
      <c r="K163" s="13">
        <f>IF(OR($A163&gt;$B$3,Debts!$V$12=0),"",ROUND(CHOOSE(StratNo,E_Snow!AC163+E_Snow!BA163,E_Aval!AC163+E_Aval!BA163,E_Smart!AC163+E_Smart!BA163,E_Dead!AC163+E_Dead!BA163,E_Cust!AC163+E_Cust!BA163),2))</f>
        <v/>
      </c>
      <c r="L163" s="13">
        <f>IF(OR($A163&gt;$B$3,Debts!$V$13=0),"",ROUND(CHOOSE(StratNo,E_Snow!AD163+E_Snow!BB163,E_Aval!AD163+E_Aval!BB163,E_Smart!AD163+E_Smart!BB163,E_Dead!AD163+E_Dead!BB163,E_Cust!AD163+E_Cust!BB163),2))</f>
        <v/>
      </c>
      <c r="M163" s="13">
        <f>IF(OR($A163&gt;$B$3,Debts!$V$14=0),"",ROUND(CHOOSE(StratNo,E_Snow!AE163+E_Snow!BC163,E_Aval!AE163+E_Aval!BC163,E_Smart!AE163+E_Smart!BC163,E_Dead!AE163+E_Dead!BC163,E_Cust!AE163+E_Cust!BC163),2))</f>
        <v/>
      </c>
      <c r="N163" s="13">
        <f>IF(OR($A163&gt;$B$3,Debts!$V$15=0),"",ROUND(CHOOSE(StratNo,E_Snow!AF163+E_Snow!BD163,E_Aval!AF163+E_Aval!BD163,E_Smart!AF163+E_Smart!BD163,E_Dead!AF163+E_Dead!BD163,E_Cust!AF163+E_Cust!BD163),2))</f>
        <v/>
      </c>
      <c r="O163" s="13">
        <f>IF(OR($A163&gt;$B$3,Debts!$V$16=0),"",ROUND(CHOOSE(StratNo,E_Snow!AG163+E_Snow!BE163,E_Aval!AG163+E_Aval!BE163,E_Smart!AG163+E_Smart!BE163,E_Dead!AG163+E_Dead!BE163,E_Cust!AG163+E_Cust!BE163),2))</f>
        <v/>
      </c>
      <c r="P163" s="13">
        <f>IF($A163&gt;$B$3,"",CHOOSE(StratNo,E_Snow!G163,E_Aval!G163,E_Smart!G163,E_Dead!G163,E_Cust!G163))</f>
        <v/>
      </c>
      <c r="Q163" s="13">
        <f>IF($A163&gt;$B$3,"",CHOOSE(StratNo,E_Snow!H163,E_Aval!H163,E_Smart!H163,E_Dead!H163,E_Cust!H163))</f>
        <v/>
      </c>
      <c r="R163" s="13">
        <f>IF($A163&gt;$B$3,"",CHOOSE(StratNo,E_Snow!I163,E_Aval!I163,E_Smart!I163,E_Dead!I163,E_Cust!I163))</f>
        <v/>
      </c>
    </row>
    <row r="164">
      <c r="A164" s="20" t="n">
        <v>159</v>
      </c>
      <c r="B164" s="11">
        <f>IF(A164&gt;$B$3,"",Months!B164)</f>
        <v/>
      </c>
      <c r="C164" s="13">
        <f>IF(A164&gt;$B$3,"",ROUND(Months!C164+Months!D164,2))</f>
        <v/>
      </c>
      <c r="D164" s="13">
        <f>IF(OR($A164&gt;$B$3,Debts!$V$5=0),"",ROUND(CHOOSE(StratNo,E_Snow!V164+E_Snow!AT164,E_Aval!V164+E_Aval!AT164,E_Smart!V164+E_Smart!AT164,E_Dead!V164+E_Dead!AT164,E_Cust!V164+E_Cust!AT164),2))</f>
        <v/>
      </c>
      <c r="E164" s="13">
        <f>IF(OR($A164&gt;$B$3,Debts!$V$6=0),"",ROUND(CHOOSE(StratNo,E_Snow!W164+E_Snow!AU164,E_Aval!W164+E_Aval!AU164,E_Smart!W164+E_Smart!AU164,E_Dead!W164+E_Dead!AU164,E_Cust!W164+E_Cust!AU164),2))</f>
        <v/>
      </c>
      <c r="F164" s="13">
        <f>IF(OR($A164&gt;$B$3,Debts!$V$7=0),"",ROUND(CHOOSE(StratNo,E_Snow!X164+E_Snow!AV164,E_Aval!X164+E_Aval!AV164,E_Smart!X164+E_Smart!AV164,E_Dead!X164+E_Dead!AV164,E_Cust!X164+E_Cust!AV164),2))</f>
        <v/>
      </c>
      <c r="G164" s="13">
        <f>IF(OR($A164&gt;$B$3,Debts!$V$8=0),"",ROUND(CHOOSE(StratNo,E_Snow!Y164+E_Snow!AW164,E_Aval!Y164+E_Aval!AW164,E_Smart!Y164+E_Smart!AW164,E_Dead!Y164+E_Dead!AW164,E_Cust!Y164+E_Cust!AW164),2))</f>
        <v/>
      </c>
      <c r="H164" s="13">
        <f>IF(OR($A164&gt;$B$3,Debts!$V$9=0),"",ROUND(CHOOSE(StratNo,E_Snow!Z164+E_Snow!AX164,E_Aval!Z164+E_Aval!AX164,E_Smart!Z164+E_Smart!AX164,E_Dead!Z164+E_Dead!AX164,E_Cust!Z164+E_Cust!AX164),2))</f>
        <v/>
      </c>
      <c r="I164" s="13">
        <f>IF(OR($A164&gt;$B$3,Debts!$V$10=0),"",ROUND(CHOOSE(StratNo,E_Snow!AA164+E_Snow!AY164,E_Aval!AA164+E_Aval!AY164,E_Smart!AA164+E_Smart!AY164,E_Dead!AA164+E_Dead!AY164,E_Cust!AA164+E_Cust!AY164),2))</f>
        <v/>
      </c>
      <c r="J164" s="13">
        <f>IF(OR($A164&gt;$B$3,Debts!$V$11=0),"",ROUND(CHOOSE(StratNo,E_Snow!AB164+E_Snow!AZ164,E_Aval!AB164+E_Aval!AZ164,E_Smart!AB164+E_Smart!AZ164,E_Dead!AB164+E_Dead!AZ164,E_Cust!AB164+E_Cust!AZ164),2))</f>
        <v/>
      </c>
      <c r="K164" s="13">
        <f>IF(OR($A164&gt;$B$3,Debts!$V$12=0),"",ROUND(CHOOSE(StratNo,E_Snow!AC164+E_Snow!BA164,E_Aval!AC164+E_Aval!BA164,E_Smart!AC164+E_Smart!BA164,E_Dead!AC164+E_Dead!BA164,E_Cust!AC164+E_Cust!BA164),2))</f>
        <v/>
      </c>
      <c r="L164" s="13">
        <f>IF(OR($A164&gt;$B$3,Debts!$V$13=0),"",ROUND(CHOOSE(StratNo,E_Snow!AD164+E_Snow!BB164,E_Aval!AD164+E_Aval!BB164,E_Smart!AD164+E_Smart!BB164,E_Dead!AD164+E_Dead!BB164,E_Cust!AD164+E_Cust!BB164),2))</f>
        <v/>
      </c>
      <c r="M164" s="13">
        <f>IF(OR($A164&gt;$B$3,Debts!$V$14=0),"",ROUND(CHOOSE(StratNo,E_Snow!AE164+E_Snow!BC164,E_Aval!AE164+E_Aval!BC164,E_Smart!AE164+E_Smart!BC164,E_Dead!AE164+E_Dead!BC164,E_Cust!AE164+E_Cust!BC164),2))</f>
        <v/>
      </c>
      <c r="N164" s="13">
        <f>IF(OR($A164&gt;$B$3,Debts!$V$15=0),"",ROUND(CHOOSE(StratNo,E_Snow!AF164+E_Snow!BD164,E_Aval!AF164+E_Aval!BD164,E_Smart!AF164+E_Smart!BD164,E_Dead!AF164+E_Dead!BD164,E_Cust!AF164+E_Cust!BD164),2))</f>
        <v/>
      </c>
      <c r="O164" s="13">
        <f>IF(OR($A164&gt;$B$3,Debts!$V$16=0),"",ROUND(CHOOSE(StratNo,E_Snow!AG164+E_Snow!BE164,E_Aval!AG164+E_Aval!BE164,E_Smart!AG164+E_Smart!BE164,E_Dead!AG164+E_Dead!BE164,E_Cust!AG164+E_Cust!BE164),2))</f>
        <v/>
      </c>
      <c r="P164" s="13">
        <f>IF($A164&gt;$B$3,"",CHOOSE(StratNo,E_Snow!G164,E_Aval!G164,E_Smart!G164,E_Dead!G164,E_Cust!G164))</f>
        <v/>
      </c>
      <c r="Q164" s="13">
        <f>IF($A164&gt;$B$3,"",CHOOSE(StratNo,E_Snow!H164,E_Aval!H164,E_Smart!H164,E_Dead!H164,E_Cust!H164))</f>
        <v/>
      </c>
      <c r="R164" s="13">
        <f>IF($A164&gt;$B$3,"",CHOOSE(StratNo,E_Snow!I164,E_Aval!I164,E_Smart!I164,E_Dead!I164,E_Cust!I164))</f>
        <v/>
      </c>
    </row>
    <row r="165">
      <c r="A165" s="20" t="n">
        <v>160</v>
      </c>
      <c r="B165" s="11">
        <f>IF(A165&gt;$B$3,"",Months!B165)</f>
        <v/>
      </c>
      <c r="C165" s="13">
        <f>IF(A165&gt;$B$3,"",ROUND(Months!C165+Months!D165,2))</f>
        <v/>
      </c>
      <c r="D165" s="13">
        <f>IF(OR($A165&gt;$B$3,Debts!$V$5=0),"",ROUND(CHOOSE(StratNo,E_Snow!V165+E_Snow!AT165,E_Aval!V165+E_Aval!AT165,E_Smart!V165+E_Smart!AT165,E_Dead!V165+E_Dead!AT165,E_Cust!V165+E_Cust!AT165),2))</f>
        <v/>
      </c>
      <c r="E165" s="13">
        <f>IF(OR($A165&gt;$B$3,Debts!$V$6=0),"",ROUND(CHOOSE(StratNo,E_Snow!W165+E_Snow!AU165,E_Aval!W165+E_Aval!AU165,E_Smart!W165+E_Smart!AU165,E_Dead!W165+E_Dead!AU165,E_Cust!W165+E_Cust!AU165),2))</f>
        <v/>
      </c>
      <c r="F165" s="13">
        <f>IF(OR($A165&gt;$B$3,Debts!$V$7=0),"",ROUND(CHOOSE(StratNo,E_Snow!X165+E_Snow!AV165,E_Aval!X165+E_Aval!AV165,E_Smart!X165+E_Smart!AV165,E_Dead!X165+E_Dead!AV165,E_Cust!X165+E_Cust!AV165),2))</f>
        <v/>
      </c>
      <c r="G165" s="13">
        <f>IF(OR($A165&gt;$B$3,Debts!$V$8=0),"",ROUND(CHOOSE(StratNo,E_Snow!Y165+E_Snow!AW165,E_Aval!Y165+E_Aval!AW165,E_Smart!Y165+E_Smart!AW165,E_Dead!Y165+E_Dead!AW165,E_Cust!Y165+E_Cust!AW165),2))</f>
        <v/>
      </c>
      <c r="H165" s="13">
        <f>IF(OR($A165&gt;$B$3,Debts!$V$9=0),"",ROUND(CHOOSE(StratNo,E_Snow!Z165+E_Snow!AX165,E_Aval!Z165+E_Aval!AX165,E_Smart!Z165+E_Smart!AX165,E_Dead!Z165+E_Dead!AX165,E_Cust!Z165+E_Cust!AX165),2))</f>
        <v/>
      </c>
      <c r="I165" s="13">
        <f>IF(OR($A165&gt;$B$3,Debts!$V$10=0),"",ROUND(CHOOSE(StratNo,E_Snow!AA165+E_Snow!AY165,E_Aval!AA165+E_Aval!AY165,E_Smart!AA165+E_Smart!AY165,E_Dead!AA165+E_Dead!AY165,E_Cust!AA165+E_Cust!AY165),2))</f>
        <v/>
      </c>
      <c r="J165" s="13">
        <f>IF(OR($A165&gt;$B$3,Debts!$V$11=0),"",ROUND(CHOOSE(StratNo,E_Snow!AB165+E_Snow!AZ165,E_Aval!AB165+E_Aval!AZ165,E_Smart!AB165+E_Smart!AZ165,E_Dead!AB165+E_Dead!AZ165,E_Cust!AB165+E_Cust!AZ165),2))</f>
        <v/>
      </c>
      <c r="K165" s="13">
        <f>IF(OR($A165&gt;$B$3,Debts!$V$12=0),"",ROUND(CHOOSE(StratNo,E_Snow!AC165+E_Snow!BA165,E_Aval!AC165+E_Aval!BA165,E_Smart!AC165+E_Smart!BA165,E_Dead!AC165+E_Dead!BA165,E_Cust!AC165+E_Cust!BA165),2))</f>
        <v/>
      </c>
      <c r="L165" s="13">
        <f>IF(OR($A165&gt;$B$3,Debts!$V$13=0),"",ROUND(CHOOSE(StratNo,E_Snow!AD165+E_Snow!BB165,E_Aval!AD165+E_Aval!BB165,E_Smart!AD165+E_Smart!BB165,E_Dead!AD165+E_Dead!BB165,E_Cust!AD165+E_Cust!BB165),2))</f>
        <v/>
      </c>
      <c r="M165" s="13">
        <f>IF(OR($A165&gt;$B$3,Debts!$V$14=0),"",ROUND(CHOOSE(StratNo,E_Snow!AE165+E_Snow!BC165,E_Aval!AE165+E_Aval!BC165,E_Smart!AE165+E_Smart!BC165,E_Dead!AE165+E_Dead!BC165,E_Cust!AE165+E_Cust!BC165),2))</f>
        <v/>
      </c>
      <c r="N165" s="13">
        <f>IF(OR($A165&gt;$B$3,Debts!$V$15=0),"",ROUND(CHOOSE(StratNo,E_Snow!AF165+E_Snow!BD165,E_Aval!AF165+E_Aval!BD165,E_Smart!AF165+E_Smart!BD165,E_Dead!AF165+E_Dead!BD165,E_Cust!AF165+E_Cust!BD165),2))</f>
        <v/>
      </c>
      <c r="O165" s="13">
        <f>IF(OR($A165&gt;$B$3,Debts!$V$16=0),"",ROUND(CHOOSE(StratNo,E_Snow!AG165+E_Snow!BE165,E_Aval!AG165+E_Aval!BE165,E_Smart!AG165+E_Smart!BE165,E_Dead!AG165+E_Dead!BE165,E_Cust!AG165+E_Cust!BE165),2))</f>
        <v/>
      </c>
      <c r="P165" s="13">
        <f>IF($A165&gt;$B$3,"",CHOOSE(StratNo,E_Snow!G165,E_Aval!G165,E_Smart!G165,E_Dead!G165,E_Cust!G165))</f>
        <v/>
      </c>
      <c r="Q165" s="13">
        <f>IF($A165&gt;$B$3,"",CHOOSE(StratNo,E_Snow!H165,E_Aval!H165,E_Smart!H165,E_Dead!H165,E_Cust!H165))</f>
        <v/>
      </c>
      <c r="R165" s="13">
        <f>IF($A165&gt;$B$3,"",CHOOSE(StratNo,E_Snow!I165,E_Aval!I165,E_Smart!I165,E_Dead!I165,E_Cust!I165))</f>
        <v/>
      </c>
    </row>
    <row r="166">
      <c r="A166" s="20" t="n">
        <v>161</v>
      </c>
      <c r="B166" s="11">
        <f>IF(A166&gt;$B$3,"",Months!B166)</f>
        <v/>
      </c>
      <c r="C166" s="13">
        <f>IF(A166&gt;$B$3,"",ROUND(Months!C166+Months!D166,2))</f>
        <v/>
      </c>
      <c r="D166" s="13">
        <f>IF(OR($A166&gt;$B$3,Debts!$V$5=0),"",ROUND(CHOOSE(StratNo,E_Snow!V166+E_Snow!AT166,E_Aval!V166+E_Aval!AT166,E_Smart!V166+E_Smart!AT166,E_Dead!V166+E_Dead!AT166,E_Cust!V166+E_Cust!AT166),2))</f>
        <v/>
      </c>
      <c r="E166" s="13">
        <f>IF(OR($A166&gt;$B$3,Debts!$V$6=0),"",ROUND(CHOOSE(StratNo,E_Snow!W166+E_Snow!AU166,E_Aval!W166+E_Aval!AU166,E_Smart!W166+E_Smart!AU166,E_Dead!W166+E_Dead!AU166,E_Cust!W166+E_Cust!AU166),2))</f>
        <v/>
      </c>
      <c r="F166" s="13">
        <f>IF(OR($A166&gt;$B$3,Debts!$V$7=0),"",ROUND(CHOOSE(StratNo,E_Snow!X166+E_Snow!AV166,E_Aval!X166+E_Aval!AV166,E_Smart!X166+E_Smart!AV166,E_Dead!X166+E_Dead!AV166,E_Cust!X166+E_Cust!AV166),2))</f>
        <v/>
      </c>
      <c r="G166" s="13">
        <f>IF(OR($A166&gt;$B$3,Debts!$V$8=0),"",ROUND(CHOOSE(StratNo,E_Snow!Y166+E_Snow!AW166,E_Aval!Y166+E_Aval!AW166,E_Smart!Y166+E_Smart!AW166,E_Dead!Y166+E_Dead!AW166,E_Cust!Y166+E_Cust!AW166),2))</f>
        <v/>
      </c>
      <c r="H166" s="13">
        <f>IF(OR($A166&gt;$B$3,Debts!$V$9=0),"",ROUND(CHOOSE(StratNo,E_Snow!Z166+E_Snow!AX166,E_Aval!Z166+E_Aval!AX166,E_Smart!Z166+E_Smart!AX166,E_Dead!Z166+E_Dead!AX166,E_Cust!Z166+E_Cust!AX166),2))</f>
        <v/>
      </c>
      <c r="I166" s="13">
        <f>IF(OR($A166&gt;$B$3,Debts!$V$10=0),"",ROUND(CHOOSE(StratNo,E_Snow!AA166+E_Snow!AY166,E_Aval!AA166+E_Aval!AY166,E_Smart!AA166+E_Smart!AY166,E_Dead!AA166+E_Dead!AY166,E_Cust!AA166+E_Cust!AY166),2))</f>
        <v/>
      </c>
      <c r="J166" s="13">
        <f>IF(OR($A166&gt;$B$3,Debts!$V$11=0),"",ROUND(CHOOSE(StratNo,E_Snow!AB166+E_Snow!AZ166,E_Aval!AB166+E_Aval!AZ166,E_Smart!AB166+E_Smart!AZ166,E_Dead!AB166+E_Dead!AZ166,E_Cust!AB166+E_Cust!AZ166),2))</f>
        <v/>
      </c>
      <c r="K166" s="13">
        <f>IF(OR($A166&gt;$B$3,Debts!$V$12=0),"",ROUND(CHOOSE(StratNo,E_Snow!AC166+E_Snow!BA166,E_Aval!AC166+E_Aval!BA166,E_Smart!AC166+E_Smart!BA166,E_Dead!AC166+E_Dead!BA166,E_Cust!AC166+E_Cust!BA166),2))</f>
        <v/>
      </c>
      <c r="L166" s="13">
        <f>IF(OR($A166&gt;$B$3,Debts!$V$13=0),"",ROUND(CHOOSE(StratNo,E_Snow!AD166+E_Snow!BB166,E_Aval!AD166+E_Aval!BB166,E_Smart!AD166+E_Smart!BB166,E_Dead!AD166+E_Dead!BB166,E_Cust!AD166+E_Cust!BB166),2))</f>
        <v/>
      </c>
      <c r="M166" s="13">
        <f>IF(OR($A166&gt;$B$3,Debts!$V$14=0),"",ROUND(CHOOSE(StratNo,E_Snow!AE166+E_Snow!BC166,E_Aval!AE166+E_Aval!BC166,E_Smart!AE166+E_Smart!BC166,E_Dead!AE166+E_Dead!BC166,E_Cust!AE166+E_Cust!BC166),2))</f>
        <v/>
      </c>
      <c r="N166" s="13">
        <f>IF(OR($A166&gt;$B$3,Debts!$V$15=0),"",ROUND(CHOOSE(StratNo,E_Snow!AF166+E_Snow!BD166,E_Aval!AF166+E_Aval!BD166,E_Smart!AF166+E_Smart!BD166,E_Dead!AF166+E_Dead!BD166,E_Cust!AF166+E_Cust!BD166),2))</f>
        <v/>
      </c>
      <c r="O166" s="13">
        <f>IF(OR($A166&gt;$B$3,Debts!$V$16=0),"",ROUND(CHOOSE(StratNo,E_Snow!AG166+E_Snow!BE166,E_Aval!AG166+E_Aval!BE166,E_Smart!AG166+E_Smart!BE166,E_Dead!AG166+E_Dead!BE166,E_Cust!AG166+E_Cust!BE166),2))</f>
        <v/>
      </c>
      <c r="P166" s="13">
        <f>IF($A166&gt;$B$3,"",CHOOSE(StratNo,E_Snow!G166,E_Aval!G166,E_Smart!G166,E_Dead!G166,E_Cust!G166))</f>
        <v/>
      </c>
      <c r="Q166" s="13">
        <f>IF($A166&gt;$B$3,"",CHOOSE(StratNo,E_Snow!H166,E_Aval!H166,E_Smart!H166,E_Dead!H166,E_Cust!H166))</f>
        <v/>
      </c>
      <c r="R166" s="13">
        <f>IF($A166&gt;$B$3,"",CHOOSE(StratNo,E_Snow!I166,E_Aval!I166,E_Smart!I166,E_Dead!I166,E_Cust!I166))</f>
        <v/>
      </c>
    </row>
    <row r="167">
      <c r="A167" s="20" t="n">
        <v>162</v>
      </c>
      <c r="B167" s="11">
        <f>IF(A167&gt;$B$3,"",Months!B167)</f>
        <v/>
      </c>
      <c r="C167" s="13">
        <f>IF(A167&gt;$B$3,"",ROUND(Months!C167+Months!D167,2))</f>
        <v/>
      </c>
      <c r="D167" s="13">
        <f>IF(OR($A167&gt;$B$3,Debts!$V$5=0),"",ROUND(CHOOSE(StratNo,E_Snow!V167+E_Snow!AT167,E_Aval!V167+E_Aval!AT167,E_Smart!V167+E_Smart!AT167,E_Dead!V167+E_Dead!AT167,E_Cust!V167+E_Cust!AT167),2))</f>
        <v/>
      </c>
      <c r="E167" s="13">
        <f>IF(OR($A167&gt;$B$3,Debts!$V$6=0),"",ROUND(CHOOSE(StratNo,E_Snow!W167+E_Snow!AU167,E_Aval!W167+E_Aval!AU167,E_Smart!W167+E_Smart!AU167,E_Dead!W167+E_Dead!AU167,E_Cust!W167+E_Cust!AU167),2))</f>
        <v/>
      </c>
      <c r="F167" s="13">
        <f>IF(OR($A167&gt;$B$3,Debts!$V$7=0),"",ROUND(CHOOSE(StratNo,E_Snow!X167+E_Snow!AV167,E_Aval!X167+E_Aval!AV167,E_Smart!X167+E_Smart!AV167,E_Dead!X167+E_Dead!AV167,E_Cust!X167+E_Cust!AV167),2))</f>
        <v/>
      </c>
      <c r="G167" s="13">
        <f>IF(OR($A167&gt;$B$3,Debts!$V$8=0),"",ROUND(CHOOSE(StratNo,E_Snow!Y167+E_Snow!AW167,E_Aval!Y167+E_Aval!AW167,E_Smart!Y167+E_Smart!AW167,E_Dead!Y167+E_Dead!AW167,E_Cust!Y167+E_Cust!AW167),2))</f>
        <v/>
      </c>
      <c r="H167" s="13">
        <f>IF(OR($A167&gt;$B$3,Debts!$V$9=0),"",ROUND(CHOOSE(StratNo,E_Snow!Z167+E_Snow!AX167,E_Aval!Z167+E_Aval!AX167,E_Smart!Z167+E_Smart!AX167,E_Dead!Z167+E_Dead!AX167,E_Cust!Z167+E_Cust!AX167),2))</f>
        <v/>
      </c>
      <c r="I167" s="13">
        <f>IF(OR($A167&gt;$B$3,Debts!$V$10=0),"",ROUND(CHOOSE(StratNo,E_Snow!AA167+E_Snow!AY167,E_Aval!AA167+E_Aval!AY167,E_Smart!AA167+E_Smart!AY167,E_Dead!AA167+E_Dead!AY167,E_Cust!AA167+E_Cust!AY167),2))</f>
        <v/>
      </c>
      <c r="J167" s="13">
        <f>IF(OR($A167&gt;$B$3,Debts!$V$11=0),"",ROUND(CHOOSE(StratNo,E_Snow!AB167+E_Snow!AZ167,E_Aval!AB167+E_Aval!AZ167,E_Smart!AB167+E_Smart!AZ167,E_Dead!AB167+E_Dead!AZ167,E_Cust!AB167+E_Cust!AZ167),2))</f>
        <v/>
      </c>
      <c r="K167" s="13">
        <f>IF(OR($A167&gt;$B$3,Debts!$V$12=0),"",ROUND(CHOOSE(StratNo,E_Snow!AC167+E_Snow!BA167,E_Aval!AC167+E_Aval!BA167,E_Smart!AC167+E_Smart!BA167,E_Dead!AC167+E_Dead!BA167,E_Cust!AC167+E_Cust!BA167),2))</f>
        <v/>
      </c>
      <c r="L167" s="13">
        <f>IF(OR($A167&gt;$B$3,Debts!$V$13=0),"",ROUND(CHOOSE(StratNo,E_Snow!AD167+E_Snow!BB167,E_Aval!AD167+E_Aval!BB167,E_Smart!AD167+E_Smart!BB167,E_Dead!AD167+E_Dead!BB167,E_Cust!AD167+E_Cust!BB167),2))</f>
        <v/>
      </c>
      <c r="M167" s="13">
        <f>IF(OR($A167&gt;$B$3,Debts!$V$14=0),"",ROUND(CHOOSE(StratNo,E_Snow!AE167+E_Snow!BC167,E_Aval!AE167+E_Aval!BC167,E_Smart!AE167+E_Smart!BC167,E_Dead!AE167+E_Dead!BC167,E_Cust!AE167+E_Cust!BC167),2))</f>
        <v/>
      </c>
      <c r="N167" s="13">
        <f>IF(OR($A167&gt;$B$3,Debts!$V$15=0),"",ROUND(CHOOSE(StratNo,E_Snow!AF167+E_Snow!BD167,E_Aval!AF167+E_Aval!BD167,E_Smart!AF167+E_Smart!BD167,E_Dead!AF167+E_Dead!BD167,E_Cust!AF167+E_Cust!BD167),2))</f>
        <v/>
      </c>
      <c r="O167" s="13">
        <f>IF(OR($A167&gt;$B$3,Debts!$V$16=0),"",ROUND(CHOOSE(StratNo,E_Snow!AG167+E_Snow!BE167,E_Aval!AG167+E_Aval!BE167,E_Smart!AG167+E_Smart!BE167,E_Dead!AG167+E_Dead!BE167,E_Cust!AG167+E_Cust!BE167),2))</f>
        <v/>
      </c>
      <c r="P167" s="13">
        <f>IF($A167&gt;$B$3,"",CHOOSE(StratNo,E_Snow!G167,E_Aval!G167,E_Smart!G167,E_Dead!G167,E_Cust!G167))</f>
        <v/>
      </c>
      <c r="Q167" s="13">
        <f>IF($A167&gt;$B$3,"",CHOOSE(StratNo,E_Snow!H167,E_Aval!H167,E_Smart!H167,E_Dead!H167,E_Cust!H167))</f>
        <v/>
      </c>
      <c r="R167" s="13">
        <f>IF($A167&gt;$B$3,"",CHOOSE(StratNo,E_Snow!I167,E_Aval!I167,E_Smart!I167,E_Dead!I167,E_Cust!I167))</f>
        <v/>
      </c>
    </row>
    <row r="168">
      <c r="A168" s="20" t="n">
        <v>163</v>
      </c>
      <c r="B168" s="11">
        <f>IF(A168&gt;$B$3,"",Months!B168)</f>
        <v/>
      </c>
      <c r="C168" s="13">
        <f>IF(A168&gt;$B$3,"",ROUND(Months!C168+Months!D168,2))</f>
        <v/>
      </c>
      <c r="D168" s="13">
        <f>IF(OR($A168&gt;$B$3,Debts!$V$5=0),"",ROUND(CHOOSE(StratNo,E_Snow!V168+E_Snow!AT168,E_Aval!V168+E_Aval!AT168,E_Smart!V168+E_Smart!AT168,E_Dead!V168+E_Dead!AT168,E_Cust!V168+E_Cust!AT168),2))</f>
        <v/>
      </c>
      <c r="E168" s="13">
        <f>IF(OR($A168&gt;$B$3,Debts!$V$6=0),"",ROUND(CHOOSE(StratNo,E_Snow!W168+E_Snow!AU168,E_Aval!W168+E_Aval!AU168,E_Smart!W168+E_Smart!AU168,E_Dead!W168+E_Dead!AU168,E_Cust!W168+E_Cust!AU168),2))</f>
        <v/>
      </c>
      <c r="F168" s="13">
        <f>IF(OR($A168&gt;$B$3,Debts!$V$7=0),"",ROUND(CHOOSE(StratNo,E_Snow!X168+E_Snow!AV168,E_Aval!X168+E_Aval!AV168,E_Smart!X168+E_Smart!AV168,E_Dead!X168+E_Dead!AV168,E_Cust!X168+E_Cust!AV168),2))</f>
        <v/>
      </c>
      <c r="G168" s="13">
        <f>IF(OR($A168&gt;$B$3,Debts!$V$8=0),"",ROUND(CHOOSE(StratNo,E_Snow!Y168+E_Snow!AW168,E_Aval!Y168+E_Aval!AW168,E_Smart!Y168+E_Smart!AW168,E_Dead!Y168+E_Dead!AW168,E_Cust!Y168+E_Cust!AW168),2))</f>
        <v/>
      </c>
      <c r="H168" s="13">
        <f>IF(OR($A168&gt;$B$3,Debts!$V$9=0),"",ROUND(CHOOSE(StratNo,E_Snow!Z168+E_Snow!AX168,E_Aval!Z168+E_Aval!AX168,E_Smart!Z168+E_Smart!AX168,E_Dead!Z168+E_Dead!AX168,E_Cust!Z168+E_Cust!AX168),2))</f>
        <v/>
      </c>
      <c r="I168" s="13">
        <f>IF(OR($A168&gt;$B$3,Debts!$V$10=0),"",ROUND(CHOOSE(StratNo,E_Snow!AA168+E_Snow!AY168,E_Aval!AA168+E_Aval!AY168,E_Smart!AA168+E_Smart!AY168,E_Dead!AA168+E_Dead!AY168,E_Cust!AA168+E_Cust!AY168),2))</f>
        <v/>
      </c>
      <c r="J168" s="13">
        <f>IF(OR($A168&gt;$B$3,Debts!$V$11=0),"",ROUND(CHOOSE(StratNo,E_Snow!AB168+E_Snow!AZ168,E_Aval!AB168+E_Aval!AZ168,E_Smart!AB168+E_Smart!AZ168,E_Dead!AB168+E_Dead!AZ168,E_Cust!AB168+E_Cust!AZ168),2))</f>
        <v/>
      </c>
      <c r="K168" s="13">
        <f>IF(OR($A168&gt;$B$3,Debts!$V$12=0),"",ROUND(CHOOSE(StratNo,E_Snow!AC168+E_Snow!BA168,E_Aval!AC168+E_Aval!BA168,E_Smart!AC168+E_Smart!BA168,E_Dead!AC168+E_Dead!BA168,E_Cust!AC168+E_Cust!BA168),2))</f>
        <v/>
      </c>
      <c r="L168" s="13">
        <f>IF(OR($A168&gt;$B$3,Debts!$V$13=0),"",ROUND(CHOOSE(StratNo,E_Snow!AD168+E_Snow!BB168,E_Aval!AD168+E_Aval!BB168,E_Smart!AD168+E_Smart!BB168,E_Dead!AD168+E_Dead!BB168,E_Cust!AD168+E_Cust!BB168),2))</f>
        <v/>
      </c>
      <c r="M168" s="13">
        <f>IF(OR($A168&gt;$B$3,Debts!$V$14=0),"",ROUND(CHOOSE(StratNo,E_Snow!AE168+E_Snow!BC168,E_Aval!AE168+E_Aval!BC168,E_Smart!AE168+E_Smart!BC168,E_Dead!AE168+E_Dead!BC168,E_Cust!AE168+E_Cust!BC168),2))</f>
        <v/>
      </c>
      <c r="N168" s="13">
        <f>IF(OR($A168&gt;$B$3,Debts!$V$15=0),"",ROUND(CHOOSE(StratNo,E_Snow!AF168+E_Snow!BD168,E_Aval!AF168+E_Aval!BD168,E_Smart!AF168+E_Smart!BD168,E_Dead!AF168+E_Dead!BD168,E_Cust!AF168+E_Cust!BD168),2))</f>
        <v/>
      </c>
      <c r="O168" s="13">
        <f>IF(OR($A168&gt;$B$3,Debts!$V$16=0),"",ROUND(CHOOSE(StratNo,E_Snow!AG168+E_Snow!BE168,E_Aval!AG168+E_Aval!BE168,E_Smart!AG168+E_Smart!BE168,E_Dead!AG168+E_Dead!BE168,E_Cust!AG168+E_Cust!BE168),2))</f>
        <v/>
      </c>
      <c r="P168" s="13">
        <f>IF($A168&gt;$B$3,"",CHOOSE(StratNo,E_Snow!G168,E_Aval!G168,E_Smart!G168,E_Dead!G168,E_Cust!G168))</f>
        <v/>
      </c>
      <c r="Q168" s="13">
        <f>IF($A168&gt;$B$3,"",CHOOSE(StratNo,E_Snow!H168,E_Aval!H168,E_Smart!H168,E_Dead!H168,E_Cust!H168))</f>
        <v/>
      </c>
      <c r="R168" s="13">
        <f>IF($A168&gt;$B$3,"",CHOOSE(StratNo,E_Snow!I168,E_Aval!I168,E_Smart!I168,E_Dead!I168,E_Cust!I168))</f>
        <v/>
      </c>
    </row>
    <row r="169">
      <c r="A169" s="20" t="n">
        <v>164</v>
      </c>
      <c r="B169" s="11">
        <f>IF(A169&gt;$B$3,"",Months!B169)</f>
        <v/>
      </c>
      <c r="C169" s="13">
        <f>IF(A169&gt;$B$3,"",ROUND(Months!C169+Months!D169,2))</f>
        <v/>
      </c>
      <c r="D169" s="13">
        <f>IF(OR($A169&gt;$B$3,Debts!$V$5=0),"",ROUND(CHOOSE(StratNo,E_Snow!V169+E_Snow!AT169,E_Aval!V169+E_Aval!AT169,E_Smart!V169+E_Smart!AT169,E_Dead!V169+E_Dead!AT169,E_Cust!V169+E_Cust!AT169),2))</f>
        <v/>
      </c>
      <c r="E169" s="13">
        <f>IF(OR($A169&gt;$B$3,Debts!$V$6=0),"",ROUND(CHOOSE(StratNo,E_Snow!W169+E_Snow!AU169,E_Aval!W169+E_Aval!AU169,E_Smart!W169+E_Smart!AU169,E_Dead!W169+E_Dead!AU169,E_Cust!W169+E_Cust!AU169),2))</f>
        <v/>
      </c>
      <c r="F169" s="13">
        <f>IF(OR($A169&gt;$B$3,Debts!$V$7=0),"",ROUND(CHOOSE(StratNo,E_Snow!X169+E_Snow!AV169,E_Aval!X169+E_Aval!AV169,E_Smart!X169+E_Smart!AV169,E_Dead!X169+E_Dead!AV169,E_Cust!X169+E_Cust!AV169),2))</f>
        <v/>
      </c>
      <c r="G169" s="13">
        <f>IF(OR($A169&gt;$B$3,Debts!$V$8=0),"",ROUND(CHOOSE(StratNo,E_Snow!Y169+E_Snow!AW169,E_Aval!Y169+E_Aval!AW169,E_Smart!Y169+E_Smart!AW169,E_Dead!Y169+E_Dead!AW169,E_Cust!Y169+E_Cust!AW169),2))</f>
        <v/>
      </c>
      <c r="H169" s="13">
        <f>IF(OR($A169&gt;$B$3,Debts!$V$9=0),"",ROUND(CHOOSE(StratNo,E_Snow!Z169+E_Snow!AX169,E_Aval!Z169+E_Aval!AX169,E_Smart!Z169+E_Smart!AX169,E_Dead!Z169+E_Dead!AX169,E_Cust!Z169+E_Cust!AX169),2))</f>
        <v/>
      </c>
      <c r="I169" s="13">
        <f>IF(OR($A169&gt;$B$3,Debts!$V$10=0),"",ROUND(CHOOSE(StratNo,E_Snow!AA169+E_Snow!AY169,E_Aval!AA169+E_Aval!AY169,E_Smart!AA169+E_Smart!AY169,E_Dead!AA169+E_Dead!AY169,E_Cust!AA169+E_Cust!AY169),2))</f>
        <v/>
      </c>
      <c r="J169" s="13">
        <f>IF(OR($A169&gt;$B$3,Debts!$V$11=0),"",ROUND(CHOOSE(StratNo,E_Snow!AB169+E_Snow!AZ169,E_Aval!AB169+E_Aval!AZ169,E_Smart!AB169+E_Smart!AZ169,E_Dead!AB169+E_Dead!AZ169,E_Cust!AB169+E_Cust!AZ169),2))</f>
        <v/>
      </c>
      <c r="K169" s="13">
        <f>IF(OR($A169&gt;$B$3,Debts!$V$12=0),"",ROUND(CHOOSE(StratNo,E_Snow!AC169+E_Snow!BA169,E_Aval!AC169+E_Aval!BA169,E_Smart!AC169+E_Smart!BA169,E_Dead!AC169+E_Dead!BA169,E_Cust!AC169+E_Cust!BA169),2))</f>
        <v/>
      </c>
      <c r="L169" s="13">
        <f>IF(OR($A169&gt;$B$3,Debts!$V$13=0),"",ROUND(CHOOSE(StratNo,E_Snow!AD169+E_Snow!BB169,E_Aval!AD169+E_Aval!BB169,E_Smart!AD169+E_Smart!BB169,E_Dead!AD169+E_Dead!BB169,E_Cust!AD169+E_Cust!BB169),2))</f>
        <v/>
      </c>
      <c r="M169" s="13">
        <f>IF(OR($A169&gt;$B$3,Debts!$V$14=0),"",ROUND(CHOOSE(StratNo,E_Snow!AE169+E_Snow!BC169,E_Aval!AE169+E_Aval!BC169,E_Smart!AE169+E_Smart!BC169,E_Dead!AE169+E_Dead!BC169,E_Cust!AE169+E_Cust!BC169),2))</f>
        <v/>
      </c>
      <c r="N169" s="13">
        <f>IF(OR($A169&gt;$B$3,Debts!$V$15=0),"",ROUND(CHOOSE(StratNo,E_Snow!AF169+E_Snow!BD169,E_Aval!AF169+E_Aval!BD169,E_Smart!AF169+E_Smart!BD169,E_Dead!AF169+E_Dead!BD169,E_Cust!AF169+E_Cust!BD169),2))</f>
        <v/>
      </c>
      <c r="O169" s="13">
        <f>IF(OR($A169&gt;$B$3,Debts!$V$16=0),"",ROUND(CHOOSE(StratNo,E_Snow!AG169+E_Snow!BE169,E_Aval!AG169+E_Aval!BE169,E_Smart!AG169+E_Smart!BE169,E_Dead!AG169+E_Dead!BE169,E_Cust!AG169+E_Cust!BE169),2))</f>
        <v/>
      </c>
      <c r="P169" s="13">
        <f>IF($A169&gt;$B$3,"",CHOOSE(StratNo,E_Snow!G169,E_Aval!G169,E_Smart!G169,E_Dead!G169,E_Cust!G169))</f>
        <v/>
      </c>
      <c r="Q169" s="13">
        <f>IF($A169&gt;$B$3,"",CHOOSE(StratNo,E_Snow!H169,E_Aval!H169,E_Smart!H169,E_Dead!H169,E_Cust!H169))</f>
        <v/>
      </c>
      <c r="R169" s="13">
        <f>IF($A169&gt;$B$3,"",CHOOSE(StratNo,E_Snow!I169,E_Aval!I169,E_Smart!I169,E_Dead!I169,E_Cust!I169))</f>
        <v/>
      </c>
    </row>
    <row r="170">
      <c r="A170" s="20" t="n">
        <v>165</v>
      </c>
      <c r="B170" s="11">
        <f>IF(A170&gt;$B$3,"",Months!B170)</f>
        <v/>
      </c>
      <c r="C170" s="13">
        <f>IF(A170&gt;$B$3,"",ROUND(Months!C170+Months!D170,2))</f>
        <v/>
      </c>
      <c r="D170" s="13">
        <f>IF(OR($A170&gt;$B$3,Debts!$V$5=0),"",ROUND(CHOOSE(StratNo,E_Snow!V170+E_Snow!AT170,E_Aval!V170+E_Aval!AT170,E_Smart!V170+E_Smart!AT170,E_Dead!V170+E_Dead!AT170,E_Cust!V170+E_Cust!AT170),2))</f>
        <v/>
      </c>
      <c r="E170" s="13">
        <f>IF(OR($A170&gt;$B$3,Debts!$V$6=0),"",ROUND(CHOOSE(StratNo,E_Snow!W170+E_Snow!AU170,E_Aval!W170+E_Aval!AU170,E_Smart!W170+E_Smart!AU170,E_Dead!W170+E_Dead!AU170,E_Cust!W170+E_Cust!AU170),2))</f>
        <v/>
      </c>
      <c r="F170" s="13">
        <f>IF(OR($A170&gt;$B$3,Debts!$V$7=0),"",ROUND(CHOOSE(StratNo,E_Snow!X170+E_Snow!AV170,E_Aval!X170+E_Aval!AV170,E_Smart!X170+E_Smart!AV170,E_Dead!X170+E_Dead!AV170,E_Cust!X170+E_Cust!AV170),2))</f>
        <v/>
      </c>
      <c r="G170" s="13">
        <f>IF(OR($A170&gt;$B$3,Debts!$V$8=0),"",ROUND(CHOOSE(StratNo,E_Snow!Y170+E_Snow!AW170,E_Aval!Y170+E_Aval!AW170,E_Smart!Y170+E_Smart!AW170,E_Dead!Y170+E_Dead!AW170,E_Cust!Y170+E_Cust!AW170),2))</f>
        <v/>
      </c>
      <c r="H170" s="13">
        <f>IF(OR($A170&gt;$B$3,Debts!$V$9=0),"",ROUND(CHOOSE(StratNo,E_Snow!Z170+E_Snow!AX170,E_Aval!Z170+E_Aval!AX170,E_Smart!Z170+E_Smart!AX170,E_Dead!Z170+E_Dead!AX170,E_Cust!Z170+E_Cust!AX170),2))</f>
        <v/>
      </c>
      <c r="I170" s="13">
        <f>IF(OR($A170&gt;$B$3,Debts!$V$10=0),"",ROUND(CHOOSE(StratNo,E_Snow!AA170+E_Snow!AY170,E_Aval!AA170+E_Aval!AY170,E_Smart!AA170+E_Smart!AY170,E_Dead!AA170+E_Dead!AY170,E_Cust!AA170+E_Cust!AY170),2))</f>
        <v/>
      </c>
      <c r="J170" s="13">
        <f>IF(OR($A170&gt;$B$3,Debts!$V$11=0),"",ROUND(CHOOSE(StratNo,E_Snow!AB170+E_Snow!AZ170,E_Aval!AB170+E_Aval!AZ170,E_Smart!AB170+E_Smart!AZ170,E_Dead!AB170+E_Dead!AZ170,E_Cust!AB170+E_Cust!AZ170),2))</f>
        <v/>
      </c>
      <c r="K170" s="13">
        <f>IF(OR($A170&gt;$B$3,Debts!$V$12=0),"",ROUND(CHOOSE(StratNo,E_Snow!AC170+E_Snow!BA170,E_Aval!AC170+E_Aval!BA170,E_Smart!AC170+E_Smart!BA170,E_Dead!AC170+E_Dead!BA170,E_Cust!AC170+E_Cust!BA170),2))</f>
        <v/>
      </c>
      <c r="L170" s="13">
        <f>IF(OR($A170&gt;$B$3,Debts!$V$13=0),"",ROUND(CHOOSE(StratNo,E_Snow!AD170+E_Snow!BB170,E_Aval!AD170+E_Aval!BB170,E_Smart!AD170+E_Smart!BB170,E_Dead!AD170+E_Dead!BB170,E_Cust!AD170+E_Cust!BB170),2))</f>
        <v/>
      </c>
      <c r="M170" s="13">
        <f>IF(OR($A170&gt;$B$3,Debts!$V$14=0),"",ROUND(CHOOSE(StratNo,E_Snow!AE170+E_Snow!BC170,E_Aval!AE170+E_Aval!BC170,E_Smart!AE170+E_Smart!BC170,E_Dead!AE170+E_Dead!BC170,E_Cust!AE170+E_Cust!BC170),2))</f>
        <v/>
      </c>
      <c r="N170" s="13">
        <f>IF(OR($A170&gt;$B$3,Debts!$V$15=0),"",ROUND(CHOOSE(StratNo,E_Snow!AF170+E_Snow!BD170,E_Aval!AF170+E_Aval!BD170,E_Smart!AF170+E_Smart!BD170,E_Dead!AF170+E_Dead!BD170,E_Cust!AF170+E_Cust!BD170),2))</f>
        <v/>
      </c>
      <c r="O170" s="13">
        <f>IF(OR($A170&gt;$B$3,Debts!$V$16=0),"",ROUND(CHOOSE(StratNo,E_Snow!AG170+E_Snow!BE170,E_Aval!AG170+E_Aval!BE170,E_Smart!AG170+E_Smart!BE170,E_Dead!AG170+E_Dead!BE170,E_Cust!AG170+E_Cust!BE170),2))</f>
        <v/>
      </c>
      <c r="P170" s="13">
        <f>IF($A170&gt;$B$3,"",CHOOSE(StratNo,E_Snow!G170,E_Aval!G170,E_Smart!G170,E_Dead!G170,E_Cust!G170))</f>
        <v/>
      </c>
      <c r="Q170" s="13">
        <f>IF($A170&gt;$B$3,"",CHOOSE(StratNo,E_Snow!H170,E_Aval!H170,E_Smart!H170,E_Dead!H170,E_Cust!H170))</f>
        <v/>
      </c>
      <c r="R170" s="13">
        <f>IF($A170&gt;$B$3,"",CHOOSE(StratNo,E_Snow!I170,E_Aval!I170,E_Smart!I170,E_Dead!I170,E_Cust!I170))</f>
        <v/>
      </c>
    </row>
    <row r="171">
      <c r="A171" s="20" t="n">
        <v>166</v>
      </c>
      <c r="B171" s="11">
        <f>IF(A171&gt;$B$3,"",Months!B171)</f>
        <v/>
      </c>
      <c r="C171" s="13">
        <f>IF(A171&gt;$B$3,"",ROUND(Months!C171+Months!D171,2))</f>
        <v/>
      </c>
      <c r="D171" s="13">
        <f>IF(OR($A171&gt;$B$3,Debts!$V$5=0),"",ROUND(CHOOSE(StratNo,E_Snow!V171+E_Snow!AT171,E_Aval!V171+E_Aval!AT171,E_Smart!V171+E_Smart!AT171,E_Dead!V171+E_Dead!AT171,E_Cust!V171+E_Cust!AT171),2))</f>
        <v/>
      </c>
      <c r="E171" s="13">
        <f>IF(OR($A171&gt;$B$3,Debts!$V$6=0),"",ROUND(CHOOSE(StratNo,E_Snow!W171+E_Snow!AU171,E_Aval!W171+E_Aval!AU171,E_Smart!W171+E_Smart!AU171,E_Dead!W171+E_Dead!AU171,E_Cust!W171+E_Cust!AU171),2))</f>
        <v/>
      </c>
      <c r="F171" s="13">
        <f>IF(OR($A171&gt;$B$3,Debts!$V$7=0),"",ROUND(CHOOSE(StratNo,E_Snow!X171+E_Snow!AV171,E_Aval!X171+E_Aval!AV171,E_Smart!X171+E_Smart!AV171,E_Dead!X171+E_Dead!AV171,E_Cust!X171+E_Cust!AV171),2))</f>
        <v/>
      </c>
      <c r="G171" s="13">
        <f>IF(OR($A171&gt;$B$3,Debts!$V$8=0),"",ROUND(CHOOSE(StratNo,E_Snow!Y171+E_Snow!AW171,E_Aval!Y171+E_Aval!AW171,E_Smart!Y171+E_Smart!AW171,E_Dead!Y171+E_Dead!AW171,E_Cust!Y171+E_Cust!AW171),2))</f>
        <v/>
      </c>
      <c r="H171" s="13">
        <f>IF(OR($A171&gt;$B$3,Debts!$V$9=0),"",ROUND(CHOOSE(StratNo,E_Snow!Z171+E_Snow!AX171,E_Aval!Z171+E_Aval!AX171,E_Smart!Z171+E_Smart!AX171,E_Dead!Z171+E_Dead!AX171,E_Cust!Z171+E_Cust!AX171),2))</f>
        <v/>
      </c>
      <c r="I171" s="13">
        <f>IF(OR($A171&gt;$B$3,Debts!$V$10=0),"",ROUND(CHOOSE(StratNo,E_Snow!AA171+E_Snow!AY171,E_Aval!AA171+E_Aval!AY171,E_Smart!AA171+E_Smart!AY171,E_Dead!AA171+E_Dead!AY171,E_Cust!AA171+E_Cust!AY171),2))</f>
        <v/>
      </c>
      <c r="J171" s="13">
        <f>IF(OR($A171&gt;$B$3,Debts!$V$11=0),"",ROUND(CHOOSE(StratNo,E_Snow!AB171+E_Snow!AZ171,E_Aval!AB171+E_Aval!AZ171,E_Smart!AB171+E_Smart!AZ171,E_Dead!AB171+E_Dead!AZ171,E_Cust!AB171+E_Cust!AZ171),2))</f>
        <v/>
      </c>
      <c r="K171" s="13">
        <f>IF(OR($A171&gt;$B$3,Debts!$V$12=0),"",ROUND(CHOOSE(StratNo,E_Snow!AC171+E_Snow!BA171,E_Aval!AC171+E_Aval!BA171,E_Smart!AC171+E_Smart!BA171,E_Dead!AC171+E_Dead!BA171,E_Cust!AC171+E_Cust!BA171),2))</f>
        <v/>
      </c>
      <c r="L171" s="13">
        <f>IF(OR($A171&gt;$B$3,Debts!$V$13=0),"",ROUND(CHOOSE(StratNo,E_Snow!AD171+E_Snow!BB171,E_Aval!AD171+E_Aval!BB171,E_Smart!AD171+E_Smart!BB171,E_Dead!AD171+E_Dead!BB171,E_Cust!AD171+E_Cust!BB171),2))</f>
        <v/>
      </c>
      <c r="M171" s="13">
        <f>IF(OR($A171&gt;$B$3,Debts!$V$14=0),"",ROUND(CHOOSE(StratNo,E_Snow!AE171+E_Snow!BC171,E_Aval!AE171+E_Aval!BC171,E_Smart!AE171+E_Smart!BC171,E_Dead!AE171+E_Dead!BC171,E_Cust!AE171+E_Cust!BC171),2))</f>
        <v/>
      </c>
      <c r="N171" s="13">
        <f>IF(OR($A171&gt;$B$3,Debts!$V$15=0),"",ROUND(CHOOSE(StratNo,E_Snow!AF171+E_Snow!BD171,E_Aval!AF171+E_Aval!BD171,E_Smart!AF171+E_Smart!BD171,E_Dead!AF171+E_Dead!BD171,E_Cust!AF171+E_Cust!BD171),2))</f>
        <v/>
      </c>
      <c r="O171" s="13">
        <f>IF(OR($A171&gt;$B$3,Debts!$V$16=0),"",ROUND(CHOOSE(StratNo,E_Snow!AG171+E_Snow!BE171,E_Aval!AG171+E_Aval!BE171,E_Smart!AG171+E_Smart!BE171,E_Dead!AG171+E_Dead!BE171,E_Cust!AG171+E_Cust!BE171),2))</f>
        <v/>
      </c>
      <c r="P171" s="13">
        <f>IF($A171&gt;$B$3,"",CHOOSE(StratNo,E_Snow!G171,E_Aval!G171,E_Smart!G171,E_Dead!G171,E_Cust!G171))</f>
        <v/>
      </c>
      <c r="Q171" s="13">
        <f>IF($A171&gt;$B$3,"",CHOOSE(StratNo,E_Snow!H171,E_Aval!H171,E_Smart!H171,E_Dead!H171,E_Cust!H171))</f>
        <v/>
      </c>
      <c r="R171" s="13">
        <f>IF($A171&gt;$B$3,"",CHOOSE(StratNo,E_Snow!I171,E_Aval!I171,E_Smart!I171,E_Dead!I171,E_Cust!I171))</f>
        <v/>
      </c>
    </row>
    <row r="172">
      <c r="A172" s="20" t="n">
        <v>167</v>
      </c>
      <c r="B172" s="11">
        <f>IF(A172&gt;$B$3,"",Months!B172)</f>
        <v/>
      </c>
      <c r="C172" s="13">
        <f>IF(A172&gt;$B$3,"",ROUND(Months!C172+Months!D172,2))</f>
        <v/>
      </c>
      <c r="D172" s="13">
        <f>IF(OR($A172&gt;$B$3,Debts!$V$5=0),"",ROUND(CHOOSE(StratNo,E_Snow!V172+E_Snow!AT172,E_Aval!V172+E_Aval!AT172,E_Smart!V172+E_Smart!AT172,E_Dead!V172+E_Dead!AT172,E_Cust!V172+E_Cust!AT172),2))</f>
        <v/>
      </c>
      <c r="E172" s="13">
        <f>IF(OR($A172&gt;$B$3,Debts!$V$6=0),"",ROUND(CHOOSE(StratNo,E_Snow!W172+E_Snow!AU172,E_Aval!W172+E_Aval!AU172,E_Smart!W172+E_Smart!AU172,E_Dead!W172+E_Dead!AU172,E_Cust!W172+E_Cust!AU172),2))</f>
        <v/>
      </c>
      <c r="F172" s="13">
        <f>IF(OR($A172&gt;$B$3,Debts!$V$7=0),"",ROUND(CHOOSE(StratNo,E_Snow!X172+E_Snow!AV172,E_Aval!X172+E_Aval!AV172,E_Smart!X172+E_Smart!AV172,E_Dead!X172+E_Dead!AV172,E_Cust!X172+E_Cust!AV172),2))</f>
        <v/>
      </c>
      <c r="G172" s="13">
        <f>IF(OR($A172&gt;$B$3,Debts!$V$8=0),"",ROUND(CHOOSE(StratNo,E_Snow!Y172+E_Snow!AW172,E_Aval!Y172+E_Aval!AW172,E_Smart!Y172+E_Smart!AW172,E_Dead!Y172+E_Dead!AW172,E_Cust!Y172+E_Cust!AW172),2))</f>
        <v/>
      </c>
      <c r="H172" s="13">
        <f>IF(OR($A172&gt;$B$3,Debts!$V$9=0),"",ROUND(CHOOSE(StratNo,E_Snow!Z172+E_Snow!AX172,E_Aval!Z172+E_Aval!AX172,E_Smart!Z172+E_Smart!AX172,E_Dead!Z172+E_Dead!AX172,E_Cust!Z172+E_Cust!AX172),2))</f>
        <v/>
      </c>
      <c r="I172" s="13">
        <f>IF(OR($A172&gt;$B$3,Debts!$V$10=0),"",ROUND(CHOOSE(StratNo,E_Snow!AA172+E_Snow!AY172,E_Aval!AA172+E_Aval!AY172,E_Smart!AA172+E_Smart!AY172,E_Dead!AA172+E_Dead!AY172,E_Cust!AA172+E_Cust!AY172),2))</f>
        <v/>
      </c>
      <c r="J172" s="13">
        <f>IF(OR($A172&gt;$B$3,Debts!$V$11=0),"",ROUND(CHOOSE(StratNo,E_Snow!AB172+E_Snow!AZ172,E_Aval!AB172+E_Aval!AZ172,E_Smart!AB172+E_Smart!AZ172,E_Dead!AB172+E_Dead!AZ172,E_Cust!AB172+E_Cust!AZ172),2))</f>
        <v/>
      </c>
      <c r="K172" s="13">
        <f>IF(OR($A172&gt;$B$3,Debts!$V$12=0),"",ROUND(CHOOSE(StratNo,E_Snow!AC172+E_Snow!BA172,E_Aval!AC172+E_Aval!BA172,E_Smart!AC172+E_Smart!BA172,E_Dead!AC172+E_Dead!BA172,E_Cust!AC172+E_Cust!BA172),2))</f>
        <v/>
      </c>
      <c r="L172" s="13">
        <f>IF(OR($A172&gt;$B$3,Debts!$V$13=0),"",ROUND(CHOOSE(StratNo,E_Snow!AD172+E_Snow!BB172,E_Aval!AD172+E_Aval!BB172,E_Smart!AD172+E_Smart!BB172,E_Dead!AD172+E_Dead!BB172,E_Cust!AD172+E_Cust!BB172),2))</f>
        <v/>
      </c>
      <c r="M172" s="13">
        <f>IF(OR($A172&gt;$B$3,Debts!$V$14=0),"",ROUND(CHOOSE(StratNo,E_Snow!AE172+E_Snow!BC172,E_Aval!AE172+E_Aval!BC172,E_Smart!AE172+E_Smart!BC172,E_Dead!AE172+E_Dead!BC172,E_Cust!AE172+E_Cust!BC172),2))</f>
        <v/>
      </c>
      <c r="N172" s="13">
        <f>IF(OR($A172&gt;$B$3,Debts!$V$15=0),"",ROUND(CHOOSE(StratNo,E_Snow!AF172+E_Snow!BD172,E_Aval!AF172+E_Aval!BD172,E_Smart!AF172+E_Smart!BD172,E_Dead!AF172+E_Dead!BD172,E_Cust!AF172+E_Cust!BD172),2))</f>
        <v/>
      </c>
      <c r="O172" s="13">
        <f>IF(OR($A172&gt;$B$3,Debts!$V$16=0),"",ROUND(CHOOSE(StratNo,E_Snow!AG172+E_Snow!BE172,E_Aval!AG172+E_Aval!BE172,E_Smart!AG172+E_Smart!BE172,E_Dead!AG172+E_Dead!BE172,E_Cust!AG172+E_Cust!BE172),2))</f>
        <v/>
      </c>
      <c r="P172" s="13">
        <f>IF($A172&gt;$B$3,"",CHOOSE(StratNo,E_Snow!G172,E_Aval!G172,E_Smart!G172,E_Dead!G172,E_Cust!G172))</f>
        <v/>
      </c>
      <c r="Q172" s="13">
        <f>IF($A172&gt;$B$3,"",CHOOSE(StratNo,E_Snow!H172,E_Aval!H172,E_Smart!H172,E_Dead!H172,E_Cust!H172))</f>
        <v/>
      </c>
      <c r="R172" s="13">
        <f>IF($A172&gt;$B$3,"",CHOOSE(StratNo,E_Snow!I172,E_Aval!I172,E_Smart!I172,E_Dead!I172,E_Cust!I172))</f>
        <v/>
      </c>
    </row>
    <row r="173">
      <c r="A173" s="20" t="n">
        <v>168</v>
      </c>
      <c r="B173" s="11">
        <f>IF(A173&gt;$B$3,"",Months!B173)</f>
        <v/>
      </c>
      <c r="C173" s="13">
        <f>IF(A173&gt;$B$3,"",ROUND(Months!C173+Months!D173,2))</f>
        <v/>
      </c>
      <c r="D173" s="13">
        <f>IF(OR($A173&gt;$B$3,Debts!$V$5=0),"",ROUND(CHOOSE(StratNo,E_Snow!V173+E_Snow!AT173,E_Aval!V173+E_Aval!AT173,E_Smart!V173+E_Smart!AT173,E_Dead!V173+E_Dead!AT173,E_Cust!V173+E_Cust!AT173),2))</f>
        <v/>
      </c>
      <c r="E173" s="13">
        <f>IF(OR($A173&gt;$B$3,Debts!$V$6=0),"",ROUND(CHOOSE(StratNo,E_Snow!W173+E_Snow!AU173,E_Aval!W173+E_Aval!AU173,E_Smart!W173+E_Smart!AU173,E_Dead!W173+E_Dead!AU173,E_Cust!W173+E_Cust!AU173),2))</f>
        <v/>
      </c>
      <c r="F173" s="13">
        <f>IF(OR($A173&gt;$B$3,Debts!$V$7=0),"",ROUND(CHOOSE(StratNo,E_Snow!X173+E_Snow!AV173,E_Aval!X173+E_Aval!AV173,E_Smart!X173+E_Smart!AV173,E_Dead!X173+E_Dead!AV173,E_Cust!X173+E_Cust!AV173),2))</f>
        <v/>
      </c>
      <c r="G173" s="13">
        <f>IF(OR($A173&gt;$B$3,Debts!$V$8=0),"",ROUND(CHOOSE(StratNo,E_Snow!Y173+E_Snow!AW173,E_Aval!Y173+E_Aval!AW173,E_Smart!Y173+E_Smart!AW173,E_Dead!Y173+E_Dead!AW173,E_Cust!Y173+E_Cust!AW173),2))</f>
        <v/>
      </c>
      <c r="H173" s="13">
        <f>IF(OR($A173&gt;$B$3,Debts!$V$9=0),"",ROUND(CHOOSE(StratNo,E_Snow!Z173+E_Snow!AX173,E_Aval!Z173+E_Aval!AX173,E_Smart!Z173+E_Smart!AX173,E_Dead!Z173+E_Dead!AX173,E_Cust!Z173+E_Cust!AX173),2))</f>
        <v/>
      </c>
      <c r="I173" s="13">
        <f>IF(OR($A173&gt;$B$3,Debts!$V$10=0),"",ROUND(CHOOSE(StratNo,E_Snow!AA173+E_Snow!AY173,E_Aval!AA173+E_Aval!AY173,E_Smart!AA173+E_Smart!AY173,E_Dead!AA173+E_Dead!AY173,E_Cust!AA173+E_Cust!AY173),2))</f>
        <v/>
      </c>
      <c r="J173" s="13">
        <f>IF(OR($A173&gt;$B$3,Debts!$V$11=0),"",ROUND(CHOOSE(StratNo,E_Snow!AB173+E_Snow!AZ173,E_Aval!AB173+E_Aval!AZ173,E_Smart!AB173+E_Smart!AZ173,E_Dead!AB173+E_Dead!AZ173,E_Cust!AB173+E_Cust!AZ173),2))</f>
        <v/>
      </c>
      <c r="K173" s="13">
        <f>IF(OR($A173&gt;$B$3,Debts!$V$12=0),"",ROUND(CHOOSE(StratNo,E_Snow!AC173+E_Snow!BA173,E_Aval!AC173+E_Aval!BA173,E_Smart!AC173+E_Smart!BA173,E_Dead!AC173+E_Dead!BA173,E_Cust!AC173+E_Cust!BA173),2))</f>
        <v/>
      </c>
      <c r="L173" s="13">
        <f>IF(OR($A173&gt;$B$3,Debts!$V$13=0),"",ROUND(CHOOSE(StratNo,E_Snow!AD173+E_Snow!BB173,E_Aval!AD173+E_Aval!BB173,E_Smart!AD173+E_Smart!BB173,E_Dead!AD173+E_Dead!BB173,E_Cust!AD173+E_Cust!BB173),2))</f>
        <v/>
      </c>
      <c r="M173" s="13">
        <f>IF(OR($A173&gt;$B$3,Debts!$V$14=0),"",ROUND(CHOOSE(StratNo,E_Snow!AE173+E_Snow!BC173,E_Aval!AE173+E_Aval!BC173,E_Smart!AE173+E_Smart!BC173,E_Dead!AE173+E_Dead!BC173,E_Cust!AE173+E_Cust!BC173),2))</f>
        <v/>
      </c>
      <c r="N173" s="13">
        <f>IF(OR($A173&gt;$B$3,Debts!$V$15=0),"",ROUND(CHOOSE(StratNo,E_Snow!AF173+E_Snow!BD173,E_Aval!AF173+E_Aval!BD173,E_Smart!AF173+E_Smart!BD173,E_Dead!AF173+E_Dead!BD173,E_Cust!AF173+E_Cust!BD173),2))</f>
        <v/>
      </c>
      <c r="O173" s="13">
        <f>IF(OR($A173&gt;$B$3,Debts!$V$16=0),"",ROUND(CHOOSE(StratNo,E_Snow!AG173+E_Snow!BE173,E_Aval!AG173+E_Aval!BE173,E_Smart!AG173+E_Smart!BE173,E_Dead!AG173+E_Dead!BE173,E_Cust!AG173+E_Cust!BE173),2))</f>
        <v/>
      </c>
      <c r="P173" s="13">
        <f>IF($A173&gt;$B$3,"",CHOOSE(StratNo,E_Snow!G173,E_Aval!G173,E_Smart!G173,E_Dead!G173,E_Cust!G173))</f>
        <v/>
      </c>
      <c r="Q173" s="13">
        <f>IF($A173&gt;$B$3,"",CHOOSE(StratNo,E_Snow!H173,E_Aval!H173,E_Smart!H173,E_Dead!H173,E_Cust!H173))</f>
        <v/>
      </c>
      <c r="R173" s="13">
        <f>IF($A173&gt;$B$3,"",CHOOSE(StratNo,E_Snow!I173,E_Aval!I173,E_Smart!I173,E_Dead!I173,E_Cust!I173))</f>
        <v/>
      </c>
    </row>
    <row r="174">
      <c r="A174" s="20" t="n">
        <v>169</v>
      </c>
      <c r="B174" s="11">
        <f>IF(A174&gt;$B$3,"",Months!B174)</f>
        <v/>
      </c>
      <c r="C174" s="13">
        <f>IF(A174&gt;$B$3,"",ROUND(Months!C174+Months!D174,2))</f>
        <v/>
      </c>
      <c r="D174" s="13">
        <f>IF(OR($A174&gt;$B$3,Debts!$V$5=0),"",ROUND(CHOOSE(StratNo,E_Snow!V174+E_Snow!AT174,E_Aval!V174+E_Aval!AT174,E_Smart!V174+E_Smart!AT174,E_Dead!V174+E_Dead!AT174,E_Cust!V174+E_Cust!AT174),2))</f>
        <v/>
      </c>
      <c r="E174" s="13">
        <f>IF(OR($A174&gt;$B$3,Debts!$V$6=0),"",ROUND(CHOOSE(StratNo,E_Snow!W174+E_Snow!AU174,E_Aval!W174+E_Aval!AU174,E_Smart!W174+E_Smart!AU174,E_Dead!W174+E_Dead!AU174,E_Cust!W174+E_Cust!AU174),2))</f>
        <v/>
      </c>
      <c r="F174" s="13">
        <f>IF(OR($A174&gt;$B$3,Debts!$V$7=0),"",ROUND(CHOOSE(StratNo,E_Snow!X174+E_Snow!AV174,E_Aval!X174+E_Aval!AV174,E_Smart!X174+E_Smart!AV174,E_Dead!X174+E_Dead!AV174,E_Cust!X174+E_Cust!AV174),2))</f>
        <v/>
      </c>
      <c r="G174" s="13">
        <f>IF(OR($A174&gt;$B$3,Debts!$V$8=0),"",ROUND(CHOOSE(StratNo,E_Snow!Y174+E_Snow!AW174,E_Aval!Y174+E_Aval!AW174,E_Smart!Y174+E_Smart!AW174,E_Dead!Y174+E_Dead!AW174,E_Cust!Y174+E_Cust!AW174),2))</f>
        <v/>
      </c>
      <c r="H174" s="13">
        <f>IF(OR($A174&gt;$B$3,Debts!$V$9=0),"",ROUND(CHOOSE(StratNo,E_Snow!Z174+E_Snow!AX174,E_Aval!Z174+E_Aval!AX174,E_Smart!Z174+E_Smart!AX174,E_Dead!Z174+E_Dead!AX174,E_Cust!Z174+E_Cust!AX174),2))</f>
        <v/>
      </c>
      <c r="I174" s="13">
        <f>IF(OR($A174&gt;$B$3,Debts!$V$10=0),"",ROUND(CHOOSE(StratNo,E_Snow!AA174+E_Snow!AY174,E_Aval!AA174+E_Aval!AY174,E_Smart!AA174+E_Smart!AY174,E_Dead!AA174+E_Dead!AY174,E_Cust!AA174+E_Cust!AY174),2))</f>
        <v/>
      </c>
      <c r="J174" s="13">
        <f>IF(OR($A174&gt;$B$3,Debts!$V$11=0),"",ROUND(CHOOSE(StratNo,E_Snow!AB174+E_Snow!AZ174,E_Aval!AB174+E_Aval!AZ174,E_Smart!AB174+E_Smart!AZ174,E_Dead!AB174+E_Dead!AZ174,E_Cust!AB174+E_Cust!AZ174),2))</f>
        <v/>
      </c>
      <c r="K174" s="13">
        <f>IF(OR($A174&gt;$B$3,Debts!$V$12=0),"",ROUND(CHOOSE(StratNo,E_Snow!AC174+E_Snow!BA174,E_Aval!AC174+E_Aval!BA174,E_Smart!AC174+E_Smart!BA174,E_Dead!AC174+E_Dead!BA174,E_Cust!AC174+E_Cust!BA174),2))</f>
        <v/>
      </c>
      <c r="L174" s="13">
        <f>IF(OR($A174&gt;$B$3,Debts!$V$13=0),"",ROUND(CHOOSE(StratNo,E_Snow!AD174+E_Snow!BB174,E_Aval!AD174+E_Aval!BB174,E_Smart!AD174+E_Smart!BB174,E_Dead!AD174+E_Dead!BB174,E_Cust!AD174+E_Cust!BB174),2))</f>
        <v/>
      </c>
      <c r="M174" s="13">
        <f>IF(OR($A174&gt;$B$3,Debts!$V$14=0),"",ROUND(CHOOSE(StratNo,E_Snow!AE174+E_Snow!BC174,E_Aval!AE174+E_Aval!BC174,E_Smart!AE174+E_Smart!BC174,E_Dead!AE174+E_Dead!BC174,E_Cust!AE174+E_Cust!BC174),2))</f>
        <v/>
      </c>
      <c r="N174" s="13">
        <f>IF(OR($A174&gt;$B$3,Debts!$V$15=0),"",ROUND(CHOOSE(StratNo,E_Snow!AF174+E_Snow!BD174,E_Aval!AF174+E_Aval!BD174,E_Smart!AF174+E_Smart!BD174,E_Dead!AF174+E_Dead!BD174,E_Cust!AF174+E_Cust!BD174),2))</f>
        <v/>
      </c>
      <c r="O174" s="13">
        <f>IF(OR($A174&gt;$B$3,Debts!$V$16=0),"",ROUND(CHOOSE(StratNo,E_Snow!AG174+E_Snow!BE174,E_Aval!AG174+E_Aval!BE174,E_Smart!AG174+E_Smart!BE174,E_Dead!AG174+E_Dead!BE174,E_Cust!AG174+E_Cust!BE174),2))</f>
        <v/>
      </c>
      <c r="P174" s="13">
        <f>IF($A174&gt;$B$3,"",CHOOSE(StratNo,E_Snow!G174,E_Aval!G174,E_Smart!G174,E_Dead!G174,E_Cust!G174))</f>
        <v/>
      </c>
      <c r="Q174" s="13">
        <f>IF($A174&gt;$B$3,"",CHOOSE(StratNo,E_Snow!H174,E_Aval!H174,E_Smart!H174,E_Dead!H174,E_Cust!H174))</f>
        <v/>
      </c>
      <c r="R174" s="13">
        <f>IF($A174&gt;$B$3,"",CHOOSE(StratNo,E_Snow!I174,E_Aval!I174,E_Smart!I174,E_Dead!I174,E_Cust!I174))</f>
        <v/>
      </c>
    </row>
    <row r="175">
      <c r="A175" s="20" t="n">
        <v>170</v>
      </c>
      <c r="B175" s="11">
        <f>IF(A175&gt;$B$3,"",Months!B175)</f>
        <v/>
      </c>
      <c r="C175" s="13">
        <f>IF(A175&gt;$B$3,"",ROUND(Months!C175+Months!D175,2))</f>
        <v/>
      </c>
      <c r="D175" s="13">
        <f>IF(OR($A175&gt;$B$3,Debts!$V$5=0),"",ROUND(CHOOSE(StratNo,E_Snow!V175+E_Snow!AT175,E_Aval!V175+E_Aval!AT175,E_Smart!V175+E_Smart!AT175,E_Dead!V175+E_Dead!AT175,E_Cust!V175+E_Cust!AT175),2))</f>
        <v/>
      </c>
      <c r="E175" s="13">
        <f>IF(OR($A175&gt;$B$3,Debts!$V$6=0),"",ROUND(CHOOSE(StratNo,E_Snow!W175+E_Snow!AU175,E_Aval!W175+E_Aval!AU175,E_Smart!W175+E_Smart!AU175,E_Dead!W175+E_Dead!AU175,E_Cust!W175+E_Cust!AU175),2))</f>
        <v/>
      </c>
      <c r="F175" s="13">
        <f>IF(OR($A175&gt;$B$3,Debts!$V$7=0),"",ROUND(CHOOSE(StratNo,E_Snow!X175+E_Snow!AV175,E_Aval!X175+E_Aval!AV175,E_Smart!X175+E_Smart!AV175,E_Dead!X175+E_Dead!AV175,E_Cust!X175+E_Cust!AV175),2))</f>
        <v/>
      </c>
      <c r="G175" s="13">
        <f>IF(OR($A175&gt;$B$3,Debts!$V$8=0),"",ROUND(CHOOSE(StratNo,E_Snow!Y175+E_Snow!AW175,E_Aval!Y175+E_Aval!AW175,E_Smart!Y175+E_Smart!AW175,E_Dead!Y175+E_Dead!AW175,E_Cust!Y175+E_Cust!AW175),2))</f>
        <v/>
      </c>
      <c r="H175" s="13">
        <f>IF(OR($A175&gt;$B$3,Debts!$V$9=0),"",ROUND(CHOOSE(StratNo,E_Snow!Z175+E_Snow!AX175,E_Aval!Z175+E_Aval!AX175,E_Smart!Z175+E_Smart!AX175,E_Dead!Z175+E_Dead!AX175,E_Cust!Z175+E_Cust!AX175),2))</f>
        <v/>
      </c>
      <c r="I175" s="13">
        <f>IF(OR($A175&gt;$B$3,Debts!$V$10=0),"",ROUND(CHOOSE(StratNo,E_Snow!AA175+E_Snow!AY175,E_Aval!AA175+E_Aval!AY175,E_Smart!AA175+E_Smart!AY175,E_Dead!AA175+E_Dead!AY175,E_Cust!AA175+E_Cust!AY175),2))</f>
        <v/>
      </c>
      <c r="J175" s="13">
        <f>IF(OR($A175&gt;$B$3,Debts!$V$11=0),"",ROUND(CHOOSE(StratNo,E_Snow!AB175+E_Snow!AZ175,E_Aval!AB175+E_Aval!AZ175,E_Smart!AB175+E_Smart!AZ175,E_Dead!AB175+E_Dead!AZ175,E_Cust!AB175+E_Cust!AZ175),2))</f>
        <v/>
      </c>
      <c r="K175" s="13">
        <f>IF(OR($A175&gt;$B$3,Debts!$V$12=0),"",ROUND(CHOOSE(StratNo,E_Snow!AC175+E_Snow!BA175,E_Aval!AC175+E_Aval!BA175,E_Smart!AC175+E_Smart!BA175,E_Dead!AC175+E_Dead!BA175,E_Cust!AC175+E_Cust!BA175),2))</f>
        <v/>
      </c>
      <c r="L175" s="13">
        <f>IF(OR($A175&gt;$B$3,Debts!$V$13=0),"",ROUND(CHOOSE(StratNo,E_Snow!AD175+E_Snow!BB175,E_Aval!AD175+E_Aval!BB175,E_Smart!AD175+E_Smart!BB175,E_Dead!AD175+E_Dead!BB175,E_Cust!AD175+E_Cust!BB175),2))</f>
        <v/>
      </c>
      <c r="M175" s="13">
        <f>IF(OR($A175&gt;$B$3,Debts!$V$14=0),"",ROUND(CHOOSE(StratNo,E_Snow!AE175+E_Snow!BC175,E_Aval!AE175+E_Aval!BC175,E_Smart!AE175+E_Smart!BC175,E_Dead!AE175+E_Dead!BC175,E_Cust!AE175+E_Cust!BC175),2))</f>
        <v/>
      </c>
      <c r="N175" s="13">
        <f>IF(OR($A175&gt;$B$3,Debts!$V$15=0),"",ROUND(CHOOSE(StratNo,E_Snow!AF175+E_Snow!BD175,E_Aval!AF175+E_Aval!BD175,E_Smart!AF175+E_Smart!BD175,E_Dead!AF175+E_Dead!BD175,E_Cust!AF175+E_Cust!BD175),2))</f>
        <v/>
      </c>
      <c r="O175" s="13">
        <f>IF(OR($A175&gt;$B$3,Debts!$V$16=0),"",ROUND(CHOOSE(StratNo,E_Snow!AG175+E_Snow!BE175,E_Aval!AG175+E_Aval!BE175,E_Smart!AG175+E_Smart!BE175,E_Dead!AG175+E_Dead!BE175,E_Cust!AG175+E_Cust!BE175),2))</f>
        <v/>
      </c>
      <c r="P175" s="13">
        <f>IF($A175&gt;$B$3,"",CHOOSE(StratNo,E_Snow!G175,E_Aval!G175,E_Smart!G175,E_Dead!G175,E_Cust!G175))</f>
        <v/>
      </c>
      <c r="Q175" s="13">
        <f>IF($A175&gt;$B$3,"",CHOOSE(StratNo,E_Snow!H175,E_Aval!H175,E_Smart!H175,E_Dead!H175,E_Cust!H175))</f>
        <v/>
      </c>
      <c r="R175" s="13">
        <f>IF($A175&gt;$B$3,"",CHOOSE(StratNo,E_Snow!I175,E_Aval!I175,E_Smart!I175,E_Dead!I175,E_Cust!I175))</f>
        <v/>
      </c>
    </row>
    <row r="176">
      <c r="A176" s="20" t="n">
        <v>171</v>
      </c>
      <c r="B176" s="11">
        <f>IF(A176&gt;$B$3,"",Months!B176)</f>
        <v/>
      </c>
      <c r="C176" s="13">
        <f>IF(A176&gt;$B$3,"",ROUND(Months!C176+Months!D176,2))</f>
        <v/>
      </c>
      <c r="D176" s="13">
        <f>IF(OR($A176&gt;$B$3,Debts!$V$5=0),"",ROUND(CHOOSE(StratNo,E_Snow!V176+E_Snow!AT176,E_Aval!V176+E_Aval!AT176,E_Smart!V176+E_Smart!AT176,E_Dead!V176+E_Dead!AT176,E_Cust!V176+E_Cust!AT176),2))</f>
        <v/>
      </c>
      <c r="E176" s="13">
        <f>IF(OR($A176&gt;$B$3,Debts!$V$6=0),"",ROUND(CHOOSE(StratNo,E_Snow!W176+E_Snow!AU176,E_Aval!W176+E_Aval!AU176,E_Smart!W176+E_Smart!AU176,E_Dead!W176+E_Dead!AU176,E_Cust!W176+E_Cust!AU176),2))</f>
        <v/>
      </c>
      <c r="F176" s="13">
        <f>IF(OR($A176&gt;$B$3,Debts!$V$7=0),"",ROUND(CHOOSE(StratNo,E_Snow!X176+E_Snow!AV176,E_Aval!X176+E_Aval!AV176,E_Smart!X176+E_Smart!AV176,E_Dead!X176+E_Dead!AV176,E_Cust!X176+E_Cust!AV176),2))</f>
        <v/>
      </c>
      <c r="G176" s="13">
        <f>IF(OR($A176&gt;$B$3,Debts!$V$8=0),"",ROUND(CHOOSE(StratNo,E_Snow!Y176+E_Snow!AW176,E_Aval!Y176+E_Aval!AW176,E_Smart!Y176+E_Smart!AW176,E_Dead!Y176+E_Dead!AW176,E_Cust!Y176+E_Cust!AW176),2))</f>
        <v/>
      </c>
      <c r="H176" s="13">
        <f>IF(OR($A176&gt;$B$3,Debts!$V$9=0),"",ROUND(CHOOSE(StratNo,E_Snow!Z176+E_Snow!AX176,E_Aval!Z176+E_Aval!AX176,E_Smart!Z176+E_Smart!AX176,E_Dead!Z176+E_Dead!AX176,E_Cust!Z176+E_Cust!AX176),2))</f>
        <v/>
      </c>
      <c r="I176" s="13">
        <f>IF(OR($A176&gt;$B$3,Debts!$V$10=0),"",ROUND(CHOOSE(StratNo,E_Snow!AA176+E_Snow!AY176,E_Aval!AA176+E_Aval!AY176,E_Smart!AA176+E_Smart!AY176,E_Dead!AA176+E_Dead!AY176,E_Cust!AA176+E_Cust!AY176),2))</f>
        <v/>
      </c>
      <c r="J176" s="13">
        <f>IF(OR($A176&gt;$B$3,Debts!$V$11=0),"",ROUND(CHOOSE(StratNo,E_Snow!AB176+E_Snow!AZ176,E_Aval!AB176+E_Aval!AZ176,E_Smart!AB176+E_Smart!AZ176,E_Dead!AB176+E_Dead!AZ176,E_Cust!AB176+E_Cust!AZ176),2))</f>
        <v/>
      </c>
      <c r="K176" s="13">
        <f>IF(OR($A176&gt;$B$3,Debts!$V$12=0),"",ROUND(CHOOSE(StratNo,E_Snow!AC176+E_Snow!BA176,E_Aval!AC176+E_Aval!BA176,E_Smart!AC176+E_Smart!BA176,E_Dead!AC176+E_Dead!BA176,E_Cust!AC176+E_Cust!BA176),2))</f>
        <v/>
      </c>
      <c r="L176" s="13">
        <f>IF(OR($A176&gt;$B$3,Debts!$V$13=0),"",ROUND(CHOOSE(StratNo,E_Snow!AD176+E_Snow!BB176,E_Aval!AD176+E_Aval!BB176,E_Smart!AD176+E_Smart!BB176,E_Dead!AD176+E_Dead!BB176,E_Cust!AD176+E_Cust!BB176),2))</f>
        <v/>
      </c>
      <c r="M176" s="13">
        <f>IF(OR($A176&gt;$B$3,Debts!$V$14=0),"",ROUND(CHOOSE(StratNo,E_Snow!AE176+E_Snow!BC176,E_Aval!AE176+E_Aval!BC176,E_Smart!AE176+E_Smart!BC176,E_Dead!AE176+E_Dead!BC176,E_Cust!AE176+E_Cust!BC176),2))</f>
        <v/>
      </c>
      <c r="N176" s="13">
        <f>IF(OR($A176&gt;$B$3,Debts!$V$15=0),"",ROUND(CHOOSE(StratNo,E_Snow!AF176+E_Snow!BD176,E_Aval!AF176+E_Aval!BD176,E_Smart!AF176+E_Smart!BD176,E_Dead!AF176+E_Dead!BD176,E_Cust!AF176+E_Cust!BD176),2))</f>
        <v/>
      </c>
      <c r="O176" s="13">
        <f>IF(OR($A176&gt;$B$3,Debts!$V$16=0),"",ROUND(CHOOSE(StratNo,E_Snow!AG176+E_Snow!BE176,E_Aval!AG176+E_Aval!BE176,E_Smart!AG176+E_Smart!BE176,E_Dead!AG176+E_Dead!BE176,E_Cust!AG176+E_Cust!BE176),2))</f>
        <v/>
      </c>
      <c r="P176" s="13">
        <f>IF($A176&gt;$B$3,"",CHOOSE(StratNo,E_Snow!G176,E_Aval!G176,E_Smart!G176,E_Dead!G176,E_Cust!G176))</f>
        <v/>
      </c>
      <c r="Q176" s="13">
        <f>IF($A176&gt;$B$3,"",CHOOSE(StratNo,E_Snow!H176,E_Aval!H176,E_Smart!H176,E_Dead!H176,E_Cust!H176))</f>
        <v/>
      </c>
      <c r="R176" s="13">
        <f>IF($A176&gt;$B$3,"",CHOOSE(StratNo,E_Snow!I176,E_Aval!I176,E_Smart!I176,E_Dead!I176,E_Cust!I176))</f>
        <v/>
      </c>
    </row>
    <row r="177">
      <c r="A177" s="20" t="n">
        <v>172</v>
      </c>
      <c r="B177" s="11">
        <f>IF(A177&gt;$B$3,"",Months!B177)</f>
        <v/>
      </c>
      <c r="C177" s="13">
        <f>IF(A177&gt;$B$3,"",ROUND(Months!C177+Months!D177,2))</f>
        <v/>
      </c>
      <c r="D177" s="13">
        <f>IF(OR($A177&gt;$B$3,Debts!$V$5=0),"",ROUND(CHOOSE(StratNo,E_Snow!V177+E_Snow!AT177,E_Aval!V177+E_Aval!AT177,E_Smart!V177+E_Smart!AT177,E_Dead!V177+E_Dead!AT177,E_Cust!V177+E_Cust!AT177),2))</f>
        <v/>
      </c>
      <c r="E177" s="13">
        <f>IF(OR($A177&gt;$B$3,Debts!$V$6=0),"",ROUND(CHOOSE(StratNo,E_Snow!W177+E_Snow!AU177,E_Aval!W177+E_Aval!AU177,E_Smart!W177+E_Smart!AU177,E_Dead!W177+E_Dead!AU177,E_Cust!W177+E_Cust!AU177),2))</f>
        <v/>
      </c>
      <c r="F177" s="13">
        <f>IF(OR($A177&gt;$B$3,Debts!$V$7=0),"",ROUND(CHOOSE(StratNo,E_Snow!X177+E_Snow!AV177,E_Aval!X177+E_Aval!AV177,E_Smart!X177+E_Smart!AV177,E_Dead!X177+E_Dead!AV177,E_Cust!X177+E_Cust!AV177),2))</f>
        <v/>
      </c>
      <c r="G177" s="13">
        <f>IF(OR($A177&gt;$B$3,Debts!$V$8=0),"",ROUND(CHOOSE(StratNo,E_Snow!Y177+E_Snow!AW177,E_Aval!Y177+E_Aval!AW177,E_Smart!Y177+E_Smart!AW177,E_Dead!Y177+E_Dead!AW177,E_Cust!Y177+E_Cust!AW177),2))</f>
        <v/>
      </c>
      <c r="H177" s="13">
        <f>IF(OR($A177&gt;$B$3,Debts!$V$9=0),"",ROUND(CHOOSE(StratNo,E_Snow!Z177+E_Snow!AX177,E_Aval!Z177+E_Aval!AX177,E_Smart!Z177+E_Smart!AX177,E_Dead!Z177+E_Dead!AX177,E_Cust!Z177+E_Cust!AX177),2))</f>
        <v/>
      </c>
      <c r="I177" s="13">
        <f>IF(OR($A177&gt;$B$3,Debts!$V$10=0),"",ROUND(CHOOSE(StratNo,E_Snow!AA177+E_Snow!AY177,E_Aval!AA177+E_Aval!AY177,E_Smart!AA177+E_Smart!AY177,E_Dead!AA177+E_Dead!AY177,E_Cust!AA177+E_Cust!AY177),2))</f>
        <v/>
      </c>
      <c r="J177" s="13">
        <f>IF(OR($A177&gt;$B$3,Debts!$V$11=0),"",ROUND(CHOOSE(StratNo,E_Snow!AB177+E_Snow!AZ177,E_Aval!AB177+E_Aval!AZ177,E_Smart!AB177+E_Smart!AZ177,E_Dead!AB177+E_Dead!AZ177,E_Cust!AB177+E_Cust!AZ177),2))</f>
        <v/>
      </c>
      <c r="K177" s="13">
        <f>IF(OR($A177&gt;$B$3,Debts!$V$12=0),"",ROUND(CHOOSE(StratNo,E_Snow!AC177+E_Snow!BA177,E_Aval!AC177+E_Aval!BA177,E_Smart!AC177+E_Smart!BA177,E_Dead!AC177+E_Dead!BA177,E_Cust!AC177+E_Cust!BA177),2))</f>
        <v/>
      </c>
      <c r="L177" s="13">
        <f>IF(OR($A177&gt;$B$3,Debts!$V$13=0),"",ROUND(CHOOSE(StratNo,E_Snow!AD177+E_Snow!BB177,E_Aval!AD177+E_Aval!BB177,E_Smart!AD177+E_Smart!BB177,E_Dead!AD177+E_Dead!BB177,E_Cust!AD177+E_Cust!BB177),2))</f>
        <v/>
      </c>
      <c r="M177" s="13">
        <f>IF(OR($A177&gt;$B$3,Debts!$V$14=0),"",ROUND(CHOOSE(StratNo,E_Snow!AE177+E_Snow!BC177,E_Aval!AE177+E_Aval!BC177,E_Smart!AE177+E_Smart!BC177,E_Dead!AE177+E_Dead!BC177,E_Cust!AE177+E_Cust!BC177),2))</f>
        <v/>
      </c>
      <c r="N177" s="13">
        <f>IF(OR($A177&gt;$B$3,Debts!$V$15=0),"",ROUND(CHOOSE(StratNo,E_Snow!AF177+E_Snow!BD177,E_Aval!AF177+E_Aval!BD177,E_Smart!AF177+E_Smart!BD177,E_Dead!AF177+E_Dead!BD177,E_Cust!AF177+E_Cust!BD177),2))</f>
        <v/>
      </c>
      <c r="O177" s="13">
        <f>IF(OR($A177&gt;$B$3,Debts!$V$16=0),"",ROUND(CHOOSE(StratNo,E_Snow!AG177+E_Snow!BE177,E_Aval!AG177+E_Aval!BE177,E_Smart!AG177+E_Smart!BE177,E_Dead!AG177+E_Dead!BE177,E_Cust!AG177+E_Cust!BE177),2))</f>
        <v/>
      </c>
      <c r="P177" s="13">
        <f>IF($A177&gt;$B$3,"",CHOOSE(StratNo,E_Snow!G177,E_Aval!G177,E_Smart!G177,E_Dead!G177,E_Cust!G177))</f>
        <v/>
      </c>
      <c r="Q177" s="13">
        <f>IF($A177&gt;$B$3,"",CHOOSE(StratNo,E_Snow!H177,E_Aval!H177,E_Smart!H177,E_Dead!H177,E_Cust!H177))</f>
        <v/>
      </c>
      <c r="R177" s="13">
        <f>IF($A177&gt;$B$3,"",CHOOSE(StratNo,E_Snow!I177,E_Aval!I177,E_Smart!I177,E_Dead!I177,E_Cust!I177))</f>
        <v/>
      </c>
    </row>
    <row r="178">
      <c r="A178" s="20" t="n">
        <v>173</v>
      </c>
      <c r="B178" s="11">
        <f>IF(A178&gt;$B$3,"",Months!B178)</f>
        <v/>
      </c>
      <c r="C178" s="13">
        <f>IF(A178&gt;$B$3,"",ROUND(Months!C178+Months!D178,2))</f>
        <v/>
      </c>
      <c r="D178" s="13">
        <f>IF(OR($A178&gt;$B$3,Debts!$V$5=0),"",ROUND(CHOOSE(StratNo,E_Snow!V178+E_Snow!AT178,E_Aval!V178+E_Aval!AT178,E_Smart!V178+E_Smart!AT178,E_Dead!V178+E_Dead!AT178,E_Cust!V178+E_Cust!AT178),2))</f>
        <v/>
      </c>
      <c r="E178" s="13">
        <f>IF(OR($A178&gt;$B$3,Debts!$V$6=0),"",ROUND(CHOOSE(StratNo,E_Snow!W178+E_Snow!AU178,E_Aval!W178+E_Aval!AU178,E_Smart!W178+E_Smart!AU178,E_Dead!W178+E_Dead!AU178,E_Cust!W178+E_Cust!AU178),2))</f>
        <v/>
      </c>
      <c r="F178" s="13">
        <f>IF(OR($A178&gt;$B$3,Debts!$V$7=0),"",ROUND(CHOOSE(StratNo,E_Snow!X178+E_Snow!AV178,E_Aval!X178+E_Aval!AV178,E_Smart!X178+E_Smart!AV178,E_Dead!X178+E_Dead!AV178,E_Cust!X178+E_Cust!AV178),2))</f>
        <v/>
      </c>
      <c r="G178" s="13">
        <f>IF(OR($A178&gt;$B$3,Debts!$V$8=0),"",ROUND(CHOOSE(StratNo,E_Snow!Y178+E_Snow!AW178,E_Aval!Y178+E_Aval!AW178,E_Smart!Y178+E_Smart!AW178,E_Dead!Y178+E_Dead!AW178,E_Cust!Y178+E_Cust!AW178),2))</f>
        <v/>
      </c>
      <c r="H178" s="13">
        <f>IF(OR($A178&gt;$B$3,Debts!$V$9=0),"",ROUND(CHOOSE(StratNo,E_Snow!Z178+E_Snow!AX178,E_Aval!Z178+E_Aval!AX178,E_Smart!Z178+E_Smart!AX178,E_Dead!Z178+E_Dead!AX178,E_Cust!Z178+E_Cust!AX178),2))</f>
        <v/>
      </c>
      <c r="I178" s="13">
        <f>IF(OR($A178&gt;$B$3,Debts!$V$10=0),"",ROUND(CHOOSE(StratNo,E_Snow!AA178+E_Snow!AY178,E_Aval!AA178+E_Aval!AY178,E_Smart!AA178+E_Smart!AY178,E_Dead!AA178+E_Dead!AY178,E_Cust!AA178+E_Cust!AY178),2))</f>
        <v/>
      </c>
      <c r="J178" s="13">
        <f>IF(OR($A178&gt;$B$3,Debts!$V$11=0),"",ROUND(CHOOSE(StratNo,E_Snow!AB178+E_Snow!AZ178,E_Aval!AB178+E_Aval!AZ178,E_Smart!AB178+E_Smart!AZ178,E_Dead!AB178+E_Dead!AZ178,E_Cust!AB178+E_Cust!AZ178),2))</f>
        <v/>
      </c>
      <c r="K178" s="13">
        <f>IF(OR($A178&gt;$B$3,Debts!$V$12=0),"",ROUND(CHOOSE(StratNo,E_Snow!AC178+E_Snow!BA178,E_Aval!AC178+E_Aval!BA178,E_Smart!AC178+E_Smart!BA178,E_Dead!AC178+E_Dead!BA178,E_Cust!AC178+E_Cust!BA178),2))</f>
        <v/>
      </c>
      <c r="L178" s="13">
        <f>IF(OR($A178&gt;$B$3,Debts!$V$13=0),"",ROUND(CHOOSE(StratNo,E_Snow!AD178+E_Snow!BB178,E_Aval!AD178+E_Aval!BB178,E_Smart!AD178+E_Smart!BB178,E_Dead!AD178+E_Dead!BB178,E_Cust!AD178+E_Cust!BB178),2))</f>
        <v/>
      </c>
      <c r="M178" s="13">
        <f>IF(OR($A178&gt;$B$3,Debts!$V$14=0),"",ROUND(CHOOSE(StratNo,E_Snow!AE178+E_Snow!BC178,E_Aval!AE178+E_Aval!BC178,E_Smart!AE178+E_Smart!BC178,E_Dead!AE178+E_Dead!BC178,E_Cust!AE178+E_Cust!BC178),2))</f>
        <v/>
      </c>
      <c r="N178" s="13">
        <f>IF(OR($A178&gt;$B$3,Debts!$V$15=0),"",ROUND(CHOOSE(StratNo,E_Snow!AF178+E_Snow!BD178,E_Aval!AF178+E_Aval!BD178,E_Smart!AF178+E_Smart!BD178,E_Dead!AF178+E_Dead!BD178,E_Cust!AF178+E_Cust!BD178),2))</f>
        <v/>
      </c>
      <c r="O178" s="13">
        <f>IF(OR($A178&gt;$B$3,Debts!$V$16=0),"",ROUND(CHOOSE(StratNo,E_Snow!AG178+E_Snow!BE178,E_Aval!AG178+E_Aval!BE178,E_Smart!AG178+E_Smart!BE178,E_Dead!AG178+E_Dead!BE178,E_Cust!AG178+E_Cust!BE178),2))</f>
        <v/>
      </c>
      <c r="P178" s="13">
        <f>IF($A178&gt;$B$3,"",CHOOSE(StratNo,E_Snow!G178,E_Aval!G178,E_Smart!G178,E_Dead!G178,E_Cust!G178))</f>
        <v/>
      </c>
      <c r="Q178" s="13">
        <f>IF($A178&gt;$B$3,"",CHOOSE(StratNo,E_Snow!H178,E_Aval!H178,E_Smart!H178,E_Dead!H178,E_Cust!H178))</f>
        <v/>
      </c>
      <c r="R178" s="13">
        <f>IF($A178&gt;$B$3,"",CHOOSE(StratNo,E_Snow!I178,E_Aval!I178,E_Smart!I178,E_Dead!I178,E_Cust!I178))</f>
        <v/>
      </c>
    </row>
    <row r="179">
      <c r="A179" s="20" t="n">
        <v>174</v>
      </c>
      <c r="B179" s="11">
        <f>IF(A179&gt;$B$3,"",Months!B179)</f>
        <v/>
      </c>
      <c r="C179" s="13">
        <f>IF(A179&gt;$B$3,"",ROUND(Months!C179+Months!D179,2))</f>
        <v/>
      </c>
      <c r="D179" s="13">
        <f>IF(OR($A179&gt;$B$3,Debts!$V$5=0),"",ROUND(CHOOSE(StratNo,E_Snow!V179+E_Snow!AT179,E_Aval!V179+E_Aval!AT179,E_Smart!V179+E_Smart!AT179,E_Dead!V179+E_Dead!AT179,E_Cust!V179+E_Cust!AT179),2))</f>
        <v/>
      </c>
      <c r="E179" s="13">
        <f>IF(OR($A179&gt;$B$3,Debts!$V$6=0),"",ROUND(CHOOSE(StratNo,E_Snow!W179+E_Snow!AU179,E_Aval!W179+E_Aval!AU179,E_Smart!W179+E_Smart!AU179,E_Dead!W179+E_Dead!AU179,E_Cust!W179+E_Cust!AU179),2))</f>
        <v/>
      </c>
      <c r="F179" s="13">
        <f>IF(OR($A179&gt;$B$3,Debts!$V$7=0),"",ROUND(CHOOSE(StratNo,E_Snow!X179+E_Snow!AV179,E_Aval!X179+E_Aval!AV179,E_Smart!X179+E_Smart!AV179,E_Dead!X179+E_Dead!AV179,E_Cust!X179+E_Cust!AV179),2))</f>
        <v/>
      </c>
      <c r="G179" s="13">
        <f>IF(OR($A179&gt;$B$3,Debts!$V$8=0),"",ROUND(CHOOSE(StratNo,E_Snow!Y179+E_Snow!AW179,E_Aval!Y179+E_Aval!AW179,E_Smart!Y179+E_Smart!AW179,E_Dead!Y179+E_Dead!AW179,E_Cust!Y179+E_Cust!AW179),2))</f>
        <v/>
      </c>
      <c r="H179" s="13">
        <f>IF(OR($A179&gt;$B$3,Debts!$V$9=0),"",ROUND(CHOOSE(StratNo,E_Snow!Z179+E_Snow!AX179,E_Aval!Z179+E_Aval!AX179,E_Smart!Z179+E_Smart!AX179,E_Dead!Z179+E_Dead!AX179,E_Cust!Z179+E_Cust!AX179),2))</f>
        <v/>
      </c>
      <c r="I179" s="13">
        <f>IF(OR($A179&gt;$B$3,Debts!$V$10=0),"",ROUND(CHOOSE(StratNo,E_Snow!AA179+E_Snow!AY179,E_Aval!AA179+E_Aval!AY179,E_Smart!AA179+E_Smart!AY179,E_Dead!AA179+E_Dead!AY179,E_Cust!AA179+E_Cust!AY179),2))</f>
        <v/>
      </c>
      <c r="J179" s="13">
        <f>IF(OR($A179&gt;$B$3,Debts!$V$11=0),"",ROUND(CHOOSE(StratNo,E_Snow!AB179+E_Snow!AZ179,E_Aval!AB179+E_Aval!AZ179,E_Smart!AB179+E_Smart!AZ179,E_Dead!AB179+E_Dead!AZ179,E_Cust!AB179+E_Cust!AZ179),2))</f>
        <v/>
      </c>
      <c r="K179" s="13">
        <f>IF(OR($A179&gt;$B$3,Debts!$V$12=0),"",ROUND(CHOOSE(StratNo,E_Snow!AC179+E_Snow!BA179,E_Aval!AC179+E_Aval!BA179,E_Smart!AC179+E_Smart!BA179,E_Dead!AC179+E_Dead!BA179,E_Cust!AC179+E_Cust!BA179),2))</f>
        <v/>
      </c>
      <c r="L179" s="13">
        <f>IF(OR($A179&gt;$B$3,Debts!$V$13=0),"",ROUND(CHOOSE(StratNo,E_Snow!AD179+E_Snow!BB179,E_Aval!AD179+E_Aval!BB179,E_Smart!AD179+E_Smart!BB179,E_Dead!AD179+E_Dead!BB179,E_Cust!AD179+E_Cust!BB179),2))</f>
        <v/>
      </c>
      <c r="M179" s="13">
        <f>IF(OR($A179&gt;$B$3,Debts!$V$14=0),"",ROUND(CHOOSE(StratNo,E_Snow!AE179+E_Snow!BC179,E_Aval!AE179+E_Aval!BC179,E_Smart!AE179+E_Smart!BC179,E_Dead!AE179+E_Dead!BC179,E_Cust!AE179+E_Cust!BC179),2))</f>
        <v/>
      </c>
      <c r="N179" s="13">
        <f>IF(OR($A179&gt;$B$3,Debts!$V$15=0),"",ROUND(CHOOSE(StratNo,E_Snow!AF179+E_Snow!BD179,E_Aval!AF179+E_Aval!BD179,E_Smart!AF179+E_Smart!BD179,E_Dead!AF179+E_Dead!BD179,E_Cust!AF179+E_Cust!BD179),2))</f>
        <v/>
      </c>
      <c r="O179" s="13">
        <f>IF(OR($A179&gt;$B$3,Debts!$V$16=0),"",ROUND(CHOOSE(StratNo,E_Snow!AG179+E_Snow!BE179,E_Aval!AG179+E_Aval!BE179,E_Smart!AG179+E_Smart!BE179,E_Dead!AG179+E_Dead!BE179,E_Cust!AG179+E_Cust!BE179),2))</f>
        <v/>
      </c>
      <c r="P179" s="13">
        <f>IF($A179&gt;$B$3,"",CHOOSE(StratNo,E_Snow!G179,E_Aval!G179,E_Smart!G179,E_Dead!G179,E_Cust!G179))</f>
        <v/>
      </c>
      <c r="Q179" s="13">
        <f>IF($A179&gt;$B$3,"",CHOOSE(StratNo,E_Snow!H179,E_Aval!H179,E_Smart!H179,E_Dead!H179,E_Cust!H179))</f>
        <v/>
      </c>
      <c r="R179" s="13">
        <f>IF($A179&gt;$B$3,"",CHOOSE(StratNo,E_Snow!I179,E_Aval!I179,E_Smart!I179,E_Dead!I179,E_Cust!I179))</f>
        <v/>
      </c>
    </row>
    <row r="180">
      <c r="A180" s="20" t="n">
        <v>175</v>
      </c>
      <c r="B180" s="11">
        <f>IF(A180&gt;$B$3,"",Months!B180)</f>
        <v/>
      </c>
      <c r="C180" s="13">
        <f>IF(A180&gt;$B$3,"",ROUND(Months!C180+Months!D180,2))</f>
        <v/>
      </c>
      <c r="D180" s="13">
        <f>IF(OR($A180&gt;$B$3,Debts!$V$5=0),"",ROUND(CHOOSE(StratNo,E_Snow!V180+E_Snow!AT180,E_Aval!V180+E_Aval!AT180,E_Smart!V180+E_Smart!AT180,E_Dead!V180+E_Dead!AT180,E_Cust!V180+E_Cust!AT180),2))</f>
        <v/>
      </c>
      <c r="E180" s="13">
        <f>IF(OR($A180&gt;$B$3,Debts!$V$6=0),"",ROUND(CHOOSE(StratNo,E_Snow!W180+E_Snow!AU180,E_Aval!W180+E_Aval!AU180,E_Smart!W180+E_Smart!AU180,E_Dead!W180+E_Dead!AU180,E_Cust!W180+E_Cust!AU180),2))</f>
        <v/>
      </c>
      <c r="F180" s="13">
        <f>IF(OR($A180&gt;$B$3,Debts!$V$7=0),"",ROUND(CHOOSE(StratNo,E_Snow!X180+E_Snow!AV180,E_Aval!X180+E_Aval!AV180,E_Smart!X180+E_Smart!AV180,E_Dead!X180+E_Dead!AV180,E_Cust!X180+E_Cust!AV180),2))</f>
        <v/>
      </c>
      <c r="G180" s="13">
        <f>IF(OR($A180&gt;$B$3,Debts!$V$8=0),"",ROUND(CHOOSE(StratNo,E_Snow!Y180+E_Snow!AW180,E_Aval!Y180+E_Aval!AW180,E_Smart!Y180+E_Smart!AW180,E_Dead!Y180+E_Dead!AW180,E_Cust!Y180+E_Cust!AW180),2))</f>
        <v/>
      </c>
      <c r="H180" s="13">
        <f>IF(OR($A180&gt;$B$3,Debts!$V$9=0),"",ROUND(CHOOSE(StratNo,E_Snow!Z180+E_Snow!AX180,E_Aval!Z180+E_Aval!AX180,E_Smart!Z180+E_Smart!AX180,E_Dead!Z180+E_Dead!AX180,E_Cust!Z180+E_Cust!AX180),2))</f>
        <v/>
      </c>
      <c r="I180" s="13">
        <f>IF(OR($A180&gt;$B$3,Debts!$V$10=0),"",ROUND(CHOOSE(StratNo,E_Snow!AA180+E_Snow!AY180,E_Aval!AA180+E_Aval!AY180,E_Smart!AA180+E_Smart!AY180,E_Dead!AA180+E_Dead!AY180,E_Cust!AA180+E_Cust!AY180),2))</f>
        <v/>
      </c>
      <c r="J180" s="13">
        <f>IF(OR($A180&gt;$B$3,Debts!$V$11=0),"",ROUND(CHOOSE(StratNo,E_Snow!AB180+E_Snow!AZ180,E_Aval!AB180+E_Aval!AZ180,E_Smart!AB180+E_Smart!AZ180,E_Dead!AB180+E_Dead!AZ180,E_Cust!AB180+E_Cust!AZ180),2))</f>
        <v/>
      </c>
      <c r="K180" s="13">
        <f>IF(OR($A180&gt;$B$3,Debts!$V$12=0),"",ROUND(CHOOSE(StratNo,E_Snow!AC180+E_Snow!BA180,E_Aval!AC180+E_Aval!BA180,E_Smart!AC180+E_Smart!BA180,E_Dead!AC180+E_Dead!BA180,E_Cust!AC180+E_Cust!BA180),2))</f>
        <v/>
      </c>
      <c r="L180" s="13">
        <f>IF(OR($A180&gt;$B$3,Debts!$V$13=0),"",ROUND(CHOOSE(StratNo,E_Snow!AD180+E_Snow!BB180,E_Aval!AD180+E_Aval!BB180,E_Smart!AD180+E_Smart!BB180,E_Dead!AD180+E_Dead!BB180,E_Cust!AD180+E_Cust!BB180),2))</f>
        <v/>
      </c>
      <c r="M180" s="13">
        <f>IF(OR($A180&gt;$B$3,Debts!$V$14=0),"",ROUND(CHOOSE(StratNo,E_Snow!AE180+E_Snow!BC180,E_Aval!AE180+E_Aval!BC180,E_Smart!AE180+E_Smart!BC180,E_Dead!AE180+E_Dead!BC180,E_Cust!AE180+E_Cust!BC180),2))</f>
        <v/>
      </c>
      <c r="N180" s="13">
        <f>IF(OR($A180&gt;$B$3,Debts!$V$15=0),"",ROUND(CHOOSE(StratNo,E_Snow!AF180+E_Snow!BD180,E_Aval!AF180+E_Aval!BD180,E_Smart!AF180+E_Smart!BD180,E_Dead!AF180+E_Dead!BD180,E_Cust!AF180+E_Cust!BD180),2))</f>
        <v/>
      </c>
      <c r="O180" s="13">
        <f>IF(OR($A180&gt;$B$3,Debts!$V$16=0),"",ROUND(CHOOSE(StratNo,E_Snow!AG180+E_Snow!BE180,E_Aval!AG180+E_Aval!BE180,E_Smart!AG180+E_Smart!BE180,E_Dead!AG180+E_Dead!BE180,E_Cust!AG180+E_Cust!BE180),2))</f>
        <v/>
      </c>
      <c r="P180" s="13">
        <f>IF($A180&gt;$B$3,"",CHOOSE(StratNo,E_Snow!G180,E_Aval!G180,E_Smart!G180,E_Dead!G180,E_Cust!G180))</f>
        <v/>
      </c>
      <c r="Q180" s="13">
        <f>IF($A180&gt;$B$3,"",CHOOSE(StratNo,E_Snow!H180,E_Aval!H180,E_Smart!H180,E_Dead!H180,E_Cust!H180))</f>
        <v/>
      </c>
      <c r="R180" s="13">
        <f>IF($A180&gt;$B$3,"",CHOOSE(StratNo,E_Snow!I180,E_Aval!I180,E_Smart!I180,E_Dead!I180,E_Cust!I180))</f>
        <v/>
      </c>
    </row>
    <row r="181">
      <c r="A181" s="20" t="n">
        <v>176</v>
      </c>
      <c r="B181" s="11">
        <f>IF(A181&gt;$B$3,"",Months!B181)</f>
        <v/>
      </c>
      <c r="C181" s="13">
        <f>IF(A181&gt;$B$3,"",ROUND(Months!C181+Months!D181,2))</f>
        <v/>
      </c>
      <c r="D181" s="13">
        <f>IF(OR($A181&gt;$B$3,Debts!$V$5=0),"",ROUND(CHOOSE(StratNo,E_Snow!V181+E_Snow!AT181,E_Aval!V181+E_Aval!AT181,E_Smart!V181+E_Smart!AT181,E_Dead!V181+E_Dead!AT181,E_Cust!V181+E_Cust!AT181),2))</f>
        <v/>
      </c>
      <c r="E181" s="13">
        <f>IF(OR($A181&gt;$B$3,Debts!$V$6=0),"",ROUND(CHOOSE(StratNo,E_Snow!W181+E_Snow!AU181,E_Aval!W181+E_Aval!AU181,E_Smart!W181+E_Smart!AU181,E_Dead!W181+E_Dead!AU181,E_Cust!W181+E_Cust!AU181),2))</f>
        <v/>
      </c>
      <c r="F181" s="13">
        <f>IF(OR($A181&gt;$B$3,Debts!$V$7=0),"",ROUND(CHOOSE(StratNo,E_Snow!X181+E_Snow!AV181,E_Aval!X181+E_Aval!AV181,E_Smart!X181+E_Smart!AV181,E_Dead!X181+E_Dead!AV181,E_Cust!X181+E_Cust!AV181),2))</f>
        <v/>
      </c>
      <c r="G181" s="13">
        <f>IF(OR($A181&gt;$B$3,Debts!$V$8=0),"",ROUND(CHOOSE(StratNo,E_Snow!Y181+E_Snow!AW181,E_Aval!Y181+E_Aval!AW181,E_Smart!Y181+E_Smart!AW181,E_Dead!Y181+E_Dead!AW181,E_Cust!Y181+E_Cust!AW181),2))</f>
        <v/>
      </c>
      <c r="H181" s="13">
        <f>IF(OR($A181&gt;$B$3,Debts!$V$9=0),"",ROUND(CHOOSE(StratNo,E_Snow!Z181+E_Snow!AX181,E_Aval!Z181+E_Aval!AX181,E_Smart!Z181+E_Smart!AX181,E_Dead!Z181+E_Dead!AX181,E_Cust!Z181+E_Cust!AX181),2))</f>
        <v/>
      </c>
      <c r="I181" s="13">
        <f>IF(OR($A181&gt;$B$3,Debts!$V$10=0),"",ROUND(CHOOSE(StratNo,E_Snow!AA181+E_Snow!AY181,E_Aval!AA181+E_Aval!AY181,E_Smart!AA181+E_Smart!AY181,E_Dead!AA181+E_Dead!AY181,E_Cust!AA181+E_Cust!AY181),2))</f>
        <v/>
      </c>
      <c r="J181" s="13">
        <f>IF(OR($A181&gt;$B$3,Debts!$V$11=0),"",ROUND(CHOOSE(StratNo,E_Snow!AB181+E_Snow!AZ181,E_Aval!AB181+E_Aval!AZ181,E_Smart!AB181+E_Smart!AZ181,E_Dead!AB181+E_Dead!AZ181,E_Cust!AB181+E_Cust!AZ181),2))</f>
        <v/>
      </c>
      <c r="K181" s="13">
        <f>IF(OR($A181&gt;$B$3,Debts!$V$12=0),"",ROUND(CHOOSE(StratNo,E_Snow!AC181+E_Snow!BA181,E_Aval!AC181+E_Aval!BA181,E_Smart!AC181+E_Smart!BA181,E_Dead!AC181+E_Dead!BA181,E_Cust!AC181+E_Cust!BA181),2))</f>
        <v/>
      </c>
      <c r="L181" s="13">
        <f>IF(OR($A181&gt;$B$3,Debts!$V$13=0),"",ROUND(CHOOSE(StratNo,E_Snow!AD181+E_Snow!BB181,E_Aval!AD181+E_Aval!BB181,E_Smart!AD181+E_Smart!BB181,E_Dead!AD181+E_Dead!BB181,E_Cust!AD181+E_Cust!BB181),2))</f>
        <v/>
      </c>
      <c r="M181" s="13">
        <f>IF(OR($A181&gt;$B$3,Debts!$V$14=0),"",ROUND(CHOOSE(StratNo,E_Snow!AE181+E_Snow!BC181,E_Aval!AE181+E_Aval!BC181,E_Smart!AE181+E_Smart!BC181,E_Dead!AE181+E_Dead!BC181,E_Cust!AE181+E_Cust!BC181),2))</f>
        <v/>
      </c>
      <c r="N181" s="13">
        <f>IF(OR($A181&gt;$B$3,Debts!$V$15=0),"",ROUND(CHOOSE(StratNo,E_Snow!AF181+E_Snow!BD181,E_Aval!AF181+E_Aval!BD181,E_Smart!AF181+E_Smart!BD181,E_Dead!AF181+E_Dead!BD181,E_Cust!AF181+E_Cust!BD181),2))</f>
        <v/>
      </c>
      <c r="O181" s="13">
        <f>IF(OR($A181&gt;$B$3,Debts!$V$16=0),"",ROUND(CHOOSE(StratNo,E_Snow!AG181+E_Snow!BE181,E_Aval!AG181+E_Aval!BE181,E_Smart!AG181+E_Smart!BE181,E_Dead!AG181+E_Dead!BE181,E_Cust!AG181+E_Cust!BE181),2))</f>
        <v/>
      </c>
      <c r="P181" s="13">
        <f>IF($A181&gt;$B$3,"",CHOOSE(StratNo,E_Snow!G181,E_Aval!G181,E_Smart!G181,E_Dead!G181,E_Cust!G181))</f>
        <v/>
      </c>
      <c r="Q181" s="13">
        <f>IF($A181&gt;$B$3,"",CHOOSE(StratNo,E_Snow!H181,E_Aval!H181,E_Smart!H181,E_Dead!H181,E_Cust!H181))</f>
        <v/>
      </c>
      <c r="R181" s="13">
        <f>IF($A181&gt;$B$3,"",CHOOSE(StratNo,E_Snow!I181,E_Aval!I181,E_Smart!I181,E_Dead!I181,E_Cust!I181))</f>
        <v/>
      </c>
    </row>
    <row r="182">
      <c r="A182" s="20" t="n">
        <v>177</v>
      </c>
      <c r="B182" s="11">
        <f>IF(A182&gt;$B$3,"",Months!B182)</f>
        <v/>
      </c>
      <c r="C182" s="13">
        <f>IF(A182&gt;$B$3,"",ROUND(Months!C182+Months!D182,2))</f>
        <v/>
      </c>
      <c r="D182" s="13">
        <f>IF(OR($A182&gt;$B$3,Debts!$V$5=0),"",ROUND(CHOOSE(StratNo,E_Snow!V182+E_Snow!AT182,E_Aval!V182+E_Aval!AT182,E_Smart!V182+E_Smart!AT182,E_Dead!V182+E_Dead!AT182,E_Cust!V182+E_Cust!AT182),2))</f>
        <v/>
      </c>
      <c r="E182" s="13">
        <f>IF(OR($A182&gt;$B$3,Debts!$V$6=0),"",ROUND(CHOOSE(StratNo,E_Snow!W182+E_Snow!AU182,E_Aval!W182+E_Aval!AU182,E_Smart!W182+E_Smart!AU182,E_Dead!W182+E_Dead!AU182,E_Cust!W182+E_Cust!AU182),2))</f>
        <v/>
      </c>
      <c r="F182" s="13">
        <f>IF(OR($A182&gt;$B$3,Debts!$V$7=0),"",ROUND(CHOOSE(StratNo,E_Snow!X182+E_Snow!AV182,E_Aval!X182+E_Aval!AV182,E_Smart!X182+E_Smart!AV182,E_Dead!X182+E_Dead!AV182,E_Cust!X182+E_Cust!AV182),2))</f>
        <v/>
      </c>
      <c r="G182" s="13">
        <f>IF(OR($A182&gt;$B$3,Debts!$V$8=0),"",ROUND(CHOOSE(StratNo,E_Snow!Y182+E_Snow!AW182,E_Aval!Y182+E_Aval!AW182,E_Smart!Y182+E_Smart!AW182,E_Dead!Y182+E_Dead!AW182,E_Cust!Y182+E_Cust!AW182),2))</f>
        <v/>
      </c>
      <c r="H182" s="13">
        <f>IF(OR($A182&gt;$B$3,Debts!$V$9=0),"",ROUND(CHOOSE(StratNo,E_Snow!Z182+E_Snow!AX182,E_Aval!Z182+E_Aval!AX182,E_Smart!Z182+E_Smart!AX182,E_Dead!Z182+E_Dead!AX182,E_Cust!Z182+E_Cust!AX182),2))</f>
        <v/>
      </c>
      <c r="I182" s="13">
        <f>IF(OR($A182&gt;$B$3,Debts!$V$10=0),"",ROUND(CHOOSE(StratNo,E_Snow!AA182+E_Snow!AY182,E_Aval!AA182+E_Aval!AY182,E_Smart!AA182+E_Smart!AY182,E_Dead!AA182+E_Dead!AY182,E_Cust!AA182+E_Cust!AY182),2))</f>
        <v/>
      </c>
      <c r="J182" s="13">
        <f>IF(OR($A182&gt;$B$3,Debts!$V$11=0),"",ROUND(CHOOSE(StratNo,E_Snow!AB182+E_Snow!AZ182,E_Aval!AB182+E_Aval!AZ182,E_Smart!AB182+E_Smart!AZ182,E_Dead!AB182+E_Dead!AZ182,E_Cust!AB182+E_Cust!AZ182),2))</f>
        <v/>
      </c>
      <c r="K182" s="13">
        <f>IF(OR($A182&gt;$B$3,Debts!$V$12=0),"",ROUND(CHOOSE(StratNo,E_Snow!AC182+E_Snow!BA182,E_Aval!AC182+E_Aval!BA182,E_Smart!AC182+E_Smart!BA182,E_Dead!AC182+E_Dead!BA182,E_Cust!AC182+E_Cust!BA182),2))</f>
        <v/>
      </c>
      <c r="L182" s="13">
        <f>IF(OR($A182&gt;$B$3,Debts!$V$13=0),"",ROUND(CHOOSE(StratNo,E_Snow!AD182+E_Snow!BB182,E_Aval!AD182+E_Aval!BB182,E_Smart!AD182+E_Smart!BB182,E_Dead!AD182+E_Dead!BB182,E_Cust!AD182+E_Cust!BB182),2))</f>
        <v/>
      </c>
      <c r="M182" s="13">
        <f>IF(OR($A182&gt;$B$3,Debts!$V$14=0),"",ROUND(CHOOSE(StratNo,E_Snow!AE182+E_Snow!BC182,E_Aval!AE182+E_Aval!BC182,E_Smart!AE182+E_Smart!BC182,E_Dead!AE182+E_Dead!BC182,E_Cust!AE182+E_Cust!BC182),2))</f>
        <v/>
      </c>
      <c r="N182" s="13">
        <f>IF(OR($A182&gt;$B$3,Debts!$V$15=0),"",ROUND(CHOOSE(StratNo,E_Snow!AF182+E_Snow!BD182,E_Aval!AF182+E_Aval!BD182,E_Smart!AF182+E_Smart!BD182,E_Dead!AF182+E_Dead!BD182,E_Cust!AF182+E_Cust!BD182),2))</f>
        <v/>
      </c>
      <c r="O182" s="13">
        <f>IF(OR($A182&gt;$B$3,Debts!$V$16=0),"",ROUND(CHOOSE(StratNo,E_Snow!AG182+E_Snow!BE182,E_Aval!AG182+E_Aval!BE182,E_Smart!AG182+E_Smart!BE182,E_Dead!AG182+E_Dead!BE182,E_Cust!AG182+E_Cust!BE182),2))</f>
        <v/>
      </c>
      <c r="P182" s="13">
        <f>IF($A182&gt;$B$3,"",CHOOSE(StratNo,E_Snow!G182,E_Aval!G182,E_Smart!G182,E_Dead!G182,E_Cust!G182))</f>
        <v/>
      </c>
      <c r="Q182" s="13">
        <f>IF($A182&gt;$B$3,"",CHOOSE(StratNo,E_Snow!H182,E_Aval!H182,E_Smart!H182,E_Dead!H182,E_Cust!H182))</f>
        <v/>
      </c>
      <c r="R182" s="13">
        <f>IF($A182&gt;$B$3,"",CHOOSE(StratNo,E_Snow!I182,E_Aval!I182,E_Smart!I182,E_Dead!I182,E_Cust!I182))</f>
        <v/>
      </c>
    </row>
    <row r="183">
      <c r="A183" s="20" t="n">
        <v>178</v>
      </c>
      <c r="B183" s="11">
        <f>IF(A183&gt;$B$3,"",Months!B183)</f>
        <v/>
      </c>
      <c r="C183" s="13">
        <f>IF(A183&gt;$B$3,"",ROUND(Months!C183+Months!D183,2))</f>
        <v/>
      </c>
      <c r="D183" s="13">
        <f>IF(OR($A183&gt;$B$3,Debts!$V$5=0),"",ROUND(CHOOSE(StratNo,E_Snow!V183+E_Snow!AT183,E_Aval!V183+E_Aval!AT183,E_Smart!V183+E_Smart!AT183,E_Dead!V183+E_Dead!AT183,E_Cust!V183+E_Cust!AT183),2))</f>
        <v/>
      </c>
      <c r="E183" s="13">
        <f>IF(OR($A183&gt;$B$3,Debts!$V$6=0),"",ROUND(CHOOSE(StratNo,E_Snow!W183+E_Snow!AU183,E_Aval!W183+E_Aval!AU183,E_Smart!W183+E_Smart!AU183,E_Dead!W183+E_Dead!AU183,E_Cust!W183+E_Cust!AU183),2))</f>
        <v/>
      </c>
      <c r="F183" s="13">
        <f>IF(OR($A183&gt;$B$3,Debts!$V$7=0),"",ROUND(CHOOSE(StratNo,E_Snow!X183+E_Snow!AV183,E_Aval!X183+E_Aval!AV183,E_Smart!X183+E_Smart!AV183,E_Dead!X183+E_Dead!AV183,E_Cust!X183+E_Cust!AV183),2))</f>
        <v/>
      </c>
      <c r="G183" s="13">
        <f>IF(OR($A183&gt;$B$3,Debts!$V$8=0),"",ROUND(CHOOSE(StratNo,E_Snow!Y183+E_Snow!AW183,E_Aval!Y183+E_Aval!AW183,E_Smart!Y183+E_Smart!AW183,E_Dead!Y183+E_Dead!AW183,E_Cust!Y183+E_Cust!AW183),2))</f>
        <v/>
      </c>
      <c r="H183" s="13">
        <f>IF(OR($A183&gt;$B$3,Debts!$V$9=0),"",ROUND(CHOOSE(StratNo,E_Snow!Z183+E_Snow!AX183,E_Aval!Z183+E_Aval!AX183,E_Smart!Z183+E_Smart!AX183,E_Dead!Z183+E_Dead!AX183,E_Cust!Z183+E_Cust!AX183),2))</f>
        <v/>
      </c>
      <c r="I183" s="13">
        <f>IF(OR($A183&gt;$B$3,Debts!$V$10=0),"",ROUND(CHOOSE(StratNo,E_Snow!AA183+E_Snow!AY183,E_Aval!AA183+E_Aval!AY183,E_Smart!AA183+E_Smart!AY183,E_Dead!AA183+E_Dead!AY183,E_Cust!AA183+E_Cust!AY183),2))</f>
        <v/>
      </c>
      <c r="J183" s="13">
        <f>IF(OR($A183&gt;$B$3,Debts!$V$11=0),"",ROUND(CHOOSE(StratNo,E_Snow!AB183+E_Snow!AZ183,E_Aval!AB183+E_Aval!AZ183,E_Smart!AB183+E_Smart!AZ183,E_Dead!AB183+E_Dead!AZ183,E_Cust!AB183+E_Cust!AZ183),2))</f>
        <v/>
      </c>
      <c r="K183" s="13">
        <f>IF(OR($A183&gt;$B$3,Debts!$V$12=0),"",ROUND(CHOOSE(StratNo,E_Snow!AC183+E_Snow!BA183,E_Aval!AC183+E_Aval!BA183,E_Smart!AC183+E_Smart!BA183,E_Dead!AC183+E_Dead!BA183,E_Cust!AC183+E_Cust!BA183),2))</f>
        <v/>
      </c>
      <c r="L183" s="13">
        <f>IF(OR($A183&gt;$B$3,Debts!$V$13=0),"",ROUND(CHOOSE(StratNo,E_Snow!AD183+E_Snow!BB183,E_Aval!AD183+E_Aval!BB183,E_Smart!AD183+E_Smart!BB183,E_Dead!AD183+E_Dead!BB183,E_Cust!AD183+E_Cust!BB183),2))</f>
        <v/>
      </c>
      <c r="M183" s="13">
        <f>IF(OR($A183&gt;$B$3,Debts!$V$14=0),"",ROUND(CHOOSE(StratNo,E_Snow!AE183+E_Snow!BC183,E_Aval!AE183+E_Aval!BC183,E_Smart!AE183+E_Smart!BC183,E_Dead!AE183+E_Dead!BC183,E_Cust!AE183+E_Cust!BC183),2))</f>
        <v/>
      </c>
      <c r="N183" s="13">
        <f>IF(OR($A183&gt;$B$3,Debts!$V$15=0),"",ROUND(CHOOSE(StratNo,E_Snow!AF183+E_Snow!BD183,E_Aval!AF183+E_Aval!BD183,E_Smart!AF183+E_Smart!BD183,E_Dead!AF183+E_Dead!BD183,E_Cust!AF183+E_Cust!BD183),2))</f>
        <v/>
      </c>
      <c r="O183" s="13">
        <f>IF(OR($A183&gt;$B$3,Debts!$V$16=0),"",ROUND(CHOOSE(StratNo,E_Snow!AG183+E_Snow!BE183,E_Aval!AG183+E_Aval!BE183,E_Smart!AG183+E_Smart!BE183,E_Dead!AG183+E_Dead!BE183,E_Cust!AG183+E_Cust!BE183),2))</f>
        <v/>
      </c>
      <c r="P183" s="13">
        <f>IF($A183&gt;$B$3,"",CHOOSE(StratNo,E_Snow!G183,E_Aval!G183,E_Smart!G183,E_Dead!G183,E_Cust!G183))</f>
        <v/>
      </c>
      <c r="Q183" s="13">
        <f>IF($A183&gt;$B$3,"",CHOOSE(StratNo,E_Snow!H183,E_Aval!H183,E_Smart!H183,E_Dead!H183,E_Cust!H183))</f>
        <v/>
      </c>
      <c r="R183" s="13">
        <f>IF($A183&gt;$B$3,"",CHOOSE(StratNo,E_Snow!I183,E_Aval!I183,E_Smart!I183,E_Dead!I183,E_Cust!I183))</f>
        <v/>
      </c>
    </row>
    <row r="184">
      <c r="A184" s="20" t="n">
        <v>179</v>
      </c>
      <c r="B184" s="11">
        <f>IF(A184&gt;$B$3,"",Months!B184)</f>
        <v/>
      </c>
      <c r="C184" s="13">
        <f>IF(A184&gt;$B$3,"",ROUND(Months!C184+Months!D184,2))</f>
        <v/>
      </c>
      <c r="D184" s="13">
        <f>IF(OR($A184&gt;$B$3,Debts!$V$5=0),"",ROUND(CHOOSE(StratNo,E_Snow!V184+E_Snow!AT184,E_Aval!V184+E_Aval!AT184,E_Smart!V184+E_Smart!AT184,E_Dead!V184+E_Dead!AT184,E_Cust!V184+E_Cust!AT184),2))</f>
        <v/>
      </c>
      <c r="E184" s="13">
        <f>IF(OR($A184&gt;$B$3,Debts!$V$6=0),"",ROUND(CHOOSE(StratNo,E_Snow!W184+E_Snow!AU184,E_Aval!W184+E_Aval!AU184,E_Smart!W184+E_Smart!AU184,E_Dead!W184+E_Dead!AU184,E_Cust!W184+E_Cust!AU184),2))</f>
        <v/>
      </c>
      <c r="F184" s="13">
        <f>IF(OR($A184&gt;$B$3,Debts!$V$7=0),"",ROUND(CHOOSE(StratNo,E_Snow!X184+E_Snow!AV184,E_Aval!X184+E_Aval!AV184,E_Smart!X184+E_Smart!AV184,E_Dead!X184+E_Dead!AV184,E_Cust!X184+E_Cust!AV184),2))</f>
        <v/>
      </c>
      <c r="G184" s="13">
        <f>IF(OR($A184&gt;$B$3,Debts!$V$8=0),"",ROUND(CHOOSE(StratNo,E_Snow!Y184+E_Snow!AW184,E_Aval!Y184+E_Aval!AW184,E_Smart!Y184+E_Smart!AW184,E_Dead!Y184+E_Dead!AW184,E_Cust!Y184+E_Cust!AW184),2))</f>
        <v/>
      </c>
      <c r="H184" s="13">
        <f>IF(OR($A184&gt;$B$3,Debts!$V$9=0),"",ROUND(CHOOSE(StratNo,E_Snow!Z184+E_Snow!AX184,E_Aval!Z184+E_Aval!AX184,E_Smart!Z184+E_Smart!AX184,E_Dead!Z184+E_Dead!AX184,E_Cust!Z184+E_Cust!AX184),2))</f>
        <v/>
      </c>
      <c r="I184" s="13">
        <f>IF(OR($A184&gt;$B$3,Debts!$V$10=0),"",ROUND(CHOOSE(StratNo,E_Snow!AA184+E_Snow!AY184,E_Aval!AA184+E_Aval!AY184,E_Smart!AA184+E_Smart!AY184,E_Dead!AA184+E_Dead!AY184,E_Cust!AA184+E_Cust!AY184),2))</f>
        <v/>
      </c>
      <c r="J184" s="13">
        <f>IF(OR($A184&gt;$B$3,Debts!$V$11=0),"",ROUND(CHOOSE(StratNo,E_Snow!AB184+E_Snow!AZ184,E_Aval!AB184+E_Aval!AZ184,E_Smart!AB184+E_Smart!AZ184,E_Dead!AB184+E_Dead!AZ184,E_Cust!AB184+E_Cust!AZ184),2))</f>
        <v/>
      </c>
      <c r="K184" s="13">
        <f>IF(OR($A184&gt;$B$3,Debts!$V$12=0),"",ROUND(CHOOSE(StratNo,E_Snow!AC184+E_Snow!BA184,E_Aval!AC184+E_Aval!BA184,E_Smart!AC184+E_Smart!BA184,E_Dead!AC184+E_Dead!BA184,E_Cust!AC184+E_Cust!BA184),2))</f>
        <v/>
      </c>
      <c r="L184" s="13">
        <f>IF(OR($A184&gt;$B$3,Debts!$V$13=0),"",ROUND(CHOOSE(StratNo,E_Snow!AD184+E_Snow!BB184,E_Aval!AD184+E_Aval!BB184,E_Smart!AD184+E_Smart!BB184,E_Dead!AD184+E_Dead!BB184,E_Cust!AD184+E_Cust!BB184),2))</f>
        <v/>
      </c>
      <c r="M184" s="13">
        <f>IF(OR($A184&gt;$B$3,Debts!$V$14=0),"",ROUND(CHOOSE(StratNo,E_Snow!AE184+E_Snow!BC184,E_Aval!AE184+E_Aval!BC184,E_Smart!AE184+E_Smart!BC184,E_Dead!AE184+E_Dead!BC184,E_Cust!AE184+E_Cust!BC184),2))</f>
        <v/>
      </c>
      <c r="N184" s="13">
        <f>IF(OR($A184&gt;$B$3,Debts!$V$15=0),"",ROUND(CHOOSE(StratNo,E_Snow!AF184+E_Snow!BD184,E_Aval!AF184+E_Aval!BD184,E_Smart!AF184+E_Smart!BD184,E_Dead!AF184+E_Dead!BD184,E_Cust!AF184+E_Cust!BD184),2))</f>
        <v/>
      </c>
      <c r="O184" s="13">
        <f>IF(OR($A184&gt;$B$3,Debts!$V$16=0),"",ROUND(CHOOSE(StratNo,E_Snow!AG184+E_Snow!BE184,E_Aval!AG184+E_Aval!BE184,E_Smart!AG184+E_Smart!BE184,E_Dead!AG184+E_Dead!BE184,E_Cust!AG184+E_Cust!BE184),2))</f>
        <v/>
      </c>
      <c r="P184" s="13">
        <f>IF($A184&gt;$B$3,"",CHOOSE(StratNo,E_Snow!G184,E_Aval!G184,E_Smart!G184,E_Dead!G184,E_Cust!G184))</f>
        <v/>
      </c>
      <c r="Q184" s="13">
        <f>IF($A184&gt;$B$3,"",CHOOSE(StratNo,E_Snow!H184,E_Aval!H184,E_Smart!H184,E_Dead!H184,E_Cust!H184))</f>
        <v/>
      </c>
      <c r="R184" s="13">
        <f>IF($A184&gt;$B$3,"",CHOOSE(StratNo,E_Snow!I184,E_Aval!I184,E_Smart!I184,E_Dead!I184,E_Cust!I184))</f>
        <v/>
      </c>
    </row>
    <row r="185">
      <c r="A185" s="20" t="n">
        <v>180</v>
      </c>
      <c r="B185" s="11">
        <f>IF(A185&gt;$B$3,"",Months!B185)</f>
        <v/>
      </c>
      <c r="C185" s="13">
        <f>IF(A185&gt;$B$3,"",ROUND(Months!C185+Months!D185,2))</f>
        <v/>
      </c>
      <c r="D185" s="13">
        <f>IF(OR($A185&gt;$B$3,Debts!$V$5=0),"",ROUND(CHOOSE(StratNo,E_Snow!V185+E_Snow!AT185,E_Aval!V185+E_Aval!AT185,E_Smart!V185+E_Smart!AT185,E_Dead!V185+E_Dead!AT185,E_Cust!V185+E_Cust!AT185),2))</f>
        <v/>
      </c>
      <c r="E185" s="13">
        <f>IF(OR($A185&gt;$B$3,Debts!$V$6=0),"",ROUND(CHOOSE(StratNo,E_Snow!W185+E_Snow!AU185,E_Aval!W185+E_Aval!AU185,E_Smart!W185+E_Smart!AU185,E_Dead!W185+E_Dead!AU185,E_Cust!W185+E_Cust!AU185),2))</f>
        <v/>
      </c>
      <c r="F185" s="13">
        <f>IF(OR($A185&gt;$B$3,Debts!$V$7=0),"",ROUND(CHOOSE(StratNo,E_Snow!X185+E_Snow!AV185,E_Aval!X185+E_Aval!AV185,E_Smart!X185+E_Smart!AV185,E_Dead!X185+E_Dead!AV185,E_Cust!X185+E_Cust!AV185),2))</f>
        <v/>
      </c>
      <c r="G185" s="13">
        <f>IF(OR($A185&gt;$B$3,Debts!$V$8=0),"",ROUND(CHOOSE(StratNo,E_Snow!Y185+E_Snow!AW185,E_Aval!Y185+E_Aval!AW185,E_Smart!Y185+E_Smart!AW185,E_Dead!Y185+E_Dead!AW185,E_Cust!Y185+E_Cust!AW185),2))</f>
        <v/>
      </c>
      <c r="H185" s="13">
        <f>IF(OR($A185&gt;$B$3,Debts!$V$9=0),"",ROUND(CHOOSE(StratNo,E_Snow!Z185+E_Snow!AX185,E_Aval!Z185+E_Aval!AX185,E_Smart!Z185+E_Smart!AX185,E_Dead!Z185+E_Dead!AX185,E_Cust!Z185+E_Cust!AX185),2))</f>
        <v/>
      </c>
      <c r="I185" s="13">
        <f>IF(OR($A185&gt;$B$3,Debts!$V$10=0),"",ROUND(CHOOSE(StratNo,E_Snow!AA185+E_Snow!AY185,E_Aval!AA185+E_Aval!AY185,E_Smart!AA185+E_Smart!AY185,E_Dead!AA185+E_Dead!AY185,E_Cust!AA185+E_Cust!AY185),2))</f>
        <v/>
      </c>
      <c r="J185" s="13">
        <f>IF(OR($A185&gt;$B$3,Debts!$V$11=0),"",ROUND(CHOOSE(StratNo,E_Snow!AB185+E_Snow!AZ185,E_Aval!AB185+E_Aval!AZ185,E_Smart!AB185+E_Smart!AZ185,E_Dead!AB185+E_Dead!AZ185,E_Cust!AB185+E_Cust!AZ185),2))</f>
        <v/>
      </c>
      <c r="K185" s="13">
        <f>IF(OR($A185&gt;$B$3,Debts!$V$12=0),"",ROUND(CHOOSE(StratNo,E_Snow!AC185+E_Snow!BA185,E_Aval!AC185+E_Aval!BA185,E_Smart!AC185+E_Smart!BA185,E_Dead!AC185+E_Dead!BA185,E_Cust!AC185+E_Cust!BA185),2))</f>
        <v/>
      </c>
      <c r="L185" s="13">
        <f>IF(OR($A185&gt;$B$3,Debts!$V$13=0),"",ROUND(CHOOSE(StratNo,E_Snow!AD185+E_Snow!BB185,E_Aval!AD185+E_Aval!BB185,E_Smart!AD185+E_Smart!BB185,E_Dead!AD185+E_Dead!BB185,E_Cust!AD185+E_Cust!BB185),2))</f>
        <v/>
      </c>
      <c r="M185" s="13">
        <f>IF(OR($A185&gt;$B$3,Debts!$V$14=0),"",ROUND(CHOOSE(StratNo,E_Snow!AE185+E_Snow!BC185,E_Aval!AE185+E_Aval!BC185,E_Smart!AE185+E_Smart!BC185,E_Dead!AE185+E_Dead!BC185,E_Cust!AE185+E_Cust!BC185),2))</f>
        <v/>
      </c>
      <c r="N185" s="13">
        <f>IF(OR($A185&gt;$B$3,Debts!$V$15=0),"",ROUND(CHOOSE(StratNo,E_Snow!AF185+E_Snow!BD185,E_Aval!AF185+E_Aval!BD185,E_Smart!AF185+E_Smart!BD185,E_Dead!AF185+E_Dead!BD185,E_Cust!AF185+E_Cust!BD185),2))</f>
        <v/>
      </c>
      <c r="O185" s="13">
        <f>IF(OR($A185&gt;$B$3,Debts!$V$16=0),"",ROUND(CHOOSE(StratNo,E_Snow!AG185+E_Snow!BE185,E_Aval!AG185+E_Aval!BE185,E_Smart!AG185+E_Smart!BE185,E_Dead!AG185+E_Dead!BE185,E_Cust!AG185+E_Cust!BE185),2))</f>
        <v/>
      </c>
      <c r="P185" s="13">
        <f>IF($A185&gt;$B$3,"",CHOOSE(StratNo,E_Snow!G185,E_Aval!G185,E_Smart!G185,E_Dead!G185,E_Cust!G185))</f>
        <v/>
      </c>
      <c r="Q185" s="13">
        <f>IF($A185&gt;$B$3,"",CHOOSE(StratNo,E_Snow!H185,E_Aval!H185,E_Smart!H185,E_Dead!H185,E_Cust!H185))</f>
        <v/>
      </c>
      <c r="R185" s="13">
        <f>IF($A185&gt;$B$3,"",CHOOSE(StratNo,E_Snow!I185,E_Aval!I185,E_Smart!I185,E_Dead!I185,E_Cust!I185))</f>
        <v/>
      </c>
    </row>
    <row r="186">
      <c r="A186" s="20" t="n">
        <v>181</v>
      </c>
      <c r="B186" s="11">
        <f>IF(A186&gt;$B$3,"",Months!B186)</f>
        <v/>
      </c>
      <c r="C186" s="13">
        <f>IF(A186&gt;$B$3,"",ROUND(Months!C186+Months!D186,2))</f>
        <v/>
      </c>
      <c r="D186" s="13">
        <f>IF(OR($A186&gt;$B$3,Debts!$V$5=0),"",ROUND(CHOOSE(StratNo,E_Snow!V186+E_Snow!AT186,E_Aval!V186+E_Aval!AT186,E_Smart!V186+E_Smart!AT186,E_Dead!V186+E_Dead!AT186,E_Cust!V186+E_Cust!AT186),2))</f>
        <v/>
      </c>
      <c r="E186" s="13">
        <f>IF(OR($A186&gt;$B$3,Debts!$V$6=0),"",ROUND(CHOOSE(StratNo,E_Snow!W186+E_Snow!AU186,E_Aval!W186+E_Aval!AU186,E_Smart!W186+E_Smart!AU186,E_Dead!W186+E_Dead!AU186,E_Cust!W186+E_Cust!AU186),2))</f>
        <v/>
      </c>
      <c r="F186" s="13">
        <f>IF(OR($A186&gt;$B$3,Debts!$V$7=0),"",ROUND(CHOOSE(StratNo,E_Snow!X186+E_Snow!AV186,E_Aval!X186+E_Aval!AV186,E_Smart!X186+E_Smart!AV186,E_Dead!X186+E_Dead!AV186,E_Cust!X186+E_Cust!AV186),2))</f>
        <v/>
      </c>
      <c r="G186" s="13">
        <f>IF(OR($A186&gt;$B$3,Debts!$V$8=0),"",ROUND(CHOOSE(StratNo,E_Snow!Y186+E_Snow!AW186,E_Aval!Y186+E_Aval!AW186,E_Smart!Y186+E_Smart!AW186,E_Dead!Y186+E_Dead!AW186,E_Cust!Y186+E_Cust!AW186),2))</f>
        <v/>
      </c>
      <c r="H186" s="13">
        <f>IF(OR($A186&gt;$B$3,Debts!$V$9=0),"",ROUND(CHOOSE(StratNo,E_Snow!Z186+E_Snow!AX186,E_Aval!Z186+E_Aval!AX186,E_Smart!Z186+E_Smart!AX186,E_Dead!Z186+E_Dead!AX186,E_Cust!Z186+E_Cust!AX186),2))</f>
        <v/>
      </c>
      <c r="I186" s="13">
        <f>IF(OR($A186&gt;$B$3,Debts!$V$10=0),"",ROUND(CHOOSE(StratNo,E_Snow!AA186+E_Snow!AY186,E_Aval!AA186+E_Aval!AY186,E_Smart!AA186+E_Smart!AY186,E_Dead!AA186+E_Dead!AY186,E_Cust!AA186+E_Cust!AY186),2))</f>
        <v/>
      </c>
      <c r="J186" s="13">
        <f>IF(OR($A186&gt;$B$3,Debts!$V$11=0),"",ROUND(CHOOSE(StratNo,E_Snow!AB186+E_Snow!AZ186,E_Aval!AB186+E_Aval!AZ186,E_Smart!AB186+E_Smart!AZ186,E_Dead!AB186+E_Dead!AZ186,E_Cust!AB186+E_Cust!AZ186),2))</f>
        <v/>
      </c>
      <c r="K186" s="13">
        <f>IF(OR($A186&gt;$B$3,Debts!$V$12=0),"",ROUND(CHOOSE(StratNo,E_Snow!AC186+E_Snow!BA186,E_Aval!AC186+E_Aval!BA186,E_Smart!AC186+E_Smart!BA186,E_Dead!AC186+E_Dead!BA186,E_Cust!AC186+E_Cust!BA186),2))</f>
        <v/>
      </c>
      <c r="L186" s="13">
        <f>IF(OR($A186&gt;$B$3,Debts!$V$13=0),"",ROUND(CHOOSE(StratNo,E_Snow!AD186+E_Snow!BB186,E_Aval!AD186+E_Aval!BB186,E_Smart!AD186+E_Smart!BB186,E_Dead!AD186+E_Dead!BB186,E_Cust!AD186+E_Cust!BB186),2))</f>
        <v/>
      </c>
      <c r="M186" s="13">
        <f>IF(OR($A186&gt;$B$3,Debts!$V$14=0),"",ROUND(CHOOSE(StratNo,E_Snow!AE186+E_Snow!BC186,E_Aval!AE186+E_Aval!BC186,E_Smart!AE186+E_Smart!BC186,E_Dead!AE186+E_Dead!BC186,E_Cust!AE186+E_Cust!BC186),2))</f>
        <v/>
      </c>
      <c r="N186" s="13">
        <f>IF(OR($A186&gt;$B$3,Debts!$V$15=0),"",ROUND(CHOOSE(StratNo,E_Snow!AF186+E_Snow!BD186,E_Aval!AF186+E_Aval!BD186,E_Smart!AF186+E_Smart!BD186,E_Dead!AF186+E_Dead!BD186,E_Cust!AF186+E_Cust!BD186),2))</f>
        <v/>
      </c>
      <c r="O186" s="13">
        <f>IF(OR($A186&gt;$B$3,Debts!$V$16=0),"",ROUND(CHOOSE(StratNo,E_Snow!AG186+E_Snow!BE186,E_Aval!AG186+E_Aval!BE186,E_Smart!AG186+E_Smart!BE186,E_Dead!AG186+E_Dead!BE186,E_Cust!AG186+E_Cust!BE186),2))</f>
        <v/>
      </c>
      <c r="P186" s="13">
        <f>IF($A186&gt;$B$3,"",CHOOSE(StratNo,E_Snow!G186,E_Aval!G186,E_Smart!G186,E_Dead!G186,E_Cust!G186))</f>
        <v/>
      </c>
      <c r="Q186" s="13">
        <f>IF($A186&gt;$B$3,"",CHOOSE(StratNo,E_Snow!H186,E_Aval!H186,E_Smart!H186,E_Dead!H186,E_Cust!H186))</f>
        <v/>
      </c>
      <c r="R186" s="13">
        <f>IF($A186&gt;$B$3,"",CHOOSE(StratNo,E_Snow!I186,E_Aval!I186,E_Smart!I186,E_Dead!I186,E_Cust!I186))</f>
        <v/>
      </c>
    </row>
    <row r="187">
      <c r="A187" s="20" t="n">
        <v>182</v>
      </c>
      <c r="B187" s="11">
        <f>IF(A187&gt;$B$3,"",Months!B187)</f>
        <v/>
      </c>
      <c r="C187" s="13">
        <f>IF(A187&gt;$B$3,"",ROUND(Months!C187+Months!D187,2))</f>
        <v/>
      </c>
      <c r="D187" s="13">
        <f>IF(OR($A187&gt;$B$3,Debts!$V$5=0),"",ROUND(CHOOSE(StratNo,E_Snow!V187+E_Snow!AT187,E_Aval!V187+E_Aval!AT187,E_Smart!V187+E_Smart!AT187,E_Dead!V187+E_Dead!AT187,E_Cust!V187+E_Cust!AT187),2))</f>
        <v/>
      </c>
      <c r="E187" s="13">
        <f>IF(OR($A187&gt;$B$3,Debts!$V$6=0),"",ROUND(CHOOSE(StratNo,E_Snow!W187+E_Snow!AU187,E_Aval!W187+E_Aval!AU187,E_Smart!W187+E_Smart!AU187,E_Dead!W187+E_Dead!AU187,E_Cust!W187+E_Cust!AU187),2))</f>
        <v/>
      </c>
      <c r="F187" s="13">
        <f>IF(OR($A187&gt;$B$3,Debts!$V$7=0),"",ROUND(CHOOSE(StratNo,E_Snow!X187+E_Snow!AV187,E_Aval!X187+E_Aval!AV187,E_Smart!X187+E_Smart!AV187,E_Dead!X187+E_Dead!AV187,E_Cust!X187+E_Cust!AV187),2))</f>
        <v/>
      </c>
      <c r="G187" s="13">
        <f>IF(OR($A187&gt;$B$3,Debts!$V$8=0),"",ROUND(CHOOSE(StratNo,E_Snow!Y187+E_Snow!AW187,E_Aval!Y187+E_Aval!AW187,E_Smart!Y187+E_Smart!AW187,E_Dead!Y187+E_Dead!AW187,E_Cust!Y187+E_Cust!AW187),2))</f>
        <v/>
      </c>
      <c r="H187" s="13">
        <f>IF(OR($A187&gt;$B$3,Debts!$V$9=0),"",ROUND(CHOOSE(StratNo,E_Snow!Z187+E_Snow!AX187,E_Aval!Z187+E_Aval!AX187,E_Smart!Z187+E_Smart!AX187,E_Dead!Z187+E_Dead!AX187,E_Cust!Z187+E_Cust!AX187),2))</f>
        <v/>
      </c>
      <c r="I187" s="13">
        <f>IF(OR($A187&gt;$B$3,Debts!$V$10=0),"",ROUND(CHOOSE(StratNo,E_Snow!AA187+E_Snow!AY187,E_Aval!AA187+E_Aval!AY187,E_Smart!AA187+E_Smart!AY187,E_Dead!AA187+E_Dead!AY187,E_Cust!AA187+E_Cust!AY187),2))</f>
        <v/>
      </c>
      <c r="J187" s="13">
        <f>IF(OR($A187&gt;$B$3,Debts!$V$11=0),"",ROUND(CHOOSE(StratNo,E_Snow!AB187+E_Snow!AZ187,E_Aval!AB187+E_Aval!AZ187,E_Smart!AB187+E_Smart!AZ187,E_Dead!AB187+E_Dead!AZ187,E_Cust!AB187+E_Cust!AZ187),2))</f>
        <v/>
      </c>
      <c r="K187" s="13">
        <f>IF(OR($A187&gt;$B$3,Debts!$V$12=0),"",ROUND(CHOOSE(StratNo,E_Snow!AC187+E_Snow!BA187,E_Aval!AC187+E_Aval!BA187,E_Smart!AC187+E_Smart!BA187,E_Dead!AC187+E_Dead!BA187,E_Cust!AC187+E_Cust!BA187),2))</f>
        <v/>
      </c>
      <c r="L187" s="13">
        <f>IF(OR($A187&gt;$B$3,Debts!$V$13=0),"",ROUND(CHOOSE(StratNo,E_Snow!AD187+E_Snow!BB187,E_Aval!AD187+E_Aval!BB187,E_Smart!AD187+E_Smart!BB187,E_Dead!AD187+E_Dead!BB187,E_Cust!AD187+E_Cust!BB187),2))</f>
        <v/>
      </c>
      <c r="M187" s="13">
        <f>IF(OR($A187&gt;$B$3,Debts!$V$14=0),"",ROUND(CHOOSE(StratNo,E_Snow!AE187+E_Snow!BC187,E_Aval!AE187+E_Aval!BC187,E_Smart!AE187+E_Smart!BC187,E_Dead!AE187+E_Dead!BC187,E_Cust!AE187+E_Cust!BC187),2))</f>
        <v/>
      </c>
      <c r="N187" s="13">
        <f>IF(OR($A187&gt;$B$3,Debts!$V$15=0),"",ROUND(CHOOSE(StratNo,E_Snow!AF187+E_Snow!BD187,E_Aval!AF187+E_Aval!BD187,E_Smart!AF187+E_Smart!BD187,E_Dead!AF187+E_Dead!BD187,E_Cust!AF187+E_Cust!BD187),2))</f>
        <v/>
      </c>
      <c r="O187" s="13">
        <f>IF(OR($A187&gt;$B$3,Debts!$V$16=0),"",ROUND(CHOOSE(StratNo,E_Snow!AG187+E_Snow!BE187,E_Aval!AG187+E_Aval!BE187,E_Smart!AG187+E_Smart!BE187,E_Dead!AG187+E_Dead!BE187,E_Cust!AG187+E_Cust!BE187),2))</f>
        <v/>
      </c>
      <c r="P187" s="13">
        <f>IF($A187&gt;$B$3,"",CHOOSE(StratNo,E_Snow!G187,E_Aval!G187,E_Smart!G187,E_Dead!G187,E_Cust!G187))</f>
        <v/>
      </c>
      <c r="Q187" s="13">
        <f>IF($A187&gt;$B$3,"",CHOOSE(StratNo,E_Snow!H187,E_Aval!H187,E_Smart!H187,E_Dead!H187,E_Cust!H187))</f>
        <v/>
      </c>
      <c r="R187" s="13">
        <f>IF($A187&gt;$B$3,"",CHOOSE(StratNo,E_Snow!I187,E_Aval!I187,E_Smart!I187,E_Dead!I187,E_Cust!I187))</f>
        <v/>
      </c>
    </row>
    <row r="188">
      <c r="A188" s="20" t="n">
        <v>183</v>
      </c>
      <c r="B188" s="11">
        <f>IF(A188&gt;$B$3,"",Months!B188)</f>
        <v/>
      </c>
      <c r="C188" s="13">
        <f>IF(A188&gt;$B$3,"",ROUND(Months!C188+Months!D188,2))</f>
        <v/>
      </c>
      <c r="D188" s="13">
        <f>IF(OR($A188&gt;$B$3,Debts!$V$5=0),"",ROUND(CHOOSE(StratNo,E_Snow!V188+E_Snow!AT188,E_Aval!V188+E_Aval!AT188,E_Smart!V188+E_Smart!AT188,E_Dead!V188+E_Dead!AT188,E_Cust!V188+E_Cust!AT188),2))</f>
        <v/>
      </c>
      <c r="E188" s="13">
        <f>IF(OR($A188&gt;$B$3,Debts!$V$6=0),"",ROUND(CHOOSE(StratNo,E_Snow!W188+E_Snow!AU188,E_Aval!W188+E_Aval!AU188,E_Smart!W188+E_Smart!AU188,E_Dead!W188+E_Dead!AU188,E_Cust!W188+E_Cust!AU188),2))</f>
        <v/>
      </c>
      <c r="F188" s="13">
        <f>IF(OR($A188&gt;$B$3,Debts!$V$7=0),"",ROUND(CHOOSE(StratNo,E_Snow!X188+E_Snow!AV188,E_Aval!X188+E_Aval!AV188,E_Smart!X188+E_Smart!AV188,E_Dead!X188+E_Dead!AV188,E_Cust!X188+E_Cust!AV188),2))</f>
        <v/>
      </c>
      <c r="G188" s="13">
        <f>IF(OR($A188&gt;$B$3,Debts!$V$8=0),"",ROUND(CHOOSE(StratNo,E_Snow!Y188+E_Snow!AW188,E_Aval!Y188+E_Aval!AW188,E_Smart!Y188+E_Smart!AW188,E_Dead!Y188+E_Dead!AW188,E_Cust!Y188+E_Cust!AW188),2))</f>
        <v/>
      </c>
      <c r="H188" s="13">
        <f>IF(OR($A188&gt;$B$3,Debts!$V$9=0),"",ROUND(CHOOSE(StratNo,E_Snow!Z188+E_Snow!AX188,E_Aval!Z188+E_Aval!AX188,E_Smart!Z188+E_Smart!AX188,E_Dead!Z188+E_Dead!AX188,E_Cust!Z188+E_Cust!AX188),2))</f>
        <v/>
      </c>
      <c r="I188" s="13">
        <f>IF(OR($A188&gt;$B$3,Debts!$V$10=0),"",ROUND(CHOOSE(StratNo,E_Snow!AA188+E_Snow!AY188,E_Aval!AA188+E_Aval!AY188,E_Smart!AA188+E_Smart!AY188,E_Dead!AA188+E_Dead!AY188,E_Cust!AA188+E_Cust!AY188),2))</f>
        <v/>
      </c>
      <c r="J188" s="13">
        <f>IF(OR($A188&gt;$B$3,Debts!$V$11=0),"",ROUND(CHOOSE(StratNo,E_Snow!AB188+E_Snow!AZ188,E_Aval!AB188+E_Aval!AZ188,E_Smart!AB188+E_Smart!AZ188,E_Dead!AB188+E_Dead!AZ188,E_Cust!AB188+E_Cust!AZ188),2))</f>
        <v/>
      </c>
      <c r="K188" s="13">
        <f>IF(OR($A188&gt;$B$3,Debts!$V$12=0),"",ROUND(CHOOSE(StratNo,E_Snow!AC188+E_Snow!BA188,E_Aval!AC188+E_Aval!BA188,E_Smart!AC188+E_Smart!BA188,E_Dead!AC188+E_Dead!BA188,E_Cust!AC188+E_Cust!BA188),2))</f>
        <v/>
      </c>
      <c r="L188" s="13">
        <f>IF(OR($A188&gt;$B$3,Debts!$V$13=0),"",ROUND(CHOOSE(StratNo,E_Snow!AD188+E_Snow!BB188,E_Aval!AD188+E_Aval!BB188,E_Smart!AD188+E_Smart!BB188,E_Dead!AD188+E_Dead!BB188,E_Cust!AD188+E_Cust!BB188),2))</f>
        <v/>
      </c>
      <c r="M188" s="13">
        <f>IF(OR($A188&gt;$B$3,Debts!$V$14=0),"",ROUND(CHOOSE(StratNo,E_Snow!AE188+E_Snow!BC188,E_Aval!AE188+E_Aval!BC188,E_Smart!AE188+E_Smart!BC188,E_Dead!AE188+E_Dead!BC188,E_Cust!AE188+E_Cust!BC188),2))</f>
        <v/>
      </c>
      <c r="N188" s="13">
        <f>IF(OR($A188&gt;$B$3,Debts!$V$15=0),"",ROUND(CHOOSE(StratNo,E_Snow!AF188+E_Snow!BD188,E_Aval!AF188+E_Aval!BD188,E_Smart!AF188+E_Smart!BD188,E_Dead!AF188+E_Dead!BD188,E_Cust!AF188+E_Cust!BD188),2))</f>
        <v/>
      </c>
      <c r="O188" s="13">
        <f>IF(OR($A188&gt;$B$3,Debts!$V$16=0),"",ROUND(CHOOSE(StratNo,E_Snow!AG188+E_Snow!BE188,E_Aval!AG188+E_Aval!BE188,E_Smart!AG188+E_Smart!BE188,E_Dead!AG188+E_Dead!BE188,E_Cust!AG188+E_Cust!BE188),2))</f>
        <v/>
      </c>
      <c r="P188" s="13">
        <f>IF($A188&gt;$B$3,"",CHOOSE(StratNo,E_Snow!G188,E_Aval!G188,E_Smart!G188,E_Dead!G188,E_Cust!G188))</f>
        <v/>
      </c>
      <c r="Q188" s="13">
        <f>IF($A188&gt;$B$3,"",CHOOSE(StratNo,E_Snow!H188,E_Aval!H188,E_Smart!H188,E_Dead!H188,E_Cust!H188))</f>
        <v/>
      </c>
      <c r="R188" s="13">
        <f>IF($A188&gt;$B$3,"",CHOOSE(StratNo,E_Snow!I188,E_Aval!I188,E_Smart!I188,E_Dead!I188,E_Cust!I188))</f>
        <v/>
      </c>
    </row>
    <row r="189">
      <c r="A189" s="20" t="n">
        <v>184</v>
      </c>
      <c r="B189" s="11">
        <f>IF(A189&gt;$B$3,"",Months!B189)</f>
        <v/>
      </c>
      <c r="C189" s="13">
        <f>IF(A189&gt;$B$3,"",ROUND(Months!C189+Months!D189,2))</f>
        <v/>
      </c>
      <c r="D189" s="13">
        <f>IF(OR($A189&gt;$B$3,Debts!$V$5=0),"",ROUND(CHOOSE(StratNo,E_Snow!V189+E_Snow!AT189,E_Aval!V189+E_Aval!AT189,E_Smart!V189+E_Smart!AT189,E_Dead!V189+E_Dead!AT189,E_Cust!V189+E_Cust!AT189),2))</f>
        <v/>
      </c>
      <c r="E189" s="13">
        <f>IF(OR($A189&gt;$B$3,Debts!$V$6=0),"",ROUND(CHOOSE(StratNo,E_Snow!W189+E_Snow!AU189,E_Aval!W189+E_Aval!AU189,E_Smart!W189+E_Smart!AU189,E_Dead!W189+E_Dead!AU189,E_Cust!W189+E_Cust!AU189),2))</f>
        <v/>
      </c>
      <c r="F189" s="13">
        <f>IF(OR($A189&gt;$B$3,Debts!$V$7=0),"",ROUND(CHOOSE(StratNo,E_Snow!X189+E_Snow!AV189,E_Aval!X189+E_Aval!AV189,E_Smart!X189+E_Smart!AV189,E_Dead!X189+E_Dead!AV189,E_Cust!X189+E_Cust!AV189),2))</f>
        <v/>
      </c>
      <c r="G189" s="13">
        <f>IF(OR($A189&gt;$B$3,Debts!$V$8=0),"",ROUND(CHOOSE(StratNo,E_Snow!Y189+E_Snow!AW189,E_Aval!Y189+E_Aval!AW189,E_Smart!Y189+E_Smart!AW189,E_Dead!Y189+E_Dead!AW189,E_Cust!Y189+E_Cust!AW189),2))</f>
        <v/>
      </c>
      <c r="H189" s="13">
        <f>IF(OR($A189&gt;$B$3,Debts!$V$9=0),"",ROUND(CHOOSE(StratNo,E_Snow!Z189+E_Snow!AX189,E_Aval!Z189+E_Aval!AX189,E_Smart!Z189+E_Smart!AX189,E_Dead!Z189+E_Dead!AX189,E_Cust!Z189+E_Cust!AX189),2))</f>
        <v/>
      </c>
      <c r="I189" s="13">
        <f>IF(OR($A189&gt;$B$3,Debts!$V$10=0),"",ROUND(CHOOSE(StratNo,E_Snow!AA189+E_Snow!AY189,E_Aval!AA189+E_Aval!AY189,E_Smart!AA189+E_Smart!AY189,E_Dead!AA189+E_Dead!AY189,E_Cust!AA189+E_Cust!AY189),2))</f>
        <v/>
      </c>
      <c r="J189" s="13">
        <f>IF(OR($A189&gt;$B$3,Debts!$V$11=0),"",ROUND(CHOOSE(StratNo,E_Snow!AB189+E_Snow!AZ189,E_Aval!AB189+E_Aval!AZ189,E_Smart!AB189+E_Smart!AZ189,E_Dead!AB189+E_Dead!AZ189,E_Cust!AB189+E_Cust!AZ189),2))</f>
        <v/>
      </c>
      <c r="K189" s="13">
        <f>IF(OR($A189&gt;$B$3,Debts!$V$12=0),"",ROUND(CHOOSE(StratNo,E_Snow!AC189+E_Snow!BA189,E_Aval!AC189+E_Aval!BA189,E_Smart!AC189+E_Smart!BA189,E_Dead!AC189+E_Dead!BA189,E_Cust!AC189+E_Cust!BA189),2))</f>
        <v/>
      </c>
      <c r="L189" s="13">
        <f>IF(OR($A189&gt;$B$3,Debts!$V$13=0),"",ROUND(CHOOSE(StratNo,E_Snow!AD189+E_Snow!BB189,E_Aval!AD189+E_Aval!BB189,E_Smart!AD189+E_Smart!BB189,E_Dead!AD189+E_Dead!BB189,E_Cust!AD189+E_Cust!BB189),2))</f>
        <v/>
      </c>
      <c r="M189" s="13">
        <f>IF(OR($A189&gt;$B$3,Debts!$V$14=0),"",ROUND(CHOOSE(StratNo,E_Snow!AE189+E_Snow!BC189,E_Aval!AE189+E_Aval!BC189,E_Smart!AE189+E_Smart!BC189,E_Dead!AE189+E_Dead!BC189,E_Cust!AE189+E_Cust!BC189),2))</f>
        <v/>
      </c>
      <c r="N189" s="13">
        <f>IF(OR($A189&gt;$B$3,Debts!$V$15=0),"",ROUND(CHOOSE(StratNo,E_Snow!AF189+E_Snow!BD189,E_Aval!AF189+E_Aval!BD189,E_Smart!AF189+E_Smart!BD189,E_Dead!AF189+E_Dead!BD189,E_Cust!AF189+E_Cust!BD189),2))</f>
        <v/>
      </c>
      <c r="O189" s="13">
        <f>IF(OR($A189&gt;$B$3,Debts!$V$16=0),"",ROUND(CHOOSE(StratNo,E_Snow!AG189+E_Snow!BE189,E_Aval!AG189+E_Aval!BE189,E_Smart!AG189+E_Smart!BE189,E_Dead!AG189+E_Dead!BE189,E_Cust!AG189+E_Cust!BE189),2))</f>
        <v/>
      </c>
      <c r="P189" s="13">
        <f>IF($A189&gt;$B$3,"",CHOOSE(StratNo,E_Snow!G189,E_Aval!G189,E_Smart!G189,E_Dead!G189,E_Cust!G189))</f>
        <v/>
      </c>
      <c r="Q189" s="13">
        <f>IF($A189&gt;$B$3,"",CHOOSE(StratNo,E_Snow!H189,E_Aval!H189,E_Smart!H189,E_Dead!H189,E_Cust!H189))</f>
        <v/>
      </c>
      <c r="R189" s="13">
        <f>IF($A189&gt;$B$3,"",CHOOSE(StratNo,E_Snow!I189,E_Aval!I189,E_Smart!I189,E_Dead!I189,E_Cust!I189))</f>
        <v/>
      </c>
    </row>
    <row r="190">
      <c r="A190" s="20" t="n">
        <v>185</v>
      </c>
      <c r="B190" s="11">
        <f>IF(A190&gt;$B$3,"",Months!B190)</f>
        <v/>
      </c>
      <c r="C190" s="13">
        <f>IF(A190&gt;$B$3,"",ROUND(Months!C190+Months!D190,2))</f>
        <v/>
      </c>
      <c r="D190" s="13">
        <f>IF(OR($A190&gt;$B$3,Debts!$V$5=0),"",ROUND(CHOOSE(StratNo,E_Snow!V190+E_Snow!AT190,E_Aval!V190+E_Aval!AT190,E_Smart!V190+E_Smart!AT190,E_Dead!V190+E_Dead!AT190,E_Cust!V190+E_Cust!AT190),2))</f>
        <v/>
      </c>
      <c r="E190" s="13">
        <f>IF(OR($A190&gt;$B$3,Debts!$V$6=0),"",ROUND(CHOOSE(StratNo,E_Snow!W190+E_Snow!AU190,E_Aval!W190+E_Aval!AU190,E_Smart!W190+E_Smart!AU190,E_Dead!W190+E_Dead!AU190,E_Cust!W190+E_Cust!AU190),2))</f>
        <v/>
      </c>
      <c r="F190" s="13">
        <f>IF(OR($A190&gt;$B$3,Debts!$V$7=0),"",ROUND(CHOOSE(StratNo,E_Snow!X190+E_Snow!AV190,E_Aval!X190+E_Aval!AV190,E_Smart!X190+E_Smart!AV190,E_Dead!X190+E_Dead!AV190,E_Cust!X190+E_Cust!AV190),2))</f>
        <v/>
      </c>
      <c r="G190" s="13">
        <f>IF(OR($A190&gt;$B$3,Debts!$V$8=0),"",ROUND(CHOOSE(StratNo,E_Snow!Y190+E_Snow!AW190,E_Aval!Y190+E_Aval!AW190,E_Smart!Y190+E_Smart!AW190,E_Dead!Y190+E_Dead!AW190,E_Cust!Y190+E_Cust!AW190),2))</f>
        <v/>
      </c>
      <c r="H190" s="13">
        <f>IF(OR($A190&gt;$B$3,Debts!$V$9=0),"",ROUND(CHOOSE(StratNo,E_Snow!Z190+E_Snow!AX190,E_Aval!Z190+E_Aval!AX190,E_Smart!Z190+E_Smart!AX190,E_Dead!Z190+E_Dead!AX190,E_Cust!Z190+E_Cust!AX190),2))</f>
        <v/>
      </c>
      <c r="I190" s="13">
        <f>IF(OR($A190&gt;$B$3,Debts!$V$10=0),"",ROUND(CHOOSE(StratNo,E_Snow!AA190+E_Snow!AY190,E_Aval!AA190+E_Aval!AY190,E_Smart!AA190+E_Smart!AY190,E_Dead!AA190+E_Dead!AY190,E_Cust!AA190+E_Cust!AY190),2))</f>
        <v/>
      </c>
      <c r="J190" s="13">
        <f>IF(OR($A190&gt;$B$3,Debts!$V$11=0),"",ROUND(CHOOSE(StratNo,E_Snow!AB190+E_Snow!AZ190,E_Aval!AB190+E_Aval!AZ190,E_Smart!AB190+E_Smart!AZ190,E_Dead!AB190+E_Dead!AZ190,E_Cust!AB190+E_Cust!AZ190),2))</f>
        <v/>
      </c>
      <c r="K190" s="13">
        <f>IF(OR($A190&gt;$B$3,Debts!$V$12=0),"",ROUND(CHOOSE(StratNo,E_Snow!AC190+E_Snow!BA190,E_Aval!AC190+E_Aval!BA190,E_Smart!AC190+E_Smart!BA190,E_Dead!AC190+E_Dead!BA190,E_Cust!AC190+E_Cust!BA190),2))</f>
        <v/>
      </c>
      <c r="L190" s="13">
        <f>IF(OR($A190&gt;$B$3,Debts!$V$13=0),"",ROUND(CHOOSE(StratNo,E_Snow!AD190+E_Snow!BB190,E_Aval!AD190+E_Aval!BB190,E_Smart!AD190+E_Smart!BB190,E_Dead!AD190+E_Dead!BB190,E_Cust!AD190+E_Cust!BB190),2))</f>
        <v/>
      </c>
      <c r="M190" s="13">
        <f>IF(OR($A190&gt;$B$3,Debts!$V$14=0),"",ROUND(CHOOSE(StratNo,E_Snow!AE190+E_Snow!BC190,E_Aval!AE190+E_Aval!BC190,E_Smart!AE190+E_Smart!BC190,E_Dead!AE190+E_Dead!BC190,E_Cust!AE190+E_Cust!BC190),2))</f>
        <v/>
      </c>
      <c r="N190" s="13">
        <f>IF(OR($A190&gt;$B$3,Debts!$V$15=0),"",ROUND(CHOOSE(StratNo,E_Snow!AF190+E_Snow!BD190,E_Aval!AF190+E_Aval!BD190,E_Smart!AF190+E_Smart!BD190,E_Dead!AF190+E_Dead!BD190,E_Cust!AF190+E_Cust!BD190),2))</f>
        <v/>
      </c>
      <c r="O190" s="13">
        <f>IF(OR($A190&gt;$B$3,Debts!$V$16=0),"",ROUND(CHOOSE(StratNo,E_Snow!AG190+E_Snow!BE190,E_Aval!AG190+E_Aval!BE190,E_Smart!AG190+E_Smart!BE190,E_Dead!AG190+E_Dead!BE190,E_Cust!AG190+E_Cust!BE190),2))</f>
        <v/>
      </c>
      <c r="P190" s="13">
        <f>IF($A190&gt;$B$3,"",CHOOSE(StratNo,E_Snow!G190,E_Aval!G190,E_Smart!G190,E_Dead!G190,E_Cust!G190))</f>
        <v/>
      </c>
      <c r="Q190" s="13">
        <f>IF($A190&gt;$B$3,"",CHOOSE(StratNo,E_Snow!H190,E_Aval!H190,E_Smart!H190,E_Dead!H190,E_Cust!H190))</f>
        <v/>
      </c>
      <c r="R190" s="13">
        <f>IF($A190&gt;$B$3,"",CHOOSE(StratNo,E_Snow!I190,E_Aval!I190,E_Smart!I190,E_Dead!I190,E_Cust!I190))</f>
        <v/>
      </c>
    </row>
    <row r="191">
      <c r="A191" s="20" t="n">
        <v>186</v>
      </c>
      <c r="B191" s="11">
        <f>IF(A191&gt;$B$3,"",Months!B191)</f>
        <v/>
      </c>
      <c r="C191" s="13">
        <f>IF(A191&gt;$B$3,"",ROUND(Months!C191+Months!D191,2))</f>
        <v/>
      </c>
      <c r="D191" s="13">
        <f>IF(OR($A191&gt;$B$3,Debts!$V$5=0),"",ROUND(CHOOSE(StratNo,E_Snow!V191+E_Snow!AT191,E_Aval!V191+E_Aval!AT191,E_Smart!V191+E_Smart!AT191,E_Dead!V191+E_Dead!AT191,E_Cust!V191+E_Cust!AT191),2))</f>
        <v/>
      </c>
      <c r="E191" s="13">
        <f>IF(OR($A191&gt;$B$3,Debts!$V$6=0),"",ROUND(CHOOSE(StratNo,E_Snow!W191+E_Snow!AU191,E_Aval!W191+E_Aval!AU191,E_Smart!W191+E_Smart!AU191,E_Dead!W191+E_Dead!AU191,E_Cust!W191+E_Cust!AU191),2))</f>
        <v/>
      </c>
      <c r="F191" s="13">
        <f>IF(OR($A191&gt;$B$3,Debts!$V$7=0),"",ROUND(CHOOSE(StratNo,E_Snow!X191+E_Snow!AV191,E_Aval!X191+E_Aval!AV191,E_Smart!X191+E_Smart!AV191,E_Dead!X191+E_Dead!AV191,E_Cust!X191+E_Cust!AV191),2))</f>
        <v/>
      </c>
      <c r="G191" s="13">
        <f>IF(OR($A191&gt;$B$3,Debts!$V$8=0),"",ROUND(CHOOSE(StratNo,E_Snow!Y191+E_Snow!AW191,E_Aval!Y191+E_Aval!AW191,E_Smart!Y191+E_Smart!AW191,E_Dead!Y191+E_Dead!AW191,E_Cust!Y191+E_Cust!AW191),2))</f>
        <v/>
      </c>
      <c r="H191" s="13">
        <f>IF(OR($A191&gt;$B$3,Debts!$V$9=0),"",ROUND(CHOOSE(StratNo,E_Snow!Z191+E_Snow!AX191,E_Aval!Z191+E_Aval!AX191,E_Smart!Z191+E_Smart!AX191,E_Dead!Z191+E_Dead!AX191,E_Cust!Z191+E_Cust!AX191),2))</f>
        <v/>
      </c>
      <c r="I191" s="13">
        <f>IF(OR($A191&gt;$B$3,Debts!$V$10=0),"",ROUND(CHOOSE(StratNo,E_Snow!AA191+E_Snow!AY191,E_Aval!AA191+E_Aval!AY191,E_Smart!AA191+E_Smart!AY191,E_Dead!AA191+E_Dead!AY191,E_Cust!AA191+E_Cust!AY191),2))</f>
        <v/>
      </c>
      <c r="J191" s="13">
        <f>IF(OR($A191&gt;$B$3,Debts!$V$11=0),"",ROUND(CHOOSE(StratNo,E_Snow!AB191+E_Snow!AZ191,E_Aval!AB191+E_Aval!AZ191,E_Smart!AB191+E_Smart!AZ191,E_Dead!AB191+E_Dead!AZ191,E_Cust!AB191+E_Cust!AZ191),2))</f>
        <v/>
      </c>
      <c r="K191" s="13">
        <f>IF(OR($A191&gt;$B$3,Debts!$V$12=0),"",ROUND(CHOOSE(StratNo,E_Snow!AC191+E_Snow!BA191,E_Aval!AC191+E_Aval!BA191,E_Smart!AC191+E_Smart!BA191,E_Dead!AC191+E_Dead!BA191,E_Cust!AC191+E_Cust!BA191),2))</f>
        <v/>
      </c>
      <c r="L191" s="13">
        <f>IF(OR($A191&gt;$B$3,Debts!$V$13=0),"",ROUND(CHOOSE(StratNo,E_Snow!AD191+E_Snow!BB191,E_Aval!AD191+E_Aval!BB191,E_Smart!AD191+E_Smart!BB191,E_Dead!AD191+E_Dead!BB191,E_Cust!AD191+E_Cust!BB191),2))</f>
        <v/>
      </c>
      <c r="M191" s="13">
        <f>IF(OR($A191&gt;$B$3,Debts!$V$14=0),"",ROUND(CHOOSE(StratNo,E_Snow!AE191+E_Snow!BC191,E_Aval!AE191+E_Aval!BC191,E_Smart!AE191+E_Smart!BC191,E_Dead!AE191+E_Dead!BC191,E_Cust!AE191+E_Cust!BC191),2))</f>
        <v/>
      </c>
      <c r="N191" s="13">
        <f>IF(OR($A191&gt;$B$3,Debts!$V$15=0),"",ROUND(CHOOSE(StratNo,E_Snow!AF191+E_Snow!BD191,E_Aval!AF191+E_Aval!BD191,E_Smart!AF191+E_Smart!BD191,E_Dead!AF191+E_Dead!BD191,E_Cust!AF191+E_Cust!BD191),2))</f>
        <v/>
      </c>
      <c r="O191" s="13">
        <f>IF(OR($A191&gt;$B$3,Debts!$V$16=0),"",ROUND(CHOOSE(StratNo,E_Snow!AG191+E_Snow!BE191,E_Aval!AG191+E_Aval!BE191,E_Smart!AG191+E_Smart!BE191,E_Dead!AG191+E_Dead!BE191,E_Cust!AG191+E_Cust!BE191),2))</f>
        <v/>
      </c>
      <c r="P191" s="13">
        <f>IF($A191&gt;$B$3,"",CHOOSE(StratNo,E_Snow!G191,E_Aval!G191,E_Smart!G191,E_Dead!G191,E_Cust!G191))</f>
        <v/>
      </c>
      <c r="Q191" s="13">
        <f>IF($A191&gt;$B$3,"",CHOOSE(StratNo,E_Snow!H191,E_Aval!H191,E_Smart!H191,E_Dead!H191,E_Cust!H191))</f>
        <v/>
      </c>
      <c r="R191" s="13">
        <f>IF($A191&gt;$B$3,"",CHOOSE(StratNo,E_Snow!I191,E_Aval!I191,E_Smart!I191,E_Dead!I191,E_Cust!I191))</f>
        <v/>
      </c>
    </row>
    <row r="192">
      <c r="A192" s="20" t="n">
        <v>187</v>
      </c>
      <c r="B192" s="11">
        <f>IF(A192&gt;$B$3,"",Months!B192)</f>
        <v/>
      </c>
      <c r="C192" s="13">
        <f>IF(A192&gt;$B$3,"",ROUND(Months!C192+Months!D192,2))</f>
        <v/>
      </c>
      <c r="D192" s="13">
        <f>IF(OR($A192&gt;$B$3,Debts!$V$5=0),"",ROUND(CHOOSE(StratNo,E_Snow!V192+E_Snow!AT192,E_Aval!V192+E_Aval!AT192,E_Smart!V192+E_Smart!AT192,E_Dead!V192+E_Dead!AT192,E_Cust!V192+E_Cust!AT192),2))</f>
        <v/>
      </c>
      <c r="E192" s="13">
        <f>IF(OR($A192&gt;$B$3,Debts!$V$6=0),"",ROUND(CHOOSE(StratNo,E_Snow!W192+E_Snow!AU192,E_Aval!W192+E_Aval!AU192,E_Smart!W192+E_Smart!AU192,E_Dead!W192+E_Dead!AU192,E_Cust!W192+E_Cust!AU192),2))</f>
        <v/>
      </c>
      <c r="F192" s="13">
        <f>IF(OR($A192&gt;$B$3,Debts!$V$7=0),"",ROUND(CHOOSE(StratNo,E_Snow!X192+E_Snow!AV192,E_Aval!X192+E_Aval!AV192,E_Smart!X192+E_Smart!AV192,E_Dead!X192+E_Dead!AV192,E_Cust!X192+E_Cust!AV192),2))</f>
        <v/>
      </c>
      <c r="G192" s="13">
        <f>IF(OR($A192&gt;$B$3,Debts!$V$8=0),"",ROUND(CHOOSE(StratNo,E_Snow!Y192+E_Snow!AW192,E_Aval!Y192+E_Aval!AW192,E_Smart!Y192+E_Smart!AW192,E_Dead!Y192+E_Dead!AW192,E_Cust!Y192+E_Cust!AW192),2))</f>
        <v/>
      </c>
      <c r="H192" s="13">
        <f>IF(OR($A192&gt;$B$3,Debts!$V$9=0),"",ROUND(CHOOSE(StratNo,E_Snow!Z192+E_Snow!AX192,E_Aval!Z192+E_Aval!AX192,E_Smart!Z192+E_Smart!AX192,E_Dead!Z192+E_Dead!AX192,E_Cust!Z192+E_Cust!AX192),2))</f>
        <v/>
      </c>
      <c r="I192" s="13">
        <f>IF(OR($A192&gt;$B$3,Debts!$V$10=0),"",ROUND(CHOOSE(StratNo,E_Snow!AA192+E_Snow!AY192,E_Aval!AA192+E_Aval!AY192,E_Smart!AA192+E_Smart!AY192,E_Dead!AA192+E_Dead!AY192,E_Cust!AA192+E_Cust!AY192),2))</f>
        <v/>
      </c>
      <c r="J192" s="13">
        <f>IF(OR($A192&gt;$B$3,Debts!$V$11=0),"",ROUND(CHOOSE(StratNo,E_Snow!AB192+E_Snow!AZ192,E_Aval!AB192+E_Aval!AZ192,E_Smart!AB192+E_Smart!AZ192,E_Dead!AB192+E_Dead!AZ192,E_Cust!AB192+E_Cust!AZ192),2))</f>
        <v/>
      </c>
      <c r="K192" s="13">
        <f>IF(OR($A192&gt;$B$3,Debts!$V$12=0),"",ROUND(CHOOSE(StratNo,E_Snow!AC192+E_Snow!BA192,E_Aval!AC192+E_Aval!BA192,E_Smart!AC192+E_Smart!BA192,E_Dead!AC192+E_Dead!BA192,E_Cust!AC192+E_Cust!BA192),2))</f>
        <v/>
      </c>
      <c r="L192" s="13">
        <f>IF(OR($A192&gt;$B$3,Debts!$V$13=0),"",ROUND(CHOOSE(StratNo,E_Snow!AD192+E_Snow!BB192,E_Aval!AD192+E_Aval!BB192,E_Smart!AD192+E_Smart!BB192,E_Dead!AD192+E_Dead!BB192,E_Cust!AD192+E_Cust!BB192),2))</f>
        <v/>
      </c>
      <c r="M192" s="13">
        <f>IF(OR($A192&gt;$B$3,Debts!$V$14=0),"",ROUND(CHOOSE(StratNo,E_Snow!AE192+E_Snow!BC192,E_Aval!AE192+E_Aval!BC192,E_Smart!AE192+E_Smart!BC192,E_Dead!AE192+E_Dead!BC192,E_Cust!AE192+E_Cust!BC192),2))</f>
        <v/>
      </c>
      <c r="N192" s="13">
        <f>IF(OR($A192&gt;$B$3,Debts!$V$15=0),"",ROUND(CHOOSE(StratNo,E_Snow!AF192+E_Snow!BD192,E_Aval!AF192+E_Aval!BD192,E_Smart!AF192+E_Smart!BD192,E_Dead!AF192+E_Dead!BD192,E_Cust!AF192+E_Cust!BD192),2))</f>
        <v/>
      </c>
      <c r="O192" s="13">
        <f>IF(OR($A192&gt;$B$3,Debts!$V$16=0),"",ROUND(CHOOSE(StratNo,E_Snow!AG192+E_Snow!BE192,E_Aval!AG192+E_Aval!BE192,E_Smart!AG192+E_Smart!BE192,E_Dead!AG192+E_Dead!BE192,E_Cust!AG192+E_Cust!BE192),2))</f>
        <v/>
      </c>
      <c r="P192" s="13">
        <f>IF($A192&gt;$B$3,"",CHOOSE(StratNo,E_Snow!G192,E_Aval!G192,E_Smart!G192,E_Dead!G192,E_Cust!G192))</f>
        <v/>
      </c>
      <c r="Q192" s="13">
        <f>IF($A192&gt;$B$3,"",CHOOSE(StratNo,E_Snow!H192,E_Aval!H192,E_Smart!H192,E_Dead!H192,E_Cust!H192))</f>
        <v/>
      </c>
      <c r="R192" s="13">
        <f>IF($A192&gt;$B$3,"",CHOOSE(StratNo,E_Snow!I192,E_Aval!I192,E_Smart!I192,E_Dead!I192,E_Cust!I192))</f>
        <v/>
      </c>
    </row>
    <row r="193">
      <c r="A193" s="20" t="n">
        <v>188</v>
      </c>
      <c r="B193" s="11">
        <f>IF(A193&gt;$B$3,"",Months!B193)</f>
        <v/>
      </c>
      <c r="C193" s="13">
        <f>IF(A193&gt;$B$3,"",ROUND(Months!C193+Months!D193,2))</f>
        <v/>
      </c>
      <c r="D193" s="13">
        <f>IF(OR($A193&gt;$B$3,Debts!$V$5=0),"",ROUND(CHOOSE(StratNo,E_Snow!V193+E_Snow!AT193,E_Aval!V193+E_Aval!AT193,E_Smart!V193+E_Smart!AT193,E_Dead!V193+E_Dead!AT193,E_Cust!V193+E_Cust!AT193),2))</f>
        <v/>
      </c>
      <c r="E193" s="13">
        <f>IF(OR($A193&gt;$B$3,Debts!$V$6=0),"",ROUND(CHOOSE(StratNo,E_Snow!W193+E_Snow!AU193,E_Aval!W193+E_Aval!AU193,E_Smart!W193+E_Smart!AU193,E_Dead!W193+E_Dead!AU193,E_Cust!W193+E_Cust!AU193),2))</f>
        <v/>
      </c>
      <c r="F193" s="13">
        <f>IF(OR($A193&gt;$B$3,Debts!$V$7=0),"",ROUND(CHOOSE(StratNo,E_Snow!X193+E_Snow!AV193,E_Aval!X193+E_Aval!AV193,E_Smart!X193+E_Smart!AV193,E_Dead!X193+E_Dead!AV193,E_Cust!X193+E_Cust!AV193),2))</f>
        <v/>
      </c>
      <c r="G193" s="13">
        <f>IF(OR($A193&gt;$B$3,Debts!$V$8=0),"",ROUND(CHOOSE(StratNo,E_Snow!Y193+E_Snow!AW193,E_Aval!Y193+E_Aval!AW193,E_Smart!Y193+E_Smart!AW193,E_Dead!Y193+E_Dead!AW193,E_Cust!Y193+E_Cust!AW193),2))</f>
        <v/>
      </c>
      <c r="H193" s="13">
        <f>IF(OR($A193&gt;$B$3,Debts!$V$9=0),"",ROUND(CHOOSE(StratNo,E_Snow!Z193+E_Snow!AX193,E_Aval!Z193+E_Aval!AX193,E_Smart!Z193+E_Smart!AX193,E_Dead!Z193+E_Dead!AX193,E_Cust!Z193+E_Cust!AX193),2))</f>
        <v/>
      </c>
      <c r="I193" s="13">
        <f>IF(OR($A193&gt;$B$3,Debts!$V$10=0),"",ROUND(CHOOSE(StratNo,E_Snow!AA193+E_Snow!AY193,E_Aval!AA193+E_Aval!AY193,E_Smart!AA193+E_Smart!AY193,E_Dead!AA193+E_Dead!AY193,E_Cust!AA193+E_Cust!AY193),2))</f>
        <v/>
      </c>
      <c r="J193" s="13">
        <f>IF(OR($A193&gt;$B$3,Debts!$V$11=0),"",ROUND(CHOOSE(StratNo,E_Snow!AB193+E_Snow!AZ193,E_Aval!AB193+E_Aval!AZ193,E_Smart!AB193+E_Smart!AZ193,E_Dead!AB193+E_Dead!AZ193,E_Cust!AB193+E_Cust!AZ193),2))</f>
        <v/>
      </c>
      <c r="K193" s="13">
        <f>IF(OR($A193&gt;$B$3,Debts!$V$12=0),"",ROUND(CHOOSE(StratNo,E_Snow!AC193+E_Snow!BA193,E_Aval!AC193+E_Aval!BA193,E_Smart!AC193+E_Smart!BA193,E_Dead!AC193+E_Dead!BA193,E_Cust!AC193+E_Cust!BA193),2))</f>
        <v/>
      </c>
      <c r="L193" s="13">
        <f>IF(OR($A193&gt;$B$3,Debts!$V$13=0),"",ROUND(CHOOSE(StratNo,E_Snow!AD193+E_Snow!BB193,E_Aval!AD193+E_Aval!BB193,E_Smart!AD193+E_Smart!BB193,E_Dead!AD193+E_Dead!BB193,E_Cust!AD193+E_Cust!BB193),2))</f>
        <v/>
      </c>
      <c r="M193" s="13">
        <f>IF(OR($A193&gt;$B$3,Debts!$V$14=0),"",ROUND(CHOOSE(StratNo,E_Snow!AE193+E_Snow!BC193,E_Aval!AE193+E_Aval!BC193,E_Smart!AE193+E_Smart!BC193,E_Dead!AE193+E_Dead!BC193,E_Cust!AE193+E_Cust!BC193),2))</f>
        <v/>
      </c>
      <c r="N193" s="13">
        <f>IF(OR($A193&gt;$B$3,Debts!$V$15=0),"",ROUND(CHOOSE(StratNo,E_Snow!AF193+E_Snow!BD193,E_Aval!AF193+E_Aval!BD193,E_Smart!AF193+E_Smart!BD193,E_Dead!AF193+E_Dead!BD193,E_Cust!AF193+E_Cust!BD193),2))</f>
        <v/>
      </c>
      <c r="O193" s="13">
        <f>IF(OR($A193&gt;$B$3,Debts!$V$16=0),"",ROUND(CHOOSE(StratNo,E_Snow!AG193+E_Snow!BE193,E_Aval!AG193+E_Aval!BE193,E_Smart!AG193+E_Smart!BE193,E_Dead!AG193+E_Dead!BE193,E_Cust!AG193+E_Cust!BE193),2))</f>
        <v/>
      </c>
      <c r="P193" s="13">
        <f>IF($A193&gt;$B$3,"",CHOOSE(StratNo,E_Snow!G193,E_Aval!G193,E_Smart!G193,E_Dead!G193,E_Cust!G193))</f>
        <v/>
      </c>
      <c r="Q193" s="13">
        <f>IF($A193&gt;$B$3,"",CHOOSE(StratNo,E_Snow!H193,E_Aval!H193,E_Smart!H193,E_Dead!H193,E_Cust!H193))</f>
        <v/>
      </c>
      <c r="R193" s="13">
        <f>IF($A193&gt;$B$3,"",CHOOSE(StratNo,E_Snow!I193,E_Aval!I193,E_Smart!I193,E_Dead!I193,E_Cust!I193))</f>
        <v/>
      </c>
    </row>
    <row r="194">
      <c r="A194" s="20" t="n">
        <v>189</v>
      </c>
      <c r="B194" s="11">
        <f>IF(A194&gt;$B$3,"",Months!B194)</f>
        <v/>
      </c>
      <c r="C194" s="13">
        <f>IF(A194&gt;$B$3,"",ROUND(Months!C194+Months!D194,2))</f>
        <v/>
      </c>
      <c r="D194" s="13">
        <f>IF(OR($A194&gt;$B$3,Debts!$V$5=0),"",ROUND(CHOOSE(StratNo,E_Snow!V194+E_Snow!AT194,E_Aval!V194+E_Aval!AT194,E_Smart!V194+E_Smart!AT194,E_Dead!V194+E_Dead!AT194,E_Cust!V194+E_Cust!AT194),2))</f>
        <v/>
      </c>
      <c r="E194" s="13">
        <f>IF(OR($A194&gt;$B$3,Debts!$V$6=0),"",ROUND(CHOOSE(StratNo,E_Snow!W194+E_Snow!AU194,E_Aval!W194+E_Aval!AU194,E_Smart!W194+E_Smart!AU194,E_Dead!W194+E_Dead!AU194,E_Cust!W194+E_Cust!AU194),2))</f>
        <v/>
      </c>
      <c r="F194" s="13">
        <f>IF(OR($A194&gt;$B$3,Debts!$V$7=0),"",ROUND(CHOOSE(StratNo,E_Snow!X194+E_Snow!AV194,E_Aval!X194+E_Aval!AV194,E_Smart!X194+E_Smart!AV194,E_Dead!X194+E_Dead!AV194,E_Cust!X194+E_Cust!AV194),2))</f>
        <v/>
      </c>
      <c r="G194" s="13">
        <f>IF(OR($A194&gt;$B$3,Debts!$V$8=0),"",ROUND(CHOOSE(StratNo,E_Snow!Y194+E_Snow!AW194,E_Aval!Y194+E_Aval!AW194,E_Smart!Y194+E_Smart!AW194,E_Dead!Y194+E_Dead!AW194,E_Cust!Y194+E_Cust!AW194),2))</f>
        <v/>
      </c>
      <c r="H194" s="13">
        <f>IF(OR($A194&gt;$B$3,Debts!$V$9=0),"",ROUND(CHOOSE(StratNo,E_Snow!Z194+E_Snow!AX194,E_Aval!Z194+E_Aval!AX194,E_Smart!Z194+E_Smart!AX194,E_Dead!Z194+E_Dead!AX194,E_Cust!Z194+E_Cust!AX194),2))</f>
        <v/>
      </c>
      <c r="I194" s="13">
        <f>IF(OR($A194&gt;$B$3,Debts!$V$10=0),"",ROUND(CHOOSE(StratNo,E_Snow!AA194+E_Snow!AY194,E_Aval!AA194+E_Aval!AY194,E_Smart!AA194+E_Smart!AY194,E_Dead!AA194+E_Dead!AY194,E_Cust!AA194+E_Cust!AY194),2))</f>
        <v/>
      </c>
      <c r="J194" s="13">
        <f>IF(OR($A194&gt;$B$3,Debts!$V$11=0),"",ROUND(CHOOSE(StratNo,E_Snow!AB194+E_Snow!AZ194,E_Aval!AB194+E_Aval!AZ194,E_Smart!AB194+E_Smart!AZ194,E_Dead!AB194+E_Dead!AZ194,E_Cust!AB194+E_Cust!AZ194),2))</f>
        <v/>
      </c>
      <c r="K194" s="13">
        <f>IF(OR($A194&gt;$B$3,Debts!$V$12=0),"",ROUND(CHOOSE(StratNo,E_Snow!AC194+E_Snow!BA194,E_Aval!AC194+E_Aval!BA194,E_Smart!AC194+E_Smart!BA194,E_Dead!AC194+E_Dead!BA194,E_Cust!AC194+E_Cust!BA194),2))</f>
        <v/>
      </c>
      <c r="L194" s="13">
        <f>IF(OR($A194&gt;$B$3,Debts!$V$13=0),"",ROUND(CHOOSE(StratNo,E_Snow!AD194+E_Snow!BB194,E_Aval!AD194+E_Aval!BB194,E_Smart!AD194+E_Smart!BB194,E_Dead!AD194+E_Dead!BB194,E_Cust!AD194+E_Cust!BB194),2))</f>
        <v/>
      </c>
      <c r="M194" s="13">
        <f>IF(OR($A194&gt;$B$3,Debts!$V$14=0),"",ROUND(CHOOSE(StratNo,E_Snow!AE194+E_Snow!BC194,E_Aval!AE194+E_Aval!BC194,E_Smart!AE194+E_Smart!BC194,E_Dead!AE194+E_Dead!BC194,E_Cust!AE194+E_Cust!BC194),2))</f>
        <v/>
      </c>
      <c r="N194" s="13">
        <f>IF(OR($A194&gt;$B$3,Debts!$V$15=0),"",ROUND(CHOOSE(StratNo,E_Snow!AF194+E_Snow!BD194,E_Aval!AF194+E_Aval!BD194,E_Smart!AF194+E_Smart!BD194,E_Dead!AF194+E_Dead!BD194,E_Cust!AF194+E_Cust!BD194),2))</f>
        <v/>
      </c>
      <c r="O194" s="13">
        <f>IF(OR($A194&gt;$B$3,Debts!$V$16=0),"",ROUND(CHOOSE(StratNo,E_Snow!AG194+E_Snow!BE194,E_Aval!AG194+E_Aval!BE194,E_Smart!AG194+E_Smart!BE194,E_Dead!AG194+E_Dead!BE194,E_Cust!AG194+E_Cust!BE194),2))</f>
        <v/>
      </c>
      <c r="P194" s="13">
        <f>IF($A194&gt;$B$3,"",CHOOSE(StratNo,E_Snow!G194,E_Aval!G194,E_Smart!G194,E_Dead!G194,E_Cust!G194))</f>
        <v/>
      </c>
      <c r="Q194" s="13">
        <f>IF($A194&gt;$B$3,"",CHOOSE(StratNo,E_Snow!H194,E_Aval!H194,E_Smart!H194,E_Dead!H194,E_Cust!H194))</f>
        <v/>
      </c>
      <c r="R194" s="13">
        <f>IF($A194&gt;$B$3,"",CHOOSE(StratNo,E_Snow!I194,E_Aval!I194,E_Smart!I194,E_Dead!I194,E_Cust!I194))</f>
        <v/>
      </c>
    </row>
    <row r="195">
      <c r="A195" s="20" t="n">
        <v>190</v>
      </c>
      <c r="B195" s="11">
        <f>IF(A195&gt;$B$3,"",Months!B195)</f>
        <v/>
      </c>
      <c r="C195" s="13">
        <f>IF(A195&gt;$B$3,"",ROUND(Months!C195+Months!D195,2))</f>
        <v/>
      </c>
      <c r="D195" s="13">
        <f>IF(OR($A195&gt;$B$3,Debts!$V$5=0),"",ROUND(CHOOSE(StratNo,E_Snow!V195+E_Snow!AT195,E_Aval!V195+E_Aval!AT195,E_Smart!V195+E_Smart!AT195,E_Dead!V195+E_Dead!AT195,E_Cust!V195+E_Cust!AT195),2))</f>
        <v/>
      </c>
      <c r="E195" s="13">
        <f>IF(OR($A195&gt;$B$3,Debts!$V$6=0),"",ROUND(CHOOSE(StratNo,E_Snow!W195+E_Snow!AU195,E_Aval!W195+E_Aval!AU195,E_Smart!W195+E_Smart!AU195,E_Dead!W195+E_Dead!AU195,E_Cust!W195+E_Cust!AU195),2))</f>
        <v/>
      </c>
      <c r="F195" s="13">
        <f>IF(OR($A195&gt;$B$3,Debts!$V$7=0),"",ROUND(CHOOSE(StratNo,E_Snow!X195+E_Snow!AV195,E_Aval!X195+E_Aval!AV195,E_Smart!X195+E_Smart!AV195,E_Dead!X195+E_Dead!AV195,E_Cust!X195+E_Cust!AV195),2))</f>
        <v/>
      </c>
      <c r="G195" s="13">
        <f>IF(OR($A195&gt;$B$3,Debts!$V$8=0),"",ROUND(CHOOSE(StratNo,E_Snow!Y195+E_Snow!AW195,E_Aval!Y195+E_Aval!AW195,E_Smart!Y195+E_Smart!AW195,E_Dead!Y195+E_Dead!AW195,E_Cust!Y195+E_Cust!AW195),2))</f>
        <v/>
      </c>
      <c r="H195" s="13">
        <f>IF(OR($A195&gt;$B$3,Debts!$V$9=0),"",ROUND(CHOOSE(StratNo,E_Snow!Z195+E_Snow!AX195,E_Aval!Z195+E_Aval!AX195,E_Smart!Z195+E_Smart!AX195,E_Dead!Z195+E_Dead!AX195,E_Cust!Z195+E_Cust!AX195),2))</f>
        <v/>
      </c>
      <c r="I195" s="13">
        <f>IF(OR($A195&gt;$B$3,Debts!$V$10=0),"",ROUND(CHOOSE(StratNo,E_Snow!AA195+E_Snow!AY195,E_Aval!AA195+E_Aval!AY195,E_Smart!AA195+E_Smart!AY195,E_Dead!AA195+E_Dead!AY195,E_Cust!AA195+E_Cust!AY195),2))</f>
        <v/>
      </c>
      <c r="J195" s="13">
        <f>IF(OR($A195&gt;$B$3,Debts!$V$11=0),"",ROUND(CHOOSE(StratNo,E_Snow!AB195+E_Snow!AZ195,E_Aval!AB195+E_Aval!AZ195,E_Smart!AB195+E_Smart!AZ195,E_Dead!AB195+E_Dead!AZ195,E_Cust!AB195+E_Cust!AZ195),2))</f>
        <v/>
      </c>
      <c r="K195" s="13">
        <f>IF(OR($A195&gt;$B$3,Debts!$V$12=0),"",ROUND(CHOOSE(StratNo,E_Snow!AC195+E_Snow!BA195,E_Aval!AC195+E_Aval!BA195,E_Smart!AC195+E_Smart!BA195,E_Dead!AC195+E_Dead!BA195,E_Cust!AC195+E_Cust!BA195),2))</f>
        <v/>
      </c>
      <c r="L195" s="13">
        <f>IF(OR($A195&gt;$B$3,Debts!$V$13=0),"",ROUND(CHOOSE(StratNo,E_Snow!AD195+E_Snow!BB195,E_Aval!AD195+E_Aval!BB195,E_Smart!AD195+E_Smart!BB195,E_Dead!AD195+E_Dead!BB195,E_Cust!AD195+E_Cust!BB195),2))</f>
        <v/>
      </c>
      <c r="M195" s="13">
        <f>IF(OR($A195&gt;$B$3,Debts!$V$14=0),"",ROUND(CHOOSE(StratNo,E_Snow!AE195+E_Snow!BC195,E_Aval!AE195+E_Aval!BC195,E_Smart!AE195+E_Smart!BC195,E_Dead!AE195+E_Dead!BC195,E_Cust!AE195+E_Cust!BC195),2))</f>
        <v/>
      </c>
      <c r="N195" s="13">
        <f>IF(OR($A195&gt;$B$3,Debts!$V$15=0),"",ROUND(CHOOSE(StratNo,E_Snow!AF195+E_Snow!BD195,E_Aval!AF195+E_Aval!BD195,E_Smart!AF195+E_Smart!BD195,E_Dead!AF195+E_Dead!BD195,E_Cust!AF195+E_Cust!BD195),2))</f>
        <v/>
      </c>
      <c r="O195" s="13">
        <f>IF(OR($A195&gt;$B$3,Debts!$V$16=0),"",ROUND(CHOOSE(StratNo,E_Snow!AG195+E_Snow!BE195,E_Aval!AG195+E_Aval!BE195,E_Smart!AG195+E_Smart!BE195,E_Dead!AG195+E_Dead!BE195,E_Cust!AG195+E_Cust!BE195),2))</f>
        <v/>
      </c>
      <c r="P195" s="13">
        <f>IF($A195&gt;$B$3,"",CHOOSE(StratNo,E_Snow!G195,E_Aval!G195,E_Smart!G195,E_Dead!G195,E_Cust!G195))</f>
        <v/>
      </c>
      <c r="Q195" s="13">
        <f>IF($A195&gt;$B$3,"",CHOOSE(StratNo,E_Snow!H195,E_Aval!H195,E_Smart!H195,E_Dead!H195,E_Cust!H195))</f>
        <v/>
      </c>
      <c r="R195" s="13">
        <f>IF($A195&gt;$B$3,"",CHOOSE(StratNo,E_Snow!I195,E_Aval!I195,E_Smart!I195,E_Dead!I195,E_Cust!I195))</f>
        <v/>
      </c>
    </row>
    <row r="196">
      <c r="A196" s="20" t="n">
        <v>191</v>
      </c>
      <c r="B196" s="11">
        <f>IF(A196&gt;$B$3,"",Months!B196)</f>
        <v/>
      </c>
      <c r="C196" s="13">
        <f>IF(A196&gt;$B$3,"",ROUND(Months!C196+Months!D196,2))</f>
        <v/>
      </c>
      <c r="D196" s="13">
        <f>IF(OR($A196&gt;$B$3,Debts!$V$5=0),"",ROUND(CHOOSE(StratNo,E_Snow!V196+E_Snow!AT196,E_Aval!V196+E_Aval!AT196,E_Smart!V196+E_Smart!AT196,E_Dead!V196+E_Dead!AT196,E_Cust!V196+E_Cust!AT196),2))</f>
        <v/>
      </c>
      <c r="E196" s="13">
        <f>IF(OR($A196&gt;$B$3,Debts!$V$6=0),"",ROUND(CHOOSE(StratNo,E_Snow!W196+E_Snow!AU196,E_Aval!W196+E_Aval!AU196,E_Smart!W196+E_Smart!AU196,E_Dead!W196+E_Dead!AU196,E_Cust!W196+E_Cust!AU196),2))</f>
        <v/>
      </c>
      <c r="F196" s="13">
        <f>IF(OR($A196&gt;$B$3,Debts!$V$7=0),"",ROUND(CHOOSE(StratNo,E_Snow!X196+E_Snow!AV196,E_Aval!X196+E_Aval!AV196,E_Smart!X196+E_Smart!AV196,E_Dead!X196+E_Dead!AV196,E_Cust!X196+E_Cust!AV196),2))</f>
        <v/>
      </c>
      <c r="G196" s="13">
        <f>IF(OR($A196&gt;$B$3,Debts!$V$8=0),"",ROUND(CHOOSE(StratNo,E_Snow!Y196+E_Snow!AW196,E_Aval!Y196+E_Aval!AW196,E_Smart!Y196+E_Smart!AW196,E_Dead!Y196+E_Dead!AW196,E_Cust!Y196+E_Cust!AW196),2))</f>
        <v/>
      </c>
      <c r="H196" s="13">
        <f>IF(OR($A196&gt;$B$3,Debts!$V$9=0),"",ROUND(CHOOSE(StratNo,E_Snow!Z196+E_Snow!AX196,E_Aval!Z196+E_Aval!AX196,E_Smart!Z196+E_Smart!AX196,E_Dead!Z196+E_Dead!AX196,E_Cust!Z196+E_Cust!AX196),2))</f>
        <v/>
      </c>
      <c r="I196" s="13">
        <f>IF(OR($A196&gt;$B$3,Debts!$V$10=0),"",ROUND(CHOOSE(StratNo,E_Snow!AA196+E_Snow!AY196,E_Aval!AA196+E_Aval!AY196,E_Smart!AA196+E_Smart!AY196,E_Dead!AA196+E_Dead!AY196,E_Cust!AA196+E_Cust!AY196),2))</f>
        <v/>
      </c>
      <c r="J196" s="13">
        <f>IF(OR($A196&gt;$B$3,Debts!$V$11=0),"",ROUND(CHOOSE(StratNo,E_Snow!AB196+E_Snow!AZ196,E_Aval!AB196+E_Aval!AZ196,E_Smart!AB196+E_Smart!AZ196,E_Dead!AB196+E_Dead!AZ196,E_Cust!AB196+E_Cust!AZ196),2))</f>
        <v/>
      </c>
      <c r="K196" s="13">
        <f>IF(OR($A196&gt;$B$3,Debts!$V$12=0),"",ROUND(CHOOSE(StratNo,E_Snow!AC196+E_Snow!BA196,E_Aval!AC196+E_Aval!BA196,E_Smart!AC196+E_Smart!BA196,E_Dead!AC196+E_Dead!BA196,E_Cust!AC196+E_Cust!BA196),2))</f>
        <v/>
      </c>
      <c r="L196" s="13">
        <f>IF(OR($A196&gt;$B$3,Debts!$V$13=0),"",ROUND(CHOOSE(StratNo,E_Snow!AD196+E_Snow!BB196,E_Aval!AD196+E_Aval!BB196,E_Smart!AD196+E_Smart!BB196,E_Dead!AD196+E_Dead!BB196,E_Cust!AD196+E_Cust!BB196),2))</f>
        <v/>
      </c>
      <c r="M196" s="13">
        <f>IF(OR($A196&gt;$B$3,Debts!$V$14=0),"",ROUND(CHOOSE(StratNo,E_Snow!AE196+E_Snow!BC196,E_Aval!AE196+E_Aval!BC196,E_Smart!AE196+E_Smart!BC196,E_Dead!AE196+E_Dead!BC196,E_Cust!AE196+E_Cust!BC196),2))</f>
        <v/>
      </c>
      <c r="N196" s="13">
        <f>IF(OR($A196&gt;$B$3,Debts!$V$15=0),"",ROUND(CHOOSE(StratNo,E_Snow!AF196+E_Snow!BD196,E_Aval!AF196+E_Aval!BD196,E_Smart!AF196+E_Smart!BD196,E_Dead!AF196+E_Dead!BD196,E_Cust!AF196+E_Cust!BD196),2))</f>
        <v/>
      </c>
      <c r="O196" s="13">
        <f>IF(OR($A196&gt;$B$3,Debts!$V$16=0),"",ROUND(CHOOSE(StratNo,E_Snow!AG196+E_Snow!BE196,E_Aval!AG196+E_Aval!BE196,E_Smart!AG196+E_Smart!BE196,E_Dead!AG196+E_Dead!BE196,E_Cust!AG196+E_Cust!BE196),2))</f>
        <v/>
      </c>
      <c r="P196" s="13">
        <f>IF($A196&gt;$B$3,"",CHOOSE(StratNo,E_Snow!G196,E_Aval!G196,E_Smart!G196,E_Dead!G196,E_Cust!G196))</f>
        <v/>
      </c>
      <c r="Q196" s="13">
        <f>IF($A196&gt;$B$3,"",CHOOSE(StratNo,E_Snow!H196,E_Aval!H196,E_Smart!H196,E_Dead!H196,E_Cust!H196))</f>
        <v/>
      </c>
      <c r="R196" s="13">
        <f>IF($A196&gt;$B$3,"",CHOOSE(StratNo,E_Snow!I196,E_Aval!I196,E_Smart!I196,E_Dead!I196,E_Cust!I196))</f>
        <v/>
      </c>
    </row>
    <row r="197">
      <c r="A197" s="20" t="n">
        <v>192</v>
      </c>
      <c r="B197" s="11">
        <f>IF(A197&gt;$B$3,"",Months!B197)</f>
        <v/>
      </c>
      <c r="C197" s="13">
        <f>IF(A197&gt;$B$3,"",ROUND(Months!C197+Months!D197,2))</f>
        <v/>
      </c>
      <c r="D197" s="13">
        <f>IF(OR($A197&gt;$B$3,Debts!$V$5=0),"",ROUND(CHOOSE(StratNo,E_Snow!V197+E_Snow!AT197,E_Aval!V197+E_Aval!AT197,E_Smart!V197+E_Smart!AT197,E_Dead!V197+E_Dead!AT197,E_Cust!V197+E_Cust!AT197),2))</f>
        <v/>
      </c>
      <c r="E197" s="13">
        <f>IF(OR($A197&gt;$B$3,Debts!$V$6=0),"",ROUND(CHOOSE(StratNo,E_Snow!W197+E_Snow!AU197,E_Aval!W197+E_Aval!AU197,E_Smart!W197+E_Smart!AU197,E_Dead!W197+E_Dead!AU197,E_Cust!W197+E_Cust!AU197),2))</f>
        <v/>
      </c>
      <c r="F197" s="13">
        <f>IF(OR($A197&gt;$B$3,Debts!$V$7=0),"",ROUND(CHOOSE(StratNo,E_Snow!X197+E_Snow!AV197,E_Aval!X197+E_Aval!AV197,E_Smart!X197+E_Smart!AV197,E_Dead!X197+E_Dead!AV197,E_Cust!X197+E_Cust!AV197),2))</f>
        <v/>
      </c>
      <c r="G197" s="13">
        <f>IF(OR($A197&gt;$B$3,Debts!$V$8=0),"",ROUND(CHOOSE(StratNo,E_Snow!Y197+E_Snow!AW197,E_Aval!Y197+E_Aval!AW197,E_Smart!Y197+E_Smart!AW197,E_Dead!Y197+E_Dead!AW197,E_Cust!Y197+E_Cust!AW197),2))</f>
        <v/>
      </c>
      <c r="H197" s="13">
        <f>IF(OR($A197&gt;$B$3,Debts!$V$9=0),"",ROUND(CHOOSE(StratNo,E_Snow!Z197+E_Snow!AX197,E_Aval!Z197+E_Aval!AX197,E_Smart!Z197+E_Smart!AX197,E_Dead!Z197+E_Dead!AX197,E_Cust!Z197+E_Cust!AX197),2))</f>
        <v/>
      </c>
      <c r="I197" s="13">
        <f>IF(OR($A197&gt;$B$3,Debts!$V$10=0),"",ROUND(CHOOSE(StratNo,E_Snow!AA197+E_Snow!AY197,E_Aval!AA197+E_Aval!AY197,E_Smart!AA197+E_Smart!AY197,E_Dead!AA197+E_Dead!AY197,E_Cust!AA197+E_Cust!AY197),2))</f>
        <v/>
      </c>
      <c r="J197" s="13">
        <f>IF(OR($A197&gt;$B$3,Debts!$V$11=0),"",ROUND(CHOOSE(StratNo,E_Snow!AB197+E_Snow!AZ197,E_Aval!AB197+E_Aval!AZ197,E_Smart!AB197+E_Smart!AZ197,E_Dead!AB197+E_Dead!AZ197,E_Cust!AB197+E_Cust!AZ197),2))</f>
        <v/>
      </c>
      <c r="K197" s="13">
        <f>IF(OR($A197&gt;$B$3,Debts!$V$12=0),"",ROUND(CHOOSE(StratNo,E_Snow!AC197+E_Snow!BA197,E_Aval!AC197+E_Aval!BA197,E_Smart!AC197+E_Smart!BA197,E_Dead!AC197+E_Dead!BA197,E_Cust!AC197+E_Cust!BA197),2))</f>
        <v/>
      </c>
      <c r="L197" s="13">
        <f>IF(OR($A197&gt;$B$3,Debts!$V$13=0),"",ROUND(CHOOSE(StratNo,E_Snow!AD197+E_Snow!BB197,E_Aval!AD197+E_Aval!BB197,E_Smart!AD197+E_Smart!BB197,E_Dead!AD197+E_Dead!BB197,E_Cust!AD197+E_Cust!BB197),2))</f>
        <v/>
      </c>
      <c r="M197" s="13">
        <f>IF(OR($A197&gt;$B$3,Debts!$V$14=0),"",ROUND(CHOOSE(StratNo,E_Snow!AE197+E_Snow!BC197,E_Aval!AE197+E_Aval!BC197,E_Smart!AE197+E_Smart!BC197,E_Dead!AE197+E_Dead!BC197,E_Cust!AE197+E_Cust!BC197),2))</f>
        <v/>
      </c>
      <c r="N197" s="13">
        <f>IF(OR($A197&gt;$B$3,Debts!$V$15=0),"",ROUND(CHOOSE(StratNo,E_Snow!AF197+E_Snow!BD197,E_Aval!AF197+E_Aval!BD197,E_Smart!AF197+E_Smart!BD197,E_Dead!AF197+E_Dead!BD197,E_Cust!AF197+E_Cust!BD197),2))</f>
        <v/>
      </c>
      <c r="O197" s="13">
        <f>IF(OR($A197&gt;$B$3,Debts!$V$16=0),"",ROUND(CHOOSE(StratNo,E_Snow!AG197+E_Snow!BE197,E_Aval!AG197+E_Aval!BE197,E_Smart!AG197+E_Smart!BE197,E_Dead!AG197+E_Dead!BE197,E_Cust!AG197+E_Cust!BE197),2))</f>
        <v/>
      </c>
      <c r="P197" s="13">
        <f>IF($A197&gt;$B$3,"",CHOOSE(StratNo,E_Snow!G197,E_Aval!G197,E_Smart!G197,E_Dead!G197,E_Cust!G197))</f>
        <v/>
      </c>
      <c r="Q197" s="13">
        <f>IF($A197&gt;$B$3,"",CHOOSE(StratNo,E_Snow!H197,E_Aval!H197,E_Smart!H197,E_Dead!H197,E_Cust!H197))</f>
        <v/>
      </c>
      <c r="R197" s="13">
        <f>IF($A197&gt;$B$3,"",CHOOSE(StratNo,E_Snow!I197,E_Aval!I197,E_Smart!I197,E_Dead!I197,E_Cust!I197))</f>
        <v/>
      </c>
    </row>
    <row r="198">
      <c r="A198" s="20" t="n">
        <v>193</v>
      </c>
      <c r="B198" s="11">
        <f>IF(A198&gt;$B$3,"",Months!B198)</f>
        <v/>
      </c>
      <c r="C198" s="13">
        <f>IF(A198&gt;$B$3,"",ROUND(Months!C198+Months!D198,2))</f>
        <v/>
      </c>
      <c r="D198" s="13">
        <f>IF(OR($A198&gt;$B$3,Debts!$V$5=0),"",ROUND(CHOOSE(StratNo,E_Snow!V198+E_Snow!AT198,E_Aval!V198+E_Aval!AT198,E_Smart!V198+E_Smart!AT198,E_Dead!V198+E_Dead!AT198,E_Cust!V198+E_Cust!AT198),2))</f>
        <v/>
      </c>
      <c r="E198" s="13">
        <f>IF(OR($A198&gt;$B$3,Debts!$V$6=0),"",ROUND(CHOOSE(StratNo,E_Snow!W198+E_Snow!AU198,E_Aval!W198+E_Aval!AU198,E_Smart!W198+E_Smart!AU198,E_Dead!W198+E_Dead!AU198,E_Cust!W198+E_Cust!AU198),2))</f>
        <v/>
      </c>
      <c r="F198" s="13">
        <f>IF(OR($A198&gt;$B$3,Debts!$V$7=0),"",ROUND(CHOOSE(StratNo,E_Snow!X198+E_Snow!AV198,E_Aval!X198+E_Aval!AV198,E_Smart!X198+E_Smart!AV198,E_Dead!X198+E_Dead!AV198,E_Cust!X198+E_Cust!AV198),2))</f>
        <v/>
      </c>
      <c r="G198" s="13">
        <f>IF(OR($A198&gt;$B$3,Debts!$V$8=0),"",ROUND(CHOOSE(StratNo,E_Snow!Y198+E_Snow!AW198,E_Aval!Y198+E_Aval!AW198,E_Smart!Y198+E_Smart!AW198,E_Dead!Y198+E_Dead!AW198,E_Cust!Y198+E_Cust!AW198),2))</f>
        <v/>
      </c>
      <c r="H198" s="13">
        <f>IF(OR($A198&gt;$B$3,Debts!$V$9=0),"",ROUND(CHOOSE(StratNo,E_Snow!Z198+E_Snow!AX198,E_Aval!Z198+E_Aval!AX198,E_Smart!Z198+E_Smart!AX198,E_Dead!Z198+E_Dead!AX198,E_Cust!Z198+E_Cust!AX198),2))</f>
        <v/>
      </c>
      <c r="I198" s="13">
        <f>IF(OR($A198&gt;$B$3,Debts!$V$10=0),"",ROUND(CHOOSE(StratNo,E_Snow!AA198+E_Snow!AY198,E_Aval!AA198+E_Aval!AY198,E_Smart!AA198+E_Smart!AY198,E_Dead!AA198+E_Dead!AY198,E_Cust!AA198+E_Cust!AY198),2))</f>
        <v/>
      </c>
      <c r="J198" s="13">
        <f>IF(OR($A198&gt;$B$3,Debts!$V$11=0),"",ROUND(CHOOSE(StratNo,E_Snow!AB198+E_Snow!AZ198,E_Aval!AB198+E_Aval!AZ198,E_Smart!AB198+E_Smart!AZ198,E_Dead!AB198+E_Dead!AZ198,E_Cust!AB198+E_Cust!AZ198),2))</f>
        <v/>
      </c>
      <c r="K198" s="13">
        <f>IF(OR($A198&gt;$B$3,Debts!$V$12=0),"",ROUND(CHOOSE(StratNo,E_Snow!AC198+E_Snow!BA198,E_Aval!AC198+E_Aval!BA198,E_Smart!AC198+E_Smart!BA198,E_Dead!AC198+E_Dead!BA198,E_Cust!AC198+E_Cust!BA198),2))</f>
        <v/>
      </c>
      <c r="L198" s="13">
        <f>IF(OR($A198&gt;$B$3,Debts!$V$13=0),"",ROUND(CHOOSE(StratNo,E_Snow!AD198+E_Snow!BB198,E_Aval!AD198+E_Aval!BB198,E_Smart!AD198+E_Smart!BB198,E_Dead!AD198+E_Dead!BB198,E_Cust!AD198+E_Cust!BB198),2))</f>
        <v/>
      </c>
      <c r="M198" s="13">
        <f>IF(OR($A198&gt;$B$3,Debts!$V$14=0),"",ROUND(CHOOSE(StratNo,E_Snow!AE198+E_Snow!BC198,E_Aval!AE198+E_Aval!BC198,E_Smart!AE198+E_Smart!BC198,E_Dead!AE198+E_Dead!BC198,E_Cust!AE198+E_Cust!BC198),2))</f>
        <v/>
      </c>
      <c r="N198" s="13">
        <f>IF(OR($A198&gt;$B$3,Debts!$V$15=0),"",ROUND(CHOOSE(StratNo,E_Snow!AF198+E_Snow!BD198,E_Aval!AF198+E_Aval!BD198,E_Smart!AF198+E_Smart!BD198,E_Dead!AF198+E_Dead!BD198,E_Cust!AF198+E_Cust!BD198),2))</f>
        <v/>
      </c>
      <c r="O198" s="13">
        <f>IF(OR($A198&gt;$B$3,Debts!$V$16=0),"",ROUND(CHOOSE(StratNo,E_Snow!AG198+E_Snow!BE198,E_Aval!AG198+E_Aval!BE198,E_Smart!AG198+E_Smart!BE198,E_Dead!AG198+E_Dead!BE198,E_Cust!AG198+E_Cust!BE198),2))</f>
        <v/>
      </c>
      <c r="P198" s="13">
        <f>IF($A198&gt;$B$3,"",CHOOSE(StratNo,E_Snow!G198,E_Aval!G198,E_Smart!G198,E_Dead!G198,E_Cust!G198))</f>
        <v/>
      </c>
      <c r="Q198" s="13">
        <f>IF($A198&gt;$B$3,"",CHOOSE(StratNo,E_Snow!H198,E_Aval!H198,E_Smart!H198,E_Dead!H198,E_Cust!H198))</f>
        <v/>
      </c>
      <c r="R198" s="13">
        <f>IF($A198&gt;$B$3,"",CHOOSE(StratNo,E_Snow!I198,E_Aval!I198,E_Smart!I198,E_Dead!I198,E_Cust!I198))</f>
        <v/>
      </c>
    </row>
    <row r="199">
      <c r="A199" s="20" t="n">
        <v>194</v>
      </c>
      <c r="B199" s="11">
        <f>IF(A199&gt;$B$3,"",Months!B199)</f>
        <v/>
      </c>
      <c r="C199" s="13">
        <f>IF(A199&gt;$B$3,"",ROUND(Months!C199+Months!D199,2))</f>
        <v/>
      </c>
      <c r="D199" s="13">
        <f>IF(OR($A199&gt;$B$3,Debts!$V$5=0),"",ROUND(CHOOSE(StratNo,E_Snow!V199+E_Snow!AT199,E_Aval!V199+E_Aval!AT199,E_Smart!V199+E_Smart!AT199,E_Dead!V199+E_Dead!AT199,E_Cust!V199+E_Cust!AT199),2))</f>
        <v/>
      </c>
      <c r="E199" s="13">
        <f>IF(OR($A199&gt;$B$3,Debts!$V$6=0),"",ROUND(CHOOSE(StratNo,E_Snow!W199+E_Snow!AU199,E_Aval!W199+E_Aval!AU199,E_Smart!W199+E_Smart!AU199,E_Dead!W199+E_Dead!AU199,E_Cust!W199+E_Cust!AU199),2))</f>
        <v/>
      </c>
      <c r="F199" s="13">
        <f>IF(OR($A199&gt;$B$3,Debts!$V$7=0),"",ROUND(CHOOSE(StratNo,E_Snow!X199+E_Snow!AV199,E_Aval!X199+E_Aval!AV199,E_Smart!X199+E_Smart!AV199,E_Dead!X199+E_Dead!AV199,E_Cust!X199+E_Cust!AV199),2))</f>
        <v/>
      </c>
      <c r="G199" s="13">
        <f>IF(OR($A199&gt;$B$3,Debts!$V$8=0),"",ROUND(CHOOSE(StratNo,E_Snow!Y199+E_Snow!AW199,E_Aval!Y199+E_Aval!AW199,E_Smart!Y199+E_Smart!AW199,E_Dead!Y199+E_Dead!AW199,E_Cust!Y199+E_Cust!AW199),2))</f>
        <v/>
      </c>
      <c r="H199" s="13">
        <f>IF(OR($A199&gt;$B$3,Debts!$V$9=0),"",ROUND(CHOOSE(StratNo,E_Snow!Z199+E_Snow!AX199,E_Aval!Z199+E_Aval!AX199,E_Smart!Z199+E_Smart!AX199,E_Dead!Z199+E_Dead!AX199,E_Cust!Z199+E_Cust!AX199),2))</f>
        <v/>
      </c>
      <c r="I199" s="13">
        <f>IF(OR($A199&gt;$B$3,Debts!$V$10=0),"",ROUND(CHOOSE(StratNo,E_Snow!AA199+E_Snow!AY199,E_Aval!AA199+E_Aval!AY199,E_Smart!AA199+E_Smart!AY199,E_Dead!AA199+E_Dead!AY199,E_Cust!AA199+E_Cust!AY199),2))</f>
        <v/>
      </c>
      <c r="J199" s="13">
        <f>IF(OR($A199&gt;$B$3,Debts!$V$11=0),"",ROUND(CHOOSE(StratNo,E_Snow!AB199+E_Snow!AZ199,E_Aval!AB199+E_Aval!AZ199,E_Smart!AB199+E_Smart!AZ199,E_Dead!AB199+E_Dead!AZ199,E_Cust!AB199+E_Cust!AZ199),2))</f>
        <v/>
      </c>
      <c r="K199" s="13">
        <f>IF(OR($A199&gt;$B$3,Debts!$V$12=0),"",ROUND(CHOOSE(StratNo,E_Snow!AC199+E_Snow!BA199,E_Aval!AC199+E_Aval!BA199,E_Smart!AC199+E_Smart!BA199,E_Dead!AC199+E_Dead!BA199,E_Cust!AC199+E_Cust!BA199),2))</f>
        <v/>
      </c>
      <c r="L199" s="13">
        <f>IF(OR($A199&gt;$B$3,Debts!$V$13=0),"",ROUND(CHOOSE(StratNo,E_Snow!AD199+E_Snow!BB199,E_Aval!AD199+E_Aval!BB199,E_Smart!AD199+E_Smart!BB199,E_Dead!AD199+E_Dead!BB199,E_Cust!AD199+E_Cust!BB199),2))</f>
        <v/>
      </c>
      <c r="M199" s="13">
        <f>IF(OR($A199&gt;$B$3,Debts!$V$14=0),"",ROUND(CHOOSE(StratNo,E_Snow!AE199+E_Snow!BC199,E_Aval!AE199+E_Aval!BC199,E_Smart!AE199+E_Smart!BC199,E_Dead!AE199+E_Dead!BC199,E_Cust!AE199+E_Cust!BC199),2))</f>
        <v/>
      </c>
      <c r="N199" s="13">
        <f>IF(OR($A199&gt;$B$3,Debts!$V$15=0),"",ROUND(CHOOSE(StratNo,E_Snow!AF199+E_Snow!BD199,E_Aval!AF199+E_Aval!BD199,E_Smart!AF199+E_Smart!BD199,E_Dead!AF199+E_Dead!BD199,E_Cust!AF199+E_Cust!BD199),2))</f>
        <v/>
      </c>
      <c r="O199" s="13">
        <f>IF(OR($A199&gt;$B$3,Debts!$V$16=0),"",ROUND(CHOOSE(StratNo,E_Snow!AG199+E_Snow!BE199,E_Aval!AG199+E_Aval!BE199,E_Smart!AG199+E_Smart!BE199,E_Dead!AG199+E_Dead!BE199,E_Cust!AG199+E_Cust!BE199),2))</f>
        <v/>
      </c>
      <c r="P199" s="13">
        <f>IF($A199&gt;$B$3,"",CHOOSE(StratNo,E_Snow!G199,E_Aval!G199,E_Smart!G199,E_Dead!G199,E_Cust!G199))</f>
        <v/>
      </c>
      <c r="Q199" s="13">
        <f>IF($A199&gt;$B$3,"",CHOOSE(StratNo,E_Snow!H199,E_Aval!H199,E_Smart!H199,E_Dead!H199,E_Cust!H199))</f>
        <v/>
      </c>
      <c r="R199" s="13">
        <f>IF($A199&gt;$B$3,"",CHOOSE(StratNo,E_Snow!I199,E_Aval!I199,E_Smart!I199,E_Dead!I199,E_Cust!I199))</f>
        <v/>
      </c>
    </row>
    <row r="200">
      <c r="A200" s="20" t="n">
        <v>195</v>
      </c>
      <c r="B200" s="11">
        <f>IF(A200&gt;$B$3,"",Months!B200)</f>
        <v/>
      </c>
      <c r="C200" s="13">
        <f>IF(A200&gt;$B$3,"",ROUND(Months!C200+Months!D200,2))</f>
        <v/>
      </c>
      <c r="D200" s="13">
        <f>IF(OR($A200&gt;$B$3,Debts!$V$5=0),"",ROUND(CHOOSE(StratNo,E_Snow!V200+E_Snow!AT200,E_Aval!V200+E_Aval!AT200,E_Smart!V200+E_Smart!AT200,E_Dead!V200+E_Dead!AT200,E_Cust!V200+E_Cust!AT200),2))</f>
        <v/>
      </c>
      <c r="E200" s="13">
        <f>IF(OR($A200&gt;$B$3,Debts!$V$6=0),"",ROUND(CHOOSE(StratNo,E_Snow!W200+E_Snow!AU200,E_Aval!W200+E_Aval!AU200,E_Smart!W200+E_Smart!AU200,E_Dead!W200+E_Dead!AU200,E_Cust!W200+E_Cust!AU200),2))</f>
        <v/>
      </c>
      <c r="F200" s="13">
        <f>IF(OR($A200&gt;$B$3,Debts!$V$7=0),"",ROUND(CHOOSE(StratNo,E_Snow!X200+E_Snow!AV200,E_Aval!X200+E_Aval!AV200,E_Smart!X200+E_Smart!AV200,E_Dead!X200+E_Dead!AV200,E_Cust!X200+E_Cust!AV200),2))</f>
        <v/>
      </c>
      <c r="G200" s="13">
        <f>IF(OR($A200&gt;$B$3,Debts!$V$8=0),"",ROUND(CHOOSE(StratNo,E_Snow!Y200+E_Snow!AW200,E_Aval!Y200+E_Aval!AW200,E_Smart!Y200+E_Smart!AW200,E_Dead!Y200+E_Dead!AW200,E_Cust!Y200+E_Cust!AW200),2))</f>
        <v/>
      </c>
      <c r="H200" s="13">
        <f>IF(OR($A200&gt;$B$3,Debts!$V$9=0),"",ROUND(CHOOSE(StratNo,E_Snow!Z200+E_Snow!AX200,E_Aval!Z200+E_Aval!AX200,E_Smart!Z200+E_Smart!AX200,E_Dead!Z200+E_Dead!AX200,E_Cust!Z200+E_Cust!AX200),2))</f>
        <v/>
      </c>
      <c r="I200" s="13">
        <f>IF(OR($A200&gt;$B$3,Debts!$V$10=0),"",ROUND(CHOOSE(StratNo,E_Snow!AA200+E_Snow!AY200,E_Aval!AA200+E_Aval!AY200,E_Smart!AA200+E_Smart!AY200,E_Dead!AA200+E_Dead!AY200,E_Cust!AA200+E_Cust!AY200),2))</f>
        <v/>
      </c>
      <c r="J200" s="13">
        <f>IF(OR($A200&gt;$B$3,Debts!$V$11=0),"",ROUND(CHOOSE(StratNo,E_Snow!AB200+E_Snow!AZ200,E_Aval!AB200+E_Aval!AZ200,E_Smart!AB200+E_Smart!AZ200,E_Dead!AB200+E_Dead!AZ200,E_Cust!AB200+E_Cust!AZ200),2))</f>
        <v/>
      </c>
      <c r="K200" s="13">
        <f>IF(OR($A200&gt;$B$3,Debts!$V$12=0),"",ROUND(CHOOSE(StratNo,E_Snow!AC200+E_Snow!BA200,E_Aval!AC200+E_Aval!BA200,E_Smart!AC200+E_Smart!BA200,E_Dead!AC200+E_Dead!BA200,E_Cust!AC200+E_Cust!BA200),2))</f>
        <v/>
      </c>
      <c r="L200" s="13">
        <f>IF(OR($A200&gt;$B$3,Debts!$V$13=0),"",ROUND(CHOOSE(StratNo,E_Snow!AD200+E_Snow!BB200,E_Aval!AD200+E_Aval!BB200,E_Smart!AD200+E_Smart!BB200,E_Dead!AD200+E_Dead!BB200,E_Cust!AD200+E_Cust!BB200),2))</f>
        <v/>
      </c>
      <c r="M200" s="13">
        <f>IF(OR($A200&gt;$B$3,Debts!$V$14=0),"",ROUND(CHOOSE(StratNo,E_Snow!AE200+E_Snow!BC200,E_Aval!AE200+E_Aval!BC200,E_Smart!AE200+E_Smart!BC200,E_Dead!AE200+E_Dead!BC200,E_Cust!AE200+E_Cust!BC200),2))</f>
        <v/>
      </c>
      <c r="N200" s="13">
        <f>IF(OR($A200&gt;$B$3,Debts!$V$15=0),"",ROUND(CHOOSE(StratNo,E_Snow!AF200+E_Snow!BD200,E_Aval!AF200+E_Aval!BD200,E_Smart!AF200+E_Smart!BD200,E_Dead!AF200+E_Dead!BD200,E_Cust!AF200+E_Cust!BD200),2))</f>
        <v/>
      </c>
      <c r="O200" s="13">
        <f>IF(OR($A200&gt;$B$3,Debts!$V$16=0),"",ROUND(CHOOSE(StratNo,E_Snow!AG200+E_Snow!BE200,E_Aval!AG200+E_Aval!BE200,E_Smart!AG200+E_Smart!BE200,E_Dead!AG200+E_Dead!BE200,E_Cust!AG200+E_Cust!BE200),2))</f>
        <v/>
      </c>
      <c r="P200" s="13">
        <f>IF($A200&gt;$B$3,"",CHOOSE(StratNo,E_Snow!G200,E_Aval!G200,E_Smart!G200,E_Dead!G200,E_Cust!G200))</f>
        <v/>
      </c>
      <c r="Q200" s="13">
        <f>IF($A200&gt;$B$3,"",CHOOSE(StratNo,E_Snow!H200,E_Aval!H200,E_Smart!H200,E_Dead!H200,E_Cust!H200))</f>
        <v/>
      </c>
      <c r="R200" s="13">
        <f>IF($A200&gt;$B$3,"",CHOOSE(StratNo,E_Snow!I200,E_Aval!I200,E_Smart!I200,E_Dead!I200,E_Cust!I200))</f>
        <v/>
      </c>
    </row>
    <row r="201">
      <c r="A201" s="20" t="n">
        <v>196</v>
      </c>
      <c r="B201" s="11">
        <f>IF(A201&gt;$B$3,"",Months!B201)</f>
        <v/>
      </c>
      <c r="C201" s="13">
        <f>IF(A201&gt;$B$3,"",ROUND(Months!C201+Months!D201,2))</f>
        <v/>
      </c>
      <c r="D201" s="13">
        <f>IF(OR($A201&gt;$B$3,Debts!$V$5=0),"",ROUND(CHOOSE(StratNo,E_Snow!V201+E_Snow!AT201,E_Aval!V201+E_Aval!AT201,E_Smart!V201+E_Smart!AT201,E_Dead!V201+E_Dead!AT201,E_Cust!V201+E_Cust!AT201),2))</f>
        <v/>
      </c>
      <c r="E201" s="13">
        <f>IF(OR($A201&gt;$B$3,Debts!$V$6=0),"",ROUND(CHOOSE(StratNo,E_Snow!W201+E_Snow!AU201,E_Aval!W201+E_Aval!AU201,E_Smart!W201+E_Smart!AU201,E_Dead!W201+E_Dead!AU201,E_Cust!W201+E_Cust!AU201),2))</f>
        <v/>
      </c>
      <c r="F201" s="13">
        <f>IF(OR($A201&gt;$B$3,Debts!$V$7=0),"",ROUND(CHOOSE(StratNo,E_Snow!X201+E_Snow!AV201,E_Aval!X201+E_Aval!AV201,E_Smart!X201+E_Smart!AV201,E_Dead!X201+E_Dead!AV201,E_Cust!X201+E_Cust!AV201),2))</f>
        <v/>
      </c>
      <c r="G201" s="13">
        <f>IF(OR($A201&gt;$B$3,Debts!$V$8=0),"",ROUND(CHOOSE(StratNo,E_Snow!Y201+E_Snow!AW201,E_Aval!Y201+E_Aval!AW201,E_Smart!Y201+E_Smart!AW201,E_Dead!Y201+E_Dead!AW201,E_Cust!Y201+E_Cust!AW201),2))</f>
        <v/>
      </c>
      <c r="H201" s="13">
        <f>IF(OR($A201&gt;$B$3,Debts!$V$9=0),"",ROUND(CHOOSE(StratNo,E_Snow!Z201+E_Snow!AX201,E_Aval!Z201+E_Aval!AX201,E_Smart!Z201+E_Smart!AX201,E_Dead!Z201+E_Dead!AX201,E_Cust!Z201+E_Cust!AX201),2))</f>
        <v/>
      </c>
      <c r="I201" s="13">
        <f>IF(OR($A201&gt;$B$3,Debts!$V$10=0),"",ROUND(CHOOSE(StratNo,E_Snow!AA201+E_Snow!AY201,E_Aval!AA201+E_Aval!AY201,E_Smart!AA201+E_Smart!AY201,E_Dead!AA201+E_Dead!AY201,E_Cust!AA201+E_Cust!AY201),2))</f>
        <v/>
      </c>
      <c r="J201" s="13">
        <f>IF(OR($A201&gt;$B$3,Debts!$V$11=0),"",ROUND(CHOOSE(StratNo,E_Snow!AB201+E_Snow!AZ201,E_Aval!AB201+E_Aval!AZ201,E_Smart!AB201+E_Smart!AZ201,E_Dead!AB201+E_Dead!AZ201,E_Cust!AB201+E_Cust!AZ201),2))</f>
        <v/>
      </c>
      <c r="K201" s="13">
        <f>IF(OR($A201&gt;$B$3,Debts!$V$12=0),"",ROUND(CHOOSE(StratNo,E_Snow!AC201+E_Snow!BA201,E_Aval!AC201+E_Aval!BA201,E_Smart!AC201+E_Smart!BA201,E_Dead!AC201+E_Dead!BA201,E_Cust!AC201+E_Cust!BA201),2))</f>
        <v/>
      </c>
      <c r="L201" s="13">
        <f>IF(OR($A201&gt;$B$3,Debts!$V$13=0),"",ROUND(CHOOSE(StratNo,E_Snow!AD201+E_Snow!BB201,E_Aval!AD201+E_Aval!BB201,E_Smart!AD201+E_Smart!BB201,E_Dead!AD201+E_Dead!BB201,E_Cust!AD201+E_Cust!BB201),2))</f>
        <v/>
      </c>
      <c r="M201" s="13">
        <f>IF(OR($A201&gt;$B$3,Debts!$V$14=0),"",ROUND(CHOOSE(StratNo,E_Snow!AE201+E_Snow!BC201,E_Aval!AE201+E_Aval!BC201,E_Smart!AE201+E_Smart!BC201,E_Dead!AE201+E_Dead!BC201,E_Cust!AE201+E_Cust!BC201),2))</f>
        <v/>
      </c>
      <c r="N201" s="13">
        <f>IF(OR($A201&gt;$B$3,Debts!$V$15=0),"",ROUND(CHOOSE(StratNo,E_Snow!AF201+E_Snow!BD201,E_Aval!AF201+E_Aval!BD201,E_Smart!AF201+E_Smart!BD201,E_Dead!AF201+E_Dead!BD201,E_Cust!AF201+E_Cust!BD201),2))</f>
        <v/>
      </c>
      <c r="O201" s="13">
        <f>IF(OR($A201&gt;$B$3,Debts!$V$16=0),"",ROUND(CHOOSE(StratNo,E_Snow!AG201+E_Snow!BE201,E_Aval!AG201+E_Aval!BE201,E_Smart!AG201+E_Smart!BE201,E_Dead!AG201+E_Dead!BE201,E_Cust!AG201+E_Cust!BE201),2))</f>
        <v/>
      </c>
      <c r="P201" s="13">
        <f>IF($A201&gt;$B$3,"",CHOOSE(StratNo,E_Snow!G201,E_Aval!G201,E_Smart!G201,E_Dead!G201,E_Cust!G201))</f>
        <v/>
      </c>
      <c r="Q201" s="13">
        <f>IF($A201&gt;$B$3,"",CHOOSE(StratNo,E_Snow!H201,E_Aval!H201,E_Smart!H201,E_Dead!H201,E_Cust!H201))</f>
        <v/>
      </c>
      <c r="R201" s="13">
        <f>IF($A201&gt;$B$3,"",CHOOSE(StratNo,E_Snow!I201,E_Aval!I201,E_Smart!I201,E_Dead!I201,E_Cust!I201))</f>
        <v/>
      </c>
    </row>
    <row r="202">
      <c r="A202" s="20" t="n">
        <v>197</v>
      </c>
      <c r="B202" s="11">
        <f>IF(A202&gt;$B$3,"",Months!B202)</f>
        <v/>
      </c>
      <c r="C202" s="13">
        <f>IF(A202&gt;$B$3,"",ROUND(Months!C202+Months!D202,2))</f>
        <v/>
      </c>
      <c r="D202" s="13">
        <f>IF(OR($A202&gt;$B$3,Debts!$V$5=0),"",ROUND(CHOOSE(StratNo,E_Snow!V202+E_Snow!AT202,E_Aval!V202+E_Aval!AT202,E_Smart!V202+E_Smart!AT202,E_Dead!V202+E_Dead!AT202,E_Cust!V202+E_Cust!AT202),2))</f>
        <v/>
      </c>
      <c r="E202" s="13">
        <f>IF(OR($A202&gt;$B$3,Debts!$V$6=0),"",ROUND(CHOOSE(StratNo,E_Snow!W202+E_Snow!AU202,E_Aval!W202+E_Aval!AU202,E_Smart!W202+E_Smart!AU202,E_Dead!W202+E_Dead!AU202,E_Cust!W202+E_Cust!AU202),2))</f>
        <v/>
      </c>
      <c r="F202" s="13">
        <f>IF(OR($A202&gt;$B$3,Debts!$V$7=0),"",ROUND(CHOOSE(StratNo,E_Snow!X202+E_Snow!AV202,E_Aval!X202+E_Aval!AV202,E_Smart!X202+E_Smart!AV202,E_Dead!X202+E_Dead!AV202,E_Cust!X202+E_Cust!AV202),2))</f>
        <v/>
      </c>
      <c r="G202" s="13">
        <f>IF(OR($A202&gt;$B$3,Debts!$V$8=0),"",ROUND(CHOOSE(StratNo,E_Snow!Y202+E_Snow!AW202,E_Aval!Y202+E_Aval!AW202,E_Smart!Y202+E_Smart!AW202,E_Dead!Y202+E_Dead!AW202,E_Cust!Y202+E_Cust!AW202),2))</f>
        <v/>
      </c>
      <c r="H202" s="13">
        <f>IF(OR($A202&gt;$B$3,Debts!$V$9=0),"",ROUND(CHOOSE(StratNo,E_Snow!Z202+E_Snow!AX202,E_Aval!Z202+E_Aval!AX202,E_Smart!Z202+E_Smart!AX202,E_Dead!Z202+E_Dead!AX202,E_Cust!Z202+E_Cust!AX202),2))</f>
        <v/>
      </c>
      <c r="I202" s="13">
        <f>IF(OR($A202&gt;$B$3,Debts!$V$10=0),"",ROUND(CHOOSE(StratNo,E_Snow!AA202+E_Snow!AY202,E_Aval!AA202+E_Aval!AY202,E_Smart!AA202+E_Smart!AY202,E_Dead!AA202+E_Dead!AY202,E_Cust!AA202+E_Cust!AY202),2))</f>
        <v/>
      </c>
      <c r="J202" s="13">
        <f>IF(OR($A202&gt;$B$3,Debts!$V$11=0),"",ROUND(CHOOSE(StratNo,E_Snow!AB202+E_Snow!AZ202,E_Aval!AB202+E_Aval!AZ202,E_Smart!AB202+E_Smart!AZ202,E_Dead!AB202+E_Dead!AZ202,E_Cust!AB202+E_Cust!AZ202),2))</f>
        <v/>
      </c>
      <c r="K202" s="13">
        <f>IF(OR($A202&gt;$B$3,Debts!$V$12=0),"",ROUND(CHOOSE(StratNo,E_Snow!AC202+E_Snow!BA202,E_Aval!AC202+E_Aval!BA202,E_Smart!AC202+E_Smart!BA202,E_Dead!AC202+E_Dead!BA202,E_Cust!AC202+E_Cust!BA202),2))</f>
        <v/>
      </c>
      <c r="L202" s="13">
        <f>IF(OR($A202&gt;$B$3,Debts!$V$13=0),"",ROUND(CHOOSE(StratNo,E_Snow!AD202+E_Snow!BB202,E_Aval!AD202+E_Aval!BB202,E_Smart!AD202+E_Smart!BB202,E_Dead!AD202+E_Dead!BB202,E_Cust!AD202+E_Cust!BB202),2))</f>
        <v/>
      </c>
      <c r="M202" s="13">
        <f>IF(OR($A202&gt;$B$3,Debts!$V$14=0),"",ROUND(CHOOSE(StratNo,E_Snow!AE202+E_Snow!BC202,E_Aval!AE202+E_Aval!BC202,E_Smart!AE202+E_Smart!BC202,E_Dead!AE202+E_Dead!BC202,E_Cust!AE202+E_Cust!BC202),2))</f>
        <v/>
      </c>
      <c r="N202" s="13">
        <f>IF(OR($A202&gt;$B$3,Debts!$V$15=0),"",ROUND(CHOOSE(StratNo,E_Snow!AF202+E_Snow!BD202,E_Aval!AF202+E_Aval!BD202,E_Smart!AF202+E_Smart!BD202,E_Dead!AF202+E_Dead!BD202,E_Cust!AF202+E_Cust!BD202),2))</f>
        <v/>
      </c>
      <c r="O202" s="13">
        <f>IF(OR($A202&gt;$B$3,Debts!$V$16=0),"",ROUND(CHOOSE(StratNo,E_Snow!AG202+E_Snow!BE202,E_Aval!AG202+E_Aval!BE202,E_Smart!AG202+E_Smart!BE202,E_Dead!AG202+E_Dead!BE202,E_Cust!AG202+E_Cust!BE202),2))</f>
        <v/>
      </c>
      <c r="P202" s="13">
        <f>IF($A202&gt;$B$3,"",CHOOSE(StratNo,E_Snow!G202,E_Aval!G202,E_Smart!G202,E_Dead!G202,E_Cust!G202))</f>
        <v/>
      </c>
      <c r="Q202" s="13">
        <f>IF($A202&gt;$B$3,"",CHOOSE(StratNo,E_Snow!H202,E_Aval!H202,E_Smart!H202,E_Dead!H202,E_Cust!H202))</f>
        <v/>
      </c>
      <c r="R202" s="13">
        <f>IF($A202&gt;$B$3,"",CHOOSE(StratNo,E_Snow!I202,E_Aval!I202,E_Smart!I202,E_Dead!I202,E_Cust!I202))</f>
        <v/>
      </c>
    </row>
    <row r="203">
      <c r="A203" s="20" t="n">
        <v>198</v>
      </c>
      <c r="B203" s="11">
        <f>IF(A203&gt;$B$3,"",Months!B203)</f>
        <v/>
      </c>
      <c r="C203" s="13">
        <f>IF(A203&gt;$B$3,"",ROUND(Months!C203+Months!D203,2))</f>
        <v/>
      </c>
      <c r="D203" s="13">
        <f>IF(OR($A203&gt;$B$3,Debts!$V$5=0),"",ROUND(CHOOSE(StratNo,E_Snow!V203+E_Snow!AT203,E_Aval!V203+E_Aval!AT203,E_Smart!V203+E_Smart!AT203,E_Dead!V203+E_Dead!AT203,E_Cust!V203+E_Cust!AT203),2))</f>
        <v/>
      </c>
      <c r="E203" s="13">
        <f>IF(OR($A203&gt;$B$3,Debts!$V$6=0),"",ROUND(CHOOSE(StratNo,E_Snow!W203+E_Snow!AU203,E_Aval!W203+E_Aval!AU203,E_Smart!W203+E_Smart!AU203,E_Dead!W203+E_Dead!AU203,E_Cust!W203+E_Cust!AU203),2))</f>
        <v/>
      </c>
      <c r="F203" s="13">
        <f>IF(OR($A203&gt;$B$3,Debts!$V$7=0),"",ROUND(CHOOSE(StratNo,E_Snow!X203+E_Snow!AV203,E_Aval!X203+E_Aval!AV203,E_Smart!X203+E_Smart!AV203,E_Dead!X203+E_Dead!AV203,E_Cust!X203+E_Cust!AV203),2))</f>
        <v/>
      </c>
      <c r="G203" s="13">
        <f>IF(OR($A203&gt;$B$3,Debts!$V$8=0),"",ROUND(CHOOSE(StratNo,E_Snow!Y203+E_Snow!AW203,E_Aval!Y203+E_Aval!AW203,E_Smart!Y203+E_Smart!AW203,E_Dead!Y203+E_Dead!AW203,E_Cust!Y203+E_Cust!AW203),2))</f>
        <v/>
      </c>
      <c r="H203" s="13">
        <f>IF(OR($A203&gt;$B$3,Debts!$V$9=0),"",ROUND(CHOOSE(StratNo,E_Snow!Z203+E_Snow!AX203,E_Aval!Z203+E_Aval!AX203,E_Smart!Z203+E_Smart!AX203,E_Dead!Z203+E_Dead!AX203,E_Cust!Z203+E_Cust!AX203),2))</f>
        <v/>
      </c>
      <c r="I203" s="13">
        <f>IF(OR($A203&gt;$B$3,Debts!$V$10=0),"",ROUND(CHOOSE(StratNo,E_Snow!AA203+E_Snow!AY203,E_Aval!AA203+E_Aval!AY203,E_Smart!AA203+E_Smart!AY203,E_Dead!AA203+E_Dead!AY203,E_Cust!AA203+E_Cust!AY203),2))</f>
        <v/>
      </c>
      <c r="J203" s="13">
        <f>IF(OR($A203&gt;$B$3,Debts!$V$11=0),"",ROUND(CHOOSE(StratNo,E_Snow!AB203+E_Snow!AZ203,E_Aval!AB203+E_Aval!AZ203,E_Smart!AB203+E_Smart!AZ203,E_Dead!AB203+E_Dead!AZ203,E_Cust!AB203+E_Cust!AZ203),2))</f>
        <v/>
      </c>
      <c r="K203" s="13">
        <f>IF(OR($A203&gt;$B$3,Debts!$V$12=0),"",ROUND(CHOOSE(StratNo,E_Snow!AC203+E_Snow!BA203,E_Aval!AC203+E_Aval!BA203,E_Smart!AC203+E_Smart!BA203,E_Dead!AC203+E_Dead!BA203,E_Cust!AC203+E_Cust!BA203),2))</f>
        <v/>
      </c>
      <c r="L203" s="13">
        <f>IF(OR($A203&gt;$B$3,Debts!$V$13=0),"",ROUND(CHOOSE(StratNo,E_Snow!AD203+E_Snow!BB203,E_Aval!AD203+E_Aval!BB203,E_Smart!AD203+E_Smart!BB203,E_Dead!AD203+E_Dead!BB203,E_Cust!AD203+E_Cust!BB203),2))</f>
        <v/>
      </c>
      <c r="M203" s="13">
        <f>IF(OR($A203&gt;$B$3,Debts!$V$14=0),"",ROUND(CHOOSE(StratNo,E_Snow!AE203+E_Snow!BC203,E_Aval!AE203+E_Aval!BC203,E_Smart!AE203+E_Smart!BC203,E_Dead!AE203+E_Dead!BC203,E_Cust!AE203+E_Cust!BC203),2))</f>
        <v/>
      </c>
      <c r="N203" s="13">
        <f>IF(OR($A203&gt;$B$3,Debts!$V$15=0),"",ROUND(CHOOSE(StratNo,E_Snow!AF203+E_Snow!BD203,E_Aval!AF203+E_Aval!BD203,E_Smart!AF203+E_Smart!BD203,E_Dead!AF203+E_Dead!BD203,E_Cust!AF203+E_Cust!BD203),2))</f>
        <v/>
      </c>
      <c r="O203" s="13">
        <f>IF(OR($A203&gt;$B$3,Debts!$V$16=0),"",ROUND(CHOOSE(StratNo,E_Snow!AG203+E_Snow!BE203,E_Aval!AG203+E_Aval!BE203,E_Smart!AG203+E_Smart!BE203,E_Dead!AG203+E_Dead!BE203,E_Cust!AG203+E_Cust!BE203),2))</f>
        <v/>
      </c>
      <c r="P203" s="13">
        <f>IF($A203&gt;$B$3,"",CHOOSE(StratNo,E_Snow!G203,E_Aval!G203,E_Smart!G203,E_Dead!G203,E_Cust!G203))</f>
        <v/>
      </c>
      <c r="Q203" s="13">
        <f>IF($A203&gt;$B$3,"",CHOOSE(StratNo,E_Snow!H203,E_Aval!H203,E_Smart!H203,E_Dead!H203,E_Cust!H203))</f>
        <v/>
      </c>
      <c r="R203" s="13">
        <f>IF($A203&gt;$B$3,"",CHOOSE(StratNo,E_Snow!I203,E_Aval!I203,E_Smart!I203,E_Dead!I203,E_Cust!I203))</f>
        <v/>
      </c>
    </row>
    <row r="204">
      <c r="A204" s="20" t="n">
        <v>199</v>
      </c>
      <c r="B204" s="11">
        <f>IF(A204&gt;$B$3,"",Months!B204)</f>
        <v/>
      </c>
      <c r="C204" s="13">
        <f>IF(A204&gt;$B$3,"",ROUND(Months!C204+Months!D204,2))</f>
        <v/>
      </c>
      <c r="D204" s="13">
        <f>IF(OR($A204&gt;$B$3,Debts!$V$5=0),"",ROUND(CHOOSE(StratNo,E_Snow!V204+E_Snow!AT204,E_Aval!V204+E_Aval!AT204,E_Smart!V204+E_Smart!AT204,E_Dead!V204+E_Dead!AT204,E_Cust!V204+E_Cust!AT204),2))</f>
        <v/>
      </c>
      <c r="E204" s="13">
        <f>IF(OR($A204&gt;$B$3,Debts!$V$6=0),"",ROUND(CHOOSE(StratNo,E_Snow!W204+E_Snow!AU204,E_Aval!W204+E_Aval!AU204,E_Smart!W204+E_Smart!AU204,E_Dead!W204+E_Dead!AU204,E_Cust!W204+E_Cust!AU204),2))</f>
        <v/>
      </c>
      <c r="F204" s="13">
        <f>IF(OR($A204&gt;$B$3,Debts!$V$7=0),"",ROUND(CHOOSE(StratNo,E_Snow!X204+E_Snow!AV204,E_Aval!X204+E_Aval!AV204,E_Smart!X204+E_Smart!AV204,E_Dead!X204+E_Dead!AV204,E_Cust!X204+E_Cust!AV204),2))</f>
        <v/>
      </c>
      <c r="G204" s="13">
        <f>IF(OR($A204&gt;$B$3,Debts!$V$8=0),"",ROUND(CHOOSE(StratNo,E_Snow!Y204+E_Snow!AW204,E_Aval!Y204+E_Aval!AW204,E_Smart!Y204+E_Smart!AW204,E_Dead!Y204+E_Dead!AW204,E_Cust!Y204+E_Cust!AW204),2))</f>
        <v/>
      </c>
      <c r="H204" s="13">
        <f>IF(OR($A204&gt;$B$3,Debts!$V$9=0),"",ROUND(CHOOSE(StratNo,E_Snow!Z204+E_Snow!AX204,E_Aval!Z204+E_Aval!AX204,E_Smart!Z204+E_Smart!AX204,E_Dead!Z204+E_Dead!AX204,E_Cust!Z204+E_Cust!AX204),2))</f>
        <v/>
      </c>
      <c r="I204" s="13">
        <f>IF(OR($A204&gt;$B$3,Debts!$V$10=0),"",ROUND(CHOOSE(StratNo,E_Snow!AA204+E_Snow!AY204,E_Aval!AA204+E_Aval!AY204,E_Smart!AA204+E_Smart!AY204,E_Dead!AA204+E_Dead!AY204,E_Cust!AA204+E_Cust!AY204),2))</f>
        <v/>
      </c>
      <c r="J204" s="13">
        <f>IF(OR($A204&gt;$B$3,Debts!$V$11=0),"",ROUND(CHOOSE(StratNo,E_Snow!AB204+E_Snow!AZ204,E_Aval!AB204+E_Aval!AZ204,E_Smart!AB204+E_Smart!AZ204,E_Dead!AB204+E_Dead!AZ204,E_Cust!AB204+E_Cust!AZ204),2))</f>
        <v/>
      </c>
      <c r="K204" s="13">
        <f>IF(OR($A204&gt;$B$3,Debts!$V$12=0),"",ROUND(CHOOSE(StratNo,E_Snow!AC204+E_Snow!BA204,E_Aval!AC204+E_Aval!BA204,E_Smart!AC204+E_Smart!BA204,E_Dead!AC204+E_Dead!BA204,E_Cust!AC204+E_Cust!BA204),2))</f>
        <v/>
      </c>
      <c r="L204" s="13">
        <f>IF(OR($A204&gt;$B$3,Debts!$V$13=0),"",ROUND(CHOOSE(StratNo,E_Snow!AD204+E_Snow!BB204,E_Aval!AD204+E_Aval!BB204,E_Smart!AD204+E_Smart!BB204,E_Dead!AD204+E_Dead!BB204,E_Cust!AD204+E_Cust!BB204),2))</f>
        <v/>
      </c>
      <c r="M204" s="13">
        <f>IF(OR($A204&gt;$B$3,Debts!$V$14=0),"",ROUND(CHOOSE(StratNo,E_Snow!AE204+E_Snow!BC204,E_Aval!AE204+E_Aval!BC204,E_Smart!AE204+E_Smart!BC204,E_Dead!AE204+E_Dead!BC204,E_Cust!AE204+E_Cust!BC204),2))</f>
        <v/>
      </c>
      <c r="N204" s="13">
        <f>IF(OR($A204&gt;$B$3,Debts!$V$15=0),"",ROUND(CHOOSE(StratNo,E_Snow!AF204+E_Snow!BD204,E_Aval!AF204+E_Aval!BD204,E_Smart!AF204+E_Smart!BD204,E_Dead!AF204+E_Dead!BD204,E_Cust!AF204+E_Cust!BD204),2))</f>
        <v/>
      </c>
      <c r="O204" s="13">
        <f>IF(OR($A204&gt;$B$3,Debts!$V$16=0),"",ROUND(CHOOSE(StratNo,E_Snow!AG204+E_Snow!BE204,E_Aval!AG204+E_Aval!BE204,E_Smart!AG204+E_Smart!BE204,E_Dead!AG204+E_Dead!BE204,E_Cust!AG204+E_Cust!BE204),2))</f>
        <v/>
      </c>
      <c r="P204" s="13">
        <f>IF($A204&gt;$B$3,"",CHOOSE(StratNo,E_Snow!G204,E_Aval!G204,E_Smart!G204,E_Dead!G204,E_Cust!G204))</f>
        <v/>
      </c>
      <c r="Q204" s="13">
        <f>IF($A204&gt;$B$3,"",CHOOSE(StratNo,E_Snow!H204,E_Aval!H204,E_Smart!H204,E_Dead!H204,E_Cust!H204))</f>
        <v/>
      </c>
      <c r="R204" s="13">
        <f>IF($A204&gt;$B$3,"",CHOOSE(StratNo,E_Snow!I204,E_Aval!I204,E_Smart!I204,E_Dead!I204,E_Cust!I204))</f>
        <v/>
      </c>
    </row>
    <row r="205">
      <c r="A205" s="20" t="n">
        <v>200</v>
      </c>
      <c r="B205" s="11">
        <f>IF(A205&gt;$B$3,"",Months!B205)</f>
        <v/>
      </c>
      <c r="C205" s="13">
        <f>IF(A205&gt;$B$3,"",ROUND(Months!C205+Months!D205,2))</f>
        <v/>
      </c>
      <c r="D205" s="13">
        <f>IF(OR($A205&gt;$B$3,Debts!$V$5=0),"",ROUND(CHOOSE(StratNo,E_Snow!V205+E_Snow!AT205,E_Aval!V205+E_Aval!AT205,E_Smart!V205+E_Smart!AT205,E_Dead!V205+E_Dead!AT205,E_Cust!V205+E_Cust!AT205),2))</f>
        <v/>
      </c>
      <c r="E205" s="13">
        <f>IF(OR($A205&gt;$B$3,Debts!$V$6=0),"",ROUND(CHOOSE(StratNo,E_Snow!W205+E_Snow!AU205,E_Aval!W205+E_Aval!AU205,E_Smart!W205+E_Smart!AU205,E_Dead!W205+E_Dead!AU205,E_Cust!W205+E_Cust!AU205),2))</f>
        <v/>
      </c>
      <c r="F205" s="13">
        <f>IF(OR($A205&gt;$B$3,Debts!$V$7=0),"",ROUND(CHOOSE(StratNo,E_Snow!X205+E_Snow!AV205,E_Aval!X205+E_Aval!AV205,E_Smart!X205+E_Smart!AV205,E_Dead!X205+E_Dead!AV205,E_Cust!X205+E_Cust!AV205),2))</f>
        <v/>
      </c>
      <c r="G205" s="13">
        <f>IF(OR($A205&gt;$B$3,Debts!$V$8=0),"",ROUND(CHOOSE(StratNo,E_Snow!Y205+E_Snow!AW205,E_Aval!Y205+E_Aval!AW205,E_Smart!Y205+E_Smart!AW205,E_Dead!Y205+E_Dead!AW205,E_Cust!Y205+E_Cust!AW205),2))</f>
        <v/>
      </c>
      <c r="H205" s="13">
        <f>IF(OR($A205&gt;$B$3,Debts!$V$9=0),"",ROUND(CHOOSE(StratNo,E_Snow!Z205+E_Snow!AX205,E_Aval!Z205+E_Aval!AX205,E_Smart!Z205+E_Smart!AX205,E_Dead!Z205+E_Dead!AX205,E_Cust!Z205+E_Cust!AX205),2))</f>
        <v/>
      </c>
      <c r="I205" s="13">
        <f>IF(OR($A205&gt;$B$3,Debts!$V$10=0),"",ROUND(CHOOSE(StratNo,E_Snow!AA205+E_Snow!AY205,E_Aval!AA205+E_Aval!AY205,E_Smart!AA205+E_Smart!AY205,E_Dead!AA205+E_Dead!AY205,E_Cust!AA205+E_Cust!AY205),2))</f>
        <v/>
      </c>
      <c r="J205" s="13">
        <f>IF(OR($A205&gt;$B$3,Debts!$V$11=0),"",ROUND(CHOOSE(StratNo,E_Snow!AB205+E_Snow!AZ205,E_Aval!AB205+E_Aval!AZ205,E_Smart!AB205+E_Smart!AZ205,E_Dead!AB205+E_Dead!AZ205,E_Cust!AB205+E_Cust!AZ205),2))</f>
        <v/>
      </c>
      <c r="K205" s="13">
        <f>IF(OR($A205&gt;$B$3,Debts!$V$12=0),"",ROUND(CHOOSE(StratNo,E_Snow!AC205+E_Snow!BA205,E_Aval!AC205+E_Aval!BA205,E_Smart!AC205+E_Smart!BA205,E_Dead!AC205+E_Dead!BA205,E_Cust!AC205+E_Cust!BA205),2))</f>
        <v/>
      </c>
      <c r="L205" s="13">
        <f>IF(OR($A205&gt;$B$3,Debts!$V$13=0),"",ROUND(CHOOSE(StratNo,E_Snow!AD205+E_Snow!BB205,E_Aval!AD205+E_Aval!BB205,E_Smart!AD205+E_Smart!BB205,E_Dead!AD205+E_Dead!BB205,E_Cust!AD205+E_Cust!BB205),2))</f>
        <v/>
      </c>
      <c r="M205" s="13">
        <f>IF(OR($A205&gt;$B$3,Debts!$V$14=0),"",ROUND(CHOOSE(StratNo,E_Snow!AE205+E_Snow!BC205,E_Aval!AE205+E_Aval!BC205,E_Smart!AE205+E_Smart!BC205,E_Dead!AE205+E_Dead!BC205,E_Cust!AE205+E_Cust!BC205),2))</f>
        <v/>
      </c>
      <c r="N205" s="13">
        <f>IF(OR($A205&gt;$B$3,Debts!$V$15=0),"",ROUND(CHOOSE(StratNo,E_Snow!AF205+E_Snow!BD205,E_Aval!AF205+E_Aval!BD205,E_Smart!AF205+E_Smart!BD205,E_Dead!AF205+E_Dead!BD205,E_Cust!AF205+E_Cust!BD205),2))</f>
        <v/>
      </c>
      <c r="O205" s="13">
        <f>IF(OR($A205&gt;$B$3,Debts!$V$16=0),"",ROUND(CHOOSE(StratNo,E_Snow!AG205+E_Snow!BE205,E_Aval!AG205+E_Aval!BE205,E_Smart!AG205+E_Smart!BE205,E_Dead!AG205+E_Dead!BE205,E_Cust!AG205+E_Cust!BE205),2))</f>
        <v/>
      </c>
      <c r="P205" s="13">
        <f>IF($A205&gt;$B$3,"",CHOOSE(StratNo,E_Snow!G205,E_Aval!G205,E_Smart!G205,E_Dead!G205,E_Cust!G205))</f>
        <v/>
      </c>
      <c r="Q205" s="13">
        <f>IF($A205&gt;$B$3,"",CHOOSE(StratNo,E_Snow!H205,E_Aval!H205,E_Smart!H205,E_Dead!H205,E_Cust!H205))</f>
        <v/>
      </c>
      <c r="R205" s="13">
        <f>IF($A205&gt;$B$3,"",CHOOSE(StratNo,E_Snow!I205,E_Aval!I205,E_Smart!I205,E_Dead!I205,E_Cust!I205))</f>
        <v/>
      </c>
    </row>
    <row r="206">
      <c r="A206" s="20" t="n">
        <v>201</v>
      </c>
      <c r="B206" s="11">
        <f>IF(A206&gt;$B$3,"",Months!B206)</f>
        <v/>
      </c>
      <c r="C206" s="13">
        <f>IF(A206&gt;$B$3,"",ROUND(Months!C206+Months!D206,2))</f>
        <v/>
      </c>
      <c r="D206" s="13">
        <f>IF(OR($A206&gt;$B$3,Debts!$V$5=0),"",ROUND(CHOOSE(StratNo,E_Snow!V206+E_Snow!AT206,E_Aval!V206+E_Aval!AT206,E_Smart!V206+E_Smart!AT206,E_Dead!V206+E_Dead!AT206,E_Cust!V206+E_Cust!AT206),2))</f>
        <v/>
      </c>
      <c r="E206" s="13">
        <f>IF(OR($A206&gt;$B$3,Debts!$V$6=0),"",ROUND(CHOOSE(StratNo,E_Snow!W206+E_Snow!AU206,E_Aval!W206+E_Aval!AU206,E_Smart!W206+E_Smart!AU206,E_Dead!W206+E_Dead!AU206,E_Cust!W206+E_Cust!AU206),2))</f>
        <v/>
      </c>
      <c r="F206" s="13">
        <f>IF(OR($A206&gt;$B$3,Debts!$V$7=0),"",ROUND(CHOOSE(StratNo,E_Snow!X206+E_Snow!AV206,E_Aval!X206+E_Aval!AV206,E_Smart!X206+E_Smart!AV206,E_Dead!X206+E_Dead!AV206,E_Cust!X206+E_Cust!AV206),2))</f>
        <v/>
      </c>
      <c r="G206" s="13">
        <f>IF(OR($A206&gt;$B$3,Debts!$V$8=0),"",ROUND(CHOOSE(StratNo,E_Snow!Y206+E_Snow!AW206,E_Aval!Y206+E_Aval!AW206,E_Smart!Y206+E_Smart!AW206,E_Dead!Y206+E_Dead!AW206,E_Cust!Y206+E_Cust!AW206),2))</f>
        <v/>
      </c>
      <c r="H206" s="13">
        <f>IF(OR($A206&gt;$B$3,Debts!$V$9=0),"",ROUND(CHOOSE(StratNo,E_Snow!Z206+E_Snow!AX206,E_Aval!Z206+E_Aval!AX206,E_Smart!Z206+E_Smart!AX206,E_Dead!Z206+E_Dead!AX206,E_Cust!Z206+E_Cust!AX206),2))</f>
        <v/>
      </c>
      <c r="I206" s="13">
        <f>IF(OR($A206&gt;$B$3,Debts!$V$10=0),"",ROUND(CHOOSE(StratNo,E_Snow!AA206+E_Snow!AY206,E_Aval!AA206+E_Aval!AY206,E_Smart!AA206+E_Smart!AY206,E_Dead!AA206+E_Dead!AY206,E_Cust!AA206+E_Cust!AY206),2))</f>
        <v/>
      </c>
      <c r="J206" s="13">
        <f>IF(OR($A206&gt;$B$3,Debts!$V$11=0),"",ROUND(CHOOSE(StratNo,E_Snow!AB206+E_Snow!AZ206,E_Aval!AB206+E_Aval!AZ206,E_Smart!AB206+E_Smart!AZ206,E_Dead!AB206+E_Dead!AZ206,E_Cust!AB206+E_Cust!AZ206),2))</f>
        <v/>
      </c>
      <c r="K206" s="13">
        <f>IF(OR($A206&gt;$B$3,Debts!$V$12=0),"",ROUND(CHOOSE(StratNo,E_Snow!AC206+E_Snow!BA206,E_Aval!AC206+E_Aval!BA206,E_Smart!AC206+E_Smart!BA206,E_Dead!AC206+E_Dead!BA206,E_Cust!AC206+E_Cust!BA206),2))</f>
        <v/>
      </c>
      <c r="L206" s="13">
        <f>IF(OR($A206&gt;$B$3,Debts!$V$13=0),"",ROUND(CHOOSE(StratNo,E_Snow!AD206+E_Snow!BB206,E_Aval!AD206+E_Aval!BB206,E_Smart!AD206+E_Smart!BB206,E_Dead!AD206+E_Dead!BB206,E_Cust!AD206+E_Cust!BB206),2))</f>
        <v/>
      </c>
      <c r="M206" s="13">
        <f>IF(OR($A206&gt;$B$3,Debts!$V$14=0),"",ROUND(CHOOSE(StratNo,E_Snow!AE206+E_Snow!BC206,E_Aval!AE206+E_Aval!BC206,E_Smart!AE206+E_Smart!BC206,E_Dead!AE206+E_Dead!BC206,E_Cust!AE206+E_Cust!BC206),2))</f>
        <v/>
      </c>
      <c r="N206" s="13">
        <f>IF(OR($A206&gt;$B$3,Debts!$V$15=0),"",ROUND(CHOOSE(StratNo,E_Snow!AF206+E_Snow!BD206,E_Aval!AF206+E_Aval!BD206,E_Smart!AF206+E_Smart!BD206,E_Dead!AF206+E_Dead!BD206,E_Cust!AF206+E_Cust!BD206),2))</f>
        <v/>
      </c>
      <c r="O206" s="13">
        <f>IF(OR($A206&gt;$B$3,Debts!$V$16=0),"",ROUND(CHOOSE(StratNo,E_Snow!AG206+E_Snow!BE206,E_Aval!AG206+E_Aval!BE206,E_Smart!AG206+E_Smart!BE206,E_Dead!AG206+E_Dead!BE206,E_Cust!AG206+E_Cust!BE206),2))</f>
        <v/>
      </c>
      <c r="P206" s="13">
        <f>IF($A206&gt;$B$3,"",CHOOSE(StratNo,E_Snow!G206,E_Aval!G206,E_Smart!G206,E_Dead!G206,E_Cust!G206))</f>
        <v/>
      </c>
      <c r="Q206" s="13">
        <f>IF($A206&gt;$B$3,"",CHOOSE(StratNo,E_Snow!H206,E_Aval!H206,E_Smart!H206,E_Dead!H206,E_Cust!H206))</f>
        <v/>
      </c>
      <c r="R206" s="13">
        <f>IF($A206&gt;$B$3,"",CHOOSE(StratNo,E_Snow!I206,E_Aval!I206,E_Smart!I206,E_Dead!I206,E_Cust!I206))</f>
        <v/>
      </c>
    </row>
    <row r="207">
      <c r="A207" s="20" t="n">
        <v>202</v>
      </c>
      <c r="B207" s="11">
        <f>IF(A207&gt;$B$3,"",Months!B207)</f>
        <v/>
      </c>
      <c r="C207" s="13">
        <f>IF(A207&gt;$B$3,"",ROUND(Months!C207+Months!D207,2))</f>
        <v/>
      </c>
      <c r="D207" s="13">
        <f>IF(OR($A207&gt;$B$3,Debts!$V$5=0),"",ROUND(CHOOSE(StratNo,E_Snow!V207+E_Snow!AT207,E_Aval!V207+E_Aval!AT207,E_Smart!V207+E_Smart!AT207,E_Dead!V207+E_Dead!AT207,E_Cust!V207+E_Cust!AT207),2))</f>
        <v/>
      </c>
      <c r="E207" s="13">
        <f>IF(OR($A207&gt;$B$3,Debts!$V$6=0),"",ROUND(CHOOSE(StratNo,E_Snow!W207+E_Snow!AU207,E_Aval!W207+E_Aval!AU207,E_Smart!W207+E_Smart!AU207,E_Dead!W207+E_Dead!AU207,E_Cust!W207+E_Cust!AU207),2))</f>
        <v/>
      </c>
      <c r="F207" s="13">
        <f>IF(OR($A207&gt;$B$3,Debts!$V$7=0),"",ROUND(CHOOSE(StratNo,E_Snow!X207+E_Snow!AV207,E_Aval!X207+E_Aval!AV207,E_Smart!X207+E_Smart!AV207,E_Dead!X207+E_Dead!AV207,E_Cust!X207+E_Cust!AV207),2))</f>
        <v/>
      </c>
      <c r="G207" s="13">
        <f>IF(OR($A207&gt;$B$3,Debts!$V$8=0),"",ROUND(CHOOSE(StratNo,E_Snow!Y207+E_Snow!AW207,E_Aval!Y207+E_Aval!AW207,E_Smart!Y207+E_Smart!AW207,E_Dead!Y207+E_Dead!AW207,E_Cust!Y207+E_Cust!AW207),2))</f>
        <v/>
      </c>
      <c r="H207" s="13">
        <f>IF(OR($A207&gt;$B$3,Debts!$V$9=0),"",ROUND(CHOOSE(StratNo,E_Snow!Z207+E_Snow!AX207,E_Aval!Z207+E_Aval!AX207,E_Smart!Z207+E_Smart!AX207,E_Dead!Z207+E_Dead!AX207,E_Cust!Z207+E_Cust!AX207),2))</f>
        <v/>
      </c>
      <c r="I207" s="13">
        <f>IF(OR($A207&gt;$B$3,Debts!$V$10=0),"",ROUND(CHOOSE(StratNo,E_Snow!AA207+E_Snow!AY207,E_Aval!AA207+E_Aval!AY207,E_Smart!AA207+E_Smart!AY207,E_Dead!AA207+E_Dead!AY207,E_Cust!AA207+E_Cust!AY207),2))</f>
        <v/>
      </c>
      <c r="J207" s="13">
        <f>IF(OR($A207&gt;$B$3,Debts!$V$11=0),"",ROUND(CHOOSE(StratNo,E_Snow!AB207+E_Snow!AZ207,E_Aval!AB207+E_Aval!AZ207,E_Smart!AB207+E_Smart!AZ207,E_Dead!AB207+E_Dead!AZ207,E_Cust!AB207+E_Cust!AZ207),2))</f>
        <v/>
      </c>
      <c r="K207" s="13">
        <f>IF(OR($A207&gt;$B$3,Debts!$V$12=0),"",ROUND(CHOOSE(StratNo,E_Snow!AC207+E_Snow!BA207,E_Aval!AC207+E_Aval!BA207,E_Smart!AC207+E_Smart!BA207,E_Dead!AC207+E_Dead!BA207,E_Cust!AC207+E_Cust!BA207),2))</f>
        <v/>
      </c>
      <c r="L207" s="13">
        <f>IF(OR($A207&gt;$B$3,Debts!$V$13=0),"",ROUND(CHOOSE(StratNo,E_Snow!AD207+E_Snow!BB207,E_Aval!AD207+E_Aval!BB207,E_Smart!AD207+E_Smart!BB207,E_Dead!AD207+E_Dead!BB207,E_Cust!AD207+E_Cust!BB207),2))</f>
        <v/>
      </c>
      <c r="M207" s="13">
        <f>IF(OR($A207&gt;$B$3,Debts!$V$14=0),"",ROUND(CHOOSE(StratNo,E_Snow!AE207+E_Snow!BC207,E_Aval!AE207+E_Aval!BC207,E_Smart!AE207+E_Smart!BC207,E_Dead!AE207+E_Dead!BC207,E_Cust!AE207+E_Cust!BC207),2))</f>
        <v/>
      </c>
      <c r="N207" s="13">
        <f>IF(OR($A207&gt;$B$3,Debts!$V$15=0),"",ROUND(CHOOSE(StratNo,E_Snow!AF207+E_Snow!BD207,E_Aval!AF207+E_Aval!BD207,E_Smart!AF207+E_Smart!BD207,E_Dead!AF207+E_Dead!BD207,E_Cust!AF207+E_Cust!BD207),2))</f>
        <v/>
      </c>
      <c r="O207" s="13">
        <f>IF(OR($A207&gt;$B$3,Debts!$V$16=0),"",ROUND(CHOOSE(StratNo,E_Snow!AG207+E_Snow!BE207,E_Aval!AG207+E_Aval!BE207,E_Smart!AG207+E_Smart!BE207,E_Dead!AG207+E_Dead!BE207,E_Cust!AG207+E_Cust!BE207),2))</f>
        <v/>
      </c>
      <c r="P207" s="13">
        <f>IF($A207&gt;$B$3,"",CHOOSE(StratNo,E_Snow!G207,E_Aval!G207,E_Smart!G207,E_Dead!G207,E_Cust!G207))</f>
        <v/>
      </c>
      <c r="Q207" s="13">
        <f>IF($A207&gt;$B$3,"",CHOOSE(StratNo,E_Snow!H207,E_Aval!H207,E_Smart!H207,E_Dead!H207,E_Cust!H207))</f>
        <v/>
      </c>
      <c r="R207" s="13">
        <f>IF($A207&gt;$B$3,"",CHOOSE(StratNo,E_Snow!I207,E_Aval!I207,E_Smart!I207,E_Dead!I207,E_Cust!I207))</f>
        <v/>
      </c>
    </row>
    <row r="208">
      <c r="A208" s="20" t="n">
        <v>203</v>
      </c>
      <c r="B208" s="11">
        <f>IF(A208&gt;$B$3,"",Months!B208)</f>
        <v/>
      </c>
      <c r="C208" s="13">
        <f>IF(A208&gt;$B$3,"",ROUND(Months!C208+Months!D208,2))</f>
        <v/>
      </c>
      <c r="D208" s="13">
        <f>IF(OR($A208&gt;$B$3,Debts!$V$5=0),"",ROUND(CHOOSE(StratNo,E_Snow!V208+E_Snow!AT208,E_Aval!V208+E_Aval!AT208,E_Smart!V208+E_Smart!AT208,E_Dead!V208+E_Dead!AT208,E_Cust!V208+E_Cust!AT208),2))</f>
        <v/>
      </c>
      <c r="E208" s="13">
        <f>IF(OR($A208&gt;$B$3,Debts!$V$6=0),"",ROUND(CHOOSE(StratNo,E_Snow!W208+E_Snow!AU208,E_Aval!W208+E_Aval!AU208,E_Smart!W208+E_Smart!AU208,E_Dead!W208+E_Dead!AU208,E_Cust!W208+E_Cust!AU208),2))</f>
        <v/>
      </c>
      <c r="F208" s="13">
        <f>IF(OR($A208&gt;$B$3,Debts!$V$7=0),"",ROUND(CHOOSE(StratNo,E_Snow!X208+E_Snow!AV208,E_Aval!X208+E_Aval!AV208,E_Smart!X208+E_Smart!AV208,E_Dead!X208+E_Dead!AV208,E_Cust!X208+E_Cust!AV208),2))</f>
        <v/>
      </c>
      <c r="G208" s="13">
        <f>IF(OR($A208&gt;$B$3,Debts!$V$8=0),"",ROUND(CHOOSE(StratNo,E_Snow!Y208+E_Snow!AW208,E_Aval!Y208+E_Aval!AW208,E_Smart!Y208+E_Smart!AW208,E_Dead!Y208+E_Dead!AW208,E_Cust!Y208+E_Cust!AW208),2))</f>
        <v/>
      </c>
      <c r="H208" s="13">
        <f>IF(OR($A208&gt;$B$3,Debts!$V$9=0),"",ROUND(CHOOSE(StratNo,E_Snow!Z208+E_Snow!AX208,E_Aval!Z208+E_Aval!AX208,E_Smart!Z208+E_Smart!AX208,E_Dead!Z208+E_Dead!AX208,E_Cust!Z208+E_Cust!AX208),2))</f>
        <v/>
      </c>
      <c r="I208" s="13">
        <f>IF(OR($A208&gt;$B$3,Debts!$V$10=0),"",ROUND(CHOOSE(StratNo,E_Snow!AA208+E_Snow!AY208,E_Aval!AA208+E_Aval!AY208,E_Smart!AA208+E_Smart!AY208,E_Dead!AA208+E_Dead!AY208,E_Cust!AA208+E_Cust!AY208),2))</f>
        <v/>
      </c>
      <c r="J208" s="13">
        <f>IF(OR($A208&gt;$B$3,Debts!$V$11=0),"",ROUND(CHOOSE(StratNo,E_Snow!AB208+E_Snow!AZ208,E_Aval!AB208+E_Aval!AZ208,E_Smart!AB208+E_Smart!AZ208,E_Dead!AB208+E_Dead!AZ208,E_Cust!AB208+E_Cust!AZ208),2))</f>
        <v/>
      </c>
      <c r="K208" s="13">
        <f>IF(OR($A208&gt;$B$3,Debts!$V$12=0),"",ROUND(CHOOSE(StratNo,E_Snow!AC208+E_Snow!BA208,E_Aval!AC208+E_Aval!BA208,E_Smart!AC208+E_Smart!BA208,E_Dead!AC208+E_Dead!BA208,E_Cust!AC208+E_Cust!BA208),2))</f>
        <v/>
      </c>
      <c r="L208" s="13">
        <f>IF(OR($A208&gt;$B$3,Debts!$V$13=0),"",ROUND(CHOOSE(StratNo,E_Snow!AD208+E_Snow!BB208,E_Aval!AD208+E_Aval!BB208,E_Smart!AD208+E_Smart!BB208,E_Dead!AD208+E_Dead!BB208,E_Cust!AD208+E_Cust!BB208),2))</f>
        <v/>
      </c>
      <c r="M208" s="13">
        <f>IF(OR($A208&gt;$B$3,Debts!$V$14=0),"",ROUND(CHOOSE(StratNo,E_Snow!AE208+E_Snow!BC208,E_Aval!AE208+E_Aval!BC208,E_Smart!AE208+E_Smart!BC208,E_Dead!AE208+E_Dead!BC208,E_Cust!AE208+E_Cust!BC208),2))</f>
        <v/>
      </c>
      <c r="N208" s="13">
        <f>IF(OR($A208&gt;$B$3,Debts!$V$15=0),"",ROUND(CHOOSE(StratNo,E_Snow!AF208+E_Snow!BD208,E_Aval!AF208+E_Aval!BD208,E_Smart!AF208+E_Smart!BD208,E_Dead!AF208+E_Dead!BD208,E_Cust!AF208+E_Cust!BD208),2))</f>
        <v/>
      </c>
      <c r="O208" s="13">
        <f>IF(OR($A208&gt;$B$3,Debts!$V$16=0),"",ROUND(CHOOSE(StratNo,E_Snow!AG208+E_Snow!BE208,E_Aval!AG208+E_Aval!BE208,E_Smart!AG208+E_Smart!BE208,E_Dead!AG208+E_Dead!BE208,E_Cust!AG208+E_Cust!BE208),2))</f>
        <v/>
      </c>
      <c r="P208" s="13">
        <f>IF($A208&gt;$B$3,"",CHOOSE(StratNo,E_Snow!G208,E_Aval!G208,E_Smart!G208,E_Dead!G208,E_Cust!G208))</f>
        <v/>
      </c>
      <c r="Q208" s="13">
        <f>IF($A208&gt;$B$3,"",CHOOSE(StratNo,E_Snow!H208,E_Aval!H208,E_Smart!H208,E_Dead!H208,E_Cust!H208))</f>
        <v/>
      </c>
      <c r="R208" s="13">
        <f>IF($A208&gt;$B$3,"",CHOOSE(StratNo,E_Snow!I208,E_Aval!I208,E_Smart!I208,E_Dead!I208,E_Cust!I208))</f>
        <v/>
      </c>
    </row>
    <row r="209">
      <c r="A209" s="20" t="n">
        <v>204</v>
      </c>
      <c r="B209" s="11">
        <f>IF(A209&gt;$B$3,"",Months!B209)</f>
        <v/>
      </c>
      <c r="C209" s="13">
        <f>IF(A209&gt;$B$3,"",ROUND(Months!C209+Months!D209,2))</f>
        <v/>
      </c>
      <c r="D209" s="13">
        <f>IF(OR($A209&gt;$B$3,Debts!$V$5=0),"",ROUND(CHOOSE(StratNo,E_Snow!V209+E_Snow!AT209,E_Aval!V209+E_Aval!AT209,E_Smart!V209+E_Smart!AT209,E_Dead!V209+E_Dead!AT209,E_Cust!V209+E_Cust!AT209),2))</f>
        <v/>
      </c>
      <c r="E209" s="13">
        <f>IF(OR($A209&gt;$B$3,Debts!$V$6=0),"",ROUND(CHOOSE(StratNo,E_Snow!W209+E_Snow!AU209,E_Aval!W209+E_Aval!AU209,E_Smart!W209+E_Smart!AU209,E_Dead!W209+E_Dead!AU209,E_Cust!W209+E_Cust!AU209),2))</f>
        <v/>
      </c>
      <c r="F209" s="13">
        <f>IF(OR($A209&gt;$B$3,Debts!$V$7=0),"",ROUND(CHOOSE(StratNo,E_Snow!X209+E_Snow!AV209,E_Aval!X209+E_Aval!AV209,E_Smart!X209+E_Smart!AV209,E_Dead!X209+E_Dead!AV209,E_Cust!X209+E_Cust!AV209),2))</f>
        <v/>
      </c>
      <c r="G209" s="13">
        <f>IF(OR($A209&gt;$B$3,Debts!$V$8=0),"",ROUND(CHOOSE(StratNo,E_Snow!Y209+E_Snow!AW209,E_Aval!Y209+E_Aval!AW209,E_Smart!Y209+E_Smart!AW209,E_Dead!Y209+E_Dead!AW209,E_Cust!Y209+E_Cust!AW209),2))</f>
        <v/>
      </c>
      <c r="H209" s="13">
        <f>IF(OR($A209&gt;$B$3,Debts!$V$9=0),"",ROUND(CHOOSE(StratNo,E_Snow!Z209+E_Snow!AX209,E_Aval!Z209+E_Aval!AX209,E_Smart!Z209+E_Smart!AX209,E_Dead!Z209+E_Dead!AX209,E_Cust!Z209+E_Cust!AX209),2))</f>
        <v/>
      </c>
      <c r="I209" s="13">
        <f>IF(OR($A209&gt;$B$3,Debts!$V$10=0),"",ROUND(CHOOSE(StratNo,E_Snow!AA209+E_Snow!AY209,E_Aval!AA209+E_Aval!AY209,E_Smart!AA209+E_Smart!AY209,E_Dead!AA209+E_Dead!AY209,E_Cust!AA209+E_Cust!AY209),2))</f>
        <v/>
      </c>
      <c r="J209" s="13">
        <f>IF(OR($A209&gt;$B$3,Debts!$V$11=0),"",ROUND(CHOOSE(StratNo,E_Snow!AB209+E_Snow!AZ209,E_Aval!AB209+E_Aval!AZ209,E_Smart!AB209+E_Smart!AZ209,E_Dead!AB209+E_Dead!AZ209,E_Cust!AB209+E_Cust!AZ209),2))</f>
        <v/>
      </c>
      <c r="K209" s="13">
        <f>IF(OR($A209&gt;$B$3,Debts!$V$12=0),"",ROUND(CHOOSE(StratNo,E_Snow!AC209+E_Snow!BA209,E_Aval!AC209+E_Aval!BA209,E_Smart!AC209+E_Smart!BA209,E_Dead!AC209+E_Dead!BA209,E_Cust!AC209+E_Cust!BA209),2))</f>
        <v/>
      </c>
      <c r="L209" s="13">
        <f>IF(OR($A209&gt;$B$3,Debts!$V$13=0),"",ROUND(CHOOSE(StratNo,E_Snow!AD209+E_Snow!BB209,E_Aval!AD209+E_Aval!BB209,E_Smart!AD209+E_Smart!BB209,E_Dead!AD209+E_Dead!BB209,E_Cust!AD209+E_Cust!BB209),2))</f>
        <v/>
      </c>
      <c r="M209" s="13">
        <f>IF(OR($A209&gt;$B$3,Debts!$V$14=0),"",ROUND(CHOOSE(StratNo,E_Snow!AE209+E_Snow!BC209,E_Aval!AE209+E_Aval!BC209,E_Smart!AE209+E_Smart!BC209,E_Dead!AE209+E_Dead!BC209,E_Cust!AE209+E_Cust!BC209),2))</f>
        <v/>
      </c>
      <c r="N209" s="13">
        <f>IF(OR($A209&gt;$B$3,Debts!$V$15=0),"",ROUND(CHOOSE(StratNo,E_Snow!AF209+E_Snow!BD209,E_Aval!AF209+E_Aval!BD209,E_Smart!AF209+E_Smart!BD209,E_Dead!AF209+E_Dead!BD209,E_Cust!AF209+E_Cust!BD209),2))</f>
        <v/>
      </c>
      <c r="O209" s="13">
        <f>IF(OR($A209&gt;$B$3,Debts!$V$16=0),"",ROUND(CHOOSE(StratNo,E_Snow!AG209+E_Snow!BE209,E_Aval!AG209+E_Aval!BE209,E_Smart!AG209+E_Smart!BE209,E_Dead!AG209+E_Dead!BE209,E_Cust!AG209+E_Cust!BE209),2))</f>
        <v/>
      </c>
      <c r="P209" s="13">
        <f>IF($A209&gt;$B$3,"",CHOOSE(StratNo,E_Snow!G209,E_Aval!G209,E_Smart!G209,E_Dead!G209,E_Cust!G209))</f>
        <v/>
      </c>
      <c r="Q209" s="13">
        <f>IF($A209&gt;$B$3,"",CHOOSE(StratNo,E_Snow!H209,E_Aval!H209,E_Smart!H209,E_Dead!H209,E_Cust!H209))</f>
        <v/>
      </c>
      <c r="R209" s="13">
        <f>IF($A209&gt;$B$3,"",CHOOSE(StratNo,E_Snow!I209,E_Aval!I209,E_Smart!I209,E_Dead!I209,E_Cust!I209))</f>
        <v/>
      </c>
    </row>
    <row r="210">
      <c r="A210" s="20" t="n">
        <v>205</v>
      </c>
      <c r="B210" s="11">
        <f>IF(A210&gt;$B$3,"",Months!B210)</f>
        <v/>
      </c>
      <c r="C210" s="13">
        <f>IF(A210&gt;$B$3,"",ROUND(Months!C210+Months!D210,2))</f>
        <v/>
      </c>
      <c r="D210" s="13">
        <f>IF(OR($A210&gt;$B$3,Debts!$V$5=0),"",ROUND(CHOOSE(StratNo,E_Snow!V210+E_Snow!AT210,E_Aval!V210+E_Aval!AT210,E_Smart!V210+E_Smart!AT210,E_Dead!V210+E_Dead!AT210,E_Cust!V210+E_Cust!AT210),2))</f>
        <v/>
      </c>
      <c r="E210" s="13">
        <f>IF(OR($A210&gt;$B$3,Debts!$V$6=0),"",ROUND(CHOOSE(StratNo,E_Snow!W210+E_Snow!AU210,E_Aval!W210+E_Aval!AU210,E_Smart!W210+E_Smart!AU210,E_Dead!W210+E_Dead!AU210,E_Cust!W210+E_Cust!AU210),2))</f>
        <v/>
      </c>
      <c r="F210" s="13">
        <f>IF(OR($A210&gt;$B$3,Debts!$V$7=0),"",ROUND(CHOOSE(StratNo,E_Snow!X210+E_Snow!AV210,E_Aval!X210+E_Aval!AV210,E_Smart!X210+E_Smart!AV210,E_Dead!X210+E_Dead!AV210,E_Cust!X210+E_Cust!AV210),2))</f>
        <v/>
      </c>
      <c r="G210" s="13">
        <f>IF(OR($A210&gt;$B$3,Debts!$V$8=0),"",ROUND(CHOOSE(StratNo,E_Snow!Y210+E_Snow!AW210,E_Aval!Y210+E_Aval!AW210,E_Smart!Y210+E_Smart!AW210,E_Dead!Y210+E_Dead!AW210,E_Cust!Y210+E_Cust!AW210),2))</f>
        <v/>
      </c>
      <c r="H210" s="13">
        <f>IF(OR($A210&gt;$B$3,Debts!$V$9=0),"",ROUND(CHOOSE(StratNo,E_Snow!Z210+E_Snow!AX210,E_Aval!Z210+E_Aval!AX210,E_Smart!Z210+E_Smart!AX210,E_Dead!Z210+E_Dead!AX210,E_Cust!Z210+E_Cust!AX210),2))</f>
        <v/>
      </c>
      <c r="I210" s="13">
        <f>IF(OR($A210&gt;$B$3,Debts!$V$10=0),"",ROUND(CHOOSE(StratNo,E_Snow!AA210+E_Snow!AY210,E_Aval!AA210+E_Aval!AY210,E_Smart!AA210+E_Smart!AY210,E_Dead!AA210+E_Dead!AY210,E_Cust!AA210+E_Cust!AY210),2))</f>
        <v/>
      </c>
      <c r="J210" s="13">
        <f>IF(OR($A210&gt;$B$3,Debts!$V$11=0),"",ROUND(CHOOSE(StratNo,E_Snow!AB210+E_Snow!AZ210,E_Aval!AB210+E_Aval!AZ210,E_Smart!AB210+E_Smart!AZ210,E_Dead!AB210+E_Dead!AZ210,E_Cust!AB210+E_Cust!AZ210),2))</f>
        <v/>
      </c>
      <c r="K210" s="13">
        <f>IF(OR($A210&gt;$B$3,Debts!$V$12=0),"",ROUND(CHOOSE(StratNo,E_Snow!AC210+E_Snow!BA210,E_Aval!AC210+E_Aval!BA210,E_Smart!AC210+E_Smart!BA210,E_Dead!AC210+E_Dead!BA210,E_Cust!AC210+E_Cust!BA210),2))</f>
        <v/>
      </c>
      <c r="L210" s="13">
        <f>IF(OR($A210&gt;$B$3,Debts!$V$13=0),"",ROUND(CHOOSE(StratNo,E_Snow!AD210+E_Snow!BB210,E_Aval!AD210+E_Aval!BB210,E_Smart!AD210+E_Smart!BB210,E_Dead!AD210+E_Dead!BB210,E_Cust!AD210+E_Cust!BB210),2))</f>
        <v/>
      </c>
      <c r="M210" s="13">
        <f>IF(OR($A210&gt;$B$3,Debts!$V$14=0),"",ROUND(CHOOSE(StratNo,E_Snow!AE210+E_Snow!BC210,E_Aval!AE210+E_Aval!BC210,E_Smart!AE210+E_Smart!BC210,E_Dead!AE210+E_Dead!BC210,E_Cust!AE210+E_Cust!BC210),2))</f>
        <v/>
      </c>
      <c r="N210" s="13">
        <f>IF(OR($A210&gt;$B$3,Debts!$V$15=0),"",ROUND(CHOOSE(StratNo,E_Snow!AF210+E_Snow!BD210,E_Aval!AF210+E_Aval!BD210,E_Smart!AF210+E_Smart!BD210,E_Dead!AF210+E_Dead!BD210,E_Cust!AF210+E_Cust!BD210),2))</f>
        <v/>
      </c>
      <c r="O210" s="13">
        <f>IF(OR($A210&gt;$B$3,Debts!$V$16=0),"",ROUND(CHOOSE(StratNo,E_Snow!AG210+E_Snow!BE210,E_Aval!AG210+E_Aval!BE210,E_Smart!AG210+E_Smart!BE210,E_Dead!AG210+E_Dead!BE210,E_Cust!AG210+E_Cust!BE210),2))</f>
        <v/>
      </c>
      <c r="P210" s="13">
        <f>IF($A210&gt;$B$3,"",CHOOSE(StratNo,E_Snow!G210,E_Aval!G210,E_Smart!G210,E_Dead!G210,E_Cust!G210))</f>
        <v/>
      </c>
      <c r="Q210" s="13">
        <f>IF($A210&gt;$B$3,"",CHOOSE(StratNo,E_Snow!H210,E_Aval!H210,E_Smart!H210,E_Dead!H210,E_Cust!H210))</f>
        <v/>
      </c>
      <c r="R210" s="13">
        <f>IF($A210&gt;$B$3,"",CHOOSE(StratNo,E_Snow!I210,E_Aval!I210,E_Smart!I210,E_Dead!I210,E_Cust!I210))</f>
        <v/>
      </c>
    </row>
    <row r="211">
      <c r="A211" s="20" t="n">
        <v>206</v>
      </c>
      <c r="B211" s="11">
        <f>IF(A211&gt;$B$3,"",Months!B211)</f>
        <v/>
      </c>
      <c r="C211" s="13">
        <f>IF(A211&gt;$B$3,"",ROUND(Months!C211+Months!D211,2))</f>
        <v/>
      </c>
      <c r="D211" s="13">
        <f>IF(OR($A211&gt;$B$3,Debts!$V$5=0),"",ROUND(CHOOSE(StratNo,E_Snow!V211+E_Snow!AT211,E_Aval!V211+E_Aval!AT211,E_Smart!V211+E_Smart!AT211,E_Dead!V211+E_Dead!AT211,E_Cust!V211+E_Cust!AT211),2))</f>
        <v/>
      </c>
      <c r="E211" s="13">
        <f>IF(OR($A211&gt;$B$3,Debts!$V$6=0),"",ROUND(CHOOSE(StratNo,E_Snow!W211+E_Snow!AU211,E_Aval!W211+E_Aval!AU211,E_Smart!W211+E_Smart!AU211,E_Dead!W211+E_Dead!AU211,E_Cust!W211+E_Cust!AU211),2))</f>
        <v/>
      </c>
      <c r="F211" s="13">
        <f>IF(OR($A211&gt;$B$3,Debts!$V$7=0),"",ROUND(CHOOSE(StratNo,E_Snow!X211+E_Snow!AV211,E_Aval!X211+E_Aval!AV211,E_Smart!X211+E_Smart!AV211,E_Dead!X211+E_Dead!AV211,E_Cust!X211+E_Cust!AV211),2))</f>
        <v/>
      </c>
      <c r="G211" s="13">
        <f>IF(OR($A211&gt;$B$3,Debts!$V$8=0),"",ROUND(CHOOSE(StratNo,E_Snow!Y211+E_Snow!AW211,E_Aval!Y211+E_Aval!AW211,E_Smart!Y211+E_Smart!AW211,E_Dead!Y211+E_Dead!AW211,E_Cust!Y211+E_Cust!AW211),2))</f>
        <v/>
      </c>
      <c r="H211" s="13">
        <f>IF(OR($A211&gt;$B$3,Debts!$V$9=0),"",ROUND(CHOOSE(StratNo,E_Snow!Z211+E_Snow!AX211,E_Aval!Z211+E_Aval!AX211,E_Smart!Z211+E_Smart!AX211,E_Dead!Z211+E_Dead!AX211,E_Cust!Z211+E_Cust!AX211),2))</f>
        <v/>
      </c>
      <c r="I211" s="13">
        <f>IF(OR($A211&gt;$B$3,Debts!$V$10=0),"",ROUND(CHOOSE(StratNo,E_Snow!AA211+E_Snow!AY211,E_Aval!AA211+E_Aval!AY211,E_Smart!AA211+E_Smart!AY211,E_Dead!AA211+E_Dead!AY211,E_Cust!AA211+E_Cust!AY211),2))</f>
        <v/>
      </c>
      <c r="J211" s="13">
        <f>IF(OR($A211&gt;$B$3,Debts!$V$11=0),"",ROUND(CHOOSE(StratNo,E_Snow!AB211+E_Snow!AZ211,E_Aval!AB211+E_Aval!AZ211,E_Smart!AB211+E_Smart!AZ211,E_Dead!AB211+E_Dead!AZ211,E_Cust!AB211+E_Cust!AZ211),2))</f>
        <v/>
      </c>
      <c r="K211" s="13">
        <f>IF(OR($A211&gt;$B$3,Debts!$V$12=0),"",ROUND(CHOOSE(StratNo,E_Snow!AC211+E_Snow!BA211,E_Aval!AC211+E_Aval!BA211,E_Smart!AC211+E_Smart!BA211,E_Dead!AC211+E_Dead!BA211,E_Cust!AC211+E_Cust!BA211),2))</f>
        <v/>
      </c>
      <c r="L211" s="13">
        <f>IF(OR($A211&gt;$B$3,Debts!$V$13=0),"",ROUND(CHOOSE(StratNo,E_Snow!AD211+E_Snow!BB211,E_Aval!AD211+E_Aval!BB211,E_Smart!AD211+E_Smart!BB211,E_Dead!AD211+E_Dead!BB211,E_Cust!AD211+E_Cust!BB211),2))</f>
        <v/>
      </c>
      <c r="M211" s="13">
        <f>IF(OR($A211&gt;$B$3,Debts!$V$14=0),"",ROUND(CHOOSE(StratNo,E_Snow!AE211+E_Snow!BC211,E_Aval!AE211+E_Aval!BC211,E_Smart!AE211+E_Smart!BC211,E_Dead!AE211+E_Dead!BC211,E_Cust!AE211+E_Cust!BC211),2))</f>
        <v/>
      </c>
      <c r="N211" s="13">
        <f>IF(OR($A211&gt;$B$3,Debts!$V$15=0),"",ROUND(CHOOSE(StratNo,E_Snow!AF211+E_Snow!BD211,E_Aval!AF211+E_Aval!BD211,E_Smart!AF211+E_Smart!BD211,E_Dead!AF211+E_Dead!BD211,E_Cust!AF211+E_Cust!BD211),2))</f>
        <v/>
      </c>
      <c r="O211" s="13">
        <f>IF(OR($A211&gt;$B$3,Debts!$V$16=0),"",ROUND(CHOOSE(StratNo,E_Snow!AG211+E_Snow!BE211,E_Aval!AG211+E_Aval!BE211,E_Smart!AG211+E_Smart!BE211,E_Dead!AG211+E_Dead!BE211,E_Cust!AG211+E_Cust!BE211),2))</f>
        <v/>
      </c>
      <c r="P211" s="13">
        <f>IF($A211&gt;$B$3,"",CHOOSE(StratNo,E_Snow!G211,E_Aval!G211,E_Smart!G211,E_Dead!G211,E_Cust!G211))</f>
        <v/>
      </c>
      <c r="Q211" s="13">
        <f>IF($A211&gt;$B$3,"",CHOOSE(StratNo,E_Snow!H211,E_Aval!H211,E_Smart!H211,E_Dead!H211,E_Cust!H211))</f>
        <v/>
      </c>
      <c r="R211" s="13">
        <f>IF($A211&gt;$B$3,"",CHOOSE(StratNo,E_Snow!I211,E_Aval!I211,E_Smart!I211,E_Dead!I211,E_Cust!I211))</f>
        <v/>
      </c>
    </row>
    <row r="212">
      <c r="A212" s="20" t="n">
        <v>207</v>
      </c>
      <c r="B212" s="11">
        <f>IF(A212&gt;$B$3,"",Months!B212)</f>
        <v/>
      </c>
      <c r="C212" s="13">
        <f>IF(A212&gt;$B$3,"",ROUND(Months!C212+Months!D212,2))</f>
        <v/>
      </c>
      <c r="D212" s="13">
        <f>IF(OR($A212&gt;$B$3,Debts!$V$5=0),"",ROUND(CHOOSE(StratNo,E_Snow!V212+E_Snow!AT212,E_Aval!V212+E_Aval!AT212,E_Smart!V212+E_Smart!AT212,E_Dead!V212+E_Dead!AT212,E_Cust!V212+E_Cust!AT212),2))</f>
        <v/>
      </c>
      <c r="E212" s="13">
        <f>IF(OR($A212&gt;$B$3,Debts!$V$6=0),"",ROUND(CHOOSE(StratNo,E_Snow!W212+E_Snow!AU212,E_Aval!W212+E_Aval!AU212,E_Smart!W212+E_Smart!AU212,E_Dead!W212+E_Dead!AU212,E_Cust!W212+E_Cust!AU212),2))</f>
        <v/>
      </c>
      <c r="F212" s="13">
        <f>IF(OR($A212&gt;$B$3,Debts!$V$7=0),"",ROUND(CHOOSE(StratNo,E_Snow!X212+E_Snow!AV212,E_Aval!X212+E_Aval!AV212,E_Smart!X212+E_Smart!AV212,E_Dead!X212+E_Dead!AV212,E_Cust!X212+E_Cust!AV212),2))</f>
        <v/>
      </c>
      <c r="G212" s="13">
        <f>IF(OR($A212&gt;$B$3,Debts!$V$8=0),"",ROUND(CHOOSE(StratNo,E_Snow!Y212+E_Snow!AW212,E_Aval!Y212+E_Aval!AW212,E_Smart!Y212+E_Smart!AW212,E_Dead!Y212+E_Dead!AW212,E_Cust!Y212+E_Cust!AW212),2))</f>
        <v/>
      </c>
      <c r="H212" s="13">
        <f>IF(OR($A212&gt;$B$3,Debts!$V$9=0),"",ROUND(CHOOSE(StratNo,E_Snow!Z212+E_Snow!AX212,E_Aval!Z212+E_Aval!AX212,E_Smart!Z212+E_Smart!AX212,E_Dead!Z212+E_Dead!AX212,E_Cust!Z212+E_Cust!AX212),2))</f>
        <v/>
      </c>
      <c r="I212" s="13">
        <f>IF(OR($A212&gt;$B$3,Debts!$V$10=0),"",ROUND(CHOOSE(StratNo,E_Snow!AA212+E_Snow!AY212,E_Aval!AA212+E_Aval!AY212,E_Smart!AA212+E_Smart!AY212,E_Dead!AA212+E_Dead!AY212,E_Cust!AA212+E_Cust!AY212),2))</f>
        <v/>
      </c>
      <c r="J212" s="13">
        <f>IF(OR($A212&gt;$B$3,Debts!$V$11=0),"",ROUND(CHOOSE(StratNo,E_Snow!AB212+E_Snow!AZ212,E_Aval!AB212+E_Aval!AZ212,E_Smart!AB212+E_Smart!AZ212,E_Dead!AB212+E_Dead!AZ212,E_Cust!AB212+E_Cust!AZ212),2))</f>
        <v/>
      </c>
      <c r="K212" s="13">
        <f>IF(OR($A212&gt;$B$3,Debts!$V$12=0),"",ROUND(CHOOSE(StratNo,E_Snow!AC212+E_Snow!BA212,E_Aval!AC212+E_Aval!BA212,E_Smart!AC212+E_Smart!BA212,E_Dead!AC212+E_Dead!BA212,E_Cust!AC212+E_Cust!BA212),2))</f>
        <v/>
      </c>
      <c r="L212" s="13">
        <f>IF(OR($A212&gt;$B$3,Debts!$V$13=0),"",ROUND(CHOOSE(StratNo,E_Snow!AD212+E_Snow!BB212,E_Aval!AD212+E_Aval!BB212,E_Smart!AD212+E_Smart!BB212,E_Dead!AD212+E_Dead!BB212,E_Cust!AD212+E_Cust!BB212),2))</f>
        <v/>
      </c>
      <c r="M212" s="13">
        <f>IF(OR($A212&gt;$B$3,Debts!$V$14=0),"",ROUND(CHOOSE(StratNo,E_Snow!AE212+E_Snow!BC212,E_Aval!AE212+E_Aval!BC212,E_Smart!AE212+E_Smart!BC212,E_Dead!AE212+E_Dead!BC212,E_Cust!AE212+E_Cust!BC212),2))</f>
        <v/>
      </c>
      <c r="N212" s="13">
        <f>IF(OR($A212&gt;$B$3,Debts!$V$15=0),"",ROUND(CHOOSE(StratNo,E_Snow!AF212+E_Snow!BD212,E_Aval!AF212+E_Aval!BD212,E_Smart!AF212+E_Smart!BD212,E_Dead!AF212+E_Dead!BD212,E_Cust!AF212+E_Cust!BD212),2))</f>
        <v/>
      </c>
      <c r="O212" s="13">
        <f>IF(OR($A212&gt;$B$3,Debts!$V$16=0),"",ROUND(CHOOSE(StratNo,E_Snow!AG212+E_Snow!BE212,E_Aval!AG212+E_Aval!BE212,E_Smart!AG212+E_Smart!BE212,E_Dead!AG212+E_Dead!BE212,E_Cust!AG212+E_Cust!BE212),2))</f>
        <v/>
      </c>
      <c r="P212" s="13">
        <f>IF($A212&gt;$B$3,"",CHOOSE(StratNo,E_Snow!G212,E_Aval!G212,E_Smart!G212,E_Dead!G212,E_Cust!G212))</f>
        <v/>
      </c>
      <c r="Q212" s="13">
        <f>IF($A212&gt;$B$3,"",CHOOSE(StratNo,E_Snow!H212,E_Aval!H212,E_Smart!H212,E_Dead!H212,E_Cust!H212))</f>
        <v/>
      </c>
      <c r="R212" s="13">
        <f>IF($A212&gt;$B$3,"",CHOOSE(StratNo,E_Snow!I212,E_Aval!I212,E_Smart!I212,E_Dead!I212,E_Cust!I212))</f>
        <v/>
      </c>
    </row>
    <row r="213">
      <c r="A213" s="20" t="n">
        <v>208</v>
      </c>
      <c r="B213" s="11">
        <f>IF(A213&gt;$B$3,"",Months!B213)</f>
        <v/>
      </c>
      <c r="C213" s="13">
        <f>IF(A213&gt;$B$3,"",ROUND(Months!C213+Months!D213,2))</f>
        <v/>
      </c>
      <c r="D213" s="13">
        <f>IF(OR($A213&gt;$B$3,Debts!$V$5=0),"",ROUND(CHOOSE(StratNo,E_Snow!V213+E_Snow!AT213,E_Aval!V213+E_Aval!AT213,E_Smart!V213+E_Smart!AT213,E_Dead!V213+E_Dead!AT213,E_Cust!V213+E_Cust!AT213),2))</f>
        <v/>
      </c>
      <c r="E213" s="13">
        <f>IF(OR($A213&gt;$B$3,Debts!$V$6=0),"",ROUND(CHOOSE(StratNo,E_Snow!W213+E_Snow!AU213,E_Aval!W213+E_Aval!AU213,E_Smart!W213+E_Smart!AU213,E_Dead!W213+E_Dead!AU213,E_Cust!W213+E_Cust!AU213),2))</f>
        <v/>
      </c>
      <c r="F213" s="13">
        <f>IF(OR($A213&gt;$B$3,Debts!$V$7=0),"",ROUND(CHOOSE(StratNo,E_Snow!X213+E_Snow!AV213,E_Aval!X213+E_Aval!AV213,E_Smart!X213+E_Smart!AV213,E_Dead!X213+E_Dead!AV213,E_Cust!X213+E_Cust!AV213),2))</f>
        <v/>
      </c>
      <c r="G213" s="13">
        <f>IF(OR($A213&gt;$B$3,Debts!$V$8=0),"",ROUND(CHOOSE(StratNo,E_Snow!Y213+E_Snow!AW213,E_Aval!Y213+E_Aval!AW213,E_Smart!Y213+E_Smart!AW213,E_Dead!Y213+E_Dead!AW213,E_Cust!Y213+E_Cust!AW213),2))</f>
        <v/>
      </c>
      <c r="H213" s="13">
        <f>IF(OR($A213&gt;$B$3,Debts!$V$9=0),"",ROUND(CHOOSE(StratNo,E_Snow!Z213+E_Snow!AX213,E_Aval!Z213+E_Aval!AX213,E_Smart!Z213+E_Smart!AX213,E_Dead!Z213+E_Dead!AX213,E_Cust!Z213+E_Cust!AX213),2))</f>
        <v/>
      </c>
      <c r="I213" s="13">
        <f>IF(OR($A213&gt;$B$3,Debts!$V$10=0),"",ROUND(CHOOSE(StratNo,E_Snow!AA213+E_Snow!AY213,E_Aval!AA213+E_Aval!AY213,E_Smart!AA213+E_Smart!AY213,E_Dead!AA213+E_Dead!AY213,E_Cust!AA213+E_Cust!AY213),2))</f>
        <v/>
      </c>
      <c r="J213" s="13">
        <f>IF(OR($A213&gt;$B$3,Debts!$V$11=0),"",ROUND(CHOOSE(StratNo,E_Snow!AB213+E_Snow!AZ213,E_Aval!AB213+E_Aval!AZ213,E_Smart!AB213+E_Smart!AZ213,E_Dead!AB213+E_Dead!AZ213,E_Cust!AB213+E_Cust!AZ213),2))</f>
        <v/>
      </c>
      <c r="K213" s="13">
        <f>IF(OR($A213&gt;$B$3,Debts!$V$12=0),"",ROUND(CHOOSE(StratNo,E_Snow!AC213+E_Snow!BA213,E_Aval!AC213+E_Aval!BA213,E_Smart!AC213+E_Smart!BA213,E_Dead!AC213+E_Dead!BA213,E_Cust!AC213+E_Cust!BA213),2))</f>
        <v/>
      </c>
      <c r="L213" s="13">
        <f>IF(OR($A213&gt;$B$3,Debts!$V$13=0),"",ROUND(CHOOSE(StratNo,E_Snow!AD213+E_Snow!BB213,E_Aval!AD213+E_Aval!BB213,E_Smart!AD213+E_Smart!BB213,E_Dead!AD213+E_Dead!BB213,E_Cust!AD213+E_Cust!BB213),2))</f>
        <v/>
      </c>
      <c r="M213" s="13">
        <f>IF(OR($A213&gt;$B$3,Debts!$V$14=0),"",ROUND(CHOOSE(StratNo,E_Snow!AE213+E_Snow!BC213,E_Aval!AE213+E_Aval!BC213,E_Smart!AE213+E_Smart!BC213,E_Dead!AE213+E_Dead!BC213,E_Cust!AE213+E_Cust!BC213),2))</f>
        <v/>
      </c>
      <c r="N213" s="13">
        <f>IF(OR($A213&gt;$B$3,Debts!$V$15=0),"",ROUND(CHOOSE(StratNo,E_Snow!AF213+E_Snow!BD213,E_Aval!AF213+E_Aval!BD213,E_Smart!AF213+E_Smart!BD213,E_Dead!AF213+E_Dead!BD213,E_Cust!AF213+E_Cust!BD213),2))</f>
        <v/>
      </c>
      <c r="O213" s="13">
        <f>IF(OR($A213&gt;$B$3,Debts!$V$16=0),"",ROUND(CHOOSE(StratNo,E_Snow!AG213+E_Snow!BE213,E_Aval!AG213+E_Aval!BE213,E_Smart!AG213+E_Smart!BE213,E_Dead!AG213+E_Dead!BE213,E_Cust!AG213+E_Cust!BE213),2))</f>
        <v/>
      </c>
      <c r="P213" s="13">
        <f>IF($A213&gt;$B$3,"",CHOOSE(StratNo,E_Snow!G213,E_Aval!G213,E_Smart!G213,E_Dead!G213,E_Cust!G213))</f>
        <v/>
      </c>
      <c r="Q213" s="13">
        <f>IF($A213&gt;$B$3,"",CHOOSE(StratNo,E_Snow!H213,E_Aval!H213,E_Smart!H213,E_Dead!H213,E_Cust!H213))</f>
        <v/>
      </c>
      <c r="R213" s="13">
        <f>IF($A213&gt;$B$3,"",CHOOSE(StratNo,E_Snow!I213,E_Aval!I213,E_Smart!I213,E_Dead!I213,E_Cust!I213))</f>
        <v/>
      </c>
    </row>
    <row r="214">
      <c r="A214" s="20" t="n">
        <v>209</v>
      </c>
      <c r="B214" s="11">
        <f>IF(A214&gt;$B$3,"",Months!B214)</f>
        <v/>
      </c>
      <c r="C214" s="13">
        <f>IF(A214&gt;$B$3,"",ROUND(Months!C214+Months!D214,2))</f>
        <v/>
      </c>
      <c r="D214" s="13">
        <f>IF(OR($A214&gt;$B$3,Debts!$V$5=0),"",ROUND(CHOOSE(StratNo,E_Snow!V214+E_Snow!AT214,E_Aval!V214+E_Aval!AT214,E_Smart!V214+E_Smart!AT214,E_Dead!V214+E_Dead!AT214,E_Cust!V214+E_Cust!AT214),2))</f>
        <v/>
      </c>
      <c r="E214" s="13">
        <f>IF(OR($A214&gt;$B$3,Debts!$V$6=0),"",ROUND(CHOOSE(StratNo,E_Snow!W214+E_Snow!AU214,E_Aval!W214+E_Aval!AU214,E_Smart!W214+E_Smart!AU214,E_Dead!W214+E_Dead!AU214,E_Cust!W214+E_Cust!AU214),2))</f>
        <v/>
      </c>
      <c r="F214" s="13">
        <f>IF(OR($A214&gt;$B$3,Debts!$V$7=0),"",ROUND(CHOOSE(StratNo,E_Snow!X214+E_Snow!AV214,E_Aval!X214+E_Aval!AV214,E_Smart!X214+E_Smart!AV214,E_Dead!X214+E_Dead!AV214,E_Cust!X214+E_Cust!AV214),2))</f>
        <v/>
      </c>
      <c r="G214" s="13">
        <f>IF(OR($A214&gt;$B$3,Debts!$V$8=0),"",ROUND(CHOOSE(StratNo,E_Snow!Y214+E_Snow!AW214,E_Aval!Y214+E_Aval!AW214,E_Smart!Y214+E_Smart!AW214,E_Dead!Y214+E_Dead!AW214,E_Cust!Y214+E_Cust!AW214),2))</f>
        <v/>
      </c>
      <c r="H214" s="13">
        <f>IF(OR($A214&gt;$B$3,Debts!$V$9=0),"",ROUND(CHOOSE(StratNo,E_Snow!Z214+E_Snow!AX214,E_Aval!Z214+E_Aval!AX214,E_Smart!Z214+E_Smart!AX214,E_Dead!Z214+E_Dead!AX214,E_Cust!Z214+E_Cust!AX214),2))</f>
        <v/>
      </c>
      <c r="I214" s="13">
        <f>IF(OR($A214&gt;$B$3,Debts!$V$10=0),"",ROUND(CHOOSE(StratNo,E_Snow!AA214+E_Snow!AY214,E_Aval!AA214+E_Aval!AY214,E_Smart!AA214+E_Smart!AY214,E_Dead!AA214+E_Dead!AY214,E_Cust!AA214+E_Cust!AY214),2))</f>
        <v/>
      </c>
      <c r="J214" s="13">
        <f>IF(OR($A214&gt;$B$3,Debts!$V$11=0),"",ROUND(CHOOSE(StratNo,E_Snow!AB214+E_Snow!AZ214,E_Aval!AB214+E_Aval!AZ214,E_Smart!AB214+E_Smart!AZ214,E_Dead!AB214+E_Dead!AZ214,E_Cust!AB214+E_Cust!AZ214),2))</f>
        <v/>
      </c>
      <c r="K214" s="13">
        <f>IF(OR($A214&gt;$B$3,Debts!$V$12=0),"",ROUND(CHOOSE(StratNo,E_Snow!AC214+E_Snow!BA214,E_Aval!AC214+E_Aval!BA214,E_Smart!AC214+E_Smart!BA214,E_Dead!AC214+E_Dead!BA214,E_Cust!AC214+E_Cust!BA214),2))</f>
        <v/>
      </c>
      <c r="L214" s="13">
        <f>IF(OR($A214&gt;$B$3,Debts!$V$13=0),"",ROUND(CHOOSE(StratNo,E_Snow!AD214+E_Snow!BB214,E_Aval!AD214+E_Aval!BB214,E_Smart!AD214+E_Smart!BB214,E_Dead!AD214+E_Dead!BB214,E_Cust!AD214+E_Cust!BB214),2))</f>
        <v/>
      </c>
      <c r="M214" s="13">
        <f>IF(OR($A214&gt;$B$3,Debts!$V$14=0),"",ROUND(CHOOSE(StratNo,E_Snow!AE214+E_Snow!BC214,E_Aval!AE214+E_Aval!BC214,E_Smart!AE214+E_Smart!BC214,E_Dead!AE214+E_Dead!BC214,E_Cust!AE214+E_Cust!BC214),2))</f>
        <v/>
      </c>
      <c r="N214" s="13">
        <f>IF(OR($A214&gt;$B$3,Debts!$V$15=0),"",ROUND(CHOOSE(StratNo,E_Snow!AF214+E_Snow!BD214,E_Aval!AF214+E_Aval!BD214,E_Smart!AF214+E_Smart!BD214,E_Dead!AF214+E_Dead!BD214,E_Cust!AF214+E_Cust!BD214),2))</f>
        <v/>
      </c>
      <c r="O214" s="13">
        <f>IF(OR($A214&gt;$B$3,Debts!$V$16=0),"",ROUND(CHOOSE(StratNo,E_Snow!AG214+E_Snow!BE214,E_Aval!AG214+E_Aval!BE214,E_Smart!AG214+E_Smart!BE214,E_Dead!AG214+E_Dead!BE214,E_Cust!AG214+E_Cust!BE214),2))</f>
        <v/>
      </c>
      <c r="P214" s="13">
        <f>IF($A214&gt;$B$3,"",CHOOSE(StratNo,E_Snow!G214,E_Aval!G214,E_Smart!G214,E_Dead!G214,E_Cust!G214))</f>
        <v/>
      </c>
      <c r="Q214" s="13">
        <f>IF($A214&gt;$B$3,"",CHOOSE(StratNo,E_Snow!H214,E_Aval!H214,E_Smart!H214,E_Dead!H214,E_Cust!H214))</f>
        <v/>
      </c>
      <c r="R214" s="13">
        <f>IF($A214&gt;$B$3,"",CHOOSE(StratNo,E_Snow!I214,E_Aval!I214,E_Smart!I214,E_Dead!I214,E_Cust!I214))</f>
        <v/>
      </c>
    </row>
    <row r="215">
      <c r="A215" s="20" t="n">
        <v>210</v>
      </c>
      <c r="B215" s="11">
        <f>IF(A215&gt;$B$3,"",Months!B215)</f>
        <v/>
      </c>
      <c r="C215" s="13">
        <f>IF(A215&gt;$B$3,"",ROUND(Months!C215+Months!D215,2))</f>
        <v/>
      </c>
      <c r="D215" s="13">
        <f>IF(OR($A215&gt;$B$3,Debts!$V$5=0),"",ROUND(CHOOSE(StratNo,E_Snow!V215+E_Snow!AT215,E_Aval!V215+E_Aval!AT215,E_Smart!V215+E_Smart!AT215,E_Dead!V215+E_Dead!AT215,E_Cust!V215+E_Cust!AT215),2))</f>
        <v/>
      </c>
      <c r="E215" s="13">
        <f>IF(OR($A215&gt;$B$3,Debts!$V$6=0),"",ROUND(CHOOSE(StratNo,E_Snow!W215+E_Snow!AU215,E_Aval!W215+E_Aval!AU215,E_Smart!W215+E_Smart!AU215,E_Dead!W215+E_Dead!AU215,E_Cust!W215+E_Cust!AU215),2))</f>
        <v/>
      </c>
      <c r="F215" s="13">
        <f>IF(OR($A215&gt;$B$3,Debts!$V$7=0),"",ROUND(CHOOSE(StratNo,E_Snow!X215+E_Snow!AV215,E_Aval!X215+E_Aval!AV215,E_Smart!X215+E_Smart!AV215,E_Dead!X215+E_Dead!AV215,E_Cust!X215+E_Cust!AV215),2))</f>
        <v/>
      </c>
      <c r="G215" s="13">
        <f>IF(OR($A215&gt;$B$3,Debts!$V$8=0),"",ROUND(CHOOSE(StratNo,E_Snow!Y215+E_Snow!AW215,E_Aval!Y215+E_Aval!AW215,E_Smart!Y215+E_Smart!AW215,E_Dead!Y215+E_Dead!AW215,E_Cust!Y215+E_Cust!AW215),2))</f>
        <v/>
      </c>
      <c r="H215" s="13">
        <f>IF(OR($A215&gt;$B$3,Debts!$V$9=0),"",ROUND(CHOOSE(StratNo,E_Snow!Z215+E_Snow!AX215,E_Aval!Z215+E_Aval!AX215,E_Smart!Z215+E_Smart!AX215,E_Dead!Z215+E_Dead!AX215,E_Cust!Z215+E_Cust!AX215),2))</f>
        <v/>
      </c>
      <c r="I215" s="13">
        <f>IF(OR($A215&gt;$B$3,Debts!$V$10=0),"",ROUND(CHOOSE(StratNo,E_Snow!AA215+E_Snow!AY215,E_Aval!AA215+E_Aval!AY215,E_Smart!AA215+E_Smart!AY215,E_Dead!AA215+E_Dead!AY215,E_Cust!AA215+E_Cust!AY215),2))</f>
        <v/>
      </c>
      <c r="J215" s="13">
        <f>IF(OR($A215&gt;$B$3,Debts!$V$11=0),"",ROUND(CHOOSE(StratNo,E_Snow!AB215+E_Snow!AZ215,E_Aval!AB215+E_Aval!AZ215,E_Smart!AB215+E_Smart!AZ215,E_Dead!AB215+E_Dead!AZ215,E_Cust!AB215+E_Cust!AZ215),2))</f>
        <v/>
      </c>
      <c r="K215" s="13">
        <f>IF(OR($A215&gt;$B$3,Debts!$V$12=0),"",ROUND(CHOOSE(StratNo,E_Snow!AC215+E_Snow!BA215,E_Aval!AC215+E_Aval!BA215,E_Smart!AC215+E_Smart!BA215,E_Dead!AC215+E_Dead!BA215,E_Cust!AC215+E_Cust!BA215),2))</f>
        <v/>
      </c>
      <c r="L215" s="13">
        <f>IF(OR($A215&gt;$B$3,Debts!$V$13=0),"",ROUND(CHOOSE(StratNo,E_Snow!AD215+E_Snow!BB215,E_Aval!AD215+E_Aval!BB215,E_Smart!AD215+E_Smart!BB215,E_Dead!AD215+E_Dead!BB215,E_Cust!AD215+E_Cust!BB215),2))</f>
        <v/>
      </c>
      <c r="M215" s="13">
        <f>IF(OR($A215&gt;$B$3,Debts!$V$14=0),"",ROUND(CHOOSE(StratNo,E_Snow!AE215+E_Snow!BC215,E_Aval!AE215+E_Aval!BC215,E_Smart!AE215+E_Smart!BC215,E_Dead!AE215+E_Dead!BC215,E_Cust!AE215+E_Cust!BC215),2))</f>
        <v/>
      </c>
      <c r="N215" s="13">
        <f>IF(OR($A215&gt;$B$3,Debts!$V$15=0),"",ROUND(CHOOSE(StratNo,E_Snow!AF215+E_Snow!BD215,E_Aval!AF215+E_Aval!BD215,E_Smart!AF215+E_Smart!BD215,E_Dead!AF215+E_Dead!BD215,E_Cust!AF215+E_Cust!BD215),2))</f>
        <v/>
      </c>
      <c r="O215" s="13">
        <f>IF(OR($A215&gt;$B$3,Debts!$V$16=0),"",ROUND(CHOOSE(StratNo,E_Snow!AG215+E_Snow!BE215,E_Aval!AG215+E_Aval!BE215,E_Smart!AG215+E_Smart!BE215,E_Dead!AG215+E_Dead!BE215,E_Cust!AG215+E_Cust!BE215),2))</f>
        <v/>
      </c>
      <c r="P215" s="13">
        <f>IF($A215&gt;$B$3,"",CHOOSE(StratNo,E_Snow!G215,E_Aval!G215,E_Smart!G215,E_Dead!G215,E_Cust!G215))</f>
        <v/>
      </c>
      <c r="Q215" s="13">
        <f>IF($A215&gt;$B$3,"",CHOOSE(StratNo,E_Snow!H215,E_Aval!H215,E_Smart!H215,E_Dead!H215,E_Cust!H215))</f>
        <v/>
      </c>
      <c r="R215" s="13">
        <f>IF($A215&gt;$B$3,"",CHOOSE(StratNo,E_Snow!I215,E_Aval!I215,E_Smart!I215,E_Dead!I215,E_Cust!I215))</f>
        <v/>
      </c>
    </row>
    <row r="216">
      <c r="A216" s="20" t="n">
        <v>211</v>
      </c>
      <c r="B216" s="11">
        <f>IF(A216&gt;$B$3,"",Months!B216)</f>
        <v/>
      </c>
      <c r="C216" s="13">
        <f>IF(A216&gt;$B$3,"",ROUND(Months!C216+Months!D216,2))</f>
        <v/>
      </c>
      <c r="D216" s="13">
        <f>IF(OR($A216&gt;$B$3,Debts!$V$5=0),"",ROUND(CHOOSE(StratNo,E_Snow!V216+E_Snow!AT216,E_Aval!V216+E_Aval!AT216,E_Smart!V216+E_Smart!AT216,E_Dead!V216+E_Dead!AT216,E_Cust!V216+E_Cust!AT216),2))</f>
        <v/>
      </c>
      <c r="E216" s="13">
        <f>IF(OR($A216&gt;$B$3,Debts!$V$6=0),"",ROUND(CHOOSE(StratNo,E_Snow!W216+E_Snow!AU216,E_Aval!W216+E_Aval!AU216,E_Smart!W216+E_Smart!AU216,E_Dead!W216+E_Dead!AU216,E_Cust!W216+E_Cust!AU216),2))</f>
        <v/>
      </c>
      <c r="F216" s="13">
        <f>IF(OR($A216&gt;$B$3,Debts!$V$7=0),"",ROUND(CHOOSE(StratNo,E_Snow!X216+E_Snow!AV216,E_Aval!X216+E_Aval!AV216,E_Smart!X216+E_Smart!AV216,E_Dead!X216+E_Dead!AV216,E_Cust!X216+E_Cust!AV216),2))</f>
        <v/>
      </c>
      <c r="G216" s="13">
        <f>IF(OR($A216&gt;$B$3,Debts!$V$8=0),"",ROUND(CHOOSE(StratNo,E_Snow!Y216+E_Snow!AW216,E_Aval!Y216+E_Aval!AW216,E_Smart!Y216+E_Smart!AW216,E_Dead!Y216+E_Dead!AW216,E_Cust!Y216+E_Cust!AW216),2))</f>
        <v/>
      </c>
      <c r="H216" s="13">
        <f>IF(OR($A216&gt;$B$3,Debts!$V$9=0),"",ROUND(CHOOSE(StratNo,E_Snow!Z216+E_Snow!AX216,E_Aval!Z216+E_Aval!AX216,E_Smart!Z216+E_Smart!AX216,E_Dead!Z216+E_Dead!AX216,E_Cust!Z216+E_Cust!AX216),2))</f>
        <v/>
      </c>
      <c r="I216" s="13">
        <f>IF(OR($A216&gt;$B$3,Debts!$V$10=0),"",ROUND(CHOOSE(StratNo,E_Snow!AA216+E_Snow!AY216,E_Aval!AA216+E_Aval!AY216,E_Smart!AA216+E_Smart!AY216,E_Dead!AA216+E_Dead!AY216,E_Cust!AA216+E_Cust!AY216),2))</f>
        <v/>
      </c>
      <c r="J216" s="13">
        <f>IF(OR($A216&gt;$B$3,Debts!$V$11=0),"",ROUND(CHOOSE(StratNo,E_Snow!AB216+E_Snow!AZ216,E_Aval!AB216+E_Aval!AZ216,E_Smart!AB216+E_Smart!AZ216,E_Dead!AB216+E_Dead!AZ216,E_Cust!AB216+E_Cust!AZ216),2))</f>
        <v/>
      </c>
      <c r="K216" s="13">
        <f>IF(OR($A216&gt;$B$3,Debts!$V$12=0),"",ROUND(CHOOSE(StratNo,E_Snow!AC216+E_Snow!BA216,E_Aval!AC216+E_Aval!BA216,E_Smart!AC216+E_Smart!BA216,E_Dead!AC216+E_Dead!BA216,E_Cust!AC216+E_Cust!BA216),2))</f>
        <v/>
      </c>
      <c r="L216" s="13">
        <f>IF(OR($A216&gt;$B$3,Debts!$V$13=0),"",ROUND(CHOOSE(StratNo,E_Snow!AD216+E_Snow!BB216,E_Aval!AD216+E_Aval!BB216,E_Smart!AD216+E_Smart!BB216,E_Dead!AD216+E_Dead!BB216,E_Cust!AD216+E_Cust!BB216),2))</f>
        <v/>
      </c>
      <c r="M216" s="13">
        <f>IF(OR($A216&gt;$B$3,Debts!$V$14=0),"",ROUND(CHOOSE(StratNo,E_Snow!AE216+E_Snow!BC216,E_Aval!AE216+E_Aval!BC216,E_Smart!AE216+E_Smart!BC216,E_Dead!AE216+E_Dead!BC216,E_Cust!AE216+E_Cust!BC216),2))</f>
        <v/>
      </c>
      <c r="N216" s="13">
        <f>IF(OR($A216&gt;$B$3,Debts!$V$15=0),"",ROUND(CHOOSE(StratNo,E_Snow!AF216+E_Snow!BD216,E_Aval!AF216+E_Aval!BD216,E_Smart!AF216+E_Smart!BD216,E_Dead!AF216+E_Dead!BD216,E_Cust!AF216+E_Cust!BD216),2))</f>
        <v/>
      </c>
      <c r="O216" s="13">
        <f>IF(OR($A216&gt;$B$3,Debts!$V$16=0),"",ROUND(CHOOSE(StratNo,E_Snow!AG216+E_Snow!BE216,E_Aval!AG216+E_Aval!BE216,E_Smart!AG216+E_Smart!BE216,E_Dead!AG216+E_Dead!BE216,E_Cust!AG216+E_Cust!BE216),2))</f>
        <v/>
      </c>
      <c r="P216" s="13">
        <f>IF($A216&gt;$B$3,"",CHOOSE(StratNo,E_Snow!G216,E_Aval!G216,E_Smart!G216,E_Dead!G216,E_Cust!G216))</f>
        <v/>
      </c>
      <c r="Q216" s="13">
        <f>IF($A216&gt;$B$3,"",CHOOSE(StratNo,E_Snow!H216,E_Aval!H216,E_Smart!H216,E_Dead!H216,E_Cust!H216))</f>
        <v/>
      </c>
      <c r="R216" s="13">
        <f>IF($A216&gt;$B$3,"",CHOOSE(StratNo,E_Snow!I216,E_Aval!I216,E_Smart!I216,E_Dead!I216,E_Cust!I216))</f>
        <v/>
      </c>
    </row>
    <row r="217">
      <c r="A217" s="20" t="n">
        <v>212</v>
      </c>
      <c r="B217" s="11">
        <f>IF(A217&gt;$B$3,"",Months!B217)</f>
        <v/>
      </c>
      <c r="C217" s="13">
        <f>IF(A217&gt;$B$3,"",ROUND(Months!C217+Months!D217,2))</f>
        <v/>
      </c>
      <c r="D217" s="13">
        <f>IF(OR($A217&gt;$B$3,Debts!$V$5=0),"",ROUND(CHOOSE(StratNo,E_Snow!V217+E_Snow!AT217,E_Aval!V217+E_Aval!AT217,E_Smart!V217+E_Smart!AT217,E_Dead!V217+E_Dead!AT217,E_Cust!V217+E_Cust!AT217),2))</f>
        <v/>
      </c>
      <c r="E217" s="13">
        <f>IF(OR($A217&gt;$B$3,Debts!$V$6=0),"",ROUND(CHOOSE(StratNo,E_Snow!W217+E_Snow!AU217,E_Aval!W217+E_Aval!AU217,E_Smart!W217+E_Smart!AU217,E_Dead!W217+E_Dead!AU217,E_Cust!W217+E_Cust!AU217),2))</f>
        <v/>
      </c>
      <c r="F217" s="13">
        <f>IF(OR($A217&gt;$B$3,Debts!$V$7=0),"",ROUND(CHOOSE(StratNo,E_Snow!X217+E_Snow!AV217,E_Aval!X217+E_Aval!AV217,E_Smart!X217+E_Smart!AV217,E_Dead!X217+E_Dead!AV217,E_Cust!X217+E_Cust!AV217),2))</f>
        <v/>
      </c>
      <c r="G217" s="13">
        <f>IF(OR($A217&gt;$B$3,Debts!$V$8=0),"",ROUND(CHOOSE(StratNo,E_Snow!Y217+E_Snow!AW217,E_Aval!Y217+E_Aval!AW217,E_Smart!Y217+E_Smart!AW217,E_Dead!Y217+E_Dead!AW217,E_Cust!Y217+E_Cust!AW217),2))</f>
        <v/>
      </c>
      <c r="H217" s="13">
        <f>IF(OR($A217&gt;$B$3,Debts!$V$9=0),"",ROUND(CHOOSE(StratNo,E_Snow!Z217+E_Snow!AX217,E_Aval!Z217+E_Aval!AX217,E_Smart!Z217+E_Smart!AX217,E_Dead!Z217+E_Dead!AX217,E_Cust!Z217+E_Cust!AX217),2))</f>
        <v/>
      </c>
      <c r="I217" s="13">
        <f>IF(OR($A217&gt;$B$3,Debts!$V$10=0),"",ROUND(CHOOSE(StratNo,E_Snow!AA217+E_Snow!AY217,E_Aval!AA217+E_Aval!AY217,E_Smart!AA217+E_Smart!AY217,E_Dead!AA217+E_Dead!AY217,E_Cust!AA217+E_Cust!AY217),2))</f>
        <v/>
      </c>
      <c r="J217" s="13">
        <f>IF(OR($A217&gt;$B$3,Debts!$V$11=0),"",ROUND(CHOOSE(StratNo,E_Snow!AB217+E_Snow!AZ217,E_Aval!AB217+E_Aval!AZ217,E_Smart!AB217+E_Smart!AZ217,E_Dead!AB217+E_Dead!AZ217,E_Cust!AB217+E_Cust!AZ217),2))</f>
        <v/>
      </c>
      <c r="K217" s="13">
        <f>IF(OR($A217&gt;$B$3,Debts!$V$12=0),"",ROUND(CHOOSE(StratNo,E_Snow!AC217+E_Snow!BA217,E_Aval!AC217+E_Aval!BA217,E_Smart!AC217+E_Smart!BA217,E_Dead!AC217+E_Dead!BA217,E_Cust!AC217+E_Cust!BA217),2))</f>
        <v/>
      </c>
      <c r="L217" s="13">
        <f>IF(OR($A217&gt;$B$3,Debts!$V$13=0),"",ROUND(CHOOSE(StratNo,E_Snow!AD217+E_Snow!BB217,E_Aval!AD217+E_Aval!BB217,E_Smart!AD217+E_Smart!BB217,E_Dead!AD217+E_Dead!BB217,E_Cust!AD217+E_Cust!BB217),2))</f>
        <v/>
      </c>
      <c r="M217" s="13">
        <f>IF(OR($A217&gt;$B$3,Debts!$V$14=0),"",ROUND(CHOOSE(StratNo,E_Snow!AE217+E_Snow!BC217,E_Aval!AE217+E_Aval!BC217,E_Smart!AE217+E_Smart!BC217,E_Dead!AE217+E_Dead!BC217,E_Cust!AE217+E_Cust!BC217),2))</f>
        <v/>
      </c>
      <c r="N217" s="13">
        <f>IF(OR($A217&gt;$B$3,Debts!$V$15=0),"",ROUND(CHOOSE(StratNo,E_Snow!AF217+E_Snow!BD217,E_Aval!AF217+E_Aval!BD217,E_Smart!AF217+E_Smart!BD217,E_Dead!AF217+E_Dead!BD217,E_Cust!AF217+E_Cust!BD217),2))</f>
        <v/>
      </c>
      <c r="O217" s="13">
        <f>IF(OR($A217&gt;$B$3,Debts!$V$16=0),"",ROUND(CHOOSE(StratNo,E_Snow!AG217+E_Snow!BE217,E_Aval!AG217+E_Aval!BE217,E_Smart!AG217+E_Smart!BE217,E_Dead!AG217+E_Dead!BE217,E_Cust!AG217+E_Cust!BE217),2))</f>
        <v/>
      </c>
      <c r="P217" s="13">
        <f>IF($A217&gt;$B$3,"",CHOOSE(StratNo,E_Snow!G217,E_Aval!G217,E_Smart!G217,E_Dead!G217,E_Cust!G217))</f>
        <v/>
      </c>
      <c r="Q217" s="13">
        <f>IF($A217&gt;$B$3,"",CHOOSE(StratNo,E_Snow!H217,E_Aval!H217,E_Smart!H217,E_Dead!H217,E_Cust!H217))</f>
        <v/>
      </c>
      <c r="R217" s="13">
        <f>IF($A217&gt;$B$3,"",CHOOSE(StratNo,E_Snow!I217,E_Aval!I217,E_Smart!I217,E_Dead!I217,E_Cust!I217))</f>
        <v/>
      </c>
    </row>
    <row r="218">
      <c r="A218" s="20" t="n">
        <v>213</v>
      </c>
      <c r="B218" s="11">
        <f>IF(A218&gt;$B$3,"",Months!B218)</f>
        <v/>
      </c>
      <c r="C218" s="13">
        <f>IF(A218&gt;$B$3,"",ROUND(Months!C218+Months!D218,2))</f>
        <v/>
      </c>
      <c r="D218" s="13">
        <f>IF(OR($A218&gt;$B$3,Debts!$V$5=0),"",ROUND(CHOOSE(StratNo,E_Snow!V218+E_Snow!AT218,E_Aval!V218+E_Aval!AT218,E_Smart!V218+E_Smart!AT218,E_Dead!V218+E_Dead!AT218,E_Cust!V218+E_Cust!AT218),2))</f>
        <v/>
      </c>
      <c r="E218" s="13">
        <f>IF(OR($A218&gt;$B$3,Debts!$V$6=0),"",ROUND(CHOOSE(StratNo,E_Snow!W218+E_Snow!AU218,E_Aval!W218+E_Aval!AU218,E_Smart!W218+E_Smart!AU218,E_Dead!W218+E_Dead!AU218,E_Cust!W218+E_Cust!AU218),2))</f>
        <v/>
      </c>
      <c r="F218" s="13">
        <f>IF(OR($A218&gt;$B$3,Debts!$V$7=0),"",ROUND(CHOOSE(StratNo,E_Snow!X218+E_Snow!AV218,E_Aval!X218+E_Aval!AV218,E_Smart!X218+E_Smart!AV218,E_Dead!X218+E_Dead!AV218,E_Cust!X218+E_Cust!AV218),2))</f>
        <v/>
      </c>
      <c r="G218" s="13">
        <f>IF(OR($A218&gt;$B$3,Debts!$V$8=0),"",ROUND(CHOOSE(StratNo,E_Snow!Y218+E_Snow!AW218,E_Aval!Y218+E_Aval!AW218,E_Smart!Y218+E_Smart!AW218,E_Dead!Y218+E_Dead!AW218,E_Cust!Y218+E_Cust!AW218),2))</f>
        <v/>
      </c>
      <c r="H218" s="13">
        <f>IF(OR($A218&gt;$B$3,Debts!$V$9=0),"",ROUND(CHOOSE(StratNo,E_Snow!Z218+E_Snow!AX218,E_Aval!Z218+E_Aval!AX218,E_Smart!Z218+E_Smart!AX218,E_Dead!Z218+E_Dead!AX218,E_Cust!Z218+E_Cust!AX218),2))</f>
        <v/>
      </c>
      <c r="I218" s="13">
        <f>IF(OR($A218&gt;$B$3,Debts!$V$10=0),"",ROUND(CHOOSE(StratNo,E_Snow!AA218+E_Snow!AY218,E_Aval!AA218+E_Aval!AY218,E_Smart!AA218+E_Smart!AY218,E_Dead!AA218+E_Dead!AY218,E_Cust!AA218+E_Cust!AY218),2))</f>
        <v/>
      </c>
      <c r="J218" s="13">
        <f>IF(OR($A218&gt;$B$3,Debts!$V$11=0),"",ROUND(CHOOSE(StratNo,E_Snow!AB218+E_Snow!AZ218,E_Aval!AB218+E_Aval!AZ218,E_Smart!AB218+E_Smart!AZ218,E_Dead!AB218+E_Dead!AZ218,E_Cust!AB218+E_Cust!AZ218),2))</f>
        <v/>
      </c>
      <c r="K218" s="13">
        <f>IF(OR($A218&gt;$B$3,Debts!$V$12=0),"",ROUND(CHOOSE(StratNo,E_Snow!AC218+E_Snow!BA218,E_Aval!AC218+E_Aval!BA218,E_Smart!AC218+E_Smart!BA218,E_Dead!AC218+E_Dead!BA218,E_Cust!AC218+E_Cust!BA218),2))</f>
        <v/>
      </c>
      <c r="L218" s="13">
        <f>IF(OR($A218&gt;$B$3,Debts!$V$13=0),"",ROUND(CHOOSE(StratNo,E_Snow!AD218+E_Snow!BB218,E_Aval!AD218+E_Aval!BB218,E_Smart!AD218+E_Smart!BB218,E_Dead!AD218+E_Dead!BB218,E_Cust!AD218+E_Cust!BB218),2))</f>
        <v/>
      </c>
      <c r="M218" s="13">
        <f>IF(OR($A218&gt;$B$3,Debts!$V$14=0),"",ROUND(CHOOSE(StratNo,E_Snow!AE218+E_Snow!BC218,E_Aval!AE218+E_Aval!BC218,E_Smart!AE218+E_Smart!BC218,E_Dead!AE218+E_Dead!BC218,E_Cust!AE218+E_Cust!BC218),2))</f>
        <v/>
      </c>
      <c r="N218" s="13">
        <f>IF(OR($A218&gt;$B$3,Debts!$V$15=0),"",ROUND(CHOOSE(StratNo,E_Snow!AF218+E_Snow!BD218,E_Aval!AF218+E_Aval!BD218,E_Smart!AF218+E_Smart!BD218,E_Dead!AF218+E_Dead!BD218,E_Cust!AF218+E_Cust!BD218),2))</f>
        <v/>
      </c>
      <c r="O218" s="13">
        <f>IF(OR($A218&gt;$B$3,Debts!$V$16=0),"",ROUND(CHOOSE(StratNo,E_Snow!AG218+E_Snow!BE218,E_Aval!AG218+E_Aval!BE218,E_Smart!AG218+E_Smart!BE218,E_Dead!AG218+E_Dead!BE218,E_Cust!AG218+E_Cust!BE218),2))</f>
        <v/>
      </c>
      <c r="P218" s="13">
        <f>IF($A218&gt;$B$3,"",CHOOSE(StratNo,E_Snow!G218,E_Aval!G218,E_Smart!G218,E_Dead!G218,E_Cust!G218))</f>
        <v/>
      </c>
      <c r="Q218" s="13">
        <f>IF($A218&gt;$B$3,"",CHOOSE(StratNo,E_Snow!H218,E_Aval!H218,E_Smart!H218,E_Dead!H218,E_Cust!H218))</f>
        <v/>
      </c>
      <c r="R218" s="13">
        <f>IF($A218&gt;$B$3,"",CHOOSE(StratNo,E_Snow!I218,E_Aval!I218,E_Smart!I218,E_Dead!I218,E_Cust!I218))</f>
        <v/>
      </c>
    </row>
    <row r="219">
      <c r="A219" s="20" t="n">
        <v>214</v>
      </c>
      <c r="B219" s="11">
        <f>IF(A219&gt;$B$3,"",Months!B219)</f>
        <v/>
      </c>
      <c r="C219" s="13">
        <f>IF(A219&gt;$B$3,"",ROUND(Months!C219+Months!D219,2))</f>
        <v/>
      </c>
      <c r="D219" s="13">
        <f>IF(OR($A219&gt;$B$3,Debts!$V$5=0),"",ROUND(CHOOSE(StratNo,E_Snow!V219+E_Snow!AT219,E_Aval!V219+E_Aval!AT219,E_Smart!V219+E_Smart!AT219,E_Dead!V219+E_Dead!AT219,E_Cust!V219+E_Cust!AT219),2))</f>
        <v/>
      </c>
      <c r="E219" s="13">
        <f>IF(OR($A219&gt;$B$3,Debts!$V$6=0),"",ROUND(CHOOSE(StratNo,E_Snow!W219+E_Snow!AU219,E_Aval!W219+E_Aval!AU219,E_Smart!W219+E_Smart!AU219,E_Dead!W219+E_Dead!AU219,E_Cust!W219+E_Cust!AU219),2))</f>
        <v/>
      </c>
      <c r="F219" s="13">
        <f>IF(OR($A219&gt;$B$3,Debts!$V$7=0),"",ROUND(CHOOSE(StratNo,E_Snow!X219+E_Snow!AV219,E_Aval!X219+E_Aval!AV219,E_Smart!X219+E_Smart!AV219,E_Dead!X219+E_Dead!AV219,E_Cust!X219+E_Cust!AV219),2))</f>
        <v/>
      </c>
      <c r="G219" s="13">
        <f>IF(OR($A219&gt;$B$3,Debts!$V$8=0),"",ROUND(CHOOSE(StratNo,E_Snow!Y219+E_Snow!AW219,E_Aval!Y219+E_Aval!AW219,E_Smart!Y219+E_Smart!AW219,E_Dead!Y219+E_Dead!AW219,E_Cust!Y219+E_Cust!AW219),2))</f>
        <v/>
      </c>
      <c r="H219" s="13">
        <f>IF(OR($A219&gt;$B$3,Debts!$V$9=0),"",ROUND(CHOOSE(StratNo,E_Snow!Z219+E_Snow!AX219,E_Aval!Z219+E_Aval!AX219,E_Smart!Z219+E_Smart!AX219,E_Dead!Z219+E_Dead!AX219,E_Cust!Z219+E_Cust!AX219),2))</f>
        <v/>
      </c>
      <c r="I219" s="13">
        <f>IF(OR($A219&gt;$B$3,Debts!$V$10=0),"",ROUND(CHOOSE(StratNo,E_Snow!AA219+E_Snow!AY219,E_Aval!AA219+E_Aval!AY219,E_Smart!AA219+E_Smart!AY219,E_Dead!AA219+E_Dead!AY219,E_Cust!AA219+E_Cust!AY219),2))</f>
        <v/>
      </c>
      <c r="J219" s="13">
        <f>IF(OR($A219&gt;$B$3,Debts!$V$11=0),"",ROUND(CHOOSE(StratNo,E_Snow!AB219+E_Snow!AZ219,E_Aval!AB219+E_Aval!AZ219,E_Smart!AB219+E_Smart!AZ219,E_Dead!AB219+E_Dead!AZ219,E_Cust!AB219+E_Cust!AZ219),2))</f>
        <v/>
      </c>
      <c r="K219" s="13">
        <f>IF(OR($A219&gt;$B$3,Debts!$V$12=0),"",ROUND(CHOOSE(StratNo,E_Snow!AC219+E_Snow!BA219,E_Aval!AC219+E_Aval!BA219,E_Smart!AC219+E_Smart!BA219,E_Dead!AC219+E_Dead!BA219,E_Cust!AC219+E_Cust!BA219),2))</f>
        <v/>
      </c>
      <c r="L219" s="13">
        <f>IF(OR($A219&gt;$B$3,Debts!$V$13=0),"",ROUND(CHOOSE(StratNo,E_Snow!AD219+E_Snow!BB219,E_Aval!AD219+E_Aval!BB219,E_Smart!AD219+E_Smart!BB219,E_Dead!AD219+E_Dead!BB219,E_Cust!AD219+E_Cust!BB219),2))</f>
        <v/>
      </c>
      <c r="M219" s="13">
        <f>IF(OR($A219&gt;$B$3,Debts!$V$14=0),"",ROUND(CHOOSE(StratNo,E_Snow!AE219+E_Snow!BC219,E_Aval!AE219+E_Aval!BC219,E_Smart!AE219+E_Smart!BC219,E_Dead!AE219+E_Dead!BC219,E_Cust!AE219+E_Cust!BC219),2))</f>
        <v/>
      </c>
      <c r="N219" s="13">
        <f>IF(OR($A219&gt;$B$3,Debts!$V$15=0),"",ROUND(CHOOSE(StratNo,E_Snow!AF219+E_Snow!BD219,E_Aval!AF219+E_Aval!BD219,E_Smart!AF219+E_Smart!BD219,E_Dead!AF219+E_Dead!BD219,E_Cust!AF219+E_Cust!BD219),2))</f>
        <v/>
      </c>
      <c r="O219" s="13">
        <f>IF(OR($A219&gt;$B$3,Debts!$V$16=0),"",ROUND(CHOOSE(StratNo,E_Snow!AG219+E_Snow!BE219,E_Aval!AG219+E_Aval!BE219,E_Smart!AG219+E_Smart!BE219,E_Dead!AG219+E_Dead!BE219,E_Cust!AG219+E_Cust!BE219),2))</f>
        <v/>
      </c>
      <c r="P219" s="13">
        <f>IF($A219&gt;$B$3,"",CHOOSE(StratNo,E_Snow!G219,E_Aval!G219,E_Smart!G219,E_Dead!G219,E_Cust!G219))</f>
        <v/>
      </c>
      <c r="Q219" s="13">
        <f>IF($A219&gt;$B$3,"",CHOOSE(StratNo,E_Snow!H219,E_Aval!H219,E_Smart!H219,E_Dead!H219,E_Cust!H219))</f>
        <v/>
      </c>
      <c r="R219" s="13">
        <f>IF($A219&gt;$B$3,"",CHOOSE(StratNo,E_Snow!I219,E_Aval!I219,E_Smart!I219,E_Dead!I219,E_Cust!I219))</f>
        <v/>
      </c>
    </row>
    <row r="220">
      <c r="A220" s="20" t="n">
        <v>215</v>
      </c>
      <c r="B220" s="11">
        <f>IF(A220&gt;$B$3,"",Months!B220)</f>
        <v/>
      </c>
      <c r="C220" s="13">
        <f>IF(A220&gt;$B$3,"",ROUND(Months!C220+Months!D220,2))</f>
        <v/>
      </c>
      <c r="D220" s="13">
        <f>IF(OR($A220&gt;$B$3,Debts!$V$5=0),"",ROUND(CHOOSE(StratNo,E_Snow!V220+E_Snow!AT220,E_Aval!V220+E_Aval!AT220,E_Smart!V220+E_Smart!AT220,E_Dead!V220+E_Dead!AT220,E_Cust!V220+E_Cust!AT220),2))</f>
        <v/>
      </c>
      <c r="E220" s="13">
        <f>IF(OR($A220&gt;$B$3,Debts!$V$6=0),"",ROUND(CHOOSE(StratNo,E_Snow!W220+E_Snow!AU220,E_Aval!W220+E_Aval!AU220,E_Smart!W220+E_Smart!AU220,E_Dead!W220+E_Dead!AU220,E_Cust!W220+E_Cust!AU220),2))</f>
        <v/>
      </c>
      <c r="F220" s="13">
        <f>IF(OR($A220&gt;$B$3,Debts!$V$7=0),"",ROUND(CHOOSE(StratNo,E_Snow!X220+E_Snow!AV220,E_Aval!X220+E_Aval!AV220,E_Smart!X220+E_Smart!AV220,E_Dead!X220+E_Dead!AV220,E_Cust!X220+E_Cust!AV220),2))</f>
        <v/>
      </c>
      <c r="G220" s="13">
        <f>IF(OR($A220&gt;$B$3,Debts!$V$8=0),"",ROUND(CHOOSE(StratNo,E_Snow!Y220+E_Snow!AW220,E_Aval!Y220+E_Aval!AW220,E_Smart!Y220+E_Smart!AW220,E_Dead!Y220+E_Dead!AW220,E_Cust!Y220+E_Cust!AW220),2))</f>
        <v/>
      </c>
      <c r="H220" s="13">
        <f>IF(OR($A220&gt;$B$3,Debts!$V$9=0),"",ROUND(CHOOSE(StratNo,E_Snow!Z220+E_Snow!AX220,E_Aval!Z220+E_Aval!AX220,E_Smart!Z220+E_Smart!AX220,E_Dead!Z220+E_Dead!AX220,E_Cust!Z220+E_Cust!AX220),2))</f>
        <v/>
      </c>
      <c r="I220" s="13">
        <f>IF(OR($A220&gt;$B$3,Debts!$V$10=0),"",ROUND(CHOOSE(StratNo,E_Snow!AA220+E_Snow!AY220,E_Aval!AA220+E_Aval!AY220,E_Smart!AA220+E_Smart!AY220,E_Dead!AA220+E_Dead!AY220,E_Cust!AA220+E_Cust!AY220),2))</f>
        <v/>
      </c>
      <c r="J220" s="13">
        <f>IF(OR($A220&gt;$B$3,Debts!$V$11=0),"",ROUND(CHOOSE(StratNo,E_Snow!AB220+E_Snow!AZ220,E_Aval!AB220+E_Aval!AZ220,E_Smart!AB220+E_Smart!AZ220,E_Dead!AB220+E_Dead!AZ220,E_Cust!AB220+E_Cust!AZ220),2))</f>
        <v/>
      </c>
      <c r="K220" s="13">
        <f>IF(OR($A220&gt;$B$3,Debts!$V$12=0),"",ROUND(CHOOSE(StratNo,E_Snow!AC220+E_Snow!BA220,E_Aval!AC220+E_Aval!BA220,E_Smart!AC220+E_Smart!BA220,E_Dead!AC220+E_Dead!BA220,E_Cust!AC220+E_Cust!BA220),2))</f>
        <v/>
      </c>
      <c r="L220" s="13">
        <f>IF(OR($A220&gt;$B$3,Debts!$V$13=0),"",ROUND(CHOOSE(StratNo,E_Snow!AD220+E_Snow!BB220,E_Aval!AD220+E_Aval!BB220,E_Smart!AD220+E_Smart!BB220,E_Dead!AD220+E_Dead!BB220,E_Cust!AD220+E_Cust!BB220),2))</f>
        <v/>
      </c>
      <c r="M220" s="13">
        <f>IF(OR($A220&gt;$B$3,Debts!$V$14=0),"",ROUND(CHOOSE(StratNo,E_Snow!AE220+E_Snow!BC220,E_Aval!AE220+E_Aval!BC220,E_Smart!AE220+E_Smart!BC220,E_Dead!AE220+E_Dead!BC220,E_Cust!AE220+E_Cust!BC220),2))</f>
        <v/>
      </c>
      <c r="N220" s="13">
        <f>IF(OR($A220&gt;$B$3,Debts!$V$15=0),"",ROUND(CHOOSE(StratNo,E_Snow!AF220+E_Snow!BD220,E_Aval!AF220+E_Aval!BD220,E_Smart!AF220+E_Smart!BD220,E_Dead!AF220+E_Dead!BD220,E_Cust!AF220+E_Cust!BD220),2))</f>
        <v/>
      </c>
      <c r="O220" s="13">
        <f>IF(OR($A220&gt;$B$3,Debts!$V$16=0),"",ROUND(CHOOSE(StratNo,E_Snow!AG220+E_Snow!BE220,E_Aval!AG220+E_Aval!BE220,E_Smart!AG220+E_Smart!BE220,E_Dead!AG220+E_Dead!BE220,E_Cust!AG220+E_Cust!BE220),2))</f>
        <v/>
      </c>
      <c r="P220" s="13">
        <f>IF($A220&gt;$B$3,"",CHOOSE(StratNo,E_Snow!G220,E_Aval!G220,E_Smart!G220,E_Dead!G220,E_Cust!G220))</f>
        <v/>
      </c>
      <c r="Q220" s="13">
        <f>IF($A220&gt;$B$3,"",CHOOSE(StratNo,E_Snow!H220,E_Aval!H220,E_Smart!H220,E_Dead!H220,E_Cust!H220))</f>
        <v/>
      </c>
      <c r="R220" s="13">
        <f>IF($A220&gt;$B$3,"",CHOOSE(StratNo,E_Snow!I220,E_Aval!I220,E_Smart!I220,E_Dead!I220,E_Cust!I220))</f>
        <v/>
      </c>
    </row>
    <row r="221">
      <c r="A221" s="20" t="n">
        <v>216</v>
      </c>
      <c r="B221" s="11">
        <f>IF(A221&gt;$B$3,"",Months!B221)</f>
        <v/>
      </c>
      <c r="C221" s="13">
        <f>IF(A221&gt;$B$3,"",ROUND(Months!C221+Months!D221,2))</f>
        <v/>
      </c>
      <c r="D221" s="13">
        <f>IF(OR($A221&gt;$B$3,Debts!$V$5=0),"",ROUND(CHOOSE(StratNo,E_Snow!V221+E_Snow!AT221,E_Aval!V221+E_Aval!AT221,E_Smart!V221+E_Smart!AT221,E_Dead!V221+E_Dead!AT221,E_Cust!V221+E_Cust!AT221),2))</f>
        <v/>
      </c>
      <c r="E221" s="13">
        <f>IF(OR($A221&gt;$B$3,Debts!$V$6=0),"",ROUND(CHOOSE(StratNo,E_Snow!W221+E_Snow!AU221,E_Aval!W221+E_Aval!AU221,E_Smart!W221+E_Smart!AU221,E_Dead!W221+E_Dead!AU221,E_Cust!W221+E_Cust!AU221),2))</f>
        <v/>
      </c>
      <c r="F221" s="13">
        <f>IF(OR($A221&gt;$B$3,Debts!$V$7=0),"",ROUND(CHOOSE(StratNo,E_Snow!X221+E_Snow!AV221,E_Aval!X221+E_Aval!AV221,E_Smart!X221+E_Smart!AV221,E_Dead!X221+E_Dead!AV221,E_Cust!X221+E_Cust!AV221),2))</f>
        <v/>
      </c>
      <c r="G221" s="13">
        <f>IF(OR($A221&gt;$B$3,Debts!$V$8=0),"",ROUND(CHOOSE(StratNo,E_Snow!Y221+E_Snow!AW221,E_Aval!Y221+E_Aval!AW221,E_Smart!Y221+E_Smart!AW221,E_Dead!Y221+E_Dead!AW221,E_Cust!Y221+E_Cust!AW221),2))</f>
        <v/>
      </c>
      <c r="H221" s="13">
        <f>IF(OR($A221&gt;$B$3,Debts!$V$9=0),"",ROUND(CHOOSE(StratNo,E_Snow!Z221+E_Snow!AX221,E_Aval!Z221+E_Aval!AX221,E_Smart!Z221+E_Smart!AX221,E_Dead!Z221+E_Dead!AX221,E_Cust!Z221+E_Cust!AX221),2))</f>
        <v/>
      </c>
      <c r="I221" s="13">
        <f>IF(OR($A221&gt;$B$3,Debts!$V$10=0),"",ROUND(CHOOSE(StratNo,E_Snow!AA221+E_Snow!AY221,E_Aval!AA221+E_Aval!AY221,E_Smart!AA221+E_Smart!AY221,E_Dead!AA221+E_Dead!AY221,E_Cust!AA221+E_Cust!AY221),2))</f>
        <v/>
      </c>
      <c r="J221" s="13">
        <f>IF(OR($A221&gt;$B$3,Debts!$V$11=0),"",ROUND(CHOOSE(StratNo,E_Snow!AB221+E_Snow!AZ221,E_Aval!AB221+E_Aval!AZ221,E_Smart!AB221+E_Smart!AZ221,E_Dead!AB221+E_Dead!AZ221,E_Cust!AB221+E_Cust!AZ221),2))</f>
        <v/>
      </c>
      <c r="K221" s="13">
        <f>IF(OR($A221&gt;$B$3,Debts!$V$12=0),"",ROUND(CHOOSE(StratNo,E_Snow!AC221+E_Snow!BA221,E_Aval!AC221+E_Aval!BA221,E_Smart!AC221+E_Smart!BA221,E_Dead!AC221+E_Dead!BA221,E_Cust!AC221+E_Cust!BA221),2))</f>
        <v/>
      </c>
      <c r="L221" s="13">
        <f>IF(OR($A221&gt;$B$3,Debts!$V$13=0),"",ROUND(CHOOSE(StratNo,E_Snow!AD221+E_Snow!BB221,E_Aval!AD221+E_Aval!BB221,E_Smart!AD221+E_Smart!BB221,E_Dead!AD221+E_Dead!BB221,E_Cust!AD221+E_Cust!BB221),2))</f>
        <v/>
      </c>
      <c r="M221" s="13">
        <f>IF(OR($A221&gt;$B$3,Debts!$V$14=0),"",ROUND(CHOOSE(StratNo,E_Snow!AE221+E_Snow!BC221,E_Aval!AE221+E_Aval!BC221,E_Smart!AE221+E_Smart!BC221,E_Dead!AE221+E_Dead!BC221,E_Cust!AE221+E_Cust!BC221),2))</f>
        <v/>
      </c>
      <c r="N221" s="13">
        <f>IF(OR($A221&gt;$B$3,Debts!$V$15=0),"",ROUND(CHOOSE(StratNo,E_Snow!AF221+E_Snow!BD221,E_Aval!AF221+E_Aval!BD221,E_Smart!AF221+E_Smart!BD221,E_Dead!AF221+E_Dead!BD221,E_Cust!AF221+E_Cust!BD221),2))</f>
        <v/>
      </c>
      <c r="O221" s="13">
        <f>IF(OR($A221&gt;$B$3,Debts!$V$16=0),"",ROUND(CHOOSE(StratNo,E_Snow!AG221+E_Snow!BE221,E_Aval!AG221+E_Aval!BE221,E_Smart!AG221+E_Smart!BE221,E_Dead!AG221+E_Dead!BE221,E_Cust!AG221+E_Cust!BE221),2))</f>
        <v/>
      </c>
      <c r="P221" s="13">
        <f>IF($A221&gt;$B$3,"",CHOOSE(StratNo,E_Snow!G221,E_Aval!G221,E_Smart!G221,E_Dead!G221,E_Cust!G221))</f>
        <v/>
      </c>
      <c r="Q221" s="13">
        <f>IF($A221&gt;$B$3,"",CHOOSE(StratNo,E_Snow!H221,E_Aval!H221,E_Smart!H221,E_Dead!H221,E_Cust!H221))</f>
        <v/>
      </c>
      <c r="R221" s="13">
        <f>IF($A221&gt;$B$3,"",CHOOSE(StratNo,E_Snow!I221,E_Aval!I221,E_Smart!I221,E_Dead!I221,E_Cust!I221))</f>
        <v/>
      </c>
    </row>
    <row r="222">
      <c r="A222" s="20" t="n">
        <v>217</v>
      </c>
      <c r="B222" s="11">
        <f>IF(A222&gt;$B$3,"",Months!B222)</f>
        <v/>
      </c>
      <c r="C222" s="13">
        <f>IF(A222&gt;$B$3,"",ROUND(Months!C222+Months!D222,2))</f>
        <v/>
      </c>
      <c r="D222" s="13">
        <f>IF(OR($A222&gt;$B$3,Debts!$V$5=0),"",ROUND(CHOOSE(StratNo,E_Snow!V222+E_Snow!AT222,E_Aval!V222+E_Aval!AT222,E_Smart!V222+E_Smart!AT222,E_Dead!V222+E_Dead!AT222,E_Cust!V222+E_Cust!AT222),2))</f>
        <v/>
      </c>
      <c r="E222" s="13">
        <f>IF(OR($A222&gt;$B$3,Debts!$V$6=0),"",ROUND(CHOOSE(StratNo,E_Snow!W222+E_Snow!AU222,E_Aval!W222+E_Aval!AU222,E_Smart!W222+E_Smart!AU222,E_Dead!W222+E_Dead!AU222,E_Cust!W222+E_Cust!AU222),2))</f>
        <v/>
      </c>
      <c r="F222" s="13">
        <f>IF(OR($A222&gt;$B$3,Debts!$V$7=0),"",ROUND(CHOOSE(StratNo,E_Snow!X222+E_Snow!AV222,E_Aval!X222+E_Aval!AV222,E_Smart!X222+E_Smart!AV222,E_Dead!X222+E_Dead!AV222,E_Cust!X222+E_Cust!AV222),2))</f>
        <v/>
      </c>
      <c r="G222" s="13">
        <f>IF(OR($A222&gt;$B$3,Debts!$V$8=0),"",ROUND(CHOOSE(StratNo,E_Snow!Y222+E_Snow!AW222,E_Aval!Y222+E_Aval!AW222,E_Smart!Y222+E_Smart!AW222,E_Dead!Y222+E_Dead!AW222,E_Cust!Y222+E_Cust!AW222),2))</f>
        <v/>
      </c>
      <c r="H222" s="13">
        <f>IF(OR($A222&gt;$B$3,Debts!$V$9=0),"",ROUND(CHOOSE(StratNo,E_Snow!Z222+E_Snow!AX222,E_Aval!Z222+E_Aval!AX222,E_Smart!Z222+E_Smart!AX222,E_Dead!Z222+E_Dead!AX222,E_Cust!Z222+E_Cust!AX222),2))</f>
        <v/>
      </c>
      <c r="I222" s="13">
        <f>IF(OR($A222&gt;$B$3,Debts!$V$10=0),"",ROUND(CHOOSE(StratNo,E_Snow!AA222+E_Snow!AY222,E_Aval!AA222+E_Aval!AY222,E_Smart!AA222+E_Smart!AY222,E_Dead!AA222+E_Dead!AY222,E_Cust!AA222+E_Cust!AY222),2))</f>
        <v/>
      </c>
      <c r="J222" s="13">
        <f>IF(OR($A222&gt;$B$3,Debts!$V$11=0),"",ROUND(CHOOSE(StratNo,E_Snow!AB222+E_Snow!AZ222,E_Aval!AB222+E_Aval!AZ222,E_Smart!AB222+E_Smart!AZ222,E_Dead!AB222+E_Dead!AZ222,E_Cust!AB222+E_Cust!AZ222),2))</f>
        <v/>
      </c>
      <c r="K222" s="13">
        <f>IF(OR($A222&gt;$B$3,Debts!$V$12=0),"",ROUND(CHOOSE(StratNo,E_Snow!AC222+E_Snow!BA222,E_Aval!AC222+E_Aval!BA222,E_Smart!AC222+E_Smart!BA222,E_Dead!AC222+E_Dead!BA222,E_Cust!AC222+E_Cust!BA222),2))</f>
        <v/>
      </c>
      <c r="L222" s="13">
        <f>IF(OR($A222&gt;$B$3,Debts!$V$13=0),"",ROUND(CHOOSE(StratNo,E_Snow!AD222+E_Snow!BB222,E_Aval!AD222+E_Aval!BB222,E_Smart!AD222+E_Smart!BB222,E_Dead!AD222+E_Dead!BB222,E_Cust!AD222+E_Cust!BB222),2))</f>
        <v/>
      </c>
      <c r="M222" s="13">
        <f>IF(OR($A222&gt;$B$3,Debts!$V$14=0),"",ROUND(CHOOSE(StratNo,E_Snow!AE222+E_Snow!BC222,E_Aval!AE222+E_Aval!BC222,E_Smart!AE222+E_Smart!BC222,E_Dead!AE222+E_Dead!BC222,E_Cust!AE222+E_Cust!BC222),2))</f>
        <v/>
      </c>
      <c r="N222" s="13">
        <f>IF(OR($A222&gt;$B$3,Debts!$V$15=0),"",ROUND(CHOOSE(StratNo,E_Snow!AF222+E_Snow!BD222,E_Aval!AF222+E_Aval!BD222,E_Smart!AF222+E_Smart!BD222,E_Dead!AF222+E_Dead!BD222,E_Cust!AF222+E_Cust!BD222),2))</f>
        <v/>
      </c>
      <c r="O222" s="13">
        <f>IF(OR($A222&gt;$B$3,Debts!$V$16=0),"",ROUND(CHOOSE(StratNo,E_Snow!AG222+E_Snow!BE222,E_Aval!AG222+E_Aval!BE222,E_Smart!AG222+E_Smart!BE222,E_Dead!AG222+E_Dead!BE222,E_Cust!AG222+E_Cust!BE222),2))</f>
        <v/>
      </c>
      <c r="P222" s="13">
        <f>IF($A222&gt;$B$3,"",CHOOSE(StratNo,E_Snow!G222,E_Aval!G222,E_Smart!G222,E_Dead!G222,E_Cust!G222))</f>
        <v/>
      </c>
      <c r="Q222" s="13">
        <f>IF($A222&gt;$B$3,"",CHOOSE(StratNo,E_Snow!H222,E_Aval!H222,E_Smart!H222,E_Dead!H222,E_Cust!H222))</f>
        <v/>
      </c>
      <c r="R222" s="13">
        <f>IF($A222&gt;$B$3,"",CHOOSE(StratNo,E_Snow!I222,E_Aval!I222,E_Smart!I222,E_Dead!I222,E_Cust!I222))</f>
        <v/>
      </c>
    </row>
    <row r="223">
      <c r="A223" s="20" t="n">
        <v>218</v>
      </c>
      <c r="B223" s="11">
        <f>IF(A223&gt;$B$3,"",Months!B223)</f>
        <v/>
      </c>
      <c r="C223" s="13">
        <f>IF(A223&gt;$B$3,"",ROUND(Months!C223+Months!D223,2))</f>
        <v/>
      </c>
      <c r="D223" s="13">
        <f>IF(OR($A223&gt;$B$3,Debts!$V$5=0),"",ROUND(CHOOSE(StratNo,E_Snow!V223+E_Snow!AT223,E_Aval!V223+E_Aval!AT223,E_Smart!V223+E_Smart!AT223,E_Dead!V223+E_Dead!AT223,E_Cust!V223+E_Cust!AT223),2))</f>
        <v/>
      </c>
      <c r="E223" s="13">
        <f>IF(OR($A223&gt;$B$3,Debts!$V$6=0),"",ROUND(CHOOSE(StratNo,E_Snow!W223+E_Snow!AU223,E_Aval!W223+E_Aval!AU223,E_Smart!W223+E_Smart!AU223,E_Dead!W223+E_Dead!AU223,E_Cust!W223+E_Cust!AU223),2))</f>
        <v/>
      </c>
      <c r="F223" s="13">
        <f>IF(OR($A223&gt;$B$3,Debts!$V$7=0),"",ROUND(CHOOSE(StratNo,E_Snow!X223+E_Snow!AV223,E_Aval!X223+E_Aval!AV223,E_Smart!X223+E_Smart!AV223,E_Dead!X223+E_Dead!AV223,E_Cust!X223+E_Cust!AV223),2))</f>
        <v/>
      </c>
      <c r="G223" s="13">
        <f>IF(OR($A223&gt;$B$3,Debts!$V$8=0),"",ROUND(CHOOSE(StratNo,E_Snow!Y223+E_Snow!AW223,E_Aval!Y223+E_Aval!AW223,E_Smart!Y223+E_Smart!AW223,E_Dead!Y223+E_Dead!AW223,E_Cust!Y223+E_Cust!AW223),2))</f>
        <v/>
      </c>
      <c r="H223" s="13">
        <f>IF(OR($A223&gt;$B$3,Debts!$V$9=0),"",ROUND(CHOOSE(StratNo,E_Snow!Z223+E_Snow!AX223,E_Aval!Z223+E_Aval!AX223,E_Smart!Z223+E_Smart!AX223,E_Dead!Z223+E_Dead!AX223,E_Cust!Z223+E_Cust!AX223),2))</f>
        <v/>
      </c>
      <c r="I223" s="13">
        <f>IF(OR($A223&gt;$B$3,Debts!$V$10=0),"",ROUND(CHOOSE(StratNo,E_Snow!AA223+E_Snow!AY223,E_Aval!AA223+E_Aval!AY223,E_Smart!AA223+E_Smart!AY223,E_Dead!AA223+E_Dead!AY223,E_Cust!AA223+E_Cust!AY223),2))</f>
        <v/>
      </c>
      <c r="J223" s="13">
        <f>IF(OR($A223&gt;$B$3,Debts!$V$11=0),"",ROUND(CHOOSE(StratNo,E_Snow!AB223+E_Snow!AZ223,E_Aval!AB223+E_Aval!AZ223,E_Smart!AB223+E_Smart!AZ223,E_Dead!AB223+E_Dead!AZ223,E_Cust!AB223+E_Cust!AZ223),2))</f>
        <v/>
      </c>
      <c r="K223" s="13">
        <f>IF(OR($A223&gt;$B$3,Debts!$V$12=0),"",ROUND(CHOOSE(StratNo,E_Snow!AC223+E_Snow!BA223,E_Aval!AC223+E_Aval!BA223,E_Smart!AC223+E_Smart!BA223,E_Dead!AC223+E_Dead!BA223,E_Cust!AC223+E_Cust!BA223),2))</f>
        <v/>
      </c>
      <c r="L223" s="13">
        <f>IF(OR($A223&gt;$B$3,Debts!$V$13=0),"",ROUND(CHOOSE(StratNo,E_Snow!AD223+E_Snow!BB223,E_Aval!AD223+E_Aval!BB223,E_Smart!AD223+E_Smart!BB223,E_Dead!AD223+E_Dead!BB223,E_Cust!AD223+E_Cust!BB223),2))</f>
        <v/>
      </c>
      <c r="M223" s="13">
        <f>IF(OR($A223&gt;$B$3,Debts!$V$14=0),"",ROUND(CHOOSE(StratNo,E_Snow!AE223+E_Snow!BC223,E_Aval!AE223+E_Aval!BC223,E_Smart!AE223+E_Smart!BC223,E_Dead!AE223+E_Dead!BC223,E_Cust!AE223+E_Cust!BC223),2))</f>
        <v/>
      </c>
      <c r="N223" s="13">
        <f>IF(OR($A223&gt;$B$3,Debts!$V$15=0),"",ROUND(CHOOSE(StratNo,E_Snow!AF223+E_Snow!BD223,E_Aval!AF223+E_Aval!BD223,E_Smart!AF223+E_Smart!BD223,E_Dead!AF223+E_Dead!BD223,E_Cust!AF223+E_Cust!BD223),2))</f>
        <v/>
      </c>
      <c r="O223" s="13">
        <f>IF(OR($A223&gt;$B$3,Debts!$V$16=0),"",ROUND(CHOOSE(StratNo,E_Snow!AG223+E_Snow!BE223,E_Aval!AG223+E_Aval!BE223,E_Smart!AG223+E_Smart!BE223,E_Dead!AG223+E_Dead!BE223,E_Cust!AG223+E_Cust!BE223),2))</f>
        <v/>
      </c>
      <c r="P223" s="13">
        <f>IF($A223&gt;$B$3,"",CHOOSE(StratNo,E_Snow!G223,E_Aval!G223,E_Smart!G223,E_Dead!G223,E_Cust!G223))</f>
        <v/>
      </c>
      <c r="Q223" s="13">
        <f>IF($A223&gt;$B$3,"",CHOOSE(StratNo,E_Snow!H223,E_Aval!H223,E_Smart!H223,E_Dead!H223,E_Cust!H223))</f>
        <v/>
      </c>
      <c r="R223" s="13">
        <f>IF($A223&gt;$B$3,"",CHOOSE(StratNo,E_Snow!I223,E_Aval!I223,E_Smart!I223,E_Dead!I223,E_Cust!I223))</f>
        <v/>
      </c>
    </row>
    <row r="224">
      <c r="A224" s="20" t="n">
        <v>219</v>
      </c>
      <c r="B224" s="11">
        <f>IF(A224&gt;$B$3,"",Months!B224)</f>
        <v/>
      </c>
      <c r="C224" s="13">
        <f>IF(A224&gt;$B$3,"",ROUND(Months!C224+Months!D224,2))</f>
        <v/>
      </c>
      <c r="D224" s="13">
        <f>IF(OR($A224&gt;$B$3,Debts!$V$5=0),"",ROUND(CHOOSE(StratNo,E_Snow!V224+E_Snow!AT224,E_Aval!V224+E_Aval!AT224,E_Smart!V224+E_Smart!AT224,E_Dead!V224+E_Dead!AT224,E_Cust!V224+E_Cust!AT224),2))</f>
        <v/>
      </c>
      <c r="E224" s="13">
        <f>IF(OR($A224&gt;$B$3,Debts!$V$6=0),"",ROUND(CHOOSE(StratNo,E_Snow!W224+E_Snow!AU224,E_Aval!W224+E_Aval!AU224,E_Smart!W224+E_Smart!AU224,E_Dead!W224+E_Dead!AU224,E_Cust!W224+E_Cust!AU224),2))</f>
        <v/>
      </c>
      <c r="F224" s="13">
        <f>IF(OR($A224&gt;$B$3,Debts!$V$7=0),"",ROUND(CHOOSE(StratNo,E_Snow!X224+E_Snow!AV224,E_Aval!X224+E_Aval!AV224,E_Smart!X224+E_Smart!AV224,E_Dead!X224+E_Dead!AV224,E_Cust!X224+E_Cust!AV224),2))</f>
        <v/>
      </c>
      <c r="G224" s="13">
        <f>IF(OR($A224&gt;$B$3,Debts!$V$8=0),"",ROUND(CHOOSE(StratNo,E_Snow!Y224+E_Snow!AW224,E_Aval!Y224+E_Aval!AW224,E_Smart!Y224+E_Smart!AW224,E_Dead!Y224+E_Dead!AW224,E_Cust!Y224+E_Cust!AW224),2))</f>
        <v/>
      </c>
      <c r="H224" s="13">
        <f>IF(OR($A224&gt;$B$3,Debts!$V$9=0),"",ROUND(CHOOSE(StratNo,E_Snow!Z224+E_Snow!AX224,E_Aval!Z224+E_Aval!AX224,E_Smart!Z224+E_Smart!AX224,E_Dead!Z224+E_Dead!AX224,E_Cust!Z224+E_Cust!AX224),2))</f>
        <v/>
      </c>
      <c r="I224" s="13">
        <f>IF(OR($A224&gt;$B$3,Debts!$V$10=0),"",ROUND(CHOOSE(StratNo,E_Snow!AA224+E_Snow!AY224,E_Aval!AA224+E_Aval!AY224,E_Smart!AA224+E_Smart!AY224,E_Dead!AA224+E_Dead!AY224,E_Cust!AA224+E_Cust!AY224),2))</f>
        <v/>
      </c>
      <c r="J224" s="13">
        <f>IF(OR($A224&gt;$B$3,Debts!$V$11=0),"",ROUND(CHOOSE(StratNo,E_Snow!AB224+E_Snow!AZ224,E_Aval!AB224+E_Aval!AZ224,E_Smart!AB224+E_Smart!AZ224,E_Dead!AB224+E_Dead!AZ224,E_Cust!AB224+E_Cust!AZ224),2))</f>
        <v/>
      </c>
      <c r="K224" s="13">
        <f>IF(OR($A224&gt;$B$3,Debts!$V$12=0),"",ROUND(CHOOSE(StratNo,E_Snow!AC224+E_Snow!BA224,E_Aval!AC224+E_Aval!BA224,E_Smart!AC224+E_Smart!BA224,E_Dead!AC224+E_Dead!BA224,E_Cust!AC224+E_Cust!BA224),2))</f>
        <v/>
      </c>
      <c r="L224" s="13">
        <f>IF(OR($A224&gt;$B$3,Debts!$V$13=0),"",ROUND(CHOOSE(StratNo,E_Snow!AD224+E_Snow!BB224,E_Aval!AD224+E_Aval!BB224,E_Smart!AD224+E_Smart!BB224,E_Dead!AD224+E_Dead!BB224,E_Cust!AD224+E_Cust!BB224),2))</f>
        <v/>
      </c>
      <c r="M224" s="13">
        <f>IF(OR($A224&gt;$B$3,Debts!$V$14=0),"",ROUND(CHOOSE(StratNo,E_Snow!AE224+E_Snow!BC224,E_Aval!AE224+E_Aval!BC224,E_Smart!AE224+E_Smart!BC224,E_Dead!AE224+E_Dead!BC224,E_Cust!AE224+E_Cust!BC224),2))</f>
        <v/>
      </c>
      <c r="N224" s="13">
        <f>IF(OR($A224&gt;$B$3,Debts!$V$15=0),"",ROUND(CHOOSE(StratNo,E_Snow!AF224+E_Snow!BD224,E_Aval!AF224+E_Aval!BD224,E_Smart!AF224+E_Smart!BD224,E_Dead!AF224+E_Dead!BD224,E_Cust!AF224+E_Cust!BD224),2))</f>
        <v/>
      </c>
      <c r="O224" s="13">
        <f>IF(OR($A224&gt;$B$3,Debts!$V$16=0),"",ROUND(CHOOSE(StratNo,E_Snow!AG224+E_Snow!BE224,E_Aval!AG224+E_Aval!BE224,E_Smart!AG224+E_Smart!BE224,E_Dead!AG224+E_Dead!BE224,E_Cust!AG224+E_Cust!BE224),2))</f>
        <v/>
      </c>
      <c r="P224" s="13">
        <f>IF($A224&gt;$B$3,"",CHOOSE(StratNo,E_Snow!G224,E_Aval!G224,E_Smart!G224,E_Dead!G224,E_Cust!G224))</f>
        <v/>
      </c>
      <c r="Q224" s="13">
        <f>IF($A224&gt;$B$3,"",CHOOSE(StratNo,E_Snow!H224,E_Aval!H224,E_Smart!H224,E_Dead!H224,E_Cust!H224))</f>
        <v/>
      </c>
      <c r="R224" s="13">
        <f>IF($A224&gt;$B$3,"",CHOOSE(StratNo,E_Snow!I224,E_Aval!I224,E_Smart!I224,E_Dead!I224,E_Cust!I224))</f>
        <v/>
      </c>
    </row>
    <row r="225">
      <c r="A225" s="20" t="n">
        <v>220</v>
      </c>
      <c r="B225" s="11">
        <f>IF(A225&gt;$B$3,"",Months!B225)</f>
        <v/>
      </c>
      <c r="C225" s="13">
        <f>IF(A225&gt;$B$3,"",ROUND(Months!C225+Months!D225,2))</f>
        <v/>
      </c>
      <c r="D225" s="13">
        <f>IF(OR($A225&gt;$B$3,Debts!$V$5=0),"",ROUND(CHOOSE(StratNo,E_Snow!V225+E_Snow!AT225,E_Aval!V225+E_Aval!AT225,E_Smart!V225+E_Smart!AT225,E_Dead!V225+E_Dead!AT225,E_Cust!V225+E_Cust!AT225),2))</f>
        <v/>
      </c>
      <c r="E225" s="13">
        <f>IF(OR($A225&gt;$B$3,Debts!$V$6=0),"",ROUND(CHOOSE(StratNo,E_Snow!W225+E_Snow!AU225,E_Aval!W225+E_Aval!AU225,E_Smart!W225+E_Smart!AU225,E_Dead!W225+E_Dead!AU225,E_Cust!W225+E_Cust!AU225),2))</f>
        <v/>
      </c>
      <c r="F225" s="13">
        <f>IF(OR($A225&gt;$B$3,Debts!$V$7=0),"",ROUND(CHOOSE(StratNo,E_Snow!X225+E_Snow!AV225,E_Aval!X225+E_Aval!AV225,E_Smart!X225+E_Smart!AV225,E_Dead!X225+E_Dead!AV225,E_Cust!X225+E_Cust!AV225),2))</f>
        <v/>
      </c>
      <c r="G225" s="13">
        <f>IF(OR($A225&gt;$B$3,Debts!$V$8=0),"",ROUND(CHOOSE(StratNo,E_Snow!Y225+E_Snow!AW225,E_Aval!Y225+E_Aval!AW225,E_Smart!Y225+E_Smart!AW225,E_Dead!Y225+E_Dead!AW225,E_Cust!Y225+E_Cust!AW225),2))</f>
        <v/>
      </c>
      <c r="H225" s="13">
        <f>IF(OR($A225&gt;$B$3,Debts!$V$9=0),"",ROUND(CHOOSE(StratNo,E_Snow!Z225+E_Snow!AX225,E_Aval!Z225+E_Aval!AX225,E_Smart!Z225+E_Smart!AX225,E_Dead!Z225+E_Dead!AX225,E_Cust!Z225+E_Cust!AX225),2))</f>
        <v/>
      </c>
      <c r="I225" s="13">
        <f>IF(OR($A225&gt;$B$3,Debts!$V$10=0),"",ROUND(CHOOSE(StratNo,E_Snow!AA225+E_Snow!AY225,E_Aval!AA225+E_Aval!AY225,E_Smart!AA225+E_Smart!AY225,E_Dead!AA225+E_Dead!AY225,E_Cust!AA225+E_Cust!AY225),2))</f>
        <v/>
      </c>
      <c r="J225" s="13">
        <f>IF(OR($A225&gt;$B$3,Debts!$V$11=0),"",ROUND(CHOOSE(StratNo,E_Snow!AB225+E_Snow!AZ225,E_Aval!AB225+E_Aval!AZ225,E_Smart!AB225+E_Smart!AZ225,E_Dead!AB225+E_Dead!AZ225,E_Cust!AB225+E_Cust!AZ225),2))</f>
        <v/>
      </c>
      <c r="K225" s="13">
        <f>IF(OR($A225&gt;$B$3,Debts!$V$12=0),"",ROUND(CHOOSE(StratNo,E_Snow!AC225+E_Snow!BA225,E_Aval!AC225+E_Aval!BA225,E_Smart!AC225+E_Smart!BA225,E_Dead!AC225+E_Dead!BA225,E_Cust!AC225+E_Cust!BA225),2))</f>
        <v/>
      </c>
      <c r="L225" s="13">
        <f>IF(OR($A225&gt;$B$3,Debts!$V$13=0),"",ROUND(CHOOSE(StratNo,E_Snow!AD225+E_Snow!BB225,E_Aval!AD225+E_Aval!BB225,E_Smart!AD225+E_Smart!BB225,E_Dead!AD225+E_Dead!BB225,E_Cust!AD225+E_Cust!BB225),2))</f>
        <v/>
      </c>
      <c r="M225" s="13">
        <f>IF(OR($A225&gt;$B$3,Debts!$V$14=0),"",ROUND(CHOOSE(StratNo,E_Snow!AE225+E_Snow!BC225,E_Aval!AE225+E_Aval!BC225,E_Smart!AE225+E_Smart!BC225,E_Dead!AE225+E_Dead!BC225,E_Cust!AE225+E_Cust!BC225),2))</f>
        <v/>
      </c>
      <c r="N225" s="13">
        <f>IF(OR($A225&gt;$B$3,Debts!$V$15=0),"",ROUND(CHOOSE(StratNo,E_Snow!AF225+E_Snow!BD225,E_Aval!AF225+E_Aval!BD225,E_Smart!AF225+E_Smart!BD225,E_Dead!AF225+E_Dead!BD225,E_Cust!AF225+E_Cust!BD225),2))</f>
        <v/>
      </c>
      <c r="O225" s="13">
        <f>IF(OR($A225&gt;$B$3,Debts!$V$16=0),"",ROUND(CHOOSE(StratNo,E_Snow!AG225+E_Snow!BE225,E_Aval!AG225+E_Aval!BE225,E_Smart!AG225+E_Smart!BE225,E_Dead!AG225+E_Dead!BE225,E_Cust!AG225+E_Cust!BE225),2))</f>
        <v/>
      </c>
      <c r="P225" s="13">
        <f>IF($A225&gt;$B$3,"",CHOOSE(StratNo,E_Snow!G225,E_Aval!G225,E_Smart!G225,E_Dead!G225,E_Cust!G225))</f>
        <v/>
      </c>
      <c r="Q225" s="13">
        <f>IF($A225&gt;$B$3,"",CHOOSE(StratNo,E_Snow!H225,E_Aval!H225,E_Smart!H225,E_Dead!H225,E_Cust!H225))</f>
        <v/>
      </c>
      <c r="R225" s="13">
        <f>IF($A225&gt;$B$3,"",CHOOSE(StratNo,E_Snow!I225,E_Aval!I225,E_Smart!I225,E_Dead!I225,E_Cust!I225))</f>
        <v/>
      </c>
    </row>
    <row r="226">
      <c r="A226" s="20" t="n">
        <v>221</v>
      </c>
      <c r="B226" s="11">
        <f>IF(A226&gt;$B$3,"",Months!B226)</f>
        <v/>
      </c>
      <c r="C226" s="13">
        <f>IF(A226&gt;$B$3,"",ROUND(Months!C226+Months!D226,2))</f>
        <v/>
      </c>
      <c r="D226" s="13">
        <f>IF(OR($A226&gt;$B$3,Debts!$V$5=0),"",ROUND(CHOOSE(StratNo,E_Snow!V226+E_Snow!AT226,E_Aval!V226+E_Aval!AT226,E_Smart!V226+E_Smart!AT226,E_Dead!V226+E_Dead!AT226,E_Cust!V226+E_Cust!AT226),2))</f>
        <v/>
      </c>
      <c r="E226" s="13">
        <f>IF(OR($A226&gt;$B$3,Debts!$V$6=0),"",ROUND(CHOOSE(StratNo,E_Snow!W226+E_Snow!AU226,E_Aval!W226+E_Aval!AU226,E_Smart!W226+E_Smart!AU226,E_Dead!W226+E_Dead!AU226,E_Cust!W226+E_Cust!AU226),2))</f>
        <v/>
      </c>
      <c r="F226" s="13">
        <f>IF(OR($A226&gt;$B$3,Debts!$V$7=0),"",ROUND(CHOOSE(StratNo,E_Snow!X226+E_Snow!AV226,E_Aval!X226+E_Aval!AV226,E_Smart!X226+E_Smart!AV226,E_Dead!X226+E_Dead!AV226,E_Cust!X226+E_Cust!AV226),2))</f>
        <v/>
      </c>
      <c r="G226" s="13">
        <f>IF(OR($A226&gt;$B$3,Debts!$V$8=0),"",ROUND(CHOOSE(StratNo,E_Snow!Y226+E_Snow!AW226,E_Aval!Y226+E_Aval!AW226,E_Smart!Y226+E_Smart!AW226,E_Dead!Y226+E_Dead!AW226,E_Cust!Y226+E_Cust!AW226),2))</f>
        <v/>
      </c>
      <c r="H226" s="13">
        <f>IF(OR($A226&gt;$B$3,Debts!$V$9=0),"",ROUND(CHOOSE(StratNo,E_Snow!Z226+E_Snow!AX226,E_Aval!Z226+E_Aval!AX226,E_Smart!Z226+E_Smart!AX226,E_Dead!Z226+E_Dead!AX226,E_Cust!Z226+E_Cust!AX226),2))</f>
        <v/>
      </c>
      <c r="I226" s="13">
        <f>IF(OR($A226&gt;$B$3,Debts!$V$10=0),"",ROUND(CHOOSE(StratNo,E_Snow!AA226+E_Snow!AY226,E_Aval!AA226+E_Aval!AY226,E_Smart!AA226+E_Smart!AY226,E_Dead!AA226+E_Dead!AY226,E_Cust!AA226+E_Cust!AY226),2))</f>
        <v/>
      </c>
      <c r="J226" s="13">
        <f>IF(OR($A226&gt;$B$3,Debts!$V$11=0),"",ROUND(CHOOSE(StratNo,E_Snow!AB226+E_Snow!AZ226,E_Aval!AB226+E_Aval!AZ226,E_Smart!AB226+E_Smart!AZ226,E_Dead!AB226+E_Dead!AZ226,E_Cust!AB226+E_Cust!AZ226),2))</f>
        <v/>
      </c>
      <c r="K226" s="13">
        <f>IF(OR($A226&gt;$B$3,Debts!$V$12=0),"",ROUND(CHOOSE(StratNo,E_Snow!AC226+E_Snow!BA226,E_Aval!AC226+E_Aval!BA226,E_Smart!AC226+E_Smart!BA226,E_Dead!AC226+E_Dead!BA226,E_Cust!AC226+E_Cust!BA226),2))</f>
        <v/>
      </c>
      <c r="L226" s="13">
        <f>IF(OR($A226&gt;$B$3,Debts!$V$13=0),"",ROUND(CHOOSE(StratNo,E_Snow!AD226+E_Snow!BB226,E_Aval!AD226+E_Aval!BB226,E_Smart!AD226+E_Smart!BB226,E_Dead!AD226+E_Dead!BB226,E_Cust!AD226+E_Cust!BB226),2))</f>
        <v/>
      </c>
      <c r="M226" s="13">
        <f>IF(OR($A226&gt;$B$3,Debts!$V$14=0),"",ROUND(CHOOSE(StratNo,E_Snow!AE226+E_Snow!BC226,E_Aval!AE226+E_Aval!BC226,E_Smart!AE226+E_Smart!BC226,E_Dead!AE226+E_Dead!BC226,E_Cust!AE226+E_Cust!BC226),2))</f>
        <v/>
      </c>
      <c r="N226" s="13">
        <f>IF(OR($A226&gt;$B$3,Debts!$V$15=0),"",ROUND(CHOOSE(StratNo,E_Snow!AF226+E_Snow!BD226,E_Aval!AF226+E_Aval!BD226,E_Smart!AF226+E_Smart!BD226,E_Dead!AF226+E_Dead!BD226,E_Cust!AF226+E_Cust!BD226),2))</f>
        <v/>
      </c>
      <c r="O226" s="13">
        <f>IF(OR($A226&gt;$B$3,Debts!$V$16=0),"",ROUND(CHOOSE(StratNo,E_Snow!AG226+E_Snow!BE226,E_Aval!AG226+E_Aval!BE226,E_Smart!AG226+E_Smart!BE226,E_Dead!AG226+E_Dead!BE226,E_Cust!AG226+E_Cust!BE226),2))</f>
        <v/>
      </c>
      <c r="P226" s="13">
        <f>IF($A226&gt;$B$3,"",CHOOSE(StratNo,E_Snow!G226,E_Aval!G226,E_Smart!G226,E_Dead!G226,E_Cust!G226))</f>
        <v/>
      </c>
      <c r="Q226" s="13">
        <f>IF($A226&gt;$B$3,"",CHOOSE(StratNo,E_Snow!H226,E_Aval!H226,E_Smart!H226,E_Dead!H226,E_Cust!H226))</f>
        <v/>
      </c>
      <c r="R226" s="13">
        <f>IF($A226&gt;$B$3,"",CHOOSE(StratNo,E_Snow!I226,E_Aval!I226,E_Smart!I226,E_Dead!I226,E_Cust!I226))</f>
        <v/>
      </c>
    </row>
    <row r="227">
      <c r="A227" s="20" t="n">
        <v>222</v>
      </c>
      <c r="B227" s="11">
        <f>IF(A227&gt;$B$3,"",Months!B227)</f>
        <v/>
      </c>
      <c r="C227" s="13">
        <f>IF(A227&gt;$B$3,"",ROUND(Months!C227+Months!D227,2))</f>
        <v/>
      </c>
      <c r="D227" s="13">
        <f>IF(OR($A227&gt;$B$3,Debts!$V$5=0),"",ROUND(CHOOSE(StratNo,E_Snow!V227+E_Snow!AT227,E_Aval!V227+E_Aval!AT227,E_Smart!V227+E_Smart!AT227,E_Dead!V227+E_Dead!AT227,E_Cust!V227+E_Cust!AT227),2))</f>
        <v/>
      </c>
      <c r="E227" s="13">
        <f>IF(OR($A227&gt;$B$3,Debts!$V$6=0),"",ROUND(CHOOSE(StratNo,E_Snow!W227+E_Snow!AU227,E_Aval!W227+E_Aval!AU227,E_Smart!W227+E_Smart!AU227,E_Dead!W227+E_Dead!AU227,E_Cust!W227+E_Cust!AU227),2))</f>
        <v/>
      </c>
      <c r="F227" s="13">
        <f>IF(OR($A227&gt;$B$3,Debts!$V$7=0),"",ROUND(CHOOSE(StratNo,E_Snow!X227+E_Snow!AV227,E_Aval!X227+E_Aval!AV227,E_Smart!X227+E_Smart!AV227,E_Dead!X227+E_Dead!AV227,E_Cust!X227+E_Cust!AV227),2))</f>
        <v/>
      </c>
      <c r="G227" s="13">
        <f>IF(OR($A227&gt;$B$3,Debts!$V$8=0),"",ROUND(CHOOSE(StratNo,E_Snow!Y227+E_Snow!AW227,E_Aval!Y227+E_Aval!AW227,E_Smart!Y227+E_Smart!AW227,E_Dead!Y227+E_Dead!AW227,E_Cust!Y227+E_Cust!AW227),2))</f>
        <v/>
      </c>
      <c r="H227" s="13">
        <f>IF(OR($A227&gt;$B$3,Debts!$V$9=0),"",ROUND(CHOOSE(StratNo,E_Snow!Z227+E_Snow!AX227,E_Aval!Z227+E_Aval!AX227,E_Smart!Z227+E_Smart!AX227,E_Dead!Z227+E_Dead!AX227,E_Cust!Z227+E_Cust!AX227),2))</f>
        <v/>
      </c>
      <c r="I227" s="13">
        <f>IF(OR($A227&gt;$B$3,Debts!$V$10=0),"",ROUND(CHOOSE(StratNo,E_Snow!AA227+E_Snow!AY227,E_Aval!AA227+E_Aval!AY227,E_Smart!AA227+E_Smart!AY227,E_Dead!AA227+E_Dead!AY227,E_Cust!AA227+E_Cust!AY227),2))</f>
        <v/>
      </c>
      <c r="J227" s="13">
        <f>IF(OR($A227&gt;$B$3,Debts!$V$11=0),"",ROUND(CHOOSE(StratNo,E_Snow!AB227+E_Snow!AZ227,E_Aval!AB227+E_Aval!AZ227,E_Smart!AB227+E_Smart!AZ227,E_Dead!AB227+E_Dead!AZ227,E_Cust!AB227+E_Cust!AZ227),2))</f>
        <v/>
      </c>
      <c r="K227" s="13">
        <f>IF(OR($A227&gt;$B$3,Debts!$V$12=0),"",ROUND(CHOOSE(StratNo,E_Snow!AC227+E_Snow!BA227,E_Aval!AC227+E_Aval!BA227,E_Smart!AC227+E_Smart!BA227,E_Dead!AC227+E_Dead!BA227,E_Cust!AC227+E_Cust!BA227),2))</f>
        <v/>
      </c>
      <c r="L227" s="13">
        <f>IF(OR($A227&gt;$B$3,Debts!$V$13=0),"",ROUND(CHOOSE(StratNo,E_Snow!AD227+E_Snow!BB227,E_Aval!AD227+E_Aval!BB227,E_Smart!AD227+E_Smart!BB227,E_Dead!AD227+E_Dead!BB227,E_Cust!AD227+E_Cust!BB227),2))</f>
        <v/>
      </c>
      <c r="M227" s="13">
        <f>IF(OR($A227&gt;$B$3,Debts!$V$14=0),"",ROUND(CHOOSE(StratNo,E_Snow!AE227+E_Snow!BC227,E_Aval!AE227+E_Aval!BC227,E_Smart!AE227+E_Smart!BC227,E_Dead!AE227+E_Dead!BC227,E_Cust!AE227+E_Cust!BC227),2))</f>
        <v/>
      </c>
      <c r="N227" s="13">
        <f>IF(OR($A227&gt;$B$3,Debts!$V$15=0),"",ROUND(CHOOSE(StratNo,E_Snow!AF227+E_Snow!BD227,E_Aval!AF227+E_Aval!BD227,E_Smart!AF227+E_Smart!BD227,E_Dead!AF227+E_Dead!BD227,E_Cust!AF227+E_Cust!BD227),2))</f>
        <v/>
      </c>
      <c r="O227" s="13">
        <f>IF(OR($A227&gt;$B$3,Debts!$V$16=0),"",ROUND(CHOOSE(StratNo,E_Snow!AG227+E_Snow!BE227,E_Aval!AG227+E_Aval!BE227,E_Smart!AG227+E_Smart!BE227,E_Dead!AG227+E_Dead!BE227,E_Cust!AG227+E_Cust!BE227),2))</f>
        <v/>
      </c>
      <c r="P227" s="13">
        <f>IF($A227&gt;$B$3,"",CHOOSE(StratNo,E_Snow!G227,E_Aval!G227,E_Smart!G227,E_Dead!G227,E_Cust!G227))</f>
        <v/>
      </c>
      <c r="Q227" s="13">
        <f>IF($A227&gt;$B$3,"",CHOOSE(StratNo,E_Snow!H227,E_Aval!H227,E_Smart!H227,E_Dead!H227,E_Cust!H227))</f>
        <v/>
      </c>
      <c r="R227" s="13">
        <f>IF($A227&gt;$B$3,"",CHOOSE(StratNo,E_Snow!I227,E_Aval!I227,E_Smart!I227,E_Dead!I227,E_Cust!I227))</f>
        <v/>
      </c>
    </row>
    <row r="228">
      <c r="A228" s="20" t="n">
        <v>223</v>
      </c>
      <c r="B228" s="11">
        <f>IF(A228&gt;$B$3,"",Months!B228)</f>
        <v/>
      </c>
      <c r="C228" s="13">
        <f>IF(A228&gt;$B$3,"",ROUND(Months!C228+Months!D228,2))</f>
        <v/>
      </c>
      <c r="D228" s="13">
        <f>IF(OR($A228&gt;$B$3,Debts!$V$5=0),"",ROUND(CHOOSE(StratNo,E_Snow!V228+E_Snow!AT228,E_Aval!V228+E_Aval!AT228,E_Smart!V228+E_Smart!AT228,E_Dead!V228+E_Dead!AT228,E_Cust!V228+E_Cust!AT228),2))</f>
        <v/>
      </c>
      <c r="E228" s="13">
        <f>IF(OR($A228&gt;$B$3,Debts!$V$6=0),"",ROUND(CHOOSE(StratNo,E_Snow!W228+E_Snow!AU228,E_Aval!W228+E_Aval!AU228,E_Smart!W228+E_Smart!AU228,E_Dead!W228+E_Dead!AU228,E_Cust!W228+E_Cust!AU228),2))</f>
        <v/>
      </c>
      <c r="F228" s="13">
        <f>IF(OR($A228&gt;$B$3,Debts!$V$7=0),"",ROUND(CHOOSE(StratNo,E_Snow!X228+E_Snow!AV228,E_Aval!X228+E_Aval!AV228,E_Smart!X228+E_Smart!AV228,E_Dead!X228+E_Dead!AV228,E_Cust!X228+E_Cust!AV228),2))</f>
        <v/>
      </c>
      <c r="G228" s="13">
        <f>IF(OR($A228&gt;$B$3,Debts!$V$8=0),"",ROUND(CHOOSE(StratNo,E_Snow!Y228+E_Snow!AW228,E_Aval!Y228+E_Aval!AW228,E_Smart!Y228+E_Smart!AW228,E_Dead!Y228+E_Dead!AW228,E_Cust!Y228+E_Cust!AW228),2))</f>
        <v/>
      </c>
      <c r="H228" s="13">
        <f>IF(OR($A228&gt;$B$3,Debts!$V$9=0),"",ROUND(CHOOSE(StratNo,E_Snow!Z228+E_Snow!AX228,E_Aval!Z228+E_Aval!AX228,E_Smart!Z228+E_Smart!AX228,E_Dead!Z228+E_Dead!AX228,E_Cust!Z228+E_Cust!AX228),2))</f>
        <v/>
      </c>
      <c r="I228" s="13">
        <f>IF(OR($A228&gt;$B$3,Debts!$V$10=0),"",ROUND(CHOOSE(StratNo,E_Snow!AA228+E_Snow!AY228,E_Aval!AA228+E_Aval!AY228,E_Smart!AA228+E_Smart!AY228,E_Dead!AA228+E_Dead!AY228,E_Cust!AA228+E_Cust!AY228),2))</f>
        <v/>
      </c>
      <c r="J228" s="13">
        <f>IF(OR($A228&gt;$B$3,Debts!$V$11=0),"",ROUND(CHOOSE(StratNo,E_Snow!AB228+E_Snow!AZ228,E_Aval!AB228+E_Aval!AZ228,E_Smart!AB228+E_Smart!AZ228,E_Dead!AB228+E_Dead!AZ228,E_Cust!AB228+E_Cust!AZ228),2))</f>
        <v/>
      </c>
      <c r="K228" s="13">
        <f>IF(OR($A228&gt;$B$3,Debts!$V$12=0),"",ROUND(CHOOSE(StratNo,E_Snow!AC228+E_Snow!BA228,E_Aval!AC228+E_Aval!BA228,E_Smart!AC228+E_Smart!BA228,E_Dead!AC228+E_Dead!BA228,E_Cust!AC228+E_Cust!BA228),2))</f>
        <v/>
      </c>
      <c r="L228" s="13">
        <f>IF(OR($A228&gt;$B$3,Debts!$V$13=0),"",ROUND(CHOOSE(StratNo,E_Snow!AD228+E_Snow!BB228,E_Aval!AD228+E_Aval!BB228,E_Smart!AD228+E_Smart!BB228,E_Dead!AD228+E_Dead!BB228,E_Cust!AD228+E_Cust!BB228),2))</f>
        <v/>
      </c>
      <c r="M228" s="13">
        <f>IF(OR($A228&gt;$B$3,Debts!$V$14=0),"",ROUND(CHOOSE(StratNo,E_Snow!AE228+E_Snow!BC228,E_Aval!AE228+E_Aval!BC228,E_Smart!AE228+E_Smart!BC228,E_Dead!AE228+E_Dead!BC228,E_Cust!AE228+E_Cust!BC228),2))</f>
        <v/>
      </c>
      <c r="N228" s="13">
        <f>IF(OR($A228&gt;$B$3,Debts!$V$15=0),"",ROUND(CHOOSE(StratNo,E_Snow!AF228+E_Snow!BD228,E_Aval!AF228+E_Aval!BD228,E_Smart!AF228+E_Smart!BD228,E_Dead!AF228+E_Dead!BD228,E_Cust!AF228+E_Cust!BD228),2))</f>
        <v/>
      </c>
      <c r="O228" s="13">
        <f>IF(OR($A228&gt;$B$3,Debts!$V$16=0),"",ROUND(CHOOSE(StratNo,E_Snow!AG228+E_Snow!BE228,E_Aval!AG228+E_Aval!BE228,E_Smart!AG228+E_Smart!BE228,E_Dead!AG228+E_Dead!BE228,E_Cust!AG228+E_Cust!BE228),2))</f>
        <v/>
      </c>
      <c r="P228" s="13">
        <f>IF($A228&gt;$B$3,"",CHOOSE(StratNo,E_Snow!G228,E_Aval!G228,E_Smart!G228,E_Dead!G228,E_Cust!G228))</f>
        <v/>
      </c>
      <c r="Q228" s="13">
        <f>IF($A228&gt;$B$3,"",CHOOSE(StratNo,E_Snow!H228,E_Aval!H228,E_Smart!H228,E_Dead!H228,E_Cust!H228))</f>
        <v/>
      </c>
      <c r="R228" s="13">
        <f>IF($A228&gt;$B$3,"",CHOOSE(StratNo,E_Snow!I228,E_Aval!I228,E_Smart!I228,E_Dead!I228,E_Cust!I228))</f>
        <v/>
      </c>
    </row>
    <row r="229">
      <c r="A229" s="20" t="n">
        <v>224</v>
      </c>
      <c r="B229" s="11">
        <f>IF(A229&gt;$B$3,"",Months!B229)</f>
        <v/>
      </c>
      <c r="C229" s="13">
        <f>IF(A229&gt;$B$3,"",ROUND(Months!C229+Months!D229,2))</f>
        <v/>
      </c>
      <c r="D229" s="13">
        <f>IF(OR($A229&gt;$B$3,Debts!$V$5=0),"",ROUND(CHOOSE(StratNo,E_Snow!V229+E_Snow!AT229,E_Aval!V229+E_Aval!AT229,E_Smart!V229+E_Smart!AT229,E_Dead!V229+E_Dead!AT229,E_Cust!V229+E_Cust!AT229),2))</f>
        <v/>
      </c>
      <c r="E229" s="13">
        <f>IF(OR($A229&gt;$B$3,Debts!$V$6=0),"",ROUND(CHOOSE(StratNo,E_Snow!W229+E_Snow!AU229,E_Aval!W229+E_Aval!AU229,E_Smart!W229+E_Smart!AU229,E_Dead!W229+E_Dead!AU229,E_Cust!W229+E_Cust!AU229),2))</f>
        <v/>
      </c>
      <c r="F229" s="13">
        <f>IF(OR($A229&gt;$B$3,Debts!$V$7=0),"",ROUND(CHOOSE(StratNo,E_Snow!X229+E_Snow!AV229,E_Aval!X229+E_Aval!AV229,E_Smart!X229+E_Smart!AV229,E_Dead!X229+E_Dead!AV229,E_Cust!X229+E_Cust!AV229),2))</f>
        <v/>
      </c>
      <c r="G229" s="13">
        <f>IF(OR($A229&gt;$B$3,Debts!$V$8=0),"",ROUND(CHOOSE(StratNo,E_Snow!Y229+E_Snow!AW229,E_Aval!Y229+E_Aval!AW229,E_Smart!Y229+E_Smart!AW229,E_Dead!Y229+E_Dead!AW229,E_Cust!Y229+E_Cust!AW229),2))</f>
        <v/>
      </c>
      <c r="H229" s="13">
        <f>IF(OR($A229&gt;$B$3,Debts!$V$9=0),"",ROUND(CHOOSE(StratNo,E_Snow!Z229+E_Snow!AX229,E_Aval!Z229+E_Aval!AX229,E_Smart!Z229+E_Smart!AX229,E_Dead!Z229+E_Dead!AX229,E_Cust!Z229+E_Cust!AX229),2))</f>
        <v/>
      </c>
      <c r="I229" s="13">
        <f>IF(OR($A229&gt;$B$3,Debts!$V$10=0),"",ROUND(CHOOSE(StratNo,E_Snow!AA229+E_Snow!AY229,E_Aval!AA229+E_Aval!AY229,E_Smart!AA229+E_Smart!AY229,E_Dead!AA229+E_Dead!AY229,E_Cust!AA229+E_Cust!AY229),2))</f>
        <v/>
      </c>
      <c r="J229" s="13">
        <f>IF(OR($A229&gt;$B$3,Debts!$V$11=0),"",ROUND(CHOOSE(StratNo,E_Snow!AB229+E_Snow!AZ229,E_Aval!AB229+E_Aval!AZ229,E_Smart!AB229+E_Smart!AZ229,E_Dead!AB229+E_Dead!AZ229,E_Cust!AB229+E_Cust!AZ229),2))</f>
        <v/>
      </c>
      <c r="K229" s="13">
        <f>IF(OR($A229&gt;$B$3,Debts!$V$12=0),"",ROUND(CHOOSE(StratNo,E_Snow!AC229+E_Snow!BA229,E_Aval!AC229+E_Aval!BA229,E_Smart!AC229+E_Smart!BA229,E_Dead!AC229+E_Dead!BA229,E_Cust!AC229+E_Cust!BA229),2))</f>
        <v/>
      </c>
      <c r="L229" s="13">
        <f>IF(OR($A229&gt;$B$3,Debts!$V$13=0),"",ROUND(CHOOSE(StratNo,E_Snow!AD229+E_Snow!BB229,E_Aval!AD229+E_Aval!BB229,E_Smart!AD229+E_Smart!BB229,E_Dead!AD229+E_Dead!BB229,E_Cust!AD229+E_Cust!BB229),2))</f>
        <v/>
      </c>
      <c r="M229" s="13">
        <f>IF(OR($A229&gt;$B$3,Debts!$V$14=0),"",ROUND(CHOOSE(StratNo,E_Snow!AE229+E_Snow!BC229,E_Aval!AE229+E_Aval!BC229,E_Smart!AE229+E_Smart!BC229,E_Dead!AE229+E_Dead!BC229,E_Cust!AE229+E_Cust!BC229),2))</f>
        <v/>
      </c>
      <c r="N229" s="13">
        <f>IF(OR($A229&gt;$B$3,Debts!$V$15=0),"",ROUND(CHOOSE(StratNo,E_Snow!AF229+E_Snow!BD229,E_Aval!AF229+E_Aval!BD229,E_Smart!AF229+E_Smart!BD229,E_Dead!AF229+E_Dead!BD229,E_Cust!AF229+E_Cust!BD229),2))</f>
        <v/>
      </c>
      <c r="O229" s="13">
        <f>IF(OR($A229&gt;$B$3,Debts!$V$16=0),"",ROUND(CHOOSE(StratNo,E_Snow!AG229+E_Snow!BE229,E_Aval!AG229+E_Aval!BE229,E_Smart!AG229+E_Smart!BE229,E_Dead!AG229+E_Dead!BE229,E_Cust!AG229+E_Cust!BE229),2))</f>
        <v/>
      </c>
      <c r="P229" s="13">
        <f>IF($A229&gt;$B$3,"",CHOOSE(StratNo,E_Snow!G229,E_Aval!G229,E_Smart!G229,E_Dead!G229,E_Cust!G229))</f>
        <v/>
      </c>
      <c r="Q229" s="13">
        <f>IF($A229&gt;$B$3,"",CHOOSE(StratNo,E_Snow!H229,E_Aval!H229,E_Smart!H229,E_Dead!H229,E_Cust!H229))</f>
        <v/>
      </c>
      <c r="R229" s="13">
        <f>IF($A229&gt;$B$3,"",CHOOSE(StratNo,E_Snow!I229,E_Aval!I229,E_Smart!I229,E_Dead!I229,E_Cust!I229))</f>
        <v/>
      </c>
    </row>
    <row r="230">
      <c r="A230" s="20" t="n">
        <v>225</v>
      </c>
      <c r="B230" s="11">
        <f>IF(A230&gt;$B$3,"",Months!B230)</f>
        <v/>
      </c>
      <c r="C230" s="13">
        <f>IF(A230&gt;$B$3,"",ROUND(Months!C230+Months!D230,2))</f>
        <v/>
      </c>
      <c r="D230" s="13">
        <f>IF(OR($A230&gt;$B$3,Debts!$V$5=0),"",ROUND(CHOOSE(StratNo,E_Snow!V230+E_Snow!AT230,E_Aval!V230+E_Aval!AT230,E_Smart!V230+E_Smart!AT230,E_Dead!V230+E_Dead!AT230,E_Cust!V230+E_Cust!AT230),2))</f>
        <v/>
      </c>
      <c r="E230" s="13">
        <f>IF(OR($A230&gt;$B$3,Debts!$V$6=0),"",ROUND(CHOOSE(StratNo,E_Snow!W230+E_Snow!AU230,E_Aval!W230+E_Aval!AU230,E_Smart!W230+E_Smart!AU230,E_Dead!W230+E_Dead!AU230,E_Cust!W230+E_Cust!AU230),2))</f>
        <v/>
      </c>
      <c r="F230" s="13">
        <f>IF(OR($A230&gt;$B$3,Debts!$V$7=0),"",ROUND(CHOOSE(StratNo,E_Snow!X230+E_Snow!AV230,E_Aval!X230+E_Aval!AV230,E_Smart!X230+E_Smart!AV230,E_Dead!X230+E_Dead!AV230,E_Cust!X230+E_Cust!AV230),2))</f>
        <v/>
      </c>
      <c r="G230" s="13">
        <f>IF(OR($A230&gt;$B$3,Debts!$V$8=0),"",ROUND(CHOOSE(StratNo,E_Snow!Y230+E_Snow!AW230,E_Aval!Y230+E_Aval!AW230,E_Smart!Y230+E_Smart!AW230,E_Dead!Y230+E_Dead!AW230,E_Cust!Y230+E_Cust!AW230),2))</f>
        <v/>
      </c>
      <c r="H230" s="13">
        <f>IF(OR($A230&gt;$B$3,Debts!$V$9=0),"",ROUND(CHOOSE(StratNo,E_Snow!Z230+E_Snow!AX230,E_Aval!Z230+E_Aval!AX230,E_Smart!Z230+E_Smart!AX230,E_Dead!Z230+E_Dead!AX230,E_Cust!Z230+E_Cust!AX230),2))</f>
        <v/>
      </c>
      <c r="I230" s="13">
        <f>IF(OR($A230&gt;$B$3,Debts!$V$10=0),"",ROUND(CHOOSE(StratNo,E_Snow!AA230+E_Snow!AY230,E_Aval!AA230+E_Aval!AY230,E_Smart!AA230+E_Smart!AY230,E_Dead!AA230+E_Dead!AY230,E_Cust!AA230+E_Cust!AY230),2))</f>
        <v/>
      </c>
      <c r="J230" s="13">
        <f>IF(OR($A230&gt;$B$3,Debts!$V$11=0),"",ROUND(CHOOSE(StratNo,E_Snow!AB230+E_Snow!AZ230,E_Aval!AB230+E_Aval!AZ230,E_Smart!AB230+E_Smart!AZ230,E_Dead!AB230+E_Dead!AZ230,E_Cust!AB230+E_Cust!AZ230),2))</f>
        <v/>
      </c>
      <c r="K230" s="13">
        <f>IF(OR($A230&gt;$B$3,Debts!$V$12=0),"",ROUND(CHOOSE(StratNo,E_Snow!AC230+E_Snow!BA230,E_Aval!AC230+E_Aval!BA230,E_Smart!AC230+E_Smart!BA230,E_Dead!AC230+E_Dead!BA230,E_Cust!AC230+E_Cust!BA230),2))</f>
        <v/>
      </c>
      <c r="L230" s="13">
        <f>IF(OR($A230&gt;$B$3,Debts!$V$13=0),"",ROUND(CHOOSE(StratNo,E_Snow!AD230+E_Snow!BB230,E_Aval!AD230+E_Aval!BB230,E_Smart!AD230+E_Smart!BB230,E_Dead!AD230+E_Dead!BB230,E_Cust!AD230+E_Cust!BB230),2))</f>
        <v/>
      </c>
      <c r="M230" s="13">
        <f>IF(OR($A230&gt;$B$3,Debts!$V$14=0),"",ROUND(CHOOSE(StratNo,E_Snow!AE230+E_Snow!BC230,E_Aval!AE230+E_Aval!BC230,E_Smart!AE230+E_Smart!BC230,E_Dead!AE230+E_Dead!BC230,E_Cust!AE230+E_Cust!BC230),2))</f>
        <v/>
      </c>
      <c r="N230" s="13">
        <f>IF(OR($A230&gt;$B$3,Debts!$V$15=0),"",ROUND(CHOOSE(StratNo,E_Snow!AF230+E_Snow!BD230,E_Aval!AF230+E_Aval!BD230,E_Smart!AF230+E_Smart!BD230,E_Dead!AF230+E_Dead!BD230,E_Cust!AF230+E_Cust!BD230),2))</f>
        <v/>
      </c>
      <c r="O230" s="13">
        <f>IF(OR($A230&gt;$B$3,Debts!$V$16=0),"",ROUND(CHOOSE(StratNo,E_Snow!AG230+E_Snow!BE230,E_Aval!AG230+E_Aval!BE230,E_Smart!AG230+E_Smart!BE230,E_Dead!AG230+E_Dead!BE230,E_Cust!AG230+E_Cust!BE230),2))</f>
        <v/>
      </c>
      <c r="P230" s="13">
        <f>IF($A230&gt;$B$3,"",CHOOSE(StratNo,E_Snow!G230,E_Aval!G230,E_Smart!G230,E_Dead!G230,E_Cust!G230))</f>
        <v/>
      </c>
      <c r="Q230" s="13">
        <f>IF($A230&gt;$B$3,"",CHOOSE(StratNo,E_Snow!H230,E_Aval!H230,E_Smart!H230,E_Dead!H230,E_Cust!H230))</f>
        <v/>
      </c>
      <c r="R230" s="13">
        <f>IF($A230&gt;$B$3,"",CHOOSE(StratNo,E_Snow!I230,E_Aval!I230,E_Smart!I230,E_Dead!I230,E_Cust!I230))</f>
        <v/>
      </c>
    </row>
    <row r="231">
      <c r="A231" s="20" t="n">
        <v>226</v>
      </c>
      <c r="B231" s="11">
        <f>IF(A231&gt;$B$3,"",Months!B231)</f>
        <v/>
      </c>
      <c r="C231" s="13">
        <f>IF(A231&gt;$B$3,"",ROUND(Months!C231+Months!D231,2))</f>
        <v/>
      </c>
      <c r="D231" s="13">
        <f>IF(OR($A231&gt;$B$3,Debts!$V$5=0),"",ROUND(CHOOSE(StratNo,E_Snow!V231+E_Snow!AT231,E_Aval!V231+E_Aval!AT231,E_Smart!V231+E_Smart!AT231,E_Dead!V231+E_Dead!AT231,E_Cust!V231+E_Cust!AT231),2))</f>
        <v/>
      </c>
      <c r="E231" s="13">
        <f>IF(OR($A231&gt;$B$3,Debts!$V$6=0),"",ROUND(CHOOSE(StratNo,E_Snow!W231+E_Snow!AU231,E_Aval!W231+E_Aval!AU231,E_Smart!W231+E_Smart!AU231,E_Dead!W231+E_Dead!AU231,E_Cust!W231+E_Cust!AU231),2))</f>
        <v/>
      </c>
      <c r="F231" s="13">
        <f>IF(OR($A231&gt;$B$3,Debts!$V$7=0),"",ROUND(CHOOSE(StratNo,E_Snow!X231+E_Snow!AV231,E_Aval!X231+E_Aval!AV231,E_Smart!X231+E_Smart!AV231,E_Dead!X231+E_Dead!AV231,E_Cust!X231+E_Cust!AV231),2))</f>
        <v/>
      </c>
      <c r="G231" s="13">
        <f>IF(OR($A231&gt;$B$3,Debts!$V$8=0),"",ROUND(CHOOSE(StratNo,E_Snow!Y231+E_Snow!AW231,E_Aval!Y231+E_Aval!AW231,E_Smart!Y231+E_Smart!AW231,E_Dead!Y231+E_Dead!AW231,E_Cust!Y231+E_Cust!AW231),2))</f>
        <v/>
      </c>
      <c r="H231" s="13">
        <f>IF(OR($A231&gt;$B$3,Debts!$V$9=0),"",ROUND(CHOOSE(StratNo,E_Snow!Z231+E_Snow!AX231,E_Aval!Z231+E_Aval!AX231,E_Smart!Z231+E_Smart!AX231,E_Dead!Z231+E_Dead!AX231,E_Cust!Z231+E_Cust!AX231),2))</f>
        <v/>
      </c>
      <c r="I231" s="13">
        <f>IF(OR($A231&gt;$B$3,Debts!$V$10=0),"",ROUND(CHOOSE(StratNo,E_Snow!AA231+E_Snow!AY231,E_Aval!AA231+E_Aval!AY231,E_Smart!AA231+E_Smart!AY231,E_Dead!AA231+E_Dead!AY231,E_Cust!AA231+E_Cust!AY231),2))</f>
        <v/>
      </c>
      <c r="J231" s="13">
        <f>IF(OR($A231&gt;$B$3,Debts!$V$11=0),"",ROUND(CHOOSE(StratNo,E_Snow!AB231+E_Snow!AZ231,E_Aval!AB231+E_Aval!AZ231,E_Smart!AB231+E_Smart!AZ231,E_Dead!AB231+E_Dead!AZ231,E_Cust!AB231+E_Cust!AZ231),2))</f>
        <v/>
      </c>
      <c r="K231" s="13">
        <f>IF(OR($A231&gt;$B$3,Debts!$V$12=0),"",ROUND(CHOOSE(StratNo,E_Snow!AC231+E_Snow!BA231,E_Aval!AC231+E_Aval!BA231,E_Smart!AC231+E_Smart!BA231,E_Dead!AC231+E_Dead!BA231,E_Cust!AC231+E_Cust!BA231),2))</f>
        <v/>
      </c>
      <c r="L231" s="13">
        <f>IF(OR($A231&gt;$B$3,Debts!$V$13=0),"",ROUND(CHOOSE(StratNo,E_Snow!AD231+E_Snow!BB231,E_Aval!AD231+E_Aval!BB231,E_Smart!AD231+E_Smart!BB231,E_Dead!AD231+E_Dead!BB231,E_Cust!AD231+E_Cust!BB231),2))</f>
        <v/>
      </c>
      <c r="M231" s="13">
        <f>IF(OR($A231&gt;$B$3,Debts!$V$14=0),"",ROUND(CHOOSE(StratNo,E_Snow!AE231+E_Snow!BC231,E_Aval!AE231+E_Aval!BC231,E_Smart!AE231+E_Smart!BC231,E_Dead!AE231+E_Dead!BC231,E_Cust!AE231+E_Cust!BC231),2))</f>
        <v/>
      </c>
      <c r="N231" s="13">
        <f>IF(OR($A231&gt;$B$3,Debts!$V$15=0),"",ROUND(CHOOSE(StratNo,E_Snow!AF231+E_Snow!BD231,E_Aval!AF231+E_Aval!BD231,E_Smart!AF231+E_Smart!BD231,E_Dead!AF231+E_Dead!BD231,E_Cust!AF231+E_Cust!BD231),2))</f>
        <v/>
      </c>
      <c r="O231" s="13">
        <f>IF(OR($A231&gt;$B$3,Debts!$V$16=0),"",ROUND(CHOOSE(StratNo,E_Snow!AG231+E_Snow!BE231,E_Aval!AG231+E_Aval!BE231,E_Smart!AG231+E_Smart!BE231,E_Dead!AG231+E_Dead!BE231,E_Cust!AG231+E_Cust!BE231),2))</f>
        <v/>
      </c>
      <c r="P231" s="13">
        <f>IF($A231&gt;$B$3,"",CHOOSE(StratNo,E_Snow!G231,E_Aval!G231,E_Smart!G231,E_Dead!G231,E_Cust!G231))</f>
        <v/>
      </c>
      <c r="Q231" s="13">
        <f>IF($A231&gt;$B$3,"",CHOOSE(StratNo,E_Snow!H231,E_Aval!H231,E_Smart!H231,E_Dead!H231,E_Cust!H231))</f>
        <v/>
      </c>
      <c r="R231" s="13">
        <f>IF($A231&gt;$B$3,"",CHOOSE(StratNo,E_Snow!I231,E_Aval!I231,E_Smart!I231,E_Dead!I231,E_Cust!I231))</f>
        <v/>
      </c>
    </row>
    <row r="232">
      <c r="A232" s="20" t="n">
        <v>227</v>
      </c>
      <c r="B232" s="11">
        <f>IF(A232&gt;$B$3,"",Months!B232)</f>
        <v/>
      </c>
      <c r="C232" s="13">
        <f>IF(A232&gt;$B$3,"",ROUND(Months!C232+Months!D232,2))</f>
        <v/>
      </c>
      <c r="D232" s="13">
        <f>IF(OR($A232&gt;$B$3,Debts!$V$5=0),"",ROUND(CHOOSE(StratNo,E_Snow!V232+E_Snow!AT232,E_Aval!V232+E_Aval!AT232,E_Smart!V232+E_Smart!AT232,E_Dead!V232+E_Dead!AT232,E_Cust!V232+E_Cust!AT232),2))</f>
        <v/>
      </c>
      <c r="E232" s="13">
        <f>IF(OR($A232&gt;$B$3,Debts!$V$6=0),"",ROUND(CHOOSE(StratNo,E_Snow!W232+E_Snow!AU232,E_Aval!W232+E_Aval!AU232,E_Smart!W232+E_Smart!AU232,E_Dead!W232+E_Dead!AU232,E_Cust!W232+E_Cust!AU232),2))</f>
        <v/>
      </c>
      <c r="F232" s="13">
        <f>IF(OR($A232&gt;$B$3,Debts!$V$7=0),"",ROUND(CHOOSE(StratNo,E_Snow!X232+E_Snow!AV232,E_Aval!X232+E_Aval!AV232,E_Smart!X232+E_Smart!AV232,E_Dead!X232+E_Dead!AV232,E_Cust!X232+E_Cust!AV232),2))</f>
        <v/>
      </c>
      <c r="G232" s="13">
        <f>IF(OR($A232&gt;$B$3,Debts!$V$8=0),"",ROUND(CHOOSE(StratNo,E_Snow!Y232+E_Snow!AW232,E_Aval!Y232+E_Aval!AW232,E_Smart!Y232+E_Smart!AW232,E_Dead!Y232+E_Dead!AW232,E_Cust!Y232+E_Cust!AW232),2))</f>
        <v/>
      </c>
      <c r="H232" s="13">
        <f>IF(OR($A232&gt;$B$3,Debts!$V$9=0),"",ROUND(CHOOSE(StratNo,E_Snow!Z232+E_Snow!AX232,E_Aval!Z232+E_Aval!AX232,E_Smart!Z232+E_Smart!AX232,E_Dead!Z232+E_Dead!AX232,E_Cust!Z232+E_Cust!AX232),2))</f>
        <v/>
      </c>
      <c r="I232" s="13">
        <f>IF(OR($A232&gt;$B$3,Debts!$V$10=0),"",ROUND(CHOOSE(StratNo,E_Snow!AA232+E_Snow!AY232,E_Aval!AA232+E_Aval!AY232,E_Smart!AA232+E_Smart!AY232,E_Dead!AA232+E_Dead!AY232,E_Cust!AA232+E_Cust!AY232),2))</f>
        <v/>
      </c>
      <c r="J232" s="13">
        <f>IF(OR($A232&gt;$B$3,Debts!$V$11=0),"",ROUND(CHOOSE(StratNo,E_Snow!AB232+E_Snow!AZ232,E_Aval!AB232+E_Aval!AZ232,E_Smart!AB232+E_Smart!AZ232,E_Dead!AB232+E_Dead!AZ232,E_Cust!AB232+E_Cust!AZ232),2))</f>
        <v/>
      </c>
      <c r="K232" s="13">
        <f>IF(OR($A232&gt;$B$3,Debts!$V$12=0),"",ROUND(CHOOSE(StratNo,E_Snow!AC232+E_Snow!BA232,E_Aval!AC232+E_Aval!BA232,E_Smart!AC232+E_Smart!BA232,E_Dead!AC232+E_Dead!BA232,E_Cust!AC232+E_Cust!BA232),2))</f>
        <v/>
      </c>
      <c r="L232" s="13">
        <f>IF(OR($A232&gt;$B$3,Debts!$V$13=0),"",ROUND(CHOOSE(StratNo,E_Snow!AD232+E_Snow!BB232,E_Aval!AD232+E_Aval!BB232,E_Smart!AD232+E_Smart!BB232,E_Dead!AD232+E_Dead!BB232,E_Cust!AD232+E_Cust!BB232),2))</f>
        <v/>
      </c>
      <c r="M232" s="13">
        <f>IF(OR($A232&gt;$B$3,Debts!$V$14=0),"",ROUND(CHOOSE(StratNo,E_Snow!AE232+E_Snow!BC232,E_Aval!AE232+E_Aval!BC232,E_Smart!AE232+E_Smart!BC232,E_Dead!AE232+E_Dead!BC232,E_Cust!AE232+E_Cust!BC232),2))</f>
        <v/>
      </c>
      <c r="N232" s="13">
        <f>IF(OR($A232&gt;$B$3,Debts!$V$15=0),"",ROUND(CHOOSE(StratNo,E_Snow!AF232+E_Snow!BD232,E_Aval!AF232+E_Aval!BD232,E_Smart!AF232+E_Smart!BD232,E_Dead!AF232+E_Dead!BD232,E_Cust!AF232+E_Cust!BD232),2))</f>
        <v/>
      </c>
      <c r="O232" s="13">
        <f>IF(OR($A232&gt;$B$3,Debts!$V$16=0),"",ROUND(CHOOSE(StratNo,E_Snow!AG232+E_Snow!BE232,E_Aval!AG232+E_Aval!BE232,E_Smart!AG232+E_Smart!BE232,E_Dead!AG232+E_Dead!BE232,E_Cust!AG232+E_Cust!BE232),2))</f>
        <v/>
      </c>
      <c r="P232" s="13">
        <f>IF($A232&gt;$B$3,"",CHOOSE(StratNo,E_Snow!G232,E_Aval!G232,E_Smart!G232,E_Dead!G232,E_Cust!G232))</f>
        <v/>
      </c>
      <c r="Q232" s="13">
        <f>IF($A232&gt;$B$3,"",CHOOSE(StratNo,E_Snow!H232,E_Aval!H232,E_Smart!H232,E_Dead!H232,E_Cust!H232))</f>
        <v/>
      </c>
      <c r="R232" s="13">
        <f>IF($A232&gt;$B$3,"",CHOOSE(StratNo,E_Snow!I232,E_Aval!I232,E_Smart!I232,E_Dead!I232,E_Cust!I232))</f>
        <v/>
      </c>
    </row>
    <row r="233">
      <c r="A233" s="20" t="n">
        <v>228</v>
      </c>
      <c r="B233" s="11">
        <f>IF(A233&gt;$B$3,"",Months!B233)</f>
        <v/>
      </c>
      <c r="C233" s="13">
        <f>IF(A233&gt;$B$3,"",ROUND(Months!C233+Months!D233,2))</f>
        <v/>
      </c>
      <c r="D233" s="13">
        <f>IF(OR($A233&gt;$B$3,Debts!$V$5=0),"",ROUND(CHOOSE(StratNo,E_Snow!V233+E_Snow!AT233,E_Aval!V233+E_Aval!AT233,E_Smart!V233+E_Smart!AT233,E_Dead!V233+E_Dead!AT233,E_Cust!V233+E_Cust!AT233),2))</f>
        <v/>
      </c>
      <c r="E233" s="13">
        <f>IF(OR($A233&gt;$B$3,Debts!$V$6=0),"",ROUND(CHOOSE(StratNo,E_Snow!W233+E_Snow!AU233,E_Aval!W233+E_Aval!AU233,E_Smart!W233+E_Smart!AU233,E_Dead!W233+E_Dead!AU233,E_Cust!W233+E_Cust!AU233),2))</f>
        <v/>
      </c>
      <c r="F233" s="13">
        <f>IF(OR($A233&gt;$B$3,Debts!$V$7=0),"",ROUND(CHOOSE(StratNo,E_Snow!X233+E_Snow!AV233,E_Aval!X233+E_Aval!AV233,E_Smart!X233+E_Smart!AV233,E_Dead!X233+E_Dead!AV233,E_Cust!X233+E_Cust!AV233),2))</f>
        <v/>
      </c>
      <c r="G233" s="13">
        <f>IF(OR($A233&gt;$B$3,Debts!$V$8=0),"",ROUND(CHOOSE(StratNo,E_Snow!Y233+E_Snow!AW233,E_Aval!Y233+E_Aval!AW233,E_Smart!Y233+E_Smart!AW233,E_Dead!Y233+E_Dead!AW233,E_Cust!Y233+E_Cust!AW233),2))</f>
        <v/>
      </c>
      <c r="H233" s="13">
        <f>IF(OR($A233&gt;$B$3,Debts!$V$9=0),"",ROUND(CHOOSE(StratNo,E_Snow!Z233+E_Snow!AX233,E_Aval!Z233+E_Aval!AX233,E_Smart!Z233+E_Smart!AX233,E_Dead!Z233+E_Dead!AX233,E_Cust!Z233+E_Cust!AX233),2))</f>
        <v/>
      </c>
      <c r="I233" s="13">
        <f>IF(OR($A233&gt;$B$3,Debts!$V$10=0),"",ROUND(CHOOSE(StratNo,E_Snow!AA233+E_Snow!AY233,E_Aval!AA233+E_Aval!AY233,E_Smart!AA233+E_Smart!AY233,E_Dead!AA233+E_Dead!AY233,E_Cust!AA233+E_Cust!AY233),2))</f>
        <v/>
      </c>
      <c r="J233" s="13">
        <f>IF(OR($A233&gt;$B$3,Debts!$V$11=0),"",ROUND(CHOOSE(StratNo,E_Snow!AB233+E_Snow!AZ233,E_Aval!AB233+E_Aval!AZ233,E_Smart!AB233+E_Smart!AZ233,E_Dead!AB233+E_Dead!AZ233,E_Cust!AB233+E_Cust!AZ233),2))</f>
        <v/>
      </c>
      <c r="K233" s="13">
        <f>IF(OR($A233&gt;$B$3,Debts!$V$12=0),"",ROUND(CHOOSE(StratNo,E_Snow!AC233+E_Snow!BA233,E_Aval!AC233+E_Aval!BA233,E_Smart!AC233+E_Smart!BA233,E_Dead!AC233+E_Dead!BA233,E_Cust!AC233+E_Cust!BA233),2))</f>
        <v/>
      </c>
      <c r="L233" s="13">
        <f>IF(OR($A233&gt;$B$3,Debts!$V$13=0),"",ROUND(CHOOSE(StratNo,E_Snow!AD233+E_Snow!BB233,E_Aval!AD233+E_Aval!BB233,E_Smart!AD233+E_Smart!BB233,E_Dead!AD233+E_Dead!BB233,E_Cust!AD233+E_Cust!BB233),2))</f>
        <v/>
      </c>
      <c r="M233" s="13">
        <f>IF(OR($A233&gt;$B$3,Debts!$V$14=0),"",ROUND(CHOOSE(StratNo,E_Snow!AE233+E_Snow!BC233,E_Aval!AE233+E_Aval!BC233,E_Smart!AE233+E_Smart!BC233,E_Dead!AE233+E_Dead!BC233,E_Cust!AE233+E_Cust!BC233),2))</f>
        <v/>
      </c>
      <c r="N233" s="13">
        <f>IF(OR($A233&gt;$B$3,Debts!$V$15=0),"",ROUND(CHOOSE(StratNo,E_Snow!AF233+E_Snow!BD233,E_Aval!AF233+E_Aval!BD233,E_Smart!AF233+E_Smart!BD233,E_Dead!AF233+E_Dead!BD233,E_Cust!AF233+E_Cust!BD233),2))</f>
        <v/>
      </c>
      <c r="O233" s="13">
        <f>IF(OR($A233&gt;$B$3,Debts!$V$16=0),"",ROUND(CHOOSE(StratNo,E_Snow!AG233+E_Snow!BE233,E_Aval!AG233+E_Aval!BE233,E_Smart!AG233+E_Smart!BE233,E_Dead!AG233+E_Dead!BE233,E_Cust!AG233+E_Cust!BE233),2))</f>
        <v/>
      </c>
      <c r="P233" s="13">
        <f>IF($A233&gt;$B$3,"",CHOOSE(StratNo,E_Snow!G233,E_Aval!G233,E_Smart!G233,E_Dead!G233,E_Cust!G233))</f>
        <v/>
      </c>
      <c r="Q233" s="13">
        <f>IF($A233&gt;$B$3,"",CHOOSE(StratNo,E_Snow!H233,E_Aval!H233,E_Smart!H233,E_Dead!H233,E_Cust!H233))</f>
        <v/>
      </c>
      <c r="R233" s="13">
        <f>IF($A233&gt;$B$3,"",CHOOSE(StratNo,E_Snow!I233,E_Aval!I233,E_Smart!I233,E_Dead!I233,E_Cust!I233))</f>
        <v/>
      </c>
    </row>
    <row r="234">
      <c r="A234" s="20" t="n">
        <v>229</v>
      </c>
      <c r="B234" s="11">
        <f>IF(A234&gt;$B$3,"",Months!B234)</f>
        <v/>
      </c>
      <c r="C234" s="13">
        <f>IF(A234&gt;$B$3,"",ROUND(Months!C234+Months!D234,2))</f>
        <v/>
      </c>
      <c r="D234" s="13">
        <f>IF(OR($A234&gt;$B$3,Debts!$V$5=0),"",ROUND(CHOOSE(StratNo,E_Snow!V234+E_Snow!AT234,E_Aval!V234+E_Aval!AT234,E_Smart!V234+E_Smart!AT234,E_Dead!V234+E_Dead!AT234,E_Cust!V234+E_Cust!AT234),2))</f>
        <v/>
      </c>
      <c r="E234" s="13">
        <f>IF(OR($A234&gt;$B$3,Debts!$V$6=0),"",ROUND(CHOOSE(StratNo,E_Snow!W234+E_Snow!AU234,E_Aval!W234+E_Aval!AU234,E_Smart!W234+E_Smart!AU234,E_Dead!W234+E_Dead!AU234,E_Cust!W234+E_Cust!AU234),2))</f>
        <v/>
      </c>
      <c r="F234" s="13">
        <f>IF(OR($A234&gt;$B$3,Debts!$V$7=0),"",ROUND(CHOOSE(StratNo,E_Snow!X234+E_Snow!AV234,E_Aval!X234+E_Aval!AV234,E_Smart!X234+E_Smart!AV234,E_Dead!X234+E_Dead!AV234,E_Cust!X234+E_Cust!AV234),2))</f>
        <v/>
      </c>
      <c r="G234" s="13">
        <f>IF(OR($A234&gt;$B$3,Debts!$V$8=0),"",ROUND(CHOOSE(StratNo,E_Snow!Y234+E_Snow!AW234,E_Aval!Y234+E_Aval!AW234,E_Smart!Y234+E_Smart!AW234,E_Dead!Y234+E_Dead!AW234,E_Cust!Y234+E_Cust!AW234),2))</f>
        <v/>
      </c>
      <c r="H234" s="13">
        <f>IF(OR($A234&gt;$B$3,Debts!$V$9=0),"",ROUND(CHOOSE(StratNo,E_Snow!Z234+E_Snow!AX234,E_Aval!Z234+E_Aval!AX234,E_Smart!Z234+E_Smart!AX234,E_Dead!Z234+E_Dead!AX234,E_Cust!Z234+E_Cust!AX234),2))</f>
        <v/>
      </c>
      <c r="I234" s="13">
        <f>IF(OR($A234&gt;$B$3,Debts!$V$10=0),"",ROUND(CHOOSE(StratNo,E_Snow!AA234+E_Snow!AY234,E_Aval!AA234+E_Aval!AY234,E_Smart!AA234+E_Smart!AY234,E_Dead!AA234+E_Dead!AY234,E_Cust!AA234+E_Cust!AY234),2))</f>
        <v/>
      </c>
      <c r="J234" s="13">
        <f>IF(OR($A234&gt;$B$3,Debts!$V$11=0),"",ROUND(CHOOSE(StratNo,E_Snow!AB234+E_Snow!AZ234,E_Aval!AB234+E_Aval!AZ234,E_Smart!AB234+E_Smart!AZ234,E_Dead!AB234+E_Dead!AZ234,E_Cust!AB234+E_Cust!AZ234),2))</f>
        <v/>
      </c>
      <c r="K234" s="13">
        <f>IF(OR($A234&gt;$B$3,Debts!$V$12=0),"",ROUND(CHOOSE(StratNo,E_Snow!AC234+E_Snow!BA234,E_Aval!AC234+E_Aval!BA234,E_Smart!AC234+E_Smart!BA234,E_Dead!AC234+E_Dead!BA234,E_Cust!AC234+E_Cust!BA234),2))</f>
        <v/>
      </c>
      <c r="L234" s="13">
        <f>IF(OR($A234&gt;$B$3,Debts!$V$13=0),"",ROUND(CHOOSE(StratNo,E_Snow!AD234+E_Snow!BB234,E_Aval!AD234+E_Aval!BB234,E_Smart!AD234+E_Smart!BB234,E_Dead!AD234+E_Dead!BB234,E_Cust!AD234+E_Cust!BB234),2))</f>
        <v/>
      </c>
      <c r="M234" s="13">
        <f>IF(OR($A234&gt;$B$3,Debts!$V$14=0),"",ROUND(CHOOSE(StratNo,E_Snow!AE234+E_Snow!BC234,E_Aval!AE234+E_Aval!BC234,E_Smart!AE234+E_Smart!BC234,E_Dead!AE234+E_Dead!BC234,E_Cust!AE234+E_Cust!BC234),2))</f>
        <v/>
      </c>
      <c r="N234" s="13">
        <f>IF(OR($A234&gt;$B$3,Debts!$V$15=0),"",ROUND(CHOOSE(StratNo,E_Snow!AF234+E_Snow!BD234,E_Aval!AF234+E_Aval!BD234,E_Smart!AF234+E_Smart!BD234,E_Dead!AF234+E_Dead!BD234,E_Cust!AF234+E_Cust!BD234),2))</f>
        <v/>
      </c>
      <c r="O234" s="13">
        <f>IF(OR($A234&gt;$B$3,Debts!$V$16=0),"",ROUND(CHOOSE(StratNo,E_Snow!AG234+E_Snow!BE234,E_Aval!AG234+E_Aval!BE234,E_Smart!AG234+E_Smart!BE234,E_Dead!AG234+E_Dead!BE234,E_Cust!AG234+E_Cust!BE234),2))</f>
        <v/>
      </c>
      <c r="P234" s="13">
        <f>IF($A234&gt;$B$3,"",CHOOSE(StratNo,E_Snow!G234,E_Aval!G234,E_Smart!G234,E_Dead!G234,E_Cust!G234))</f>
        <v/>
      </c>
      <c r="Q234" s="13">
        <f>IF($A234&gt;$B$3,"",CHOOSE(StratNo,E_Snow!H234,E_Aval!H234,E_Smart!H234,E_Dead!H234,E_Cust!H234))</f>
        <v/>
      </c>
      <c r="R234" s="13">
        <f>IF($A234&gt;$B$3,"",CHOOSE(StratNo,E_Snow!I234,E_Aval!I234,E_Smart!I234,E_Dead!I234,E_Cust!I234))</f>
        <v/>
      </c>
    </row>
    <row r="235">
      <c r="A235" s="20" t="n">
        <v>230</v>
      </c>
      <c r="B235" s="11">
        <f>IF(A235&gt;$B$3,"",Months!B235)</f>
        <v/>
      </c>
      <c r="C235" s="13">
        <f>IF(A235&gt;$B$3,"",ROUND(Months!C235+Months!D235,2))</f>
        <v/>
      </c>
      <c r="D235" s="13">
        <f>IF(OR($A235&gt;$B$3,Debts!$V$5=0),"",ROUND(CHOOSE(StratNo,E_Snow!V235+E_Snow!AT235,E_Aval!V235+E_Aval!AT235,E_Smart!V235+E_Smart!AT235,E_Dead!V235+E_Dead!AT235,E_Cust!V235+E_Cust!AT235),2))</f>
        <v/>
      </c>
      <c r="E235" s="13">
        <f>IF(OR($A235&gt;$B$3,Debts!$V$6=0),"",ROUND(CHOOSE(StratNo,E_Snow!W235+E_Snow!AU235,E_Aval!W235+E_Aval!AU235,E_Smart!W235+E_Smart!AU235,E_Dead!W235+E_Dead!AU235,E_Cust!W235+E_Cust!AU235),2))</f>
        <v/>
      </c>
      <c r="F235" s="13">
        <f>IF(OR($A235&gt;$B$3,Debts!$V$7=0),"",ROUND(CHOOSE(StratNo,E_Snow!X235+E_Snow!AV235,E_Aval!X235+E_Aval!AV235,E_Smart!X235+E_Smart!AV235,E_Dead!X235+E_Dead!AV235,E_Cust!X235+E_Cust!AV235),2))</f>
        <v/>
      </c>
      <c r="G235" s="13">
        <f>IF(OR($A235&gt;$B$3,Debts!$V$8=0),"",ROUND(CHOOSE(StratNo,E_Snow!Y235+E_Snow!AW235,E_Aval!Y235+E_Aval!AW235,E_Smart!Y235+E_Smart!AW235,E_Dead!Y235+E_Dead!AW235,E_Cust!Y235+E_Cust!AW235),2))</f>
        <v/>
      </c>
      <c r="H235" s="13">
        <f>IF(OR($A235&gt;$B$3,Debts!$V$9=0),"",ROUND(CHOOSE(StratNo,E_Snow!Z235+E_Snow!AX235,E_Aval!Z235+E_Aval!AX235,E_Smart!Z235+E_Smart!AX235,E_Dead!Z235+E_Dead!AX235,E_Cust!Z235+E_Cust!AX235),2))</f>
        <v/>
      </c>
      <c r="I235" s="13">
        <f>IF(OR($A235&gt;$B$3,Debts!$V$10=0),"",ROUND(CHOOSE(StratNo,E_Snow!AA235+E_Snow!AY235,E_Aval!AA235+E_Aval!AY235,E_Smart!AA235+E_Smart!AY235,E_Dead!AA235+E_Dead!AY235,E_Cust!AA235+E_Cust!AY235),2))</f>
        <v/>
      </c>
      <c r="J235" s="13">
        <f>IF(OR($A235&gt;$B$3,Debts!$V$11=0),"",ROUND(CHOOSE(StratNo,E_Snow!AB235+E_Snow!AZ235,E_Aval!AB235+E_Aval!AZ235,E_Smart!AB235+E_Smart!AZ235,E_Dead!AB235+E_Dead!AZ235,E_Cust!AB235+E_Cust!AZ235),2))</f>
        <v/>
      </c>
      <c r="K235" s="13">
        <f>IF(OR($A235&gt;$B$3,Debts!$V$12=0),"",ROUND(CHOOSE(StratNo,E_Snow!AC235+E_Snow!BA235,E_Aval!AC235+E_Aval!BA235,E_Smart!AC235+E_Smart!BA235,E_Dead!AC235+E_Dead!BA235,E_Cust!AC235+E_Cust!BA235),2))</f>
        <v/>
      </c>
      <c r="L235" s="13">
        <f>IF(OR($A235&gt;$B$3,Debts!$V$13=0),"",ROUND(CHOOSE(StratNo,E_Snow!AD235+E_Snow!BB235,E_Aval!AD235+E_Aval!BB235,E_Smart!AD235+E_Smart!BB235,E_Dead!AD235+E_Dead!BB235,E_Cust!AD235+E_Cust!BB235),2))</f>
        <v/>
      </c>
      <c r="M235" s="13">
        <f>IF(OR($A235&gt;$B$3,Debts!$V$14=0),"",ROUND(CHOOSE(StratNo,E_Snow!AE235+E_Snow!BC235,E_Aval!AE235+E_Aval!BC235,E_Smart!AE235+E_Smart!BC235,E_Dead!AE235+E_Dead!BC235,E_Cust!AE235+E_Cust!BC235),2))</f>
        <v/>
      </c>
      <c r="N235" s="13">
        <f>IF(OR($A235&gt;$B$3,Debts!$V$15=0),"",ROUND(CHOOSE(StratNo,E_Snow!AF235+E_Snow!BD235,E_Aval!AF235+E_Aval!BD235,E_Smart!AF235+E_Smart!BD235,E_Dead!AF235+E_Dead!BD235,E_Cust!AF235+E_Cust!BD235),2))</f>
        <v/>
      </c>
      <c r="O235" s="13">
        <f>IF(OR($A235&gt;$B$3,Debts!$V$16=0),"",ROUND(CHOOSE(StratNo,E_Snow!AG235+E_Snow!BE235,E_Aval!AG235+E_Aval!BE235,E_Smart!AG235+E_Smart!BE235,E_Dead!AG235+E_Dead!BE235,E_Cust!AG235+E_Cust!BE235),2))</f>
        <v/>
      </c>
      <c r="P235" s="13">
        <f>IF($A235&gt;$B$3,"",CHOOSE(StratNo,E_Snow!G235,E_Aval!G235,E_Smart!G235,E_Dead!G235,E_Cust!G235))</f>
        <v/>
      </c>
      <c r="Q235" s="13">
        <f>IF($A235&gt;$B$3,"",CHOOSE(StratNo,E_Snow!H235,E_Aval!H235,E_Smart!H235,E_Dead!H235,E_Cust!H235))</f>
        <v/>
      </c>
      <c r="R235" s="13">
        <f>IF($A235&gt;$B$3,"",CHOOSE(StratNo,E_Snow!I235,E_Aval!I235,E_Smart!I235,E_Dead!I235,E_Cust!I235))</f>
        <v/>
      </c>
    </row>
    <row r="236">
      <c r="A236" s="20" t="n">
        <v>231</v>
      </c>
      <c r="B236" s="11">
        <f>IF(A236&gt;$B$3,"",Months!B236)</f>
        <v/>
      </c>
      <c r="C236" s="13">
        <f>IF(A236&gt;$B$3,"",ROUND(Months!C236+Months!D236,2))</f>
        <v/>
      </c>
      <c r="D236" s="13">
        <f>IF(OR($A236&gt;$B$3,Debts!$V$5=0),"",ROUND(CHOOSE(StratNo,E_Snow!V236+E_Snow!AT236,E_Aval!V236+E_Aval!AT236,E_Smart!V236+E_Smart!AT236,E_Dead!V236+E_Dead!AT236,E_Cust!V236+E_Cust!AT236),2))</f>
        <v/>
      </c>
      <c r="E236" s="13">
        <f>IF(OR($A236&gt;$B$3,Debts!$V$6=0),"",ROUND(CHOOSE(StratNo,E_Snow!W236+E_Snow!AU236,E_Aval!W236+E_Aval!AU236,E_Smart!W236+E_Smart!AU236,E_Dead!W236+E_Dead!AU236,E_Cust!W236+E_Cust!AU236),2))</f>
        <v/>
      </c>
      <c r="F236" s="13">
        <f>IF(OR($A236&gt;$B$3,Debts!$V$7=0),"",ROUND(CHOOSE(StratNo,E_Snow!X236+E_Snow!AV236,E_Aval!X236+E_Aval!AV236,E_Smart!X236+E_Smart!AV236,E_Dead!X236+E_Dead!AV236,E_Cust!X236+E_Cust!AV236),2))</f>
        <v/>
      </c>
      <c r="G236" s="13">
        <f>IF(OR($A236&gt;$B$3,Debts!$V$8=0),"",ROUND(CHOOSE(StratNo,E_Snow!Y236+E_Snow!AW236,E_Aval!Y236+E_Aval!AW236,E_Smart!Y236+E_Smart!AW236,E_Dead!Y236+E_Dead!AW236,E_Cust!Y236+E_Cust!AW236),2))</f>
        <v/>
      </c>
      <c r="H236" s="13">
        <f>IF(OR($A236&gt;$B$3,Debts!$V$9=0),"",ROUND(CHOOSE(StratNo,E_Snow!Z236+E_Snow!AX236,E_Aval!Z236+E_Aval!AX236,E_Smart!Z236+E_Smart!AX236,E_Dead!Z236+E_Dead!AX236,E_Cust!Z236+E_Cust!AX236),2))</f>
        <v/>
      </c>
      <c r="I236" s="13">
        <f>IF(OR($A236&gt;$B$3,Debts!$V$10=0),"",ROUND(CHOOSE(StratNo,E_Snow!AA236+E_Snow!AY236,E_Aval!AA236+E_Aval!AY236,E_Smart!AA236+E_Smart!AY236,E_Dead!AA236+E_Dead!AY236,E_Cust!AA236+E_Cust!AY236),2))</f>
        <v/>
      </c>
      <c r="J236" s="13">
        <f>IF(OR($A236&gt;$B$3,Debts!$V$11=0),"",ROUND(CHOOSE(StratNo,E_Snow!AB236+E_Snow!AZ236,E_Aval!AB236+E_Aval!AZ236,E_Smart!AB236+E_Smart!AZ236,E_Dead!AB236+E_Dead!AZ236,E_Cust!AB236+E_Cust!AZ236),2))</f>
        <v/>
      </c>
      <c r="K236" s="13">
        <f>IF(OR($A236&gt;$B$3,Debts!$V$12=0),"",ROUND(CHOOSE(StratNo,E_Snow!AC236+E_Snow!BA236,E_Aval!AC236+E_Aval!BA236,E_Smart!AC236+E_Smart!BA236,E_Dead!AC236+E_Dead!BA236,E_Cust!AC236+E_Cust!BA236),2))</f>
        <v/>
      </c>
      <c r="L236" s="13">
        <f>IF(OR($A236&gt;$B$3,Debts!$V$13=0),"",ROUND(CHOOSE(StratNo,E_Snow!AD236+E_Snow!BB236,E_Aval!AD236+E_Aval!BB236,E_Smart!AD236+E_Smart!BB236,E_Dead!AD236+E_Dead!BB236,E_Cust!AD236+E_Cust!BB236),2))</f>
        <v/>
      </c>
      <c r="M236" s="13">
        <f>IF(OR($A236&gt;$B$3,Debts!$V$14=0),"",ROUND(CHOOSE(StratNo,E_Snow!AE236+E_Snow!BC236,E_Aval!AE236+E_Aval!BC236,E_Smart!AE236+E_Smart!BC236,E_Dead!AE236+E_Dead!BC236,E_Cust!AE236+E_Cust!BC236),2))</f>
        <v/>
      </c>
      <c r="N236" s="13">
        <f>IF(OR($A236&gt;$B$3,Debts!$V$15=0),"",ROUND(CHOOSE(StratNo,E_Snow!AF236+E_Snow!BD236,E_Aval!AF236+E_Aval!BD236,E_Smart!AF236+E_Smart!BD236,E_Dead!AF236+E_Dead!BD236,E_Cust!AF236+E_Cust!BD236),2))</f>
        <v/>
      </c>
      <c r="O236" s="13">
        <f>IF(OR($A236&gt;$B$3,Debts!$V$16=0),"",ROUND(CHOOSE(StratNo,E_Snow!AG236+E_Snow!BE236,E_Aval!AG236+E_Aval!BE236,E_Smart!AG236+E_Smart!BE236,E_Dead!AG236+E_Dead!BE236,E_Cust!AG236+E_Cust!BE236),2))</f>
        <v/>
      </c>
      <c r="P236" s="13">
        <f>IF($A236&gt;$B$3,"",CHOOSE(StratNo,E_Snow!G236,E_Aval!G236,E_Smart!G236,E_Dead!G236,E_Cust!G236))</f>
        <v/>
      </c>
      <c r="Q236" s="13">
        <f>IF($A236&gt;$B$3,"",CHOOSE(StratNo,E_Snow!H236,E_Aval!H236,E_Smart!H236,E_Dead!H236,E_Cust!H236))</f>
        <v/>
      </c>
      <c r="R236" s="13">
        <f>IF($A236&gt;$B$3,"",CHOOSE(StratNo,E_Snow!I236,E_Aval!I236,E_Smart!I236,E_Dead!I236,E_Cust!I236))</f>
        <v/>
      </c>
    </row>
    <row r="237">
      <c r="A237" s="20" t="n">
        <v>232</v>
      </c>
      <c r="B237" s="11">
        <f>IF(A237&gt;$B$3,"",Months!B237)</f>
        <v/>
      </c>
      <c r="C237" s="13">
        <f>IF(A237&gt;$B$3,"",ROUND(Months!C237+Months!D237,2))</f>
        <v/>
      </c>
      <c r="D237" s="13">
        <f>IF(OR($A237&gt;$B$3,Debts!$V$5=0),"",ROUND(CHOOSE(StratNo,E_Snow!V237+E_Snow!AT237,E_Aval!V237+E_Aval!AT237,E_Smart!V237+E_Smart!AT237,E_Dead!V237+E_Dead!AT237,E_Cust!V237+E_Cust!AT237),2))</f>
        <v/>
      </c>
      <c r="E237" s="13">
        <f>IF(OR($A237&gt;$B$3,Debts!$V$6=0),"",ROUND(CHOOSE(StratNo,E_Snow!W237+E_Snow!AU237,E_Aval!W237+E_Aval!AU237,E_Smart!W237+E_Smart!AU237,E_Dead!W237+E_Dead!AU237,E_Cust!W237+E_Cust!AU237),2))</f>
        <v/>
      </c>
      <c r="F237" s="13">
        <f>IF(OR($A237&gt;$B$3,Debts!$V$7=0),"",ROUND(CHOOSE(StratNo,E_Snow!X237+E_Snow!AV237,E_Aval!X237+E_Aval!AV237,E_Smart!X237+E_Smart!AV237,E_Dead!X237+E_Dead!AV237,E_Cust!X237+E_Cust!AV237),2))</f>
        <v/>
      </c>
      <c r="G237" s="13">
        <f>IF(OR($A237&gt;$B$3,Debts!$V$8=0),"",ROUND(CHOOSE(StratNo,E_Snow!Y237+E_Snow!AW237,E_Aval!Y237+E_Aval!AW237,E_Smart!Y237+E_Smart!AW237,E_Dead!Y237+E_Dead!AW237,E_Cust!Y237+E_Cust!AW237),2))</f>
        <v/>
      </c>
      <c r="H237" s="13">
        <f>IF(OR($A237&gt;$B$3,Debts!$V$9=0),"",ROUND(CHOOSE(StratNo,E_Snow!Z237+E_Snow!AX237,E_Aval!Z237+E_Aval!AX237,E_Smart!Z237+E_Smart!AX237,E_Dead!Z237+E_Dead!AX237,E_Cust!Z237+E_Cust!AX237),2))</f>
        <v/>
      </c>
      <c r="I237" s="13">
        <f>IF(OR($A237&gt;$B$3,Debts!$V$10=0),"",ROUND(CHOOSE(StratNo,E_Snow!AA237+E_Snow!AY237,E_Aval!AA237+E_Aval!AY237,E_Smart!AA237+E_Smart!AY237,E_Dead!AA237+E_Dead!AY237,E_Cust!AA237+E_Cust!AY237),2))</f>
        <v/>
      </c>
      <c r="J237" s="13">
        <f>IF(OR($A237&gt;$B$3,Debts!$V$11=0),"",ROUND(CHOOSE(StratNo,E_Snow!AB237+E_Snow!AZ237,E_Aval!AB237+E_Aval!AZ237,E_Smart!AB237+E_Smart!AZ237,E_Dead!AB237+E_Dead!AZ237,E_Cust!AB237+E_Cust!AZ237),2))</f>
        <v/>
      </c>
      <c r="K237" s="13">
        <f>IF(OR($A237&gt;$B$3,Debts!$V$12=0),"",ROUND(CHOOSE(StratNo,E_Snow!AC237+E_Snow!BA237,E_Aval!AC237+E_Aval!BA237,E_Smart!AC237+E_Smart!BA237,E_Dead!AC237+E_Dead!BA237,E_Cust!AC237+E_Cust!BA237),2))</f>
        <v/>
      </c>
      <c r="L237" s="13">
        <f>IF(OR($A237&gt;$B$3,Debts!$V$13=0),"",ROUND(CHOOSE(StratNo,E_Snow!AD237+E_Snow!BB237,E_Aval!AD237+E_Aval!BB237,E_Smart!AD237+E_Smart!BB237,E_Dead!AD237+E_Dead!BB237,E_Cust!AD237+E_Cust!BB237),2))</f>
        <v/>
      </c>
      <c r="M237" s="13">
        <f>IF(OR($A237&gt;$B$3,Debts!$V$14=0),"",ROUND(CHOOSE(StratNo,E_Snow!AE237+E_Snow!BC237,E_Aval!AE237+E_Aval!BC237,E_Smart!AE237+E_Smart!BC237,E_Dead!AE237+E_Dead!BC237,E_Cust!AE237+E_Cust!BC237),2))</f>
        <v/>
      </c>
      <c r="N237" s="13">
        <f>IF(OR($A237&gt;$B$3,Debts!$V$15=0),"",ROUND(CHOOSE(StratNo,E_Snow!AF237+E_Snow!BD237,E_Aval!AF237+E_Aval!BD237,E_Smart!AF237+E_Smart!BD237,E_Dead!AF237+E_Dead!BD237,E_Cust!AF237+E_Cust!BD237),2))</f>
        <v/>
      </c>
      <c r="O237" s="13">
        <f>IF(OR($A237&gt;$B$3,Debts!$V$16=0),"",ROUND(CHOOSE(StratNo,E_Snow!AG237+E_Snow!BE237,E_Aval!AG237+E_Aval!BE237,E_Smart!AG237+E_Smart!BE237,E_Dead!AG237+E_Dead!BE237,E_Cust!AG237+E_Cust!BE237),2))</f>
        <v/>
      </c>
      <c r="P237" s="13">
        <f>IF($A237&gt;$B$3,"",CHOOSE(StratNo,E_Snow!G237,E_Aval!G237,E_Smart!G237,E_Dead!G237,E_Cust!G237))</f>
        <v/>
      </c>
      <c r="Q237" s="13">
        <f>IF($A237&gt;$B$3,"",CHOOSE(StratNo,E_Snow!H237,E_Aval!H237,E_Smart!H237,E_Dead!H237,E_Cust!H237))</f>
        <v/>
      </c>
      <c r="R237" s="13">
        <f>IF($A237&gt;$B$3,"",CHOOSE(StratNo,E_Snow!I237,E_Aval!I237,E_Smart!I237,E_Dead!I237,E_Cust!I237))</f>
        <v/>
      </c>
    </row>
    <row r="238">
      <c r="A238" s="20" t="n">
        <v>233</v>
      </c>
      <c r="B238" s="11">
        <f>IF(A238&gt;$B$3,"",Months!B238)</f>
        <v/>
      </c>
      <c r="C238" s="13">
        <f>IF(A238&gt;$B$3,"",ROUND(Months!C238+Months!D238,2))</f>
        <v/>
      </c>
      <c r="D238" s="13">
        <f>IF(OR($A238&gt;$B$3,Debts!$V$5=0),"",ROUND(CHOOSE(StratNo,E_Snow!V238+E_Snow!AT238,E_Aval!V238+E_Aval!AT238,E_Smart!V238+E_Smart!AT238,E_Dead!V238+E_Dead!AT238,E_Cust!V238+E_Cust!AT238),2))</f>
        <v/>
      </c>
      <c r="E238" s="13">
        <f>IF(OR($A238&gt;$B$3,Debts!$V$6=0),"",ROUND(CHOOSE(StratNo,E_Snow!W238+E_Snow!AU238,E_Aval!W238+E_Aval!AU238,E_Smart!W238+E_Smart!AU238,E_Dead!W238+E_Dead!AU238,E_Cust!W238+E_Cust!AU238),2))</f>
        <v/>
      </c>
      <c r="F238" s="13">
        <f>IF(OR($A238&gt;$B$3,Debts!$V$7=0),"",ROUND(CHOOSE(StratNo,E_Snow!X238+E_Snow!AV238,E_Aval!X238+E_Aval!AV238,E_Smart!X238+E_Smart!AV238,E_Dead!X238+E_Dead!AV238,E_Cust!X238+E_Cust!AV238),2))</f>
        <v/>
      </c>
      <c r="G238" s="13">
        <f>IF(OR($A238&gt;$B$3,Debts!$V$8=0),"",ROUND(CHOOSE(StratNo,E_Snow!Y238+E_Snow!AW238,E_Aval!Y238+E_Aval!AW238,E_Smart!Y238+E_Smart!AW238,E_Dead!Y238+E_Dead!AW238,E_Cust!Y238+E_Cust!AW238),2))</f>
        <v/>
      </c>
      <c r="H238" s="13">
        <f>IF(OR($A238&gt;$B$3,Debts!$V$9=0),"",ROUND(CHOOSE(StratNo,E_Snow!Z238+E_Snow!AX238,E_Aval!Z238+E_Aval!AX238,E_Smart!Z238+E_Smart!AX238,E_Dead!Z238+E_Dead!AX238,E_Cust!Z238+E_Cust!AX238),2))</f>
        <v/>
      </c>
      <c r="I238" s="13">
        <f>IF(OR($A238&gt;$B$3,Debts!$V$10=0),"",ROUND(CHOOSE(StratNo,E_Snow!AA238+E_Snow!AY238,E_Aval!AA238+E_Aval!AY238,E_Smart!AA238+E_Smart!AY238,E_Dead!AA238+E_Dead!AY238,E_Cust!AA238+E_Cust!AY238),2))</f>
        <v/>
      </c>
      <c r="J238" s="13">
        <f>IF(OR($A238&gt;$B$3,Debts!$V$11=0),"",ROUND(CHOOSE(StratNo,E_Snow!AB238+E_Snow!AZ238,E_Aval!AB238+E_Aval!AZ238,E_Smart!AB238+E_Smart!AZ238,E_Dead!AB238+E_Dead!AZ238,E_Cust!AB238+E_Cust!AZ238),2))</f>
        <v/>
      </c>
      <c r="K238" s="13">
        <f>IF(OR($A238&gt;$B$3,Debts!$V$12=0),"",ROUND(CHOOSE(StratNo,E_Snow!AC238+E_Snow!BA238,E_Aval!AC238+E_Aval!BA238,E_Smart!AC238+E_Smart!BA238,E_Dead!AC238+E_Dead!BA238,E_Cust!AC238+E_Cust!BA238),2))</f>
        <v/>
      </c>
      <c r="L238" s="13">
        <f>IF(OR($A238&gt;$B$3,Debts!$V$13=0),"",ROUND(CHOOSE(StratNo,E_Snow!AD238+E_Snow!BB238,E_Aval!AD238+E_Aval!BB238,E_Smart!AD238+E_Smart!BB238,E_Dead!AD238+E_Dead!BB238,E_Cust!AD238+E_Cust!BB238),2))</f>
        <v/>
      </c>
      <c r="M238" s="13">
        <f>IF(OR($A238&gt;$B$3,Debts!$V$14=0),"",ROUND(CHOOSE(StratNo,E_Snow!AE238+E_Snow!BC238,E_Aval!AE238+E_Aval!BC238,E_Smart!AE238+E_Smart!BC238,E_Dead!AE238+E_Dead!BC238,E_Cust!AE238+E_Cust!BC238),2))</f>
        <v/>
      </c>
      <c r="N238" s="13">
        <f>IF(OR($A238&gt;$B$3,Debts!$V$15=0),"",ROUND(CHOOSE(StratNo,E_Snow!AF238+E_Snow!BD238,E_Aval!AF238+E_Aval!BD238,E_Smart!AF238+E_Smart!BD238,E_Dead!AF238+E_Dead!BD238,E_Cust!AF238+E_Cust!BD238),2))</f>
        <v/>
      </c>
      <c r="O238" s="13">
        <f>IF(OR($A238&gt;$B$3,Debts!$V$16=0),"",ROUND(CHOOSE(StratNo,E_Snow!AG238+E_Snow!BE238,E_Aval!AG238+E_Aval!BE238,E_Smart!AG238+E_Smart!BE238,E_Dead!AG238+E_Dead!BE238,E_Cust!AG238+E_Cust!BE238),2))</f>
        <v/>
      </c>
      <c r="P238" s="13">
        <f>IF($A238&gt;$B$3,"",CHOOSE(StratNo,E_Snow!G238,E_Aval!G238,E_Smart!G238,E_Dead!G238,E_Cust!G238))</f>
        <v/>
      </c>
      <c r="Q238" s="13">
        <f>IF($A238&gt;$B$3,"",CHOOSE(StratNo,E_Snow!H238,E_Aval!H238,E_Smart!H238,E_Dead!H238,E_Cust!H238))</f>
        <v/>
      </c>
      <c r="R238" s="13">
        <f>IF($A238&gt;$B$3,"",CHOOSE(StratNo,E_Snow!I238,E_Aval!I238,E_Smart!I238,E_Dead!I238,E_Cust!I238))</f>
        <v/>
      </c>
    </row>
    <row r="239">
      <c r="A239" s="20" t="n">
        <v>234</v>
      </c>
      <c r="B239" s="11">
        <f>IF(A239&gt;$B$3,"",Months!B239)</f>
        <v/>
      </c>
      <c r="C239" s="13">
        <f>IF(A239&gt;$B$3,"",ROUND(Months!C239+Months!D239,2))</f>
        <v/>
      </c>
      <c r="D239" s="13">
        <f>IF(OR($A239&gt;$B$3,Debts!$V$5=0),"",ROUND(CHOOSE(StratNo,E_Snow!V239+E_Snow!AT239,E_Aval!V239+E_Aval!AT239,E_Smart!V239+E_Smart!AT239,E_Dead!V239+E_Dead!AT239,E_Cust!V239+E_Cust!AT239),2))</f>
        <v/>
      </c>
      <c r="E239" s="13">
        <f>IF(OR($A239&gt;$B$3,Debts!$V$6=0),"",ROUND(CHOOSE(StratNo,E_Snow!W239+E_Snow!AU239,E_Aval!W239+E_Aval!AU239,E_Smart!W239+E_Smart!AU239,E_Dead!W239+E_Dead!AU239,E_Cust!W239+E_Cust!AU239),2))</f>
        <v/>
      </c>
      <c r="F239" s="13">
        <f>IF(OR($A239&gt;$B$3,Debts!$V$7=0),"",ROUND(CHOOSE(StratNo,E_Snow!X239+E_Snow!AV239,E_Aval!X239+E_Aval!AV239,E_Smart!X239+E_Smart!AV239,E_Dead!X239+E_Dead!AV239,E_Cust!X239+E_Cust!AV239),2))</f>
        <v/>
      </c>
      <c r="G239" s="13">
        <f>IF(OR($A239&gt;$B$3,Debts!$V$8=0),"",ROUND(CHOOSE(StratNo,E_Snow!Y239+E_Snow!AW239,E_Aval!Y239+E_Aval!AW239,E_Smart!Y239+E_Smart!AW239,E_Dead!Y239+E_Dead!AW239,E_Cust!Y239+E_Cust!AW239),2))</f>
        <v/>
      </c>
      <c r="H239" s="13">
        <f>IF(OR($A239&gt;$B$3,Debts!$V$9=0),"",ROUND(CHOOSE(StratNo,E_Snow!Z239+E_Snow!AX239,E_Aval!Z239+E_Aval!AX239,E_Smart!Z239+E_Smart!AX239,E_Dead!Z239+E_Dead!AX239,E_Cust!Z239+E_Cust!AX239),2))</f>
        <v/>
      </c>
      <c r="I239" s="13">
        <f>IF(OR($A239&gt;$B$3,Debts!$V$10=0),"",ROUND(CHOOSE(StratNo,E_Snow!AA239+E_Snow!AY239,E_Aval!AA239+E_Aval!AY239,E_Smart!AA239+E_Smart!AY239,E_Dead!AA239+E_Dead!AY239,E_Cust!AA239+E_Cust!AY239),2))</f>
        <v/>
      </c>
      <c r="J239" s="13">
        <f>IF(OR($A239&gt;$B$3,Debts!$V$11=0),"",ROUND(CHOOSE(StratNo,E_Snow!AB239+E_Snow!AZ239,E_Aval!AB239+E_Aval!AZ239,E_Smart!AB239+E_Smart!AZ239,E_Dead!AB239+E_Dead!AZ239,E_Cust!AB239+E_Cust!AZ239),2))</f>
        <v/>
      </c>
      <c r="K239" s="13">
        <f>IF(OR($A239&gt;$B$3,Debts!$V$12=0),"",ROUND(CHOOSE(StratNo,E_Snow!AC239+E_Snow!BA239,E_Aval!AC239+E_Aval!BA239,E_Smart!AC239+E_Smart!BA239,E_Dead!AC239+E_Dead!BA239,E_Cust!AC239+E_Cust!BA239),2))</f>
        <v/>
      </c>
      <c r="L239" s="13">
        <f>IF(OR($A239&gt;$B$3,Debts!$V$13=0),"",ROUND(CHOOSE(StratNo,E_Snow!AD239+E_Snow!BB239,E_Aval!AD239+E_Aval!BB239,E_Smart!AD239+E_Smart!BB239,E_Dead!AD239+E_Dead!BB239,E_Cust!AD239+E_Cust!BB239),2))</f>
        <v/>
      </c>
      <c r="M239" s="13">
        <f>IF(OR($A239&gt;$B$3,Debts!$V$14=0),"",ROUND(CHOOSE(StratNo,E_Snow!AE239+E_Snow!BC239,E_Aval!AE239+E_Aval!BC239,E_Smart!AE239+E_Smart!BC239,E_Dead!AE239+E_Dead!BC239,E_Cust!AE239+E_Cust!BC239),2))</f>
        <v/>
      </c>
      <c r="N239" s="13">
        <f>IF(OR($A239&gt;$B$3,Debts!$V$15=0),"",ROUND(CHOOSE(StratNo,E_Snow!AF239+E_Snow!BD239,E_Aval!AF239+E_Aval!BD239,E_Smart!AF239+E_Smart!BD239,E_Dead!AF239+E_Dead!BD239,E_Cust!AF239+E_Cust!BD239),2))</f>
        <v/>
      </c>
      <c r="O239" s="13">
        <f>IF(OR($A239&gt;$B$3,Debts!$V$16=0),"",ROUND(CHOOSE(StratNo,E_Snow!AG239+E_Snow!BE239,E_Aval!AG239+E_Aval!BE239,E_Smart!AG239+E_Smart!BE239,E_Dead!AG239+E_Dead!BE239,E_Cust!AG239+E_Cust!BE239),2))</f>
        <v/>
      </c>
      <c r="P239" s="13">
        <f>IF($A239&gt;$B$3,"",CHOOSE(StratNo,E_Snow!G239,E_Aval!G239,E_Smart!G239,E_Dead!G239,E_Cust!G239))</f>
        <v/>
      </c>
      <c r="Q239" s="13">
        <f>IF($A239&gt;$B$3,"",CHOOSE(StratNo,E_Snow!H239,E_Aval!H239,E_Smart!H239,E_Dead!H239,E_Cust!H239))</f>
        <v/>
      </c>
      <c r="R239" s="13">
        <f>IF($A239&gt;$B$3,"",CHOOSE(StratNo,E_Snow!I239,E_Aval!I239,E_Smart!I239,E_Dead!I239,E_Cust!I239))</f>
        <v/>
      </c>
    </row>
    <row r="240">
      <c r="A240" s="20" t="n">
        <v>235</v>
      </c>
      <c r="B240" s="11">
        <f>IF(A240&gt;$B$3,"",Months!B240)</f>
        <v/>
      </c>
      <c r="C240" s="13">
        <f>IF(A240&gt;$B$3,"",ROUND(Months!C240+Months!D240,2))</f>
        <v/>
      </c>
      <c r="D240" s="13">
        <f>IF(OR($A240&gt;$B$3,Debts!$V$5=0),"",ROUND(CHOOSE(StratNo,E_Snow!V240+E_Snow!AT240,E_Aval!V240+E_Aval!AT240,E_Smart!V240+E_Smart!AT240,E_Dead!V240+E_Dead!AT240,E_Cust!V240+E_Cust!AT240),2))</f>
        <v/>
      </c>
      <c r="E240" s="13">
        <f>IF(OR($A240&gt;$B$3,Debts!$V$6=0),"",ROUND(CHOOSE(StratNo,E_Snow!W240+E_Snow!AU240,E_Aval!W240+E_Aval!AU240,E_Smart!W240+E_Smart!AU240,E_Dead!W240+E_Dead!AU240,E_Cust!W240+E_Cust!AU240),2))</f>
        <v/>
      </c>
      <c r="F240" s="13">
        <f>IF(OR($A240&gt;$B$3,Debts!$V$7=0),"",ROUND(CHOOSE(StratNo,E_Snow!X240+E_Snow!AV240,E_Aval!X240+E_Aval!AV240,E_Smart!X240+E_Smart!AV240,E_Dead!X240+E_Dead!AV240,E_Cust!X240+E_Cust!AV240),2))</f>
        <v/>
      </c>
      <c r="G240" s="13">
        <f>IF(OR($A240&gt;$B$3,Debts!$V$8=0),"",ROUND(CHOOSE(StratNo,E_Snow!Y240+E_Snow!AW240,E_Aval!Y240+E_Aval!AW240,E_Smart!Y240+E_Smart!AW240,E_Dead!Y240+E_Dead!AW240,E_Cust!Y240+E_Cust!AW240),2))</f>
        <v/>
      </c>
      <c r="H240" s="13">
        <f>IF(OR($A240&gt;$B$3,Debts!$V$9=0),"",ROUND(CHOOSE(StratNo,E_Snow!Z240+E_Snow!AX240,E_Aval!Z240+E_Aval!AX240,E_Smart!Z240+E_Smart!AX240,E_Dead!Z240+E_Dead!AX240,E_Cust!Z240+E_Cust!AX240),2))</f>
        <v/>
      </c>
      <c r="I240" s="13">
        <f>IF(OR($A240&gt;$B$3,Debts!$V$10=0),"",ROUND(CHOOSE(StratNo,E_Snow!AA240+E_Snow!AY240,E_Aval!AA240+E_Aval!AY240,E_Smart!AA240+E_Smart!AY240,E_Dead!AA240+E_Dead!AY240,E_Cust!AA240+E_Cust!AY240),2))</f>
        <v/>
      </c>
      <c r="J240" s="13">
        <f>IF(OR($A240&gt;$B$3,Debts!$V$11=0),"",ROUND(CHOOSE(StratNo,E_Snow!AB240+E_Snow!AZ240,E_Aval!AB240+E_Aval!AZ240,E_Smart!AB240+E_Smart!AZ240,E_Dead!AB240+E_Dead!AZ240,E_Cust!AB240+E_Cust!AZ240),2))</f>
        <v/>
      </c>
      <c r="K240" s="13">
        <f>IF(OR($A240&gt;$B$3,Debts!$V$12=0),"",ROUND(CHOOSE(StratNo,E_Snow!AC240+E_Snow!BA240,E_Aval!AC240+E_Aval!BA240,E_Smart!AC240+E_Smart!BA240,E_Dead!AC240+E_Dead!BA240,E_Cust!AC240+E_Cust!BA240),2))</f>
        <v/>
      </c>
      <c r="L240" s="13">
        <f>IF(OR($A240&gt;$B$3,Debts!$V$13=0),"",ROUND(CHOOSE(StratNo,E_Snow!AD240+E_Snow!BB240,E_Aval!AD240+E_Aval!BB240,E_Smart!AD240+E_Smart!BB240,E_Dead!AD240+E_Dead!BB240,E_Cust!AD240+E_Cust!BB240),2))</f>
        <v/>
      </c>
      <c r="M240" s="13">
        <f>IF(OR($A240&gt;$B$3,Debts!$V$14=0),"",ROUND(CHOOSE(StratNo,E_Snow!AE240+E_Snow!BC240,E_Aval!AE240+E_Aval!BC240,E_Smart!AE240+E_Smart!BC240,E_Dead!AE240+E_Dead!BC240,E_Cust!AE240+E_Cust!BC240),2))</f>
        <v/>
      </c>
      <c r="N240" s="13">
        <f>IF(OR($A240&gt;$B$3,Debts!$V$15=0),"",ROUND(CHOOSE(StratNo,E_Snow!AF240+E_Snow!BD240,E_Aval!AF240+E_Aval!BD240,E_Smart!AF240+E_Smart!BD240,E_Dead!AF240+E_Dead!BD240,E_Cust!AF240+E_Cust!BD240),2))</f>
        <v/>
      </c>
      <c r="O240" s="13">
        <f>IF(OR($A240&gt;$B$3,Debts!$V$16=0),"",ROUND(CHOOSE(StratNo,E_Snow!AG240+E_Snow!BE240,E_Aval!AG240+E_Aval!BE240,E_Smart!AG240+E_Smart!BE240,E_Dead!AG240+E_Dead!BE240,E_Cust!AG240+E_Cust!BE240),2))</f>
        <v/>
      </c>
      <c r="P240" s="13">
        <f>IF($A240&gt;$B$3,"",CHOOSE(StratNo,E_Snow!G240,E_Aval!G240,E_Smart!G240,E_Dead!G240,E_Cust!G240))</f>
        <v/>
      </c>
      <c r="Q240" s="13">
        <f>IF($A240&gt;$B$3,"",CHOOSE(StratNo,E_Snow!H240,E_Aval!H240,E_Smart!H240,E_Dead!H240,E_Cust!H240))</f>
        <v/>
      </c>
      <c r="R240" s="13">
        <f>IF($A240&gt;$B$3,"",CHOOSE(StratNo,E_Snow!I240,E_Aval!I240,E_Smart!I240,E_Dead!I240,E_Cust!I240))</f>
        <v/>
      </c>
    </row>
    <row r="241">
      <c r="A241" s="20" t="n">
        <v>236</v>
      </c>
      <c r="B241" s="11">
        <f>IF(A241&gt;$B$3,"",Months!B241)</f>
        <v/>
      </c>
      <c r="C241" s="13">
        <f>IF(A241&gt;$B$3,"",ROUND(Months!C241+Months!D241,2))</f>
        <v/>
      </c>
      <c r="D241" s="13">
        <f>IF(OR($A241&gt;$B$3,Debts!$V$5=0),"",ROUND(CHOOSE(StratNo,E_Snow!V241+E_Snow!AT241,E_Aval!V241+E_Aval!AT241,E_Smart!V241+E_Smart!AT241,E_Dead!V241+E_Dead!AT241,E_Cust!V241+E_Cust!AT241),2))</f>
        <v/>
      </c>
      <c r="E241" s="13">
        <f>IF(OR($A241&gt;$B$3,Debts!$V$6=0),"",ROUND(CHOOSE(StratNo,E_Snow!W241+E_Snow!AU241,E_Aval!W241+E_Aval!AU241,E_Smart!W241+E_Smart!AU241,E_Dead!W241+E_Dead!AU241,E_Cust!W241+E_Cust!AU241),2))</f>
        <v/>
      </c>
      <c r="F241" s="13">
        <f>IF(OR($A241&gt;$B$3,Debts!$V$7=0),"",ROUND(CHOOSE(StratNo,E_Snow!X241+E_Snow!AV241,E_Aval!X241+E_Aval!AV241,E_Smart!X241+E_Smart!AV241,E_Dead!X241+E_Dead!AV241,E_Cust!X241+E_Cust!AV241),2))</f>
        <v/>
      </c>
      <c r="G241" s="13">
        <f>IF(OR($A241&gt;$B$3,Debts!$V$8=0),"",ROUND(CHOOSE(StratNo,E_Snow!Y241+E_Snow!AW241,E_Aval!Y241+E_Aval!AW241,E_Smart!Y241+E_Smart!AW241,E_Dead!Y241+E_Dead!AW241,E_Cust!Y241+E_Cust!AW241),2))</f>
        <v/>
      </c>
      <c r="H241" s="13">
        <f>IF(OR($A241&gt;$B$3,Debts!$V$9=0),"",ROUND(CHOOSE(StratNo,E_Snow!Z241+E_Snow!AX241,E_Aval!Z241+E_Aval!AX241,E_Smart!Z241+E_Smart!AX241,E_Dead!Z241+E_Dead!AX241,E_Cust!Z241+E_Cust!AX241),2))</f>
        <v/>
      </c>
      <c r="I241" s="13">
        <f>IF(OR($A241&gt;$B$3,Debts!$V$10=0),"",ROUND(CHOOSE(StratNo,E_Snow!AA241+E_Snow!AY241,E_Aval!AA241+E_Aval!AY241,E_Smart!AA241+E_Smart!AY241,E_Dead!AA241+E_Dead!AY241,E_Cust!AA241+E_Cust!AY241),2))</f>
        <v/>
      </c>
      <c r="J241" s="13">
        <f>IF(OR($A241&gt;$B$3,Debts!$V$11=0),"",ROUND(CHOOSE(StratNo,E_Snow!AB241+E_Snow!AZ241,E_Aval!AB241+E_Aval!AZ241,E_Smart!AB241+E_Smart!AZ241,E_Dead!AB241+E_Dead!AZ241,E_Cust!AB241+E_Cust!AZ241),2))</f>
        <v/>
      </c>
      <c r="K241" s="13">
        <f>IF(OR($A241&gt;$B$3,Debts!$V$12=0),"",ROUND(CHOOSE(StratNo,E_Snow!AC241+E_Snow!BA241,E_Aval!AC241+E_Aval!BA241,E_Smart!AC241+E_Smart!BA241,E_Dead!AC241+E_Dead!BA241,E_Cust!AC241+E_Cust!BA241),2))</f>
        <v/>
      </c>
      <c r="L241" s="13">
        <f>IF(OR($A241&gt;$B$3,Debts!$V$13=0),"",ROUND(CHOOSE(StratNo,E_Snow!AD241+E_Snow!BB241,E_Aval!AD241+E_Aval!BB241,E_Smart!AD241+E_Smart!BB241,E_Dead!AD241+E_Dead!BB241,E_Cust!AD241+E_Cust!BB241),2))</f>
        <v/>
      </c>
      <c r="M241" s="13">
        <f>IF(OR($A241&gt;$B$3,Debts!$V$14=0),"",ROUND(CHOOSE(StratNo,E_Snow!AE241+E_Snow!BC241,E_Aval!AE241+E_Aval!BC241,E_Smart!AE241+E_Smart!BC241,E_Dead!AE241+E_Dead!BC241,E_Cust!AE241+E_Cust!BC241),2))</f>
        <v/>
      </c>
      <c r="N241" s="13">
        <f>IF(OR($A241&gt;$B$3,Debts!$V$15=0),"",ROUND(CHOOSE(StratNo,E_Snow!AF241+E_Snow!BD241,E_Aval!AF241+E_Aval!BD241,E_Smart!AF241+E_Smart!BD241,E_Dead!AF241+E_Dead!BD241,E_Cust!AF241+E_Cust!BD241),2))</f>
        <v/>
      </c>
      <c r="O241" s="13">
        <f>IF(OR($A241&gt;$B$3,Debts!$V$16=0),"",ROUND(CHOOSE(StratNo,E_Snow!AG241+E_Snow!BE241,E_Aval!AG241+E_Aval!BE241,E_Smart!AG241+E_Smart!BE241,E_Dead!AG241+E_Dead!BE241,E_Cust!AG241+E_Cust!BE241),2))</f>
        <v/>
      </c>
      <c r="P241" s="13">
        <f>IF($A241&gt;$B$3,"",CHOOSE(StratNo,E_Snow!G241,E_Aval!G241,E_Smart!G241,E_Dead!G241,E_Cust!G241))</f>
        <v/>
      </c>
      <c r="Q241" s="13">
        <f>IF($A241&gt;$B$3,"",CHOOSE(StratNo,E_Snow!H241,E_Aval!H241,E_Smart!H241,E_Dead!H241,E_Cust!H241))</f>
        <v/>
      </c>
      <c r="R241" s="13">
        <f>IF($A241&gt;$B$3,"",CHOOSE(StratNo,E_Snow!I241,E_Aval!I241,E_Smart!I241,E_Dead!I241,E_Cust!I241))</f>
        <v/>
      </c>
    </row>
    <row r="242">
      <c r="A242" s="20" t="n">
        <v>237</v>
      </c>
      <c r="B242" s="11">
        <f>IF(A242&gt;$B$3,"",Months!B242)</f>
        <v/>
      </c>
      <c r="C242" s="13">
        <f>IF(A242&gt;$B$3,"",ROUND(Months!C242+Months!D242,2))</f>
        <v/>
      </c>
      <c r="D242" s="13">
        <f>IF(OR($A242&gt;$B$3,Debts!$V$5=0),"",ROUND(CHOOSE(StratNo,E_Snow!V242+E_Snow!AT242,E_Aval!V242+E_Aval!AT242,E_Smart!V242+E_Smart!AT242,E_Dead!V242+E_Dead!AT242,E_Cust!V242+E_Cust!AT242),2))</f>
        <v/>
      </c>
      <c r="E242" s="13">
        <f>IF(OR($A242&gt;$B$3,Debts!$V$6=0),"",ROUND(CHOOSE(StratNo,E_Snow!W242+E_Snow!AU242,E_Aval!W242+E_Aval!AU242,E_Smart!W242+E_Smart!AU242,E_Dead!W242+E_Dead!AU242,E_Cust!W242+E_Cust!AU242),2))</f>
        <v/>
      </c>
      <c r="F242" s="13">
        <f>IF(OR($A242&gt;$B$3,Debts!$V$7=0),"",ROUND(CHOOSE(StratNo,E_Snow!X242+E_Snow!AV242,E_Aval!X242+E_Aval!AV242,E_Smart!X242+E_Smart!AV242,E_Dead!X242+E_Dead!AV242,E_Cust!X242+E_Cust!AV242),2))</f>
        <v/>
      </c>
      <c r="G242" s="13">
        <f>IF(OR($A242&gt;$B$3,Debts!$V$8=0),"",ROUND(CHOOSE(StratNo,E_Snow!Y242+E_Snow!AW242,E_Aval!Y242+E_Aval!AW242,E_Smart!Y242+E_Smart!AW242,E_Dead!Y242+E_Dead!AW242,E_Cust!Y242+E_Cust!AW242),2))</f>
        <v/>
      </c>
      <c r="H242" s="13">
        <f>IF(OR($A242&gt;$B$3,Debts!$V$9=0),"",ROUND(CHOOSE(StratNo,E_Snow!Z242+E_Snow!AX242,E_Aval!Z242+E_Aval!AX242,E_Smart!Z242+E_Smart!AX242,E_Dead!Z242+E_Dead!AX242,E_Cust!Z242+E_Cust!AX242),2))</f>
        <v/>
      </c>
      <c r="I242" s="13">
        <f>IF(OR($A242&gt;$B$3,Debts!$V$10=0),"",ROUND(CHOOSE(StratNo,E_Snow!AA242+E_Snow!AY242,E_Aval!AA242+E_Aval!AY242,E_Smart!AA242+E_Smart!AY242,E_Dead!AA242+E_Dead!AY242,E_Cust!AA242+E_Cust!AY242),2))</f>
        <v/>
      </c>
      <c r="J242" s="13">
        <f>IF(OR($A242&gt;$B$3,Debts!$V$11=0),"",ROUND(CHOOSE(StratNo,E_Snow!AB242+E_Snow!AZ242,E_Aval!AB242+E_Aval!AZ242,E_Smart!AB242+E_Smart!AZ242,E_Dead!AB242+E_Dead!AZ242,E_Cust!AB242+E_Cust!AZ242),2))</f>
        <v/>
      </c>
      <c r="K242" s="13">
        <f>IF(OR($A242&gt;$B$3,Debts!$V$12=0),"",ROUND(CHOOSE(StratNo,E_Snow!AC242+E_Snow!BA242,E_Aval!AC242+E_Aval!BA242,E_Smart!AC242+E_Smart!BA242,E_Dead!AC242+E_Dead!BA242,E_Cust!AC242+E_Cust!BA242),2))</f>
        <v/>
      </c>
      <c r="L242" s="13">
        <f>IF(OR($A242&gt;$B$3,Debts!$V$13=0),"",ROUND(CHOOSE(StratNo,E_Snow!AD242+E_Snow!BB242,E_Aval!AD242+E_Aval!BB242,E_Smart!AD242+E_Smart!BB242,E_Dead!AD242+E_Dead!BB242,E_Cust!AD242+E_Cust!BB242),2))</f>
        <v/>
      </c>
      <c r="M242" s="13">
        <f>IF(OR($A242&gt;$B$3,Debts!$V$14=0),"",ROUND(CHOOSE(StratNo,E_Snow!AE242+E_Snow!BC242,E_Aval!AE242+E_Aval!BC242,E_Smart!AE242+E_Smart!BC242,E_Dead!AE242+E_Dead!BC242,E_Cust!AE242+E_Cust!BC242),2))</f>
        <v/>
      </c>
      <c r="N242" s="13">
        <f>IF(OR($A242&gt;$B$3,Debts!$V$15=0),"",ROUND(CHOOSE(StratNo,E_Snow!AF242+E_Snow!BD242,E_Aval!AF242+E_Aval!BD242,E_Smart!AF242+E_Smart!BD242,E_Dead!AF242+E_Dead!BD242,E_Cust!AF242+E_Cust!BD242),2))</f>
        <v/>
      </c>
      <c r="O242" s="13">
        <f>IF(OR($A242&gt;$B$3,Debts!$V$16=0),"",ROUND(CHOOSE(StratNo,E_Snow!AG242+E_Snow!BE242,E_Aval!AG242+E_Aval!BE242,E_Smart!AG242+E_Smart!BE242,E_Dead!AG242+E_Dead!BE242,E_Cust!AG242+E_Cust!BE242),2))</f>
        <v/>
      </c>
      <c r="P242" s="13">
        <f>IF($A242&gt;$B$3,"",CHOOSE(StratNo,E_Snow!G242,E_Aval!G242,E_Smart!G242,E_Dead!G242,E_Cust!G242))</f>
        <v/>
      </c>
      <c r="Q242" s="13">
        <f>IF($A242&gt;$B$3,"",CHOOSE(StratNo,E_Snow!H242,E_Aval!H242,E_Smart!H242,E_Dead!H242,E_Cust!H242))</f>
        <v/>
      </c>
      <c r="R242" s="13">
        <f>IF($A242&gt;$B$3,"",CHOOSE(StratNo,E_Snow!I242,E_Aval!I242,E_Smart!I242,E_Dead!I242,E_Cust!I242))</f>
        <v/>
      </c>
    </row>
    <row r="243">
      <c r="A243" s="20" t="n">
        <v>238</v>
      </c>
      <c r="B243" s="11">
        <f>IF(A243&gt;$B$3,"",Months!B243)</f>
        <v/>
      </c>
      <c r="C243" s="13">
        <f>IF(A243&gt;$B$3,"",ROUND(Months!C243+Months!D243,2))</f>
        <v/>
      </c>
      <c r="D243" s="13">
        <f>IF(OR($A243&gt;$B$3,Debts!$V$5=0),"",ROUND(CHOOSE(StratNo,E_Snow!V243+E_Snow!AT243,E_Aval!V243+E_Aval!AT243,E_Smart!V243+E_Smart!AT243,E_Dead!V243+E_Dead!AT243,E_Cust!V243+E_Cust!AT243),2))</f>
        <v/>
      </c>
      <c r="E243" s="13">
        <f>IF(OR($A243&gt;$B$3,Debts!$V$6=0),"",ROUND(CHOOSE(StratNo,E_Snow!W243+E_Snow!AU243,E_Aval!W243+E_Aval!AU243,E_Smart!W243+E_Smart!AU243,E_Dead!W243+E_Dead!AU243,E_Cust!W243+E_Cust!AU243),2))</f>
        <v/>
      </c>
      <c r="F243" s="13">
        <f>IF(OR($A243&gt;$B$3,Debts!$V$7=0),"",ROUND(CHOOSE(StratNo,E_Snow!X243+E_Snow!AV243,E_Aval!X243+E_Aval!AV243,E_Smart!X243+E_Smart!AV243,E_Dead!X243+E_Dead!AV243,E_Cust!X243+E_Cust!AV243),2))</f>
        <v/>
      </c>
      <c r="G243" s="13">
        <f>IF(OR($A243&gt;$B$3,Debts!$V$8=0),"",ROUND(CHOOSE(StratNo,E_Snow!Y243+E_Snow!AW243,E_Aval!Y243+E_Aval!AW243,E_Smart!Y243+E_Smart!AW243,E_Dead!Y243+E_Dead!AW243,E_Cust!Y243+E_Cust!AW243),2))</f>
        <v/>
      </c>
      <c r="H243" s="13">
        <f>IF(OR($A243&gt;$B$3,Debts!$V$9=0),"",ROUND(CHOOSE(StratNo,E_Snow!Z243+E_Snow!AX243,E_Aval!Z243+E_Aval!AX243,E_Smart!Z243+E_Smart!AX243,E_Dead!Z243+E_Dead!AX243,E_Cust!Z243+E_Cust!AX243),2))</f>
        <v/>
      </c>
      <c r="I243" s="13">
        <f>IF(OR($A243&gt;$B$3,Debts!$V$10=0),"",ROUND(CHOOSE(StratNo,E_Snow!AA243+E_Snow!AY243,E_Aval!AA243+E_Aval!AY243,E_Smart!AA243+E_Smart!AY243,E_Dead!AA243+E_Dead!AY243,E_Cust!AA243+E_Cust!AY243),2))</f>
        <v/>
      </c>
      <c r="J243" s="13">
        <f>IF(OR($A243&gt;$B$3,Debts!$V$11=0),"",ROUND(CHOOSE(StratNo,E_Snow!AB243+E_Snow!AZ243,E_Aval!AB243+E_Aval!AZ243,E_Smart!AB243+E_Smart!AZ243,E_Dead!AB243+E_Dead!AZ243,E_Cust!AB243+E_Cust!AZ243),2))</f>
        <v/>
      </c>
      <c r="K243" s="13">
        <f>IF(OR($A243&gt;$B$3,Debts!$V$12=0),"",ROUND(CHOOSE(StratNo,E_Snow!AC243+E_Snow!BA243,E_Aval!AC243+E_Aval!BA243,E_Smart!AC243+E_Smart!BA243,E_Dead!AC243+E_Dead!BA243,E_Cust!AC243+E_Cust!BA243),2))</f>
        <v/>
      </c>
      <c r="L243" s="13">
        <f>IF(OR($A243&gt;$B$3,Debts!$V$13=0),"",ROUND(CHOOSE(StratNo,E_Snow!AD243+E_Snow!BB243,E_Aval!AD243+E_Aval!BB243,E_Smart!AD243+E_Smart!BB243,E_Dead!AD243+E_Dead!BB243,E_Cust!AD243+E_Cust!BB243),2))</f>
        <v/>
      </c>
      <c r="M243" s="13">
        <f>IF(OR($A243&gt;$B$3,Debts!$V$14=0),"",ROUND(CHOOSE(StratNo,E_Snow!AE243+E_Snow!BC243,E_Aval!AE243+E_Aval!BC243,E_Smart!AE243+E_Smart!BC243,E_Dead!AE243+E_Dead!BC243,E_Cust!AE243+E_Cust!BC243),2))</f>
        <v/>
      </c>
      <c r="N243" s="13">
        <f>IF(OR($A243&gt;$B$3,Debts!$V$15=0),"",ROUND(CHOOSE(StratNo,E_Snow!AF243+E_Snow!BD243,E_Aval!AF243+E_Aval!BD243,E_Smart!AF243+E_Smart!BD243,E_Dead!AF243+E_Dead!BD243,E_Cust!AF243+E_Cust!BD243),2))</f>
        <v/>
      </c>
      <c r="O243" s="13">
        <f>IF(OR($A243&gt;$B$3,Debts!$V$16=0),"",ROUND(CHOOSE(StratNo,E_Snow!AG243+E_Snow!BE243,E_Aval!AG243+E_Aval!BE243,E_Smart!AG243+E_Smart!BE243,E_Dead!AG243+E_Dead!BE243,E_Cust!AG243+E_Cust!BE243),2))</f>
        <v/>
      </c>
      <c r="P243" s="13">
        <f>IF($A243&gt;$B$3,"",CHOOSE(StratNo,E_Snow!G243,E_Aval!G243,E_Smart!G243,E_Dead!G243,E_Cust!G243))</f>
        <v/>
      </c>
      <c r="Q243" s="13">
        <f>IF($A243&gt;$B$3,"",CHOOSE(StratNo,E_Snow!H243,E_Aval!H243,E_Smart!H243,E_Dead!H243,E_Cust!H243))</f>
        <v/>
      </c>
      <c r="R243" s="13">
        <f>IF($A243&gt;$B$3,"",CHOOSE(StratNo,E_Snow!I243,E_Aval!I243,E_Smart!I243,E_Dead!I243,E_Cust!I243))</f>
        <v/>
      </c>
    </row>
    <row r="244">
      <c r="A244" s="20" t="n">
        <v>239</v>
      </c>
      <c r="B244" s="11">
        <f>IF(A244&gt;$B$3,"",Months!B244)</f>
        <v/>
      </c>
      <c r="C244" s="13">
        <f>IF(A244&gt;$B$3,"",ROUND(Months!C244+Months!D244,2))</f>
        <v/>
      </c>
      <c r="D244" s="13">
        <f>IF(OR($A244&gt;$B$3,Debts!$V$5=0),"",ROUND(CHOOSE(StratNo,E_Snow!V244+E_Snow!AT244,E_Aval!V244+E_Aval!AT244,E_Smart!V244+E_Smart!AT244,E_Dead!V244+E_Dead!AT244,E_Cust!V244+E_Cust!AT244),2))</f>
        <v/>
      </c>
      <c r="E244" s="13">
        <f>IF(OR($A244&gt;$B$3,Debts!$V$6=0),"",ROUND(CHOOSE(StratNo,E_Snow!W244+E_Snow!AU244,E_Aval!W244+E_Aval!AU244,E_Smart!W244+E_Smart!AU244,E_Dead!W244+E_Dead!AU244,E_Cust!W244+E_Cust!AU244),2))</f>
        <v/>
      </c>
      <c r="F244" s="13">
        <f>IF(OR($A244&gt;$B$3,Debts!$V$7=0),"",ROUND(CHOOSE(StratNo,E_Snow!X244+E_Snow!AV244,E_Aval!X244+E_Aval!AV244,E_Smart!X244+E_Smart!AV244,E_Dead!X244+E_Dead!AV244,E_Cust!X244+E_Cust!AV244),2))</f>
        <v/>
      </c>
      <c r="G244" s="13">
        <f>IF(OR($A244&gt;$B$3,Debts!$V$8=0),"",ROUND(CHOOSE(StratNo,E_Snow!Y244+E_Snow!AW244,E_Aval!Y244+E_Aval!AW244,E_Smart!Y244+E_Smart!AW244,E_Dead!Y244+E_Dead!AW244,E_Cust!Y244+E_Cust!AW244),2))</f>
        <v/>
      </c>
      <c r="H244" s="13">
        <f>IF(OR($A244&gt;$B$3,Debts!$V$9=0),"",ROUND(CHOOSE(StratNo,E_Snow!Z244+E_Snow!AX244,E_Aval!Z244+E_Aval!AX244,E_Smart!Z244+E_Smart!AX244,E_Dead!Z244+E_Dead!AX244,E_Cust!Z244+E_Cust!AX244),2))</f>
        <v/>
      </c>
      <c r="I244" s="13">
        <f>IF(OR($A244&gt;$B$3,Debts!$V$10=0),"",ROUND(CHOOSE(StratNo,E_Snow!AA244+E_Snow!AY244,E_Aval!AA244+E_Aval!AY244,E_Smart!AA244+E_Smart!AY244,E_Dead!AA244+E_Dead!AY244,E_Cust!AA244+E_Cust!AY244),2))</f>
        <v/>
      </c>
      <c r="J244" s="13">
        <f>IF(OR($A244&gt;$B$3,Debts!$V$11=0),"",ROUND(CHOOSE(StratNo,E_Snow!AB244+E_Snow!AZ244,E_Aval!AB244+E_Aval!AZ244,E_Smart!AB244+E_Smart!AZ244,E_Dead!AB244+E_Dead!AZ244,E_Cust!AB244+E_Cust!AZ244),2))</f>
        <v/>
      </c>
      <c r="K244" s="13">
        <f>IF(OR($A244&gt;$B$3,Debts!$V$12=0),"",ROUND(CHOOSE(StratNo,E_Snow!AC244+E_Snow!BA244,E_Aval!AC244+E_Aval!BA244,E_Smart!AC244+E_Smart!BA244,E_Dead!AC244+E_Dead!BA244,E_Cust!AC244+E_Cust!BA244),2))</f>
        <v/>
      </c>
      <c r="L244" s="13">
        <f>IF(OR($A244&gt;$B$3,Debts!$V$13=0),"",ROUND(CHOOSE(StratNo,E_Snow!AD244+E_Snow!BB244,E_Aval!AD244+E_Aval!BB244,E_Smart!AD244+E_Smart!BB244,E_Dead!AD244+E_Dead!BB244,E_Cust!AD244+E_Cust!BB244),2))</f>
        <v/>
      </c>
      <c r="M244" s="13">
        <f>IF(OR($A244&gt;$B$3,Debts!$V$14=0),"",ROUND(CHOOSE(StratNo,E_Snow!AE244+E_Snow!BC244,E_Aval!AE244+E_Aval!BC244,E_Smart!AE244+E_Smart!BC244,E_Dead!AE244+E_Dead!BC244,E_Cust!AE244+E_Cust!BC244),2))</f>
        <v/>
      </c>
      <c r="N244" s="13">
        <f>IF(OR($A244&gt;$B$3,Debts!$V$15=0),"",ROUND(CHOOSE(StratNo,E_Snow!AF244+E_Snow!BD244,E_Aval!AF244+E_Aval!BD244,E_Smart!AF244+E_Smart!BD244,E_Dead!AF244+E_Dead!BD244,E_Cust!AF244+E_Cust!BD244),2))</f>
        <v/>
      </c>
      <c r="O244" s="13">
        <f>IF(OR($A244&gt;$B$3,Debts!$V$16=0),"",ROUND(CHOOSE(StratNo,E_Snow!AG244+E_Snow!BE244,E_Aval!AG244+E_Aval!BE244,E_Smart!AG244+E_Smart!BE244,E_Dead!AG244+E_Dead!BE244,E_Cust!AG244+E_Cust!BE244),2))</f>
        <v/>
      </c>
      <c r="P244" s="13">
        <f>IF($A244&gt;$B$3,"",CHOOSE(StratNo,E_Snow!G244,E_Aval!G244,E_Smart!G244,E_Dead!G244,E_Cust!G244))</f>
        <v/>
      </c>
      <c r="Q244" s="13">
        <f>IF($A244&gt;$B$3,"",CHOOSE(StratNo,E_Snow!H244,E_Aval!H244,E_Smart!H244,E_Dead!H244,E_Cust!H244))</f>
        <v/>
      </c>
      <c r="R244" s="13">
        <f>IF($A244&gt;$B$3,"",CHOOSE(StratNo,E_Snow!I244,E_Aval!I244,E_Smart!I244,E_Dead!I244,E_Cust!I244))</f>
        <v/>
      </c>
    </row>
    <row r="245">
      <c r="A245" s="20" t="n">
        <v>240</v>
      </c>
      <c r="B245" s="11">
        <f>IF(A245&gt;$B$3,"",Months!B245)</f>
        <v/>
      </c>
      <c r="C245" s="13">
        <f>IF(A245&gt;$B$3,"",ROUND(Months!C245+Months!D245,2))</f>
        <v/>
      </c>
      <c r="D245" s="13">
        <f>IF(OR($A245&gt;$B$3,Debts!$V$5=0),"",ROUND(CHOOSE(StratNo,E_Snow!V245+E_Snow!AT245,E_Aval!V245+E_Aval!AT245,E_Smart!V245+E_Smart!AT245,E_Dead!V245+E_Dead!AT245,E_Cust!V245+E_Cust!AT245),2))</f>
        <v/>
      </c>
      <c r="E245" s="13">
        <f>IF(OR($A245&gt;$B$3,Debts!$V$6=0),"",ROUND(CHOOSE(StratNo,E_Snow!W245+E_Snow!AU245,E_Aval!W245+E_Aval!AU245,E_Smart!W245+E_Smart!AU245,E_Dead!W245+E_Dead!AU245,E_Cust!W245+E_Cust!AU245),2))</f>
        <v/>
      </c>
      <c r="F245" s="13">
        <f>IF(OR($A245&gt;$B$3,Debts!$V$7=0),"",ROUND(CHOOSE(StratNo,E_Snow!X245+E_Snow!AV245,E_Aval!X245+E_Aval!AV245,E_Smart!X245+E_Smart!AV245,E_Dead!X245+E_Dead!AV245,E_Cust!X245+E_Cust!AV245),2))</f>
        <v/>
      </c>
      <c r="G245" s="13">
        <f>IF(OR($A245&gt;$B$3,Debts!$V$8=0),"",ROUND(CHOOSE(StratNo,E_Snow!Y245+E_Snow!AW245,E_Aval!Y245+E_Aval!AW245,E_Smart!Y245+E_Smart!AW245,E_Dead!Y245+E_Dead!AW245,E_Cust!Y245+E_Cust!AW245),2))</f>
        <v/>
      </c>
      <c r="H245" s="13">
        <f>IF(OR($A245&gt;$B$3,Debts!$V$9=0),"",ROUND(CHOOSE(StratNo,E_Snow!Z245+E_Snow!AX245,E_Aval!Z245+E_Aval!AX245,E_Smart!Z245+E_Smart!AX245,E_Dead!Z245+E_Dead!AX245,E_Cust!Z245+E_Cust!AX245),2))</f>
        <v/>
      </c>
      <c r="I245" s="13">
        <f>IF(OR($A245&gt;$B$3,Debts!$V$10=0),"",ROUND(CHOOSE(StratNo,E_Snow!AA245+E_Snow!AY245,E_Aval!AA245+E_Aval!AY245,E_Smart!AA245+E_Smart!AY245,E_Dead!AA245+E_Dead!AY245,E_Cust!AA245+E_Cust!AY245),2))</f>
        <v/>
      </c>
      <c r="J245" s="13">
        <f>IF(OR($A245&gt;$B$3,Debts!$V$11=0),"",ROUND(CHOOSE(StratNo,E_Snow!AB245+E_Snow!AZ245,E_Aval!AB245+E_Aval!AZ245,E_Smart!AB245+E_Smart!AZ245,E_Dead!AB245+E_Dead!AZ245,E_Cust!AB245+E_Cust!AZ245),2))</f>
        <v/>
      </c>
      <c r="K245" s="13">
        <f>IF(OR($A245&gt;$B$3,Debts!$V$12=0),"",ROUND(CHOOSE(StratNo,E_Snow!AC245+E_Snow!BA245,E_Aval!AC245+E_Aval!BA245,E_Smart!AC245+E_Smart!BA245,E_Dead!AC245+E_Dead!BA245,E_Cust!AC245+E_Cust!BA245),2))</f>
        <v/>
      </c>
      <c r="L245" s="13">
        <f>IF(OR($A245&gt;$B$3,Debts!$V$13=0),"",ROUND(CHOOSE(StratNo,E_Snow!AD245+E_Snow!BB245,E_Aval!AD245+E_Aval!BB245,E_Smart!AD245+E_Smart!BB245,E_Dead!AD245+E_Dead!BB245,E_Cust!AD245+E_Cust!BB245),2))</f>
        <v/>
      </c>
      <c r="M245" s="13">
        <f>IF(OR($A245&gt;$B$3,Debts!$V$14=0),"",ROUND(CHOOSE(StratNo,E_Snow!AE245+E_Snow!BC245,E_Aval!AE245+E_Aval!BC245,E_Smart!AE245+E_Smart!BC245,E_Dead!AE245+E_Dead!BC245,E_Cust!AE245+E_Cust!BC245),2))</f>
        <v/>
      </c>
      <c r="N245" s="13">
        <f>IF(OR($A245&gt;$B$3,Debts!$V$15=0),"",ROUND(CHOOSE(StratNo,E_Snow!AF245+E_Snow!BD245,E_Aval!AF245+E_Aval!BD245,E_Smart!AF245+E_Smart!BD245,E_Dead!AF245+E_Dead!BD245,E_Cust!AF245+E_Cust!BD245),2))</f>
        <v/>
      </c>
      <c r="O245" s="13">
        <f>IF(OR($A245&gt;$B$3,Debts!$V$16=0),"",ROUND(CHOOSE(StratNo,E_Snow!AG245+E_Snow!BE245,E_Aval!AG245+E_Aval!BE245,E_Smart!AG245+E_Smart!BE245,E_Dead!AG245+E_Dead!BE245,E_Cust!AG245+E_Cust!BE245),2))</f>
        <v/>
      </c>
      <c r="P245" s="13">
        <f>IF($A245&gt;$B$3,"",CHOOSE(StratNo,E_Snow!G245,E_Aval!G245,E_Smart!G245,E_Dead!G245,E_Cust!G245))</f>
        <v/>
      </c>
      <c r="Q245" s="13">
        <f>IF($A245&gt;$B$3,"",CHOOSE(StratNo,E_Snow!H245,E_Aval!H245,E_Smart!H245,E_Dead!H245,E_Cust!H245))</f>
        <v/>
      </c>
      <c r="R245" s="13">
        <f>IF($A245&gt;$B$3,"",CHOOSE(StratNo,E_Snow!I245,E_Aval!I245,E_Smart!I245,E_Dead!I245,E_Cust!I245))</f>
        <v/>
      </c>
    </row>
    <row r="246">
      <c r="A246" s="20" t="n">
        <v>241</v>
      </c>
      <c r="B246" s="11">
        <f>IF(A246&gt;$B$3,"",Months!B246)</f>
        <v/>
      </c>
      <c r="C246" s="13">
        <f>IF(A246&gt;$B$3,"",ROUND(Months!C246+Months!D246,2))</f>
        <v/>
      </c>
      <c r="D246" s="13">
        <f>IF(OR($A246&gt;$B$3,Debts!$V$5=0),"",ROUND(CHOOSE(StratNo,E_Snow!V246+E_Snow!AT246,E_Aval!V246+E_Aval!AT246,E_Smart!V246+E_Smart!AT246,E_Dead!V246+E_Dead!AT246,E_Cust!V246+E_Cust!AT246),2))</f>
        <v/>
      </c>
      <c r="E246" s="13">
        <f>IF(OR($A246&gt;$B$3,Debts!$V$6=0),"",ROUND(CHOOSE(StratNo,E_Snow!W246+E_Snow!AU246,E_Aval!W246+E_Aval!AU246,E_Smart!W246+E_Smart!AU246,E_Dead!W246+E_Dead!AU246,E_Cust!W246+E_Cust!AU246),2))</f>
        <v/>
      </c>
      <c r="F246" s="13">
        <f>IF(OR($A246&gt;$B$3,Debts!$V$7=0),"",ROUND(CHOOSE(StratNo,E_Snow!X246+E_Snow!AV246,E_Aval!X246+E_Aval!AV246,E_Smart!X246+E_Smart!AV246,E_Dead!X246+E_Dead!AV246,E_Cust!X246+E_Cust!AV246),2))</f>
        <v/>
      </c>
      <c r="G246" s="13">
        <f>IF(OR($A246&gt;$B$3,Debts!$V$8=0),"",ROUND(CHOOSE(StratNo,E_Snow!Y246+E_Snow!AW246,E_Aval!Y246+E_Aval!AW246,E_Smart!Y246+E_Smart!AW246,E_Dead!Y246+E_Dead!AW246,E_Cust!Y246+E_Cust!AW246),2))</f>
        <v/>
      </c>
      <c r="H246" s="13">
        <f>IF(OR($A246&gt;$B$3,Debts!$V$9=0),"",ROUND(CHOOSE(StratNo,E_Snow!Z246+E_Snow!AX246,E_Aval!Z246+E_Aval!AX246,E_Smart!Z246+E_Smart!AX246,E_Dead!Z246+E_Dead!AX246,E_Cust!Z246+E_Cust!AX246),2))</f>
        <v/>
      </c>
      <c r="I246" s="13">
        <f>IF(OR($A246&gt;$B$3,Debts!$V$10=0),"",ROUND(CHOOSE(StratNo,E_Snow!AA246+E_Snow!AY246,E_Aval!AA246+E_Aval!AY246,E_Smart!AA246+E_Smart!AY246,E_Dead!AA246+E_Dead!AY246,E_Cust!AA246+E_Cust!AY246),2))</f>
        <v/>
      </c>
      <c r="J246" s="13">
        <f>IF(OR($A246&gt;$B$3,Debts!$V$11=0),"",ROUND(CHOOSE(StratNo,E_Snow!AB246+E_Snow!AZ246,E_Aval!AB246+E_Aval!AZ246,E_Smart!AB246+E_Smart!AZ246,E_Dead!AB246+E_Dead!AZ246,E_Cust!AB246+E_Cust!AZ246),2))</f>
        <v/>
      </c>
      <c r="K246" s="13">
        <f>IF(OR($A246&gt;$B$3,Debts!$V$12=0),"",ROUND(CHOOSE(StratNo,E_Snow!AC246+E_Snow!BA246,E_Aval!AC246+E_Aval!BA246,E_Smart!AC246+E_Smart!BA246,E_Dead!AC246+E_Dead!BA246,E_Cust!AC246+E_Cust!BA246),2))</f>
        <v/>
      </c>
      <c r="L246" s="13">
        <f>IF(OR($A246&gt;$B$3,Debts!$V$13=0),"",ROUND(CHOOSE(StratNo,E_Snow!AD246+E_Snow!BB246,E_Aval!AD246+E_Aval!BB246,E_Smart!AD246+E_Smart!BB246,E_Dead!AD246+E_Dead!BB246,E_Cust!AD246+E_Cust!BB246),2))</f>
        <v/>
      </c>
      <c r="M246" s="13">
        <f>IF(OR($A246&gt;$B$3,Debts!$V$14=0),"",ROUND(CHOOSE(StratNo,E_Snow!AE246+E_Snow!BC246,E_Aval!AE246+E_Aval!BC246,E_Smart!AE246+E_Smart!BC246,E_Dead!AE246+E_Dead!BC246,E_Cust!AE246+E_Cust!BC246),2))</f>
        <v/>
      </c>
      <c r="N246" s="13">
        <f>IF(OR($A246&gt;$B$3,Debts!$V$15=0),"",ROUND(CHOOSE(StratNo,E_Snow!AF246+E_Snow!BD246,E_Aval!AF246+E_Aval!BD246,E_Smart!AF246+E_Smart!BD246,E_Dead!AF246+E_Dead!BD246,E_Cust!AF246+E_Cust!BD246),2))</f>
        <v/>
      </c>
      <c r="O246" s="13">
        <f>IF(OR($A246&gt;$B$3,Debts!$V$16=0),"",ROUND(CHOOSE(StratNo,E_Snow!AG246+E_Snow!BE246,E_Aval!AG246+E_Aval!BE246,E_Smart!AG246+E_Smart!BE246,E_Dead!AG246+E_Dead!BE246,E_Cust!AG246+E_Cust!BE246),2))</f>
        <v/>
      </c>
      <c r="P246" s="13">
        <f>IF($A246&gt;$B$3,"",CHOOSE(StratNo,E_Snow!G246,E_Aval!G246,E_Smart!G246,E_Dead!G246,E_Cust!G246))</f>
        <v/>
      </c>
      <c r="Q246" s="13">
        <f>IF($A246&gt;$B$3,"",CHOOSE(StratNo,E_Snow!H246,E_Aval!H246,E_Smart!H246,E_Dead!H246,E_Cust!H246))</f>
        <v/>
      </c>
      <c r="R246" s="13">
        <f>IF($A246&gt;$B$3,"",CHOOSE(StratNo,E_Snow!I246,E_Aval!I246,E_Smart!I246,E_Dead!I246,E_Cust!I246))</f>
        <v/>
      </c>
    </row>
    <row r="247">
      <c r="A247" s="20" t="n">
        <v>242</v>
      </c>
      <c r="B247" s="11">
        <f>IF(A247&gt;$B$3,"",Months!B247)</f>
        <v/>
      </c>
      <c r="C247" s="13">
        <f>IF(A247&gt;$B$3,"",ROUND(Months!C247+Months!D247,2))</f>
        <v/>
      </c>
      <c r="D247" s="13">
        <f>IF(OR($A247&gt;$B$3,Debts!$V$5=0),"",ROUND(CHOOSE(StratNo,E_Snow!V247+E_Snow!AT247,E_Aval!V247+E_Aval!AT247,E_Smart!V247+E_Smart!AT247,E_Dead!V247+E_Dead!AT247,E_Cust!V247+E_Cust!AT247),2))</f>
        <v/>
      </c>
      <c r="E247" s="13">
        <f>IF(OR($A247&gt;$B$3,Debts!$V$6=0),"",ROUND(CHOOSE(StratNo,E_Snow!W247+E_Snow!AU247,E_Aval!W247+E_Aval!AU247,E_Smart!W247+E_Smart!AU247,E_Dead!W247+E_Dead!AU247,E_Cust!W247+E_Cust!AU247),2))</f>
        <v/>
      </c>
      <c r="F247" s="13">
        <f>IF(OR($A247&gt;$B$3,Debts!$V$7=0),"",ROUND(CHOOSE(StratNo,E_Snow!X247+E_Snow!AV247,E_Aval!X247+E_Aval!AV247,E_Smart!X247+E_Smart!AV247,E_Dead!X247+E_Dead!AV247,E_Cust!X247+E_Cust!AV247),2))</f>
        <v/>
      </c>
      <c r="G247" s="13">
        <f>IF(OR($A247&gt;$B$3,Debts!$V$8=0),"",ROUND(CHOOSE(StratNo,E_Snow!Y247+E_Snow!AW247,E_Aval!Y247+E_Aval!AW247,E_Smart!Y247+E_Smart!AW247,E_Dead!Y247+E_Dead!AW247,E_Cust!Y247+E_Cust!AW247),2))</f>
        <v/>
      </c>
      <c r="H247" s="13">
        <f>IF(OR($A247&gt;$B$3,Debts!$V$9=0),"",ROUND(CHOOSE(StratNo,E_Snow!Z247+E_Snow!AX247,E_Aval!Z247+E_Aval!AX247,E_Smart!Z247+E_Smart!AX247,E_Dead!Z247+E_Dead!AX247,E_Cust!Z247+E_Cust!AX247),2))</f>
        <v/>
      </c>
      <c r="I247" s="13">
        <f>IF(OR($A247&gt;$B$3,Debts!$V$10=0),"",ROUND(CHOOSE(StratNo,E_Snow!AA247+E_Snow!AY247,E_Aval!AA247+E_Aval!AY247,E_Smart!AA247+E_Smart!AY247,E_Dead!AA247+E_Dead!AY247,E_Cust!AA247+E_Cust!AY247),2))</f>
        <v/>
      </c>
      <c r="J247" s="13">
        <f>IF(OR($A247&gt;$B$3,Debts!$V$11=0),"",ROUND(CHOOSE(StratNo,E_Snow!AB247+E_Snow!AZ247,E_Aval!AB247+E_Aval!AZ247,E_Smart!AB247+E_Smart!AZ247,E_Dead!AB247+E_Dead!AZ247,E_Cust!AB247+E_Cust!AZ247),2))</f>
        <v/>
      </c>
      <c r="K247" s="13">
        <f>IF(OR($A247&gt;$B$3,Debts!$V$12=0),"",ROUND(CHOOSE(StratNo,E_Snow!AC247+E_Snow!BA247,E_Aval!AC247+E_Aval!BA247,E_Smart!AC247+E_Smart!BA247,E_Dead!AC247+E_Dead!BA247,E_Cust!AC247+E_Cust!BA247),2))</f>
        <v/>
      </c>
      <c r="L247" s="13">
        <f>IF(OR($A247&gt;$B$3,Debts!$V$13=0),"",ROUND(CHOOSE(StratNo,E_Snow!AD247+E_Snow!BB247,E_Aval!AD247+E_Aval!BB247,E_Smart!AD247+E_Smart!BB247,E_Dead!AD247+E_Dead!BB247,E_Cust!AD247+E_Cust!BB247),2))</f>
        <v/>
      </c>
      <c r="M247" s="13">
        <f>IF(OR($A247&gt;$B$3,Debts!$V$14=0),"",ROUND(CHOOSE(StratNo,E_Snow!AE247+E_Snow!BC247,E_Aval!AE247+E_Aval!BC247,E_Smart!AE247+E_Smart!BC247,E_Dead!AE247+E_Dead!BC247,E_Cust!AE247+E_Cust!BC247),2))</f>
        <v/>
      </c>
      <c r="N247" s="13">
        <f>IF(OR($A247&gt;$B$3,Debts!$V$15=0),"",ROUND(CHOOSE(StratNo,E_Snow!AF247+E_Snow!BD247,E_Aval!AF247+E_Aval!BD247,E_Smart!AF247+E_Smart!BD247,E_Dead!AF247+E_Dead!BD247,E_Cust!AF247+E_Cust!BD247),2))</f>
        <v/>
      </c>
      <c r="O247" s="13">
        <f>IF(OR($A247&gt;$B$3,Debts!$V$16=0),"",ROUND(CHOOSE(StratNo,E_Snow!AG247+E_Snow!BE247,E_Aval!AG247+E_Aval!BE247,E_Smart!AG247+E_Smart!BE247,E_Dead!AG247+E_Dead!BE247,E_Cust!AG247+E_Cust!BE247),2))</f>
        <v/>
      </c>
      <c r="P247" s="13">
        <f>IF($A247&gt;$B$3,"",CHOOSE(StratNo,E_Snow!G247,E_Aval!G247,E_Smart!G247,E_Dead!G247,E_Cust!G247))</f>
        <v/>
      </c>
      <c r="Q247" s="13">
        <f>IF($A247&gt;$B$3,"",CHOOSE(StratNo,E_Snow!H247,E_Aval!H247,E_Smart!H247,E_Dead!H247,E_Cust!H247))</f>
        <v/>
      </c>
      <c r="R247" s="13">
        <f>IF($A247&gt;$B$3,"",CHOOSE(StratNo,E_Snow!I247,E_Aval!I247,E_Smart!I247,E_Dead!I247,E_Cust!I247))</f>
        <v/>
      </c>
    </row>
    <row r="248">
      <c r="A248" s="20" t="n">
        <v>243</v>
      </c>
      <c r="B248" s="11">
        <f>IF(A248&gt;$B$3,"",Months!B248)</f>
        <v/>
      </c>
      <c r="C248" s="13">
        <f>IF(A248&gt;$B$3,"",ROUND(Months!C248+Months!D248,2))</f>
        <v/>
      </c>
      <c r="D248" s="13">
        <f>IF(OR($A248&gt;$B$3,Debts!$V$5=0),"",ROUND(CHOOSE(StratNo,E_Snow!V248+E_Snow!AT248,E_Aval!V248+E_Aval!AT248,E_Smart!V248+E_Smart!AT248,E_Dead!V248+E_Dead!AT248,E_Cust!V248+E_Cust!AT248),2))</f>
        <v/>
      </c>
      <c r="E248" s="13">
        <f>IF(OR($A248&gt;$B$3,Debts!$V$6=0),"",ROUND(CHOOSE(StratNo,E_Snow!W248+E_Snow!AU248,E_Aval!W248+E_Aval!AU248,E_Smart!W248+E_Smart!AU248,E_Dead!W248+E_Dead!AU248,E_Cust!W248+E_Cust!AU248),2))</f>
        <v/>
      </c>
      <c r="F248" s="13">
        <f>IF(OR($A248&gt;$B$3,Debts!$V$7=0),"",ROUND(CHOOSE(StratNo,E_Snow!X248+E_Snow!AV248,E_Aval!X248+E_Aval!AV248,E_Smart!X248+E_Smart!AV248,E_Dead!X248+E_Dead!AV248,E_Cust!X248+E_Cust!AV248),2))</f>
        <v/>
      </c>
      <c r="G248" s="13">
        <f>IF(OR($A248&gt;$B$3,Debts!$V$8=0),"",ROUND(CHOOSE(StratNo,E_Snow!Y248+E_Snow!AW248,E_Aval!Y248+E_Aval!AW248,E_Smart!Y248+E_Smart!AW248,E_Dead!Y248+E_Dead!AW248,E_Cust!Y248+E_Cust!AW248),2))</f>
        <v/>
      </c>
      <c r="H248" s="13">
        <f>IF(OR($A248&gt;$B$3,Debts!$V$9=0),"",ROUND(CHOOSE(StratNo,E_Snow!Z248+E_Snow!AX248,E_Aval!Z248+E_Aval!AX248,E_Smart!Z248+E_Smart!AX248,E_Dead!Z248+E_Dead!AX248,E_Cust!Z248+E_Cust!AX248),2))</f>
        <v/>
      </c>
      <c r="I248" s="13">
        <f>IF(OR($A248&gt;$B$3,Debts!$V$10=0),"",ROUND(CHOOSE(StratNo,E_Snow!AA248+E_Snow!AY248,E_Aval!AA248+E_Aval!AY248,E_Smart!AA248+E_Smart!AY248,E_Dead!AA248+E_Dead!AY248,E_Cust!AA248+E_Cust!AY248),2))</f>
        <v/>
      </c>
      <c r="J248" s="13">
        <f>IF(OR($A248&gt;$B$3,Debts!$V$11=0),"",ROUND(CHOOSE(StratNo,E_Snow!AB248+E_Snow!AZ248,E_Aval!AB248+E_Aval!AZ248,E_Smart!AB248+E_Smart!AZ248,E_Dead!AB248+E_Dead!AZ248,E_Cust!AB248+E_Cust!AZ248),2))</f>
        <v/>
      </c>
      <c r="K248" s="13">
        <f>IF(OR($A248&gt;$B$3,Debts!$V$12=0),"",ROUND(CHOOSE(StratNo,E_Snow!AC248+E_Snow!BA248,E_Aval!AC248+E_Aval!BA248,E_Smart!AC248+E_Smart!BA248,E_Dead!AC248+E_Dead!BA248,E_Cust!AC248+E_Cust!BA248),2))</f>
        <v/>
      </c>
      <c r="L248" s="13">
        <f>IF(OR($A248&gt;$B$3,Debts!$V$13=0),"",ROUND(CHOOSE(StratNo,E_Snow!AD248+E_Snow!BB248,E_Aval!AD248+E_Aval!BB248,E_Smart!AD248+E_Smart!BB248,E_Dead!AD248+E_Dead!BB248,E_Cust!AD248+E_Cust!BB248),2))</f>
        <v/>
      </c>
      <c r="M248" s="13">
        <f>IF(OR($A248&gt;$B$3,Debts!$V$14=0),"",ROUND(CHOOSE(StratNo,E_Snow!AE248+E_Snow!BC248,E_Aval!AE248+E_Aval!BC248,E_Smart!AE248+E_Smart!BC248,E_Dead!AE248+E_Dead!BC248,E_Cust!AE248+E_Cust!BC248),2))</f>
        <v/>
      </c>
      <c r="N248" s="13">
        <f>IF(OR($A248&gt;$B$3,Debts!$V$15=0),"",ROUND(CHOOSE(StratNo,E_Snow!AF248+E_Snow!BD248,E_Aval!AF248+E_Aval!BD248,E_Smart!AF248+E_Smart!BD248,E_Dead!AF248+E_Dead!BD248,E_Cust!AF248+E_Cust!BD248),2))</f>
        <v/>
      </c>
      <c r="O248" s="13">
        <f>IF(OR($A248&gt;$B$3,Debts!$V$16=0),"",ROUND(CHOOSE(StratNo,E_Snow!AG248+E_Snow!BE248,E_Aval!AG248+E_Aval!BE248,E_Smart!AG248+E_Smart!BE248,E_Dead!AG248+E_Dead!BE248,E_Cust!AG248+E_Cust!BE248),2))</f>
        <v/>
      </c>
      <c r="P248" s="13">
        <f>IF($A248&gt;$B$3,"",CHOOSE(StratNo,E_Snow!G248,E_Aval!G248,E_Smart!G248,E_Dead!G248,E_Cust!G248))</f>
        <v/>
      </c>
      <c r="Q248" s="13">
        <f>IF($A248&gt;$B$3,"",CHOOSE(StratNo,E_Snow!H248,E_Aval!H248,E_Smart!H248,E_Dead!H248,E_Cust!H248))</f>
        <v/>
      </c>
      <c r="R248" s="13">
        <f>IF($A248&gt;$B$3,"",CHOOSE(StratNo,E_Snow!I248,E_Aval!I248,E_Smart!I248,E_Dead!I248,E_Cust!I248))</f>
        <v/>
      </c>
    </row>
    <row r="249">
      <c r="A249" s="20" t="n">
        <v>244</v>
      </c>
      <c r="B249" s="11">
        <f>IF(A249&gt;$B$3,"",Months!B249)</f>
        <v/>
      </c>
      <c r="C249" s="13">
        <f>IF(A249&gt;$B$3,"",ROUND(Months!C249+Months!D249,2))</f>
        <v/>
      </c>
      <c r="D249" s="13">
        <f>IF(OR($A249&gt;$B$3,Debts!$V$5=0),"",ROUND(CHOOSE(StratNo,E_Snow!V249+E_Snow!AT249,E_Aval!V249+E_Aval!AT249,E_Smart!V249+E_Smart!AT249,E_Dead!V249+E_Dead!AT249,E_Cust!V249+E_Cust!AT249),2))</f>
        <v/>
      </c>
      <c r="E249" s="13">
        <f>IF(OR($A249&gt;$B$3,Debts!$V$6=0),"",ROUND(CHOOSE(StratNo,E_Snow!W249+E_Snow!AU249,E_Aval!W249+E_Aval!AU249,E_Smart!W249+E_Smart!AU249,E_Dead!W249+E_Dead!AU249,E_Cust!W249+E_Cust!AU249),2))</f>
        <v/>
      </c>
      <c r="F249" s="13">
        <f>IF(OR($A249&gt;$B$3,Debts!$V$7=0),"",ROUND(CHOOSE(StratNo,E_Snow!X249+E_Snow!AV249,E_Aval!X249+E_Aval!AV249,E_Smart!X249+E_Smart!AV249,E_Dead!X249+E_Dead!AV249,E_Cust!X249+E_Cust!AV249),2))</f>
        <v/>
      </c>
      <c r="G249" s="13">
        <f>IF(OR($A249&gt;$B$3,Debts!$V$8=0),"",ROUND(CHOOSE(StratNo,E_Snow!Y249+E_Snow!AW249,E_Aval!Y249+E_Aval!AW249,E_Smart!Y249+E_Smart!AW249,E_Dead!Y249+E_Dead!AW249,E_Cust!Y249+E_Cust!AW249),2))</f>
        <v/>
      </c>
      <c r="H249" s="13">
        <f>IF(OR($A249&gt;$B$3,Debts!$V$9=0),"",ROUND(CHOOSE(StratNo,E_Snow!Z249+E_Snow!AX249,E_Aval!Z249+E_Aval!AX249,E_Smart!Z249+E_Smart!AX249,E_Dead!Z249+E_Dead!AX249,E_Cust!Z249+E_Cust!AX249),2))</f>
        <v/>
      </c>
      <c r="I249" s="13">
        <f>IF(OR($A249&gt;$B$3,Debts!$V$10=0),"",ROUND(CHOOSE(StratNo,E_Snow!AA249+E_Snow!AY249,E_Aval!AA249+E_Aval!AY249,E_Smart!AA249+E_Smart!AY249,E_Dead!AA249+E_Dead!AY249,E_Cust!AA249+E_Cust!AY249),2))</f>
        <v/>
      </c>
      <c r="J249" s="13">
        <f>IF(OR($A249&gt;$B$3,Debts!$V$11=0),"",ROUND(CHOOSE(StratNo,E_Snow!AB249+E_Snow!AZ249,E_Aval!AB249+E_Aval!AZ249,E_Smart!AB249+E_Smart!AZ249,E_Dead!AB249+E_Dead!AZ249,E_Cust!AB249+E_Cust!AZ249),2))</f>
        <v/>
      </c>
      <c r="K249" s="13">
        <f>IF(OR($A249&gt;$B$3,Debts!$V$12=0),"",ROUND(CHOOSE(StratNo,E_Snow!AC249+E_Snow!BA249,E_Aval!AC249+E_Aval!BA249,E_Smart!AC249+E_Smart!BA249,E_Dead!AC249+E_Dead!BA249,E_Cust!AC249+E_Cust!BA249),2))</f>
        <v/>
      </c>
      <c r="L249" s="13">
        <f>IF(OR($A249&gt;$B$3,Debts!$V$13=0),"",ROUND(CHOOSE(StratNo,E_Snow!AD249+E_Snow!BB249,E_Aval!AD249+E_Aval!BB249,E_Smart!AD249+E_Smart!BB249,E_Dead!AD249+E_Dead!BB249,E_Cust!AD249+E_Cust!BB249),2))</f>
        <v/>
      </c>
      <c r="M249" s="13">
        <f>IF(OR($A249&gt;$B$3,Debts!$V$14=0),"",ROUND(CHOOSE(StratNo,E_Snow!AE249+E_Snow!BC249,E_Aval!AE249+E_Aval!BC249,E_Smart!AE249+E_Smart!BC249,E_Dead!AE249+E_Dead!BC249,E_Cust!AE249+E_Cust!BC249),2))</f>
        <v/>
      </c>
      <c r="N249" s="13">
        <f>IF(OR($A249&gt;$B$3,Debts!$V$15=0),"",ROUND(CHOOSE(StratNo,E_Snow!AF249+E_Snow!BD249,E_Aval!AF249+E_Aval!BD249,E_Smart!AF249+E_Smart!BD249,E_Dead!AF249+E_Dead!BD249,E_Cust!AF249+E_Cust!BD249),2))</f>
        <v/>
      </c>
      <c r="O249" s="13">
        <f>IF(OR($A249&gt;$B$3,Debts!$V$16=0),"",ROUND(CHOOSE(StratNo,E_Snow!AG249+E_Snow!BE249,E_Aval!AG249+E_Aval!BE249,E_Smart!AG249+E_Smart!BE249,E_Dead!AG249+E_Dead!BE249,E_Cust!AG249+E_Cust!BE249),2))</f>
        <v/>
      </c>
      <c r="P249" s="13">
        <f>IF($A249&gt;$B$3,"",CHOOSE(StratNo,E_Snow!G249,E_Aval!G249,E_Smart!G249,E_Dead!G249,E_Cust!G249))</f>
        <v/>
      </c>
      <c r="Q249" s="13">
        <f>IF($A249&gt;$B$3,"",CHOOSE(StratNo,E_Snow!H249,E_Aval!H249,E_Smart!H249,E_Dead!H249,E_Cust!H249))</f>
        <v/>
      </c>
      <c r="R249" s="13">
        <f>IF($A249&gt;$B$3,"",CHOOSE(StratNo,E_Snow!I249,E_Aval!I249,E_Smart!I249,E_Dead!I249,E_Cust!I249))</f>
        <v/>
      </c>
    </row>
    <row r="250">
      <c r="A250" s="20" t="n">
        <v>245</v>
      </c>
      <c r="B250" s="11">
        <f>IF(A250&gt;$B$3,"",Months!B250)</f>
        <v/>
      </c>
      <c r="C250" s="13">
        <f>IF(A250&gt;$B$3,"",ROUND(Months!C250+Months!D250,2))</f>
        <v/>
      </c>
      <c r="D250" s="13">
        <f>IF(OR($A250&gt;$B$3,Debts!$V$5=0),"",ROUND(CHOOSE(StratNo,E_Snow!V250+E_Snow!AT250,E_Aval!V250+E_Aval!AT250,E_Smart!V250+E_Smart!AT250,E_Dead!V250+E_Dead!AT250,E_Cust!V250+E_Cust!AT250),2))</f>
        <v/>
      </c>
      <c r="E250" s="13">
        <f>IF(OR($A250&gt;$B$3,Debts!$V$6=0),"",ROUND(CHOOSE(StratNo,E_Snow!W250+E_Snow!AU250,E_Aval!W250+E_Aval!AU250,E_Smart!W250+E_Smart!AU250,E_Dead!W250+E_Dead!AU250,E_Cust!W250+E_Cust!AU250),2))</f>
        <v/>
      </c>
      <c r="F250" s="13">
        <f>IF(OR($A250&gt;$B$3,Debts!$V$7=0),"",ROUND(CHOOSE(StratNo,E_Snow!X250+E_Snow!AV250,E_Aval!X250+E_Aval!AV250,E_Smart!X250+E_Smart!AV250,E_Dead!X250+E_Dead!AV250,E_Cust!X250+E_Cust!AV250),2))</f>
        <v/>
      </c>
      <c r="G250" s="13">
        <f>IF(OR($A250&gt;$B$3,Debts!$V$8=0),"",ROUND(CHOOSE(StratNo,E_Snow!Y250+E_Snow!AW250,E_Aval!Y250+E_Aval!AW250,E_Smart!Y250+E_Smart!AW250,E_Dead!Y250+E_Dead!AW250,E_Cust!Y250+E_Cust!AW250),2))</f>
        <v/>
      </c>
      <c r="H250" s="13">
        <f>IF(OR($A250&gt;$B$3,Debts!$V$9=0),"",ROUND(CHOOSE(StratNo,E_Snow!Z250+E_Snow!AX250,E_Aval!Z250+E_Aval!AX250,E_Smart!Z250+E_Smart!AX250,E_Dead!Z250+E_Dead!AX250,E_Cust!Z250+E_Cust!AX250),2))</f>
        <v/>
      </c>
      <c r="I250" s="13">
        <f>IF(OR($A250&gt;$B$3,Debts!$V$10=0),"",ROUND(CHOOSE(StratNo,E_Snow!AA250+E_Snow!AY250,E_Aval!AA250+E_Aval!AY250,E_Smart!AA250+E_Smart!AY250,E_Dead!AA250+E_Dead!AY250,E_Cust!AA250+E_Cust!AY250),2))</f>
        <v/>
      </c>
      <c r="J250" s="13">
        <f>IF(OR($A250&gt;$B$3,Debts!$V$11=0),"",ROUND(CHOOSE(StratNo,E_Snow!AB250+E_Snow!AZ250,E_Aval!AB250+E_Aval!AZ250,E_Smart!AB250+E_Smart!AZ250,E_Dead!AB250+E_Dead!AZ250,E_Cust!AB250+E_Cust!AZ250),2))</f>
        <v/>
      </c>
      <c r="K250" s="13">
        <f>IF(OR($A250&gt;$B$3,Debts!$V$12=0),"",ROUND(CHOOSE(StratNo,E_Snow!AC250+E_Snow!BA250,E_Aval!AC250+E_Aval!BA250,E_Smart!AC250+E_Smart!BA250,E_Dead!AC250+E_Dead!BA250,E_Cust!AC250+E_Cust!BA250),2))</f>
        <v/>
      </c>
      <c r="L250" s="13">
        <f>IF(OR($A250&gt;$B$3,Debts!$V$13=0),"",ROUND(CHOOSE(StratNo,E_Snow!AD250+E_Snow!BB250,E_Aval!AD250+E_Aval!BB250,E_Smart!AD250+E_Smart!BB250,E_Dead!AD250+E_Dead!BB250,E_Cust!AD250+E_Cust!BB250),2))</f>
        <v/>
      </c>
      <c r="M250" s="13">
        <f>IF(OR($A250&gt;$B$3,Debts!$V$14=0),"",ROUND(CHOOSE(StratNo,E_Snow!AE250+E_Snow!BC250,E_Aval!AE250+E_Aval!BC250,E_Smart!AE250+E_Smart!BC250,E_Dead!AE250+E_Dead!BC250,E_Cust!AE250+E_Cust!BC250),2))</f>
        <v/>
      </c>
      <c r="N250" s="13">
        <f>IF(OR($A250&gt;$B$3,Debts!$V$15=0),"",ROUND(CHOOSE(StratNo,E_Snow!AF250+E_Snow!BD250,E_Aval!AF250+E_Aval!BD250,E_Smart!AF250+E_Smart!BD250,E_Dead!AF250+E_Dead!BD250,E_Cust!AF250+E_Cust!BD250),2))</f>
        <v/>
      </c>
      <c r="O250" s="13">
        <f>IF(OR($A250&gt;$B$3,Debts!$V$16=0),"",ROUND(CHOOSE(StratNo,E_Snow!AG250+E_Snow!BE250,E_Aval!AG250+E_Aval!BE250,E_Smart!AG250+E_Smart!BE250,E_Dead!AG250+E_Dead!BE250,E_Cust!AG250+E_Cust!BE250),2))</f>
        <v/>
      </c>
      <c r="P250" s="13">
        <f>IF($A250&gt;$B$3,"",CHOOSE(StratNo,E_Snow!G250,E_Aval!G250,E_Smart!G250,E_Dead!G250,E_Cust!G250))</f>
        <v/>
      </c>
      <c r="Q250" s="13">
        <f>IF($A250&gt;$B$3,"",CHOOSE(StratNo,E_Snow!H250,E_Aval!H250,E_Smart!H250,E_Dead!H250,E_Cust!H250))</f>
        <v/>
      </c>
      <c r="R250" s="13">
        <f>IF($A250&gt;$B$3,"",CHOOSE(StratNo,E_Snow!I250,E_Aval!I250,E_Smart!I250,E_Dead!I250,E_Cust!I250))</f>
        <v/>
      </c>
    </row>
    <row r="251">
      <c r="A251" s="20" t="n">
        <v>246</v>
      </c>
      <c r="B251" s="11">
        <f>IF(A251&gt;$B$3,"",Months!B251)</f>
        <v/>
      </c>
      <c r="C251" s="13">
        <f>IF(A251&gt;$B$3,"",ROUND(Months!C251+Months!D251,2))</f>
        <v/>
      </c>
      <c r="D251" s="13">
        <f>IF(OR($A251&gt;$B$3,Debts!$V$5=0),"",ROUND(CHOOSE(StratNo,E_Snow!V251+E_Snow!AT251,E_Aval!V251+E_Aval!AT251,E_Smart!V251+E_Smart!AT251,E_Dead!V251+E_Dead!AT251,E_Cust!V251+E_Cust!AT251),2))</f>
        <v/>
      </c>
      <c r="E251" s="13">
        <f>IF(OR($A251&gt;$B$3,Debts!$V$6=0),"",ROUND(CHOOSE(StratNo,E_Snow!W251+E_Snow!AU251,E_Aval!W251+E_Aval!AU251,E_Smart!W251+E_Smart!AU251,E_Dead!W251+E_Dead!AU251,E_Cust!W251+E_Cust!AU251),2))</f>
        <v/>
      </c>
      <c r="F251" s="13">
        <f>IF(OR($A251&gt;$B$3,Debts!$V$7=0),"",ROUND(CHOOSE(StratNo,E_Snow!X251+E_Snow!AV251,E_Aval!X251+E_Aval!AV251,E_Smart!X251+E_Smart!AV251,E_Dead!X251+E_Dead!AV251,E_Cust!X251+E_Cust!AV251),2))</f>
        <v/>
      </c>
      <c r="G251" s="13">
        <f>IF(OR($A251&gt;$B$3,Debts!$V$8=0),"",ROUND(CHOOSE(StratNo,E_Snow!Y251+E_Snow!AW251,E_Aval!Y251+E_Aval!AW251,E_Smart!Y251+E_Smart!AW251,E_Dead!Y251+E_Dead!AW251,E_Cust!Y251+E_Cust!AW251),2))</f>
        <v/>
      </c>
      <c r="H251" s="13">
        <f>IF(OR($A251&gt;$B$3,Debts!$V$9=0),"",ROUND(CHOOSE(StratNo,E_Snow!Z251+E_Snow!AX251,E_Aval!Z251+E_Aval!AX251,E_Smart!Z251+E_Smart!AX251,E_Dead!Z251+E_Dead!AX251,E_Cust!Z251+E_Cust!AX251),2))</f>
        <v/>
      </c>
      <c r="I251" s="13">
        <f>IF(OR($A251&gt;$B$3,Debts!$V$10=0),"",ROUND(CHOOSE(StratNo,E_Snow!AA251+E_Snow!AY251,E_Aval!AA251+E_Aval!AY251,E_Smart!AA251+E_Smart!AY251,E_Dead!AA251+E_Dead!AY251,E_Cust!AA251+E_Cust!AY251),2))</f>
        <v/>
      </c>
      <c r="J251" s="13">
        <f>IF(OR($A251&gt;$B$3,Debts!$V$11=0),"",ROUND(CHOOSE(StratNo,E_Snow!AB251+E_Snow!AZ251,E_Aval!AB251+E_Aval!AZ251,E_Smart!AB251+E_Smart!AZ251,E_Dead!AB251+E_Dead!AZ251,E_Cust!AB251+E_Cust!AZ251),2))</f>
        <v/>
      </c>
      <c r="K251" s="13">
        <f>IF(OR($A251&gt;$B$3,Debts!$V$12=0),"",ROUND(CHOOSE(StratNo,E_Snow!AC251+E_Snow!BA251,E_Aval!AC251+E_Aval!BA251,E_Smart!AC251+E_Smart!BA251,E_Dead!AC251+E_Dead!BA251,E_Cust!AC251+E_Cust!BA251),2))</f>
        <v/>
      </c>
      <c r="L251" s="13">
        <f>IF(OR($A251&gt;$B$3,Debts!$V$13=0),"",ROUND(CHOOSE(StratNo,E_Snow!AD251+E_Snow!BB251,E_Aval!AD251+E_Aval!BB251,E_Smart!AD251+E_Smart!BB251,E_Dead!AD251+E_Dead!BB251,E_Cust!AD251+E_Cust!BB251),2))</f>
        <v/>
      </c>
      <c r="M251" s="13">
        <f>IF(OR($A251&gt;$B$3,Debts!$V$14=0),"",ROUND(CHOOSE(StratNo,E_Snow!AE251+E_Snow!BC251,E_Aval!AE251+E_Aval!BC251,E_Smart!AE251+E_Smart!BC251,E_Dead!AE251+E_Dead!BC251,E_Cust!AE251+E_Cust!BC251),2))</f>
        <v/>
      </c>
      <c r="N251" s="13">
        <f>IF(OR($A251&gt;$B$3,Debts!$V$15=0),"",ROUND(CHOOSE(StratNo,E_Snow!AF251+E_Snow!BD251,E_Aval!AF251+E_Aval!BD251,E_Smart!AF251+E_Smart!BD251,E_Dead!AF251+E_Dead!BD251,E_Cust!AF251+E_Cust!BD251),2))</f>
        <v/>
      </c>
      <c r="O251" s="13">
        <f>IF(OR($A251&gt;$B$3,Debts!$V$16=0),"",ROUND(CHOOSE(StratNo,E_Snow!AG251+E_Snow!BE251,E_Aval!AG251+E_Aval!BE251,E_Smart!AG251+E_Smart!BE251,E_Dead!AG251+E_Dead!BE251,E_Cust!AG251+E_Cust!BE251),2))</f>
        <v/>
      </c>
      <c r="P251" s="13">
        <f>IF($A251&gt;$B$3,"",CHOOSE(StratNo,E_Snow!G251,E_Aval!G251,E_Smart!G251,E_Dead!G251,E_Cust!G251))</f>
        <v/>
      </c>
      <c r="Q251" s="13">
        <f>IF($A251&gt;$B$3,"",CHOOSE(StratNo,E_Snow!H251,E_Aval!H251,E_Smart!H251,E_Dead!H251,E_Cust!H251))</f>
        <v/>
      </c>
      <c r="R251" s="13">
        <f>IF($A251&gt;$B$3,"",CHOOSE(StratNo,E_Snow!I251,E_Aval!I251,E_Smart!I251,E_Dead!I251,E_Cust!I251))</f>
        <v/>
      </c>
    </row>
    <row r="252">
      <c r="A252" s="20" t="n">
        <v>247</v>
      </c>
      <c r="B252" s="11">
        <f>IF(A252&gt;$B$3,"",Months!B252)</f>
        <v/>
      </c>
      <c r="C252" s="13">
        <f>IF(A252&gt;$B$3,"",ROUND(Months!C252+Months!D252,2))</f>
        <v/>
      </c>
      <c r="D252" s="13">
        <f>IF(OR($A252&gt;$B$3,Debts!$V$5=0),"",ROUND(CHOOSE(StratNo,E_Snow!V252+E_Snow!AT252,E_Aval!V252+E_Aval!AT252,E_Smart!V252+E_Smart!AT252,E_Dead!V252+E_Dead!AT252,E_Cust!V252+E_Cust!AT252),2))</f>
        <v/>
      </c>
      <c r="E252" s="13">
        <f>IF(OR($A252&gt;$B$3,Debts!$V$6=0),"",ROUND(CHOOSE(StratNo,E_Snow!W252+E_Snow!AU252,E_Aval!W252+E_Aval!AU252,E_Smart!W252+E_Smart!AU252,E_Dead!W252+E_Dead!AU252,E_Cust!W252+E_Cust!AU252),2))</f>
        <v/>
      </c>
      <c r="F252" s="13">
        <f>IF(OR($A252&gt;$B$3,Debts!$V$7=0),"",ROUND(CHOOSE(StratNo,E_Snow!X252+E_Snow!AV252,E_Aval!X252+E_Aval!AV252,E_Smart!X252+E_Smart!AV252,E_Dead!X252+E_Dead!AV252,E_Cust!X252+E_Cust!AV252),2))</f>
        <v/>
      </c>
      <c r="G252" s="13">
        <f>IF(OR($A252&gt;$B$3,Debts!$V$8=0),"",ROUND(CHOOSE(StratNo,E_Snow!Y252+E_Snow!AW252,E_Aval!Y252+E_Aval!AW252,E_Smart!Y252+E_Smart!AW252,E_Dead!Y252+E_Dead!AW252,E_Cust!Y252+E_Cust!AW252),2))</f>
        <v/>
      </c>
      <c r="H252" s="13">
        <f>IF(OR($A252&gt;$B$3,Debts!$V$9=0),"",ROUND(CHOOSE(StratNo,E_Snow!Z252+E_Snow!AX252,E_Aval!Z252+E_Aval!AX252,E_Smart!Z252+E_Smart!AX252,E_Dead!Z252+E_Dead!AX252,E_Cust!Z252+E_Cust!AX252),2))</f>
        <v/>
      </c>
      <c r="I252" s="13">
        <f>IF(OR($A252&gt;$B$3,Debts!$V$10=0),"",ROUND(CHOOSE(StratNo,E_Snow!AA252+E_Snow!AY252,E_Aval!AA252+E_Aval!AY252,E_Smart!AA252+E_Smart!AY252,E_Dead!AA252+E_Dead!AY252,E_Cust!AA252+E_Cust!AY252),2))</f>
        <v/>
      </c>
      <c r="J252" s="13">
        <f>IF(OR($A252&gt;$B$3,Debts!$V$11=0),"",ROUND(CHOOSE(StratNo,E_Snow!AB252+E_Snow!AZ252,E_Aval!AB252+E_Aval!AZ252,E_Smart!AB252+E_Smart!AZ252,E_Dead!AB252+E_Dead!AZ252,E_Cust!AB252+E_Cust!AZ252),2))</f>
        <v/>
      </c>
      <c r="K252" s="13">
        <f>IF(OR($A252&gt;$B$3,Debts!$V$12=0),"",ROUND(CHOOSE(StratNo,E_Snow!AC252+E_Snow!BA252,E_Aval!AC252+E_Aval!BA252,E_Smart!AC252+E_Smart!BA252,E_Dead!AC252+E_Dead!BA252,E_Cust!AC252+E_Cust!BA252),2))</f>
        <v/>
      </c>
      <c r="L252" s="13">
        <f>IF(OR($A252&gt;$B$3,Debts!$V$13=0),"",ROUND(CHOOSE(StratNo,E_Snow!AD252+E_Snow!BB252,E_Aval!AD252+E_Aval!BB252,E_Smart!AD252+E_Smart!BB252,E_Dead!AD252+E_Dead!BB252,E_Cust!AD252+E_Cust!BB252),2))</f>
        <v/>
      </c>
      <c r="M252" s="13">
        <f>IF(OR($A252&gt;$B$3,Debts!$V$14=0),"",ROUND(CHOOSE(StratNo,E_Snow!AE252+E_Snow!BC252,E_Aval!AE252+E_Aval!BC252,E_Smart!AE252+E_Smart!BC252,E_Dead!AE252+E_Dead!BC252,E_Cust!AE252+E_Cust!BC252),2))</f>
        <v/>
      </c>
      <c r="N252" s="13">
        <f>IF(OR($A252&gt;$B$3,Debts!$V$15=0),"",ROUND(CHOOSE(StratNo,E_Snow!AF252+E_Snow!BD252,E_Aval!AF252+E_Aval!BD252,E_Smart!AF252+E_Smart!BD252,E_Dead!AF252+E_Dead!BD252,E_Cust!AF252+E_Cust!BD252),2))</f>
        <v/>
      </c>
      <c r="O252" s="13">
        <f>IF(OR($A252&gt;$B$3,Debts!$V$16=0),"",ROUND(CHOOSE(StratNo,E_Snow!AG252+E_Snow!BE252,E_Aval!AG252+E_Aval!BE252,E_Smart!AG252+E_Smart!BE252,E_Dead!AG252+E_Dead!BE252,E_Cust!AG252+E_Cust!BE252),2))</f>
        <v/>
      </c>
      <c r="P252" s="13">
        <f>IF($A252&gt;$B$3,"",CHOOSE(StratNo,E_Snow!G252,E_Aval!G252,E_Smart!G252,E_Dead!G252,E_Cust!G252))</f>
        <v/>
      </c>
      <c r="Q252" s="13">
        <f>IF($A252&gt;$B$3,"",CHOOSE(StratNo,E_Snow!H252,E_Aval!H252,E_Smart!H252,E_Dead!H252,E_Cust!H252))</f>
        <v/>
      </c>
      <c r="R252" s="13">
        <f>IF($A252&gt;$B$3,"",CHOOSE(StratNo,E_Snow!I252,E_Aval!I252,E_Smart!I252,E_Dead!I252,E_Cust!I252))</f>
        <v/>
      </c>
    </row>
    <row r="253">
      <c r="A253" s="20" t="n">
        <v>248</v>
      </c>
      <c r="B253" s="11">
        <f>IF(A253&gt;$B$3,"",Months!B253)</f>
        <v/>
      </c>
      <c r="C253" s="13">
        <f>IF(A253&gt;$B$3,"",ROUND(Months!C253+Months!D253,2))</f>
        <v/>
      </c>
      <c r="D253" s="13">
        <f>IF(OR($A253&gt;$B$3,Debts!$V$5=0),"",ROUND(CHOOSE(StratNo,E_Snow!V253+E_Snow!AT253,E_Aval!V253+E_Aval!AT253,E_Smart!V253+E_Smart!AT253,E_Dead!V253+E_Dead!AT253,E_Cust!V253+E_Cust!AT253),2))</f>
        <v/>
      </c>
      <c r="E253" s="13">
        <f>IF(OR($A253&gt;$B$3,Debts!$V$6=0),"",ROUND(CHOOSE(StratNo,E_Snow!W253+E_Snow!AU253,E_Aval!W253+E_Aval!AU253,E_Smart!W253+E_Smart!AU253,E_Dead!W253+E_Dead!AU253,E_Cust!W253+E_Cust!AU253),2))</f>
        <v/>
      </c>
      <c r="F253" s="13">
        <f>IF(OR($A253&gt;$B$3,Debts!$V$7=0),"",ROUND(CHOOSE(StratNo,E_Snow!X253+E_Snow!AV253,E_Aval!X253+E_Aval!AV253,E_Smart!X253+E_Smart!AV253,E_Dead!X253+E_Dead!AV253,E_Cust!X253+E_Cust!AV253),2))</f>
        <v/>
      </c>
      <c r="G253" s="13">
        <f>IF(OR($A253&gt;$B$3,Debts!$V$8=0),"",ROUND(CHOOSE(StratNo,E_Snow!Y253+E_Snow!AW253,E_Aval!Y253+E_Aval!AW253,E_Smart!Y253+E_Smart!AW253,E_Dead!Y253+E_Dead!AW253,E_Cust!Y253+E_Cust!AW253),2))</f>
        <v/>
      </c>
      <c r="H253" s="13">
        <f>IF(OR($A253&gt;$B$3,Debts!$V$9=0),"",ROUND(CHOOSE(StratNo,E_Snow!Z253+E_Snow!AX253,E_Aval!Z253+E_Aval!AX253,E_Smart!Z253+E_Smart!AX253,E_Dead!Z253+E_Dead!AX253,E_Cust!Z253+E_Cust!AX253),2))</f>
        <v/>
      </c>
      <c r="I253" s="13">
        <f>IF(OR($A253&gt;$B$3,Debts!$V$10=0),"",ROUND(CHOOSE(StratNo,E_Snow!AA253+E_Snow!AY253,E_Aval!AA253+E_Aval!AY253,E_Smart!AA253+E_Smart!AY253,E_Dead!AA253+E_Dead!AY253,E_Cust!AA253+E_Cust!AY253),2))</f>
        <v/>
      </c>
      <c r="J253" s="13">
        <f>IF(OR($A253&gt;$B$3,Debts!$V$11=0),"",ROUND(CHOOSE(StratNo,E_Snow!AB253+E_Snow!AZ253,E_Aval!AB253+E_Aval!AZ253,E_Smart!AB253+E_Smart!AZ253,E_Dead!AB253+E_Dead!AZ253,E_Cust!AB253+E_Cust!AZ253),2))</f>
        <v/>
      </c>
      <c r="K253" s="13">
        <f>IF(OR($A253&gt;$B$3,Debts!$V$12=0),"",ROUND(CHOOSE(StratNo,E_Snow!AC253+E_Snow!BA253,E_Aval!AC253+E_Aval!BA253,E_Smart!AC253+E_Smart!BA253,E_Dead!AC253+E_Dead!BA253,E_Cust!AC253+E_Cust!BA253),2))</f>
        <v/>
      </c>
      <c r="L253" s="13">
        <f>IF(OR($A253&gt;$B$3,Debts!$V$13=0),"",ROUND(CHOOSE(StratNo,E_Snow!AD253+E_Snow!BB253,E_Aval!AD253+E_Aval!BB253,E_Smart!AD253+E_Smart!BB253,E_Dead!AD253+E_Dead!BB253,E_Cust!AD253+E_Cust!BB253),2))</f>
        <v/>
      </c>
      <c r="M253" s="13">
        <f>IF(OR($A253&gt;$B$3,Debts!$V$14=0),"",ROUND(CHOOSE(StratNo,E_Snow!AE253+E_Snow!BC253,E_Aval!AE253+E_Aval!BC253,E_Smart!AE253+E_Smart!BC253,E_Dead!AE253+E_Dead!BC253,E_Cust!AE253+E_Cust!BC253),2))</f>
        <v/>
      </c>
      <c r="N253" s="13">
        <f>IF(OR($A253&gt;$B$3,Debts!$V$15=0),"",ROUND(CHOOSE(StratNo,E_Snow!AF253+E_Snow!BD253,E_Aval!AF253+E_Aval!BD253,E_Smart!AF253+E_Smart!BD253,E_Dead!AF253+E_Dead!BD253,E_Cust!AF253+E_Cust!BD253),2))</f>
        <v/>
      </c>
      <c r="O253" s="13">
        <f>IF(OR($A253&gt;$B$3,Debts!$V$16=0),"",ROUND(CHOOSE(StratNo,E_Snow!AG253+E_Snow!BE253,E_Aval!AG253+E_Aval!BE253,E_Smart!AG253+E_Smart!BE253,E_Dead!AG253+E_Dead!BE253,E_Cust!AG253+E_Cust!BE253),2))</f>
        <v/>
      </c>
      <c r="P253" s="13">
        <f>IF($A253&gt;$B$3,"",CHOOSE(StratNo,E_Snow!G253,E_Aval!G253,E_Smart!G253,E_Dead!G253,E_Cust!G253))</f>
        <v/>
      </c>
      <c r="Q253" s="13">
        <f>IF($A253&gt;$B$3,"",CHOOSE(StratNo,E_Snow!H253,E_Aval!H253,E_Smart!H253,E_Dead!H253,E_Cust!H253))</f>
        <v/>
      </c>
      <c r="R253" s="13">
        <f>IF($A253&gt;$B$3,"",CHOOSE(StratNo,E_Snow!I253,E_Aval!I253,E_Smart!I253,E_Dead!I253,E_Cust!I253))</f>
        <v/>
      </c>
    </row>
    <row r="254">
      <c r="A254" s="20" t="n">
        <v>249</v>
      </c>
      <c r="B254" s="11">
        <f>IF(A254&gt;$B$3,"",Months!B254)</f>
        <v/>
      </c>
      <c r="C254" s="13">
        <f>IF(A254&gt;$B$3,"",ROUND(Months!C254+Months!D254,2))</f>
        <v/>
      </c>
      <c r="D254" s="13">
        <f>IF(OR($A254&gt;$B$3,Debts!$V$5=0),"",ROUND(CHOOSE(StratNo,E_Snow!V254+E_Snow!AT254,E_Aval!V254+E_Aval!AT254,E_Smart!V254+E_Smart!AT254,E_Dead!V254+E_Dead!AT254,E_Cust!V254+E_Cust!AT254),2))</f>
        <v/>
      </c>
      <c r="E254" s="13">
        <f>IF(OR($A254&gt;$B$3,Debts!$V$6=0),"",ROUND(CHOOSE(StratNo,E_Snow!W254+E_Snow!AU254,E_Aval!W254+E_Aval!AU254,E_Smart!W254+E_Smart!AU254,E_Dead!W254+E_Dead!AU254,E_Cust!W254+E_Cust!AU254),2))</f>
        <v/>
      </c>
      <c r="F254" s="13">
        <f>IF(OR($A254&gt;$B$3,Debts!$V$7=0),"",ROUND(CHOOSE(StratNo,E_Snow!X254+E_Snow!AV254,E_Aval!X254+E_Aval!AV254,E_Smart!X254+E_Smart!AV254,E_Dead!X254+E_Dead!AV254,E_Cust!X254+E_Cust!AV254),2))</f>
        <v/>
      </c>
      <c r="G254" s="13">
        <f>IF(OR($A254&gt;$B$3,Debts!$V$8=0),"",ROUND(CHOOSE(StratNo,E_Snow!Y254+E_Snow!AW254,E_Aval!Y254+E_Aval!AW254,E_Smart!Y254+E_Smart!AW254,E_Dead!Y254+E_Dead!AW254,E_Cust!Y254+E_Cust!AW254),2))</f>
        <v/>
      </c>
      <c r="H254" s="13">
        <f>IF(OR($A254&gt;$B$3,Debts!$V$9=0),"",ROUND(CHOOSE(StratNo,E_Snow!Z254+E_Snow!AX254,E_Aval!Z254+E_Aval!AX254,E_Smart!Z254+E_Smart!AX254,E_Dead!Z254+E_Dead!AX254,E_Cust!Z254+E_Cust!AX254),2))</f>
        <v/>
      </c>
      <c r="I254" s="13">
        <f>IF(OR($A254&gt;$B$3,Debts!$V$10=0),"",ROUND(CHOOSE(StratNo,E_Snow!AA254+E_Snow!AY254,E_Aval!AA254+E_Aval!AY254,E_Smart!AA254+E_Smart!AY254,E_Dead!AA254+E_Dead!AY254,E_Cust!AA254+E_Cust!AY254),2))</f>
        <v/>
      </c>
      <c r="J254" s="13">
        <f>IF(OR($A254&gt;$B$3,Debts!$V$11=0),"",ROUND(CHOOSE(StratNo,E_Snow!AB254+E_Snow!AZ254,E_Aval!AB254+E_Aval!AZ254,E_Smart!AB254+E_Smart!AZ254,E_Dead!AB254+E_Dead!AZ254,E_Cust!AB254+E_Cust!AZ254),2))</f>
        <v/>
      </c>
      <c r="K254" s="13">
        <f>IF(OR($A254&gt;$B$3,Debts!$V$12=0),"",ROUND(CHOOSE(StratNo,E_Snow!AC254+E_Snow!BA254,E_Aval!AC254+E_Aval!BA254,E_Smart!AC254+E_Smart!BA254,E_Dead!AC254+E_Dead!BA254,E_Cust!AC254+E_Cust!BA254),2))</f>
        <v/>
      </c>
      <c r="L254" s="13">
        <f>IF(OR($A254&gt;$B$3,Debts!$V$13=0),"",ROUND(CHOOSE(StratNo,E_Snow!AD254+E_Snow!BB254,E_Aval!AD254+E_Aval!BB254,E_Smart!AD254+E_Smart!BB254,E_Dead!AD254+E_Dead!BB254,E_Cust!AD254+E_Cust!BB254),2))</f>
        <v/>
      </c>
      <c r="M254" s="13">
        <f>IF(OR($A254&gt;$B$3,Debts!$V$14=0),"",ROUND(CHOOSE(StratNo,E_Snow!AE254+E_Snow!BC254,E_Aval!AE254+E_Aval!BC254,E_Smart!AE254+E_Smart!BC254,E_Dead!AE254+E_Dead!BC254,E_Cust!AE254+E_Cust!BC254),2))</f>
        <v/>
      </c>
      <c r="N254" s="13">
        <f>IF(OR($A254&gt;$B$3,Debts!$V$15=0),"",ROUND(CHOOSE(StratNo,E_Snow!AF254+E_Snow!BD254,E_Aval!AF254+E_Aval!BD254,E_Smart!AF254+E_Smart!BD254,E_Dead!AF254+E_Dead!BD254,E_Cust!AF254+E_Cust!BD254),2))</f>
        <v/>
      </c>
      <c r="O254" s="13">
        <f>IF(OR($A254&gt;$B$3,Debts!$V$16=0),"",ROUND(CHOOSE(StratNo,E_Snow!AG254+E_Snow!BE254,E_Aval!AG254+E_Aval!BE254,E_Smart!AG254+E_Smart!BE254,E_Dead!AG254+E_Dead!BE254,E_Cust!AG254+E_Cust!BE254),2))</f>
        <v/>
      </c>
      <c r="P254" s="13">
        <f>IF($A254&gt;$B$3,"",CHOOSE(StratNo,E_Snow!G254,E_Aval!G254,E_Smart!G254,E_Dead!G254,E_Cust!G254))</f>
        <v/>
      </c>
      <c r="Q254" s="13">
        <f>IF($A254&gt;$B$3,"",CHOOSE(StratNo,E_Snow!H254,E_Aval!H254,E_Smart!H254,E_Dead!H254,E_Cust!H254))</f>
        <v/>
      </c>
      <c r="R254" s="13">
        <f>IF($A254&gt;$B$3,"",CHOOSE(StratNo,E_Snow!I254,E_Aval!I254,E_Smart!I254,E_Dead!I254,E_Cust!I254))</f>
        <v/>
      </c>
    </row>
    <row r="255">
      <c r="A255" s="20" t="n">
        <v>250</v>
      </c>
      <c r="B255" s="11">
        <f>IF(A255&gt;$B$3,"",Months!B255)</f>
        <v/>
      </c>
      <c r="C255" s="13">
        <f>IF(A255&gt;$B$3,"",ROUND(Months!C255+Months!D255,2))</f>
        <v/>
      </c>
      <c r="D255" s="13">
        <f>IF(OR($A255&gt;$B$3,Debts!$V$5=0),"",ROUND(CHOOSE(StratNo,E_Snow!V255+E_Snow!AT255,E_Aval!V255+E_Aval!AT255,E_Smart!V255+E_Smart!AT255,E_Dead!V255+E_Dead!AT255,E_Cust!V255+E_Cust!AT255),2))</f>
        <v/>
      </c>
      <c r="E255" s="13">
        <f>IF(OR($A255&gt;$B$3,Debts!$V$6=0),"",ROUND(CHOOSE(StratNo,E_Snow!W255+E_Snow!AU255,E_Aval!W255+E_Aval!AU255,E_Smart!W255+E_Smart!AU255,E_Dead!W255+E_Dead!AU255,E_Cust!W255+E_Cust!AU255),2))</f>
        <v/>
      </c>
      <c r="F255" s="13">
        <f>IF(OR($A255&gt;$B$3,Debts!$V$7=0),"",ROUND(CHOOSE(StratNo,E_Snow!X255+E_Snow!AV255,E_Aval!X255+E_Aval!AV255,E_Smart!X255+E_Smart!AV255,E_Dead!X255+E_Dead!AV255,E_Cust!X255+E_Cust!AV255),2))</f>
        <v/>
      </c>
      <c r="G255" s="13">
        <f>IF(OR($A255&gt;$B$3,Debts!$V$8=0),"",ROUND(CHOOSE(StratNo,E_Snow!Y255+E_Snow!AW255,E_Aval!Y255+E_Aval!AW255,E_Smart!Y255+E_Smart!AW255,E_Dead!Y255+E_Dead!AW255,E_Cust!Y255+E_Cust!AW255),2))</f>
        <v/>
      </c>
      <c r="H255" s="13">
        <f>IF(OR($A255&gt;$B$3,Debts!$V$9=0),"",ROUND(CHOOSE(StratNo,E_Snow!Z255+E_Snow!AX255,E_Aval!Z255+E_Aval!AX255,E_Smart!Z255+E_Smart!AX255,E_Dead!Z255+E_Dead!AX255,E_Cust!Z255+E_Cust!AX255),2))</f>
        <v/>
      </c>
      <c r="I255" s="13">
        <f>IF(OR($A255&gt;$B$3,Debts!$V$10=0),"",ROUND(CHOOSE(StratNo,E_Snow!AA255+E_Snow!AY255,E_Aval!AA255+E_Aval!AY255,E_Smart!AA255+E_Smart!AY255,E_Dead!AA255+E_Dead!AY255,E_Cust!AA255+E_Cust!AY255),2))</f>
        <v/>
      </c>
      <c r="J255" s="13">
        <f>IF(OR($A255&gt;$B$3,Debts!$V$11=0),"",ROUND(CHOOSE(StratNo,E_Snow!AB255+E_Snow!AZ255,E_Aval!AB255+E_Aval!AZ255,E_Smart!AB255+E_Smart!AZ255,E_Dead!AB255+E_Dead!AZ255,E_Cust!AB255+E_Cust!AZ255),2))</f>
        <v/>
      </c>
      <c r="K255" s="13">
        <f>IF(OR($A255&gt;$B$3,Debts!$V$12=0),"",ROUND(CHOOSE(StratNo,E_Snow!AC255+E_Snow!BA255,E_Aval!AC255+E_Aval!BA255,E_Smart!AC255+E_Smart!BA255,E_Dead!AC255+E_Dead!BA255,E_Cust!AC255+E_Cust!BA255),2))</f>
        <v/>
      </c>
      <c r="L255" s="13">
        <f>IF(OR($A255&gt;$B$3,Debts!$V$13=0),"",ROUND(CHOOSE(StratNo,E_Snow!AD255+E_Snow!BB255,E_Aval!AD255+E_Aval!BB255,E_Smart!AD255+E_Smart!BB255,E_Dead!AD255+E_Dead!BB255,E_Cust!AD255+E_Cust!BB255),2))</f>
        <v/>
      </c>
      <c r="M255" s="13">
        <f>IF(OR($A255&gt;$B$3,Debts!$V$14=0),"",ROUND(CHOOSE(StratNo,E_Snow!AE255+E_Snow!BC255,E_Aval!AE255+E_Aval!BC255,E_Smart!AE255+E_Smart!BC255,E_Dead!AE255+E_Dead!BC255,E_Cust!AE255+E_Cust!BC255),2))</f>
        <v/>
      </c>
      <c r="N255" s="13">
        <f>IF(OR($A255&gt;$B$3,Debts!$V$15=0),"",ROUND(CHOOSE(StratNo,E_Snow!AF255+E_Snow!BD255,E_Aval!AF255+E_Aval!BD255,E_Smart!AF255+E_Smart!BD255,E_Dead!AF255+E_Dead!BD255,E_Cust!AF255+E_Cust!BD255),2))</f>
        <v/>
      </c>
      <c r="O255" s="13">
        <f>IF(OR($A255&gt;$B$3,Debts!$V$16=0),"",ROUND(CHOOSE(StratNo,E_Snow!AG255+E_Snow!BE255,E_Aval!AG255+E_Aval!BE255,E_Smart!AG255+E_Smart!BE255,E_Dead!AG255+E_Dead!BE255,E_Cust!AG255+E_Cust!BE255),2))</f>
        <v/>
      </c>
      <c r="P255" s="13">
        <f>IF($A255&gt;$B$3,"",CHOOSE(StratNo,E_Snow!G255,E_Aval!G255,E_Smart!G255,E_Dead!G255,E_Cust!G255))</f>
        <v/>
      </c>
      <c r="Q255" s="13">
        <f>IF($A255&gt;$B$3,"",CHOOSE(StratNo,E_Snow!H255,E_Aval!H255,E_Smart!H255,E_Dead!H255,E_Cust!H255))</f>
        <v/>
      </c>
      <c r="R255" s="13">
        <f>IF($A255&gt;$B$3,"",CHOOSE(StratNo,E_Snow!I255,E_Aval!I255,E_Smart!I255,E_Dead!I255,E_Cust!I255))</f>
        <v/>
      </c>
    </row>
    <row r="256">
      <c r="A256" s="20" t="n">
        <v>251</v>
      </c>
      <c r="B256" s="11">
        <f>IF(A256&gt;$B$3,"",Months!B256)</f>
        <v/>
      </c>
      <c r="C256" s="13">
        <f>IF(A256&gt;$B$3,"",ROUND(Months!C256+Months!D256,2))</f>
        <v/>
      </c>
      <c r="D256" s="13">
        <f>IF(OR($A256&gt;$B$3,Debts!$V$5=0),"",ROUND(CHOOSE(StratNo,E_Snow!V256+E_Snow!AT256,E_Aval!V256+E_Aval!AT256,E_Smart!V256+E_Smart!AT256,E_Dead!V256+E_Dead!AT256,E_Cust!V256+E_Cust!AT256),2))</f>
        <v/>
      </c>
      <c r="E256" s="13">
        <f>IF(OR($A256&gt;$B$3,Debts!$V$6=0),"",ROUND(CHOOSE(StratNo,E_Snow!W256+E_Snow!AU256,E_Aval!W256+E_Aval!AU256,E_Smart!W256+E_Smart!AU256,E_Dead!W256+E_Dead!AU256,E_Cust!W256+E_Cust!AU256),2))</f>
        <v/>
      </c>
      <c r="F256" s="13">
        <f>IF(OR($A256&gt;$B$3,Debts!$V$7=0),"",ROUND(CHOOSE(StratNo,E_Snow!X256+E_Snow!AV256,E_Aval!X256+E_Aval!AV256,E_Smart!X256+E_Smart!AV256,E_Dead!X256+E_Dead!AV256,E_Cust!X256+E_Cust!AV256),2))</f>
        <v/>
      </c>
      <c r="G256" s="13">
        <f>IF(OR($A256&gt;$B$3,Debts!$V$8=0),"",ROUND(CHOOSE(StratNo,E_Snow!Y256+E_Snow!AW256,E_Aval!Y256+E_Aval!AW256,E_Smart!Y256+E_Smart!AW256,E_Dead!Y256+E_Dead!AW256,E_Cust!Y256+E_Cust!AW256),2))</f>
        <v/>
      </c>
      <c r="H256" s="13">
        <f>IF(OR($A256&gt;$B$3,Debts!$V$9=0),"",ROUND(CHOOSE(StratNo,E_Snow!Z256+E_Snow!AX256,E_Aval!Z256+E_Aval!AX256,E_Smart!Z256+E_Smart!AX256,E_Dead!Z256+E_Dead!AX256,E_Cust!Z256+E_Cust!AX256),2))</f>
        <v/>
      </c>
      <c r="I256" s="13">
        <f>IF(OR($A256&gt;$B$3,Debts!$V$10=0),"",ROUND(CHOOSE(StratNo,E_Snow!AA256+E_Snow!AY256,E_Aval!AA256+E_Aval!AY256,E_Smart!AA256+E_Smart!AY256,E_Dead!AA256+E_Dead!AY256,E_Cust!AA256+E_Cust!AY256),2))</f>
        <v/>
      </c>
      <c r="J256" s="13">
        <f>IF(OR($A256&gt;$B$3,Debts!$V$11=0),"",ROUND(CHOOSE(StratNo,E_Snow!AB256+E_Snow!AZ256,E_Aval!AB256+E_Aval!AZ256,E_Smart!AB256+E_Smart!AZ256,E_Dead!AB256+E_Dead!AZ256,E_Cust!AB256+E_Cust!AZ256),2))</f>
        <v/>
      </c>
      <c r="K256" s="13">
        <f>IF(OR($A256&gt;$B$3,Debts!$V$12=0),"",ROUND(CHOOSE(StratNo,E_Snow!AC256+E_Snow!BA256,E_Aval!AC256+E_Aval!BA256,E_Smart!AC256+E_Smart!BA256,E_Dead!AC256+E_Dead!BA256,E_Cust!AC256+E_Cust!BA256),2))</f>
        <v/>
      </c>
      <c r="L256" s="13">
        <f>IF(OR($A256&gt;$B$3,Debts!$V$13=0),"",ROUND(CHOOSE(StratNo,E_Snow!AD256+E_Snow!BB256,E_Aval!AD256+E_Aval!BB256,E_Smart!AD256+E_Smart!BB256,E_Dead!AD256+E_Dead!BB256,E_Cust!AD256+E_Cust!BB256),2))</f>
        <v/>
      </c>
      <c r="M256" s="13">
        <f>IF(OR($A256&gt;$B$3,Debts!$V$14=0),"",ROUND(CHOOSE(StratNo,E_Snow!AE256+E_Snow!BC256,E_Aval!AE256+E_Aval!BC256,E_Smart!AE256+E_Smart!BC256,E_Dead!AE256+E_Dead!BC256,E_Cust!AE256+E_Cust!BC256),2))</f>
        <v/>
      </c>
      <c r="N256" s="13">
        <f>IF(OR($A256&gt;$B$3,Debts!$V$15=0),"",ROUND(CHOOSE(StratNo,E_Snow!AF256+E_Snow!BD256,E_Aval!AF256+E_Aval!BD256,E_Smart!AF256+E_Smart!BD256,E_Dead!AF256+E_Dead!BD256,E_Cust!AF256+E_Cust!BD256),2))</f>
        <v/>
      </c>
      <c r="O256" s="13">
        <f>IF(OR($A256&gt;$B$3,Debts!$V$16=0),"",ROUND(CHOOSE(StratNo,E_Snow!AG256+E_Snow!BE256,E_Aval!AG256+E_Aval!BE256,E_Smart!AG256+E_Smart!BE256,E_Dead!AG256+E_Dead!BE256,E_Cust!AG256+E_Cust!BE256),2))</f>
        <v/>
      </c>
      <c r="P256" s="13">
        <f>IF($A256&gt;$B$3,"",CHOOSE(StratNo,E_Snow!G256,E_Aval!G256,E_Smart!G256,E_Dead!G256,E_Cust!G256))</f>
        <v/>
      </c>
      <c r="Q256" s="13">
        <f>IF($A256&gt;$B$3,"",CHOOSE(StratNo,E_Snow!H256,E_Aval!H256,E_Smart!H256,E_Dead!H256,E_Cust!H256))</f>
        <v/>
      </c>
      <c r="R256" s="13">
        <f>IF($A256&gt;$B$3,"",CHOOSE(StratNo,E_Snow!I256,E_Aval!I256,E_Smart!I256,E_Dead!I256,E_Cust!I256))</f>
        <v/>
      </c>
    </row>
    <row r="257">
      <c r="A257" s="20" t="n">
        <v>252</v>
      </c>
      <c r="B257" s="11">
        <f>IF(A257&gt;$B$3,"",Months!B257)</f>
        <v/>
      </c>
      <c r="C257" s="13">
        <f>IF(A257&gt;$B$3,"",ROUND(Months!C257+Months!D257,2))</f>
        <v/>
      </c>
      <c r="D257" s="13">
        <f>IF(OR($A257&gt;$B$3,Debts!$V$5=0),"",ROUND(CHOOSE(StratNo,E_Snow!V257+E_Snow!AT257,E_Aval!V257+E_Aval!AT257,E_Smart!V257+E_Smart!AT257,E_Dead!V257+E_Dead!AT257,E_Cust!V257+E_Cust!AT257),2))</f>
        <v/>
      </c>
      <c r="E257" s="13">
        <f>IF(OR($A257&gt;$B$3,Debts!$V$6=0),"",ROUND(CHOOSE(StratNo,E_Snow!W257+E_Snow!AU257,E_Aval!W257+E_Aval!AU257,E_Smart!W257+E_Smart!AU257,E_Dead!W257+E_Dead!AU257,E_Cust!W257+E_Cust!AU257),2))</f>
        <v/>
      </c>
      <c r="F257" s="13">
        <f>IF(OR($A257&gt;$B$3,Debts!$V$7=0),"",ROUND(CHOOSE(StratNo,E_Snow!X257+E_Snow!AV257,E_Aval!X257+E_Aval!AV257,E_Smart!X257+E_Smart!AV257,E_Dead!X257+E_Dead!AV257,E_Cust!X257+E_Cust!AV257),2))</f>
        <v/>
      </c>
      <c r="G257" s="13">
        <f>IF(OR($A257&gt;$B$3,Debts!$V$8=0),"",ROUND(CHOOSE(StratNo,E_Snow!Y257+E_Snow!AW257,E_Aval!Y257+E_Aval!AW257,E_Smart!Y257+E_Smart!AW257,E_Dead!Y257+E_Dead!AW257,E_Cust!Y257+E_Cust!AW257),2))</f>
        <v/>
      </c>
      <c r="H257" s="13">
        <f>IF(OR($A257&gt;$B$3,Debts!$V$9=0),"",ROUND(CHOOSE(StratNo,E_Snow!Z257+E_Snow!AX257,E_Aval!Z257+E_Aval!AX257,E_Smart!Z257+E_Smart!AX257,E_Dead!Z257+E_Dead!AX257,E_Cust!Z257+E_Cust!AX257),2))</f>
        <v/>
      </c>
      <c r="I257" s="13">
        <f>IF(OR($A257&gt;$B$3,Debts!$V$10=0),"",ROUND(CHOOSE(StratNo,E_Snow!AA257+E_Snow!AY257,E_Aval!AA257+E_Aval!AY257,E_Smart!AA257+E_Smart!AY257,E_Dead!AA257+E_Dead!AY257,E_Cust!AA257+E_Cust!AY257),2))</f>
        <v/>
      </c>
      <c r="J257" s="13">
        <f>IF(OR($A257&gt;$B$3,Debts!$V$11=0),"",ROUND(CHOOSE(StratNo,E_Snow!AB257+E_Snow!AZ257,E_Aval!AB257+E_Aval!AZ257,E_Smart!AB257+E_Smart!AZ257,E_Dead!AB257+E_Dead!AZ257,E_Cust!AB257+E_Cust!AZ257),2))</f>
        <v/>
      </c>
      <c r="K257" s="13">
        <f>IF(OR($A257&gt;$B$3,Debts!$V$12=0),"",ROUND(CHOOSE(StratNo,E_Snow!AC257+E_Snow!BA257,E_Aval!AC257+E_Aval!BA257,E_Smart!AC257+E_Smart!BA257,E_Dead!AC257+E_Dead!BA257,E_Cust!AC257+E_Cust!BA257),2))</f>
        <v/>
      </c>
      <c r="L257" s="13">
        <f>IF(OR($A257&gt;$B$3,Debts!$V$13=0),"",ROUND(CHOOSE(StratNo,E_Snow!AD257+E_Snow!BB257,E_Aval!AD257+E_Aval!BB257,E_Smart!AD257+E_Smart!BB257,E_Dead!AD257+E_Dead!BB257,E_Cust!AD257+E_Cust!BB257),2))</f>
        <v/>
      </c>
      <c r="M257" s="13">
        <f>IF(OR($A257&gt;$B$3,Debts!$V$14=0),"",ROUND(CHOOSE(StratNo,E_Snow!AE257+E_Snow!BC257,E_Aval!AE257+E_Aval!BC257,E_Smart!AE257+E_Smart!BC257,E_Dead!AE257+E_Dead!BC257,E_Cust!AE257+E_Cust!BC257),2))</f>
        <v/>
      </c>
      <c r="N257" s="13">
        <f>IF(OR($A257&gt;$B$3,Debts!$V$15=0),"",ROUND(CHOOSE(StratNo,E_Snow!AF257+E_Snow!BD257,E_Aval!AF257+E_Aval!BD257,E_Smart!AF257+E_Smart!BD257,E_Dead!AF257+E_Dead!BD257,E_Cust!AF257+E_Cust!BD257),2))</f>
        <v/>
      </c>
      <c r="O257" s="13">
        <f>IF(OR($A257&gt;$B$3,Debts!$V$16=0),"",ROUND(CHOOSE(StratNo,E_Snow!AG257+E_Snow!BE257,E_Aval!AG257+E_Aval!BE257,E_Smart!AG257+E_Smart!BE257,E_Dead!AG257+E_Dead!BE257,E_Cust!AG257+E_Cust!BE257),2))</f>
        <v/>
      </c>
      <c r="P257" s="13">
        <f>IF($A257&gt;$B$3,"",CHOOSE(StratNo,E_Snow!G257,E_Aval!G257,E_Smart!G257,E_Dead!G257,E_Cust!G257))</f>
        <v/>
      </c>
      <c r="Q257" s="13">
        <f>IF($A257&gt;$B$3,"",CHOOSE(StratNo,E_Snow!H257,E_Aval!H257,E_Smart!H257,E_Dead!H257,E_Cust!H257))</f>
        <v/>
      </c>
      <c r="R257" s="13">
        <f>IF($A257&gt;$B$3,"",CHOOSE(StratNo,E_Snow!I257,E_Aval!I257,E_Smart!I257,E_Dead!I257,E_Cust!I257))</f>
        <v/>
      </c>
    </row>
    <row r="258">
      <c r="A258" s="20" t="n">
        <v>253</v>
      </c>
      <c r="B258" s="11">
        <f>IF(A258&gt;$B$3,"",Months!B258)</f>
        <v/>
      </c>
      <c r="C258" s="13">
        <f>IF(A258&gt;$B$3,"",ROUND(Months!C258+Months!D258,2))</f>
        <v/>
      </c>
      <c r="D258" s="13">
        <f>IF(OR($A258&gt;$B$3,Debts!$V$5=0),"",ROUND(CHOOSE(StratNo,E_Snow!V258+E_Snow!AT258,E_Aval!V258+E_Aval!AT258,E_Smart!V258+E_Smart!AT258,E_Dead!V258+E_Dead!AT258,E_Cust!V258+E_Cust!AT258),2))</f>
        <v/>
      </c>
      <c r="E258" s="13">
        <f>IF(OR($A258&gt;$B$3,Debts!$V$6=0),"",ROUND(CHOOSE(StratNo,E_Snow!W258+E_Snow!AU258,E_Aval!W258+E_Aval!AU258,E_Smart!W258+E_Smart!AU258,E_Dead!W258+E_Dead!AU258,E_Cust!W258+E_Cust!AU258),2))</f>
        <v/>
      </c>
      <c r="F258" s="13">
        <f>IF(OR($A258&gt;$B$3,Debts!$V$7=0),"",ROUND(CHOOSE(StratNo,E_Snow!X258+E_Snow!AV258,E_Aval!X258+E_Aval!AV258,E_Smart!X258+E_Smart!AV258,E_Dead!X258+E_Dead!AV258,E_Cust!X258+E_Cust!AV258),2))</f>
        <v/>
      </c>
      <c r="G258" s="13">
        <f>IF(OR($A258&gt;$B$3,Debts!$V$8=0),"",ROUND(CHOOSE(StratNo,E_Snow!Y258+E_Snow!AW258,E_Aval!Y258+E_Aval!AW258,E_Smart!Y258+E_Smart!AW258,E_Dead!Y258+E_Dead!AW258,E_Cust!Y258+E_Cust!AW258),2))</f>
        <v/>
      </c>
      <c r="H258" s="13">
        <f>IF(OR($A258&gt;$B$3,Debts!$V$9=0),"",ROUND(CHOOSE(StratNo,E_Snow!Z258+E_Snow!AX258,E_Aval!Z258+E_Aval!AX258,E_Smart!Z258+E_Smart!AX258,E_Dead!Z258+E_Dead!AX258,E_Cust!Z258+E_Cust!AX258),2))</f>
        <v/>
      </c>
      <c r="I258" s="13">
        <f>IF(OR($A258&gt;$B$3,Debts!$V$10=0),"",ROUND(CHOOSE(StratNo,E_Snow!AA258+E_Snow!AY258,E_Aval!AA258+E_Aval!AY258,E_Smart!AA258+E_Smart!AY258,E_Dead!AA258+E_Dead!AY258,E_Cust!AA258+E_Cust!AY258),2))</f>
        <v/>
      </c>
      <c r="J258" s="13">
        <f>IF(OR($A258&gt;$B$3,Debts!$V$11=0),"",ROUND(CHOOSE(StratNo,E_Snow!AB258+E_Snow!AZ258,E_Aval!AB258+E_Aval!AZ258,E_Smart!AB258+E_Smart!AZ258,E_Dead!AB258+E_Dead!AZ258,E_Cust!AB258+E_Cust!AZ258),2))</f>
        <v/>
      </c>
      <c r="K258" s="13">
        <f>IF(OR($A258&gt;$B$3,Debts!$V$12=0),"",ROUND(CHOOSE(StratNo,E_Snow!AC258+E_Snow!BA258,E_Aval!AC258+E_Aval!BA258,E_Smart!AC258+E_Smart!BA258,E_Dead!AC258+E_Dead!BA258,E_Cust!AC258+E_Cust!BA258),2))</f>
        <v/>
      </c>
      <c r="L258" s="13">
        <f>IF(OR($A258&gt;$B$3,Debts!$V$13=0),"",ROUND(CHOOSE(StratNo,E_Snow!AD258+E_Snow!BB258,E_Aval!AD258+E_Aval!BB258,E_Smart!AD258+E_Smart!BB258,E_Dead!AD258+E_Dead!BB258,E_Cust!AD258+E_Cust!BB258),2))</f>
        <v/>
      </c>
      <c r="M258" s="13">
        <f>IF(OR($A258&gt;$B$3,Debts!$V$14=0),"",ROUND(CHOOSE(StratNo,E_Snow!AE258+E_Snow!BC258,E_Aval!AE258+E_Aval!BC258,E_Smart!AE258+E_Smart!BC258,E_Dead!AE258+E_Dead!BC258,E_Cust!AE258+E_Cust!BC258),2))</f>
        <v/>
      </c>
      <c r="N258" s="13">
        <f>IF(OR($A258&gt;$B$3,Debts!$V$15=0),"",ROUND(CHOOSE(StratNo,E_Snow!AF258+E_Snow!BD258,E_Aval!AF258+E_Aval!BD258,E_Smart!AF258+E_Smart!BD258,E_Dead!AF258+E_Dead!BD258,E_Cust!AF258+E_Cust!BD258),2))</f>
        <v/>
      </c>
      <c r="O258" s="13">
        <f>IF(OR($A258&gt;$B$3,Debts!$V$16=0),"",ROUND(CHOOSE(StratNo,E_Snow!AG258+E_Snow!BE258,E_Aval!AG258+E_Aval!BE258,E_Smart!AG258+E_Smart!BE258,E_Dead!AG258+E_Dead!BE258,E_Cust!AG258+E_Cust!BE258),2))</f>
        <v/>
      </c>
      <c r="P258" s="13">
        <f>IF($A258&gt;$B$3,"",CHOOSE(StratNo,E_Snow!G258,E_Aval!G258,E_Smart!G258,E_Dead!G258,E_Cust!G258))</f>
        <v/>
      </c>
      <c r="Q258" s="13">
        <f>IF($A258&gt;$B$3,"",CHOOSE(StratNo,E_Snow!H258,E_Aval!H258,E_Smart!H258,E_Dead!H258,E_Cust!H258))</f>
        <v/>
      </c>
      <c r="R258" s="13">
        <f>IF($A258&gt;$B$3,"",CHOOSE(StratNo,E_Snow!I258,E_Aval!I258,E_Smart!I258,E_Dead!I258,E_Cust!I258))</f>
        <v/>
      </c>
    </row>
    <row r="259">
      <c r="A259" s="20" t="n">
        <v>254</v>
      </c>
      <c r="B259" s="11">
        <f>IF(A259&gt;$B$3,"",Months!B259)</f>
        <v/>
      </c>
      <c r="C259" s="13">
        <f>IF(A259&gt;$B$3,"",ROUND(Months!C259+Months!D259,2))</f>
        <v/>
      </c>
      <c r="D259" s="13">
        <f>IF(OR($A259&gt;$B$3,Debts!$V$5=0),"",ROUND(CHOOSE(StratNo,E_Snow!V259+E_Snow!AT259,E_Aval!V259+E_Aval!AT259,E_Smart!V259+E_Smart!AT259,E_Dead!V259+E_Dead!AT259,E_Cust!V259+E_Cust!AT259),2))</f>
        <v/>
      </c>
      <c r="E259" s="13">
        <f>IF(OR($A259&gt;$B$3,Debts!$V$6=0),"",ROUND(CHOOSE(StratNo,E_Snow!W259+E_Snow!AU259,E_Aval!W259+E_Aval!AU259,E_Smart!W259+E_Smart!AU259,E_Dead!W259+E_Dead!AU259,E_Cust!W259+E_Cust!AU259),2))</f>
        <v/>
      </c>
      <c r="F259" s="13">
        <f>IF(OR($A259&gt;$B$3,Debts!$V$7=0),"",ROUND(CHOOSE(StratNo,E_Snow!X259+E_Snow!AV259,E_Aval!X259+E_Aval!AV259,E_Smart!X259+E_Smart!AV259,E_Dead!X259+E_Dead!AV259,E_Cust!X259+E_Cust!AV259),2))</f>
        <v/>
      </c>
      <c r="G259" s="13">
        <f>IF(OR($A259&gt;$B$3,Debts!$V$8=0),"",ROUND(CHOOSE(StratNo,E_Snow!Y259+E_Snow!AW259,E_Aval!Y259+E_Aval!AW259,E_Smart!Y259+E_Smart!AW259,E_Dead!Y259+E_Dead!AW259,E_Cust!Y259+E_Cust!AW259),2))</f>
        <v/>
      </c>
      <c r="H259" s="13">
        <f>IF(OR($A259&gt;$B$3,Debts!$V$9=0),"",ROUND(CHOOSE(StratNo,E_Snow!Z259+E_Snow!AX259,E_Aval!Z259+E_Aval!AX259,E_Smart!Z259+E_Smart!AX259,E_Dead!Z259+E_Dead!AX259,E_Cust!Z259+E_Cust!AX259),2))</f>
        <v/>
      </c>
      <c r="I259" s="13">
        <f>IF(OR($A259&gt;$B$3,Debts!$V$10=0),"",ROUND(CHOOSE(StratNo,E_Snow!AA259+E_Snow!AY259,E_Aval!AA259+E_Aval!AY259,E_Smart!AA259+E_Smart!AY259,E_Dead!AA259+E_Dead!AY259,E_Cust!AA259+E_Cust!AY259),2))</f>
        <v/>
      </c>
      <c r="J259" s="13">
        <f>IF(OR($A259&gt;$B$3,Debts!$V$11=0),"",ROUND(CHOOSE(StratNo,E_Snow!AB259+E_Snow!AZ259,E_Aval!AB259+E_Aval!AZ259,E_Smart!AB259+E_Smart!AZ259,E_Dead!AB259+E_Dead!AZ259,E_Cust!AB259+E_Cust!AZ259),2))</f>
        <v/>
      </c>
      <c r="K259" s="13">
        <f>IF(OR($A259&gt;$B$3,Debts!$V$12=0),"",ROUND(CHOOSE(StratNo,E_Snow!AC259+E_Snow!BA259,E_Aval!AC259+E_Aval!BA259,E_Smart!AC259+E_Smart!BA259,E_Dead!AC259+E_Dead!BA259,E_Cust!AC259+E_Cust!BA259),2))</f>
        <v/>
      </c>
      <c r="L259" s="13">
        <f>IF(OR($A259&gt;$B$3,Debts!$V$13=0),"",ROUND(CHOOSE(StratNo,E_Snow!AD259+E_Snow!BB259,E_Aval!AD259+E_Aval!BB259,E_Smart!AD259+E_Smart!BB259,E_Dead!AD259+E_Dead!BB259,E_Cust!AD259+E_Cust!BB259),2))</f>
        <v/>
      </c>
      <c r="M259" s="13">
        <f>IF(OR($A259&gt;$B$3,Debts!$V$14=0),"",ROUND(CHOOSE(StratNo,E_Snow!AE259+E_Snow!BC259,E_Aval!AE259+E_Aval!BC259,E_Smart!AE259+E_Smart!BC259,E_Dead!AE259+E_Dead!BC259,E_Cust!AE259+E_Cust!BC259),2))</f>
        <v/>
      </c>
      <c r="N259" s="13">
        <f>IF(OR($A259&gt;$B$3,Debts!$V$15=0),"",ROUND(CHOOSE(StratNo,E_Snow!AF259+E_Snow!BD259,E_Aval!AF259+E_Aval!BD259,E_Smart!AF259+E_Smart!BD259,E_Dead!AF259+E_Dead!BD259,E_Cust!AF259+E_Cust!BD259),2))</f>
        <v/>
      </c>
      <c r="O259" s="13">
        <f>IF(OR($A259&gt;$B$3,Debts!$V$16=0),"",ROUND(CHOOSE(StratNo,E_Snow!AG259+E_Snow!BE259,E_Aval!AG259+E_Aval!BE259,E_Smart!AG259+E_Smart!BE259,E_Dead!AG259+E_Dead!BE259,E_Cust!AG259+E_Cust!BE259),2))</f>
        <v/>
      </c>
      <c r="P259" s="13">
        <f>IF($A259&gt;$B$3,"",CHOOSE(StratNo,E_Snow!G259,E_Aval!G259,E_Smart!G259,E_Dead!G259,E_Cust!G259))</f>
        <v/>
      </c>
      <c r="Q259" s="13">
        <f>IF($A259&gt;$B$3,"",CHOOSE(StratNo,E_Snow!H259,E_Aval!H259,E_Smart!H259,E_Dead!H259,E_Cust!H259))</f>
        <v/>
      </c>
      <c r="R259" s="13">
        <f>IF($A259&gt;$B$3,"",CHOOSE(StratNo,E_Snow!I259,E_Aval!I259,E_Smart!I259,E_Dead!I259,E_Cust!I259))</f>
        <v/>
      </c>
    </row>
    <row r="260">
      <c r="A260" s="20" t="n">
        <v>255</v>
      </c>
      <c r="B260" s="11">
        <f>IF(A260&gt;$B$3,"",Months!B260)</f>
        <v/>
      </c>
      <c r="C260" s="13">
        <f>IF(A260&gt;$B$3,"",ROUND(Months!C260+Months!D260,2))</f>
        <v/>
      </c>
      <c r="D260" s="13">
        <f>IF(OR($A260&gt;$B$3,Debts!$V$5=0),"",ROUND(CHOOSE(StratNo,E_Snow!V260+E_Snow!AT260,E_Aval!V260+E_Aval!AT260,E_Smart!V260+E_Smart!AT260,E_Dead!V260+E_Dead!AT260,E_Cust!V260+E_Cust!AT260),2))</f>
        <v/>
      </c>
      <c r="E260" s="13">
        <f>IF(OR($A260&gt;$B$3,Debts!$V$6=0),"",ROUND(CHOOSE(StratNo,E_Snow!W260+E_Snow!AU260,E_Aval!W260+E_Aval!AU260,E_Smart!W260+E_Smart!AU260,E_Dead!W260+E_Dead!AU260,E_Cust!W260+E_Cust!AU260),2))</f>
        <v/>
      </c>
      <c r="F260" s="13">
        <f>IF(OR($A260&gt;$B$3,Debts!$V$7=0),"",ROUND(CHOOSE(StratNo,E_Snow!X260+E_Snow!AV260,E_Aval!X260+E_Aval!AV260,E_Smart!X260+E_Smart!AV260,E_Dead!X260+E_Dead!AV260,E_Cust!X260+E_Cust!AV260),2))</f>
        <v/>
      </c>
      <c r="G260" s="13">
        <f>IF(OR($A260&gt;$B$3,Debts!$V$8=0),"",ROUND(CHOOSE(StratNo,E_Snow!Y260+E_Snow!AW260,E_Aval!Y260+E_Aval!AW260,E_Smart!Y260+E_Smart!AW260,E_Dead!Y260+E_Dead!AW260,E_Cust!Y260+E_Cust!AW260),2))</f>
        <v/>
      </c>
      <c r="H260" s="13">
        <f>IF(OR($A260&gt;$B$3,Debts!$V$9=0),"",ROUND(CHOOSE(StratNo,E_Snow!Z260+E_Snow!AX260,E_Aval!Z260+E_Aval!AX260,E_Smart!Z260+E_Smart!AX260,E_Dead!Z260+E_Dead!AX260,E_Cust!Z260+E_Cust!AX260),2))</f>
        <v/>
      </c>
      <c r="I260" s="13">
        <f>IF(OR($A260&gt;$B$3,Debts!$V$10=0),"",ROUND(CHOOSE(StratNo,E_Snow!AA260+E_Snow!AY260,E_Aval!AA260+E_Aval!AY260,E_Smart!AA260+E_Smart!AY260,E_Dead!AA260+E_Dead!AY260,E_Cust!AA260+E_Cust!AY260),2))</f>
        <v/>
      </c>
      <c r="J260" s="13">
        <f>IF(OR($A260&gt;$B$3,Debts!$V$11=0),"",ROUND(CHOOSE(StratNo,E_Snow!AB260+E_Snow!AZ260,E_Aval!AB260+E_Aval!AZ260,E_Smart!AB260+E_Smart!AZ260,E_Dead!AB260+E_Dead!AZ260,E_Cust!AB260+E_Cust!AZ260),2))</f>
        <v/>
      </c>
      <c r="K260" s="13">
        <f>IF(OR($A260&gt;$B$3,Debts!$V$12=0),"",ROUND(CHOOSE(StratNo,E_Snow!AC260+E_Snow!BA260,E_Aval!AC260+E_Aval!BA260,E_Smart!AC260+E_Smart!BA260,E_Dead!AC260+E_Dead!BA260,E_Cust!AC260+E_Cust!BA260),2))</f>
        <v/>
      </c>
      <c r="L260" s="13">
        <f>IF(OR($A260&gt;$B$3,Debts!$V$13=0),"",ROUND(CHOOSE(StratNo,E_Snow!AD260+E_Snow!BB260,E_Aval!AD260+E_Aval!BB260,E_Smart!AD260+E_Smart!BB260,E_Dead!AD260+E_Dead!BB260,E_Cust!AD260+E_Cust!BB260),2))</f>
        <v/>
      </c>
      <c r="M260" s="13">
        <f>IF(OR($A260&gt;$B$3,Debts!$V$14=0),"",ROUND(CHOOSE(StratNo,E_Snow!AE260+E_Snow!BC260,E_Aval!AE260+E_Aval!BC260,E_Smart!AE260+E_Smart!BC260,E_Dead!AE260+E_Dead!BC260,E_Cust!AE260+E_Cust!BC260),2))</f>
        <v/>
      </c>
      <c r="N260" s="13">
        <f>IF(OR($A260&gt;$B$3,Debts!$V$15=0),"",ROUND(CHOOSE(StratNo,E_Snow!AF260+E_Snow!BD260,E_Aval!AF260+E_Aval!BD260,E_Smart!AF260+E_Smart!BD260,E_Dead!AF260+E_Dead!BD260,E_Cust!AF260+E_Cust!BD260),2))</f>
        <v/>
      </c>
      <c r="O260" s="13">
        <f>IF(OR($A260&gt;$B$3,Debts!$V$16=0),"",ROUND(CHOOSE(StratNo,E_Snow!AG260+E_Snow!BE260,E_Aval!AG260+E_Aval!BE260,E_Smart!AG260+E_Smart!BE260,E_Dead!AG260+E_Dead!BE260,E_Cust!AG260+E_Cust!BE260),2))</f>
        <v/>
      </c>
      <c r="P260" s="13">
        <f>IF($A260&gt;$B$3,"",CHOOSE(StratNo,E_Snow!G260,E_Aval!G260,E_Smart!G260,E_Dead!G260,E_Cust!G260))</f>
        <v/>
      </c>
      <c r="Q260" s="13">
        <f>IF($A260&gt;$B$3,"",CHOOSE(StratNo,E_Snow!H260,E_Aval!H260,E_Smart!H260,E_Dead!H260,E_Cust!H260))</f>
        <v/>
      </c>
      <c r="R260" s="13">
        <f>IF($A260&gt;$B$3,"",CHOOSE(StratNo,E_Snow!I260,E_Aval!I260,E_Smart!I260,E_Dead!I260,E_Cust!I260))</f>
        <v/>
      </c>
    </row>
    <row r="261">
      <c r="A261" s="20" t="n">
        <v>256</v>
      </c>
      <c r="B261" s="11">
        <f>IF(A261&gt;$B$3,"",Months!B261)</f>
        <v/>
      </c>
      <c r="C261" s="13">
        <f>IF(A261&gt;$B$3,"",ROUND(Months!C261+Months!D261,2))</f>
        <v/>
      </c>
      <c r="D261" s="13">
        <f>IF(OR($A261&gt;$B$3,Debts!$V$5=0),"",ROUND(CHOOSE(StratNo,E_Snow!V261+E_Snow!AT261,E_Aval!V261+E_Aval!AT261,E_Smart!V261+E_Smart!AT261,E_Dead!V261+E_Dead!AT261,E_Cust!V261+E_Cust!AT261),2))</f>
        <v/>
      </c>
      <c r="E261" s="13">
        <f>IF(OR($A261&gt;$B$3,Debts!$V$6=0),"",ROUND(CHOOSE(StratNo,E_Snow!W261+E_Snow!AU261,E_Aval!W261+E_Aval!AU261,E_Smart!W261+E_Smart!AU261,E_Dead!W261+E_Dead!AU261,E_Cust!W261+E_Cust!AU261),2))</f>
        <v/>
      </c>
      <c r="F261" s="13">
        <f>IF(OR($A261&gt;$B$3,Debts!$V$7=0),"",ROUND(CHOOSE(StratNo,E_Snow!X261+E_Snow!AV261,E_Aval!X261+E_Aval!AV261,E_Smart!X261+E_Smart!AV261,E_Dead!X261+E_Dead!AV261,E_Cust!X261+E_Cust!AV261),2))</f>
        <v/>
      </c>
      <c r="G261" s="13">
        <f>IF(OR($A261&gt;$B$3,Debts!$V$8=0),"",ROUND(CHOOSE(StratNo,E_Snow!Y261+E_Snow!AW261,E_Aval!Y261+E_Aval!AW261,E_Smart!Y261+E_Smart!AW261,E_Dead!Y261+E_Dead!AW261,E_Cust!Y261+E_Cust!AW261),2))</f>
        <v/>
      </c>
      <c r="H261" s="13">
        <f>IF(OR($A261&gt;$B$3,Debts!$V$9=0),"",ROUND(CHOOSE(StratNo,E_Snow!Z261+E_Snow!AX261,E_Aval!Z261+E_Aval!AX261,E_Smart!Z261+E_Smart!AX261,E_Dead!Z261+E_Dead!AX261,E_Cust!Z261+E_Cust!AX261),2))</f>
        <v/>
      </c>
      <c r="I261" s="13">
        <f>IF(OR($A261&gt;$B$3,Debts!$V$10=0),"",ROUND(CHOOSE(StratNo,E_Snow!AA261+E_Snow!AY261,E_Aval!AA261+E_Aval!AY261,E_Smart!AA261+E_Smart!AY261,E_Dead!AA261+E_Dead!AY261,E_Cust!AA261+E_Cust!AY261),2))</f>
        <v/>
      </c>
      <c r="J261" s="13">
        <f>IF(OR($A261&gt;$B$3,Debts!$V$11=0),"",ROUND(CHOOSE(StratNo,E_Snow!AB261+E_Snow!AZ261,E_Aval!AB261+E_Aval!AZ261,E_Smart!AB261+E_Smart!AZ261,E_Dead!AB261+E_Dead!AZ261,E_Cust!AB261+E_Cust!AZ261),2))</f>
        <v/>
      </c>
      <c r="K261" s="13">
        <f>IF(OR($A261&gt;$B$3,Debts!$V$12=0),"",ROUND(CHOOSE(StratNo,E_Snow!AC261+E_Snow!BA261,E_Aval!AC261+E_Aval!BA261,E_Smart!AC261+E_Smart!BA261,E_Dead!AC261+E_Dead!BA261,E_Cust!AC261+E_Cust!BA261),2))</f>
        <v/>
      </c>
      <c r="L261" s="13">
        <f>IF(OR($A261&gt;$B$3,Debts!$V$13=0),"",ROUND(CHOOSE(StratNo,E_Snow!AD261+E_Snow!BB261,E_Aval!AD261+E_Aval!BB261,E_Smart!AD261+E_Smart!BB261,E_Dead!AD261+E_Dead!BB261,E_Cust!AD261+E_Cust!BB261),2))</f>
        <v/>
      </c>
      <c r="M261" s="13">
        <f>IF(OR($A261&gt;$B$3,Debts!$V$14=0),"",ROUND(CHOOSE(StratNo,E_Snow!AE261+E_Snow!BC261,E_Aval!AE261+E_Aval!BC261,E_Smart!AE261+E_Smart!BC261,E_Dead!AE261+E_Dead!BC261,E_Cust!AE261+E_Cust!BC261),2))</f>
        <v/>
      </c>
      <c r="N261" s="13">
        <f>IF(OR($A261&gt;$B$3,Debts!$V$15=0),"",ROUND(CHOOSE(StratNo,E_Snow!AF261+E_Snow!BD261,E_Aval!AF261+E_Aval!BD261,E_Smart!AF261+E_Smart!BD261,E_Dead!AF261+E_Dead!BD261,E_Cust!AF261+E_Cust!BD261),2))</f>
        <v/>
      </c>
      <c r="O261" s="13">
        <f>IF(OR($A261&gt;$B$3,Debts!$V$16=0),"",ROUND(CHOOSE(StratNo,E_Snow!AG261+E_Snow!BE261,E_Aval!AG261+E_Aval!BE261,E_Smart!AG261+E_Smart!BE261,E_Dead!AG261+E_Dead!BE261,E_Cust!AG261+E_Cust!BE261),2))</f>
        <v/>
      </c>
      <c r="P261" s="13">
        <f>IF($A261&gt;$B$3,"",CHOOSE(StratNo,E_Snow!G261,E_Aval!G261,E_Smart!G261,E_Dead!G261,E_Cust!G261))</f>
        <v/>
      </c>
      <c r="Q261" s="13">
        <f>IF($A261&gt;$B$3,"",CHOOSE(StratNo,E_Snow!H261,E_Aval!H261,E_Smart!H261,E_Dead!H261,E_Cust!H261))</f>
        <v/>
      </c>
      <c r="R261" s="13">
        <f>IF($A261&gt;$B$3,"",CHOOSE(StratNo,E_Snow!I261,E_Aval!I261,E_Smart!I261,E_Dead!I261,E_Cust!I261))</f>
        <v/>
      </c>
    </row>
    <row r="262">
      <c r="A262" s="20" t="n">
        <v>257</v>
      </c>
      <c r="B262" s="11">
        <f>IF(A262&gt;$B$3,"",Months!B262)</f>
        <v/>
      </c>
      <c r="C262" s="13">
        <f>IF(A262&gt;$B$3,"",ROUND(Months!C262+Months!D262,2))</f>
        <v/>
      </c>
      <c r="D262" s="13">
        <f>IF(OR($A262&gt;$B$3,Debts!$V$5=0),"",ROUND(CHOOSE(StratNo,E_Snow!V262+E_Snow!AT262,E_Aval!V262+E_Aval!AT262,E_Smart!V262+E_Smart!AT262,E_Dead!V262+E_Dead!AT262,E_Cust!V262+E_Cust!AT262),2))</f>
        <v/>
      </c>
      <c r="E262" s="13">
        <f>IF(OR($A262&gt;$B$3,Debts!$V$6=0),"",ROUND(CHOOSE(StratNo,E_Snow!W262+E_Snow!AU262,E_Aval!W262+E_Aval!AU262,E_Smart!W262+E_Smart!AU262,E_Dead!W262+E_Dead!AU262,E_Cust!W262+E_Cust!AU262),2))</f>
        <v/>
      </c>
      <c r="F262" s="13">
        <f>IF(OR($A262&gt;$B$3,Debts!$V$7=0),"",ROUND(CHOOSE(StratNo,E_Snow!X262+E_Snow!AV262,E_Aval!X262+E_Aval!AV262,E_Smart!X262+E_Smart!AV262,E_Dead!X262+E_Dead!AV262,E_Cust!X262+E_Cust!AV262),2))</f>
        <v/>
      </c>
      <c r="G262" s="13">
        <f>IF(OR($A262&gt;$B$3,Debts!$V$8=0),"",ROUND(CHOOSE(StratNo,E_Snow!Y262+E_Snow!AW262,E_Aval!Y262+E_Aval!AW262,E_Smart!Y262+E_Smart!AW262,E_Dead!Y262+E_Dead!AW262,E_Cust!Y262+E_Cust!AW262),2))</f>
        <v/>
      </c>
      <c r="H262" s="13">
        <f>IF(OR($A262&gt;$B$3,Debts!$V$9=0),"",ROUND(CHOOSE(StratNo,E_Snow!Z262+E_Snow!AX262,E_Aval!Z262+E_Aval!AX262,E_Smart!Z262+E_Smart!AX262,E_Dead!Z262+E_Dead!AX262,E_Cust!Z262+E_Cust!AX262),2))</f>
        <v/>
      </c>
      <c r="I262" s="13">
        <f>IF(OR($A262&gt;$B$3,Debts!$V$10=0),"",ROUND(CHOOSE(StratNo,E_Snow!AA262+E_Snow!AY262,E_Aval!AA262+E_Aval!AY262,E_Smart!AA262+E_Smart!AY262,E_Dead!AA262+E_Dead!AY262,E_Cust!AA262+E_Cust!AY262),2))</f>
        <v/>
      </c>
      <c r="J262" s="13">
        <f>IF(OR($A262&gt;$B$3,Debts!$V$11=0),"",ROUND(CHOOSE(StratNo,E_Snow!AB262+E_Snow!AZ262,E_Aval!AB262+E_Aval!AZ262,E_Smart!AB262+E_Smart!AZ262,E_Dead!AB262+E_Dead!AZ262,E_Cust!AB262+E_Cust!AZ262),2))</f>
        <v/>
      </c>
      <c r="K262" s="13">
        <f>IF(OR($A262&gt;$B$3,Debts!$V$12=0),"",ROUND(CHOOSE(StratNo,E_Snow!AC262+E_Snow!BA262,E_Aval!AC262+E_Aval!BA262,E_Smart!AC262+E_Smart!BA262,E_Dead!AC262+E_Dead!BA262,E_Cust!AC262+E_Cust!BA262),2))</f>
        <v/>
      </c>
      <c r="L262" s="13">
        <f>IF(OR($A262&gt;$B$3,Debts!$V$13=0),"",ROUND(CHOOSE(StratNo,E_Snow!AD262+E_Snow!BB262,E_Aval!AD262+E_Aval!BB262,E_Smart!AD262+E_Smart!BB262,E_Dead!AD262+E_Dead!BB262,E_Cust!AD262+E_Cust!BB262),2))</f>
        <v/>
      </c>
      <c r="M262" s="13">
        <f>IF(OR($A262&gt;$B$3,Debts!$V$14=0),"",ROUND(CHOOSE(StratNo,E_Snow!AE262+E_Snow!BC262,E_Aval!AE262+E_Aval!BC262,E_Smart!AE262+E_Smart!BC262,E_Dead!AE262+E_Dead!BC262,E_Cust!AE262+E_Cust!BC262),2))</f>
        <v/>
      </c>
      <c r="N262" s="13">
        <f>IF(OR($A262&gt;$B$3,Debts!$V$15=0),"",ROUND(CHOOSE(StratNo,E_Snow!AF262+E_Snow!BD262,E_Aval!AF262+E_Aval!BD262,E_Smart!AF262+E_Smart!BD262,E_Dead!AF262+E_Dead!BD262,E_Cust!AF262+E_Cust!BD262),2))</f>
        <v/>
      </c>
      <c r="O262" s="13">
        <f>IF(OR($A262&gt;$B$3,Debts!$V$16=0),"",ROUND(CHOOSE(StratNo,E_Snow!AG262+E_Snow!BE262,E_Aval!AG262+E_Aval!BE262,E_Smart!AG262+E_Smart!BE262,E_Dead!AG262+E_Dead!BE262,E_Cust!AG262+E_Cust!BE262),2))</f>
        <v/>
      </c>
      <c r="P262" s="13">
        <f>IF($A262&gt;$B$3,"",CHOOSE(StratNo,E_Snow!G262,E_Aval!G262,E_Smart!G262,E_Dead!G262,E_Cust!G262))</f>
        <v/>
      </c>
      <c r="Q262" s="13">
        <f>IF($A262&gt;$B$3,"",CHOOSE(StratNo,E_Snow!H262,E_Aval!H262,E_Smart!H262,E_Dead!H262,E_Cust!H262))</f>
        <v/>
      </c>
      <c r="R262" s="13">
        <f>IF($A262&gt;$B$3,"",CHOOSE(StratNo,E_Snow!I262,E_Aval!I262,E_Smart!I262,E_Dead!I262,E_Cust!I262))</f>
        <v/>
      </c>
    </row>
    <row r="263">
      <c r="A263" s="20" t="n">
        <v>258</v>
      </c>
      <c r="B263" s="11">
        <f>IF(A263&gt;$B$3,"",Months!B263)</f>
        <v/>
      </c>
      <c r="C263" s="13">
        <f>IF(A263&gt;$B$3,"",ROUND(Months!C263+Months!D263,2))</f>
        <v/>
      </c>
      <c r="D263" s="13">
        <f>IF(OR($A263&gt;$B$3,Debts!$V$5=0),"",ROUND(CHOOSE(StratNo,E_Snow!V263+E_Snow!AT263,E_Aval!V263+E_Aval!AT263,E_Smart!V263+E_Smart!AT263,E_Dead!V263+E_Dead!AT263,E_Cust!V263+E_Cust!AT263),2))</f>
        <v/>
      </c>
      <c r="E263" s="13">
        <f>IF(OR($A263&gt;$B$3,Debts!$V$6=0),"",ROUND(CHOOSE(StratNo,E_Snow!W263+E_Snow!AU263,E_Aval!W263+E_Aval!AU263,E_Smart!W263+E_Smart!AU263,E_Dead!W263+E_Dead!AU263,E_Cust!W263+E_Cust!AU263),2))</f>
        <v/>
      </c>
      <c r="F263" s="13">
        <f>IF(OR($A263&gt;$B$3,Debts!$V$7=0),"",ROUND(CHOOSE(StratNo,E_Snow!X263+E_Snow!AV263,E_Aval!X263+E_Aval!AV263,E_Smart!X263+E_Smart!AV263,E_Dead!X263+E_Dead!AV263,E_Cust!X263+E_Cust!AV263),2))</f>
        <v/>
      </c>
      <c r="G263" s="13">
        <f>IF(OR($A263&gt;$B$3,Debts!$V$8=0),"",ROUND(CHOOSE(StratNo,E_Snow!Y263+E_Snow!AW263,E_Aval!Y263+E_Aval!AW263,E_Smart!Y263+E_Smart!AW263,E_Dead!Y263+E_Dead!AW263,E_Cust!Y263+E_Cust!AW263),2))</f>
        <v/>
      </c>
      <c r="H263" s="13">
        <f>IF(OR($A263&gt;$B$3,Debts!$V$9=0),"",ROUND(CHOOSE(StratNo,E_Snow!Z263+E_Snow!AX263,E_Aval!Z263+E_Aval!AX263,E_Smart!Z263+E_Smart!AX263,E_Dead!Z263+E_Dead!AX263,E_Cust!Z263+E_Cust!AX263),2))</f>
        <v/>
      </c>
      <c r="I263" s="13">
        <f>IF(OR($A263&gt;$B$3,Debts!$V$10=0),"",ROUND(CHOOSE(StratNo,E_Snow!AA263+E_Snow!AY263,E_Aval!AA263+E_Aval!AY263,E_Smart!AA263+E_Smart!AY263,E_Dead!AA263+E_Dead!AY263,E_Cust!AA263+E_Cust!AY263),2))</f>
        <v/>
      </c>
      <c r="J263" s="13">
        <f>IF(OR($A263&gt;$B$3,Debts!$V$11=0),"",ROUND(CHOOSE(StratNo,E_Snow!AB263+E_Snow!AZ263,E_Aval!AB263+E_Aval!AZ263,E_Smart!AB263+E_Smart!AZ263,E_Dead!AB263+E_Dead!AZ263,E_Cust!AB263+E_Cust!AZ263),2))</f>
        <v/>
      </c>
      <c r="K263" s="13">
        <f>IF(OR($A263&gt;$B$3,Debts!$V$12=0),"",ROUND(CHOOSE(StratNo,E_Snow!AC263+E_Snow!BA263,E_Aval!AC263+E_Aval!BA263,E_Smart!AC263+E_Smart!BA263,E_Dead!AC263+E_Dead!BA263,E_Cust!AC263+E_Cust!BA263),2))</f>
        <v/>
      </c>
      <c r="L263" s="13">
        <f>IF(OR($A263&gt;$B$3,Debts!$V$13=0),"",ROUND(CHOOSE(StratNo,E_Snow!AD263+E_Snow!BB263,E_Aval!AD263+E_Aval!BB263,E_Smart!AD263+E_Smart!BB263,E_Dead!AD263+E_Dead!BB263,E_Cust!AD263+E_Cust!BB263),2))</f>
        <v/>
      </c>
      <c r="M263" s="13">
        <f>IF(OR($A263&gt;$B$3,Debts!$V$14=0),"",ROUND(CHOOSE(StratNo,E_Snow!AE263+E_Snow!BC263,E_Aval!AE263+E_Aval!BC263,E_Smart!AE263+E_Smart!BC263,E_Dead!AE263+E_Dead!BC263,E_Cust!AE263+E_Cust!BC263),2))</f>
        <v/>
      </c>
      <c r="N263" s="13">
        <f>IF(OR($A263&gt;$B$3,Debts!$V$15=0),"",ROUND(CHOOSE(StratNo,E_Snow!AF263+E_Snow!BD263,E_Aval!AF263+E_Aval!BD263,E_Smart!AF263+E_Smart!BD263,E_Dead!AF263+E_Dead!BD263,E_Cust!AF263+E_Cust!BD263),2))</f>
        <v/>
      </c>
      <c r="O263" s="13">
        <f>IF(OR($A263&gt;$B$3,Debts!$V$16=0),"",ROUND(CHOOSE(StratNo,E_Snow!AG263+E_Snow!BE263,E_Aval!AG263+E_Aval!BE263,E_Smart!AG263+E_Smart!BE263,E_Dead!AG263+E_Dead!BE263,E_Cust!AG263+E_Cust!BE263),2))</f>
        <v/>
      </c>
      <c r="P263" s="13">
        <f>IF($A263&gt;$B$3,"",CHOOSE(StratNo,E_Snow!G263,E_Aval!G263,E_Smart!G263,E_Dead!G263,E_Cust!G263))</f>
        <v/>
      </c>
      <c r="Q263" s="13">
        <f>IF($A263&gt;$B$3,"",CHOOSE(StratNo,E_Snow!H263,E_Aval!H263,E_Smart!H263,E_Dead!H263,E_Cust!H263))</f>
        <v/>
      </c>
      <c r="R263" s="13">
        <f>IF($A263&gt;$B$3,"",CHOOSE(StratNo,E_Snow!I263,E_Aval!I263,E_Smart!I263,E_Dead!I263,E_Cust!I263))</f>
        <v/>
      </c>
    </row>
    <row r="264">
      <c r="A264" s="20" t="n">
        <v>259</v>
      </c>
      <c r="B264" s="11">
        <f>IF(A264&gt;$B$3,"",Months!B264)</f>
        <v/>
      </c>
      <c r="C264" s="13">
        <f>IF(A264&gt;$B$3,"",ROUND(Months!C264+Months!D264,2))</f>
        <v/>
      </c>
      <c r="D264" s="13">
        <f>IF(OR($A264&gt;$B$3,Debts!$V$5=0),"",ROUND(CHOOSE(StratNo,E_Snow!V264+E_Snow!AT264,E_Aval!V264+E_Aval!AT264,E_Smart!V264+E_Smart!AT264,E_Dead!V264+E_Dead!AT264,E_Cust!V264+E_Cust!AT264),2))</f>
        <v/>
      </c>
      <c r="E264" s="13">
        <f>IF(OR($A264&gt;$B$3,Debts!$V$6=0),"",ROUND(CHOOSE(StratNo,E_Snow!W264+E_Snow!AU264,E_Aval!W264+E_Aval!AU264,E_Smart!W264+E_Smart!AU264,E_Dead!W264+E_Dead!AU264,E_Cust!W264+E_Cust!AU264),2))</f>
        <v/>
      </c>
      <c r="F264" s="13">
        <f>IF(OR($A264&gt;$B$3,Debts!$V$7=0),"",ROUND(CHOOSE(StratNo,E_Snow!X264+E_Snow!AV264,E_Aval!X264+E_Aval!AV264,E_Smart!X264+E_Smart!AV264,E_Dead!X264+E_Dead!AV264,E_Cust!X264+E_Cust!AV264),2))</f>
        <v/>
      </c>
      <c r="G264" s="13">
        <f>IF(OR($A264&gt;$B$3,Debts!$V$8=0),"",ROUND(CHOOSE(StratNo,E_Snow!Y264+E_Snow!AW264,E_Aval!Y264+E_Aval!AW264,E_Smart!Y264+E_Smart!AW264,E_Dead!Y264+E_Dead!AW264,E_Cust!Y264+E_Cust!AW264),2))</f>
        <v/>
      </c>
      <c r="H264" s="13">
        <f>IF(OR($A264&gt;$B$3,Debts!$V$9=0),"",ROUND(CHOOSE(StratNo,E_Snow!Z264+E_Snow!AX264,E_Aval!Z264+E_Aval!AX264,E_Smart!Z264+E_Smart!AX264,E_Dead!Z264+E_Dead!AX264,E_Cust!Z264+E_Cust!AX264),2))</f>
        <v/>
      </c>
      <c r="I264" s="13">
        <f>IF(OR($A264&gt;$B$3,Debts!$V$10=0),"",ROUND(CHOOSE(StratNo,E_Snow!AA264+E_Snow!AY264,E_Aval!AA264+E_Aval!AY264,E_Smart!AA264+E_Smart!AY264,E_Dead!AA264+E_Dead!AY264,E_Cust!AA264+E_Cust!AY264),2))</f>
        <v/>
      </c>
      <c r="J264" s="13">
        <f>IF(OR($A264&gt;$B$3,Debts!$V$11=0),"",ROUND(CHOOSE(StratNo,E_Snow!AB264+E_Snow!AZ264,E_Aval!AB264+E_Aval!AZ264,E_Smart!AB264+E_Smart!AZ264,E_Dead!AB264+E_Dead!AZ264,E_Cust!AB264+E_Cust!AZ264),2))</f>
        <v/>
      </c>
      <c r="K264" s="13">
        <f>IF(OR($A264&gt;$B$3,Debts!$V$12=0),"",ROUND(CHOOSE(StratNo,E_Snow!AC264+E_Snow!BA264,E_Aval!AC264+E_Aval!BA264,E_Smart!AC264+E_Smart!BA264,E_Dead!AC264+E_Dead!BA264,E_Cust!AC264+E_Cust!BA264),2))</f>
        <v/>
      </c>
      <c r="L264" s="13">
        <f>IF(OR($A264&gt;$B$3,Debts!$V$13=0),"",ROUND(CHOOSE(StratNo,E_Snow!AD264+E_Snow!BB264,E_Aval!AD264+E_Aval!BB264,E_Smart!AD264+E_Smart!BB264,E_Dead!AD264+E_Dead!BB264,E_Cust!AD264+E_Cust!BB264),2))</f>
        <v/>
      </c>
      <c r="M264" s="13">
        <f>IF(OR($A264&gt;$B$3,Debts!$V$14=0),"",ROUND(CHOOSE(StratNo,E_Snow!AE264+E_Snow!BC264,E_Aval!AE264+E_Aval!BC264,E_Smart!AE264+E_Smart!BC264,E_Dead!AE264+E_Dead!BC264,E_Cust!AE264+E_Cust!BC264),2))</f>
        <v/>
      </c>
      <c r="N264" s="13">
        <f>IF(OR($A264&gt;$B$3,Debts!$V$15=0),"",ROUND(CHOOSE(StratNo,E_Snow!AF264+E_Snow!BD264,E_Aval!AF264+E_Aval!BD264,E_Smart!AF264+E_Smart!BD264,E_Dead!AF264+E_Dead!BD264,E_Cust!AF264+E_Cust!BD264),2))</f>
        <v/>
      </c>
      <c r="O264" s="13">
        <f>IF(OR($A264&gt;$B$3,Debts!$V$16=0),"",ROUND(CHOOSE(StratNo,E_Snow!AG264+E_Snow!BE264,E_Aval!AG264+E_Aval!BE264,E_Smart!AG264+E_Smart!BE264,E_Dead!AG264+E_Dead!BE264,E_Cust!AG264+E_Cust!BE264),2))</f>
        <v/>
      </c>
      <c r="P264" s="13">
        <f>IF($A264&gt;$B$3,"",CHOOSE(StratNo,E_Snow!G264,E_Aval!G264,E_Smart!G264,E_Dead!G264,E_Cust!G264))</f>
        <v/>
      </c>
      <c r="Q264" s="13">
        <f>IF($A264&gt;$B$3,"",CHOOSE(StratNo,E_Snow!H264,E_Aval!H264,E_Smart!H264,E_Dead!H264,E_Cust!H264))</f>
        <v/>
      </c>
      <c r="R264" s="13">
        <f>IF($A264&gt;$B$3,"",CHOOSE(StratNo,E_Snow!I264,E_Aval!I264,E_Smart!I264,E_Dead!I264,E_Cust!I264))</f>
        <v/>
      </c>
    </row>
    <row r="265">
      <c r="A265" s="20" t="n">
        <v>260</v>
      </c>
      <c r="B265" s="11">
        <f>IF(A265&gt;$B$3,"",Months!B265)</f>
        <v/>
      </c>
      <c r="C265" s="13">
        <f>IF(A265&gt;$B$3,"",ROUND(Months!C265+Months!D265,2))</f>
        <v/>
      </c>
      <c r="D265" s="13">
        <f>IF(OR($A265&gt;$B$3,Debts!$V$5=0),"",ROUND(CHOOSE(StratNo,E_Snow!V265+E_Snow!AT265,E_Aval!V265+E_Aval!AT265,E_Smart!V265+E_Smart!AT265,E_Dead!V265+E_Dead!AT265,E_Cust!V265+E_Cust!AT265),2))</f>
        <v/>
      </c>
      <c r="E265" s="13">
        <f>IF(OR($A265&gt;$B$3,Debts!$V$6=0),"",ROUND(CHOOSE(StratNo,E_Snow!W265+E_Snow!AU265,E_Aval!W265+E_Aval!AU265,E_Smart!W265+E_Smart!AU265,E_Dead!W265+E_Dead!AU265,E_Cust!W265+E_Cust!AU265),2))</f>
        <v/>
      </c>
      <c r="F265" s="13">
        <f>IF(OR($A265&gt;$B$3,Debts!$V$7=0),"",ROUND(CHOOSE(StratNo,E_Snow!X265+E_Snow!AV265,E_Aval!X265+E_Aval!AV265,E_Smart!X265+E_Smart!AV265,E_Dead!X265+E_Dead!AV265,E_Cust!X265+E_Cust!AV265),2))</f>
        <v/>
      </c>
      <c r="G265" s="13">
        <f>IF(OR($A265&gt;$B$3,Debts!$V$8=0),"",ROUND(CHOOSE(StratNo,E_Snow!Y265+E_Snow!AW265,E_Aval!Y265+E_Aval!AW265,E_Smart!Y265+E_Smart!AW265,E_Dead!Y265+E_Dead!AW265,E_Cust!Y265+E_Cust!AW265),2))</f>
        <v/>
      </c>
      <c r="H265" s="13">
        <f>IF(OR($A265&gt;$B$3,Debts!$V$9=0),"",ROUND(CHOOSE(StratNo,E_Snow!Z265+E_Snow!AX265,E_Aval!Z265+E_Aval!AX265,E_Smart!Z265+E_Smart!AX265,E_Dead!Z265+E_Dead!AX265,E_Cust!Z265+E_Cust!AX265),2))</f>
        <v/>
      </c>
      <c r="I265" s="13">
        <f>IF(OR($A265&gt;$B$3,Debts!$V$10=0),"",ROUND(CHOOSE(StratNo,E_Snow!AA265+E_Snow!AY265,E_Aval!AA265+E_Aval!AY265,E_Smart!AA265+E_Smart!AY265,E_Dead!AA265+E_Dead!AY265,E_Cust!AA265+E_Cust!AY265),2))</f>
        <v/>
      </c>
      <c r="J265" s="13">
        <f>IF(OR($A265&gt;$B$3,Debts!$V$11=0),"",ROUND(CHOOSE(StratNo,E_Snow!AB265+E_Snow!AZ265,E_Aval!AB265+E_Aval!AZ265,E_Smart!AB265+E_Smart!AZ265,E_Dead!AB265+E_Dead!AZ265,E_Cust!AB265+E_Cust!AZ265),2))</f>
        <v/>
      </c>
      <c r="K265" s="13">
        <f>IF(OR($A265&gt;$B$3,Debts!$V$12=0),"",ROUND(CHOOSE(StratNo,E_Snow!AC265+E_Snow!BA265,E_Aval!AC265+E_Aval!BA265,E_Smart!AC265+E_Smart!BA265,E_Dead!AC265+E_Dead!BA265,E_Cust!AC265+E_Cust!BA265),2))</f>
        <v/>
      </c>
      <c r="L265" s="13">
        <f>IF(OR($A265&gt;$B$3,Debts!$V$13=0),"",ROUND(CHOOSE(StratNo,E_Snow!AD265+E_Snow!BB265,E_Aval!AD265+E_Aval!BB265,E_Smart!AD265+E_Smart!BB265,E_Dead!AD265+E_Dead!BB265,E_Cust!AD265+E_Cust!BB265),2))</f>
        <v/>
      </c>
      <c r="M265" s="13">
        <f>IF(OR($A265&gt;$B$3,Debts!$V$14=0),"",ROUND(CHOOSE(StratNo,E_Snow!AE265+E_Snow!BC265,E_Aval!AE265+E_Aval!BC265,E_Smart!AE265+E_Smart!BC265,E_Dead!AE265+E_Dead!BC265,E_Cust!AE265+E_Cust!BC265),2))</f>
        <v/>
      </c>
      <c r="N265" s="13">
        <f>IF(OR($A265&gt;$B$3,Debts!$V$15=0),"",ROUND(CHOOSE(StratNo,E_Snow!AF265+E_Snow!BD265,E_Aval!AF265+E_Aval!BD265,E_Smart!AF265+E_Smart!BD265,E_Dead!AF265+E_Dead!BD265,E_Cust!AF265+E_Cust!BD265),2))</f>
        <v/>
      </c>
      <c r="O265" s="13">
        <f>IF(OR($A265&gt;$B$3,Debts!$V$16=0),"",ROUND(CHOOSE(StratNo,E_Snow!AG265+E_Snow!BE265,E_Aval!AG265+E_Aval!BE265,E_Smart!AG265+E_Smart!BE265,E_Dead!AG265+E_Dead!BE265,E_Cust!AG265+E_Cust!BE265),2))</f>
        <v/>
      </c>
      <c r="P265" s="13">
        <f>IF($A265&gt;$B$3,"",CHOOSE(StratNo,E_Snow!G265,E_Aval!G265,E_Smart!G265,E_Dead!G265,E_Cust!G265))</f>
        <v/>
      </c>
      <c r="Q265" s="13">
        <f>IF($A265&gt;$B$3,"",CHOOSE(StratNo,E_Snow!H265,E_Aval!H265,E_Smart!H265,E_Dead!H265,E_Cust!H265))</f>
        <v/>
      </c>
      <c r="R265" s="13">
        <f>IF($A265&gt;$B$3,"",CHOOSE(StratNo,E_Snow!I265,E_Aval!I265,E_Smart!I265,E_Dead!I265,E_Cust!I265))</f>
        <v/>
      </c>
    </row>
    <row r="266">
      <c r="A266" s="20" t="n">
        <v>261</v>
      </c>
      <c r="B266" s="11">
        <f>IF(A266&gt;$B$3,"",Months!B266)</f>
        <v/>
      </c>
      <c r="C266" s="13">
        <f>IF(A266&gt;$B$3,"",ROUND(Months!C266+Months!D266,2))</f>
        <v/>
      </c>
      <c r="D266" s="13">
        <f>IF(OR($A266&gt;$B$3,Debts!$V$5=0),"",ROUND(CHOOSE(StratNo,E_Snow!V266+E_Snow!AT266,E_Aval!V266+E_Aval!AT266,E_Smart!V266+E_Smart!AT266,E_Dead!V266+E_Dead!AT266,E_Cust!V266+E_Cust!AT266),2))</f>
        <v/>
      </c>
      <c r="E266" s="13">
        <f>IF(OR($A266&gt;$B$3,Debts!$V$6=0),"",ROUND(CHOOSE(StratNo,E_Snow!W266+E_Snow!AU266,E_Aval!W266+E_Aval!AU266,E_Smart!W266+E_Smart!AU266,E_Dead!W266+E_Dead!AU266,E_Cust!W266+E_Cust!AU266),2))</f>
        <v/>
      </c>
      <c r="F266" s="13">
        <f>IF(OR($A266&gt;$B$3,Debts!$V$7=0),"",ROUND(CHOOSE(StratNo,E_Snow!X266+E_Snow!AV266,E_Aval!X266+E_Aval!AV266,E_Smart!X266+E_Smart!AV266,E_Dead!X266+E_Dead!AV266,E_Cust!X266+E_Cust!AV266),2))</f>
        <v/>
      </c>
      <c r="G266" s="13">
        <f>IF(OR($A266&gt;$B$3,Debts!$V$8=0),"",ROUND(CHOOSE(StratNo,E_Snow!Y266+E_Snow!AW266,E_Aval!Y266+E_Aval!AW266,E_Smart!Y266+E_Smart!AW266,E_Dead!Y266+E_Dead!AW266,E_Cust!Y266+E_Cust!AW266),2))</f>
        <v/>
      </c>
      <c r="H266" s="13">
        <f>IF(OR($A266&gt;$B$3,Debts!$V$9=0),"",ROUND(CHOOSE(StratNo,E_Snow!Z266+E_Snow!AX266,E_Aval!Z266+E_Aval!AX266,E_Smart!Z266+E_Smart!AX266,E_Dead!Z266+E_Dead!AX266,E_Cust!Z266+E_Cust!AX266),2))</f>
        <v/>
      </c>
      <c r="I266" s="13">
        <f>IF(OR($A266&gt;$B$3,Debts!$V$10=0),"",ROUND(CHOOSE(StratNo,E_Snow!AA266+E_Snow!AY266,E_Aval!AA266+E_Aval!AY266,E_Smart!AA266+E_Smart!AY266,E_Dead!AA266+E_Dead!AY266,E_Cust!AA266+E_Cust!AY266),2))</f>
        <v/>
      </c>
      <c r="J266" s="13">
        <f>IF(OR($A266&gt;$B$3,Debts!$V$11=0),"",ROUND(CHOOSE(StratNo,E_Snow!AB266+E_Snow!AZ266,E_Aval!AB266+E_Aval!AZ266,E_Smart!AB266+E_Smart!AZ266,E_Dead!AB266+E_Dead!AZ266,E_Cust!AB266+E_Cust!AZ266),2))</f>
        <v/>
      </c>
      <c r="K266" s="13">
        <f>IF(OR($A266&gt;$B$3,Debts!$V$12=0),"",ROUND(CHOOSE(StratNo,E_Snow!AC266+E_Snow!BA266,E_Aval!AC266+E_Aval!BA266,E_Smart!AC266+E_Smart!BA266,E_Dead!AC266+E_Dead!BA266,E_Cust!AC266+E_Cust!BA266),2))</f>
        <v/>
      </c>
      <c r="L266" s="13">
        <f>IF(OR($A266&gt;$B$3,Debts!$V$13=0),"",ROUND(CHOOSE(StratNo,E_Snow!AD266+E_Snow!BB266,E_Aval!AD266+E_Aval!BB266,E_Smart!AD266+E_Smart!BB266,E_Dead!AD266+E_Dead!BB266,E_Cust!AD266+E_Cust!BB266),2))</f>
        <v/>
      </c>
      <c r="M266" s="13">
        <f>IF(OR($A266&gt;$B$3,Debts!$V$14=0),"",ROUND(CHOOSE(StratNo,E_Snow!AE266+E_Snow!BC266,E_Aval!AE266+E_Aval!BC266,E_Smart!AE266+E_Smart!BC266,E_Dead!AE266+E_Dead!BC266,E_Cust!AE266+E_Cust!BC266),2))</f>
        <v/>
      </c>
      <c r="N266" s="13">
        <f>IF(OR($A266&gt;$B$3,Debts!$V$15=0),"",ROUND(CHOOSE(StratNo,E_Snow!AF266+E_Snow!BD266,E_Aval!AF266+E_Aval!BD266,E_Smart!AF266+E_Smart!BD266,E_Dead!AF266+E_Dead!BD266,E_Cust!AF266+E_Cust!BD266),2))</f>
        <v/>
      </c>
      <c r="O266" s="13">
        <f>IF(OR($A266&gt;$B$3,Debts!$V$16=0),"",ROUND(CHOOSE(StratNo,E_Snow!AG266+E_Snow!BE266,E_Aval!AG266+E_Aval!BE266,E_Smart!AG266+E_Smart!BE266,E_Dead!AG266+E_Dead!BE266,E_Cust!AG266+E_Cust!BE266),2))</f>
        <v/>
      </c>
      <c r="P266" s="13">
        <f>IF($A266&gt;$B$3,"",CHOOSE(StratNo,E_Snow!G266,E_Aval!G266,E_Smart!G266,E_Dead!G266,E_Cust!G266))</f>
        <v/>
      </c>
      <c r="Q266" s="13">
        <f>IF($A266&gt;$B$3,"",CHOOSE(StratNo,E_Snow!H266,E_Aval!H266,E_Smart!H266,E_Dead!H266,E_Cust!H266))</f>
        <v/>
      </c>
      <c r="R266" s="13">
        <f>IF($A266&gt;$B$3,"",CHOOSE(StratNo,E_Snow!I266,E_Aval!I266,E_Smart!I266,E_Dead!I266,E_Cust!I266))</f>
        <v/>
      </c>
    </row>
    <row r="267">
      <c r="A267" s="20" t="n">
        <v>262</v>
      </c>
      <c r="B267" s="11">
        <f>IF(A267&gt;$B$3,"",Months!B267)</f>
        <v/>
      </c>
      <c r="C267" s="13">
        <f>IF(A267&gt;$B$3,"",ROUND(Months!C267+Months!D267,2))</f>
        <v/>
      </c>
      <c r="D267" s="13">
        <f>IF(OR($A267&gt;$B$3,Debts!$V$5=0),"",ROUND(CHOOSE(StratNo,E_Snow!V267+E_Snow!AT267,E_Aval!V267+E_Aval!AT267,E_Smart!V267+E_Smart!AT267,E_Dead!V267+E_Dead!AT267,E_Cust!V267+E_Cust!AT267),2))</f>
        <v/>
      </c>
      <c r="E267" s="13">
        <f>IF(OR($A267&gt;$B$3,Debts!$V$6=0),"",ROUND(CHOOSE(StratNo,E_Snow!W267+E_Snow!AU267,E_Aval!W267+E_Aval!AU267,E_Smart!W267+E_Smart!AU267,E_Dead!W267+E_Dead!AU267,E_Cust!W267+E_Cust!AU267),2))</f>
        <v/>
      </c>
      <c r="F267" s="13">
        <f>IF(OR($A267&gt;$B$3,Debts!$V$7=0),"",ROUND(CHOOSE(StratNo,E_Snow!X267+E_Snow!AV267,E_Aval!X267+E_Aval!AV267,E_Smart!X267+E_Smart!AV267,E_Dead!X267+E_Dead!AV267,E_Cust!X267+E_Cust!AV267),2))</f>
        <v/>
      </c>
      <c r="G267" s="13">
        <f>IF(OR($A267&gt;$B$3,Debts!$V$8=0),"",ROUND(CHOOSE(StratNo,E_Snow!Y267+E_Snow!AW267,E_Aval!Y267+E_Aval!AW267,E_Smart!Y267+E_Smart!AW267,E_Dead!Y267+E_Dead!AW267,E_Cust!Y267+E_Cust!AW267),2))</f>
        <v/>
      </c>
      <c r="H267" s="13">
        <f>IF(OR($A267&gt;$B$3,Debts!$V$9=0),"",ROUND(CHOOSE(StratNo,E_Snow!Z267+E_Snow!AX267,E_Aval!Z267+E_Aval!AX267,E_Smart!Z267+E_Smart!AX267,E_Dead!Z267+E_Dead!AX267,E_Cust!Z267+E_Cust!AX267),2))</f>
        <v/>
      </c>
      <c r="I267" s="13">
        <f>IF(OR($A267&gt;$B$3,Debts!$V$10=0),"",ROUND(CHOOSE(StratNo,E_Snow!AA267+E_Snow!AY267,E_Aval!AA267+E_Aval!AY267,E_Smart!AA267+E_Smart!AY267,E_Dead!AA267+E_Dead!AY267,E_Cust!AA267+E_Cust!AY267),2))</f>
        <v/>
      </c>
      <c r="J267" s="13">
        <f>IF(OR($A267&gt;$B$3,Debts!$V$11=0),"",ROUND(CHOOSE(StratNo,E_Snow!AB267+E_Snow!AZ267,E_Aval!AB267+E_Aval!AZ267,E_Smart!AB267+E_Smart!AZ267,E_Dead!AB267+E_Dead!AZ267,E_Cust!AB267+E_Cust!AZ267),2))</f>
        <v/>
      </c>
      <c r="K267" s="13">
        <f>IF(OR($A267&gt;$B$3,Debts!$V$12=0),"",ROUND(CHOOSE(StratNo,E_Snow!AC267+E_Snow!BA267,E_Aval!AC267+E_Aval!BA267,E_Smart!AC267+E_Smart!BA267,E_Dead!AC267+E_Dead!BA267,E_Cust!AC267+E_Cust!BA267),2))</f>
        <v/>
      </c>
      <c r="L267" s="13">
        <f>IF(OR($A267&gt;$B$3,Debts!$V$13=0),"",ROUND(CHOOSE(StratNo,E_Snow!AD267+E_Snow!BB267,E_Aval!AD267+E_Aval!BB267,E_Smart!AD267+E_Smart!BB267,E_Dead!AD267+E_Dead!BB267,E_Cust!AD267+E_Cust!BB267),2))</f>
        <v/>
      </c>
      <c r="M267" s="13">
        <f>IF(OR($A267&gt;$B$3,Debts!$V$14=0),"",ROUND(CHOOSE(StratNo,E_Snow!AE267+E_Snow!BC267,E_Aval!AE267+E_Aval!BC267,E_Smart!AE267+E_Smart!BC267,E_Dead!AE267+E_Dead!BC267,E_Cust!AE267+E_Cust!BC267),2))</f>
        <v/>
      </c>
      <c r="N267" s="13">
        <f>IF(OR($A267&gt;$B$3,Debts!$V$15=0),"",ROUND(CHOOSE(StratNo,E_Snow!AF267+E_Snow!BD267,E_Aval!AF267+E_Aval!BD267,E_Smart!AF267+E_Smart!BD267,E_Dead!AF267+E_Dead!BD267,E_Cust!AF267+E_Cust!BD267),2))</f>
        <v/>
      </c>
      <c r="O267" s="13">
        <f>IF(OR($A267&gt;$B$3,Debts!$V$16=0),"",ROUND(CHOOSE(StratNo,E_Snow!AG267+E_Snow!BE267,E_Aval!AG267+E_Aval!BE267,E_Smart!AG267+E_Smart!BE267,E_Dead!AG267+E_Dead!BE267,E_Cust!AG267+E_Cust!BE267),2))</f>
        <v/>
      </c>
      <c r="P267" s="13">
        <f>IF($A267&gt;$B$3,"",CHOOSE(StratNo,E_Snow!G267,E_Aval!G267,E_Smart!G267,E_Dead!G267,E_Cust!G267))</f>
        <v/>
      </c>
      <c r="Q267" s="13">
        <f>IF($A267&gt;$B$3,"",CHOOSE(StratNo,E_Snow!H267,E_Aval!H267,E_Smart!H267,E_Dead!H267,E_Cust!H267))</f>
        <v/>
      </c>
      <c r="R267" s="13">
        <f>IF($A267&gt;$B$3,"",CHOOSE(StratNo,E_Snow!I267,E_Aval!I267,E_Smart!I267,E_Dead!I267,E_Cust!I267))</f>
        <v/>
      </c>
    </row>
    <row r="268">
      <c r="A268" s="20" t="n">
        <v>263</v>
      </c>
      <c r="B268" s="11">
        <f>IF(A268&gt;$B$3,"",Months!B268)</f>
        <v/>
      </c>
      <c r="C268" s="13">
        <f>IF(A268&gt;$B$3,"",ROUND(Months!C268+Months!D268,2))</f>
        <v/>
      </c>
      <c r="D268" s="13">
        <f>IF(OR($A268&gt;$B$3,Debts!$V$5=0),"",ROUND(CHOOSE(StratNo,E_Snow!V268+E_Snow!AT268,E_Aval!V268+E_Aval!AT268,E_Smart!V268+E_Smart!AT268,E_Dead!V268+E_Dead!AT268,E_Cust!V268+E_Cust!AT268),2))</f>
        <v/>
      </c>
      <c r="E268" s="13">
        <f>IF(OR($A268&gt;$B$3,Debts!$V$6=0),"",ROUND(CHOOSE(StratNo,E_Snow!W268+E_Snow!AU268,E_Aval!W268+E_Aval!AU268,E_Smart!W268+E_Smart!AU268,E_Dead!W268+E_Dead!AU268,E_Cust!W268+E_Cust!AU268),2))</f>
        <v/>
      </c>
      <c r="F268" s="13">
        <f>IF(OR($A268&gt;$B$3,Debts!$V$7=0),"",ROUND(CHOOSE(StratNo,E_Snow!X268+E_Snow!AV268,E_Aval!X268+E_Aval!AV268,E_Smart!X268+E_Smart!AV268,E_Dead!X268+E_Dead!AV268,E_Cust!X268+E_Cust!AV268),2))</f>
        <v/>
      </c>
      <c r="G268" s="13">
        <f>IF(OR($A268&gt;$B$3,Debts!$V$8=0),"",ROUND(CHOOSE(StratNo,E_Snow!Y268+E_Snow!AW268,E_Aval!Y268+E_Aval!AW268,E_Smart!Y268+E_Smart!AW268,E_Dead!Y268+E_Dead!AW268,E_Cust!Y268+E_Cust!AW268),2))</f>
        <v/>
      </c>
      <c r="H268" s="13">
        <f>IF(OR($A268&gt;$B$3,Debts!$V$9=0),"",ROUND(CHOOSE(StratNo,E_Snow!Z268+E_Snow!AX268,E_Aval!Z268+E_Aval!AX268,E_Smart!Z268+E_Smart!AX268,E_Dead!Z268+E_Dead!AX268,E_Cust!Z268+E_Cust!AX268),2))</f>
        <v/>
      </c>
      <c r="I268" s="13">
        <f>IF(OR($A268&gt;$B$3,Debts!$V$10=0),"",ROUND(CHOOSE(StratNo,E_Snow!AA268+E_Snow!AY268,E_Aval!AA268+E_Aval!AY268,E_Smart!AA268+E_Smart!AY268,E_Dead!AA268+E_Dead!AY268,E_Cust!AA268+E_Cust!AY268),2))</f>
        <v/>
      </c>
      <c r="J268" s="13">
        <f>IF(OR($A268&gt;$B$3,Debts!$V$11=0),"",ROUND(CHOOSE(StratNo,E_Snow!AB268+E_Snow!AZ268,E_Aval!AB268+E_Aval!AZ268,E_Smart!AB268+E_Smart!AZ268,E_Dead!AB268+E_Dead!AZ268,E_Cust!AB268+E_Cust!AZ268),2))</f>
        <v/>
      </c>
      <c r="K268" s="13">
        <f>IF(OR($A268&gt;$B$3,Debts!$V$12=0),"",ROUND(CHOOSE(StratNo,E_Snow!AC268+E_Snow!BA268,E_Aval!AC268+E_Aval!BA268,E_Smart!AC268+E_Smart!BA268,E_Dead!AC268+E_Dead!BA268,E_Cust!AC268+E_Cust!BA268),2))</f>
        <v/>
      </c>
      <c r="L268" s="13">
        <f>IF(OR($A268&gt;$B$3,Debts!$V$13=0),"",ROUND(CHOOSE(StratNo,E_Snow!AD268+E_Snow!BB268,E_Aval!AD268+E_Aval!BB268,E_Smart!AD268+E_Smart!BB268,E_Dead!AD268+E_Dead!BB268,E_Cust!AD268+E_Cust!BB268),2))</f>
        <v/>
      </c>
      <c r="M268" s="13">
        <f>IF(OR($A268&gt;$B$3,Debts!$V$14=0),"",ROUND(CHOOSE(StratNo,E_Snow!AE268+E_Snow!BC268,E_Aval!AE268+E_Aval!BC268,E_Smart!AE268+E_Smart!BC268,E_Dead!AE268+E_Dead!BC268,E_Cust!AE268+E_Cust!BC268),2))</f>
        <v/>
      </c>
      <c r="N268" s="13">
        <f>IF(OR($A268&gt;$B$3,Debts!$V$15=0),"",ROUND(CHOOSE(StratNo,E_Snow!AF268+E_Snow!BD268,E_Aval!AF268+E_Aval!BD268,E_Smart!AF268+E_Smart!BD268,E_Dead!AF268+E_Dead!BD268,E_Cust!AF268+E_Cust!BD268),2))</f>
        <v/>
      </c>
      <c r="O268" s="13">
        <f>IF(OR($A268&gt;$B$3,Debts!$V$16=0),"",ROUND(CHOOSE(StratNo,E_Snow!AG268+E_Snow!BE268,E_Aval!AG268+E_Aval!BE268,E_Smart!AG268+E_Smart!BE268,E_Dead!AG268+E_Dead!BE268,E_Cust!AG268+E_Cust!BE268),2))</f>
        <v/>
      </c>
      <c r="P268" s="13">
        <f>IF($A268&gt;$B$3,"",CHOOSE(StratNo,E_Snow!G268,E_Aval!G268,E_Smart!G268,E_Dead!G268,E_Cust!G268))</f>
        <v/>
      </c>
      <c r="Q268" s="13">
        <f>IF($A268&gt;$B$3,"",CHOOSE(StratNo,E_Snow!H268,E_Aval!H268,E_Smart!H268,E_Dead!H268,E_Cust!H268))</f>
        <v/>
      </c>
      <c r="R268" s="13">
        <f>IF($A268&gt;$B$3,"",CHOOSE(StratNo,E_Snow!I268,E_Aval!I268,E_Smart!I268,E_Dead!I268,E_Cust!I268))</f>
        <v/>
      </c>
    </row>
    <row r="269">
      <c r="A269" s="20" t="n">
        <v>264</v>
      </c>
      <c r="B269" s="11">
        <f>IF(A269&gt;$B$3,"",Months!B269)</f>
        <v/>
      </c>
      <c r="C269" s="13">
        <f>IF(A269&gt;$B$3,"",ROUND(Months!C269+Months!D269,2))</f>
        <v/>
      </c>
      <c r="D269" s="13">
        <f>IF(OR($A269&gt;$B$3,Debts!$V$5=0),"",ROUND(CHOOSE(StratNo,E_Snow!V269+E_Snow!AT269,E_Aval!V269+E_Aval!AT269,E_Smart!V269+E_Smart!AT269,E_Dead!V269+E_Dead!AT269,E_Cust!V269+E_Cust!AT269),2))</f>
        <v/>
      </c>
      <c r="E269" s="13">
        <f>IF(OR($A269&gt;$B$3,Debts!$V$6=0),"",ROUND(CHOOSE(StratNo,E_Snow!W269+E_Snow!AU269,E_Aval!W269+E_Aval!AU269,E_Smart!W269+E_Smart!AU269,E_Dead!W269+E_Dead!AU269,E_Cust!W269+E_Cust!AU269),2))</f>
        <v/>
      </c>
      <c r="F269" s="13">
        <f>IF(OR($A269&gt;$B$3,Debts!$V$7=0),"",ROUND(CHOOSE(StratNo,E_Snow!X269+E_Snow!AV269,E_Aval!X269+E_Aval!AV269,E_Smart!X269+E_Smart!AV269,E_Dead!X269+E_Dead!AV269,E_Cust!X269+E_Cust!AV269),2))</f>
        <v/>
      </c>
      <c r="G269" s="13">
        <f>IF(OR($A269&gt;$B$3,Debts!$V$8=0),"",ROUND(CHOOSE(StratNo,E_Snow!Y269+E_Snow!AW269,E_Aval!Y269+E_Aval!AW269,E_Smart!Y269+E_Smart!AW269,E_Dead!Y269+E_Dead!AW269,E_Cust!Y269+E_Cust!AW269),2))</f>
        <v/>
      </c>
      <c r="H269" s="13">
        <f>IF(OR($A269&gt;$B$3,Debts!$V$9=0),"",ROUND(CHOOSE(StratNo,E_Snow!Z269+E_Snow!AX269,E_Aval!Z269+E_Aval!AX269,E_Smart!Z269+E_Smart!AX269,E_Dead!Z269+E_Dead!AX269,E_Cust!Z269+E_Cust!AX269),2))</f>
        <v/>
      </c>
      <c r="I269" s="13">
        <f>IF(OR($A269&gt;$B$3,Debts!$V$10=0),"",ROUND(CHOOSE(StratNo,E_Snow!AA269+E_Snow!AY269,E_Aval!AA269+E_Aval!AY269,E_Smart!AA269+E_Smart!AY269,E_Dead!AA269+E_Dead!AY269,E_Cust!AA269+E_Cust!AY269),2))</f>
        <v/>
      </c>
      <c r="J269" s="13">
        <f>IF(OR($A269&gt;$B$3,Debts!$V$11=0),"",ROUND(CHOOSE(StratNo,E_Snow!AB269+E_Snow!AZ269,E_Aval!AB269+E_Aval!AZ269,E_Smart!AB269+E_Smart!AZ269,E_Dead!AB269+E_Dead!AZ269,E_Cust!AB269+E_Cust!AZ269),2))</f>
        <v/>
      </c>
      <c r="K269" s="13">
        <f>IF(OR($A269&gt;$B$3,Debts!$V$12=0),"",ROUND(CHOOSE(StratNo,E_Snow!AC269+E_Snow!BA269,E_Aval!AC269+E_Aval!BA269,E_Smart!AC269+E_Smart!BA269,E_Dead!AC269+E_Dead!BA269,E_Cust!AC269+E_Cust!BA269),2))</f>
        <v/>
      </c>
      <c r="L269" s="13">
        <f>IF(OR($A269&gt;$B$3,Debts!$V$13=0),"",ROUND(CHOOSE(StratNo,E_Snow!AD269+E_Snow!BB269,E_Aval!AD269+E_Aval!BB269,E_Smart!AD269+E_Smart!BB269,E_Dead!AD269+E_Dead!BB269,E_Cust!AD269+E_Cust!BB269),2))</f>
        <v/>
      </c>
      <c r="M269" s="13">
        <f>IF(OR($A269&gt;$B$3,Debts!$V$14=0),"",ROUND(CHOOSE(StratNo,E_Snow!AE269+E_Snow!BC269,E_Aval!AE269+E_Aval!BC269,E_Smart!AE269+E_Smart!BC269,E_Dead!AE269+E_Dead!BC269,E_Cust!AE269+E_Cust!BC269),2))</f>
        <v/>
      </c>
      <c r="N269" s="13">
        <f>IF(OR($A269&gt;$B$3,Debts!$V$15=0),"",ROUND(CHOOSE(StratNo,E_Snow!AF269+E_Snow!BD269,E_Aval!AF269+E_Aval!BD269,E_Smart!AF269+E_Smart!BD269,E_Dead!AF269+E_Dead!BD269,E_Cust!AF269+E_Cust!BD269),2))</f>
        <v/>
      </c>
      <c r="O269" s="13">
        <f>IF(OR($A269&gt;$B$3,Debts!$V$16=0),"",ROUND(CHOOSE(StratNo,E_Snow!AG269+E_Snow!BE269,E_Aval!AG269+E_Aval!BE269,E_Smart!AG269+E_Smart!BE269,E_Dead!AG269+E_Dead!BE269,E_Cust!AG269+E_Cust!BE269),2))</f>
        <v/>
      </c>
      <c r="P269" s="13">
        <f>IF($A269&gt;$B$3,"",CHOOSE(StratNo,E_Snow!G269,E_Aval!G269,E_Smart!G269,E_Dead!G269,E_Cust!G269))</f>
        <v/>
      </c>
      <c r="Q269" s="13">
        <f>IF($A269&gt;$B$3,"",CHOOSE(StratNo,E_Snow!H269,E_Aval!H269,E_Smart!H269,E_Dead!H269,E_Cust!H269))</f>
        <v/>
      </c>
      <c r="R269" s="13">
        <f>IF($A269&gt;$B$3,"",CHOOSE(StratNo,E_Snow!I269,E_Aval!I269,E_Smart!I269,E_Dead!I269,E_Cust!I269))</f>
        <v/>
      </c>
    </row>
    <row r="270">
      <c r="A270" s="20" t="n">
        <v>265</v>
      </c>
      <c r="B270" s="11">
        <f>IF(A270&gt;$B$3,"",Months!B270)</f>
        <v/>
      </c>
      <c r="C270" s="13">
        <f>IF(A270&gt;$B$3,"",ROUND(Months!C270+Months!D270,2))</f>
        <v/>
      </c>
      <c r="D270" s="13">
        <f>IF(OR($A270&gt;$B$3,Debts!$V$5=0),"",ROUND(CHOOSE(StratNo,E_Snow!V270+E_Snow!AT270,E_Aval!V270+E_Aval!AT270,E_Smart!V270+E_Smart!AT270,E_Dead!V270+E_Dead!AT270,E_Cust!V270+E_Cust!AT270),2))</f>
        <v/>
      </c>
      <c r="E270" s="13">
        <f>IF(OR($A270&gt;$B$3,Debts!$V$6=0),"",ROUND(CHOOSE(StratNo,E_Snow!W270+E_Snow!AU270,E_Aval!W270+E_Aval!AU270,E_Smart!W270+E_Smart!AU270,E_Dead!W270+E_Dead!AU270,E_Cust!W270+E_Cust!AU270),2))</f>
        <v/>
      </c>
      <c r="F270" s="13">
        <f>IF(OR($A270&gt;$B$3,Debts!$V$7=0),"",ROUND(CHOOSE(StratNo,E_Snow!X270+E_Snow!AV270,E_Aval!X270+E_Aval!AV270,E_Smart!X270+E_Smart!AV270,E_Dead!X270+E_Dead!AV270,E_Cust!X270+E_Cust!AV270),2))</f>
        <v/>
      </c>
      <c r="G270" s="13">
        <f>IF(OR($A270&gt;$B$3,Debts!$V$8=0),"",ROUND(CHOOSE(StratNo,E_Snow!Y270+E_Snow!AW270,E_Aval!Y270+E_Aval!AW270,E_Smart!Y270+E_Smart!AW270,E_Dead!Y270+E_Dead!AW270,E_Cust!Y270+E_Cust!AW270),2))</f>
        <v/>
      </c>
      <c r="H270" s="13">
        <f>IF(OR($A270&gt;$B$3,Debts!$V$9=0),"",ROUND(CHOOSE(StratNo,E_Snow!Z270+E_Snow!AX270,E_Aval!Z270+E_Aval!AX270,E_Smart!Z270+E_Smart!AX270,E_Dead!Z270+E_Dead!AX270,E_Cust!Z270+E_Cust!AX270),2))</f>
        <v/>
      </c>
      <c r="I270" s="13">
        <f>IF(OR($A270&gt;$B$3,Debts!$V$10=0),"",ROUND(CHOOSE(StratNo,E_Snow!AA270+E_Snow!AY270,E_Aval!AA270+E_Aval!AY270,E_Smart!AA270+E_Smart!AY270,E_Dead!AA270+E_Dead!AY270,E_Cust!AA270+E_Cust!AY270),2))</f>
        <v/>
      </c>
      <c r="J270" s="13">
        <f>IF(OR($A270&gt;$B$3,Debts!$V$11=0),"",ROUND(CHOOSE(StratNo,E_Snow!AB270+E_Snow!AZ270,E_Aval!AB270+E_Aval!AZ270,E_Smart!AB270+E_Smart!AZ270,E_Dead!AB270+E_Dead!AZ270,E_Cust!AB270+E_Cust!AZ270),2))</f>
        <v/>
      </c>
      <c r="K270" s="13">
        <f>IF(OR($A270&gt;$B$3,Debts!$V$12=0),"",ROUND(CHOOSE(StratNo,E_Snow!AC270+E_Snow!BA270,E_Aval!AC270+E_Aval!BA270,E_Smart!AC270+E_Smart!BA270,E_Dead!AC270+E_Dead!BA270,E_Cust!AC270+E_Cust!BA270),2))</f>
        <v/>
      </c>
      <c r="L270" s="13">
        <f>IF(OR($A270&gt;$B$3,Debts!$V$13=0),"",ROUND(CHOOSE(StratNo,E_Snow!AD270+E_Snow!BB270,E_Aval!AD270+E_Aval!BB270,E_Smart!AD270+E_Smart!BB270,E_Dead!AD270+E_Dead!BB270,E_Cust!AD270+E_Cust!BB270),2))</f>
        <v/>
      </c>
      <c r="M270" s="13">
        <f>IF(OR($A270&gt;$B$3,Debts!$V$14=0),"",ROUND(CHOOSE(StratNo,E_Snow!AE270+E_Snow!BC270,E_Aval!AE270+E_Aval!BC270,E_Smart!AE270+E_Smart!BC270,E_Dead!AE270+E_Dead!BC270,E_Cust!AE270+E_Cust!BC270),2))</f>
        <v/>
      </c>
      <c r="N270" s="13">
        <f>IF(OR($A270&gt;$B$3,Debts!$V$15=0),"",ROUND(CHOOSE(StratNo,E_Snow!AF270+E_Snow!BD270,E_Aval!AF270+E_Aval!BD270,E_Smart!AF270+E_Smart!BD270,E_Dead!AF270+E_Dead!BD270,E_Cust!AF270+E_Cust!BD270),2))</f>
        <v/>
      </c>
      <c r="O270" s="13">
        <f>IF(OR($A270&gt;$B$3,Debts!$V$16=0),"",ROUND(CHOOSE(StratNo,E_Snow!AG270+E_Snow!BE270,E_Aval!AG270+E_Aval!BE270,E_Smart!AG270+E_Smart!BE270,E_Dead!AG270+E_Dead!BE270,E_Cust!AG270+E_Cust!BE270),2))</f>
        <v/>
      </c>
      <c r="P270" s="13">
        <f>IF($A270&gt;$B$3,"",CHOOSE(StratNo,E_Snow!G270,E_Aval!G270,E_Smart!G270,E_Dead!G270,E_Cust!G270))</f>
        <v/>
      </c>
      <c r="Q270" s="13">
        <f>IF($A270&gt;$B$3,"",CHOOSE(StratNo,E_Snow!H270,E_Aval!H270,E_Smart!H270,E_Dead!H270,E_Cust!H270))</f>
        <v/>
      </c>
      <c r="R270" s="13">
        <f>IF($A270&gt;$B$3,"",CHOOSE(StratNo,E_Snow!I270,E_Aval!I270,E_Smart!I270,E_Dead!I270,E_Cust!I270))</f>
        <v/>
      </c>
    </row>
    <row r="271">
      <c r="A271" s="20" t="n">
        <v>266</v>
      </c>
      <c r="B271" s="11">
        <f>IF(A271&gt;$B$3,"",Months!B271)</f>
        <v/>
      </c>
      <c r="C271" s="13">
        <f>IF(A271&gt;$B$3,"",ROUND(Months!C271+Months!D271,2))</f>
        <v/>
      </c>
      <c r="D271" s="13">
        <f>IF(OR($A271&gt;$B$3,Debts!$V$5=0),"",ROUND(CHOOSE(StratNo,E_Snow!V271+E_Snow!AT271,E_Aval!V271+E_Aval!AT271,E_Smart!V271+E_Smart!AT271,E_Dead!V271+E_Dead!AT271,E_Cust!V271+E_Cust!AT271),2))</f>
        <v/>
      </c>
      <c r="E271" s="13">
        <f>IF(OR($A271&gt;$B$3,Debts!$V$6=0),"",ROUND(CHOOSE(StratNo,E_Snow!W271+E_Snow!AU271,E_Aval!W271+E_Aval!AU271,E_Smart!W271+E_Smart!AU271,E_Dead!W271+E_Dead!AU271,E_Cust!W271+E_Cust!AU271),2))</f>
        <v/>
      </c>
      <c r="F271" s="13">
        <f>IF(OR($A271&gt;$B$3,Debts!$V$7=0),"",ROUND(CHOOSE(StratNo,E_Snow!X271+E_Snow!AV271,E_Aval!X271+E_Aval!AV271,E_Smart!X271+E_Smart!AV271,E_Dead!X271+E_Dead!AV271,E_Cust!X271+E_Cust!AV271),2))</f>
        <v/>
      </c>
      <c r="G271" s="13">
        <f>IF(OR($A271&gt;$B$3,Debts!$V$8=0),"",ROUND(CHOOSE(StratNo,E_Snow!Y271+E_Snow!AW271,E_Aval!Y271+E_Aval!AW271,E_Smart!Y271+E_Smart!AW271,E_Dead!Y271+E_Dead!AW271,E_Cust!Y271+E_Cust!AW271),2))</f>
        <v/>
      </c>
      <c r="H271" s="13">
        <f>IF(OR($A271&gt;$B$3,Debts!$V$9=0),"",ROUND(CHOOSE(StratNo,E_Snow!Z271+E_Snow!AX271,E_Aval!Z271+E_Aval!AX271,E_Smart!Z271+E_Smart!AX271,E_Dead!Z271+E_Dead!AX271,E_Cust!Z271+E_Cust!AX271),2))</f>
        <v/>
      </c>
      <c r="I271" s="13">
        <f>IF(OR($A271&gt;$B$3,Debts!$V$10=0),"",ROUND(CHOOSE(StratNo,E_Snow!AA271+E_Snow!AY271,E_Aval!AA271+E_Aval!AY271,E_Smart!AA271+E_Smart!AY271,E_Dead!AA271+E_Dead!AY271,E_Cust!AA271+E_Cust!AY271),2))</f>
        <v/>
      </c>
      <c r="J271" s="13">
        <f>IF(OR($A271&gt;$B$3,Debts!$V$11=0),"",ROUND(CHOOSE(StratNo,E_Snow!AB271+E_Snow!AZ271,E_Aval!AB271+E_Aval!AZ271,E_Smart!AB271+E_Smart!AZ271,E_Dead!AB271+E_Dead!AZ271,E_Cust!AB271+E_Cust!AZ271),2))</f>
        <v/>
      </c>
      <c r="K271" s="13">
        <f>IF(OR($A271&gt;$B$3,Debts!$V$12=0),"",ROUND(CHOOSE(StratNo,E_Snow!AC271+E_Snow!BA271,E_Aval!AC271+E_Aval!BA271,E_Smart!AC271+E_Smart!BA271,E_Dead!AC271+E_Dead!BA271,E_Cust!AC271+E_Cust!BA271),2))</f>
        <v/>
      </c>
      <c r="L271" s="13">
        <f>IF(OR($A271&gt;$B$3,Debts!$V$13=0),"",ROUND(CHOOSE(StratNo,E_Snow!AD271+E_Snow!BB271,E_Aval!AD271+E_Aval!BB271,E_Smart!AD271+E_Smart!BB271,E_Dead!AD271+E_Dead!BB271,E_Cust!AD271+E_Cust!BB271),2))</f>
        <v/>
      </c>
      <c r="M271" s="13">
        <f>IF(OR($A271&gt;$B$3,Debts!$V$14=0),"",ROUND(CHOOSE(StratNo,E_Snow!AE271+E_Snow!BC271,E_Aval!AE271+E_Aval!BC271,E_Smart!AE271+E_Smart!BC271,E_Dead!AE271+E_Dead!BC271,E_Cust!AE271+E_Cust!BC271),2))</f>
        <v/>
      </c>
      <c r="N271" s="13">
        <f>IF(OR($A271&gt;$B$3,Debts!$V$15=0),"",ROUND(CHOOSE(StratNo,E_Snow!AF271+E_Snow!BD271,E_Aval!AF271+E_Aval!BD271,E_Smart!AF271+E_Smart!BD271,E_Dead!AF271+E_Dead!BD271,E_Cust!AF271+E_Cust!BD271),2))</f>
        <v/>
      </c>
      <c r="O271" s="13">
        <f>IF(OR($A271&gt;$B$3,Debts!$V$16=0),"",ROUND(CHOOSE(StratNo,E_Snow!AG271+E_Snow!BE271,E_Aval!AG271+E_Aval!BE271,E_Smart!AG271+E_Smart!BE271,E_Dead!AG271+E_Dead!BE271,E_Cust!AG271+E_Cust!BE271),2))</f>
        <v/>
      </c>
      <c r="P271" s="13">
        <f>IF($A271&gt;$B$3,"",CHOOSE(StratNo,E_Snow!G271,E_Aval!G271,E_Smart!G271,E_Dead!G271,E_Cust!G271))</f>
        <v/>
      </c>
      <c r="Q271" s="13">
        <f>IF($A271&gt;$B$3,"",CHOOSE(StratNo,E_Snow!H271,E_Aval!H271,E_Smart!H271,E_Dead!H271,E_Cust!H271))</f>
        <v/>
      </c>
      <c r="R271" s="13">
        <f>IF($A271&gt;$B$3,"",CHOOSE(StratNo,E_Snow!I271,E_Aval!I271,E_Smart!I271,E_Dead!I271,E_Cust!I271))</f>
        <v/>
      </c>
    </row>
    <row r="272">
      <c r="A272" s="20" t="n">
        <v>267</v>
      </c>
      <c r="B272" s="11">
        <f>IF(A272&gt;$B$3,"",Months!B272)</f>
        <v/>
      </c>
      <c r="C272" s="13">
        <f>IF(A272&gt;$B$3,"",ROUND(Months!C272+Months!D272,2))</f>
        <v/>
      </c>
      <c r="D272" s="13">
        <f>IF(OR($A272&gt;$B$3,Debts!$V$5=0),"",ROUND(CHOOSE(StratNo,E_Snow!V272+E_Snow!AT272,E_Aval!V272+E_Aval!AT272,E_Smart!V272+E_Smart!AT272,E_Dead!V272+E_Dead!AT272,E_Cust!V272+E_Cust!AT272),2))</f>
        <v/>
      </c>
      <c r="E272" s="13">
        <f>IF(OR($A272&gt;$B$3,Debts!$V$6=0),"",ROUND(CHOOSE(StratNo,E_Snow!W272+E_Snow!AU272,E_Aval!W272+E_Aval!AU272,E_Smart!W272+E_Smart!AU272,E_Dead!W272+E_Dead!AU272,E_Cust!W272+E_Cust!AU272),2))</f>
        <v/>
      </c>
      <c r="F272" s="13">
        <f>IF(OR($A272&gt;$B$3,Debts!$V$7=0),"",ROUND(CHOOSE(StratNo,E_Snow!X272+E_Snow!AV272,E_Aval!X272+E_Aval!AV272,E_Smart!X272+E_Smart!AV272,E_Dead!X272+E_Dead!AV272,E_Cust!X272+E_Cust!AV272),2))</f>
        <v/>
      </c>
      <c r="G272" s="13">
        <f>IF(OR($A272&gt;$B$3,Debts!$V$8=0),"",ROUND(CHOOSE(StratNo,E_Snow!Y272+E_Snow!AW272,E_Aval!Y272+E_Aval!AW272,E_Smart!Y272+E_Smart!AW272,E_Dead!Y272+E_Dead!AW272,E_Cust!Y272+E_Cust!AW272),2))</f>
        <v/>
      </c>
      <c r="H272" s="13">
        <f>IF(OR($A272&gt;$B$3,Debts!$V$9=0),"",ROUND(CHOOSE(StratNo,E_Snow!Z272+E_Snow!AX272,E_Aval!Z272+E_Aval!AX272,E_Smart!Z272+E_Smart!AX272,E_Dead!Z272+E_Dead!AX272,E_Cust!Z272+E_Cust!AX272),2))</f>
        <v/>
      </c>
      <c r="I272" s="13">
        <f>IF(OR($A272&gt;$B$3,Debts!$V$10=0),"",ROUND(CHOOSE(StratNo,E_Snow!AA272+E_Snow!AY272,E_Aval!AA272+E_Aval!AY272,E_Smart!AA272+E_Smart!AY272,E_Dead!AA272+E_Dead!AY272,E_Cust!AA272+E_Cust!AY272),2))</f>
        <v/>
      </c>
      <c r="J272" s="13">
        <f>IF(OR($A272&gt;$B$3,Debts!$V$11=0),"",ROUND(CHOOSE(StratNo,E_Snow!AB272+E_Snow!AZ272,E_Aval!AB272+E_Aval!AZ272,E_Smart!AB272+E_Smart!AZ272,E_Dead!AB272+E_Dead!AZ272,E_Cust!AB272+E_Cust!AZ272),2))</f>
        <v/>
      </c>
      <c r="K272" s="13">
        <f>IF(OR($A272&gt;$B$3,Debts!$V$12=0),"",ROUND(CHOOSE(StratNo,E_Snow!AC272+E_Snow!BA272,E_Aval!AC272+E_Aval!BA272,E_Smart!AC272+E_Smart!BA272,E_Dead!AC272+E_Dead!BA272,E_Cust!AC272+E_Cust!BA272),2))</f>
        <v/>
      </c>
      <c r="L272" s="13">
        <f>IF(OR($A272&gt;$B$3,Debts!$V$13=0),"",ROUND(CHOOSE(StratNo,E_Snow!AD272+E_Snow!BB272,E_Aval!AD272+E_Aval!BB272,E_Smart!AD272+E_Smart!BB272,E_Dead!AD272+E_Dead!BB272,E_Cust!AD272+E_Cust!BB272),2))</f>
        <v/>
      </c>
      <c r="M272" s="13">
        <f>IF(OR($A272&gt;$B$3,Debts!$V$14=0),"",ROUND(CHOOSE(StratNo,E_Snow!AE272+E_Snow!BC272,E_Aval!AE272+E_Aval!BC272,E_Smart!AE272+E_Smart!BC272,E_Dead!AE272+E_Dead!BC272,E_Cust!AE272+E_Cust!BC272),2))</f>
        <v/>
      </c>
      <c r="N272" s="13">
        <f>IF(OR($A272&gt;$B$3,Debts!$V$15=0),"",ROUND(CHOOSE(StratNo,E_Snow!AF272+E_Snow!BD272,E_Aval!AF272+E_Aval!BD272,E_Smart!AF272+E_Smart!BD272,E_Dead!AF272+E_Dead!BD272,E_Cust!AF272+E_Cust!BD272),2))</f>
        <v/>
      </c>
      <c r="O272" s="13">
        <f>IF(OR($A272&gt;$B$3,Debts!$V$16=0),"",ROUND(CHOOSE(StratNo,E_Snow!AG272+E_Snow!BE272,E_Aval!AG272+E_Aval!BE272,E_Smart!AG272+E_Smart!BE272,E_Dead!AG272+E_Dead!BE272,E_Cust!AG272+E_Cust!BE272),2))</f>
        <v/>
      </c>
      <c r="P272" s="13">
        <f>IF($A272&gt;$B$3,"",CHOOSE(StratNo,E_Snow!G272,E_Aval!G272,E_Smart!G272,E_Dead!G272,E_Cust!G272))</f>
        <v/>
      </c>
      <c r="Q272" s="13">
        <f>IF($A272&gt;$B$3,"",CHOOSE(StratNo,E_Snow!H272,E_Aval!H272,E_Smart!H272,E_Dead!H272,E_Cust!H272))</f>
        <v/>
      </c>
      <c r="R272" s="13">
        <f>IF($A272&gt;$B$3,"",CHOOSE(StratNo,E_Snow!I272,E_Aval!I272,E_Smart!I272,E_Dead!I272,E_Cust!I272))</f>
        <v/>
      </c>
    </row>
    <row r="273">
      <c r="A273" s="20" t="n">
        <v>268</v>
      </c>
      <c r="B273" s="11">
        <f>IF(A273&gt;$B$3,"",Months!B273)</f>
        <v/>
      </c>
      <c r="C273" s="13">
        <f>IF(A273&gt;$B$3,"",ROUND(Months!C273+Months!D273,2))</f>
        <v/>
      </c>
      <c r="D273" s="13">
        <f>IF(OR($A273&gt;$B$3,Debts!$V$5=0),"",ROUND(CHOOSE(StratNo,E_Snow!V273+E_Snow!AT273,E_Aval!V273+E_Aval!AT273,E_Smart!V273+E_Smart!AT273,E_Dead!V273+E_Dead!AT273,E_Cust!V273+E_Cust!AT273),2))</f>
        <v/>
      </c>
      <c r="E273" s="13">
        <f>IF(OR($A273&gt;$B$3,Debts!$V$6=0),"",ROUND(CHOOSE(StratNo,E_Snow!W273+E_Snow!AU273,E_Aval!W273+E_Aval!AU273,E_Smart!W273+E_Smart!AU273,E_Dead!W273+E_Dead!AU273,E_Cust!W273+E_Cust!AU273),2))</f>
        <v/>
      </c>
      <c r="F273" s="13">
        <f>IF(OR($A273&gt;$B$3,Debts!$V$7=0),"",ROUND(CHOOSE(StratNo,E_Snow!X273+E_Snow!AV273,E_Aval!X273+E_Aval!AV273,E_Smart!X273+E_Smart!AV273,E_Dead!X273+E_Dead!AV273,E_Cust!X273+E_Cust!AV273),2))</f>
        <v/>
      </c>
      <c r="G273" s="13">
        <f>IF(OR($A273&gt;$B$3,Debts!$V$8=0),"",ROUND(CHOOSE(StratNo,E_Snow!Y273+E_Snow!AW273,E_Aval!Y273+E_Aval!AW273,E_Smart!Y273+E_Smart!AW273,E_Dead!Y273+E_Dead!AW273,E_Cust!Y273+E_Cust!AW273),2))</f>
        <v/>
      </c>
      <c r="H273" s="13">
        <f>IF(OR($A273&gt;$B$3,Debts!$V$9=0),"",ROUND(CHOOSE(StratNo,E_Snow!Z273+E_Snow!AX273,E_Aval!Z273+E_Aval!AX273,E_Smart!Z273+E_Smart!AX273,E_Dead!Z273+E_Dead!AX273,E_Cust!Z273+E_Cust!AX273),2))</f>
        <v/>
      </c>
      <c r="I273" s="13">
        <f>IF(OR($A273&gt;$B$3,Debts!$V$10=0),"",ROUND(CHOOSE(StratNo,E_Snow!AA273+E_Snow!AY273,E_Aval!AA273+E_Aval!AY273,E_Smart!AA273+E_Smart!AY273,E_Dead!AA273+E_Dead!AY273,E_Cust!AA273+E_Cust!AY273),2))</f>
        <v/>
      </c>
      <c r="J273" s="13">
        <f>IF(OR($A273&gt;$B$3,Debts!$V$11=0),"",ROUND(CHOOSE(StratNo,E_Snow!AB273+E_Snow!AZ273,E_Aval!AB273+E_Aval!AZ273,E_Smart!AB273+E_Smart!AZ273,E_Dead!AB273+E_Dead!AZ273,E_Cust!AB273+E_Cust!AZ273),2))</f>
        <v/>
      </c>
      <c r="K273" s="13">
        <f>IF(OR($A273&gt;$B$3,Debts!$V$12=0),"",ROUND(CHOOSE(StratNo,E_Snow!AC273+E_Snow!BA273,E_Aval!AC273+E_Aval!BA273,E_Smart!AC273+E_Smart!BA273,E_Dead!AC273+E_Dead!BA273,E_Cust!AC273+E_Cust!BA273),2))</f>
        <v/>
      </c>
      <c r="L273" s="13">
        <f>IF(OR($A273&gt;$B$3,Debts!$V$13=0),"",ROUND(CHOOSE(StratNo,E_Snow!AD273+E_Snow!BB273,E_Aval!AD273+E_Aval!BB273,E_Smart!AD273+E_Smart!BB273,E_Dead!AD273+E_Dead!BB273,E_Cust!AD273+E_Cust!BB273),2))</f>
        <v/>
      </c>
      <c r="M273" s="13">
        <f>IF(OR($A273&gt;$B$3,Debts!$V$14=0),"",ROUND(CHOOSE(StratNo,E_Snow!AE273+E_Snow!BC273,E_Aval!AE273+E_Aval!BC273,E_Smart!AE273+E_Smart!BC273,E_Dead!AE273+E_Dead!BC273,E_Cust!AE273+E_Cust!BC273),2))</f>
        <v/>
      </c>
      <c r="N273" s="13">
        <f>IF(OR($A273&gt;$B$3,Debts!$V$15=0),"",ROUND(CHOOSE(StratNo,E_Snow!AF273+E_Snow!BD273,E_Aval!AF273+E_Aval!BD273,E_Smart!AF273+E_Smart!BD273,E_Dead!AF273+E_Dead!BD273,E_Cust!AF273+E_Cust!BD273),2))</f>
        <v/>
      </c>
      <c r="O273" s="13">
        <f>IF(OR($A273&gt;$B$3,Debts!$V$16=0),"",ROUND(CHOOSE(StratNo,E_Snow!AG273+E_Snow!BE273,E_Aval!AG273+E_Aval!BE273,E_Smart!AG273+E_Smart!BE273,E_Dead!AG273+E_Dead!BE273,E_Cust!AG273+E_Cust!BE273),2))</f>
        <v/>
      </c>
      <c r="P273" s="13">
        <f>IF($A273&gt;$B$3,"",CHOOSE(StratNo,E_Snow!G273,E_Aval!G273,E_Smart!G273,E_Dead!G273,E_Cust!G273))</f>
        <v/>
      </c>
      <c r="Q273" s="13">
        <f>IF($A273&gt;$B$3,"",CHOOSE(StratNo,E_Snow!H273,E_Aval!H273,E_Smart!H273,E_Dead!H273,E_Cust!H273))</f>
        <v/>
      </c>
      <c r="R273" s="13">
        <f>IF($A273&gt;$B$3,"",CHOOSE(StratNo,E_Snow!I273,E_Aval!I273,E_Smart!I273,E_Dead!I273,E_Cust!I273))</f>
        <v/>
      </c>
    </row>
    <row r="274">
      <c r="A274" s="20" t="n">
        <v>269</v>
      </c>
      <c r="B274" s="11">
        <f>IF(A274&gt;$B$3,"",Months!B274)</f>
        <v/>
      </c>
      <c r="C274" s="13">
        <f>IF(A274&gt;$B$3,"",ROUND(Months!C274+Months!D274,2))</f>
        <v/>
      </c>
      <c r="D274" s="13">
        <f>IF(OR($A274&gt;$B$3,Debts!$V$5=0),"",ROUND(CHOOSE(StratNo,E_Snow!V274+E_Snow!AT274,E_Aval!V274+E_Aval!AT274,E_Smart!V274+E_Smart!AT274,E_Dead!V274+E_Dead!AT274,E_Cust!V274+E_Cust!AT274),2))</f>
        <v/>
      </c>
      <c r="E274" s="13">
        <f>IF(OR($A274&gt;$B$3,Debts!$V$6=0),"",ROUND(CHOOSE(StratNo,E_Snow!W274+E_Snow!AU274,E_Aval!W274+E_Aval!AU274,E_Smart!W274+E_Smart!AU274,E_Dead!W274+E_Dead!AU274,E_Cust!W274+E_Cust!AU274),2))</f>
        <v/>
      </c>
      <c r="F274" s="13">
        <f>IF(OR($A274&gt;$B$3,Debts!$V$7=0),"",ROUND(CHOOSE(StratNo,E_Snow!X274+E_Snow!AV274,E_Aval!X274+E_Aval!AV274,E_Smart!X274+E_Smart!AV274,E_Dead!X274+E_Dead!AV274,E_Cust!X274+E_Cust!AV274),2))</f>
        <v/>
      </c>
      <c r="G274" s="13">
        <f>IF(OR($A274&gt;$B$3,Debts!$V$8=0),"",ROUND(CHOOSE(StratNo,E_Snow!Y274+E_Snow!AW274,E_Aval!Y274+E_Aval!AW274,E_Smart!Y274+E_Smart!AW274,E_Dead!Y274+E_Dead!AW274,E_Cust!Y274+E_Cust!AW274),2))</f>
        <v/>
      </c>
      <c r="H274" s="13">
        <f>IF(OR($A274&gt;$B$3,Debts!$V$9=0),"",ROUND(CHOOSE(StratNo,E_Snow!Z274+E_Snow!AX274,E_Aval!Z274+E_Aval!AX274,E_Smart!Z274+E_Smart!AX274,E_Dead!Z274+E_Dead!AX274,E_Cust!Z274+E_Cust!AX274),2))</f>
        <v/>
      </c>
      <c r="I274" s="13">
        <f>IF(OR($A274&gt;$B$3,Debts!$V$10=0),"",ROUND(CHOOSE(StratNo,E_Snow!AA274+E_Snow!AY274,E_Aval!AA274+E_Aval!AY274,E_Smart!AA274+E_Smart!AY274,E_Dead!AA274+E_Dead!AY274,E_Cust!AA274+E_Cust!AY274),2))</f>
        <v/>
      </c>
      <c r="J274" s="13">
        <f>IF(OR($A274&gt;$B$3,Debts!$V$11=0),"",ROUND(CHOOSE(StratNo,E_Snow!AB274+E_Snow!AZ274,E_Aval!AB274+E_Aval!AZ274,E_Smart!AB274+E_Smart!AZ274,E_Dead!AB274+E_Dead!AZ274,E_Cust!AB274+E_Cust!AZ274),2))</f>
        <v/>
      </c>
      <c r="K274" s="13">
        <f>IF(OR($A274&gt;$B$3,Debts!$V$12=0),"",ROUND(CHOOSE(StratNo,E_Snow!AC274+E_Snow!BA274,E_Aval!AC274+E_Aval!BA274,E_Smart!AC274+E_Smart!BA274,E_Dead!AC274+E_Dead!BA274,E_Cust!AC274+E_Cust!BA274),2))</f>
        <v/>
      </c>
      <c r="L274" s="13">
        <f>IF(OR($A274&gt;$B$3,Debts!$V$13=0),"",ROUND(CHOOSE(StratNo,E_Snow!AD274+E_Snow!BB274,E_Aval!AD274+E_Aval!BB274,E_Smart!AD274+E_Smart!BB274,E_Dead!AD274+E_Dead!BB274,E_Cust!AD274+E_Cust!BB274),2))</f>
        <v/>
      </c>
      <c r="M274" s="13">
        <f>IF(OR($A274&gt;$B$3,Debts!$V$14=0),"",ROUND(CHOOSE(StratNo,E_Snow!AE274+E_Snow!BC274,E_Aval!AE274+E_Aval!BC274,E_Smart!AE274+E_Smart!BC274,E_Dead!AE274+E_Dead!BC274,E_Cust!AE274+E_Cust!BC274),2))</f>
        <v/>
      </c>
      <c r="N274" s="13">
        <f>IF(OR($A274&gt;$B$3,Debts!$V$15=0),"",ROUND(CHOOSE(StratNo,E_Snow!AF274+E_Snow!BD274,E_Aval!AF274+E_Aval!BD274,E_Smart!AF274+E_Smart!BD274,E_Dead!AF274+E_Dead!BD274,E_Cust!AF274+E_Cust!BD274),2))</f>
        <v/>
      </c>
      <c r="O274" s="13">
        <f>IF(OR($A274&gt;$B$3,Debts!$V$16=0),"",ROUND(CHOOSE(StratNo,E_Snow!AG274+E_Snow!BE274,E_Aval!AG274+E_Aval!BE274,E_Smart!AG274+E_Smart!BE274,E_Dead!AG274+E_Dead!BE274,E_Cust!AG274+E_Cust!BE274),2))</f>
        <v/>
      </c>
      <c r="P274" s="13">
        <f>IF($A274&gt;$B$3,"",CHOOSE(StratNo,E_Snow!G274,E_Aval!G274,E_Smart!G274,E_Dead!G274,E_Cust!G274))</f>
        <v/>
      </c>
      <c r="Q274" s="13">
        <f>IF($A274&gt;$B$3,"",CHOOSE(StratNo,E_Snow!H274,E_Aval!H274,E_Smart!H274,E_Dead!H274,E_Cust!H274))</f>
        <v/>
      </c>
      <c r="R274" s="13">
        <f>IF($A274&gt;$B$3,"",CHOOSE(StratNo,E_Snow!I274,E_Aval!I274,E_Smart!I274,E_Dead!I274,E_Cust!I274))</f>
        <v/>
      </c>
    </row>
    <row r="275">
      <c r="A275" s="20" t="n">
        <v>270</v>
      </c>
      <c r="B275" s="11">
        <f>IF(A275&gt;$B$3,"",Months!B275)</f>
        <v/>
      </c>
      <c r="C275" s="13">
        <f>IF(A275&gt;$B$3,"",ROUND(Months!C275+Months!D275,2))</f>
        <v/>
      </c>
      <c r="D275" s="13">
        <f>IF(OR($A275&gt;$B$3,Debts!$V$5=0),"",ROUND(CHOOSE(StratNo,E_Snow!V275+E_Snow!AT275,E_Aval!V275+E_Aval!AT275,E_Smart!V275+E_Smart!AT275,E_Dead!V275+E_Dead!AT275,E_Cust!V275+E_Cust!AT275),2))</f>
        <v/>
      </c>
      <c r="E275" s="13">
        <f>IF(OR($A275&gt;$B$3,Debts!$V$6=0),"",ROUND(CHOOSE(StratNo,E_Snow!W275+E_Snow!AU275,E_Aval!W275+E_Aval!AU275,E_Smart!W275+E_Smart!AU275,E_Dead!W275+E_Dead!AU275,E_Cust!W275+E_Cust!AU275),2))</f>
        <v/>
      </c>
      <c r="F275" s="13">
        <f>IF(OR($A275&gt;$B$3,Debts!$V$7=0),"",ROUND(CHOOSE(StratNo,E_Snow!X275+E_Snow!AV275,E_Aval!X275+E_Aval!AV275,E_Smart!X275+E_Smart!AV275,E_Dead!X275+E_Dead!AV275,E_Cust!X275+E_Cust!AV275),2))</f>
        <v/>
      </c>
      <c r="G275" s="13">
        <f>IF(OR($A275&gt;$B$3,Debts!$V$8=0),"",ROUND(CHOOSE(StratNo,E_Snow!Y275+E_Snow!AW275,E_Aval!Y275+E_Aval!AW275,E_Smart!Y275+E_Smart!AW275,E_Dead!Y275+E_Dead!AW275,E_Cust!Y275+E_Cust!AW275),2))</f>
        <v/>
      </c>
      <c r="H275" s="13">
        <f>IF(OR($A275&gt;$B$3,Debts!$V$9=0),"",ROUND(CHOOSE(StratNo,E_Snow!Z275+E_Snow!AX275,E_Aval!Z275+E_Aval!AX275,E_Smart!Z275+E_Smart!AX275,E_Dead!Z275+E_Dead!AX275,E_Cust!Z275+E_Cust!AX275),2))</f>
        <v/>
      </c>
      <c r="I275" s="13">
        <f>IF(OR($A275&gt;$B$3,Debts!$V$10=0),"",ROUND(CHOOSE(StratNo,E_Snow!AA275+E_Snow!AY275,E_Aval!AA275+E_Aval!AY275,E_Smart!AA275+E_Smart!AY275,E_Dead!AA275+E_Dead!AY275,E_Cust!AA275+E_Cust!AY275),2))</f>
        <v/>
      </c>
      <c r="J275" s="13">
        <f>IF(OR($A275&gt;$B$3,Debts!$V$11=0),"",ROUND(CHOOSE(StratNo,E_Snow!AB275+E_Snow!AZ275,E_Aval!AB275+E_Aval!AZ275,E_Smart!AB275+E_Smart!AZ275,E_Dead!AB275+E_Dead!AZ275,E_Cust!AB275+E_Cust!AZ275),2))</f>
        <v/>
      </c>
      <c r="K275" s="13">
        <f>IF(OR($A275&gt;$B$3,Debts!$V$12=0),"",ROUND(CHOOSE(StratNo,E_Snow!AC275+E_Snow!BA275,E_Aval!AC275+E_Aval!BA275,E_Smart!AC275+E_Smart!BA275,E_Dead!AC275+E_Dead!BA275,E_Cust!AC275+E_Cust!BA275),2))</f>
        <v/>
      </c>
      <c r="L275" s="13">
        <f>IF(OR($A275&gt;$B$3,Debts!$V$13=0),"",ROUND(CHOOSE(StratNo,E_Snow!AD275+E_Snow!BB275,E_Aval!AD275+E_Aval!BB275,E_Smart!AD275+E_Smart!BB275,E_Dead!AD275+E_Dead!BB275,E_Cust!AD275+E_Cust!BB275),2))</f>
        <v/>
      </c>
      <c r="M275" s="13">
        <f>IF(OR($A275&gt;$B$3,Debts!$V$14=0),"",ROUND(CHOOSE(StratNo,E_Snow!AE275+E_Snow!BC275,E_Aval!AE275+E_Aval!BC275,E_Smart!AE275+E_Smart!BC275,E_Dead!AE275+E_Dead!BC275,E_Cust!AE275+E_Cust!BC275),2))</f>
        <v/>
      </c>
      <c r="N275" s="13">
        <f>IF(OR($A275&gt;$B$3,Debts!$V$15=0),"",ROUND(CHOOSE(StratNo,E_Snow!AF275+E_Snow!BD275,E_Aval!AF275+E_Aval!BD275,E_Smart!AF275+E_Smart!BD275,E_Dead!AF275+E_Dead!BD275,E_Cust!AF275+E_Cust!BD275),2))</f>
        <v/>
      </c>
      <c r="O275" s="13">
        <f>IF(OR($A275&gt;$B$3,Debts!$V$16=0),"",ROUND(CHOOSE(StratNo,E_Snow!AG275+E_Snow!BE275,E_Aval!AG275+E_Aval!BE275,E_Smart!AG275+E_Smart!BE275,E_Dead!AG275+E_Dead!BE275,E_Cust!AG275+E_Cust!BE275),2))</f>
        <v/>
      </c>
      <c r="P275" s="13">
        <f>IF($A275&gt;$B$3,"",CHOOSE(StratNo,E_Snow!G275,E_Aval!G275,E_Smart!G275,E_Dead!G275,E_Cust!G275))</f>
        <v/>
      </c>
      <c r="Q275" s="13">
        <f>IF($A275&gt;$B$3,"",CHOOSE(StratNo,E_Snow!H275,E_Aval!H275,E_Smart!H275,E_Dead!H275,E_Cust!H275))</f>
        <v/>
      </c>
      <c r="R275" s="13">
        <f>IF($A275&gt;$B$3,"",CHOOSE(StratNo,E_Snow!I275,E_Aval!I275,E_Smart!I275,E_Dead!I275,E_Cust!I275))</f>
        <v/>
      </c>
    </row>
    <row r="276">
      <c r="A276" s="20" t="n">
        <v>271</v>
      </c>
      <c r="B276" s="11">
        <f>IF(A276&gt;$B$3,"",Months!B276)</f>
        <v/>
      </c>
      <c r="C276" s="13">
        <f>IF(A276&gt;$B$3,"",ROUND(Months!C276+Months!D276,2))</f>
        <v/>
      </c>
      <c r="D276" s="13">
        <f>IF(OR($A276&gt;$B$3,Debts!$V$5=0),"",ROUND(CHOOSE(StratNo,E_Snow!V276+E_Snow!AT276,E_Aval!V276+E_Aval!AT276,E_Smart!V276+E_Smart!AT276,E_Dead!V276+E_Dead!AT276,E_Cust!V276+E_Cust!AT276),2))</f>
        <v/>
      </c>
      <c r="E276" s="13">
        <f>IF(OR($A276&gt;$B$3,Debts!$V$6=0),"",ROUND(CHOOSE(StratNo,E_Snow!W276+E_Snow!AU276,E_Aval!W276+E_Aval!AU276,E_Smart!W276+E_Smart!AU276,E_Dead!W276+E_Dead!AU276,E_Cust!W276+E_Cust!AU276),2))</f>
        <v/>
      </c>
      <c r="F276" s="13">
        <f>IF(OR($A276&gt;$B$3,Debts!$V$7=0),"",ROUND(CHOOSE(StratNo,E_Snow!X276+E_Snow!AV276,E_Aval!X276+E_Aval!AV276,E_Smart!X276+E_Smart!AV276,E_Dead!X276+E_Dead!AV276,E_Cust!X276+E_Cust!AV276),2))</f>
        <v/>
      </c>
      <c r="G276" s="13">
        <f>IF(OR($A276&gt;$B$3,Debts!$V$8=0),"",ROUND(CHOOSE(StratNo,E_Snow!Y276+E_Snow!AW276,E_Aval!Y276+E_Aval!AW276,E_Smart!Y276+E_Smart!AW276,E_Dead!Y276+E_Dead!AW276,E_Cust!Y276+E_Cust!AW276),2))</f>
        <v/>
      </c>
      <c r="H276" s="13">
        <f>IF(OR($A276&gt;$B$3,Debts!$V$9=0),"",ROUND(CHOOSE(StratNo,E_Snow!Z276+E_Snow!AX276,E_Aval!Z276+E_Aval!AX276,E_Smart!Z276+E_Smart!AX276,E_Dead!Z276+E_Dead!AX276,E_Cust!Z276+E_Cust!AX276),2))</f>
        <v/>
      </c>
      <c r="I276" s="13">
        <f>IF(OR($A276&gt;$B$3,Debts!$V$10=0),"",ROUND(CHOOSE(StratNo,E_Snow!AA276+E_Snow!AY276,E_Aval!AA276+E_Aval!AY276,E_Smart!AA276+E_Smart!AY276,E_Dead!AA276+E_Dead!AY276,E_Cust!AA276+E_Cust!AY276),2))</f>
        <v/>
      </c>
      <c r="J276" s="13">
        <f>IF(OR($A276&gt;$B$3,Debts!$V$11=0),"",ROUND(CHOOSE(StratNo,E_Snow!AB276+E_Snow!AZ276,E_Aval!AB276+E_Aval!AZ276,E_Smart!AB276+E_Smart!AZ276,E_Dead!AB276+E_Dead!AZ276,E_Cust!AB276+E_Cust!AZ276),2))</f>
        <v/>
      </c>
      <c r="K276" s="13">
        <f>IF(OR($A276&gt;$B$3,Debts!$V$12=0),"",ROUND(CHOOSE(StratNo,E_Snow!AC276+E_Snow!BA276,E_Aval!AC276+E_Aval!BA276,E_Smart!AC276+E_Smart!BA276,E_Dead!AC276+E_Dead!BA276,E_Cust!AC276+E_Cust!BA276),2))</f>
        <v/>
      </c>
      <c r="L276" s="13">
        <f>IF(OR($A276&gt;$B$3,Debts!$V$13=0),"",ROUND(CHOOSE(StratNo,E_Snow!AD276+E_Snow!BB276,E_Aval!AD276+E_Aval!BB276,E_Smart!AD276+E_Smart!BB276,E_Dead!AD276+E_Dead!BB276,E_Cust!AD276+E_Cust!BB276),2))</f>
        <v/>
      </c>
      <c r="M276" s="13">
        <f>IF(OR($A276&gt;$B$3,Debts!$V$14=0),"",ROUND(CHOOSE(StratNo,E_Snow!AE276+E_Snow!BC276,E_Aval!AE276+E_Aval!BC276,E_Smart!AE276+E_Smart!BC276,E_Dead!AE276+E_Dead!BC276,E_Cust!AE276+E_Cust!BC276),2))</f>
        <v/>
      </c>
      <c r="N276" s="13">
        <f>IF(OR($A276&gt;$B$3,Debts!$V$15=0),"",ROUND(CHOOSE(StratNo,E_Snow!AF276+E_Snow!BD276,E_Aval!AF276+E_Aval!BD276,E_Smart!AF276+E_Smart!BD276,E_Dead!AF276+E_Dead!BD276,E_Cust!AF276+E_Cust!BD276),2))</f>
        <v/>
      </c>
      <c r="O276" s="13">
        <f>IF(OR($A276&gt;$B$3,Debts!$V$16=0),"",ROUND(CHOOSE(StratNo,E_Snow!AG276+E_Snow!BE276,E_Aval!AG276+E_Aval!BE276,E_Smart!AG276+E_Smart!BE276,E_Dead!AG276+E_Dead!BE276,E_Cust!AG276+E_Cust!BE276),2))</f>
        <v/>
      </c>
      <c r="P276" s="13">
        <f>IF($A276&gt;$B$3,"",CHOOSE(StratNo,E_Snow!G276,E_Aval!G276,E_Smart!G276,E_Dead!G276,E_Cust!G276))</f>
        <v/>
      </c>
      <c r="Q276" s="13">
        <f>IF($A276&gt;$B$3,"",CHOOSE(StratNo,E_Snow!H276,E_Aval!H276,E_Smart!H276,E_Dead!H276,E_Cust!H276))</f>
        <v/>
      </c>
      <c r="R276" s="13">
        <f>IF($A276&gt;$B$3,"",CHOOSE(StratNo,E_Snow!I276,E_Aval!I276,E_Smart!I276,E_Dead!I276,E_Cust!I276))</f>
        <v/>
      </c>
    </row>
    <row r="277">
      <c r="A277" s="20" t="n">
        <v>272</v>
      </c>
      <c r="B277" s="11">
        <f>IF(A277&gt;$B$3,"",Months!B277)</f>
        <v/>
      </c>
      <c r="C277" s="13">
        <f>IF(A277&gt;$B$3,"",ROUND(Months!C277+Months!D277,2))</f>
        <v/>
      </c>
      <c r="D277" s="13">
        <f>IF(OR($A277&gt;$B$3,Debts!$V$5=0),"",ROUND(CHOOSE(StratNo,E_Snow!V277+E_Snow!AT277,E_Aval!V277+E_Aval!AT277,E_Smart!V277+E_Smart!AT277,E_Dead!V277+E_Dead!AT277,E_Cust!V277+E_Cust!AT277),2))</f>
        <v/>
      </c>
      <c r="E277" s="13">
        <f>IF(OR($A277&gt;$B$3,Debts!$V$6=0),"",ROUND(CHOOSE(StratNo,E_Snow!W277+E_Snow!AU277,E_Aval!W277+E_Aval!AU277,E_Smart!W277+E_Smart!AU277,E_Dead!W277+E_Dead!AU277,E_Cust!W277+E_Cust!AU277),2))</f>
        <v/>
      </c>
      <c r="F277" s="13">
        <f>IF(OR($A277&gt;$B$3,Debts!$V$7=0),"",ROUND(CHOOSE(StratNo,E_Snow!X277+E_Snow!AV277,E_Aval!X277+E_Aval!AV277,E_Smart!X277+E_Smart!AV277,E_Dead!X277+E_Dead!AV277,E_Cust!X277+E_Cust!AV277),2))</f>
        <v/>
      </c>
      <c r="G277" s="13">
        <f>IF(OR($A277&gt;$B$3,Debts!$V$8=0),"",ROUND(CHOOSE(StratNo,E_Snow!Y277+E_Snow!AW277,E_Aval!Y277+E_Aval!AW277,E_Smart!Y277+E_Smart!AW277,E_Dead!Y277+E_Dead!AW277,E_Cust!Y277+E_Cust!AW277),2))</f>
        <v/>
      </c>
      <c r="H277" s="13">
        <f>IF(OR($A277&gt;$B$3,Debts!$V$9=0),"",ROUND(CHOOSE(StratNo,E_Snow!Z277+E_Snow!AX277,E_Aval!Z277+E_Aval!AX277,E_Smart!Z277+E_Smart!AX277,E_Dead!Z277+E_Dead!AX277,E_Cust!Z277+E_Cust!AX277),2))</f>
        <v/>
      </c>
      <c r="I277" s="13">
        <f>IF(OR($A277&gt;$B$3,Debts!$V$10=0),"",ROUND(CHOOSE(StratNo,E_Snow!AA277+E_Snow!AY277,E_Aval!AA277+E_Aval!AY277,E_Smart!AA277+E_Smart!AY277,E_Dead!AA277+E_Dead!AY277,E_Cust!AA277+E_Cust!AY277),2))</f>
        <v/>
      </c>
      <c r="J277" s="13">
        <f>IF(OR($A277&gt;$B$3,Debts!$V$11=0),"",ROUND(CHOOSE(StratNo,E_Snow!AB277+E_Snow!AZ277,E_Aval!AB277+E_Aval!AZ277,E_Smart!AB277+E_Smart!AZ277,E_Dead!AB277+E_Dead!AZ277,E_Cust!AB277+E_Cust!AZ277),2))</f>
        <v/>
      </c>
      <c r="K277" s="13">
        <f>IF(OR($A277&gt;$B$3,Debts!$V$12=0),"",ROUND(CHOOSE(StratNo,E_Snow!AC277+E_Snow!BA277,E_Aval!AC277+E_Aval!BA277,E_Smart!AC277+E_Smart!BA277,E_Dead!AC277+E_Dead!BA277,E_Cust!AC277+E_Cust!BA277),2))</f>
        <v/>
      </c>
      <c r="L277" s="13">
        <f>IF(OR($A277&gt;$B$3,Debts!$V$13=0),"",ROUND(CHOOSE(StratNo,E_Snow!AD277+E_Snow!BB277,E_Aval!AD277+E_Aval!BB277,E_Smart!AD277+E_Smart!BB277,E_Dead!AD277+E_Dead!BB277,E_Cust!AD277+E_Cust!BB277),2))</f>
        <v/>
      </c>
      <c r="M277" s="13">
        <f>IF(OR($A277&gt;$B$3,Debts!$V$14=0),"",ROUND(CHOOSE(StratNo,E_Snow!AE277+E_Snow!BC277,E_Aval!AE277+E_Aval!BC277,E_Smart!AE277+E_Smart!BC277,E_Dead!AE277+E_Dead!BC277,E_Cust!AE277+E_Cust!BC277),2))</f>
        <v/>
      </c>
      <c r="N277" s="13">
        <f>IF(OR($A277&gt;$B$3,Debts!$V$15=0),"",ROUND(CHOOSE(StratNo,E_Snow!AF277+E_Snow!BD277,E_Aval!AF277+E_Aval!BD277,E_Smart!AF277+E_Smart!BD277,E_Dead!AF277+E_Dead!BD277,E_Cust!AF277+E_Cust!BD277),2))</f>
        <v/>
      </c>
      <c r="O277" s="13">
        <f>IF(OR($A277&gt;$B$3,Debts!$V$16=0),"",ROUND(CHOOSE(StratNo,E_Snow!AG277+E_Snow!BE277,E_Aval!AG277+E_Aval!BE277,E_Smart!AG277+E_Smart!BE277,E_Dead!AG277+E_Dead!BE277,E_Cust!AG277+E_Cust!BE277),2))</f>
        <v/>
      </c>
      <c r="P277" s="13">
        <f>IF($A277&gt;$B$3,"",CHOOSE(StratNo,E_Snow!G277,E_Aval!G277,E_Smart!G277,E_Dead!G277,E_Cust!G277))</f>
        <v/>
      </c>
      <c r="Q277" s="13">
        <f>IF($A277&gt;$B$3,"",CHOOSE(StratNo,E_Snow!H277,E_Aval!H277,E_Smart!H277,E_Dead!H277,E_Cust!H277))</f>
        <v/>
      </c>
      <c r="R277" s="13">
        <f>IF($A277&gt;$B$3,"",CHOOSE(StratNo,E_Snow!I277,E_Aval!I277,E_Smart!I277,E_Dead!I277,E_Cust!I277))</f>
        <v/>
      </c>
    </row>
    <row r="278">
      <c r="A278" s="20" t="n">
        <v>273</v>
      </c>
      <c r="B278" s="11">
        <f>IF(A278&gt;$B$3,"",Months!B278)</f>
        <v/>
      </c>
      <c r="C278" s="13">
        <f>IF(A278&gt;$B$3,"",ROUND(Months!C278+Months!D278,2))</f>
        <v/>
      </c>
      <c r="D278" s="13">
        <f>IF(OR($A278&gt;$B$3,Debts!$V$5=0),"",ROUND(CHOOSE(StratNo,E_Snow!V278+E_Snow!AT278,E_Aval!V278+E_Aval!AT278,E_Smart!V278+E_Smart!AT278,E_Dead!V278+E_Dead!AT278,E_Cust!V278+E_Cust!AT278),2))</f>
        <v/>
      </c>
      <c r="E278" s="13">
        <f>IF(OR($A278&gt;$B$3,Debts!$V$6=0),"",ROUND(CHOOSE(StratNo,E_Snow!W278+E_Snow!AU278,E_Aval!W278+E_Aval!AU278,E_Smart!W278+E_Smart!AU278,E_Dead!W278+E_Dead!AU278,E_Cust!W278+E_Cust!AU278),2))</f>
        <v/>
      </c>
      <c r="F278" s="13">
        <f>IF(OR($A278&gt;$B$3,Debts!$V$7=0),"",ROUND(CHOOSE(StratNo,E_Snow!X278+E_Snow!AV278,E_Aval!X278+E_Aval!AV278,E_Smart!X278+E_Smart!AV278,E_Dead!X278+E_Dead!AV278,E_Cust!X278+E_Cust!AV278),2))</f>
        <v/>
      </c>
      <c r="G278" s="13">
        <f>IF(OR($A278&gt;$B$3,Debts!$V$8=0),"",ROUND(CHOOSE(StratNo,E_Snow!Y278+E_Snow!AW278,E_Aval!Y278+E_Aval!AW278,E_Smart!Y278+E_Smart!AW278,E_Dead!Y278+E_Dead!AW278,E_Cust!Y278+E_Cust!AW278),2))</f>
        <v/>
      </c>
      <c r="H278" s="13">
        <f>IF(OR($A278&gt;$B$3,Debts!$V$9=0),"",ROUND(CHOOSE(StratNo,E_Snow!Z278+E_Snow!AX278,E_Aval!Z278+E_Aval!AX278,E_Smart!Z278+E_Smart!AX278,E_Dead!Z278+E_Dead!AX278,E_Cust!Z278+E_Cust!AX278),2))</f>
        <v/>
      </c>
      <c r="I278" s="13">
        <f>IF(OR($A278&gt;$B$3,Debts!$V$10=0),"",ROUND(CHOOSE(StratNo,E_Snow!AA278+E_Snow!AY278,E_Aval!AA278+E_Aval!AY278,E_Smart!AA278+E_Smart!AY278,E_Dead!AA278+E_Dead!AY278,E_Cust!AA278+E_Cust!AY278),2))</f>
        <v/>
      </c>
      <c r="J278" s="13">
        <f>IF(OR($A278&gt;$B$3,Debts!$V$11=0),"",ROUND(CHOOSE(StratNo,E_Snow!AB278+E_Snow!AZ278,E_Aval!AB278+E_Aval!AZ278,E_Smart!AB278+E_Smart!AZ278,E_Dead!AB278+E_Dead!AZ278,E_Cust!AB278+E_Cust!AZ278),2))</f>
        <v/>
      </c>
      <c r="K278" s="13">
        <f>IF(OR($A278&gt;$B$3,Debts!$V$12=0),"",ROUND(CHOOSE(StratNo,E_Snow!AC278+E_Snow!BA278,E_Aval!AC278+E_Aval!BA278,E_Smart!AC278+E_Smart!BA278,E_Dead!AC278+E_Dead!BA278,E_Cust!AC278+E_Cust!BA278),2))</f>
        <v/>
      </c>
      <c r="L278" s="13">
        <f>IF(OR($A278&gt;$B$3,Debts!$V$13=0),"",ROUND(CHOOSE(StratNo,E_Snow!AD278+E_Snow!BB278,E_Aval!AD278+E_Aval!BB278,E_Smart!AD278+E_Smart!BB278,E_Dead!AD278+E_Dead!BB278,E_Cust!AD278+E_Cust!BB278),2))</f>
        <v/>
      </c>
      <c r="M278" s="13">
        <f>IF(OR($A278&gt;$B$3,Debts!$V$14=0),"",ROUND(CHOOSE(StratNo,E_Snow!AE278+E_Snow!BC278,E_Aval!AE278+E_Aval!BC278,E_Smart!AE278+E_Smart!BC278,E_Dead!AE278+E_Dead!BC278,E_Cust!AE278+E_Cust!BC278),2))</f>
        <v/>
      </c>
      <c r="N278" s="13">
        <f>IF(OR($A278&gt;$B$3,Debts!$V$15=0),"",ROUND(CHOOSE(StratNo,E_Snow!AF278+E_Snow!BD278,E_Aval!AF278+E_Aval!BD278,E_Smart!AF278+E_Smart!BD278,E_Dead!AF278+E_Dead!BD278,E_Cust!AF278+E_Cust!BD278),2))</f>
        <v/>
      </c>
      <c r="O278" s="13">
        <f>IF(OR($A278&gt;$B$3,Debts!$V$16=0),"",ROUND(CHOOSE(StratNo,E_Snow!AG278+E_Snow!BE278,E_Aval!AG278+E_Aval!BE278,E_Smart!AG278+E_Smart!BE278,E_Dead!AG278+E_Dead!BE278,E_Cust!AG278+E_Cust!BE278),2))</f>
        <v/>
      </c>
      <c r="P278" s="13">
        <f>IF($A278&gt;$B$3,"",CHOOSE(StratNo,E_Snow!G278,E_Aval!G278,E_Smart!G278,E_Dead!G278,E_Cust!G278))</f>
        <v/>
      </c>
      <c r="Q278" s="13">
        <f>IF($A278&gt;$B$3,"",CHOOSE(StratNo,E_Snow!H278,E_Aval!H278,E_Smart!H278,E_Dead!H278,E_Cust!H278))</f>
        <v/>
      </c>
      <c r="R278" s="13">
        <f>IF($A278&gt;$B$3,"",CHOOSE(StratNo,E_Snow!I278,E_Aval!I278,E_Smart!I278,E_Dead!I278,E_Cust!I278))</f>
        <v/>
      </c>
    </row>
    <row r="279">
      <c r="A279" s="20" t="n">
        <v>274</v>
      </c>
      <c r="B279" s="11">
        <f>IF(A279&gt;$B$3,"",Months!B279)</f>
        <v/>
      </c>
      <c r="C279" s="13">
        <f>IF(A279&gt;$B$3,"",ROUND(Months!C279+Months!D279,2))</f>
        <v/>
      </c>
      <c r="D279" s="13">
        <f>IF(OR($A279&gt;$B$3,Debts!$V$5=0),"",ROUND(CHOOSE(StratNo,E_Snow!V279+E_Snow!AT279,E_Aval!V279+E_Aval!AT279,E_Smart!V279+E_Smart!AT279,E_Dead!V279+E_Dead!AT279,E_Cust!V279+E_Cust!AT279),2))</f>
        <v/>
      </c>
      <c r="E279" s="13">
        <f>IF(OR($A279&gt;$B$3,Debts!$V$6=0),"",ROUND(CHOOSE(StratNo,E_Snow!W279+E_Snow!AU279,E_Aval!W279+E_Aval!AU279,E_Smart!W279+E_Smart!AU279,E_Dead!W279+E_Dead!AU279,E_Cust!W279+E_Cust!AU279),2))</f>
        <v/>
      </c>
      <c r="F279" s="13">
        <f>IF(OR($A279&gt;$B$3,Debts!$V$7=0),"",ROUND(CHOOSE(StratNo,E_Snow!X279+E_Snow!AV279,E_Aval!X279+E_Aval!AV279,E_Smart!X279+E_Smart!AV279,E_Dead!X279+E_Dead!AV279,E_Cust!X279+E_Cust!AV279),2))</f>
        <v/>
      </c>
      <c r="G279" s="13">
        <f>IF(OR($A279&gt;$B$3,Debts!$V$8=0),"",ROUND(CHOOSE(StratNo,E_Snow!Y279+E_Snow!AW279,E_Aval!Y279+E_Aval!AW279,E_Smart!Y279+E_Smart!AW279,E_Dead!Y279+E_Dead!AW279,E_Cust!Y279+E_Cust!AW279),2))</f>
        <v/>
      </c>
      <c r="H279" s="13">
        <f>IF(OR($A279&gt;$B$3,Debts!$V$9=0),"",ROUND(CHOOSE(StratNo,E_Snow!Z279+E_Snow!AX279,E_Aval!Z279+E_Aval!AX279,E_Smart!Z279+E_Smart!AX279,E_Dead!Z279+E_Dead!AX279,E_Cust!Z279+E_Cust!AX279),2))</f>
        <v/>
      </c>
      <c r="I279" s="13">
        <f>IF(OR($A279&gt;$B$3,Debts!$V$10=0),"",ROUND(CHOOSE(StratNo,E_Snow!AA279+E_Snow!AY279,E_Aval!AA279+E_Aval!AY279,E_Smart!AA279+E_Smart!AY279,E_Dead!AA279+E_Dead!AY279,E_Cust!AA279+E_Cust!AY279),2))</f>
        <v/>
      </c>
      <c r="J279" s="13">
        <f>IF(OR($A279&gt;$B$3,Debts!$V$11=0),"",ROUND(CHOOSE(StratNo,E_Snow!AB279+E_Snow!AZ279,E_Aval!AB279+E_Aval!AZ279,E_Smart!AB279+E_Smart!AZ279,E_Dead!AB279+E_Dead!AZ279,E_Cust!AB279+E_Cust!AZ279),2))</f>
        <v/>
      </c>
      <c r="K279" s="13">
        <f>IF(OR($A279&gt;$B$3,Debts!$V$12=0),"",ROUND(CHOOSE(StratNo,E_Snow!AC279+E_Snow!BA279,E_Aval!AC279+E_Aval!BA279,E_Smart!AC279+E_Smart!BA279,E_Dead!AC279+E_Dead!BA279,E_Cust!AC279+E_Cust!BA279),2))</f>
        <v/>
      </c>
      <c r="L279" s="13">
        <f>IF(OR($A279&gt;$B$3,Debts!$V$13=0),"",ROUND(CHOOSE(StratNo,E_Snow!AD279+E_Snow!BB279,E_Aval!AD279+E_Aval!BB279,E_Smart!AD279+E_Smart!BB279,E_Dead!AD279+E_Dead!BB279,E_Cust!AD279+E_Cust!BB279),2))</f>
        <v/>
      </c>
      <c r="M279" s="13">
        <f>IF(OR($A279&gt;$B$3,Debts!$V$14=0),"",ROUND(CHOOSE(StratNo,E_Snow!AE279+E_Snow!BC279,E_Aval!AE279+E_Aval!BC279,E_Smart!AE279+E_Smart!BC279,E_Dead!AE279+E_Dead!BC279,E_Cust!AE279+E_Cust!BC279),2))</f>
        <v/>
      </c>
      <c r="N279" s="13">
        <f>IF(OR($A279&gt;$B$3,Debts!$V$15=0),"",ROUND(CHOOSE(StratNo,E_Snow!AF279+E_Snow!BD279,E_Aval!AF279+E_Aval!BD279,E_Smart!AF279+E_Smart!BD279,E_Dead!AF279+E_Dead!BD279,E_Cust!AF279+E_Cust!BD279),2))</f>
        <v/>
      </c>
      <c r="O279" s="13">
        <f>IF(OR($A279&gt;$B$3,Debts!$V$16=0),"",ROUND(CHOOSE(StratNo,E_Snow!AG279+E_Snow!BE279,E_Aval!AG279+E_Aval!BE279,E_Smart!AG279+E_Smart!BE279,E_Dead!AG279+E_Dead!BE279,E_Cust!AG279+E_Cust!BE279),2))</f>
        <v/>
      </c>
      <c r="P279" s="13">
        <f>IF($A279&gt;$B$3,"",CHOOSE(StratNo,E_Snow!G279,E_Aval!G279,E_Smart!G279,E_Dead!G279,E_Cust!G279))</f>
        <v/>
      </c>
      <c r="Q279" s="13">
        <f>IF($A279&gt;$B$3,"",CHOOSE(StratNo,E_Snow!H279,E_Aval!H279,E_Smart!H279,E_Dead!H279,E_Cust!H279))</f>
        <v/>
      </c>
      <c r="R279" s="13">
        <f>IF($A279&gt;$B$3,"",CHOOSE(StratNo,E_Snow!I279,E_Aval!I279,E_Smart!I279,E_Dead!I279,E_Cust!I279))</f>
        <v/>
      </c>
    </row>
    <row r="280">
      <c r="A280" s="20" t="n">
        <v>275</v>
      </c>
      <c r="B280" s="11">
        <f>IF(A280&gt;$B$3,"",Months!B280)</f>
        <v/>
      </c>
      <c r="C280" s="13">
        <f>IF(A280&gt;$B$3,"",ROUND(Months!C280+Months!D280,2))</f>
        <v/>
      </c>
      <c r="D280" s="13">
        <f>IF(OR($A280&gt;$B$3,Debts!$V$5=0),"",ROUND(CHOOSE(StratNo,E_Snow!V280+E_Snow!AT280,E_Aval!V280+E_Aval!AT280,E_Smart!V280+E_Smart!AT280,E_Dead!V280+E_Dead!AT280,E_Cust!V280+E_Cust!AT280),2))</f>
        <v/>
      </c>
      <c r="E280" s="13">
        <f>IF(OR($A280&gt;$B$3,Debts!$V$6=0),"",ROUND(CHOOSE(StratNo,E_Snow!W280+E_Snow!AU280,E_Aval!W280+E_Aval!AU280,E_Smart!W280+E_Smart!AU280,E_Dead!W280+E_Dead!AU280,E_Cust!W280+E_Cust!AU280),2))</f>
        <v/>
      </c>
      <c r="F280" s="13">
        <f>IF(OR($A280&gt;$B$3,Debts!$V$7=0),"",ROUND(CHOOSE(StratNo,E_Snow!X280+E_Snow!AV280,E_Aval!X280+E_Aval!AV280,E_Smart!X280+E_Smart!AV280,E_Dead!X280+E_Dead!AV280,E_Cust!X280+E_Cust!AV280),2))</f>
        <v/>
      </c>
      <c r="G280" s="13">
        <f>IF(OR($A280&gt;$B$3,Debts!$V$8=0),"",ROUND(CHOOSE(StratNo,E_Snow!Y280+E_Snow!AW280,E_Aval!Y280+E_Aval!AW280,E_Smart!Y280+E_Smart!AW280,E_Dead!Y280+E_Dead!AW280,E_Cust!Y280+E_Cust!AW280),2))</f>
        <v/>
      </c>
      <c r="H280" s="13">
        <f>IF(OR($A280&gt;$B$3,Debts!$V$9=0),"",ROUND(CHOOSE(StratNo,E_Snow!Z280+E_Snow!AX280,E_Aval!Z280+E_Aval!AX280,E_Smart!Z280+E_Smart!AX280,E_Dead!Z280+E_Dead!AX280,E_Cust!Z280+E_Cust!AX280),2))</f>
        <v/>
      </c>
      <c r="I280" s="13">
        <f>IF(OR($A280&gt;$B$3,Debts!$V$10=0),"",ROUND(CHOOSE(StratNo,E_Snow!AA280+E_Snow!AY280,E_Aval!AA280+E_Aval!AY280,E_Smart!AA280+E_Smart!AY280,E_Dead!AA280+E_Dead!AY280,E_Cust!AA280+E_Cust!AY280),2))</f>
        <v/>
      </c>
      <c r="J280" s="13">
        <f>IF(OR($A280&gt;$B$3,Debts!$V$11=0),"",ROUND(CHOOSE(StratNo,E_Snow!AB280+E_Snow!AZ280,E_Aval!AB280+E_Aval!AZ280,E_Smart!AB280+E_Smart!AZ280,E_Dead!AB280+E_Dead!AZ280,E_Cust!AB280+E_Cust!AZ280),2))</f>
        <v/>
      </c>
      <c r="K280" s="13">
        <f>IF(OR($A280&gt;$B$3,Debts!$V$12=0),"",ROUND(CHOOSE(StratNo,E_Snow!AC280+E_Snow!BA280,E_Aval!AC280+E_Aval!BA280,E_Smart!AC280+E_Smart!BA280,E_Dead!AC280+E_Dead!BA280,E_Cust!AC280+E_Cust!BA280),2))</f>
        <v/>
      </c>
      <c r="L280" s="13">
        <f>IF(OR($A280&gt;$B$3,Debts!$V$13=0),"",ROUND(CHOOSE(StratNo,E_Snow!AD280+E_Snow!BB280,E_Aval!AD280+E_Aval!BB280,E_Smart!AD280+E_Smart!BB280,E_Dead!AD280+E_Dead!BB280,E_Cust!AD280+E_Cust!BB280),2))</f>
        <v/>
      </c>
      <c r="M280" s="13">
        <f>IF(OR($A280&gt;$B$3,Debts!$V$14=0),"",ROUND(CHOOSE(StratNo,E_Snow!AE280+E_Snow!BC280,E_Aval!AE280+E_Aval!BC280,E_Smart!AE280+E_Smart!BC280,E_Dead!AE280+E_Dead!BC280,E_Cust!AE280+E_Cust!BC280),2))</f>
        <v/>
      </c>
      <c r="N280" s="13">
        <f>IF(OR($A280&gt;$B$3,Debts!$V$15=0),"",ROUND(CHOOSE(StratNo,E_Snow!AF280+E_Snow!BD280,E_Aval!AF280+E_Aval!BD280,E_Smart!AF280+E_Smart!BD280,E_Dead!AF280+E_Dead!BD280,E_Cust!AF280+E_Cust!BD280),2))</f>
        <v/>
      </c>
      <c r="O280" s="13">
        <f>IF(OR($A280&gt;$B$3,Debts!$V$16=0),"",ROUND(CHOOSE(StratNo,E_Snow!AG280+E_Snow!BE280,E_Aval!AG280+E_Aval!BE280,E_Smart!AG280+E_Smart!BE280,E_Dead!AG280+E_Dead!BE280,E_Cust!AG280+E_Cust!BE280),2))</f>
        <v/>
      </c>
      <c r="P280" s="13">
        <f>IF($A280&gt;$B$3,"",CHOOSE(StratNo,E_Snow!G280,E_Aval!G280,E_Smart!G280,E_Dead!G280,E_Cust!G280))</f>
        <v/>
      </c>
      <c r="Q280" s="13">
        <f>IF($A280&gt;$B$3,"",CHOOSE(StratNo,E_Snow!H280,E_Aval!H280,E_Smart!H280,E_Dead!H280,E_Cust!H280))</f>
        <v/>
      </c>
      <c r="R280" s="13">
        <f>IF($A280&gt;$B$3,"",CHOOSE(StratNo,E_Snow!I280,E_Aval!I280,E_Smart!I280,E_Dead!I280,E_Cust!I280))</f>
        <v/>
      </c>
    </row>
    <row r="281">
      <c r="A281" s="20" t="n">
        <v>276</v>
      </c>
      <c r="B281" s="11">
        <f>IF(A281&gt;$B$3,"",Months!B281)</f>
        <v/>
      </c>
      <c r="C281" s="13">
        <f>IF(A281&gt;$B$3,"",ROUND(Months!C281+Months!D281,2))</f>
        <v/>
      </c>
      <c r="D281" s="13">
        <f>IF(OR($A281&gt;$B$3,Debts!$V$5=0),"",ROUND(CHOOSE(StratNo,E_Snow!V281+E_Snow!AT281,E_Aval!V281+E_Aval!AT281,E_Smart!V281+E_Smart!AT281,E_Dead!V281+E_Dead!AT281,E_Cust!V281+E_Cust!AT281),2))</f>
        <v/>
      </c>
      <c r="E281" s="13">
        <f>IF(OR($A281&gt;$B$3,Debts!$V$6=0),"",ROUND(CHOOSE(StratNo,E_Snow!W281+E_Snow!AU281,E_Aval!W281+E_Aval!AU281,E_Smart!W281+E_Smart!AU281,E_Dead!W281+E_Dead!AU281,E_Cust!W281+E_Cust!AU281),2))</f>
        <v/>
      </c>
      <c r="F281" s="13">
        <f>IF(OR($A281&gt;$B$3,Debts!$V$7=0),"",ROUND(CHOOSE(StratNo,E_Snow!X281+E_Snow!AV281,E_Aval!X281+E_Aval!AV281,E_Smart!X281+E_Smart!AV281,E_Dead!X281+E_Dead!AV281,E_Cust!X281+E_Cust!AV281),2))</f>
        <v/>
      </c>
      <c r="G281" s="13">
        <f>IF(OR($A281&gt;$B$3,Debts!$V$8=0),"",ROUND(CHOOSE(StratNo,E_Snow!Y281+E_Snow!AW281,E_Aval!Y281+E_Aval!AW281,E_Smart!Y281+E_Smart!AW281,E_Dead!Y281+E_Dead!AW281,E_Cust!Y281+E_Cust!AW281),2))</f>
        <v/>
      </c>
      <c r="H281" s="13">
        <f>IF(OR($A281&gt;$B$3,Debts!$V$9=0),"",ROUND(CHOOSE(StratNo,E_Snow!Z281+E_Snow!AX281,E_Aval!Z281+E_Aval!AX281,E_Smart!Z281+E_Smart!AX281,E_Dead!Z281+E_Dead!AX281,E_Cust!Z281+E_Cust!AX281),2))</f>
        <v/>
      </c>
      <c r="I281" s="13">
        <f>IF(OR($A281&gt;$B$3,Debts!$V$10=0),"",ROUND(CHOOSE(StratNo,E_Snow!AA281+E_Snow!AY281,E_Aval!AA281+E_Aval!AY281,E_Smart!AA281+E_Smart!AY281,E_Dead!AA281+E_Dead!AY281,E_Cust!AA281+E_Cust!AY281),2))</f>
        <v/>
      </c>
      <c r="J281" s="13">
        <f>IF(OR($A281&gt;$B$3,Debts!$V$11=0),"",ROUND(CHOOSE(StratNo,E_Snow!AB281+E_Snow!AZ281,E_Aval!AB281+E_Aval!AZ281,E_Smart!AB281+E_Smart!AZ281,E_Dead!AB281+E_Dead!AZ281,E_Cust!AB281+E_Cust!AZ281),2))</f>
        <v/>
      </c>
      <c r="K281" s="13">
        <f>IF(OR($A281&gt;$B$3,Debts!$V$12=0),"",ROUND(CHOOSE(StratNo,E_Snow!AC281+E_Snow!BA281,E_Aval!AC281+E_Aval!BA281,E_Smart!AC281+E_Smart!BA281,E_Dead!AC281+E_Dead!BA281,E_Cust!AC281+E_Cust!BA281),2))</f>
        <v/>
      </c>
      <c r="L281" s="13">
        <f>IF(OR($A281&gt;$B$3,Debts!$V$13=0),"",ROUND(CHOOSE(StratNo,E_Snow!AD281+E_Snow!BB281,E_Aval!AD281+E_Aval!BB281,E_Smart!AD281+E_Smart!BB281,E_Dead!AD281+E_Dead!BB281,E_Cust!AD281+E_Cust!BB281),2))</f>
        <v/>
      </c>
      <c r="M281" s="13">
        <f>IF(OR($A281&gt;$B$3,Debts!$V$14=0),"",ROUND(CHOOSE(StratNo,E_Snow!AE281+E_Snow!BC281,E_Aval!AE281+E_Aval!BC281,E_Smart!AE281+E_Smart!BC281,E_Dead!AE281+E_Dead!BC281,E_Cust!AE281+E_Cust!BC281),2))</f>
        <v/>
      </c>
      <c r="N281" s="13">
        <f>IF(OR($A281&gt;$B$3,Debts!$V$15=0),"",ROUND(CHOOSE(StratNo,E_Snow!AF281+E_Snow!BD281,E_Aval!AF281+E_Aval!BD281,E_Smart!AF281+E_Smart!BD281,E_Dead!AF281+E_Dead!BD281,E_Cust!AF281+E_Cust!BD281),2))</f>
        <v/>
      </c>
      <c r="O281" s="13">
        <f>IF(OR($A281&gt;$B$3,Debts!$V$16=0),"",ROUND(CHOOSE(StratNo,E_Snow!AG281+E_Snow!BE281,E_Aval!AG281+E_Aval!BE281,E_Smart!AG281+E_Smart!BE281,E_Dead!AG281+E_Dead!BE281,E_Cust!AG281+E_Cust!BE281),2))</f>
        <v/>
      </c>
      <c r="P281" s="13">
        <f>IF($A281&gt;$B$3,"",CHOOSE(StratNo,E_Snow!G281,E_Aval!G281,E_Smart!G281,E_Dead!G281,E_Cust!G281))</f>
        <v/>
      </c>
      <c r="Q281" s="13">
        <f>IF($A281&gt;$B$3,"",CHOOSE(StratNo,E_Snow!H281,E_Aval!H281,E_Smart!H281,E_Dead!H281,E_Cust!H281))</f>
        <v/>
      </c>
      <c r="R281" s="13">
        <f>IF($A281&gt;$B$3,"",CHOOSE(StratNo,E_Snow!I281,E_Aval!I281,E_Smart!I281,E_Dead!I281,E_Cust!I281))</f>
        <v/>
      </c>
    </row>
    <row r="282">
      <c r="A282" s="20" t="n">
        <v>277</v>
      </c>
      <c r="B282" s="11">
        <f>IF(A282&gt;$B$3,"",Months!B282)</f>
        <v/>
      </c>
      <c r="C282" s="13">
        <f>IF(A282&gt;$B$3,"",ROUND(Months!C282+Months!D282,2))</f>
        <v/>
      </c>
      <c r="D282" s="13">
        <f>IF(OR($A282&gt;$B$3,Debts!$V$5=0),"",ROUND(CHOOSE(StratNo,E_Snow!V282+E_Snow!AT282,E_Aval!V282+E_Aval!AT282,E_Smart!V282+E_Smart!AT282,E_Dead!V282+E_Dead!AT282,E_Cust!V282+E_Cust!AT282),2))</f>
        <v/>
      </c>
      <c r="E282" s="13">
        <f>IF(OR($A282&gt;$B$3,Debts!$V$6=0),"",ROUND(CHOOSE(StratNo,E_Snow!W282+E_Snow!AU282,E_Aval!W282+E_Aval!AU282,E_Smart!W282+E_Smart!AU282,E_Dead!W282+E_Dead!AU282,E_Cust!W282+E_Cust!AU282),2))</f>
        <v/>
      </c>
      <c r="F282" s="13">
        <f>IF(OR($A282&gt;$B$3,Debts!$V$7=0),"",ROUND(CHOOSE(StratNo,E_Snow!X282+E_Snow!AV282,E_Aval!X282+E_Aval!AV282,E_Smart!X282+E_Smart!AV282,E_Dead!X282+E_Dead!AV282,E_Cust!X282+E_Cust!AV282),2))</f>
        <v/>
      </c>
      <c r="G282" s="13">
        <f>IF(OR($A282&gt;$B$3,Debts!$V$8=0),"",ROUND(CHOOSE(StratNo,E_Snow!Y282+E_Snow!AW282,E_Aval!Y282+E_Aval!AW282,E_Smart!Y282+E_Smart!AW282,E_Dead!Y282+E_Dead!AW282,E_Cust!Y282+E_Cust!AW282),2))</f>
        <v/>
      </c>
      <c r="H282" s="13">
        <f>IF(OR($A282&gt;$B$3,Debts!$V$9=0),"",ROUND(CHOOSE(StratNo,E_Snow!Z282+E_Snow!AX282,E_Aval!Z282+E_Aval!AX282,E_Smart!Z282+E_Smart!AX282,E_Dead!Z282+E_Dead!AX282,E_Cust!Z282+E_Cust!AX282),2))</f>
        <v/>
      </c>
      <c r="I282" s="13">
        <f>IF(OR($A282&gt;$B$3,Debts!$V$10=0),"",ROUND(CHOOSE(StratNo,E_Snow!AA282+E_Snow!AY282,E_Aval!AA282+E_Aval!AY282,E_Smart!AA282+E_Smart!AY282,E_Dead!AA282+E_Dead!AY282,E_Cust!AA282+E_Cust!AY282),2))</f>
        <v/>
      </c>
      <c r="J282" s="13">
        <f>IF(OR($A282&gt;$B$3,Debts!$V$11=0),"",ROUND(CHOOSE(StratNo,E_Snow!AB282+E_Snow!AZ282,E_Aval!AB282+E_Aval!AZ282,E_Smart!AB282+E_Smart!AZ282,E_Dead!AB282+E_Dead!AZ282,E_Cust!AB282+E_Cust!AZ282),2))</f>
        <v/>
      </c>
      <c r="K282" s="13">
        <f>IF(OR($A282&gt;$B$3,Debts!$V$12=0),"",ROUND(CHOOSE(StratNo,E_Snow!AC282+E_Snow!BA282,E_Aval!AC282+E_Aval!BA282,E_Smart!AC282+E_Smart!BA282,E_Dead!AC282+E_Dead!BA282,E_Cust!AC282+E_Cust!BA282),2))</f>
        <v/>
      </c>
      <c r="L282" s="13">
        <f>IF(OR($A282&gt;$B$3,Debts!$V$13=0),"",ROUND(CHOOSE(StratNo,E_Snow!AD282+E_Snow!BB282,E_Aval!AD282+E_Aval!BB282,E_Smart!AD282+E_Smart!BB282,E_Dead!AD282+E_Dead!BB282,E_Cust!AD282+E_Cust!BB282),2))</f>
        <v/>
      </c>
      <c r="M282" s="13">
        <f>IF(OR($A282&gt;$B$3,Debts!$V$14=0),"",ROUND(CHOOSE(StratNo,E_Snow!AE282+E_Snow!BC282,E_Aval!AE282+E_Aval!BC282,E_Smart!AE282+E_Smart!BC282,E_Dead!AE282+E_Dead!BC282,E_Cust!AE282+E_Cust!BC282),2))</f>
        <v/>
      </c>
      <c r="N282" s="13">
        <f>IF(OR($A282&gt;$B$3,Debts!$V$15=0),"",ROUND(CHOOSE(StratNo,E_Snow!AF282+E_Snow!BD282,E_Aval!AF282+E_Aval!BD282,E_Smart!AF282+E_Smart!BD282,E_Dead!AF282+E_Dead!BD282,E_Cust!AF282+E_Cust!BD282),2))</f>
        <v/>
      </c>
      <c r="O282" s="13">
        <f>IF(OR($A282&gt;$B$3,Debts!$V$16=0),"",ROUND(CHOOSE(StratNo,E_Snow!AG282+E_Snow!BE282,E_Aval!AG282+E_Aval!BE282,E_Smart!AG282+E_Smart!BE282,E_Dead!AG282+E_Dead!BE282,E_Cust!AG282+E_Cust!BE282),2))</f>
        <v/>
      </c>
      <c r="P282" s="13">
        <f>IF($A282&gt;$B$3,"",CHOOSE(StratNo,E_Snow!G282,E_Aval!G282,E_Smart!G282,E_Dead!G282,E_Cust!G282))</f>
        <v/>
      </c>
      <c r="Q282" s="13">
        <f>IF($A282&gt;$B$3,"",CHOOSE(StratNo,E_Snow!H282,E_Aval!H282,E_Smart!H282,E_Dead!H282,E_Cust!H282))</f>
        <v/>
      </c>
      <c r="R282" s="13">
        <f>IF($A282&gt;$B$3,"",CHOOSE(StratNo,E_Snow!I282,E_Aval!I282,E_Smart!I282,E_Dead!I282,E_Cust!I282))</f>
        <v/>
      </c>
    </row>
    <row r="283">
      <c r="A283" s="20" t="n">
        <v>278</v>
      </c>
      <c r="B283" s="11">
        <f>IF(A283&gt;$B$3,"",Months!B283)</f>
        <v/>
      </c>
      <c r="C283" s="13">
        <f>IF(A283&gt;$B$3,"",ROUND(Months!C283+Months!D283,2))</f>
        <v/>
      </c>
      <c r="D283" s="13">
        <f>IF(OR($A283&gt;$B$3,Debts!$V$5=0),"",ROUND(CHOOSE(StratNo,E_Snow!V283+E_Snow!AT283,E_Aval!V283+E_Aval!AT283,E_Smart!V283+E_Smart!AT283,E_Dead!V283+E_Dead!AT283,E_Cust!V283+E_Cust!AT283),2))</f>
        <v/>
      </c>
      <c r="E283" s="13">
        <f>IF(OR($A283&gt;$B$3,Debts!$V$6=0),"",ROUND(CHOOSE(StratNo,E_Snow!W283+E_Snow!AU283,E_Aval!W283+E_Aval!AU283,E_Smart!W283+E_Smart!AU283,E_Dead!W283+E_Dead!AU283,E_Cust!W283+E_Cust!AU283),2))</f>
        <v/>
      </c>
      <c r="F283" s="13">
        <f>IF(OR($A283&gt;$B$3,Debts!$V$7=0),"",ROUND(CHOOSE(StratNo,E_Snow!X283+E_Snow!AV283,E_Aval!X283+E_Aval!AV283,E_Smart!X283+E_Smart!AV283,E_Dead!X283+E_Dead!AV283,E_Cust!X283+E_Cust!AV283),2))</f>
        <v/>
      </c>
      <c r="G283" s="13">
        <f>IF(OR($A283&gt;$B$3,Debts!$V$8=0),"",ROUND(CHOOSE(StratNo,E_Snow!Y283+E_Snow!AW283,E_Aval!Y283+E_Aval!AW283,E_Smart!Y283+E_Smart!AW283,E_Dead!Y283+E_Dead!AW283,E_Cust!Y283+E_Cust!AW283),2))</f>
        <v/>
      </c>
      <c r="H283" s="13">
        <f>IF(OR($A283&gt;$B$3,Debts!$V$9=0),"",ROUND(CHOOSE(StratNo,E_Snow!Z283+E_Snow!AX283,E_Aval!Z283+E_Aval!AX283,E_Smart!Z283+E_Smart!AX283,E_Dead!Z283+E_Dead!AX283,E_Cust!Z283+E_Cust!AX283),2))</f>
        <v/>
      </c>
      <c r="I283" s="13">
        <f>IF(OR($A283&gt;$B$3,Debts!$V$10=0),"",ROUND(CHOOSE(StratNo,E_Snow!AA283+E_Snow!AY283,E_Aval!AA283+E_Aval!AY283,E_Smart!AA283+E_Smart!AY283,E_Dead!AA283+E_Dead!AY283,E_Cust!AA283+E_Cust!AY283),2))</f>
        <v/>
      </c>
      <c r="J283" s="13">
        <f>IF(OR($A283&gt;$B$3,Debts!$V$11=0),"",ROUND(CHOOSE(StratNo,E_Snow!AB283+E_Snow!AZ283,E_Aval!AB283+E_Aval!AZ283,E_Smart!AB283+E_Smart!AZ283,E_Dead!AB283+E_Dead!AZ283,E_Cust!AB283+E_Cust!AZ283),2))</f>
        <v/>
      </c>
      <c r="K283" s="13">
        <f>IF(OR($A283&gt;$B$3,Debts!$V$12=0),"",ROUND(CHOOSE(StratNo,E_Snow!AC283+E_Snow!BA283,E_Aval!AC283+E_Aval!BA283,E_Smart!AC283+E_Smart!BA283,E_Dead!AC283+E_Dead!BA283,E_Cust!AC283+E_Cust!BA283),2))</f>
        <v/>
      </c>
      <c r="L283" s="13">
        <f>IF(OR($A283&gt;$B$3,Debts!$V$13=0),"",ROUND(CHOOSE(StratNo,E_Snow!AD283+E_Snow!BB283,E_Aval!AD283+E_Aval!BB283,E_Smart!AD283+E_Smart!BB283,E_Dead!AD283+E_Dead!BB283,E_Cust!AD283+E_Cust!BB283),2))</f>
        <v/>
      </c>
      <c r="M283" s="13">
        <f>IF(OR($A283&gt;$B$3,Debts!$V$14=0),"",ROUND(CHOOSE(StratNo,E_Snow!AE283+E_Snow!BC283,E_Aval!AE283+E_Aval!BC283,E_Smart!AE283+E_Smart!BC283,E_Dead!AE283+E_Dead!BC283,E_Cust!AE283+E_Cust!BC283),2))</f>
        <v/>
      </c>
      <c r="N283" s="13">
        <f>IF(OR($A283&gt;$B$3,Debts!$V$15=0),"",ROUND(CHOOSE(StratNo,E_Snow!AF283+E_Snow!BD283,E_Aval!AF283+E_Aval!BD283,E_Smart!AF283+E_Smart!BD283,E_Dead!AF283+E_Dead!BD283,E_Cust!AF283+E_Cust!BD283),2))</f>
        <v/>
      </c>
      <c r="O283" s="13">
        <f>IF(OR($A283&gt;$B$3,Debts!$V$16=0),"",ROUND(CHOOSE(StratNo,E_Snow!AG283+E_Snow!BE283,E_Aval!AG283+E_Aval!BE283,E_Smart!AG283+E_Smart!BE283,E_Dead!AG283+E_Dead!BE283,E_Cust!AG283+E_Cust!BE283),2))</f>
        <v/>
      </c>
      <c r="P283" s="13">
        <f>IF($A283&gt;$B$3,"",CHOOSE(StratNo,E_Snow!G283,E_Aval!G283,E_Smart!G283,E_Dead!G283,E_Cust!G283))</f>
        <v/>
      </c>
      <c r="Q283" s="13">
        <f>IF($A283&gt;$B$3,"",CHOOSE(StratNo,E_Snow!H283,E_Aval!H283,E_Smart!H283,E_Dead!H283,E_Cust!H283))</f>
        <v/>
      </c>
      <c r="R283" s="13">
        <f>IF($A283&gt;$B$3,"",CHOOSE(StratNo,E_Snow!I283,E_Aval!I283,E_Smart!I283,E_Dead!I283,E_Cust!I283))</f>
        <v/>
      </c>
    </row>
    <row r="284">
      <c r="A284" s="20" t="n">
        <v>279</v>
      </c>
      <c r="B284" s="11">
        <f>IF(A284&gt;$B$3,"",Months!B284)</f>
        <v/>
      </c>
      <c r="C284" s="13">
        <f>IF(A284&gt;$B$3,"",ROUND(Months!C284+Months!D284,2))</f>
        <v/>
      </c>
      <c r="D284" s="13">
        <f>IF(OR($A284&gt;$B$3,Debts!$V$5=0),"",ROUND(CHOOSE(StratNo,E_Snow!V284+E_Snow!AT284,E_Aval!V284+E_Aval!AT284,E_Smart!V284+E_Smart!AT284,E_Dead!V284+E_Dead!AT284,E_Cust!V284+E_Cust!AT284),2))</f>
        <v/>
      </c>
      <c r="E284" s="13">
        <f>IF(OR($A284&gt;$B$3,Debts!$V$6=0),"",ROUND(CHOOSE(StratNo,E_Snow!W284+E_Snow!AU284,E_Aval!W284+E_Aval!AU284,E_Smart!W284+E_Smart!AU284,E_Dead!W284+E_Dead!AU284,E_Cust!W284+E_Cust!AU284),2))</f>
        <v/>
      </c>
      <c r="F284" s="13">
        <f>IF(OR($A284&gt;$B$3,Debts!$V$7=0),"",ROUND(CHOOSE(StratNo,E_Snow!X284+E_Snow!AV284,E_Aval!X284+E_Aval!AV284,E_Smart!X284+E_Smart!AV284,E_Dead!X284+E_Dead!AV284,E_Cust!X284+E_Cust!AV284),2))</f>
        <v/>
      </c>
      <c r="G284" s="13">
        <f>IF(OR($A284&gt;$B$3,Debts!$V$8=0),"",ROUND(CHOOSE(StratNo,E_Snow!Y284+E_Snow!AW284,E_Aval!Y284+E_Aval!AW284,E_Smart!Y284+E_Smart!AW284,E_Dead!Y284+E_Dead!AW284,E_Cust!Y284+E_Cust!AW284),2))</f>
        <v/>
      </c>
      <c r="H284" s="13">
        <f>IF(OR($A284&gt;$B$3,Debts!$V$9=0),"",ROUND(CHOOSE(StratNo,E_Snow!Z284+E_Snow!AX284,E_Aval!Z284+E_Aval!AX284,E_Smart!Z284+E_Smart!AX284,E_Dead!Z284+E_Dead!AX284,E_Cust!Z284+E_Cust!AX284),2))</f>
        <v/>
      </c>
      <c r="I284" s="13">
        <f>IF(OR($A284&gt;$B$3,Debts!$V$10=0),"",ROUND(CHOOSE(StratNo,E_Snow!AA284+E_Snow!AY284,E_Aval!AA284+E_Aval!AY284,E_Smart!AA284+E_Smart!AY284,E_Dead!AA284+E_Dead!AY284,E_Cust!AA284+E_Cust!AY284),2))</f>
        <v/>
      </c>
      <c r="J284" s="13">
        <f>IF(OR($A284&gt;$B$3,Debts!$V$11=0),"",ROUND(CHOOSE(StratNo,E_Snow!AB284+E_Snow!AZ284,E_Aval!AB284+E_Aval!AZ284,E_Smart!AB284+E_Smart!AZ284,E_Dead!AB284+E_Dead!AZ284,E_Cust!AB284+E_Cust!AZ284),2))</f>
        <v/>
      </c>
      <c r="K284" s="13">
        <f>IF(OR($A284&gt;$B$3,Debts!$V$12=0),"",ROUND(CHOOSE(StratNo,E_Snow!AC284+E_Snow!BA284,E_Aval!AC284+E_Aval!BA284,E_Smart!AC284+E_Smart!BA284,E_Dead!AC284+E_Dead!BA284,E_Cust!AC284+E_Cust!BA284),2))</f>
        <v/>
      </c>
      <c r="L284" s="13">
        <f>IF(OR($A284&gt;$B$3,Debts!$V$13=0),"",ROUND(CHOOSE(StratNo,E_Snow!AD284+E_Snow!BB284,E_Aval!AD284+E_Aval!BB284,E_Smart!AD284+E_Smart!BB284,E_Dead!AD284+E_Dead!BB284,E_Cust!AD284+E_Cust!BB284),2))</f>
        <v/>
      </c>
      <c r="M284" s="13">
        <f>IF(OR($A284&gt;$B$3,Debts!$V$14=0),"",ROUND(CHOOSE(StratNo,E_Snow!AE284+E_Snow!BC284,E_Aval!AE284+E_Aval!BC284,E_Smart!AE284+E_Smart!BC284,E_Dead!AE284+E_Dead!BC284,E_Cust!AE284+E_Cust!BC284),2))</f>
        <v/>
      </c>
      <c r="N284" s="13">
        <f>IF(OR($A284&gt;$B$3,Debts!$V$15=0),"",ROUND(CHOOSE(StratNo,E_Snow!AF284+E_Snow!BD284,E_Aval!AF284+E_Aval!BD284,E_Smart!AF284+E_Smart!BD284,E_Dead!AF284+E_Dead!BD284,E_Cust!AF284+E_Cust!BD284),2))</f>
        <v/>
      </c>
      <c r="O284" s="13">
        <f>IF(OR($A284&gt;$B$3,Debts!$V$16=0),"",ROUND(CHOOSE(StratNo,E_Snow!AG284+E_Snow!BE284,E_Aval!AG284+E_Aval!BE284,E_Smart!AG284+E_Smart!BE284,E_Dead!AG284+E_Dead!BE284,E_Cust!AG284+E_Cust!BE284),2))</f>
        <v/>
      </c>
      <c r="P284" s="13">
        <f>IF($A284&gt;$B$3,"",CHOOSE(StratNo,E_Snow!G284,E_Aval!G284,E_Smart!G284,E_Dead!G284,E_Cust!G284))</f>
        <v/>
      </c>
      <c r="Q284" s="13">
        <f>IF($A284&gt;$B$3,"",CHOOSE(StratNo,E_Snow!H284,E_Aval!H284,E_Smart!H284,E_Dead!H284,E_Cust!H284))</f>
        <v/>
      </c>
      <c r="R284" s="13">
        <f>IF($A284&gt;$B$3,"",CHOOSE(StratNo,E_Snow!I284,E_Aval!I284,E_Smart!I284,E_Dead!I284,E_Cust!I284))</f>
        <v/>
      </c>
    </row>
    <row r="285">
      <c r="A285" s="20" t="n">
        <v>280</v>
      </c>
      <c r="B285" s="11">
        <f>IF(A285&gt;$B$3,"",Months!B285)</f>
        <v/>
      </c>
      <c r="C285" s="13">
        <f>IF(A285&gt;$B$3,"",ROUND(Months!C285+Months!D285,2))</f>
        <v/>
      </c>
      <c r="D285" s="13">
        <f>IF(OR($A285&gt;$B$3,Debts!$V$5=0),"",ROUND(CHOOSE(StratNo,E_Snow!V285+E_Snow!AT285,E_Aval!V285+E_Aval!AT285,E_Smart!V285+E_Smart!AT285,E_Dead!V285+E_Dead!AT285,E_Cust!V285+E_Cust!AT285),2))</f>
        <v/>
      </c>
      <c r="E285" s="13">
        <f>IF(OR($A285&gt;$B$3,Debts!$V$6=0),"",ROUND(CHOOSE(StratNo,E_Snow!W285+E_Snow!AU285,E_Aval!W285+E_Aval!AU285,E_Smart!W285+E_Smart!AU285,E_Dead!W285+E_Dead!AU285,E_Cust!W285+E_Cust!AU285),2))</f>
        <v/>
      </c>
      <c r="F285" s="13">
        <f>IF(OR($A285&gt;$B$3,Debts!$V$7=0),"",ROUND(CHOOSE(StratNo,E_Snow!X285+E_Snow!AV285,E_Aval!X285+E_Aval!AV285,E_Smart!X285+E_Smart!AV285,E_Dead!X285+E_Dead!AV285,E_Cust!X285+E_Cust!AV285),2))</f>
        <v/>
      </c>
      <c r="G285" s="13">
        <f>IF(OR($A285&gt;$B$3,Debts!$V$8=0),"",ROUND(CHOOSE(StratNo,E_Snow!Y285+E_Snow!AW285,E_Aval!Y285+E_Aval!AW285,E_Smart!Y285+E_Smart!AW285,E_Dead!Y285+E_Dead!AW285,E_Cust!Y285+E_Cust!AW285),2))</f>
        <v/>
      </c>
      <c r="H285" s="13">
        <f>IF(OR($A285&gt;$B$3,Debts!$V$9=0),"",ROUND(CHOOSE(StratNo,E_Snow!Z285+E_Snow!AX285,E_Aval!Z285+E_Aval!AX285,E_Smart!Z285+E_Smart!AX285,E_Dead!Z285+E_Dead!AX285,E_Cust!Z285+E_Cust!AX285),2))</f>
        <v/>
      </c>
      <c r="I285" s="13">
        <f>IF(OR($A285&gt;$B$3,Debts!$V$10=0),"",ROUND(CHOOSE(StratNo,E_Snow!AA285+E_Snow!AY285,E_Aval!AA285+E_Aval!AY285,E_Smart!AA285+E_Smart!AY285,E_Dead!AA285+E_Dead!AY285,E_Cust!AA285+E_Cust!AY285),2))</f>
        <v/>
      </c>
      <c r="J285" s="13">
        <f>IF(OR($A285&gt;$B$3,Debts!$V$11=0),"",ROUND(CHOOSE(StratNo,E_Snow!AB285+E_Snow!AZ285,E_Aval!AB285+E_Aval!AZ285,E_Smart!AB285+E_Smart!AZ285,E_Dead!AB285+E_Dead!AZ285,E_Cust!AB285+E_Cust!AZ285),2))</f>
        <v/>
      </c>
      <c r="K285" s="13">
        <f>IF(OR($A285&gt;$B$3,Debts!$V$12=0),"",ROUND(CHOOSE(StratNo,E_Snow!AC285+E_Snow!BA285,E_Aval!AC285+E_Aval!BA285,E_Smart!AC285+E_Smart!BA285,E_Dead!AC285+E_Dead!BA285,E_Cust!AC285+E_Cust!BA285),2))</f>
        <v/>
      </c>
      <c r="L285" s="13">
        <f>IF(OR($A285&gt;$B$3,Debts!$V$13=0),"",ROUND(CHOOSE(StratNo,E_Snow!AD285+E_Snow!BB285,E_Aval!AD285+E_Aval!BB285,E_Smart!AD285+E_Smart!BB285,E_Dead!AD285+E_Dead!BB285,E_Cust!AD285+E_Cust!BB285),2))</f>
        <v/>
      </c>
      <c r="M285" s="13">
        <f>IF(OR($A285&gt;$B$3,Debts!$V$14=0),"",ROUND(CHOOSE(StratNo,E_Snow!AE285+E_Snow!BC285,E_Aval!AE285+E_Aval!BC285,E_Smart!AE285+E_Smart!BC285,E_Dead!AE285+E_Dead!BC285,E_Cust!AE285+E_Cust!BC285),2))</f>
        <v/>
      </c>
      <c r="N285" s="13">
        <f>IF(OR($A285&gt;$B$3,Debts!$V$15=0),"",ROUND(CHOOSE(StratNo,E_Snow!AF285+E_Snow!BD285,E_Aval!AF285+E_Aval!BD285,E_Smart!AF285+E_Smart!BD285,E_Dead!AF285+E_Dead!BD285,E_Cust!AF285+E_Cust!BD285),2))</f>
        <v/>
      </c>
      <c r="O285" s="13">
        <f>IF(OR($A285&gt;$B$3,Debts!$V$16=0),"",ROUND(CHOOSE(StratNo,E_Snow!AG285+E_Snow!BE285,E_Aval!AG285+E_Aval!BE285,E_Smart!AG285+E_Smart!BE285,E_Dead!AG285+E_Dead!BE285,E_Cust!AG285+E_Cust!BE285),2))</f>
        <v/>
      </c>
      <c r="P285" s="13">
        <f>IF($A285&gt;$B$3,"",CHOOSE(StratNo,E_Snow!G285,E_Aval!G285,E_Smart!G285,E_Dead!G285,E_Cust!G285))</f>
        <v/>
      </c>
      <c r="Q285" s="13">
        <f>IF($A285&gt;$B$3,"",CHOOSE(StratNo,E_Snow!H285,E_Aval!H285,E_Smart!H285,E_Dead!H285,E_Cust!H285))</f>
        <v/>
      </c>
      <c r="R285" s="13">
        <f>IF($A285&gt;$B$3,"",CHOOSE(StratNo,E_Snow!I285,E_Aval!I285,E_Smart!I285,E_Dead!I285,E_Cust!I285))</f>
        <v/>
      </c>
    </row>
    <row r="286">
      <c r="A286" s="20" t="n">
        <v>281</v>
      </c>
      <c r="B286" s="11">
        <f>IF(A286&gt;$B$3,"",Months!B286)</f>
        <v/>
      </c>
      <c r="C286" s="13">
        <f>IF(A286&gt;$B$3,"",ROUND(Months!C286+Months!D286,2))</f>
        <v/>
      </c>
      <c r="D286" s="13">
        <f>IF(OR($A286&gt;$B$3,Debts!$V$5=0),"",ROUND(CHOOSE(StratNo,E_Snow!V286+E_Snow!AT286,E_Aval!V286+E_Aval!AT286,E_Smart!V286+E_Smart!AT286,E_Dead!V286+E_Dead!AT286,E_Cust!V286+E_Cust!AT286),2))</f>
        <v/>
      </c>
      <c r="E286" s="13">
        <f>IF(OR($A286&gt;$B$3,Debts!$V$6=0),"",ROUND(CHOOSE(StratNo,E_Snow!W286+E_Snow!AU286,E_Aval!W286+E_Aval!AU286,E_Smart!W286+E_Smart!AU286,E_Dead!W286+E_Dead!AU286,E_Cust!W286+E_Cust!AU286),2))</f>
        <v/>
      </c>
      <c r="F286" s="13">
        <f>IF(OR($A286&gt;$B$3,Debts!$V$7=0),"",ROUND(CHOOSE(StratNo,E_Snow!X286+E_Snow!AV286,E_Aval!X286+E_Aval!AV286,E_Smart!X286+E_Smart!AV286,E_Dead!X286+E_Dead!AV286,E_Cust!X286+E_Cust!AV286),2))</f>
        <v/>
      </c>
      <c r="G286" s="13">
        <f>IF(OR($A286&gt;$B$3,Debts!$V$8=0),"",ROUND(CHOOSE(StratNo,E_Snow!Y286+E_Snow!AW286,E_Aval!Y286+E_Aval!AW286,E_Smart!Y286+E_Smart!AW286,E_Dead!Y286+E_Dead!AW286,E_Cust!Y286+E_Cust!AW286),2))</f>
        <v/>
      </c>
      <c r="H286" s="13">
        <f>IF(OR($A286&gt;$B$3,Debts!$V$9=0),"",ROUND(CHOOSE(StratNo,E_Snow!Z286+E_Snow!AX286,E_Aval!Z286+E_Aval!AX286,E_Smart!Z286+E_Smart!AX286,E_Dead!Z286+E_Dead!AX286,E_Cust!Z286+E_Cust!AX286),2))</f>
        <v/>
      </c>
      <c r="I286" s="13">
        <f>IF(OR($A286&gt;$B$3,Debts!$V$10=0),"",ROUND(CHOOSE(StratNo,E_Snow!AA286+E_Snow!AY286,E_Aval!AA286+E_Aval!AY286,E_Smart!AA286+E_Smart!AY286,E_Dead!AA286+E_Dead!AY286,E_Cust!AA286+E_Cust!AY286),2))</f>
        <v/>
      </c>
      <c r="J286" s="13">
        <f>IF(OR($A286&gt;$B$3,Debts!$V$11=0),"",ROUND(CHOOSE(StratNo,E_Snow!AB286+E_Snow!AZ286,E_Aval!AB286+E_Aval!AZ286,E_Smart!AB286+E_Smart!AZ286,E_Dead!AB286+E_Dead!AZ286,E_Cust!AB286+E_Cust!AZ286),2))</f>
        <v/>
      </c>
      <c r="K286" s="13">
        <f>IF(OR($A286&gt;$B$3,Debts!$V$12=0),"",ROUND(CHOOSE(StratNo,E_Snow!AC286+E_Snow!BA286,E_Aval!AC286+E_Aval!BA286,E_Smart!AC286+E_Smart!BA286,E_Dead!AC286+E_Dead!BA286,E_Cust!AC286+E_Cust!BA286),2))</f>
        <v/>
      </c>
      <c r="L286" s="13">
        <f>IF(OR($A286&gt;$B$3,Debts!$V$13=0),"",ROUND(CHOOSE(StratNo,E_Snow!AD286+E_Snow!BB286,E_Aval!AD286+E_Aval!BB286,E_Smart!AD286+E_Smart!BB286,E_Dead!AD286+E_Dead!BB286,E_Cust!AD286+E_Cust!BB286),2))</f>
        <v/>
      </c>
      <c r="M286" s="13">
        <f>IF(OR($A286&gt;$B$3,Debts!$V$14=0),"",ROUND(CHOOSE(StratNo,E_Snow!AE286+E_Snow!BC286,E_Aval!AE286+E_Aval!BC286,E_Smart!AE286+E_Smart!BC286,E_Dead!AE286+E_Dead!BC286,E_Cust!AE286+E_Cust!BC286),2))</f>
        <v/>
      </c>
      <c r="N286" s="13">
        <f>IF(OR($A286&gt;$B$3,Debts!$V$15=0),"",ROUND(CHOOSE(StratNo,E_Snow!AF286+E_Snow!BD286,E_Aval!AF286+E_Aval!BD286,E_Smart!AF286+E_Smart!BD286,E_Dead!AF286+E_Dead!BD286,E_Cust!AF286+E_Cust!BD286),2))</f>
        <v/>
      </c>
      <c r="O286" s="13">
        <f>IF(OR($A286&gt;$B$3,Debts!$V$16=0),"",ROUND(CHOOSE(StratNo,E_Snow!AG286+E_Snow!BE286,E_Aval!AG286+E_Aval!BE286,E_Smart!AG286+E_Smart!BE286,E_Dead!AG286+E_Dead!BE286,E_Cust!AG286+E_Cust!BE286),2))</f>
        <v/>
      </c>
      <c r="P286" s="13">
        <f>IF($A286&gt;$B$3,"",CHOOSE(StratNo,E_Snow!G286,E_Aval!G286,E_Smart!G286,E_Dead!G286,E_Cust!G286))</f>
        <v/>
      </c>
      <c r="Q286" s="13">
        <f>IF($A286&gt;$B$3,"",CHOOSE(StratNo,E_Snow!H286,E_Aval!H286,E_Smart!H286,E_Dead!H286,E_Cust!H286))</f>
        <v/>
      </c>
      <c r="R286" s="13">
        <f>IF($A286&gt;$B$3,"",CHOOSE(StratNo,E_Snow!I286,E_Aval!I286,E_Smart!I286,E_Dead!I286,E_Cust!I286))</f>
        <v/>
      </c>
    </row>
    <row r="287">
      <c r="A287" s="20" t="n">
        <v>282</v>
      </c>
      <c r="B287" s="11">
        <f>IF(A287&gt;$B$3,"",Months!B287)</f>
        <v/>
      </c>
      <c r="C287" s="13">
        <f>IF(A287&gt;$B$3,"",ROUND(Months!C287+Months!D287,2))</f>
        <v/>
      </c>
      <c r="D287" s="13">
        <f>IF(OR($A287&gt;$B$3,Debts!$V$5=0),"",ROUND(CHOOSE(StratNo,E_Snow!V287+E_Snow!AT287,E_Aval!V287+E_Aval!AT287,E_Smart!V287+E_Smart!AT287,E_Dead!V287+E_Dead!AT287,E_Cust!V287+E_Cust!AT287),2))</f>
        <v/>
      </c>
      <c r="E287" s="13">
        <f>IF(OR($A287&gt;$B$3,Debts!$V$6=0),"",ROUND(CHOOSE(StratNo,E_Snow!W287+E_Snow!AU287,E_Aval!W287+E_Aval!AU287,E_Smart!W287+E_Smart!AU287,E_Dead!W287+E_Dead!AU287,E_Cust!W287+E_Cust!AU287),2))</f>
        <v/>
      </c>
      <c r="F287" s="13">
        <f>IF(OR($A287&gt;$B$3,Debts!$V$7=0),"",ROUND(CHOOSE(StratNo,E_Snow!X287+E_Snow!AV287,E_Aval!X287+E_Aval!AV287,E_Smart!X287+E_Smart!AV287,E_Dead!X287+E_Dead!AV287,E_Cust!X287+E_Cust!AV287),2))</f>
        <v/>
      </c>
      <c r="G287" s="13">
        <f>IF(OR($A287&gt;$B$3,Debts!$V$8=0),"",ROUND(CHOOSE(StratNo,E_Snow!Y287+E_Snow!AW287,E_Aval!Y287+E_Aval!AW287,E_Smart!Y287+E_Smart!AW287,E_Dead!Y287+E_Dead!AW287,E_Cust!Y287+E_Cust!AW287),2))</f>
        <v/>
      </c>
      <c r="H287" s="13">
        <f>IF(OR($A287&gt;$B$3,Debts!$V$9=0),"",ROUND(CHOOSE(StratNo,E_Snow!Z287+E_Snow!AX287,E_Aval!Z287+E_Aval!AX287,E_Smart!Z287+E_Smart!AX287,E_Dead!Z287+E_Dead!AX287,E_Cust!Z287+E_Cust!AX287),2))</f>
        <v/>
      </c>
      <c r="I287" s="13">
        <f>IF(OR($A287&gt;$B$3,Debts!$V$10=0),"",ROUND(CHOOSE(StratNo,E_Snow!AA287+E_Snow!AY287,E_Aval!AA287+E_Aval!AY287,E_Smart!AA287+E_Smart!AY287,E_Dead!AA287+E_Dead!AY287,E_Cust!AA287+E_Cust!AY287),2))</f>
        <v/>
      </c>
      <c r="J287" s="13">
        <f>IF(OR($A287&gt;$B$3,Debts!$V$11=0),"",ROUND(CHOOSE(StratNo,E_Snow!AB287+E_Snow!AZ287,E_Aval!AB287+E_Aval!AZ287,E_Smart!AB287+E_Smart!AZ287,E_Dead!AB287+E_Dead!AZ287,E_Cust!AB287+E_Cust!AZ287),2))</f>
        <v/>
      </c>
      <c r="K287" s="13">
        <f>IF(OR($A287&gt;$B$3,Debts!$V$12=0),"",ROUND(CHOOSE(StratNo,E_Snow!AC287+E_Snow!BA287,E_Aval!AC287+E_Aval!BA287,E_Smart!AC287+E_Smart!BA287,E_Dead!AC287+E_Dead!BA287,E_Cust!AC287+E_Cust!BA287),2))</f>
        <v/>
      </c>
      <c r="L287" s="13">
        <f>IF(OR($A287&gt;$B$3,Debts!$V$13=0),"",ROUND(CHOOSE(StratNo,E_Snow!AD287+E_Snow!BB287,E_Aval!AD287+E_Aval!BB287,E_Smart!AD287+E_Smart!BB287,E_Dead!AD287+E_Dead!BB287,E_Cust!AD287+E_Cust!BB287),2))</f>
        <v/>
      </c>
      <c r="M287" s="13">
        <f>IF(OR($A287&gt;$B$3,Debts!$V$14=0),"",ROUND(CHOOSE(StratNo,E_Snow!AE287+E_Snow!BC287,E_Aval!AE287+E_Aval!BC287,E_Smart!AE287+E_Smart!BC287,E_Dead!AE287+E_Dead!BC287,E_Cust!AE287+E_Cust!BC287),2))</f>
        <v/>
      </c>
      <c r="N287" s="13">
        <f>IF(OR($A287&gt;$B$3,Debts!$V$15=0),"",ROUND(CHOOSE(StratNo,E_Snow!AF287+E_Snow!BD287,E_Aval!AF287+E_Aval!BD287,E_Smart!AF287+E_Smart!BD287,E_Dead!AF287+E_Dead!BD287,E_Cust!AF287+E_Cust!BD287),2))</f>
        <v/>
      </c>
      <c r="O287" s="13">
        <f>IF(OR($A287&gt;$B$3,Debts!$V$16=0),"",ROUND(CHOOSE(StratNo,E_Snow!AG287+E_Snow!BE287,E_Aval!AG287+E_Aval!BE287,E_Smart!AG287+E_Smart!BE287,E_Dead!AG287+E_Dead!BE287,E_Cust!AG287+E_Cust!BE287),2))</f>
        <v/>
      </c>
      <c r="P287" s="13">
        <f>IF($A287&gt;$B$3,"",CHOOSE(StratNo,E_Snow!G287,E_Aval!G287,E_Smart!G287,E_Dead!G287,E_Cust!G287))</f>
        <v/>
      </c>
      <c r="Q287" s="13">
        <f>IF($A287&gt;$B$3,"",CHOOSE(StratNo,E_Snow!H287,E_Aval!H287,E_Smart!H287,E_Dead!H287,E_Cust!H287))</f>
        <v/>
      </c>
      <c r="R287" s="13">
        <f>IF($A287&gt;$B$3,"",CHOOSE(StratNo,E_Snow!I287,E_Aval!I287,E_Smart!I287,E_Dead!I287,E_Cust!I287))</f>
        <v/>
      </c>
    </row>
    <row r="288">
      <c r="A288" s="20" t="n">
        <v>283</v>
      </c>
      <c r="B288" s="11">
        <f>IF(A288&gt;$B$3,"",Months!B288)</f>
        <v/>
      </c>
      <c r="C288" s="13">
        <f>IF(A288&gt;$B$3,"",ROUND(Months!C288+Months!D288,2))</f>
        <v/>
      </c>
      <c r="D288" s="13">
        <f>IF(OR($A288&gt;$B$3,Debts!$V$5=0),"",ROUND(CHOOSE(StratNo,E_Snow!V288+E_Snow!AT288,E_Aval!V288+E_Aval!AT288,E_Smart!V288+E_Smart!AT288,E_Dead!V288+E_Dead!AT288,E_Cust!V288+E_Cust!AT288),2))</f>
        <v/>
      </c>
      <c r="E288" s="13">
        <f>IF(OR($A288&gt;$B$3,Debts!$V$6=0),"",ROUND(CHOOSE(StratNo,E_Snow!W288+E_Snow!AU288,E_Aval!W288+E_Aval!AU288,E_Smart!W288+E_Smart!AU288,E_Dead!W288+E_Dead!AU288,E_Cust!W288+E_Cust!AU288),2))</f>
        <v/>
      </c>
      <c r="F288" s="13">
        <f>IF(OR($A288&gt;$B$3,Debts!$V$7=0),"",ROUND(CHOOSE(StratNo,E_Snow!X288+E_Snow!AV288,E_Aval!X288+E_Aval!AV288,E_Smart!X288+E_Smart!AV288,E_Dead!X288+E_Dead!AV288,E_Cust!X288+E_Cust!AV288),2))</f>
        <v/>
      </c>
      <c r="G288" s="13">
        <f>IF(OR($A288&gt;$B$3,Debts!$V$8=0),"",ROUND(CHOOSE(StratNo,E_Snow!Y288+E_Snow!AW288,E_Aval!Y288+E_Aval!AW288,E_Smart!Y288+E_Smart!AW288,E_Dead!Y288+E_Dead!AW288,E_Cust!Y288+E_Cust!AW288),2))</f>
        <v/>
      </c>
      <c r="H288" s="13">
        <f>IF(OR($A288&gt;$B$3,Debts!$V$9=0),"",ROUND(CHOOSE(StratNo,E_Snow!Z288+E_Snow!AX288,E_Aval!Z288+E_Aval!AX288,E_Smart!Z288+E_Smart!AX288,E_Dead!Z288+E_Dead!AX288,E_Cust!Z288+E_Cust!AX288),2))</f>
        <v/>
      </c>
      <c r="I288" s="13">
        <f>IF(OR($A288&gt;$B$3,Debts!$V$10=0),"",ROUND(CHOOSE(StratNo,E_Snow!AA288+E_Snow!AY288,E_Aval!AA288+E_Aval!AY288,E_Smart!AA288+E_Smart!AY288,E_Dead!AA288+E_Dead!AY288,E_Cust!AA288+E_Cust!AY288),2))</f>
        <v/>
      </c>
      <c r="J288" s="13">
        <f>IF(OR($A288&gt;$B$3,Debts!$V$11=0),"",ROUND(CHOOSE(StratNo,E_Snow!AB288+E_Snow!AZ288,E_Aval!AB288+E_Aval!AZ288,E_Smart!AB288+E_Smart!AZ288,E_Dead!AB288+E_Dead!AZ288,E_Cust!AB288+E_Cust!AZ288),2))</f>
        <v/>
      </c>
      <c r="K288" s="13">
        <f>IF(OR($A288&gt;$B$3,Debts!$V$12=0),"",ROUND(CHOOSE(StratNo,E_Snow!AC288+E_Snow!BA288,E_Aval!AC288+E_Aval!BA288,E_Smart!AC288+E_Smart!BA288,E_Dead!AC288+E_Dead!BA288,E_Cust!AC288+E_Cust!BA288),2))</f>
        <v/>
      </c>
      <c r="L288" s="13">
        <f>IF(OR($A288&gt;$B$3,Debts!$V$13=0),"",ROUND(CHOOSE(StratNo,E_Snow!AD288+E_Snow!BB288,E_Aval!AD288+E_Aval!BB288,E_Smart!AD288+E_Smart!BB288,E_Dead!AD288+E_Dead!BB288,E_Cust!AD288+E_Cust!BB288),2))</f>
        <v/>
      </c>
      <c r="M288" s="13">
        <f>IF(OR($A288&gt;$B$3,Debts!$V$14=0),"",ROUND(CHOOSE(StratNo,E_Snow!AE288+E_Snow!BC288,E_Aval!AE288+E_Aval!BC288,E_Smart!AE288+E_Smart!BC288,E_Dead!AE288+E_Dead!BC288,E_Cust!AE288+E_Cust!BC288),2))</f>
        <v/>
      </c>
      <c r="N288" s="13">
        <f>IF(OR($A288&gt;$B$3,Debts!$V$15=0),"",ROUND(CHOOSE(StratNo,E_Snow!AF288+E_Snow!BD288,E_Aval!AF288+E_Aval!BD288,E_Smart!AF288+E_Smart!BD288,E_Dead!AF288+E_Dead!BD288,E_Cust!AF288+E_Cust!BD288),2))</f>
        <v/>
      </c>
      <c r="O288" s="13">
        <f>IF(OR($A288&gt;$B$3,Debts!$V$16=0),"",ROUND(CHOOSE(StratNo,E_Snow!AG288+E_Snow!BE288,E_Aval!AG288+E_Aval!BE288,E_Smart!AG288+E_Smart!BE288,E_Dead!AG288+E_Dead!BE288,E_Cust!AG288+E_Cust!BE288),2))</f>
        <v/>
      </c>
      <c r="P288" s="13">
        <f>IF($A288&gt;$B$3,"",CHOOSE(StratNo,E_Snow!G288,E_Aval!G288,E_Smart!G288,E_Dead!G288,E_Cust!G288))</f>
        <v/>
      </c>
      <c r="Q288" s="13">
        <f>IF($A288&gt;$B$3,"",CHOOSE(StratNo,E_Snow!H288,E_Aval!H288,E_Smart!H288,E_Dead!H288,E_Cust!H288))</f>
        <v/>
      </c>
      <c r="R288" s="13">
        <f>IF($A288&gt;$B$3,"",CHOOSE(StratNo,E_Snow!I288,E_Aval!I288,E_Smart!I288,E_Dead!I288,E_Cust!I288))</f>
        <v/>
      </c>
    </row>
    <row r="289">
      <c r="A289" s="20" t="n">
        <v>284</v>
      </c>
      <c r="B289" s="11">
        <f>IF(A289&gt;$B$3,"",Months!B289)</f>
        <v/>
      </c>
      <c r="C289" s="13">
        <f>IF(A289&gt;$B$3,"",ROUND(Months!C289+Months!D289,2))</f>
        <v/>
      </c>
      <c r="D289" s="13">
        <f>IF(OR($A289&gt;$B$3,Debts!$V$5=0),"",ROUND(CHOOSE(StratNo,E_Snow!V289+E_Snow!AT289,E_Aval!V289+E_Aval!AT289,E_Smart!V289+E_Smart!AT289,E_Dead!V289+E_Dead!AT289,E_Cust!V289+E_Cust!AT289),2))</f>
        <v/>
      </c>
      <c r="E289" s="13">
        <f>IF(OR($A289&gt;$B$3,Debts!$V$6=0),"",ROUND(CHOOSE(StratNo,E_Snow!W289+E_Snow!AU289,E_Aval!W289+E_Aval!AU289,E_Smart!W289+E_Smart!AU289,E_Dead!W289+E_Dead!AU289,E_Cust!W289+E_Cust!AU289),2))</f>
        <v/>
      </c>
      <c r="F289" s="13">
        <f>IF(OR($A289&gt;$B$3,Debts!$V$7=0),"",ROUND(CHOOSE(StratNo,E_Snow!X289+E_Snow!AV289,E_Aval!X289+E_Aval!AV289,E_Smart!X289+E_Smart!AV289,E_Dead!X289+E_Dead!AV289,E_Cust!X289+E_Cust!AV289),2))</f>
        <v/>
      </c>
      <c r="G289" s="13">
        <f>IF(OR($A289&gt;$B$3,Debts!$V$8=0),"",ROUND(CHOOSE(StratNo,E_Snow!Y289+E_Snow!AW289,E_Aval!Y289+E_Aval!AW289,E_Smart!Y289+E_Smart!AW289,E_Dead!Y289+E_Dead!AW289,E_Cust!Y289+E_Cust!AW289),2))</f>
        <v/>
      </c>
      <c r="H289" s="13">
        <f>IF(OR($A289&gt;$B$3,Debts!$V$9=0),"",ROUND(CHOOSE(StratNo,E_Snow!Z289+E_Snow!AX289,E_Aval!Z289+E_Aval!AX289,E_Smart!Z289+E_Smart!AX289,E_Dead!Z289+E_Dead!AX289,E_Cust!Z289+E_Cust!AX289),2))</f>
        <v/>
      </c>
      <c r="I289" s="13">
        <f>IF(OR($A289&gt;$B$3,Debts!$V$10=0),"",ROUND(CHOOSE(StratNo,E_Snow!AA289+E_Snow!AY289,E_Aval!AA289+E_Aval!AY289,E_Smart!AA289+E_Smart!AY289,E_Dead!AA289+E_Dead!AY289,E_Cust!AA289+E_Cust!AY289),2))</f>
        <v/>
      </c>
      <c r="J289" s="13">
        <f>IF(OR($A289&gt;$B$3,Debts!$V$11=0),"",ROUND(CHOOSE(StratNo,E_Snow!AB289+E_Snow!AZ289,E_Aval!AB289+E_Aval!AZ289,E_Smart!AB289+E_Smart!AZ289,E_Dead!AB289+E_Dead!AZ289,E_Cust!AB289+E_Cust!AZ289),2))</f>
        <v/>
      </c>
      <c r="K289" s="13">
        <f>IF(OR($A289&gt;$B$3,Debts!$V$12=0),"",ROUND(CHOOSE(StratNo,E_Snow!AC289+E_Snow!BA289,E_Aval!AC289+E_Aval!BA289,E_Smart!AC289+E_Smart!BA289,E_Dead!AC289+E_Dead!BA289,E_Cust!AC289+E_Cust!BA289),2))</f>
        <v/>
      </c>
      <c r="L289" s="13">
        <f>IF(OR($A289&gt;$B$3,Debts!$V$13=0),"",ROUND(CHOOSE(StratNo,E_Snow!AD289+E_Snow!BB289,E_Aval!AD289+E_Aval!BB289,E_Smart!AD289+E_Smart!BB289,E_Dead!AD289+E_Dead!BB289,E_Cust!AD289+E_Cust!BB289),2))</f>
        <v/>
      </c>
      <c r="M289" s="13">
        <f>IF(OR($A289&gt;$B$3,Debts!$V$14=0),"",ROUND(CHOOSE(StratNo,E_Snow!AE289+E_Snow!BC289,E_Aval!AE289+E_Aval!BC289,E_Smart!AE289+E_Smart!BC289,E_Dead!AE289+E_Dead!BC289,E_Cust!AE289+E_Cust!BC289),2))</f>
        <v/>
      </c>
      <c r="N289" s="13">
        <f>IF(OR($A289&gt;$B$3,Debts!$V$15=0),"",ROUND(CHOOSE(StratNo,E_Snow!AF289+E_Snow!BD289,E_Aval!AF289+E_Aval!BD289,E_Smart!AF289+E_Smart!BD289,E_Dead!AF289+E_Dead!BD289,E_Cust!AF289+E_Cust!BD289),2))</f>
        <v/>
      </c>
      <c r="O289" s="13">
        <f>IF(OR($A289&gt;$B$3,Debts!$V$16=0),"",ROUND(CHOOSE(StratNo,E_Snow!AG289+E_Snow!BE289,E_Aval!AG289+E_Aval!BE289,E_Smart!AG289+E_Smart!BE289,E_Dead!AG289+E_Dead!BE289,E_Cust!AG289+E_Cust!BE289),2))</f>
        <v/>
      </c>
      <c r="P289" s="13">
        <f>IF($A289&gt;$B$3,"",CHOOSE(StratNo,E_Snow!G289,E_Aval!G289,E_Smart!G289,E_Dead!G289,E_Cust!G289))</f>
        <v/>
      </c>
      <c r="Q289" s="13">
        <f>IF($A289&gt;$B$3,"",CHOOSE(StratNo,E_Snow!H289,E_Aval!H289,E_Smart!H289,E_Dead!H289,E_Cust!H289))</f>
        <v/>
      </c>
      <c r="R289" s="13">
        <f>IF($A289&gt;$B$3,"",CHOOSE(StratNo,E_Snow!I289,E_Aval!I289,E_Smart!I289,E_Dead!I289,E_Cust!I289))</f>
        <v/>
      </c>
    </row>
    <row r="290">
      <c r="A290" s="20" t="n">
        <v>285</v>
      </c>
      <c r="B290" s="11">
        <f>IF(A290&gt;$B$3,"",Months!B290)</f>
        <v/>
      </c>
      <c r="C290" s="13">
        <f>IF(A290&gt;$B$3,"",ROUND(Months!C290+Months!D290,2))</f>
        <v/>
      </c>
      <c r="D290" s="13">
        <f>IF(OR($A290&gt;$B$3,Debts!$V$5=0),"",ROUND(CHOOSE(StratNo,E_Snow!V290+E_Snow!AT290,E_Aval!V290+E_Aval!AT290,E_Smart!V290+E_Smart!AT290,E_Dead!V290+E_Dead!AT290,E_Cust!V290+E_Cust!AT290),2))</f>
        <v/>
      </c>
      <c r="E290" s="13">
        <f>IF(OR($A290&gt;$B$3,Debts!$V$6=0),"",ROUND(CHOOSE(StratNo,E_Snow!W290+E_Snow!AU290,E_Aval!W290+E_Aval!AU290,E_Smart!W290+E_Smart!AU290,E_Dead!W290+E_Dead!AU290,E_Cust!W290+E_Cust!AU290),2))</f>
        <v/>
      </c>
      <c r="F290" s="13">
        <f>IF(OR($A290&gt;$B$3,Debts!$V$7=0),"",ROUND(CHOOSE(StratNo,E_Snow!X290+E_Snow!AV290,E_Aval!X290+E_Aval!AV290,E_Smart!X290+E_Smart!AV290,E_Dead!X290+E_Dead!AV290,E_Cust!X290+E_Cust!AV290),2))</f>
        <v/>
      </c>
      <c r="G290" s="13">
        <f>IF(OR($A290&gt;$B$3,Debts!$V$8=0),"",ROUND(CHOOSE(StratNo,E_Snow!Y290+E_Snow!AW290,E_Aval!Y290+E_Aval!AW290,E_Smart!Y290+E_Smart!AW290,E_Dead!Y290+E_Dead!AW290,E_Cust!Y290+E_Cust!AW290),2))</f>
        <v/>
      </c>
      <c r="H290" s="13">
        <f>IF(OR($A290&gt;$B$3,Debts!$V$9=0),"",ROUND(CHOOSE(StratNo,E_Snow!Z290+E_Snow!AX290,E_Aval!Z290+E_Aval!AX290,E_Smart!Z290+E_Smart!AX290,E_Dead!Z290+E_Dead!AX290,E_Cust!Z290+E_Cust!AX290),2))</f>
        <v/>
      </c>
      <c r="I290" s="13">
        <f>IF(OR($A290&gt;$B$3,Debts!$V$10=0),"",ROUND(CHOOSE(StratNo,E_Snow!AA290+E_Snow!AY290,E_Aval!AA290+E_Aval!AY290,E_Smart!AA290+E_Smart!AY290,E_Dead!AA290+E_Dead!AY290,E_Cust!AA290+E_Cust!AY290),2))</f>
        <v/>
      </c>
      <c r="J290" s="13">
        <f>IF(OR($A290&gt;$B$3,Debts!$V$11=0),"",ROUND(CHOOSE(StratNo,E_Snow!AB290+E_Snow!AZ290,E_Aval!AB290+E_Aval!AZ290,E_Smart!AB290+E_Smart!AZ290,E_Dead!AB290+E_Dead!AZ290,E_Cust!AB290+E_Cust!AZ290),2))</f>
        <v/>
      </c>
      <c r="K290" s="13">
        <f>IF(OR($A290&gt;$B$3,Debts!$V$12=0),"",ROUND(CHOOSE(StratNo,E_Snow!AC290+E_Snow!BA290,E_Aval!AC290+E_Aval!BA290,E_Smart!AC290+E_Smart!BA290,E_Dead!AC290+E_Dead!BA290,E_Cust!AC290+E_Cust!BA290),2))</f>
        <v/>
      </c>
      <c r="L290" s="13">
        <f>IF(OR($A290&gt;$B$3,Debts!$V$13=0),"",ROUND(CHOOSE(StratNo,E_Snow!AD290+E_Snow!BB290,E_Aval!AD290+E_Aval!BB290,E_Smart!AD290+E_Smart!BB290,E_Dead!AD290+E_Dead!BB290,E_Cust!AD290+E_Cust!BB290),2))</f>
        <v/>
      </c>
      <c r="M290" s="13">
        <f>IF(OR($A290&gt;$B$3,Debts!$V$14=0),"",ROUND(CHOOSE(StratNo,E_Snow!AE290+E_Snow!BC290,E_Aval!AE290+E_Aval!BC290,E_Smart!AE290+E_Smart!BC290,E_Dead!AE290+E_Dead!BC290,E_Cust!AE290+E_Cust!BC290),2))</f>
        <v/>
      </c>
      <c r="N290" s="13">
        <f>IF(OR($A290&gt;$B$3,Debts!$V$15=0),"",ROUND(CHOOSE(StratNo,E_Snow!AF290+E_Snow!BD290,E_Aval!AF290+E_Aval!BD290,E_Smart!AF290+E_Smart!BD290,E_Dead!AF290+E_Dead!BD290,E_Cust!AF290+E_Cust!BD290),2))</f>
        <v/>
      </c>
      <c r="O290" s="13">
        <f>IF(OR($A290&gt;$B$3,Debts!$V$16=0),"",ROUND(CHOOSE(StratNo,E_Snow!AG290+E_Snow!BE290,E_Aval!AG290+E_Aval!BE290,E_Smart!AG290+E_Smart!BE290,E_Dead!AG290+E_Dead!BE290,E_Cust!AG290+E_Cust!BE290),2))</f>
        <v/>
      </c>
      <c r="P290" s="13">
        <f>IF($A290&gt;$B$3,"",CHOOSE(StratNo,E_Snow!G290,E_Aval!G290,E_Smart!G290,E_Dead!G290,E_Cust!G290))</f>
        <v/>
      </c>
      <c r="Q290" s="13">
        <f>IF($A290&gt;$B$3,"",CHOOSE(StratNo,E_Snow!H290,E_Aval!H290,E_Smart!H290,E_Dead!H290,E_Cust!H290))</f>
        <v/>
      </c>
      <c r="R290" s="13">
        <f>IF($A290&gt;$B$3,"",CHOOSE(StratNo,E_Snow!I290,E_Aval!I290,E_Smart!I290,E_Dead!I290,E_Cust!I290))</f>
        <v/>
      </c>
    </row>
    <row r="291">
      <c r="A291" s="20" t="n">
        <v>286</v>
      </c>
      <c r="B291" s="11">
        <f>IF(A291&gt;$B$3,"",Months!B291)</f>
        <v/>
      </c>
      <c r="C291" s="13">
        <f>IF(A291&gt;$B$3,"",ROUND(Months!C291+Months!D291,2))</f>
        <v/>
      </c>
      <c r="D291" s="13">
        <f>IF(OR($A291&gt;$B$3,Debts!$V$5=0),"",ROUND(CHOOSE(StratNo,E_Snow!V291+E_Snow!AT291,E_Aval!V291+E_Aval!AT291,E_Smart!V291+E_Smart!AT291,E_Dead!V291+E_Dead!AT291,E_Cust!V291+E_Cust!AT291),2))</f>
        <v/>
      </c>
      <c r="E291" s="13">
        <f>IF(OR($A291&gt;$B$3,Debts!$V$6=0),"",ROUND(CHOOSE(StratNo,E_Snow!W291+E_Snow!AU291,E_Aval!W291+E_Aval!AU291,E_Smart!W291+E_Smart!AU291,E_Dead!W291+E_Dead!AU291,E_Cust!W291+E_Cust!AU291),2))</f>
        <v/>
      </c>
      <c r="F291" s="13">
        <f>IF(OR($A291&gt;$B$3,Debts!$V$7=0),"",ROUND(CHOOSE(StratNo,E_Snow!X291+E_Snow!AV291,E_Aval!X291+E_Aval!AV291,E_Smart!X291+E_Smart!AV291,E_Dead!X291+E_Dead!AV291,E_Cust!X291+E_Cust!AV291),2))</f>
        <v/>
      </c>
      <c r="G291" s="13">
        <f>IF(OR($A291&gt;$B$3,Debts!$V$8=0),"",ROUND(CHOOSE(StratNo,E_Snow!Y291+E_Snow!AW291,E_Aval!Y291+E_Aval!AW291,E_Smart!Y291+E_Smart!AW291,E_Dead!Y291+E_Dead!AW291,E_Cust!Y291+E_Cust!AW291),2))</f>
        <v/>
      </c>
      <c r="H291" s="13">
        <f>IF(OR($A291&gt;$B$3,Debts!$V$9=0),"",ROUND(CHOOSE(StratNo,E_Snow!Z291+E_Snow!AX291,E_Aval!Z291+E_Aval!AX291,E_Smart!Z291+E_Smart!AX291,E_Dead!Z291+E_Dead!AX291,E_Cust!Z291+E_Cust!AX291),2))</f>
        <v/>
      </c>
      <c r="I291" s="13">
        <f>IF(OR($A291&gt;$B$3,Debts!$V$10=0),"",ROUND(CHOOSE(StratNo,E_Snow!AA291+E_Snow!AY291,E_Aval!AA291+E_Aval!AY291,E_Smart!AA291+E_Smart!AY291,E_Dead!AA291+E_Dead!AY291,E_Cust!AA291+E_Cust!AY291),2))</f>
        <v/>
      </c>
      <c r="J291" s="13">
        <f>IF(OR($A291&gt;$B$3,Debts!$V$11=0),"",ROUND(CHOOSE(StratNo,E_Snow!AB291+E_Snow!AZ291,E_Aval!AB291+E_Aval!AZ291,E_Smart!AB291+E_Smart!AZ291,E_Dead!AB291+E_Dead!AZ291,E_Cust!AB291+E_Cust!AZ291),2))</f>
        <v/>
      </c>
      <c r="K291" s="13">
        <f>IF(OR($A291&gt;$B$3,Debts!$V$12=0),"",ROUND(CHOOSE(StratNo,E_Snow!AC291+E_Snow!BA291,E_Aval!AC291+E_Aval!BA291,E_Smart!AC291+E_Smart!BA291,E_Dead!AC291+E_Dead!BA291,E_Cust!AC291+E_Cust!BA291),2))</f>
        <v/>
      </c>
      <c r="L291" s="13">
        <f>IF(OR($A291&gt;$B$3,Debts!$V$13=0),"",ROUND(CHOOSE(StratNo,E_Snow!AD291+E_Snow!BB291,E_Aval!AD291+E_Aval!BB291,E_Smart!AD291+E_Smart!BB291,E_Dead!AD291+E_Dead!BB291,E_Cust!AD291+E_Cust!BB291),2))</f>
        <v/>
      </c>
      <c r="M291" s="13">
        <f>IF(OR($A291&gt;$B$3,Debts!$V$14=0),"",ROUND(CHOOSE(StratNo,E_Snow!AE291+E_Snow!BC291,E_Aval!AE291+E_Aval!BC291,E_Smart!AE291+E_Smart!BC291,E_Dead!AE291+E_Dead!BC291,E_Cust!AE291+E_Cust!BC291),2))</f>
        <v/>
      </c>
      <c r="N291" s="13">
        <f>IF(OR($A291&gt;$B$3,Debts!$V$15=0),"",ROUND(CHOOSE(StratNo,E_Snow!AF291+E_Snow!BD291,E_Aval!AF291+E_Aval!BD291,E_Smart!AF291+E_Smart!BD291,E_Dead!AF291+E_Dead!BD291,E_Cust!AF291+E_Cust!BD291),2))</f>
        <v/>
      </c>
      <c r="O291" s="13">
        <f>IF(OR($A291&gt;$B$3,Debts!$V$16=0),"",ROUND(CHOOSE(StratNo,E_Snow!AG291+E_Snow!BE291,E_Aval!AG291+E_Aval!BE291,E_Smart!AG291+E_Smart!BE291,E_Dead!AG291+E_Dead!BE291,E_Cust!AG291+E_Cust!BE291),2))</f>
        <v/>
      </c>
      <c r="P291" s="13">
        <f>IF($A291&gt;$B$3,"",CHOOSE(StratNo,E_Snow!G291,E_Aval!G291,E_Smart!G291,E_Dead!G291,E_Cust!G291))</f>
        <v/>
      </c>
      <c r="Q291" s="13">
        <f>IF($A291&gt;$B$3,"",CHOOSE(StratNo,E_Snow!H291,E_Aval!H291,E_Smart!H291,E_Dead!H291,E_Cust!H291))</f>
        <v/>
      </c>
      <c r="R291" s="13">
        <f>IF($A291&gt;$B$3,"",CHOOSE(StratNo,E_Snow!I291,E_Aval!I291,E_Smart!I291,E_Dead!I291,E_Cust!I291))</f>
        <v/>
      </c>
    </row>
    <row r="292">
      <c r="A292" s="20" t="n">
        <v>287</v>
      </c>
      <c r="B292" s="11">
        <f>IF(A292&gt;$B$3,"",Months!B292)</f>
        <v/>
      </c>
      <c r="C292" s="13">
        <f>IF(A292&gt;$B$3,"",ROUND(Months!C292+Months!D292,2))</f>
        <v/>
      </c>
      <c r="D292" s="13">
        <f>IF(OR($A292&gt;$B$3,Debts!$V$5=0),"",ROUND(CHOOSE(StratNo,E_Snow!V292+E_Snow!AT292,E_Aval!V292+E_Aval!AT292,E_Smart!V292+E_Smart!AT292,E_Dead!V292+E_Dead!AT292,E_Cust!V292+E_Cust!AT292),2))</f>
        <v/>
      </c>
      <c r="E292" s="13">
        <f>IF(OR($A292&gt;$B$3,Debts!$V$6=0),"",ROUND(CHOOSE(StratNo,E_Snow!W292+E_Snow!AU292,E_Aval!W292+E_Aval!AU292,E_Smart!W292+E_Smart!AU292,E_Dead!W292+E_Dead!AU292,E_Cust!W292+E_Cust!AU292),2))</f>
        <v/>
      </c>
      <c r="F292" s="13">
        <f>IF(OR($A292&gt;$B$3,Debts!$V$7=0),"",ROUND(CHOOSE(StratNo,E_Snow!X292+E_Snow!AV292,E_Aval!X292+E_Aval!AV292,E_Smart!X292+E_Smart!AV292,E_Dead!X292+E_Dead!AV292,E_Cust!X292+E_Cust!AV292),2))</f>
        <v/>
      </c>
      <c r="G292" s="13">
        <f>IF(OR($A292&gt;$B$3,Debts!$V$8=0),"",ROUND(CHOOSE(StratNo,E_Snow!Y292+E_Snow!AW292,E_Aval!Y292+E_Aval!AW292,E_Smart!Y292+E_Smart!AW292,E_Dead!Y292+E_Dead!AW292,E_Cust!Y292+E_Cust!AW292),2))</f>
        <v/>
      </c>
      <c r="H292" s="13">
        <f>IF(OR($A292&gt;$B$3,Debts!$V$9=0),"",ROUND(CHOOSE(StratNo,E_Snow!Z292+E_Snow!AX292,E_Aval!Z292+E_Aval!AX292,E_Smart!Z292+E_Smart!AX292,E_Dead!Z292+E_Dead!AX292,E_Cust!Z292+E_Cust!AX292),2))</f>
        <v/>
      </c>
      <c r="I292" s="13">
        <f>IF(OR($A292&gt;$B$3,Debts!$V$10=0),"",ROUND(CHOOSE(StratNo,E_Snow!AA292+E_Snow!AY292,E_Aval!AA292+E_Aval!AY292,E_Smart!AA292+E_Smart!AY292,E_Dead!AA292+E_Dead!AY292,E_Cust!AA292+E_Cust!AY292),2))</f>
        <v/>
      </c>
      <c r="J292" s="13">
        <f>IF(OR($A292&gt;$B$3,Debts!$V$11=0),"",ROUND(CHOOSE(StratNo,E_Snow!AB292+E_Snow!AZ292,E_Aval!AB292+E_Aval!AZ292,E_Smart!AB292+E_Smart!AZ292,E_Dead!AB292+E_Dead!AZ292,E_Cust!AB292+E_Cust!AZ292),2))</f>
        <v/>
      </c>
      <c r="K292" s="13">
        <f>IF(OR($A292&gt;$B$3,Debts!$V$12=0),"",ROUND(CHOOSE(StratNo,E_Snow!AC292+E_Snow!BA292,E_Aval!AC292+E_Aval!BA292,E_Smart!AC292+E_Smart!BA292,E_Dead!AC292+E_Dead!BA292,E_Cust!AC292+E_Cust!BA292),2))</f>
        <v/>
      </c>
      <c r="L292" s="13">
        <f>IF(OR($A292&gt;$B$3,Debts!$V$13=0),"",ROUND(CHOOSE(StratNo,E_Snow!AD292+E_Snow!BB292,E_Aval!AD292+E_Aval!BB292,E_Smart!AD292+E_Smart!BB292,E_Dead!AD292+E_Dead!BB292,E_Cust!AD292+E_Cust!BB292),2))</f>
        <v/>
      </c>
      <c r="M292" s="13">
        <f>IF(OR($A292&gt;$B$3,Debts!$V$14=0),"",ROUND(CHOOSE(StratNo,E_Snow!AE292+E_Snow!BC292,E_Aval!AE292+E_Aval!BC292,E_Smart!AE292+E_Smart!BC292,E_Dead!AE292+E_Dead!BC292,E_Cust!AE292+E_Cust!BC292),2))</f>
        <v/>
      </c>
      <c r="N292" s="13">
        <f>IF(OR($A292&gt;$B$3,Debts!$V$15=0),"",ROUND(CHOOSE(StratNo,E_Snow!AF292+E_Snow!BD292,E_Aval!AF292+E_Aval!BD292,E_Smart!AF292+E_Smart!BD292,E_Dead!AF292+E_Dead!BD292,E_Cust!AF292+E_Cust!BD292),2))</f>
        <v/>
      </c>
      <c r="O292" s="13">
        <f>IF(OR($A292&gt;$B$3,Debts!$V$16=0),"",ROUND(CHOOSE(StratNo,E_Snow!AG292+E_Snow!BE292,E_Aval!AG292+E_Aval!BE292,E_Smart!AG292+E_Smart!BE292,E_Dead!AG292+E_Dead!BE292,E_Cust!AG292+E_Cust!BE292),2))</f>
        <v/>
      </c>
      <c r="P292" s="13">
        <f>IF($A292&gt;$B$3,"",CHOOSE(StratNo,E_Snow!G292,E_Aval!G292,E_Smart!G292,E_Dead!G292,E_Cust!G292))</f>
        <v/>
      </c>
      <c r="Q292" s="13">
        <f>IF($A292&gt;$B$3,"",CHOOSE(StratNo,E_Snow!H292,E_Aval!H292,E_Smart!H292,E_Dead!H292,E_Cust!H292))</f>
        <v/>
      </c>
      <c r="R292" s="13">
        <f>IF($A292&gt;$B$3,"",CHOOSE(StratNo,E_Snow!I292,E_Aval!I292,E_Smart!I292,E_Dead!I292,E_Cust!I292))</f>
        <v/>
      </c>
    </row>
    <row r="293">
      <c r="A293" s="20" t="n">
        <v>288</v>
      </c>
      <c r="B293" s="11">
        <f>IF(A293&gt;$B$3,"",Months!B293)</f>
        <v/>
      </c>
      <c r="C293" s="13">
        <f>IF(A293&gt;$B$3,"",ROUND(Months!C293+Months!D293,2))</f>
        <v/>
      </c>
      <c r="D293" s="13">
        <f>IF(OR($A293&gt;$B$3,Debts!$V$5=0),"",ROUND(CHOOSE(StratNo,E_Snow!V293+E_Snow!AT293,E_Aval!V293+E_Aval!AT293,E_Smart!V293+E_Smart!AT293,E_Dead!V293+E_Dead!AT293,E_Cust!V293+E_Cust!AT293),2))</f>
        <v/>
      </c>
      <c r="E293" s="13">
        <f>IF(OR($A293&gt;$B$3,Debts!$V$6=0),"",ROUND(CHOOSE(StratNo,E_Snow!W293+E_Snow!AU293,E_Aval!W293+E_Aval!AU293,E_Smart!W293+E_Smart!AU293,E_Dead!W293+E_Dead!AU293,E_Cust!W293+E_Cust!AU293),2))</f>
        <v/>
      </c>
      <c r="F293" s="13">
        <f>IF(OR($A293&gt;$B$3,Debts!$V$7=0),"",ROUND(CHOOSE(StratNo,E_Snow!X293+E_Snow!AV293,E_Aval!X293+E_Aval!AV293,E_Smart!X293+E_Smart!AV293,E_Dead!X293+E_Dead!AV293,E_Cust!X293+E_Cust!AV293),2))</f>
        <v/>
      </c>
      <c r="G293" s="13">
        <f>IF(OR($A293&gt;$B$3,Debts!$V$8=0),"",ROUND(CHOOSE(StratNo,E_Snow!Y293+E_Snow!AW293,E_Aval!Y293+E_Aval!AW293,E_Smart!Y293+E_Smart!AW293,E_Dead!Y293+E_Dead!AW293,E_Cust!Y293+E_Cust!AW293),2))</f>
        <v/>
      </c>
      <c r="H293" s="13">
        <f>IF(OR($A293&gt;$B$3,Debts!$V$9=0),"",ROUND(CHOOSE(StratNo,E_Snow!Z293+E_Snow!AX293,E_Aval!Z293+E_Aval!AX293,E_Smart!Z293+E_Smart!AX293,E_Dead!Z293+E_Dead!AX293,E_Cust!Z293+E_Cust!AX293),2))</f>
        <v/>
      </c>
      <c r="I293" s="13">
        <f>IF(OR($A293&gt;$B$3,Debts!$V$10=0),"",ROUND(CHOOSE(StratNo,E_Snow!AA293+E_Snow!AY293,E_Aval!AA293+E_Aval!AY293,E_Smart!AA293+E_Smart!AY293,E_Dead!AA293+E_Dead!AY293,E_Cust!AA293+E_Cust!AY293),2))</f>
        <v/>
      </c>
      <c r="J293" s="13">
        <f>IF(OR($A293&gt;$B$3,Debts!$V$11=0),"",ROUND(CHOOSE(StratNo,E_Snow!AB293+E_Snow!AZ293,E_Aval!AB293+E_Aval!AZ293,E_Smart!AB293+E_Smart!AZ293,E_Dead!AB293+E_Dead!AZ293,E_Cust!AB293+E_Cust!AZ293),2))</f>
        <v/>
      </c>
      <c r="K293" s="13">
        <f>IF(OR($A293&gt;$B$3,Debts!$V$12=0),"",ROUND(CHOOSE(StratNo,E_Snow!AC293+E_Snow!BA293,E_Aval!AC293+E_Aval!BA293,E_Smart!AC293+E_Smart!BA293,E_Dead!AC293+E_Dead!BA293,E_Cust!AC293+E_Cust!BA293),2))</f>
        <v/>
      </c>
      <c r="L293" s="13">
        <f>IF(OR($A293&gt;$B$3,Debts!$V$13=0),"",ROUND(CHOOSE(StratNo,E_Snow!AD293+E_Snow!BB293,E_Aval!AD293+E_Aval!BB293,E_Smart!AD293+E_Smart!BB293,E_Dead!AD293+E_Dead!BB293,E_Cust!AD293+E_Cust!BB293),2))</f>
        <v/>
      </c>
      <c r="M293" s="13">
        <f>IF(OR($A293&gt;$B$3,Debts!$V$14=0),"",ROUND(CHOOSE(StratNo,E_Snow!AE293+E_Snow!BC293,E_Aval!AE293+E_Aval!BC293,E_Smart!AE293+E_Smart!BC293,E_Dead!AE293+E_Dead!BC293,E_Cust!AE293+E_Cust!BC293),2))</f>
        <v/>
      </c>
      <c r="N293" s="13">
        <f>IF(OR($A293&gt;$B$3,Debts!$V$15=0),"",ROUND(CHOOSE(StratNo,E_Snow!AF293+E_Snow!BD293,E_Aval!AF293+E_Aval!BD293,E_Smart!AF293+E_Smart!BD293,E_Dead!AF293+E_Dead!BD293,E_Cust!AF293+E_Cust!BD293),2))</f>
        <v/>
      </c>
      <c r="O293" s="13">
        <f>IF(OR($A293&gt;$B$3,Debts!$V$16=0),"",ROUND(CHOOSE(StratNo,E_Snow!AG293+E_Snow!BE293,E_Aval!AG293+E_Aval!BE293,E_Smart!AG293+E_Smart!BE293,E_Dead!AG293+E_Dead!BE293,E_Cust!AG293+E_Cust!BE293),2))</f>
        <v/>
      </c>
      <c r="P293" s="13">
        <f>IF($A293&gt;$B$3,"",CHOOSE(StratNo,E_Snow!G293,E_Aval!G293,E_Smart!G293,E_Dead!G293,E_Cust!G293))</f>
        <v/>
      </c>
      <c r="Q293" s="13">
        <f>IF($A293&gt;$B$3,"",CHOOSE(StratNo,E_Snow!H293,E_Aval!H293,E_Smart!H293,E_Dead!H293,E_Cust!H293))</f>
        <v/>
      </c>
      <c r="R293" s="13">
        <f>IF($A293&gt;$B$3,"",CHOOSE(StratNo,E_Snow!I293,E_Aval!I293,E_Smart!I293,E_Dead!I293,E_Cust!I293))</f>
        <v/>
      </c>
    </row>
    <row r="294">
      <c r="A294" s="20" t="n">
        <v>289</v>
      </c>
      <c r="B294" s="11">
        <f>IF(A294&gt;$B$3,"",Months!B294)</f>
        <v/>
      </c>
      <c r="C294" s="13">
        <f>IF(A294&gt;$B$3,"",ROUND(Months!C294+Months!D294,2))</f>
        <v/>
      </c>
      <c r="D294" s="13">
        <f>IF(OR($A294&gt;$B$3,Debts!$V$5=0),"",ROUND(CHOOSE(StratNo,E_Snow!V294+E_Snow!AT294,E_Aval!V294+E_Aval!AT294,E_Smart!V294+E_Smart!AT294,E_Dead!V294+E_Dead!AT294,E_Cust!V294+E_Cust!AT294),2))</f>
        <v/>
      </c>
      <c r="E294" s="13">
        <f>IF(OR($A294&gt;$B$3,Debts!$V$6=0),"",ROUND(CHOOSE(StratNo,E_Snow!W294+E_Snow!AU294,E_Aval!W294+E_Aval!AU294,E_Smart!W294+E_Smart!AU294,E_Dead!W294+E_Dead!AU294,E_Cust!W294+E_Cust!AU294),2))</f>
        <v/>
      </c>
      <c r="F294" s="13">
        <f>IF(OR($A294&gt;$B$3,Debts!$V$7=0),"",ROUND(CHOOSE(StratNo,E_Snow!X294+E_Snow!AV294,E_Aval!X294+E_Aval!AV294,E_Smart!X294+E_Smart!AV294,E_Dead!X294+E_Dead!AV294,E_Cust!X294+E_Cust!AV294),2))</f>
        <v/>
      </c>
      <c r="G294" s="13">
        <f>IF(OR($A294&gt;$B$3,Debts!$V$8=0),"",ROUND(CHOOSE(StratNo,E_Snow!Y294+E_Snow!AW294,E_Aval!Y294+E_Aval!AW294,E_Smart!Y294+E_Smart!AW294,E_Dead!Y294+E_Dead!AW294,E_Cust!Y294+E_Cust!AW294),2))</f>
        <v/>
      </c>
      <c r="H294" s="13">
        <f>IF(OR($A294&gt;$B$3,Debts!$V$9=0),"",ROUND(CHOOSE(StratNo,E_Snow!Z294+E_Snow!AX294,E_Aval!Z294+E_Aval!AX294,E_Smart!Z294+E_Smart!AX294,E_Dead!Z294+E_Dead!AX294,E_Cust!Z294+E_Cust!AX294),2))</f>
        <v/>
      </c>
      <c r="I294" s="13">
        <f>IF(OR($A294&gt;$B$3,Debts!$V$10=0),"",ROUND(CHOOSE(StratNo,E_Snow!AA294+E_Snow!AY294,E_Aval!AA294+E_Aval!AY294,E_Smart!AA294+E_Smart!AY294,E_Dead!AA294+E_Dead!AY294,E_Cust!AA294+E_Cust!AY294),2))</f>
        <v/>
      </c>
      <c r="J294" s="13">
        <f>IF(OR($A294&gt;$B$3,Debts!$V$11=0),"",ROUND(CHOOSE(StratNo,E_Snow!AB294+E_Snow!AZ294,E_Aval!AB294+E_Aval!AZ294,E_Smart!AB294+E_Smart!AZ294,E_Dead!AB294+E_Dead!AZ294,E_Cust!AB294+E_Cust!AZ294),2))</f>
        <v/>
      </c>
      <c r="K294" s="13">
        <f>IF(OR($A294&gt;$B$3,Debts!$V$12=0),"",ROUND(CHOOSE(StratNo,E_Snow!AC294+E_Snow!BA294,E_Aval!AC294+E_Aval!BA294,E_Smart!AC294+E_Smart!BA294,E_Dead!AC294+E_Dead!BA294,E_Cust!AC294+E_Cust!BA294),2))</f>
        <v/>
      </c>
      <c r="L294" s="13">
        <f>IF(OR($A294&gt;$B$3,Debts!$V$13=0),"",ROUND(CHOOSE(StratNo,E_Snow!AD294+E_Snow!BB294,E_Aval!AD294+E_Aval!BB294,E_Smart!AD294+E_Smart!BB294,E_Dead!AD294+E_Dead!BB294,E_Cust!AD294+E_Cust!BB294),2))</f>
        <v/>
      </c>
      <c r="M294" s="13">
        <f>IF(OR($A294&gt;$B$3,Debts!$V$14=0),"",ROUND(CHOOSE(StratNo,E_Snow!AE294+E_Snow!BC294,E_Aval!AE294+E_Aval!BC294,E_Smart!AE294+E_Smart!BC294,E_Dead!AE294+E_Dead!BC294,E_Cust!AE294+E_Cust!BC294),2))</f>
        <v/>
      </c>
      <c r="N294" s="13">
        <f>IF(OR($A294&gt;$B$3,Debts!$V$15=0),"",ROUND(CHOOSE(StratNo,E_Snow!AF294+E_Snow!BD294,E_Aval!AF294+E_Aval!BD294,E_Smart!AF294+E_Smart!BD294,E_Dead!AF294+E_Dead!BD294,E_Cust!AF294+E_Cust!BD294),2))</f>
        <v/>
      </c>
      <c r="O294" s="13">
        <f>IF(OR($A294&gt;$B$3,Debts!$V$16=0),"",ROUND(CHOOSE(StratNo,E_Snow!AG294+E_Snow!BE294,E_Aval!AG294+E_Aval!BE294,E_Smart!AG294+E_Smart!BE294,E_Dead!AG294+E_Dead!BE294,E_Cust!AG294+E_Cust!BE294),2))</f>
        <v/>
      </c>
      <c r="P294" s="13">
        <f>IF($A294&gt;$B$3,"",CHOOSE(StratNo,E_Snow!G294,E_Aval!G294,E_Smart!G294,E_Dead!G294,E_Cust!G294))</f>
        <v/>
      </c>
      <c r="Q294" s="13">
        <f>IF($A294&gt;$B$3,"",CHOOSE(StratNo,E_Snow!H294,E_Aval!H294,E_Smart!H294,E_Dead!H294,E_Cust!H294))</f>
        <v/>
      </c>
      <c r="R294" s="13">
        <f>IF($A294&gt;$B$3,"",CHOOSE(StratNo,E_Snow!I294,E_Aval!I294,E_Smart!I294,E_Dead!I294,E_Cust!I294))</f>
        <v/>
      </c>
    </row>
    <row r="295">
      <c r="A295" s="20" t="n">
        <v>290</v>
      </c>
      <c r="B295" s="11">
        <f>IF(A295&gt;$B$3,"",Months!B295)</f>
        <v/>
      </c>
      <c r="C295" s="13">
        <f>IF(A295&gt;$B$3,"",ROUND(Months!C295+Months!D295,2))</f>
        <v/>
      </c>
      <c r="D295" s="13">
        <f>IF(OR($A295&gt;$B$3,Debts!$V$5=0),"",ROUND(CHOOSE(StratNo,E_Snow!V295+E_Snow!AT295,E_Aval!V295+E_Aval!AT295,E_Smart!V295+E_Smart!AT295,E_Dead!V295+E_Dead!AT295,E_Cust!V295+E_Cust!AT295),2))</f>
        <v/>
      </c>
      <c r="E295" s="13">
        <f>IF(OR($A295&gt;$B$3,Debts!$V$6=0),"",ROUND(CHOOSE(StratNo,E_Snow!W295+E_Snow!AU295,E_Aval!W295+E_Aval!AU295,E_Smart!W295+E_Smart!AU295,E_Dead!W295+E_Dead!AU295,E_Cust!W295+E_Cust!AU295),2))</f>
        <v/>
      </c>
      <c r="F295" s="13">
        <f>IF(OR($A295&gt;$B$3,Debts!$V$7=0),"",ROUND(CHOOSE(StratNo,E_Snow!X295+E_Snow!AV295,E_Aval!X295+E_Aval!AV295,E_Smart!X295+E_Smart!AV295,E_Dead!X295+E_Dead!AV295,E_Cust!X295+E_Cust!AV295),2))</f>
        <v/>
      </c>
      <c r="G295" s="13">
        <f>IF(OR($A295&gt;$B$3,Debts!$V$8=0),"",ROUND(CHOOSE(StratNo,E_Snow!Y295+E_Snow!AW295,E_Aval!Y295+E_Aval!AW295,E_Smart!Y295+E_Smart!AW295,E_Dead!Y295+E_Dead!AW295,E_Cust!Y295+E_Cust!AW295),2))</f>
        <v/>
      </c>
      <c r="H295" s="13">
        <f>IF(OR($A295&gt;$B$3,Debts!$V$9=0),"",ROUND(CHOOSE(StratNo,E_Snow!Z295+E_Snow!AX295,E_Aval!Z295+E_Aval!AX295,E_Smart!Z295+E_Smart!AX295,E_Dead!Z295+E_Dead!AX295,E_Cust!Z295+E_Cust!AX295),2))</f>
        <v/>
      </c>
      <c r="I295" s="13">
        <f>IF(OR($A295&gt;$B$3,Debts!$V$10=0),"",ROUND(CHOOSE(StratNo,E_Snow!AA295+E_Snow!AY295,E_Aval!AA295+E_Aval!AY295,E_Smart!AA295+E_Smart!AY295,E_Dead!AA295+E_Dead!AY295,E_Cust!AA295+E_Cust!AY295),2))</f>
        <v/>
      </c>
      <c r="J295" s="13">
        <f>IF(OR($A295&gt;$B$3,Debts!$V$11=0),"",ROUND(CHOOSE(StratNo,E_Snow!AB295+E_Snow!AZ295,E_Aval!AB295+E_Aval!AZ295,E_Smart!AB295+E_Smart!AZ295,E_Dead!AB295+E_Dead!AZ295,E_Cust!AB295+E_Cust!AZ295),2))</f>
        <v/>
      </c>
      <c r="K295" s="13">
        <f>IF(OR($A295&gt;$B$3,Debts!$V$12=0),"",ROUND(CHOOSE(StratNo,E_Snow!AC295+E_Snow!BA295,E_Aval!AC295+E_Aval!BA295,E_Smart!AC295+E_Smart!BA295,E_Dead!AC295+E_Dead!BA295,E_Cust!AC295+E_Cust!BA295),2))</f>
        <v/>
      </c>
      <c r="L295" s="13">
        <f>IF(OR($A295&gt;$B$3,Debts!$V$13=0),"",ROUND(CHOOSE(StratNo,E_Snow!AD295+E_Snow!BB295,E_Aval!AD295+E_Aval!BB295,E_Smart!AD295+E_Smart!BB295,E_Dead!AD295+E_Dead!BB295,E_Cust!AD295+E_Cust!BB295),2))</f>
        <v/>
      </c>
      <c r="M295" s="13">
        <f>IF(OR($A295&gt;$B$3,Debts!$V$14=0),"",ROUND(CHOOSE(StratNo,E_Snow!AE295+E_Snow!BC295,E_Aval!AE295+E_Aval!BC295,E_Smart!AE295+E_Smart!BC295,E_Dead!AE295+E_Dead!BC295,E_Cust!AE295+E_Cust!BC295),2))</f>
        <v/>
      </c>
      <c r="N295" s="13">
        <f>IF(OR($A295&gt;$B$3,Debts!$V$15=0),"",ROUND(CHOOSE(StratNo,E_Snow!AF295+E_Snow!BD295,E_Aval!AF295+E_Aval!BD295,E_Smart!AF295+E_Smart!BD295,E_Dead!AF295+E_Dead!BD295,E_Cust!AF295+E_Cust!BD295),2))</f>
        <v/>
      </c>
      <c r="O295" s="13">
        <f>IF(OR($A295&gt;$B$3,Debts!$V$16=0),"",ROUND(CHOOSE(StratNo,E_Snow!AG295+E_Snow!BE295,E_Aval!AG295+E_Aval!BE295,E_Smart!AG295+E_Smart!BE295,E_Dead!AG295+E_Dead!BE295,E_Cust!AG295+E_Cust!BE295),2))</f>
        <v/>
      </c>
      <c r="P295" s="13">
        <f>IF($A295&gt;$B$3,"",CHOOSE(StratNo,E_Snow!G295,E_Aval!G295,E_Smart!G295,E_Dead!G295,E_Cust!G295))</f>
        <v/>
      </c>
      <c r="Q295" s="13">
        <f>IF($A295&gt;$B$3,"",CHOOSE(StratNo,E_Snow!H295,E_Aval!H295,E_Smart!H295,E_Dead!H295,E_Cust!H295))</f>
        <v/>
      </c>
      <c r="R295" s="13">
        <f>IF($A295&gt;$B$3,"",CHOOSE(StratNo,E_Snow!I295,E_Aval!I295,E_Smart!I295,E_Dead!I295,E_Cust!I295))</f>
        <v/>
      </c>
    </row>
    <row r="296">
      <c r="A296" s="20" t="n">
        <v>291</v>
      </c>
      <c r="B296" s="11">
        <f>IF(A296&gt;$B$3,"",Months!B296)</f>
        <v/>
      </c>
      <c r="C296" s="13">
        <f>IF(A296&gt;$B$3,"",ROUND(Months!C296+Months!D296,2))</f>
        <v/>
      </c>
      <c r="D296" s="13">
        <f>IF(OR($A296&gt;$B$3,Debts!$V$5=0),"",ROUND(CHOOSE(StratNo,E_Snow!V296+E_Snow!AT296,E_Aval!V296+E_Aval!AT296,E_Smart!V296+E_Smart!AT296,E_Dead!V296+E_Dead!AT296,E_Cust!V296+E_Cust!AT296),2))</f>
        <v/>
      </c>
      <c r="E296" s="13">
        <f>IF(OR($A296&gt;$B$3,Debts!$V$6=0),"",ROUND(CHOOSE(StratNo,E_Snow!W296+E_Snow!AU296,E_Aval!W296+E_Aval!AU296,E_Smart!W296+E_Smart!AU296,E_Dead!W296+E_Dead!AU296,E_Cust!W296+E_Cust!AU296),2))</f>
        <v/>
      </c>
      <c r="F296" s="13">
        <f>IF(OR($A296&gt;$B$3,Debts!$V$7=0),"",ROUND(CHOOSE(StratNo,E_Snow!X296+E_Snow!AV296,E_Aval!X296+E_Aval!AV296,E_Smart!X296+E_Smart!AV296,E_Dead!X296+E_Dead!AV296,E_Cust!X296+E_Cust!AV296),2))</f>
        <v/>
      </c>
      <c r="G296" s="13">
        <f>IF(OR($A296&gt;$B$3,Debts!$V$8=0),"",ROUND(CHOOSE(StratNo,E_Snow!Y296+E_Snow!AW296,E_Aval!Y296+E_Aval!AW296,E_Smart!Y296+E_Smart!AW296,E_Dead!Y296+E_Dead!AW296,E_Cust!Y296+E_Cust!AW296),2))</f>
        <v/>
      </c>
      <c r="H296" s="13">
        <f>IF(OR($A296&gt;$B$3,Debts!$V$9=0),"",ROUND(CHOOSE(StratNo,E_Snow!Z296+E_Snow!AX296,E_Aval!Z296+E_Aval!AX296,E_Smart!Z296+E_Smart!AX296,E_Dead!Z296+E_Dead!AX296,E_Cust!Z296+E_Cust!AX296),2))</f>
        <v/>
      </c>
      <c r="I296" s="13">
        <f>IF(OR($A296&gt;$B$3,Debts!$V$10=0),"",ROUND(CHOOSE(StratNo,E_Snow!AA296+E_Snow!AY296,E_Aval!AA296+E_Aval!AY296,E_Smart!AA296+E_Smart!AY296,E_Dead!AA296+E_Dead!AY296,E_Cust!AA296+E_Cust!AY296),2))</f>
        <v/>
      </c>
      <c r="J296" s="13">
        <f>IF(OR($A296&gt;$B$3,Debts!$V$11=0),"",ROUND(CHOOSE(StratNo,E_Snow!AB296+E_Snow!AZ296,E_Aval!AB296+E_Aval!AZ296,E_Smart!AB296+E_Smart!AZ296,E_Dead!AB296+E_Dead!AZ296,E_Cust!AB296+E_Cust!AZ296),2))</f>
        <v/>
      </c>
      <c r="K296" s="13">
        <f>IF(OR($A296&gt;$B$3,Debts!$V$12=0),"",ROUND(CHOOSE(StratNo,E_Snow!AC296+E_Snow!BA296,E_Aval!AC296+E_Aval!BA296,E_Smart!AC296+E_Smart!BA296,E_Dead!AC296+E_Dead!BA296,E_Cust!AC296+E_Cust!BA296),2))</f>
        <v/>
      </c>
      <c r="L296" s="13">
        <f>IF(OR($A296&gt;$B$3,Debts!$V$13=0),"",ROUND(CHOOSE(StratNo,E_Snow!AD296+E_Snow!BB296,E_Aval!AD296+E_Aval!BB296,E_Smart!AD296+E_Smart!BB296,E_Dead!AD296+E_Dead!BB296,E_Cust!AD296+E_Cust!BB296),2))</f>
        <v/>
      </c>
      <c r="M296" s="13">
        <f>IF(OR($A296&gt;$B$3,Debts!$V$14=0),"",ROUND(CHOOSE(StratNo,E_Snow!AE296+E_Snow!BC296,E_Aval!AE296+E_Aval!BC296,E_Smart!AE296+E_Smart!BC296,E_Dead!AE296+E_Dead!BC296,E_Cust!AE296+E_Cust!BC296),2))</f>
        <v/>
      </c>
      <c r="N296" s="13">
        <f>IF(OR($A296&gt;$B$3,Debts!$V$15=0),"",ROUND(CHOOSE(StratNo,E_Snow!AF296+E_Snow!BD296,E_Aval!AF296+E_Aval!BD296,E_Smart!AF296+E_Smart!BD296,E_Dead!AF296+E_Dead!BD296,E_Cust!AF296+E_Cust!BD296),2))</f>
        <v/>
      </c>
      <c r="O296" s="13">
        <f>IF(OR($A296&gt;$B$3,Debts!$V$16=0),"",ROUND(CHOOSE(StratNo,E_Snow!AG296+E_Snow!BE296,E_Aval!AG296+E_Aval!BE296,E_Smart!AG296+E_Smart!BE296,E_Dead!AG296+E_Dead!BE296,E_Cust!AG296+E_Cust!BE296),2))</f>
        <v/>
      </c>
      <c r="P296" s="13">
        <f>IF($A296&gt;$B$3,"",CHOOSE(StratNo,E_Snow!G296,E_Aval!G296,E_Smart!G296,E_Dead!G296,E_Cust!G296))</f>
        <v/>
      </c>
      <c r="Q296" s="13">
        <f>IF($A296&gt;$B$3,"",CHOOSE(StratNo,E_Snow!H296,E_Aval!H296,E_Smart!H296,E_Dead!H296,E_Cust!H296))</f>
        <v/>
      </c>
      <c r="R296" s="13">
        <f>IF($A296&gt;$B$3,"",CHOOSE(StratNo,E_Snow!I296,E_Aval!I296,E_Smart!I296,E_Dead!I296,E_Cust!I296))</f>
        <v/>
      </c>
    </row>
    <row r="297">
      <c r="A297" s="20" t="n">
        <v>292</v>
      </c>
      <c r="B297" s="11">
        <f>IF(A297&gt;$B$3,"",Months!B297)</f>
        <v/>
      </c>
      <c r="C297" s="13">
        <f>IF(A297&gt;$B$3,"",ROUND(Months!C297+Months!D297,2))</f>
        <v/>
      </c>
      <c r="D297" s="13">
        <f>IF(OR($A297&gt;$B$3,Debts!$V$5=0),"",ROUND(CHOOSE(StratNo,E_Snow!V297+E_Snow!AT297,E_Aval!V297+E_Aval!AT297,E_Smart!V297+E_Smart!AT297,E_Dead!V297+E_Dead!AT297,E_Cust!V297+E_Cust!AT297),2))</f>
        <v/>
      </c>
      <c r="E297" s="13">
        <f>IF(OR($A297&gt;$B$3,Debts!$V$6=0),"",ROUND(CHOOSE(StratNo,E_Snow!W297+E_Snow!AU297,E_Aval!W297+E_Aval!AU297,E_Smart!W297+E_Smart!AU297,E_Dead!W297+E_Dead!AU297,E_Cust!W297+E_Cust!AU297),2))</f>
        <v/>
      </c>
      <c r="F297" s="13">
        <f>IF(OR($A297&gt;$B$3,Debts!$V$7=0),"",ROUND(CHOOSE(StratNo,E_Snow!X297+E_Snow!AV297,E_Aval!X297+E_Aval!AV297,E_Smart!X297+E_Smart!AV297,E_Dead!X297+E_Dead!AV297,E_Cust!X297+E_Cust!AV297),2))</f>
        <v/>
      </c>
      <c r="G297" s="13">
        <f>IF(OR($A297&gt;$B$3,Debts!$V$8=0),"",ROUND(CHOOSE(StratNo,E_Snow!Y297+E_Snow!AW297,E_Aval!Y297+E_Aval!AW297,E_Smart!Y297+E_Smart!AW297,E_Dead!Y297+E_Dead!AW297,E_Cust!Y297+E_Cust!AW297),2))</f>
        <v/>
      </c>
      <c r="H297" s="13">
        <f>IF(OR($A297&gt;$B$3,Debts!$V$9=0),"",ROUND(CHOOSE(StratNo,E_Snow!Z297+E_Snow!AX297,E_Aval!Z297+E_Aval!AX297,E_Smart!Z297+E_Smart!AX297,E_Dead!Z297+E_Dead!AX297,E_Cust!Z297+E_Cust!AX297),2))</f>
        <v/>
      </c>
      <c r="I297" s="13">
        <f>IF(OR($A297&gt;$B$3,Debts!$V$10=0),"",ROUND(CHOOSE(StratNo,E_Snow!AA297+E_Snow!AY297,E_Aval!AA297+E_Aval!AY297,E_Smart!AA297+E_Smart!AY297,E_Dead!AA297+E_Dead!AY297,E_Cust!AA297+E_Cust!AY297),2))</f>
        <v/>
      </c>
      <c r="J297" s="13">
        <f>IF(OR($A297&gt;$B$3,Debts!$V$11=0),"",ROUND(CHOOSE(StratNo,E_Snow!AB297+E_Snow!AZ297,E_Aval!AB297+E_Aval!AZ297,E_Smart!AB297+E_Smart!AZ297,E_Dead!AB297+E_Dead!AZ297,E_Cust!AB297+E_Cust!AZ297),2))</f>
        <v/>
      </c>
      <c r="K297" s="13">
        <f>IF(OR($A297&gt;$B$3,Debts!$V$12=0),"",ROUND(CHOOSE(StratNo,E_Snow!AC297+E_Snow!BA297,E_Aval!AC297+E_Aval!BA297,E_Smart!AC297+E_Smart!BA297,E_Dead!AC297+E_Dead!BA297,E_Cust!AC297+E_Cust!BA297),2))</f>
        <v/>
      </c>
      <c r="L297" s="13">
        <f>IF(OR($A297&gt;$B$3,Debts!$V$13=0),"",ROUND(CHOOSE(StratNo,E_Snow!AD297+E_Snow!BB297,E_Aval!AD297+E_Aval!BB297,E_Smart!AD297+E_Smart!BB297,E_Dead!AD297+E_Dead!BB297,E_Cust!AD297+E_Cust!BB297),2))</f>
        <v/>
      </c>
      <c r="M297" s="13">
        <f>IF(OR($A297&gt;$B$3,Debts!$V$14=0),"",ROUND(CHOOSE(StratNo,E_Snow!AE297+E_Snow!BC297,E_Aval!AE297+E_Aval!BC297,E_Smart!AE297+E_Smart!BC297,E_Dead!AE297+E_Dead!BC297,E_Cust!AE297+E_Cust!BC297),2))</f>
        <v/>
      </c>
      <c r="N297" s="13">
        <f>IF(OR($A297&gt;$B$3,Debts!$V$15=0),"",ROUND(CHOOSE(StratNo,E_Snow!AF297+E_Snow!BD297,E_Aval!AF297+E_Aval!BD297,E_Smart!AF297+E_Smart!BD297,E_Dead!AF297+E_Dead!BD297,E_Cust!AF297+E_Cust!BD297),2))</f>
        <v/>
      </c>
      <c r="O297" s="13">
        <f>IF(OR($A297&gt;$B$3,Debts!$V$16=0),"",ROUND(CHOOSE(StratNo,E_Snow!AG297+E_Snow!BE297,E_Aval!AG297+E_Aval!BE297,E_Smart!AG297+E_Smart!BE297,E_Dead!AG297+E_Dead!BE297,E_Cust!AG297+E_Cust!BE297),2))</f>
        <v/>
      </c>
      <c r="P297" s="13">
        <f>IF($A297&gt;$B$3,"",CHOOSE(StratNo,E_Snow!G297,E_Aval!G297,E_Smart!G297,E_Dead!G297,E_Cust!G297))</f>
        <v/>
      </c>
      <c r="Q297" s="13">
        <f>IF($A297&gt;$B$3,"",CHOOSE(StratNo,E_Snow!H297,E_Aval!H297,E_Smart!H297,E_Dead!H297,E_Cust!H297))</f>
        <v/>
      </c>
      <c r="R297" s="13">
        <f>IF($A297&gt;$B$3,"",CHOOSE(StratNo,E_Snow!I297,E_Aval!I297,E_Smart!I297,E_Dead!I297,E_Cust!I297))</f>
        <v/>
      </c>
    </row>
    <row r="298">
      <c r="A298" s="20" t="n">
        <v>293</v>
      </c>
      <c r="B298" s="11">
        <f>IF(A298&gt;$B$3,"",Months!B298)</f>
        <v/>
      </c>
      <c r="C298" s="13">
        <f>IF(A298&gt;$B$3,"",ROUND(Months!C298+Months!D298,2))</f>
        <v/>
      </c>
      <c r="D298" s="13">
        <f>IF(OR($A298&gt;$B$3,Debts!$V$5=0),"",ROUND(CHOOSE(StratNo,E_Snow!V298+E_Snow!AT298,E_Aval!V298+E_Aval!AT298,E_Smart!V298+E_Smart!AT298,E_Dead!V298+E_Dead!AT298,E_Cust!V298+E_Cust!AT298),2))</f>
        <v/>
      </c>
      <c r="E298" s="13">
        <f>IF(OR($A298&gt;$B$3,Debts!$V$6=0),"",ROUND(CHOOSE(StratNo,E_Snow!W298+E_Snow!AU298,E_Aval!W298+E_Aval!AU298,E_Smart!W298+E_Smart!AU298,E_Dead!W298+E_Dead!AU298,E_Cust!W298+E_Cust!AU298),2))</f>
        <v/>
      </c>
      <c r="F298" s="13">
        <f>IF(OR($A298&gt;$B$3,Debts!$V$7=0),"",ROUND(CHOOSE(StratNo,E_Snow!X298+E_Snow!AV298,E_Aval!X298+E_Aval!AV298,E_Smart!X298+E_Smart!AV298,E_Dead!X298+E_Dead!AV298,E_Cust!X298+E_Cust!AV298),2))</f>
        <v/>
      </c>
      <c r="G298" s="13">
        <f>IF(OR($A298&gt;$B$3,Debts!$V$8=0),"",ROUND(CHOOSE(StratNo,E_Snow!Y298+E_Snow!AW298,E_Aval!Y298+E_Aval!AW298,E_Smart!Y298+E_Smart!AW298,E_Dead!Y298+E_Dead!AW298,E_Cust!Y298+E_Cust!AW298),2))</f>
        <v/>
      </c>
      <c r="H298" s="13">
        <f>IF(OR($A298&gt;$B$3,Debts!$V$9=0),"",ROUND(CHOOSE(StratNo,E_Snow!Z298+E_Snow!AX298,E_Aval!Z298+E_Aval!AX298,E_Smart!Z298+E_Smart!AX298,E_Dead!Z298+E_Dead!AX298,E_Cust!Z298+E_Cust!AX298),2))</f>
        <v/>
      </c>
      <c r="I298" s="13">
        <f>IF(OR($A298&gt;$B$3,Debts!$V$10=0),"",ROUND(CHOOSE(StratNo,E_Snow!AA298+E_Snow!AY298,E_Aval!AA298+E_Aval!AY298,E_Smart!AA298+E_Smart!AY298,E_Dead!AA298+E_Dead!AY298,E_Cust!AA298+E_Cust!AY298),2))</f>
        <v/>
      </c>
      <c r="J298" s="13">
        <f>IF(OR($A298&gt;$B$3,Debts!$V$11=0),"",ROUND(CHOOSE(StratNo,E_Snow!AB298+E_Snow!AZ298,E_Aval!AB298+E_Aval!AZ298,E_Smart!AB298+E_Smart!AZ298,E_Dead!AB298+E_Dead!AZ298,E_Cust!AB298+E_Cust!AZ298),2))</f>
        <v/>
      </c>
      <c r="K298" s="13">
        <f>IF(OR($A298&gt;$B$3,Debts!$V$12=0),"",ROUND(CHOOSE(StratNo,E_Snow!AC298+E_Snow!BA298,E_Aval!AC298+E_Aval!BA298,E_Smart!AC298+E_Smart!BA298,E_Dead!AC298+E_Dead!BA298,E_Cust!AC298+E_Cust!BA298),2))</f>
        <v/>
      </c>
      <c r="L298" s="13">
        <f>IF(OR($A298&gt;$B$3,Debts!$V$13=0),"",ROUND(CHOOSE(StratNo,E_Snow!AD298+E_Snow!BB298,E_Aval!AD298+E_Aval!BB298,E_Smart!AD298+E_Smart!BB298,E_Dead!AD298+E_Dead!BB298,E_Cust!AD298+E_Cust!BB298),2))</f>
        <v/>
      </c>
      <c r="M298" s="13">
        <f>IF(OR($A298&gt;$B$3,Debts!$V$14=0),"",ROUND(CHOOSE(StratNo,E_Snow!AE298+E_Snow!BC298,E_Aval!AE298+E_Aval!BC298,E_Smart!AE298+E_Smart!BC298,E_Dead!AE298+E_Dead!BC298,E_Cust!AE298+E_Cust!BC298),2))</f>
        <v/>
      </c>
      <c r="N298" s="13">
        <f>IF(OR($A298&gt;$B$3,Debts!$V$15=0),"",ROUND(CHOOSE(StratNo,E_Snow!AF298+E_Snow!BD298,E_Aval!AF298+E_Aval!BD298,E_Smart!AF298+E_Smart!BD298,E_Dead!AF298+E_Dead!BD298,E_Cust!AF298+E_Cust!BD298),2))</f>
        <v/>
      </c>
      <c r="O298" s="13">
        <f>IF(OR($A298&gt;$B$3,Debts!$V$16=0),"",ROUND(CHOOSE(StratNo,E_Snow!AG298+E_Snow!BE298,E_Aval!AG298+E_Aval!BE298,E_Smart!AG298+E_Smart!BE298,E_Dead!AG298+E_Dead!BE298,E_Cust!AG298+E_Cust!BE298),2))</f>
        <v/>
      </c>
      <c r="P298" s="13">
        <f>IF($A298&gt;$B$3,"",CHOOSE(StratNo,E_Snow!G298,E_Aval!G298,E_Smart!G298,E_Dead!G298,E_Cust!G298))</f>
        <v/>
      </c>
      <c r="Q298" s="13">
        <f>IF($A298&gt;$B$3,"",CHOOSE(StratNo,E_Snow!H298,E_Aval!H298,E_Smart!H298,E_Dead!H298,E_Cust!H298))</f>
        <v/>
      </c>
      <c r="R298" s="13">
        <f>IF($A298&gt;$B$3,"",CHOOSE(StratNo,E_Snow!I298,E_Aval!I298,E_Smart!I298,E_Dead!I298,E_Cust!I298))</f>
        <v/>
      </c>
    </row>
    <row r="299">
      <c r="A299" s="20" t="n">
        <v>294</v>
      </c>
      <c r="B299" s="11">
        <f>IF(A299&gt;$B$3,"",Months!B299)</f>
        <v/>
      </c>
      <c r="C299" s="13">
        <f>IF(A299&gt;$B$3,"",ROUND(Months!C299+Months!D299,2))</f>
        <v/>
      </c>
      <c r="D299" s="13">
        <f>IF(OR($A299&gt;$B$3,Debts!$V$5=0),"",ROUND(CHOOSE(StratNo,E_Snow!V299+E_Snow!AT299,E_Aval!V299+E_Aval!AT299,E_Smart!V299+E_Smart!AT299,E_Dead!V299+E_Dead!AT299,E_Cust!V299+E_Cust!AT299),2))</f>
        <v/>
      </c>
      <c r="E299" s="13">
        <f>IF(OR($A299&gt;$B$3,Debts!$V$6=0),"",ROUND(CHOOSE(StratNo,E_Snow!W299+E_Snow!AU299,E_Aval!W299+E_Aval!AU299,E_Smart!W299+E_Smart!AU299,E_Dead!W299+E_Dead!AU299,E_Cust!W299+E_Cust!AU299),2))</f>
        <v/>
      </c>
      <c r="F299" s="13">
        <f>IF(OR($A299&gt;$B$3,Debts!$V$7=0),"",ROUND(CHOOSE(StratNo,E_Snow!X299+E_Snow!AV299,E_Aval!X299+E_Aval!AV299,E_Smart!X299+E_Smart!AV299,E_Dead!X299+E_Dead!AV299,E_Cust!X299+E_Cust!AV299),2))</f>
        <v/>
      </c>
      <c r="G299" s="13">
        <f>IF(OR($A299&gt;$B$3,Debts!$V$8=0),"",ROUND(CHOOSE(StratNo,E_Snow!Y299+E_Snow!AW299,E_Aval!Y299+E_Aval!AW299,E_Smart!Y299+E_Smart!AW299,E_Dead!Y299+E_Dead!AW299,E_Cust!Y299+E_Cust!AW299),2))</f>
        <v/>
      </c>
      <c r="H299" s="13">
        <f>IF(OR($A299&gt;$B$3,Debts!$V$9=0),"",ROUND(CHOOSE(StratNo,E_Snow!Z299+E_Snow!AX299,E_Aval!Z299+E_Aval!AX299,E_Smart!Z299+E_Smart!AX299,E_Dead!Z299+E_Dead!AX299,E_Cust!Z299+E_Cust!AX299),2))</f>
        <v/>
      </c>
      <c r="I299" s="13">
        <f>IF(OR($A299&gt;$B$3,Debts!$V$10=0),"",ROUND(CHOOSE(StratNo,E_Snow!AA299+E_Snow!AY299,E_Aval!AA299+E_Aval!AY299,E_Smart!AA299+E_Smart!AY299,E_Dead!AA299+E_Dead!AY299,E_Cust!AA299+E_Cust!AY299),2))</f>
        <v/>
      </c>
      <c r="J299" s="13">
        <f>IF(OR($A299&gt;$B$3,Debts!$V$11=0),"",ROUND(CHOOSE(StratNo,E_Snow!AB299+E_Snow!AZ299,E_Aval!AB299+E_Aval!AZ299,E_Smart!AB299+E_Smart!AZ299,E_Dead!AB299+E_Dead!AZ299,E_Cust!AB299+E_Cust!AZ299),2))</f>
        <v/>
      </c>
      <c r="K299" s="13">
        <f>IF(OR($A299&gt;$B$3,Debts!$V$12=0),"",ROUND(CHOOSE(StratNo,E_Snow!AC299+E_Snow!BA299,E_Aval!AC299+E_Aval!BA299,E_Smart!AC299+E_Smart!BA299,E_Dead!AC299+E_Dead!BA299,E_Cust!AC299+E_Cust!BA299),2))</f>
        <v/>
      </c>
      <c r="L299" s="13">
        <f>IF(OR($A299&gt;$B$3,Debts!$V$13=0),"",ROUND(CHOOSE(StratNo,E_Snow!AD299+E_Snow!BB299,E_Aval!AD299+E_Aval!BB299,E_Smart!AD299+E_Smart!BB299,E_Dead!AD299+E_Dead!BB299,E_Cust!AD299+E_Cust!BB299),2))</f>
        <v/>
      </c>
      <c r="M299" s="13">
        <f>IF(OR($A299&gt;$B$3,Debts!$V$14=0),"",ROUND(CHOOSE(StratNo,E_Snow!AE299+E_Snow!BC299,E_Aval!AE299+E_Aval!BC299,E_Smart!AE299+E_Smart!BC299,E_Dead!AE299+E_Dead!BC299,E_Cust!AE299+E_Cust!BC299),2))</f>
        <v/>
      </c>
      <c r="N299" s="13">
        <f>IF(OR($A299&gt;$B$3,Debts!$V$15=0),"",ROUND(CHOOSE(StratNo,E_Snow!AF299+E_Snow!BD299,E_Aval!AF299+E_Aval!BD299,E_Smart!AF299+E_Smart!BD299,E_Dead!AF299+E_Dead!BD299,E_Cust!AF299+E_Cust!BD299),2))</f>
        <v/>
      </c>
      <c r="O299" s="13">
        <f>IF(OR($A299&gt;$B$3,Debts!$V$16=0),"",ROUND(CHOOSE(StratNo,E_Snow!AG299+E_Snow!BE299,E_Aval!AG299+E_Aval!BE299,E_Smart!AG299+E_Smart!BE299,E_Dead!AG299+E_Dead!BE299,E_Cust!AG299+E_Cust!BE299),2))</f>
        <v/>
      </c>
      <c r="P299" s="13">
        <f>IF($A299&gt;$B$3,"",CHOOSE(StratNo,E_Snow!G299,E_Aval!G299,E_Smart!G299,E_Dead!G299,E_Cust!G299))</f>
        <v/>
      </c>
      <c r="Q299" s="13">
        <f>IF($A299&gt;$B$3,"",CHOOSE(StratNo,E_Snow!H299,E_Aval!H299,E_Smart!H299,E_Dead!H299,E_Cust!H299))</f>
        <v/>
      </c>
      <c r="R299" s="13">
        <f>IF($A299&gt;$B$3,"",CHOOSE(StratNo,E_Snow!I299,E_Aval!I299,E_Smart!I299,E_Dead!I299,E_Cust!I299))</f>
        <v/>
      </c>
    </row>
    <row r="300">
      <c r="A300" s="20" t="n">
        <v>295</v>
      </c>
      <c r="B300" s="11">
        <f>IF(A300&gt;$B$3,"",Months!B300)</f>
        <v/>
      </c>
      <c r="C300" s="13">
        <f>IF(A300&gt;$B$3,"",ROUND(Months!C300+Months!D300,2))</f>
        <v/>
      </c>
      <c r="D300" s="13">
        <f>IF(OR($A300&gt;$B$3,Debts!$V$5=0),"",ROUND(CHOOSE(StratNo,E_Snow!V300+E_Snow!AT300,E_Aval!V300+E_Aval!AT300,E_Smart!V300+E_Smart!AT300,E_Dead!V300+E_Dead!AT300,E_Cust!V300+E_Cust!AT300),2))</f>
        <v/>
      </c>
      <c r="E300" s="13">
        <f>IF(OR($A300&gt;$B$3,Debts!$V$6=0),"",ROUND(CHOOSE(StratNo,E_Snow!W300+E_Snow!AU300,E_Aval!W300+E_Aval!AU300,E_Smart!W300+E_Smart!AU300,E_Dead!W300+E_Dead!AU300,E_Cust!W300+E_Cust!AU300),2))</f>
        <v/>
      </c>
      <c r="F300" s="13">
        <f>IF(OR($A300&gt;$B$3,Debts!$V$7=0),"",ROUND(CHOOSE(StratNo,E_Snow!X300+E_Snow!AV300,E_Aval!X300+E_Aval!AV300,E_Smart!X300+E_Smart!AV300,E_Dead!X300+E_Dead!AV300,E_Cust!X300+E_Cust!AV300),2))</f>
        <v/>
      </c>
      <c r="G300" s="13">
        <f>IF(OR($A300&gt;$B$3,Debts!$V$8=0),"",ROUND(CHOOSE(StratNo,E_Snow!Y300+E_Snow!AW300,E_Aval!Y300+E_Aval!AW300,E_Smart!Y300+E_Smart!AW300,E_Dead!Y300+E_Dead!AW300,E_Cust!Y300+E_Cust!AW300),2))</f>
        <v/>
      </c>
      <c r="H300" s="13">
        <f>IF(OR($A300&gt;$B$3,Debts!$V$9=0),"",ROUND(CHOOSE(StratNo,E_Snow!Z300+E_Snow!AX300,E_Aval!Z300+E_Aval!AX300,E_Smart!Z300+E_Smart!AX300,E_Dead!Z300+E_Dead!AX300,E_Cust!Z300+E_Cust!AX300),2))</f>
        <v/>
      </c>
      <c r="I300" s="13">
        <f>IF(OR($A300&gt;$B$3,Debts!$V$10=0),"",ROUND(CHOOSE(StratNo,E_Snow!AA300+E_Snow!AY300,E_Aval!AA300+E_Aval!AY300,E_Smart!AA300+E_Smart!AY300,E_Dead!AA300+E_Dead!AY300,E_Cust!AA300+E_Cust!AY300),2))</f>
        <v/>
      </c>
      <c r="J300" s="13">
        <f>IF(OR($A300&gt;$B$3,Debts!$V$11=0),"",ROUND(CHOOSE(StratNo,E_Snow!AB300+E_Snow!AZ300,E_Aval!AB300+E_Aval!AZ300,E_Smart!AB300+E_Smart!AZ300,E_Dead!AB300+E_Dead!AZ300,E_Cust!AB300+E_Cust!AZ300),2))</f>
        <v/>
      </c>
      <c r="K300" s="13">
        <f>IF(OR($A300&gt;$B$3,Debts!$V$12=0),"",ROUND(CHOOSE(StratNo,E_Snow!AC300+E_Snow!BA300,E_Aval!AC300+E_Aval!BA300,E_Smart!AC300+E_Smart!BA300,E_Dead!AC300+E_Dead!BA300,E_Cust!AC300+E_Cust!BA300),2))</f>
        <v/>
      </c>
      <c r="L300" s="13">
        <f>IF(OR($A300&gt;$B$3,Debts!$V$13=0),"",ROUND(CHOOSE(StratNo,E_Snow!AD300+E_Snow!BB300,E_Aval!AD300+E_Aval!BB300,E_Smart!AD300+E_Smart!BB300,E_Dead!AD300+E_Dead!BB300,E_Cust!AD300+E_Cust!BB300),2))</f>
        <v/>
      </c>
      <c r="M300" s="13">
        <f>IF(OR($A300&gt;$B$3,Debts!$V$14=0),"",ROUND(CHOOSE(StratNo,E_Snow!AE300+E_Snow!BC300,E_Aval!AE300+E_Aval!BC300,E_Smart!AE300+E_Smart!BC300,E_Dead!AE300+E_Dead!BC300,E_Cust!AE300+E_Cust!BC300),2))</f>
        <v/>
      </c>
      <c r="N300" s="13">
        <f>IF(OR($A300&gt;$B$3,Debts!$V$15=0),"",ROUND(CHOOSE(StratNo,E_Snow!AF300+E_Snow!BD300,E_Aval!AF300+E_Aval!BD300,E_Smart!AF300+E_Smart!BD300,E_Dead!AF300+E_Dead!BD300,E_Cust!AF300+E_Cust!BD300),2))</f>
        <v/>
      </c>
      <c r="O300" s="13">
        <f>IF(OR($A300&gt;$B$3,Debts!$V$16=0),"",ROUND(CHOOSE(StratNo,E_Snow!AG300+E_Snow!BE300,E_Aval!AG300+E_Aval!BE300,E_Smart!AG300+E_Smart!BE300,E_Dead!AG300+E_Dead!BE300,E_Cust!AG300+E_Cust!BE300),2))</f>
        <v/>
      </c>
      <c r="P300" s="13">
        <f>IF($A300&gt;$B$3,"",CHOOSE(StratNo,E_Snow!G300,E_Aval!G300,E_Smart!G300,E_Dead!G300,E_Cust!G300))</f>
        <v/>
      </c>
      <c r="Q300" s="13">
        <f>IF($A300&gt;$B$3,"",CHOOSE(StratNo,E_Snow!H300,E_Aval!H300,E_Smart!H300,E_Dead!H300,E_Cust!H300))</f>
        <v/>
      </c>
      <c r="R300" s="13">
        <f>IF($A300&gt;$B$3,"",CHOOSE(StratNo,E_Snow!I300,E_Aval!I300,E_Smart!I300,E_Dead!I300,E_Cust!I300))</f>
        <v/>
      </c>
    </row>
    <row r="301">
      <c r="A301" s="20" t="n">
        <v>296</v>
      </c>
      <c r="B301" s="11">
        <f>IF(A301&gt;$B$3,"",Months!B301)</f>
        <v/>
      </c>
      <c r="C301" s="13">
        <f>IF(A301&gt;$B$3,"",ROUND(Months!C301+Months!D301,2))</f>
        <v/>
      </c>
      <c r="D301" s="13">
        <f>IF(OR($A301&gt;$B$3,Debts!$V$5=0),"",ROUND(CHOOSE(StratNo,E_Snow!V301+E_Snow!AT301,E_Aval!V301+E_Aval!AT301,E_Smart!V301+E_Smart!AT301,E_Dead!V301+E_Dead!AT301,E_Cust!V301+E_Cust!AT301),2))</f>
        <v/>
      </c>
      <c r="E301" s="13">
        <f>IF(OR($A301&gt;$B$3,Debts!$V$6=0),"",ROUND(CHOOSE(StratNo,E_Snow!W301+E_Snow!AU301,E_Aval!W301+E_Aval!AU301,E_Smart!W301+E_Smart!AU301,E_Dead!W301+E_Dead!AU301,E_Cust!W301+E_Cust!AU301),2))</f>
        <v/>
      </c>
      <c r="F301" s="13">
        <f>IF(OR($A301&gt;$B$3,Debts!$V$7=0),"",ROUND(CHOOSE(StratNo,E_Snow!X301+E_Snow!AV301,E_Aval!X301+E_Aval!AV301,E_Smart!X301+E_Smart!AV301,E_Dead!X301+E_Dead!AV301,E_Cust!X301+E_Cust!AV301),2))</f>
        <v/>
      </c>
      <c r="G301" s="13">
        <f>IF(OR($A301&gt;$B$3,Debts!$V$8=0),"",ROUND(CHOOSE(StratNo,E_Snow!Y301+E_Snow!AW301,E_Aval!Y301+E_Aval!AW301,E_Smart!Y301+E_Smart!AW301,E_Dead!Y301+E_Dead!AW301,E_Cust!Y301+E_Cust!AW301),2))</f>
        <v/>
      </c>
      <c r="H301" s="13">
        <f>IF(OR($A301&gt;$B$3,Debts!$V$9=0),"",ROUND(CHOOSE(StratNo,E_Snow!Z301+E_Snow!AX301,E_Aval!Z301+E_Aval!AX301,E_Smart!Z301+E_Smart!AX301,E_Dead!Z301+E_Dead!AX301,E_Cust!Z301+E_Cust!AX301),2))</f>
        <v/>
      </c>
      <c r="I301" s="13">
        <f>IF(OR($A301&gt;$B$3,Debts!$V$10=0),"",ROUND(CHOOSE(StratNo,E_Snow!AA301+E_Snow!AY301,E_Aval!AA301+E_Aval!AY301,E_Smart!AA301+E_Smart!AY301,E_Dead!AA301+E_Dead!AY301,E_Cust!AA301+E_Cust!AY301),2))</f>
        <v/>
      </c>
      <c r="J301" s="13">
        <f>IF(OR($A301&gt;$B$3,Debts!$V$11=0),"",ROUND(CHOOSE(StratNo,E_Snow!AB301+E_Snow!AZ301,E_Aval!AB301+E_Aval!AZ301,E_Smart!AB301+E_Smart!AZ301,E_Dead!AB301+E_Dead!AZ301,E_Cust!AB301+E_Cust!AZ301),2))</f>
        <v/>
      </c>
      <c r="K301" s="13">
        <f>IF(OR($A301&gt;$B$3,Debts!$V$12=0),"",ROUND(CHOOSE(StratNo,E_Snow!AC301+E_Snow!BA301,E_Aval!AC301+E_Aval!BA301,E_Smart!AC301+E_Smart!BA301,E_Dead!AC301+E_Dead!BA301,E_Cust!AC301+E_Cust!BA301),2))</f>
        <v/>
      </c>
      <c r="L301" s="13">
        <f>IF(OR($A301&gt;$B$3,Debts!$V$13=0),"",ROUND(CHOOSE(StratNo,E_Snow!AD301+E_Snow!BB301,E_Aval!AD301+E_Aval!BB301,E_Smart!AD301+E_Smart!BB301,E_Dead!AD301+E_Dead!BB301,E_Cust!AD301+E_Cust!BB301),2))</f>
        <v/>
      </c>
      <c r="M301" s="13">
        <f>IF(OR($A301&gt;$B$3,Debts!$V$14=0),"",ROUND(CHOOSE(StratNo,E_Snow!AE301+E_Snow!BC301,E_Aval!AE301+E_Aval!BC301,E_Smart!AE301+E_Smart!BC301,E_Dead!AE301+E_Dead!BC301,E_Cust!AE301+E_Cust!BC301),2))</f>
        <v/>
      </c>
      <c r="N301" s="13">
        <f>IF(OR($A301&gt;$B$3,Debts!$V$15=0),"",ROUND(CHOOSE(StratNo,E_Snow!AF301+E_Snow!BD301,E_Aval!AF301+E_Aval!BD301,E_Smart!AF301+E_Smart!BD301,E_Dead!AF301+E_Dead!BD301,E_Cust!AF301+E_Cust!BD301),2))</f>
        <v/>
      </c>
      <c r="O301" s="13">
        <f>IF(OR($A301&gt;$B$3,Debts!$V$16=0),"",ROUND(CHOOSE(StratNo,E_Snow!AG301+E_Snow!BE301,E_Aval!AG301+E_Aval!BE301,E_Smart!AG301+E_Smart!BE301,E_Dead!AG301+E_Dead!BE301,E_Cust!AG301+E_Cust!BE301),2))</f>
        <v/>
      </c>
      <c r="P301" s="13">
        <f>IF($A301&gt;$B$3,"",CHOOSE(StratNo,E_Snow!G301,E_Aval!G301,E_Smart!G301,E_Dead!G301,E_Cust!G301))</f>
        <v/>
      </c>
      <c r="Q301" s="13">
        <f>IF($A301&gt;$B$3,"",CHOOSE(StratNo,E_Snow!H301,E_Aval!H301,E_Smart!H301,E_Dead!H301,E_Cust!H301))</f>
        <v/>
      </c>
      <c r="R301" s="13">
        <f>IF($A301&gt;$B$3,"",CHOOSE(StratNo,E_Snow!I301,E_Aval!I301,E_Smart!I301,E_Dead!I301,E_Cust!I301))</f>
        <v/>
      </c>
    </row>
    <row r="302">
      <c r="A302" s="20" t="n">
        <v>297</v>
      </c>
      <c r="B302" s="11">
        <f>IF(A302&gt;$B$3,"",Months!B302)</f>
        <v/>
      </c>
      <c r="C302" s="13">
        <f>IF(A302&gt;$B$3,"",ROUND(Months!C302+Months!D302,2))</f>
        <v/>
      </c>
      <c r="D302" s="13">
        <f>IF(OR($A302&gt;$B$3,Debts!$V$5=0),"",ROUND(CHOOSE(StratNo,E_Snow!V302+E_Snow!AT302,E_Aval!V302+E_Aval!AT302,E_Smart!V302+E_Smart!AT302,E_Dead!V302+E_Dead!AT302,E_Cust!V302+E_Cust!AT302),2))</f>
        <v/>
      </c>
      <c r="E302" s="13">
        <f>IF(OR($A302&gt;$B$3,Debts!$V$6=0),"",ROUND(CHOOSE(StratNo,E_Snow!W302+E_Snow!AU302,E_Aval!W302+E_Aval!AU302,E_Smart!W302+E_Smart!AU302,E_Dead!W302+E_Dead!AU302,E_Cust!W302+E_Cust!AU302),2))</f>
        <v/>
      </c>
      <c r="F302" s="13">
        <f>IF(OR($A302&gt;$B$3,Debts!$V$7=0),"",ROUND(CHOOSE(StratNo,E_Snow!X302+E_Snow!AV302,E_Aval!X302+E_Aval!AV302,E_Smart!X302+E_Smart!AV302,E_Dead!X302+E_Dead!AV302,E_Cust!X302+E_Cust!AV302),2))</f>
        <v/>
      </c>
      <c r="G302" s="13">
        <f>IF(OR($A302&gt;$B$3,Debts!$V$8=0),"",ROUND(CHOOSE(StratNo,E_Snow!Y302+E_Snow!AW302,E_Aval!Y302+E_Aval!AW302,E_Smart!Y302+E_Smart!AW302,E_Dead!Y302+E_Dead!AW302,E_Cust!Y302+E_Cust!AW302),2))</f>
        <v/>
      </c>
      <c r="H302" s="13">
        <f>IF(OR($A302&gt;$B$3,Debts!$V$9=0),"",ROUND(CHOOSE(StratNo,E_Snow!Z302+E_Snow!AX302,E_Aval!Z302+E_Aval!AX302,E_Smart!Z302+E_Smart!AX302,E_Dead!Z302+E_Dead!AX302,E_Cust!Z302+E_Cust!AX302),2))</f>
        <v/>
      </c>
      <c r="I302" s="13">
        <f>IF(OR($A302&gt;$B$3,Debts!$V$10=0),"",ROUND(CHOOSE(StratNo,E_Snow!AA302+E_Snow!AY302,E_Aval!AA302+E_Aval!AY302,E_Smart!AA302+E_Smart!AY302,E_Dead!AA302+E_Dead!AY302,E_Cust!AA302+E_Cust!AY302),2))</f>
        <v/>
      </c>
      <c r="J302" s="13">
        <f>IF(OR($A302&gt;$B$3,Debts!$V$11=0),"",ROUND(CHOOSE(StratNo,E_Snow!AB302+E_Snow!AZ302,E_Aval!AB302+E_Aval!AZ302,E_Smart!AB302+E_Smart!AZ302,E_Dead!AB302+E_Dead!AZ302,E_Cust!AB302+E_Cust!AZ302),2))</f>
        <v/>
      </c>
      <c r="K302" s="13">
        <f>IF(OR($A302&gt;$B$3,Debts!$V$12=0),"",ROUND(CHOOSE(StratNo,E_Snow!AC302+E_Snow!BA302,E_Aval!AC302+E_Aval!BA302,E_Smart!AC302+E_Smart!BA302,E_Dead!AC302+E_Dead!BA302,E_Cust!AC302+E_Cust!BA302),2))</f>
        <v/>
      </c>
      <c r="L302" s="13">
        <f>IF(OR($A302&gt;$B$3,Debts!$V$13=0),"",ROUND(CHOOSE(StratNo,E_Snow!AD302+E_Snow!BB302,E_Aval!AD302+E_Aval!BB302,E_Smart!AD302+E_Smart!BB302,E_Dead!AD302+E_Dead!BB302,E_Cust!AD302+E_Cust!BB302),2))</f>
        <v/>
      </c>
      <c r="M302" s="13">
        <f>IF(OR($A302&gt;$B$3,Debts!$V$14=0),"",ROUND(CHOOSE(StratNo,E_Snow!AE302+E_Snow!BC302,E_Aval!AE302+E_Aval!BC302,E_Smart!AE302+E_Smart!BC302,E_Dead!AE302+E_Dead!BC302,E_Cust!AE302+E_Cust!BC302),2))</f>
        <v/>
      </c>
      <c r="N302" s="13">
        <f>IF(OR($A302&gt;$B$3,Debts!$V$15=0),"",ROUND(CHOOSE(StratNo,E_Snow!AF302+E_Snow!BD302,E_Aval!AF302+E_Aval!BD302,E_Smart!AF302+E_Smart!BD302,E_Dead!AF302+E_Dead!BD302,E_Cust!AF302+E_Cust!BD302),2))</f>
        <v/>
      </c>
      <c r="O302" s="13">
        <f>IF(OR($A302&gt;$B$3,Debts!$V$16=0),"",ROUND(CHOOSE(StratNo,E_Snow!AG302+E_Snow!BE302,E_Aval!AG302+E_Aval!BE302,E_Smart!AG302+E_Smart!BE302,E_Dead!AG302+E_Dead!BE302,E_Cust!AG302+E_Cust!BE302),2))</f>
        <v/>
      </c>
      <c r="P302" s="13">
        <f>IF($A302&gt;$B$3,"",CHOOSE(StratNo,E_Snow!G302,E_Aval!G302,E_Smart!G302,E_Dead!G302,E_Cust!G302))</f>
        <v/>
      </c>
      <c r="Q302" s="13">
        <f>IF($A302&gt;$B$3,"",CHOOSE(StratNo,E_Snow!H302,E_Aval!H302,E_Smart!H302,E_Dead!H302,E_Cust!H302))</f>
        <v/>
      </c>
      <c r="R302" s="13">
        <f>IF($A302&gt;$B$3,"",CHOOSE(StratNo,E_Snow!I302,E_Aval!I302,E_Smart!I302,E_Dead!I302,E_Cust!I302))</f>
        <v/>
      </c>
    </row>
    <row r="303">
      <c r="A303" s="20" t="n">
        <v>298</v>
      </c>
      <c r="B303" s="11">
        <f>IF(A303&gt;$B$3,"",Months!B303)</f>
        <v/>
      </c>
      <c r="C303" s="13">
        <f>IF(A303&gt;$B$3,"",ROUND(Months!C303+Months!D303,2))</f>
        <v/>
      </c>
      <c r="D303" s="13">
        <f>IF(OR($A303&gt;$B$3,Debts!$V$5=0),"",ROUND(CHOOSE(StratNo,E_Snow!V303+E_Snow!AT303,E_Aval!V303+E_Aval!AT303,E_Smart!V303+E_Smart!AT303,E_Dead!V303+E_Dead!AT303,E_Cust!V303+E_Cust!AT303),2))</f>
        <v/>
      </c>
      <c r="E303" s="13">
        <f>IF(OR($A303&gt;$B$3,Debts!$V$6=0),"",ROUND(CHOOSE(StratNo,E_Snow!W303+E_Snow!AU303,E_Aval!W303+E_Aval!AU303,E_Smart!W303+E_Smart!AU303,E_Dead!W303+E_Dead!AU303,E_Cust!W303+E_Cust!AU303),2))</f>
        <v/>
      </c>
      <c r="F303" s="13">
        <f>IF(OR($A303&gt;$B$3,Debts!$V$7=0),"",ROUND(CHOOSE(StratNo,E_Snow!X303+E_Snow!AV303,E_Aval!X303+E_Aval!AV303,E_Smart!X303+E_Smart!AV303,E_Dead!X303+E_Dead!AV303,E_Cust!X303+E_Cust!AV303),2))</f>
        <v/>
      </c>
      <c r="G303" s="13">
        <f>IF(OR($A303&gt;$B$3,Debts!$V$8=0),"",ROUND(CHOOSE(StratNo,E_Snow!Y303+E_Snow!AW303,E_Aval!Y303+E_Aval!AW303,E_Smart!Y303+E_Smart!AW303,E_Dead!Y303+E_Dead!AW303,E_Cust!Y303+E_Cust!AW303),2))</f>
        <v/>
      </c>
      <c r="H303" s="13">
        <f>IF(OR($A303&gt;$B$3,Debts!$V$9=0),"",ROUND(CHOOSE(StratNo,E_Snow!Z303+E_Snow!AX303,E_Aval!Z303+E_Aval!AX303,E_Smart!Z303+E_Smart!AX303,E_Dead!Z303+E_Dead!AX303,E_Cust!Z303+E_Cust!AX303),2))</f>
        <v/>
      </c>
      <c r="I303" s="13">
        <f>IF(OR($A303&gt;$B$3,Debts!$V$10=0),"",ROUND(CHOOSE(StratNo,E_Snow!AA303+E_Snow!AY303,E_Aval!AA303+E_Aval!AY303,E_Smart!AA303+E_Smart!AY303,E_Dead!AA303+E_Dead!AY303,E_Cust!AA303+E_Cust!AY303),2))</f>
        <v/>
      </c>
      <c r="J303" s="13">
        <f>IF(OR($A303&gt;$B$3,Debts!$V$11=0),"",ROUND(CHOOSE(StratNo,E_Snow!AB303+E_Snow!AZ303,E_Aval!AB303+E_Aval!AZ303,E_Smart!AB303+E_Smart!AZ303,E_Dead!AB303+E_Dead!AZ303,E_Cust!AB303+E_Cust!AZ303),2))</f>
        <v/>
      </c>
      <c r="K303" s="13">
        <f>IF(OR($A303&gt;$B$3,Debts!$V$12=0),"",ROUND(CHOOSE(StratNo,E_Snow!AC303+E_Snow!BA303,E_Aval!AC303+E_Aval!BA303,E_Smart!AC303+E_Smart!BA303,E_Dead!AC303+E_Dead!BA303,E_Cust!AC303+E_Cust!BA303),2))</f>
        <v/>
      </c>
      <c r="L303" s="13">
        <f>IF(OR($A303&gt;$B$3,Debts!$V$13=0),"",ROUND(CHOOSE(StratNo,E_Snow!AD303+E_Snow!BB303,E_Aval!AD303+E_Aval!BB303,E_Smart!AD303+E_Smart!BB303,E_Dead!AD303+E_Dead!BB303,E_Cust!AD303+E_Cust!BB303),2))</f>
        <v/>
      </c>
      <c r="M303" s="13">
        <f>IF(OR($A303&gt;$B$3,Debts!$V$14=0),"",ROUND(CHOOSE(StratNo,E_Snow!AE303+E_Snow!BC303,E_Aval!AE303+E_Aval!BC303,E_Smart!AE303+E_Smart!BC303,E_Dead!AE303+E_Dead!BC303,E_Cust!AE303+E_Cust!BC303),2))</f>
        <v/>
      </c>
      <c r="N303" s="13">
        <f>IF(OR($A303&gt;$B$3,Debts!$V$15=0),"",ROUND(CHOOSE(StratNo,E_Snow!AF303+E_Snow!BD303,E_Aval!AF303+E_Aval!BD303,E_Smart!AF303+E_Smart!BD303,E_Dead!AF303+E_Dead!BD303,E_Cust!AF303+E_Cust!BD303),2))</f>
        <v/>
      </c>
      <c r="O303" s="13">
        <f>IF(OR($A303&gt;$B$3,Debts!$V$16=0),"",ROUND(CHOOSE(StratNo,E_Snow!AG303+E_Snow!BE303,E_Aval!AG303+E_Aval!BE303,E_Smart!AG303+E_Smart!BE303,E_Dead!AG303+E_Dead!BE303,E_Cust!AG303+E_Cust!BE303),2))</f>
        <v/>
      </c>
      <c r="P303" s="13">
        <f>IF($A303&gt;$B$3,"",CHOOSE(StratNo,E_Snow!G303,E_Aval!G303,E_Smart!G303,E_Dead!G303,E_Cust!G303))</f>
        <v/>
      </c>
      <c r="Q303" s="13">
        <f>IF($A303&gt;$B$3,"",CHOOSE(StratNo,E_Snow!H303,E_Aval!H303,E_Smart!H303,E_Dead!H303,E_Cust!H303))</f>
        <v/>
      </c>
      <c r="R303" s="13">
        <f>IF($A303&gt;$B$3,"",CHOOSE(StratNo,E_Snow!I303,E_Aval!I303,E_Smart!I303,E_Dead!I303,E_Cust!I303))</f>
        <v/>
      </c>
    </row>
    <row r="304">
      <c r="A304" s="20" t="n">
        <v>299</v>
      </c>
      <c r="B304" s="11">
        <f>IF(A304&gt;$B$3,"",Months!B304)</f>
        <v/>
      </c>
      <c r="C304" s="13">
        <f>IF(A304&gt;$B$3,"",ROUND(Months!C304+Months!D304,2))</f>
        <v/>
      </c>
      <c r="D304" s="13">
        <f>IF(OR($A304&gt;$B$3,Debts!$V$5=0),"",ROUND(CHOOSE(StratNo,E_Snow!V304+E_Snow!AT304,E_Aval!V304+E_Aval!AT304,E_Smart!V304+E_Smart!AT304,E_Dead!V304+E_Dead!AT304,E_Cust!V304+E_Cust!AT304),2))</f>
        <v/>
      </c>
      <c r="E304" s="13">
        <f>IF(OR($A304&gt;$B$3,Debts!$V$6=0),"",ROUND(CHOOSE(StratNo,E_Snow!W304+E_Snow!AU304,E_Aval!W304+E_Aval!AU304,E_Smart!W304+E_Smart!AU304,E_Dead!W304+E_Dead!AU304,E_Cust!W304+E_Cust!AU304),2))</f>
        <v/>
      </c>
      <c r="F304" s="13">
        <f>IF(OR($A304&gt;$B$3,Debts!$V$7=0),"",ROUND(CHOOSE(StratNo,E_Snow!X304+E_Snow!AV304,E_Aval!X304+E_Aval!AV304,E_Smart!X304+E_Smart!AV304,E_Dead!X304+E_Dead!AV304,E_Cust!X304+E_Cust!AV304),2))</f>
        <v/>
      </c>
      <c r="G304" s="13">
        <f>IF(OR($A304&gt;$B$3,Debts!$V$8=0),"",ROUND(CHOOSE(StratNo,E_Snow!Y304+E_Snow!AW304,E_Aval!Y304+E_Aval!AW304,E_Smart!Y304+E_Smart!AW304,E_Dead!Y304+E_Dead!AW304,E_Cust!Y304+E_Cust!AW304),2))</f>
        <v/>
      </c>
      <c r="H304" s="13">
        <f>IF(OR($A304&gt;$B$3,Debts!$V$9=0),"",ROUND(CHOOSE(StratNo,E_Snow!Z304+E_Snow!AX304,E_Aval!Z304+E_Aval!AX304,E_Smart!Z304+E_Smart!AX304,E_Dead!Z304+E_Dead!AX304,E_Cust!Z304+E_Cust!AX304),2))</f>
        <v/>
      </c>
      <c r="I304" s="13">
        <f>IF(OR($A304&gt;$B$3,Debts!$V$10=0),"",ROUND(CHOOSE(StratNo,E_Snow!AA304+E_Snow!AY304,E_Aval!AA304+E_Aval!AY304,E_Smart!AA304+E_Smart!AY304,E_Dead!AA304+E_Dead!AY304,E_Cust!AA304+E_Cust!AY304),2))</f>
        <v/>
      </c>
      <c r="J304" s="13">
        <f>IF(OR($A304&gt;$B$3,Debts!$V$11=0),"",ROUND(CHOOSE(StratNo,E_Snow!AB304+E_Snow!AZ304,E_Aval!AB304+E_Aval!AZ304,E_Smart!AB304+E_Smart!AZ304,E_Dead!AB304+E_Dead!AZ304,E_Cust!AB304+E_Cust!AZ304),2))</f>
        <v/>
      </c>
      <c r="K304" s="13">
        <f>IF(OR($A304&gt;$B$3,Debts!$V$12=0),"",ROUND(CHOOSE(StratNo,E_Snow!AC304+E_Snow!BA304,E_Aval!AC304+E_Aval!BA304,E_Smart!AC304+E_Smart!BA304,E_Dead!AC304+E_Dead!BA304,E_Cust!AC304+E_Cust!BA304),2))</f>
        <v/>
      </c>
      <c r="L304" s="13">
        <f>IF(OR($A304&gt;$B$3,Debts!$V$13=0),"",ROUND(CHOOSE(StratNo,E_Snow!AD304+E_Snow!BB304,E_Aval!AD304+E_Aval!BB304,E_Smart!AD304+E_Smart!BB304,E_Dead!AD304+E_Dead!BB304,E_Cust!AD304+E_Cust!BB304),2))</f>
        <v/>
      </c>
      <c r="M304" s="13">
        <f>IF(OR($A304&gt;$B$3,Debts!$V$14=0),"",ROUND(CHOOSE(StratNo,E_Snow!AE304+E_Snow!BC304,E_Aval!AE304+E_Aval!BC304,E_Smart!AE304+E_Smart!BC304,E_Dead!AE304+E_Dead!BC304,E_Cust!AE304+E_Cust!BC304),2))</f>
        <v/>
      </c>
      <c r="N304" s="13">
        <f>IF(OR($A304&gt;$B$3,Debts!$V$15=0),"",ROUND(CHOOSE(StratNo,E_Snow!AF304+E_Snow!BD304,E_Aval!AF304+E_Aval!BD304,E_Smart!AF304+E_Smart!BD304,E_Dead!AF304+E_Dead!BD304,E_Cust!AF304+E_Cust!BD304),2))</f>
        <v/>
      </c>
      <c r="O304" s="13">
        <f>IF(OR($A304&gt;$B$3,Debts!$V$16=0),"",ROUND(CHOOSE(StratNo,E_Snow!AG304+E_Snow!BE304,E_Aval!AG304+E_Aval!BE304,E_Smart!AG304+E_Smart!BE304,E_Dead!AG304+E_Dead!BE304,E_Cust!AG304+E_Cust!BE304),2))</f>
        <v/>
      </c>
      <c r="P304" s="13">
        <f>IF($A304&gt;$B$3,"",CHOOSE(StratNo,E_Snow!G304,E_Aval!G304,E_Smart!G304,E_Dead!G304,E_Cust!G304))</f>
        <v/>
      </c>
      <c r="Q304" s="13">
        <f>IF($A304&gt;$B$3,"",CHOOSE(StratNo,E_Snow!H304,E_Aval!H304,E_Smart!H304,E_Dead!H304,E_Cust!H304))</f>
        <v/>
      </c>
      <c r="R304" s="13">
        <f>IF($A304&gt;$B$3,"",CHOOSE(StratNo,E_Snow!I304,E_Aval!I304,E_Smart!I304,E_Dead!I304,E_Cust!I304))</f>
        <v/>
      </c>
    </row>
    <row r="305">
      <c r="A305" s="20" t="n">
        <v>300</v>
      </c>
      <c r="B305" s="11">
        <f>IF(A305&gt;$B$3,"",Months!B305)</f>
        <v/>
      </c>
      <c r="C305" s="13">
        <f>IF(A305&gt;$B$3,"",ROUND(Months!C305+Months!D305,2))</f>
        <v/>
      </c>
      <c r="D305" s="13">
        <f>IF(OR($A305&gt;$B$3,Debts!$V$5=0),"",ROUND(CHOOSE(StratNo,E_Snow!V305+E_Snow!AT305,E_Aval!V305+E_Aval!AT305,E_Smart!V305+E_Smart!AT305,E_Dead!V305+E_Dead!AT305,E_Cust!V305+E_Cust!AT305),2))</f>
        <v/>
      </c>
      <c r="E305" s="13">
        <f>IF(OR($A305&gt;$B$3,Debts!$V$6=0),"",ROUND(CHOOSE(StratNo,E_Snow!W305+E_Snow!AU305,E_Aval!W305+E_Aval!AU305,E_Smart!W305+E_Smart!AU305,E_Dead!W305+E_Dead!AU305,E_Cust!W305+E_Cust!AU305),2))</f>
        <v/>
      </c>
      <c r="F305" s="13">
        <f>IF(OR($A305&gt;$B$3,Debts!$V$7=0),"",ROUND(CHOOSE(StratNo,E_Snow!X305+E_Snow!AV305,E_Aval!X305+E_Aval!AV305,E_Smart!X305+E_Smart!AV305,E_Dead!X305+E_Dead!AV305,E_Cust!X305+E_Cust!AV305),2))</f>
        <v/>
      </c>
      <c r="G305" s="13">
        <f>IF(OR($A305&gt;$B$3,Debts!$V$8=0),"",ROUND(CHOOSE(StratNo,E_Snow!Y305+E_Snow!AW305,E_Aval!Y305+E_Aval!AW305,E_Smart!Y305+E_Smart!AW305,E_Dead!Y305+E_Dead!AW305,E_Cust!Y305+E_Cust!AW305),2))</f>
        <v/>
      </c>
      <c r="H305" s="13">
        <f>IF(OR($A305&gt;$B$3,Debts!$V$9=0),"",ROUND(CHOOSE(StratNo,E_Snow!Z305+E_Snow!AX305,E_Aval!Z305+E_Aval!AX305,E_Smart!Z305+E_Smart!AX305,E_Dead!Z305+E_Dead!AX305,E_Cust!Z305+E_Cust!AX305),2))</f>
        <v/>
      </c>
      <c r="I305" s="13">
        <f>IF(OR($A305&gt;$B$3,Debts!$V$10=0),"",ROUND(CHOOSE(StratNo,E_Snow!AA305+E_Snow!AY305,E_Aval!AA305+E_Aval!AY305,E_Smart!AA305+E_Smart!AY305,E_Dead!AA305+E_Dead!AY305,E_Cust!AA305+E_Cust!AY305),2))</f>
        <v/>
      </c>
      <c r="J305" s="13">
        <f>IF(OR($A305&gt;$B$3,Debts!$V$11=0),"",ROUND(CHOOSE(StratNo,E_Snow!AB305+E_Snow!AZ305,E_Aval!AB305+E_Aval!AZ305,E_Smart!AB305+E_Smart!AZ305,E_Dead!AB305+E_Dead!AZ305,E_Cust!AB305+E_Cust!AZ305),2))</f>
        <v/>
      </c>
      <c r="K305" s="13">
        <f>IF(OR($A305&gt;$B$3,Debts!$V$12=0),"",ROUND(CHOOSE(StratNo,E_Snow!AC305+E_Snow!BA305,E_Aval!AC305+E_Aval!BA305,E_Smart!AC305+E_Smart!BA305,E_Dead!AC305+E_Dead!BA305,E_Cust!AC305+E_Cust!BA305),2))</f>
        <v/>
      </c>
      <c r="L305" s="13">
        <f>IF(OR($A305&gt;$B$3,Debts!$V$13=0),"",ROUND(CHOOSE(StratNo,E_Snow!AD305+E_Snow!BB305,E_Aval!AD305+E_Aval!BB305,E_Smart!AD305+E_Smart!BB305,E_Dead!AD305+E_Dead!BB305,E_Cust!AD305+E_Cust!BB305),2))</f>
        <v/>
      </c>
      <c r="M305" s="13">
        <f>IF(OR($A305&gt;$B$3,Debts!$V$14=0),"",ROUND(CHOOSE(StratNo,E_Snow!AE305+E_Snow!BC305,E_Aval!AE305+E_Aval!BC305,E_Smart!AE305+E_Smart!BC305,E_Dead!AE305+E_Dead!BC305,E_Cust!AE305+E_Cust!BC305),2))</f>
        <v/>
      </c>
      <c r="N305" s="13">
        <f>IF(OR($A305&gt;$B$3,Debts!$V$15=0),"",ROUND(CHOOSE(StratNo,E_Snow!AF305+E_Snow!BD305,E_Aval!AF305+E_Aval!BD305,E_Smart!AF305+E_Smart!BD305,E_Dead!AF305+E_Dead!BD305,E_Cust!AF305+E_Cust!BD305),2))</f>
        <v/>
      </c>
      <c r="O305" s="13">
        <f>IF(OR($A305&gt;$B$3,Debts!$V$16=0),"",ROUND(CHOOSE(StratNo,E_Snow!AG305+E_Snow!BE305,E_Aval!AG305+E_Aval!BE305,E_Smart!AG305+E_Smart!BE305,E_Dead!AG305+E_Dead!BE305,E_Cust!AG305+E_Cust!BE305),2))</f>
        <v/>
      </c>
      <c r="P305" s="13">
        <f>IF($A305&gt;$B$3,"",CHOOSE(StratNo,E_Snow!G305,E_Aval!G305,E_Smart!G305,E_Dead!G305,E_Cust!G305))</f>
        <v/>
      </c>
      <c r="Q305" s="13">
        <f>IF($A305&gt;$B$3,"",CHOOSE(StratNo,E_Snow!H305,E_Aval!H305,E_Smart!H305,E_Dead!H305,E_Cust!H305))</f>
        <v/>
      </c>
      <c r="R305" s="13">
        <f>IF($A305&gt;$B$3,"",CHOOSE(StratNo,E_Snow!I305,E_Aval!I305,E_Smart!I305,E_Dead!I305,E_Cust!I305))</f>
        <v/>
      </c>
    </row>
    <row r="306">
      <c r="A306" s="20" t="n">
        <v>301</v>
      </c>
      <c r="B306" s="11">
        <f>IF(A306&gt;$B$3,"",Months!B306)</f>
        <v/>
      </c>
      <c r="C306" s="13">
        <f>IF(A306&gt;$B$3,"",ROUND(Months!C306+Months!D306,2))</f>
        <v/>
      </c>
      <c r="D306" s="13">
        <f>IF(OR($A306&gt;$B$3,Debts!$V$5=0),"",ROUND(CHOOSE(StratNo,E_Snow!V306+E_Snow!AT306,E_Aval!V306+E_Aval!AT306,E_Smart!V306+E_Smart!AT306,E_Dead!V306+E_Dead!AT306,E_Cust!V306+E_Cust!AT306),2))</f>
        <v/>
      </c>
      <c r="E306" s="13">
        <f>IF(OR($A306&gt;$B$3,Debts!$V$6=0),"",ROUND(CHOOSE(StratNo,E_Snow!W306+E_Snow!AU306,E_Aval!W306+E_Aval!AU306,E_Smart!W306+E_Smart!AU306,E_Dead!W306+E_Dead!AU306,E_Cust!W306+E_Cust!AU306),2))</f>
        <v/>
      </c>
      <c r="F306" s="13">
        <f>IF(OR($A306&gt;$B$3,Debts!$V$7=0),"",ROUND(CHOOSE(StratNo,E_Snow!X306+E_Snow!AV306,E_Aval!X306+E_Aval!AV306,E_Smart!X306+E_Smart!AV306,E_Dead!X306+E_Dead!AV306,E_Cust!X306+E_Cust!AV306),2))</f>
        <v/>
      </c>
      <c r="G306" s="13">
        <f>IF(OR($A306&gt;$B$3,Debts!$V$8=0),"",ROUND(CHOOSE(StratNo,E_Snow!Y306+E_Snow!AW306,E_Aval!Y306+E_Aval!AW306,E_Smart!Y306+E_Smart!AW306,E_Dead!Y306+E_Dead!AW306,E_Cust!Y306+E_Cust!AW306),2))</f>
        <v/>
      </c>
      <c r="H306" s="13">
        <f>IF(OR($A306&gt;$B$3,Debts!$V$9=0),"",ROUND(CHOOSE(StratNo,E_Snow!Z306+E_Snow!AX306,E_Aval!Z306+E_Aval!AX306,E_Smart!Z306+E_Smart!AX306,E_Dead!Z306+E_Dead!AX306,E_Cust!Z306+E_Cust!AX306),2))</f>
        <v/>
      </c>
      <c r="I306" s="13">
        <f>IF(OR($A306&gt;$B$3,Debts!$V$10=0),"",ROUND(CHOOSE(StratNo,E_Snow!AA306+E_Snow!AY306,E_Aval!AA306+E_Aval!AY306,E_Smart!AA306+E_Smart!AY306,E_Dead!AA306+E_Dead!AY306,E_Cust!AA306+E_Cust!AY306),2))</f>
        <v/>
      </c>
      <c r="J306" s="13">
        <f>IF(OR($A306&gt;$B$3,Debts!$V$11=0),"",ROUND(CHOOSE(StratNo,E_Snow!AB306+E_Snow!AZ306,E_Aval!AB306+E_Aval!AZ306,E_Smart!AB306+E_Smart!AZ306,E_Dead!AB306+E_Dead!AZ306,E_Cust!AB306+E_Cust!AZ306),2))</f>
        <v/>
      </c>
      <c r="K306" s="13">
        <f>IF(OR($A306&gt;$B$3,Debts!$V$12=0),"",ROUND(CHOOSE(StratNo,E_Snow!AC306+E_Snow!BA306,E_Aval!AC306+E_Aval!BA306,E_Smart!AC306+E_Smart!BA306,E_Dead!AC306+E_Dead!BA306,E_Cust!AC306+E_Cust!BA306),2))</f>
        <v/>
      </c>
      <c r="L306" s="13">
        <f>IF(OR($A306&gt;$B$3,Debts!$V$13=0),"",ROUND(CHOOSE(StratNo,E_Snow!AD306+E_Snow!BB306,E_Aval!AD306+E_Aval!BB306,E_Smart!AD306+E_Smart!BB306,E_Dead!AD306+E_Dead!BB306,E_Cust!AD306+E_Cust!BB306),2))</f>
        <v/>
      </c>
      <c r="M306" s="13">
        <f>IF(OR($A306&gt;$B$3,Debts!$V$14=0),"",ROUND(CHOOSE(StratNo,E_Snow!AE306+E_Snow!BC306,E_Aval!AE306+E_Aval!BC306,E_Smart!AE306+E_Smart!BC306,E_Dead!AE306+E_Dead!BC306,E_Cust!AE306+E_Cust!BC306),2))</f>
        <v/>
      </c>
      <c r="N306" s="13">
        <f>IF(OR($A306&gt;$B$3,Debts!$V$15=0),"",ROUND(CHOOSE(StratNo,E_Snow!AF306+E_Snow!BD306,E_Aval!AF306+E_Aval!BD306,E_Smart!AF306+E_Smart!BD306,E_Dead!AF306+E_Dead!BD306,E_Cust!AF306+E_Cust!BD306),2))</f>
        <v/>
      </c>
      <c r="O306" s="13">
        <f>IF(OR($A306&gt;$B$3,Debts!$V$16=0),"",ROUND(CHOOSE(StratNo,E_Snow!AG306+E_Snow!BE306,E_Aval!AG306+E_Aval!BE306,E_Smart!AG306+E_Smart!BE306,E_Dead!AG306+E_Dead!BE306,E_Cust!AG306+E_Cust!BE306),2))</f>
        <v/>
      </c>
      <c r="P306" s="13">
        <f>IF($A306&gt;$B$3,"",CHOOSE(StratNo,E_Snow!G306,E_Aval!G306,E_Smart!G306,E_Dead!G306,E_Cust!G306))</f>
        <v/>
      </c>
      <c r="Q306" s="13">
        <f>IF($A306&gt;$B$3,"",CHOOSE(StratNo,E_Snow!H306,E_Aval!H306,E_Smart!H306,E_Dead!H306,E_Cust!H306))</f>
        <v/>
      </c>
      <c r="R306" s="13">
        <f>IF($A306&gt;$B$3,"",CHOOSE(StratNo,E_Snow!I306,E_Aval!I306,E_Smart!I306,E_Dead!I306,E_Cust!I306))</f>
        <v/>
      </c>
    </row>
    <row r="307">
      <c r="A307" s="20" t="n">
        <v>302</v>
      </c>
      <c r="B307" s="11">
        <f>IF(A307&gt;$B$3,"",Months!B307)</f>
        <v/>
      </c>
      <c r="C307" s="13">
        <f>IF(A307&gt;$B$3,"",ROUND(Months!C307+Months!D307,2))</f>
        <v/>
      </c>
      <c r="D307" s="13">
        <f>IF(OR($A307&gt;$B$3,Debts!$V$5=0),"",ROUND(CHOOSE(StratNo,E_Snow!V307+E_Snow!AT307,E_Aval!V307+E_Aval!AT307,E_Smart!V307+E_Smart!AT307,E_Dead!V307+E_Dead!AT307,E_Cust!V307+E_Cust!AT307),2))</f>
        <v/>
      </c>
      <c r="E307" s="13">
        <f>IF(OR($A307&gt;$B$3,Debts!$V$6=0),"",ROUND(CHOOSE(StratNo,E_Snow!W307+E_Snow!AU307,E_Aval!W307+E_Aval!AU307,E_Smart!W307+E_Smart!AU307,E_Dead!W307+E_Dead!AU307,E_Cust!W307+E_Cust!AU307),2))</f>
        <v/>
      </c>
      <c r="F307" s="13">
        <f>IF(OR($A307&gt;$B$3,Debts!$V$7=0),"",ROUND(CHOOSE(StratNo,E_Snow!X307+E_Snow!AV307,E_Aval!X307+E_Aval!AV307,E_Smart!X307+E_Smart!AV307,E_Dead!X307+E_Dead!AV307,E_Cust!X307+E_Cust!AV307),2))</f>
        <v/>
      </c>
      <c r="G307" s="13">
        <f>IF(OR($A307&gt;$B$3,Debts!$V$8=0),"",ROUND(CHOOSE(StratNo,E_Snow!Y307+E_Snow!AW307,E_Aval!Y307+E_Aval!AW307,E_Smart!Y307+E_Smart!AW307,E_Dead!Y307+E_Dead!AW307,E_Cust!Y307+E_Cust!AW307),2))</f>
        <v/>
      </c>
      <c r="H307" s="13">
        <f>IF(OR($A307&gt;$B$3,Debts!$V$9=0),"",ROUND(CHOOSE(StratNo,E_Snow!Z307+E_Snow!AX307,E_Aval!Z307+E_Aval!AX307,E_Smart!Z307+E_Smart!AX307,E_Dead!Z307+E_Dead!AX307,E_Cust!Z307+E_Cust!AX307),2))</f>
        <v/>
      </c>
      <c r="I307" s="13">
        <f>IF(OR($A307&gt;$B$3,Debts!$V$10=0),"",ROUND(CHOOSE(StratNo,E_Snow!AA307+E_Snow!AY307,E_Aval!AA307+E_Aval!AY307,E_Smart!AA307+E_Smart!AY307,E_Dead!AA307+E_Dead!AY307,E_Cust!AA307+E_Cust!AY307),2))</f>
        <v/>
      </c>
      <c r="J307" s="13">
        <f>IF(OR($A307&gt;$B$3,Debts!$V$11=0),"",ROUND(CHOOSE(StratNo,E_Snow!AB307+E_Snow!AZ307,E_Aval!AB307+E_Aval!AZ307,E_Smart!AB307+E_Smart!AZ307,E_Dead!AB307+E_Dead!AZ307,E_Cust!AB307+E_Cust!AZ307),2))</f>
        <v/>
      </c>
      <c r="K307" s="13">
        <f>IF(OR($A307&gt;$B$3,Debts!$V$12=0),"",ROUND(CHOOSE(StratNo,E_Snow!AC307+E_Snow!BA307,E_Aval!AC307+E_Aval!BA307,E_Smart!AC307+E_Smart!BA307,E_Dead!AC307+E_Dead!BA307,E_Cust!AC307+E_Cust!BA307),2))</f>
        <v/>
      </c>
      <c r="L307" s="13">
        <f>IF(OR($A307&gt;$B$3,Debts!$V$13=0),"",ROUND(CHOOSE(StratNo,E_Snow!AD307+E_Snow!BB307,E_Aval!AD307+E_Aval!BB307,E_Smart!AD307+E_Smart!BB307,E_Dead!AD307+E_Dead!BB307,E_Cust!AD307+E_Cust!BB307),2))</f>
        <v/>
      </c>
      <c r="M307" s="13">
        <f>IF(OR($A307&gt;$B$3,Debts!$V$14=0),"",ROUND(CHOOSE(StratNo,E_Snow!AE307+E_Snow!BC307,E_Aval!AE307+E_Aval!BC307,E_Smart!AE307+E_Smart!BC307,E_Dead!AE307+E_Dead!BC307,E_Cust!AE307+E_Cust!BC307),2))</f>
        <v/>
      </c>
      <c r="N307" s="13">
        <f>IF(OR($A307&gt;$B$3,Debts!$V$15=0),"",ROUND(CHOOSE(StratNo,E_Snow!AF307+E_Snow!BD307,E_Aval!AF307+E_Aval!BD307,E_Smart!AF307+E_Smart!BD307,E_Dead!AF307+E_Dead!BD307,E_Cust!AF307+E_Cust!BD307),2))</f>
        <v/>
      </c>
      <c r="O307" s="13">
        <f>IF(OR($A307&gt;$B$3,Debts!$V$16=0),"",ROUND(CHOOSE(StratNo,E_Snow!AG307+E_Snow!BE307,E_Aval!AG307+E_Aval!BE307,E_Smart!AG307+E_Smart!BE307,E_Dead!AG307+E_Dead!BE307,E_Cust!AG307+E_Cust!BE307),2))</f>
        <v/>
      </c>
      <c r="P307" s="13">
        <f>IF($A307&gt;$B$3,"",CHOOSE(StratNo,E_Snow!G307,E_Aval!G307,E_Smart!G307,E_Dead!G307,E_Cust!G307))</f>
        <v/>
      </c>
      <c r="Q307" s="13">
        <f>IF($A307&gt;$B$3,"",CHOOSE(StratNo,E_Snow!H307,E_Aval!H307,E_Smart!H307,E_Dead!H307,E_Cust!H307))</f>
        <v/>
      </c>
      <c r="R307" s="13">
        <f>IF($A307&gt;$B$3,"",CHOOSE(StratNo,E_Snow!I307,E_Aval!I307,E_Smart!I307,E_Dead!I307,E_Cust!I307))</f>
        <v/>
      </c>
    </row>
    <row r="308">
      <c r="A308" s="20" t="n">
        <v>303</v>
      </c>
      <c r="B308" s="11">
        <f>IF(A308&gt;$B$3,"",Months!B308)</f>
        <v/>
      </c>
      <c r="C308" s="13">
        <f>IF(A308&gt;$B$3,"",ROUND(Months!C308+Months!D308,2))</f>
        <v/>
      </c>
      <c r="D308" s="13">
        <f>IF(OR($A308&gt;$B$3,Debts!$V$5=0),"",ROUND(CHOOSE(StratNo,E_Snow!V308+E_Snow!AT308,E_Aval!V308+E_Aval!AT308,E_Smart!V308+E_Smart!AT308,E_Dead!V308+E_Dead!AT308,E_Cust!V308+E_Cust!AT308),2))</f>
        <v/>
      </c>
      <c r="E308" s="13">
        <f>IF(OR($A308&gt;$B$3,Debts!$V$6=0),"",ROUND(CHOOSE(StratNo,E_Snow!W308+E_Snow!AU308,E_Aval!W308+E_Aval!AU308,E_Smart!W308+E_Smart!AU308,E_Dead!W308+E_Dead!AU308,E_Cust!W308+E_Cust!AU308),2))</f>
        <v/>
      </c>
      <c r="F308" s="13">
        <f>IF(OR($A308&gt;$B$3,Debts!$V$7=0),"",ROUND(CHOOSE(StratNo,E_Snow!X308+E_Snow!AV308,E_Aval!X308+E_Aval!AV308,E_Smart!X308+E_Smart!AV308,E_Dead!X308+E_Dead!AV308,E_Cust!X308+E_Cust!AV308),2))</f>
        <v/>
      </c>
      <c r="G308" s="13">
        <f>IF(OR($A308&gt;$B$3,Debts!$V$8=0),"",ROUND(CHOOSE(StratNo,E_Snow!Y308+E_Snow!AW308,E_Aval!Y308+E_Aval!AW308,E_Smart!Y308+E_Smart!AW308,E_Dead!Y308+E_Dead!AW308,E_Cust!Y308+E_Cust!AW308),2))</f>
        <v/>
      </c>
      <c r="H308" s="13">
        <f>IF(OR($A308&gt;$B$3,Debts!$V$9=0),"",ROUND(CHOOSE(StratNo,E_Snow!Z308+E_Snow!AX308,E_Aval!Z308+E_Aval!AX308,E_Smart!Z308+E_Smart!AX308,E_Dead!Z308+E_Dead!AX308,E_Cust!Z308+E_Cust!AX308),2))</f>
        <v/>
      </c>
      <c r="I308" s="13">
        <f>IF(OR($A308&gt;$B$3,Debts!$V$10=0),"",ROUND(CHOOSE(StratNo,E_Snow!AA308+E_Snow!AY308,E_Aval!AA308+E_Aval!AY308,E_Smart!AA308+E_Smart!AY308,E_Dead!AA308+E_Dead!AY308,E_Cust!AA308+E_Cust!AY308),2))</f>
        <v/>
      </c>
      <c r="J308" s="13">
        <f>IF(OR($A308&gt;$B$3,Debts!$V$11=0),"",ROUND(CHOOSE(StratNo,E_Snow!AB308+E_Snow!AZ308,E_Aval!AB308+E_Aval!AZ308,E_Smart!AB308+E_Smart!AZ308,E_Dead!AB308+E_Dead!AZ308,E_Cust!AB308+E_Cust!AZ308),2))</f>
        <v/>
      </c>
      <c r="K308" s="13">
        <f>IF(OR($A308&gt;$B$3,Debts!$V$12=0),"",ROUND(CHOOSE(StratNo,E_Snow!AC308+E_Snow!BA308,E_Aval!AC308+E_Aval!BA308,E_Smart!AC308+E_Smart!BA308,E_Dead!AC308+E_Dead!BA308,E_Cust!AC308+E_Cust!BA308),2))</f>
        <v/>
      </c>
      <c r="L308" s="13">
        <f>IF(OR($A308&gt;$B$3,Debts!$V$13=0),"",ROUND(CHOOSE(StratNo,E_Snow!AD308+E_Snow!BB308,E_Aval!AD308+E_Aval!BB308,E_Smart!AD308+E_Smart!BB308,E_Dead!AD308+E_Dead!BB308,E_Cust!AD308+E_Cust!BB308),2))</f>
        <v/>
      </c>
      <c r="M308" s="13">
        <f>IF(OR($A308&gt;$B$3,Debts!$V$14=0),"",ROUND(CHOOSE(StratNo,E_Snow!AE308+E_Snow!BC308,E_Aval!AE308+E_Aval!BC308,E_Smart!AE308+E_Smart!BC308,E_Dead!AE308+E_Dead!BC308,E_Cust!AE308+E_Cust!BC308),2))</f>
        <v/>
      </c>
      <c r="N308" s="13">
        <f>IF(OR($A308&gt;$B$3,Debts!$V$15=0),"",ROUND(CHOOSE(StratNo,E_Snow!AF308+E_Snow!BD308,E_Aval!AF308+E_Aval!BD308,E_Smart!AF308+E_Smart!BD308,E_Dead!AF308+E_Dead!BD308,E_Cust!AF308+E_Cust!BD308),2))</f>
        <v/>
      </c>
      <c r="O308" s="13">
        <f>IF(OR($A308&gt;$B$3,Debts!$V$16=0),"",ROUND(CHOOSE(StratNo,E_Snow!AG308+E_Snow!BE308,E_Aval!AG308+E_Aval!BE308,E_Smart!AG308+E_Smart!BE308,E_Dead!AG308+E_Dead!BE308,E_Cust!AG308+E_Cust!BE308),2))</f>
        <v/>
      </c>
      <c r="P308" s="13">
        <f>IF($A308&gt;$B$3,"",CHOOSE(StratNo,E_Snow!G308,E_Aval!G308,E_Smart!G308,E_Dead!G308,E_Cust!G308))</f>
        <v/>
      </c>
      <c r="Q308" s="13">
        <f>IF($A308&gt;$B$3,"",CHOOSE(StratNo,E_Snow!H308,E_Aval!H308,E_Smart!H308,E_Dead!H308,E_Cust!H308))</f>
        <v/>
      </c>
      <c r="R308" s="13">
        <f>IF($A308&gt;$B$3,"",CHOOSE(StratNo,E_Snow!I308,E_Aval!I308,E_Smart!I308,E_Dead!I308,E_Cust!I308))</f>
        <v/>
      </c>
    </row>
    <row r="309">
      <c r="A309" s="20" t="n">
        <v>304</v>
      </c>
      <c r="B309" s="11">
        <f>IF(A309&gt;$B$3,"",Months!B309)</f>
        <v/>
      </c>
      <c r="C309" s="13">
        <f>IF(A309&gt;$B$3,"",ROUND(Months!C309+Months!D309,2))</f>
        <v/>
      </c>
      <c r="D309" s="13">
        <f>IF(OR($A309&gt;$B$3,Debts!$V$5=0),"",ROUND(CHOOSE(StratNo,E_Snow!V309+E_Snow!AT309,E_Aval!V309+E_Aval!AT309,E_Smart!V309+E_Smart!AT309,E_Dead!V309+E_Dead!AT309,E_Cust!V309+E_Cust!AT309),2))</f>
        <v/>
      </c>
      <c r="E309" s="13">
        <f>IF(OR($A309&gt;$B$3,Debts!$V$6=0),"",ROUND(CHOOSE(StratNo,E_Snow!W309+E_Snow!AU309,E_Aval!W309+E_Aval!AU309,E_Smart!W309+E_Smart!AU309,E_Dead!W309+E_Dead!AU309,E_Cust!W309+E_Cust!AU309),2))</f>
        <v/>
      </c>
      <c r="F309" s="13">
        <f>IF(OR($A309&gt;$B$3,Debts!$V$7=0),"",ROUND(CHOOSE(StratNo,E_Snow!X309+E_Snow!AV309,E_Aval!X309+E_Aval!AV309,E_Smart!X309+E_Smart!AV309,E_Dead!X309+E_Dead!AV309,E_Cust!X309+E_Cust!AV309),2))</f>
        <v/>
      </c>
      <c r="G309" s="13">
        <f>IF(OR($A309&gt;$B$3,Debts!$V$8=0),"",ROUND(CHOOSE(StratNo,E_Snow!Y309+E_Snow!AW309,E_Aval!Y309+E_Aval!AW309,E_Smart!Y309+E_Smart!AW309,E_Dead!Y309+E_Dead!AW309,E_Cust!Y309+E_Cust!AW309),2))</f>
        <v/>
      </c>
      <c r="H309" s="13">
        <f>IF(OR($A309&gt;$B$3,Debts!$V$9=0),"",ROUND(CHOOSE(StratNo,E_Snow!Z309+E_Snow!AX309,E_Aval!Z309+E_Aval!AX309,E_Smart!Z309+E_Smart!AX309,E_Dead!Z309+E_Dead!AX309,E_Cust!Z309+E_Cust!AX309),2))</f>
        <v/>
      </c>
      <c r="I309" s="13">
        <f>IF(OR($A309&gt;$B$3,Debts!$V$10=0),"",ROUND(CHOOSE(StratNo,E_Snow!AA309+E_Snow!AY309,E_Aval!AA309+E_Aval!AY309,E_Smart!AA309+E_Smart!AY309,E_Dead!AA309+E_Dead!AY309,E_Cust!AA309+E_Cust!AY309),2))</f>
        <v/>
      </c>
      <c r="J309" s="13">
        <f>IF(OR($A309&gt;$B$3,Debts!$V$11=0),"",ROUND(CHOOSE(StratNo,E_Snow!AB309+E_Snow!AZ309,E_Aval!AB309+E_Aval!AZ309,E_Smart!AB309+E_Smart!AZ309,E_Dead!AB309+E_Dead!AZ309,E_Cust!AB309+E_Cust!AZ309),2))</f>
        <v/>
      </c>
      <c r="K309" s="13">
        <f>IF(OR($A309&gt;$B$3,Debts!$V$12=0),"",ROUND(CHOOSE(StratNo,E_Snow!AC309+E_Snow!BA309,E_Aval!AC309+E_Aval!BA309,E_Smart!AC309+E_Smart!BA309,E_Dead!AC309+E_Dead!BA309,E_Cust!AC309+E_Cust!BA309),2))</f>
        <v/>
      </c>
      <c r="L309" s="13">
        <f>IF(OR($A309&gt;$B$3,Debts!$V$13=0),"",ROUND(CHOOSE(StratNo,E_Snow!AD309+E_Snow!BB309,E_Aval!AD309+E_Aval!BB309,E_Smart!AD309+E_Smart!BB309,E_Dead!AD309+E_Dead!BB309,E_Cust!AD309+E_Cust!BB309),2))</f>
        <v/>
      </c>
      <c r="M309" s="13">
        <f>IF(OR($A309&gt;$B$3,Debts!$V$14=0),"",ROUND(CHOOSE(StratNo,E_Snow!AE309+E_Snow!BC309,E_Aval!AE309+E_Aval!BC309,E_Smart!AE309+E_Smart!BC309,E_Dead!AE309+E_Dead!BC309,E_Cust!AE309+E_Cust!BC309),2))</f>
        <v/>
      </c>
      <c r="N309" s="13">
        <f>IF(OR($A309&gt;$B$3,Debts!$V$15=0),"",ROUND(CHOOSE(StratNo,E_Snow!AF309+E_Snow!BD309,E_Aval!AF309+E_Aval!BD309,E_Smart!AF309+E_Smart!BD309,E_Dead!AF309+E_Dead!BD309,E_Cust!AF309+E_Cust!BD309),2))</f>
        <v/>
      </c>
      <c r="O309" s="13">
        <f>IF(OR($A309&gt;$B$3,Debts!$V$16=0),"",ROUND(CHOOSE(StratNo,E_Snow!AG309+E_Snow!BE309,E_Aval!AG309+E_Aval!BE309,E_Smart!AG309+E_Smart!BE309,E_Dead!AG309+E_Dead!BE309,E_Cust!AG309+E_Cust!BE309),2))</f>
        <v/>
      </c>
      <c r="P309" s="13">
        <f>IF($A309&gt;$B$3,"",CHOOSE(StratNo,E_Snow!G309,E_Aval!G309,E_Smart!G309,E_Dead!G309,E_Cust!G309))</f>
        <v/>
      </c>
      <c r="Q309" s="13">
        <f>IF($A309&gt;$B$3,"",CHOOSE(StratNo,E_Snow!H309,E_Aval!H309,E_Smart!H309,E_Dead!H309,E_Cust!H309))</f>
        <v/>
      </c>
      <c r="R309" s="13">
        <f>IF($A309&gt;$B$3,"",CHOOSE(StratNo,E_Snow!I309,E_Aval!I309,E_Smart!I309,E_Dead!I309,E_Cust!I309))</f>
        <v/>
      </c>
    </row>
    <row r="310">
      <c r="A310" s="20" t="n">
        <v>305</v>
      </c>
      <c r="B310" s="11">
        <f>IF(A310&gt;$B$3,"",Months!B310)</f>
        <v/>
      </c>
      <c r="C310" s="13">
        <f>IF(A310&gt;$B$3,"",ROUND(Months!C310+Months!D310,2))</f>
        <v/>
      </c>
      <c r="D310" s="13">
        <f>IF(OR($A310&gt;$B$3,Debts!$V$5=0),"",ROUND(CHOOSE(StratNo,E_Snow!V310+E_Snow!AT310,E_Aval!V310+E_Aval!AT310,E_Smart!V310+E_Smart!AT310,E_Dead!V310+E_Dead!AT310,E_Cust!V310+E_Cust!AT310),2))</f>
        <v/>
      </c>
      <c r="E310" s="13">
        <f>IF(OR($A310&gt;$B$3,Debts!$V$6=0),"",ROUND(CHOOSE(StratNo,E_Snow!W310+E_Snow!AU310,E_Aval!W310+E_Aval!AU310,E_Smart!W310+E_Smart!AU310,E_Dead!W310+E_Dead!AU310,E_Cust!W310+E_Cust!AU310),2))</f>
        <v/>
      </c>
      <c r="F310" s="13">
        <f>IF(OR($A310&gt;$B$3,Debts!$V$7=0),"",ROUND(CHOOSE(StratNo,E_Snow!X310+E_Snow!AV310,E_Aval!X310+E_Aval!AV310,E_Smart!X310+E_Smart!AV310,E_Dead!X310+E_Dead!AV310,E_Cust!X310+E_Cust!AV310),2))</f>
        <v/>
      </c>
      <c r="G310" s="13">
        <f>IF(OR($A310&gt;$B$3,Debts!$V$8=0),"",ROUND(CHOOSE(StratNo,E_Snow!Y310+E_Snow!AW310,E_Aval!Y310+E_Aval!AW310,E_Smart!Y310+E_Smart!AW310,E_Dead!Y310+E_Dead!AW310,E_Cust!Y310+E_Cust!AW310),2))</f>
        <v/>
      </c>
      <c r="H310" s="13">
        <f>IF(OR($A310&gt;$B$3,Debts!$V$9=0),"",ROUND(CHOOSE(StratNo,E_Snow!Z310+E_Snow!AX310,E_Aval!Z310+E_Aval!AX310,E_Smart!Z310+E_Smart!AX310,E_Dead!Z310+E_Dead!AX310,E_Cust!Z310+E_Cust!AX310),2))</f>
        <v/>
      </c>
      <c r="I310" s="13">
        <f>IF(OR($A310&gt;$B$3,Debts!$V$10=0),"",ROUND(CHOOSE(StratNo,E_Snow!AA310+E_Snow!AY310,E_Aval!AA310+E_Aval!AY310,E_Smart!AA310+E_Smart!AY310,E_Dead!AA310+E_Dead!AY310,E_Cust!AA310+E_Cust!AY310),2))</f>
        <v/>
      </c>
      <c r="J310" s="13">
        <f>IF(OR($A310&gt;$B$3,Debts!$V$11=0),"",ROUND(CHOOSE(StratNo,E_Snow!AB310+E_Snow!AZ310,E_Aval!AB310+E_Aval!AZ310,E_Smart!AB310+E_Smart!AZ310,E_Dead!AB310+E_Dead!AZ310,E_Cust!AB310+E_Cust!AZ310),2))</f>
        <v/>
      </c>
      <c r="K310" s="13">
        <f>IF(OR($A310&gt;$B$3,Debts!$V$12=0),"",ROUND(CHOOSE(StratNo,E_Snow!AC310+E_Snow!BA310,E_Aval!AC310+E_Aval!BA310,E_Smart!AC310+E_Smart!BA310,E_Dead!AC310+E_Dead!BA310,E_Cust!AC310+E_Cust!BA310),2))</f>
        <v/>
      </c>
      <c r="L310" s="13">
        <f>IF(OR($A310&gt;$B$3,Debts!$V$13=0),"",ROUND(CHOOSE(StratNo,E_Snow!AD310+E_Snow!BB310,E_Aval!AD310+E_Aval!BB310,E_Smart!AD310+E_Smart!BB310,E_Dead!AD310+E_Dead!BB310,E_Cust!AD310+E_Cust!BB310),2))</f>
        <v/>
      </c>
      <c r="M310" s="13">
        <f>IF(OR($A310&gt;$B$3,Debts!$V$14=0),"",ROUND(CHOOSE(StratNo,E_Snow!AE310+E_Snow!BC310,E_Aval!AE310+E_Aval!BC310,E_Smart!AE310+E_Smart!BC310,E_Dead!AE310+E_Dead!BC310,E_Cust!AE310+E_Cust!BC310),2))</f>
        <v/>
      </c>
      <c r="N310" s="13">
        <f>IF(OR($A310&gt;$B$3,Debts!$V$15=0),"",ROUND(CHOOSE(StratNo,E_Snow!AF310+E_Snow!BD310,E_Aval!AF310+E_Aval!BD310,E_Smart!AF310+E_Smart!BD310,E_Dead!AF310+E_Dead!BD310,E_Cust!AF310+E_Cust!BD310),2))</f>
        <v/>
      </c>
      <c r="O310" s="13">
        <f>IF(OR($A310&gt;$B$3,Debts!$V$16=0),"",ROUND(CHOOSE(StratNo,E_Snow!AG310+E_Snow!BE310,E_Aval!AG310+E_Aval!BE310,E_Smart!AG310+E_Smart!BE310,E_Dead!AG310+E_Dead!BE310,E_Cust!AG310+E_Cust!BE310),2))</f>
        <v/>
      </c>
      <c r="P310" s="13">
        <f>IF($A310&gt;$B$3,"",CHOOSE(StratNo,E_Snow!G310,E_Aval!G310,E_Smart!G310,E_Dead!G310,E_Cust!G310))</f>
        <v/>
      </c>
      <c r="Q310" s="13">
        <f>IF($A310&gt;$B$3,"",CHOOSE(StratNo,E_Snow!H310,E_Aval!H310,E_Smart!H310,E_Dead!H310,E_Cust!H310))</f>
        <v/>
      </c>
      <c r="R310" s="13">
        <f>IF($A310&gt;$B$3,"",CHOOSE(StratNo,E_Snow!I310,E_Aval!I310,E_Smart!I310,E_Dead!I310,E_Cust!I310))</f>
        <v/>
      </c>
    </row>
    <row r="311">
      <c r="A311" s="20" t="n">
        <v>306</v>
      </c>
      <c r="B311" s="11">
        <f>IF(A311&gt;$B$3,"",Months!B311)</f>
        <v/>
      </c>
      <c r="C311" s="13">
        <f>IF(A311&gt;$B$3,"",ROUND(Months!C311+Months!D311,2))</f>
        <v/>
      </c>
      <c r="D311" s="13">
        <f>IF(OR($A311&gt;$B$3,Debts!$V$5=0),"",ROUND(CHOOSE(StratNo,E_Snow!V311+E_Snow!AT311,E_Aval!V311+E_Aval!AT311,E_Smart!V311+E_Smart!AT311,E_Dead!V311+E_Dead!AT311,E_Cust!V311+E_Cust!AT311),2))</f>
        <v/>
      </c>
      <c r="E311" s="13">
        <f>IF(OR($A311&gt;$B$3,Debts!$V$6=0),"",ROUND(CHOOSE(StratNo,E_Snow!W311+E_Snow!AU311,E_Aval!W311+E_Aval!AU311,E_Smart!W311+E_Smart!AU311,E_Dead!W311+E_Dead!AU311,E_Cust!W311+E_Cust!AU311),2))</f>
        <v/>
      </c>
      <c r="F311" s="13">
        <f>IF(OR($A311&gt;$B$3,Debts!$V$7=0),"",ROUND(CHOOSE(StratNo,E_Snow!X311+E_Snow!AV311,E_Aval!X311+E_Aval!AV311,E_Smart!X311+E_Smart!AV311,E_Dead!X311+E_Dead!AV311,E_Cust!X311+E_Cust!AV311),2))</f>
        <v/>
      </c>
      <c r="G311" s="13">
        <f>IF(OR($A311&gt;$B$3,Debts!$V$8=0),"",ROUND(CHOOSE(StratNo,E_Snow!Y311+E_Snow!AW311,E_Aval!Y311+E_Aval!AW311,E_Smart!Y311+E_Smart!AW311,E_Dead!Y311+E_Dead!AW311,E_Cust!Y311+E_Cust!AW311),2))</f>
        <v/>
      </c>
      <c r="H311" s="13">
        <f>IF(OR($A311&gt;$B$3,Debts!$V$9=0),"",ROUND(CHOOSE(StratNo,E_Snow!Z311+E_Snow!AX311,E_Aval!Z311+E_Aval!AX311,E_Smart!Z311+E_Smart!AX311,E_Dead!Z311+E_Dead!AX311,E_Cust!Z311+E_Cust!AX311),2))</f>
        <v/>
      </c>
      <c r="I311" s="13">
        <f>IF(OR($A311&gt;$B$3,Debts!$V$10=0),"",ROUND(CHOOSE(StratNo,E_Snow!AA311+E_Snow!AY311,E_Aval!AA311+E_Aval!AY311,E_Smart!AA311+E_Smart!AY311,E_Dead!AA311+E_Dead!AY311,E_Cust!AA311+E_Cust!AY311),2))</f>
        <v/>
      </c>
      <c r="J311" s="13">
        <f>IF(OR($A311&gt;$B$3,Debts!$V$11=0),"",ROUND(CHOOSE(StratNo,E_Snow!AB311+E_Snow!AZ311,E_Aval!AB311+E_Aval!AZ311,E_Smart!AB311+E_Smart!AZ311,E_Dead!AB311+E_Dead!AZ311,E_Cust!AB311+E_Cust!AZ311),2))</f>
        <v/>
      </c>
      <c r="K311" s="13">
        <f>IF(OR($A311&gt;$B$3,Debts!$V$12=0),"",ROUND(CHOOSE(StratNo,E_Snow!AC311+E_Snow!BA311,E_Aval!AC311+E_Aval!BA311,E_Smart!AC311+E_Smart!BA311,E_Dead!AC311+E_Dead!BA311,E_Cust!AC311+E_Cust!BA311),2))</f>
        <v/>
      </c>
      <c r="L311" s="13">
        <f>IF(OR($A311&gt;$B$3,Debts!$V$13=0),"",ROUND(CHOOSE(StratNo,E_Snow!AD311+E_Snow!BB311,E_Aval!AD311+E_Aval!BB311,E_Smart!AD311+E_Smart!BB311,E_Dead!AD311+E_Dead!BB311,E_Cust!AD311+E_Cust!BB311),2))</f>
        <v/>
      </c>
      <c r="M311" s="13">
        <f>IF(OR($A311&gt;$B$3,Debts!$V$14=0),"",ROUND(CHOOSE(StratNo,E_Snow!AE311+E_Snow!BC311,E_Aval!AE311+E_Aval!BC311,E_Smart!AE311+E_Smart!BC311,E_Dead!AE311+E_Dead!BC311,E_Cust!AE311+E_Cust!BC311),2))</f>
        <v/>
      </c>
      <c r="N311" s="13">
        <f>IF(OR($A311&gt;$B$3,Debts!$V$15=0),"",ROUND(CHOOSE(StratNo,E_Snow!AF311+E_Snow!BD311,E_Aval!AF311+E_Aval!BD311,E_Smart!AF311+E_Smart!BD311,E_Dead!AF311+E_Dead!BD311,E_Cust!AF311+E_Cust!BD311),2))</f>
        <v/>
      </c>
      <c r="O311" s="13">
        <f>IF(OR($A311&gt;$B$3,Debts!$V$16=0),"",ROUND(CHOOSE(StratNo,E_Snow!AG311+E_Snow!BE311,E_Aval!AG311+E_Aval!BE311,E_Smart!AG311+E_Smart!BE311,E_Dead!AG311+E_Dead!BE311,E_Cust!AG311+E_Cust!BE311),2))</f>
        <v/>
      </c>
      <c r="P311" s="13">
        <f>IF($A311&gt;$B$3,"",CHOOSE(StratNo,E_Snow!G311,E_Aval!G311,E_Smart!G311,E_Dead!G311,E_Cust!G311))</f>
        <v/>
      </c>
      <c r="Q311" s="13">
        <f>IF($A311&gt;$B$3,"",CHOOSE(StratNo,E_Snow!H311,E_Aval!H311,E_Smart!H311,E_Dead!H311,E_Cust!H311))</f>
        <v/>
      </c>
      <c r="R311" s="13">
        <f>IF($A311&gt;$B$3,"",CHOOSE(StratNo,E_Snow!I311,E_Aval!I311,E_Smart!I311,E_Dead!I311,E_Cust!I311))</f>
        <v/>
      </c>
    </row>
    <row r="312">
      <c r="A312" s="20" t="n">
        <v>307</v>
      </c>
      <c r="B312" s="11">
        <f>IF(A312&gt;$B$3,"",Months!B312)</f>
        <v/>
      </c>
      <c r="C312" s="13">
        <f>IF(A312&gt;$B$3,"",ROUND(Months!C312+Months!D312,2))</f>
        <v/>
      </c>
      <c r="D312" s="13">
        <f>IF(OR($A312&gt;$B$3,Debts!$V$5=0),"",ROUND(CHOOSE(StratNo,E_Snow!V312+E_Snow!AT312,E_Aval!V312+E_Aval!AT312,E_Smart!V312+E_Smart!AT312,E_Dead!V312+E_Dead!AT312,E_Cust!V312+E_Cust!AT312),2))</f>
        <v/>
      </c>
      <c r="E312" s="13">
        <f>IF(OR($A312&gt;$B$3,Debts!$V$6=0),"",ROUND(CHOOSE(StratNo,E_Snow!W312+E_Snow!AU312,E_Aval!W312+E_Aval!AU312,E_Smart!W312+E_Smart!AU312,E_Dead!W312+E_Dead!AU312,E_Cust!W312+E_Cust!AU312),2))</f>
        <v/>
      </c>
      <c r="F312" s="13">
        <f>IF(OR($A312&gt;$B$3,Debts!$V$7=0),"",ROUND(CHOOSE(StratNo,E_Snow!X312+E_Snow!AV312,E_Aval!X312+E_Aval!AV312,E_Smart!X312+E_Smart!AV312,E_Dead!X312+E_Dead!AV312,E_Cust!X312+E_Cust!AV312),2))</f>
        <v/>
      </c>
      <c r="G312" s="13">
        <f>IF(OR($A312&gt;$B$3,Debts!$V$8=0),"",ROUND(CHOOSE(StratNo,E_Snow!Y312+E_Snow!AW312,E_Aval!Y312+E_Aval!AW312,E_Smart!Y312+E_Smart!AW312,E_Dead!Y312+E_Dead!AW312,E_Cust!Y312+E_Cust!AW312),2))</f>
        <v/>
      </c>
      <c r="H312" s="13">
        <f>IF(OR($A312&gt;$B$3,Debts!$V$9=0),"",ROUND(CHOOSE(StratNo,E_Snow!Z312+E_Snow!AX312,E_Aval!Z312+E_Aval!AX312,E_Smart!Z312+E_Smart!AX312,E_Dead!Z312+E_Dead!AX312,E_Cust!Z312+E_Cust!AX312),2))</f>
        <v/>
      </c>
      <c r="I312" s="13">
        <f>IF(OR($A312&gt;$B$3,Debts!$V$10=0),"",ROUND(CHOOSE(StratNo,E_Snow!AA312+E_Snow!AY312,E_Aval!AA312+E_Aval!AY312,E_Smart!AA312+E_Smart!AY312,E_Dead!AA312+E_Dead!AY312,E_Cust!AA312+E_Cust!AY312),2))</f>
        <v/>
      </c>
      <c r="J312" s="13">
        <f>IF(OR($A312&gt;$B$3,Debts!$V$11=0),"",ROUND(CHOOSE(StratNo,E_Snow!AB312+E_Snow!AZ312,E_Aval!AB312+E_Aval!AZ312,E_Smart!AB312+E_Smart!AZ312,E_Dead!AB312+E_Dead!AZ312,E_Cust!AB312+E_Cust!AZ312),2))</f>
        <v/>
      </c>
      <c r="K312" s="13">
        <f>IF(OR($A312&gt;$B$3,Debts!$V$12=0),"",ROUND(CHOOSE(StratNo,E_Snow!AC312+E_Snow!BA312,E_Aval!AC312+E_Aval!BA312,E_Smart!AC312+E_Smart!BA312,E_Dead!AC312+E_Dead!BA312,E_Cust!AC312+E_Cust!BA312),2))</f>
        <v/>
      </c>
      <c r="L312" s="13">
        <f>IF(OR($A312&gt;$B$3,Debts!$V$13=0),"",ROUND(CHOOSE(StratNo,E_Snow!AD312+E_Snow!BB312,E_Aval!AD312+E_Aval!BB312,E_Smart!AD312+E_Smart!BB312,E_Dead!AD312+E_Dead!BB312,E_Cust!AD312+E_Cust!BB312),2))</f>
        <v/>
      </c>
      <c r="M312" s="13">
        <f>IF(OR($A312&gt;$B$3,Debts!$V$14=0),"",ROUND(CHOOSE(StratNo,E_Snow!AE312+E_Snow!BC312,E_Aval!AE312+E_Aval!BC312,E_Smart!AE312+E_Smart!BC312,E_Dead!AE312+E_Dead!BC312,E_Cust!AE312+E_Cust!BC312),2))</f>
        <v/>
      </c>
      <c r="N312" s="13">
        <f>IF(OR($A312&gt;$B$3,Debts!$V$15=0),"",ROUND(CHOOSE(StratNo,E_Snow!AF312+E_Snow!BD312,E_Aval!AF312+E_Aval!BD312,E_Smart!AF312+E_Smart!BD312,E_Dead!AF312+E_Dead!BD312,E_Cust!AF312+E_Cust!BD312),2))</f>
        <v/>
      </c>
      <c r="O312" s="13">
        <f>IF(OR($A312&gt;$B$3,Debts!$V$16=0),"",ROUND(CHOOSE(StratNo,E_Snow!AG312+E_Snow!BE312,E_Aval!AG312+E_Aval!BE312,E_Smart!AG312+E_Smart!BE312,E_Dead!AG312+E_Dead!BE312,E_Cust!AG312+E_Cust!BE312),2))</f>
        <v/>
      </c>
      <c r="P312" s="13">
        <f>IF($A312&gt;$B$3,"",CHOOSE(StratNo,E_Snow!G312,E_Aval!G312,E_Smart!G312,E_Dead!G312,E_Cust!G312))</f>
        <v/>
      </c>
      <c r="Q312" s="13">
        <f>IF($A312&gt;$B$3,"",CHOOSE(StratNo,E_Snow!H312,E_Aval!H312,E_Smart!H312,E_Dead!H312,E_Cust!H312))</f>
        <v/>
      </c>
      <c r="R312" s="13">
        <f>IF($A312&gt;$B$3,"",CHOOSE(StratNo,E_Snow!I312,E_Aval!I312,E_Smart!I312,E_Dead!I312,E_Cust!I312))</f>
        <v/>
      </c>
    </row>
    <row r="313">
      <c r="A313" s="20" t="n">
        <v>308</v>
      </c>
      <c r="B313" s="11">
        <f>IF(A313&gt;$B$3,"",Months!B313)</f>
        <v/>
      </c>
      <c r="C313" s="13">
        <f>IF(A313&gt;$B$3,"",ROUND(Months!C313+Months!D313,2))</f>
        <v/>
      </c>
      <c r="D313" s="13">
        <f>IF(OR($A313&gt;$B$3,Debts!$V$5=0),"",ROUND(CHOOSE(StratNo,E_Snow!V313+E_Snow!AT313,E_Aval!V313+E_Aval!AT313,E_Smart!V313+E_Smart!AT313,E_Dead!V313+E_Dead!AT313,E_Cust!V313+E_Cust!AT313),2))</f>
        <v/>
      </c>
      <c r="E313" s="13">
        <f>IF(OR($A313&gt;$B$3,Debts!$V$6=0),"",ROUND(CHOOSE(StratNo,E_Snow!W313+E_Snow!AU313,E_Aval!W313+E_Aval!AU313,E_Smart!W313+E_Smart!AU313,E_Dead!W313+E_Dead!AU313,E_Cust!W313+E_Cust!AU313),2))</f>
        <v/>
      </c>
      <c r="F313" s="13">
        <f>IF(OR($A313&gt;$B$3,Debts!$V$7=0),"",ROUND(CHOOSE(StratNo,E_Snow!X313+E_Snow!AV313,E_Aval!X313+E_Aval!AV313,E_Smart!X313+E_Smart!AV313,E_Dead!X313+E_Dead!AV313,E_Cust!X313+E_Cust!AV313),2))</f>
        <v/>
      </c>
      <c r="G313" s="13">
        <f>IF(OR($A313&gt;$B$3,Debts!$V$8=0),"",ROUND(CHOOSE(StratNo,E_Snow!Y313+E_Snow!AW313,E_Aval!Y313+E_Aval!AW313,E_Smart!Y313+E_Smart!AW313,E_Dead!Y313+E_Dead!AW313,E_Cust!Y313+E_Cust!AW313),2))</f>
        <v/>
      </c>
      <c r="H313" s="13">
        <f>IF(OR($A313&gt;$B$3,Debts!$V$9=0),"",ROUND(CHOOSE(StratNo,E_Snow!Z313+E_Snow!AX313,E_Aval!Z313+E_Aval!AX313,E_Smart!Z313+E_Smart!AX313,E_Dead!Z313+E_Dead!AX313,E_Cust!Z313+E_Cust!AX313),2))</f>
        <v/>
      </c>
      <c r="I313" s="13">
        <f>IF(OR($A313&gt;$B$3,Debts!$V$10=0),"",ROUND(CHOOSE(StratNo,E_Snow!AA313+E_Snow!AY313,E_Aval!AA313+E_Aval!AY313,E_Smart!AA313+E_Smart!AY313,E_Dead!AA313+E_Dead!AY313,E_Cust!AA313+E_Cust!AY313),2))</f>
        <v/>
      </c>
      <c r="J313" s="13">
        <f>IF(OR($A313&gt;$B$3,Debts!$V$11=0),"",ROUND(CHOOSE(StratNo,E_Snow!AB313+E_Snow!AZ313,E_Aval!AB313+E_Aval!AZ313,E_Smart!AB313+E_Smart!AZ313,E_Dead!AB313+E_Dead!AZ313,E_Cust!AB313+E_Cust!AZ313),2))</f>
        <v/>
      </c>
      <c r="K313" s="13">
        <f>IF(OR($A313&gt;$B$3,Debts!$V$12=0),"",ROUND(CHOOSE(StratNo,E_Snow!AC313+E_Snow!BA313,E_Aval!AC313+E_Aval!BA313,E_Smart!AC313+E_Smart!BA313,E_Dead!AC313+E_Dead!BA313,E_Cust!AC313+E_Cust!BA313),2))</f>
        <v/>
      </c>
      <c r="L313" s="13">
        <f>IF(OR($A313&gt;$B$3,Debts!$V$13=0),"",ROUND(CHOOSE(StratNo,E_Snow!AD313+E_Snow!BB313,E_Aval!AD313+E_Aval!BB313,E_Smart!AD313+E_Smart!BB313,E_Dead!AD313+E_Dead!BB313,E_Cust!AD313+E_Cust!BB313),2))</f>
        <v/>
      </c>
      <c r="M313" s="13">
        <f>IF(OR($A313&gt;$B$3,Debts!$V$14=0),"",ROUND(CHOOSE(StratNo,E_Snow!AE313+E_Snow!BC313,E_Aval!AE313+E_Aval!BC313,E_Smart!AE313+E_Smart!BC313,E_Dead!AE313+E_Dead!BC313,E_Cust!AE313+E_Cust!BC313),2))</f>
        <v/>
      </c>
      <c r="N313" s="13">
        <f>IF(OR($A313&gt;$B$3,Debts!$V$15=0),"",ROUND(CHOOSE(StratNo,E_Snow!AF313+E_Snow!BD313,E_Aval!AF313+E_Aval!BD313,E_Smart!AF313+E_Smart!BD313,E_Dead!AF313+E_Dead!BD313,E_Cust!AF313+E_Cust!BD313),2))</f>
        <v/>
      </c>
      <c r="O313" s="13">
        <f>IF(OR($A313&gt;$B$3,Debts!$V$16=0),"",ROUND(CHOOSE(StratNo,E_Snow!AG313+E_Snow!BE313,E_Aval!AG313+E_Aval!BE313,E_Smart!AG313+E_Smart!BE313,E_Dead!AG313+E_Dead!BE313,E_Cust!AG313+E_Cust!BE313),2))</f>
        <v/>
      </c>
      <c r="P313" s="13">
        <f>IF($A313&gt;$B$3,"",CHOOSE(StratNo,E_Snow!G313,E_Aval!G313,E_Smart!G313,E_Dead!G313,E_Cust!G313))</f>
        <v/>
      </c>
      <c r="Q313" s="13">
        <f>IF($A313&gt;$B$3,"",CHOOSE(StratNo,E_Snow!H313,E_Aval!H313,E_Smart!H313,E_Dead!H313,E_Cust!H313))</f>
        <v/>
      </c>
      <c r="R313" s="13">
        <f>IF($A313&gt;$B$3,"",CHOOSE(StratNo,E_Snow!I313,E_Aval!I313,E_Smart!I313,E_Dead!I313,E_Cust!I313))</f>
        <v/>
      </c>
    </row>
    <row r="314">
      <c r="A314" s="20" t="n">
        <v>309</v>
      </c>
      <c r="B314" s="11">
        <f>IF(A314&gt;$B$3,"",Months!B314)</f>
        <v/>
      </c>
      <c r="C314" s="13">
        <f>IF(A314&gt;$B$3,"",ROUND(Months!C314+Months!D314,2))</f>
        <v/>
      </c>
      <c r="D314" s="13">
        <f>IF(OR($A314&gt;$B$3,Debts!$V$5=0),"",ROUND(CHOOSE(StratNo,E_Snow!V314+E_Snow!AT314,E_Aval!V314+E_Aval!AT314,E_Smart!V314+E_Smart!AT314,E_Dead!V314+E_Dead!AT314,E_Cust!V314+E_Cust!AT314),2))</f>
        <v/>
      </c>
      <c r="E314" s="13">
        <f>IF(OR($A314&gt;$B$3,Debts!$V$6=0),"",ROUND(CHOOSE(StratNo,E_Snow!W314+E_Snow!AU314,E_Aval!W314+E_Aval!AU314,E_Smart!W314+E_Smart!AU314,E_Dead!W314+E_Dead!AU314,E_Cust!W314+E_Cust!AU314),2))</f>
        <v/>
      </c>
      <c r="F314" s="13">
        <f>IF(OR($A314&gt;$B$3,Debts!$V$7=0),"",ROUND(CHOOSE(StratNo,E_Snow!X314+E_Snow!AV314,E_Aval!X314+E_Aval!AV314,E_Smart!X314+E_Smart!AV314,E_Dead!X314+E_Dead!AV314,E_Cust!X314+E_Cust!AV314),2))</f>
        <v/>
      </c>
      <c r="G314" s="13">
        <f>IF(OR($A314&gt;$B$3,Debts!$V$8=0),"",ROUND(CHOOSE(StratNo,E_Snow!Y314+E_Snow!AW314,E_Aval!Y314+E_Aval!AW314,E_Smart!Y314+E_Smart!AW314,E_Dead!Y314+E_Dead!AW314,E_Cust!Y314+E_Cust!AW314),2))</f>
        <v/>
      </c>
      <c r="H314" s="13">
        <f>IF(OR($A314&gt;$B$3,Debts!$V$9=0),"",ROUND(CHOOSE(StratNo,E_Snow!Z314+E_Snow!AX314,E_Aval!Z314+E_Aval!AX314,E_Smart!Z314+E_Smart!AX314,E_Dead!Z314+E_Dead!AX314,E_Cust!Z314+E_Cust!AX314),2))</f>
        <v/>
      </c>
      <c r="I314" s="13">
        <f>IF(OR($A314&gt;$B$3,Debts!$V$10=0),"",ROUND(CHOOSE(StratNo,E_Snow!AA314+E_Snow!AY314,E_Aval!AA314+E_Aval!AY314,E_Smart!AA314+E_Smart!AY314,E_Dead!AA314+E_Dead!AY314,E_Cust!AA314+E_Cust!AY314),2))</f>
        <v/>
      </c>
      <c r="J314" s="13">
        <f>IF(OR($A314&gt;$B$3,Debts!$V$11=0),"",ROUND(CHOOSE(StratNo,E_Snow!AB314+E_Snow!AZ314,E_Aval!AB314+E_Aval!AZ314,E_Smart!AB314+E_Smart!AZ314,E_Dead!AB314+E_Dead!AZ314,E_Cust!AB314+E_Cust!AZ314),2))</f>
        <v/>
      </c>
      <c r="K314" s="13">
        <f>IF(OR($A314&gt;$B$3,Debts!$V$12=0),"",ROUND(CHOOSE(StratNo,E_Snow!AC314+E_Snow!BA314,E_Aval!AC314+E_Aval!BA314,E_Smart!AC314+E_Smart!BA314,E_Dead!AC314+E_Dead!BA314,E_Cust!AC314+E_Cust!BA314),2))</f>
        <v/>
      </c>
      <c r="L314" s="13">
        <f>IF(OR($A314&gt;$B$3,Debts!$V$13=0),"",ROUND(CHOOSE(StratNo,E_Snow!AD314+E_Snow!BB314,E_Aval!AD314+E_Aval!BB314,E_Smart!AD314+E_Smart!BB314,E_Dead!AD314+E_Dead!BB314,E_Cust!AD314+E_Cust!BB314),2))</f>
        <v/>
      </c>
      <c r="M314" s="13">
        <f>IF(OR($A314&gt;$B$3,Debts!$V$14=0),"",ROUND(CHOOSE(StratNo,E_Snow!AE314+E_Snow!BC314,E_Aval!AE314+E_Aval!BC314,E_Smart!AE314+E_Smart!BC314,E_Dead!AE314+E_Dead!BC314,E_Cust!AE314+E_Cust!BC314),2))</f>
        <v/>
      </c>
      <c r="N314" s="13">
        <f>IF(OR($A314&gt;$B$3,Debts!$V$15=0),"",ROUND(CHOOSE(StratNo,E_Snow!AF314+E_Snow!BD314,E_Aval!AF314+E_Aval!BD314,E_Smart!AF314+E_Smart!BD314,E_Dead!AF314+E_Dead!BD314,E_Cust!AF314+E_Cust!BD314),2))</f>
        <v/>
      </c>
      <c r="O314" s="13">
        <f>IF(OR($A314&gt;$B$3,Debts!$V$16=0),"",ROUND(CHOOSE(StratNo,E_Snow!AG314+E_Snow!BE314,E_Aval!AG314+E_Aval!BE314,E_Smart!AG314+E_Smart!BE314,E_Dead!AG314+E_Dead!BE314,E_Cust!AG314+E_Cust!BE314),2))</f>
        <v/>
      </c>
      <c r="P314" s="13">
        <f>IF($A314&gt;$B$3,"",CHOOSE(StratNo,E_Snow!G314,E_Aval!G314,E_Smart!G314,E_Dead!G314,E_Cust!G314))</f>
        <v/>
      </c>
      <c r="Q314" s="13">
        <f>IF($A314&gt;$B$3,"",CHOOSE(StratNo,E_Snow!H314,E_Aval!H314,E_Smart!H314,E_Dead!H314,E_Cust!H314))</f>
        <v/>
      </c>
      <c r="R314" s="13">
        <f>IF($A314&gt;$B$3,"",CHOOSE(StratNo,E_Snow!I314,E_Aval!I314,E_Smart!I314,E_Dead!I314,E_Cust!I314))</f>
        <v/>
      </c>
    </row>
    <row r="315">
      <c r="A315" s="20" t="n">
        <v>310</v>
      </c>
      <c r="B315" s="11">
        <f>IF(A315&gt;$B$3,"",Months!B315)</f>
        <v/>
      </c>
      <c r="C315" s="13">
        <f>IF(A315&gt;$B$3,"",ROUND(Months!C315+Months!D315,2))</f>
        <v/>
      </c>
      <c r="D315" s="13">
        <f>IF(OR($A315&gt;$B$3,Debts!$V$5=0),"",ROUND(CHOOSE(StratNo,E_Snow!V315+E_Snow!AT315,E_Aval!V315+E_Aval!AT315,E_Smart!V315+E_Smart!AT315,E_Dead!V315+E_Dead!AT315,E_Cust!V315+E_Cust!AT315),2))</f>
        <v/>
      </c>
      <c r="E315" s="13">
        <f>IF(OR($A315&gt;$B$3,Debts!$V$6=0),"",ROUND(CHOOSE(StratNo,E_Snow!W315+E_Snow!AU315,E_Aval!W315+E_Aval!AU315,E_Smart!W315+E_Smart!AU315,E_Dead!W315+E_Dead!AU315,E_Cust!W315+E_Cust!AU315),2))</f>
        <v/>
      </c>
      <c r="F315" s="13">
        <f>IF(OR($A315&gt;$B$3,Debts!$V$7=0),"",ROUND(CHOOSE(StratNo,E_Snow!X315+E_Snow!AV315,E_Aval!X315+E_Aval!AV315,E_Smart!X315+E_Smart!AV315,E_Dead!X315+E_Dead!AV315,E_Cust!X315+E_Cust!AV315),2))</f>
        <v/>
      </c>
      <c r="G315" s="13">
        <f>IF(OR($A315&gt;$B$3,Debts!$V$8=0),"",ROUND(CHOOSE(StratNo,E_Snow!Y315+E_Snow!AW315,E_Aval!Y315+E_Aval!AW315,E_Smart!Y315+E_Smart!AW315,E_Dead!Y315+E_Dead!AW315,E_Cust!Y315+E_Cust!AW315),2))</f>
        <v/>
      </c>
      <c r="H315" s="13">
        <f>IF(OR($A315&gt;$B$3,Debts!$V$9=0),"",ROUND(CHOOSE(StratNo,E_Snow!Z315+E_Snow!AX315,E_Aval!Z315+E_Aval!AX315,E_Smart!Z315+E_Smart!AX315,E_Dead!Z315+E_Dead!AX315,E_Cust!Z315+E_Cust!AX315),2))</f>
        <v/>
      </c>
      <c r="I315" s="13">
        <f>IF(OR($A315&gt;$B$3,Debts!$V$10=0),"",ROUND(CHOOSE(StratNo,E_Snow!AA315+E_Snow!AY315,E_Aval!AA315+E_Aval!AY315,E_Smart!AA315+E_Smart!AY315,E_Dead!AA315+E_Dead!AY315,E_Cust!AA315+E_Cust!AY315),2))</f>
        <v/>
      </c>
      <c r="J315" s="13">
        <f>IF(OR($A315&gt;$B$3,Debts!$V$11=0),"",ROUND(CHOOSE(StratNo,E_Snow!AB315+E_Snow!AZ315,E_Aval!AB315+E_Aval!AZ315,E_Smart!AB315+E_Smart!AZ315,E_Dead!AB315+E_Dead!AZ315,E_Cust!AB315+E_Cust!AZ315),2))</f>
        <v/>
      </c>
      <c r="K315" s="13">
        <f>IF(OR($A315&gt;$B$3,Debts!$V$12=0),"",ROUND(CHOOSE(StratNo,E_Snow!AC315+E_Snow!BA315,E_Aval!AC315+E_Aval!BA315,E_Smart!AC315+E_Smart!BA315,E_Dead!AC315+E_Dead!BA315,E_Cust!AC315+E_Cust!BA315),2))</f>
        <v/>
      </c>
      <c r="L315" s="13">
        <f>IF(OR($A315&gt;$B$3,Debts!$V$13=0),"",ROUND(CHOOSE(StratNo,E_Snow!AD315+E_Snow!BB315,E_Aval!AD315+E_Aval!BB315,E_Smart!AD315+E_Smart!BB315,E_Dead!AD315+E_Dead!BB315,E_Cust!AD315+E_Cust!BB315),2))</f>
        <v/>
      </c>
      <c r="M315" s="13">
        <f>IF(OR($A315&gt;$B$3,Debts!$V$14=0),"",ROUND(CHOOSE(StratNo,E_Snow!AE315+E_Snow!BC315,E_Aval!AE315+E_Aval!BC315,E_Smart!AE315+E_Smart!BC315,E_Dead!AE315+E_Dead!BC315,E_Cust!AE315+E_Cust!BC315),2))</f>
        <v/>
      </c>
      <c r="N315" s="13">
        <f>IF(OR($A315&gt;$B$3,Debts!$V$15=0),"",ROUND(CHOOSE(StratNo,E_Snow!AF315+E_Snow!BD315,E_Aval!AF315+E_Aval!BD315,E_Smart!AF315+E_Smart!BD315,E_Dead!AF315+E_Dead!BD315,E_Cust!AF315+E_Cust!BD315),2))</f>
        <v/>
      </c>
      <c r="O315" s="13">
        <f>IF(OR($A315&gt;$B$3,Debts!$V$16=0),"",ROUND(CHOOSE(StratNo,E_Snow!AG315+E_Snow!BE315,E_Aval!AG315+E_Aval!BE315,E_Smart!AG315+E_Smart!BE315,E_Dead!AG315+E_Dead!BE315,E_Cust!AG315+E_Cust!BE315),2))</f>
        <v/>
      </c>
      <c r="P315" s="13">
        <f>IF($A315&gt;$B$3,"",CHOOSE(StratNo,E_Snow!G315,E_Aval!G315,E_Smart!G315,E_Dead!G315,E_Cust!G315))</f>
        <v/>
      </c>
      <c r="Q315" s="13">
        <f>IF($A315&gt;$B$3,"",CHOOSE(StratNo,E_Snow!H315,E_Aval!H315,E_Smart!H315,E_Dead!H315,E_Cust!H315))</f>
        <v/>
      </c>
      <c r="R315" s="13">
        <f>IF($A315&gt;$B$3,"",CHOOSE(StratNo,E_Snow!I315,E_Aval!I315,E_Smart!I315,E_Dead!I315,E_Cust!I315))</f>
        <v/>
      </c>
    </row>
    <row r="316">
      <c r="A316" s="20" t="n">
        <v>311</v>
      </c>
      <c r="B316" s="11">
        <f>IF(A316&gt;$B$3,"",Months!B316)</f>
        <v/>
      </c>
      <c r="C316" s="13">
        <f>IF(A316&gt;$B$3,"",ROUND(Months!C316+Months!D316,2))</f>
        <v/>
      </c>
      <c r="D316" s="13">
        <f>IF(OR($A316&gt;$B$3,Debts!$V$5=0),"",ROUND(CHOOSE(StratNo,E_Snow!V316+E_Snow!AT316,E_Aval!V316+E_Aval!AT316,E_Smart!V316+E_Smart!AT316,E_Dead!V316+E_Dead!AT316,E_Cust!V316+E_Cust!AT316),2))</f>
        <v/>
      </c>
      <c r="E316" s="13">
        <f>IF(OR($A316&gt;$B$3,Debts!$V$6=0),"",ROUND(CHOOSE(StratNo,E_Snow!W316+E_Snow!AU316,E_Aval!W316+E_Aval!AU316,E_Smart!W316+E_Smart!AU316,E_Dead!W316+E_Dead!AU316,E_Cust!W316+E_Cust!AU316),2))</f>
        <v/>
      </c>
      <c r="F316" s="13">
        <f>IF(OR($A316&gt;$B$3,Debts!$V$7=0),"",ROUND(CHOOSE(StratNo,E_Snow!X316+E_Snow!AV316,E_Aval!X316+E_Aval!AV316,E_Smart!X316+E_Smart!AV316,E_Dead!X316+E_Dead!AV316,E_Cust!X316+E_Cust!AV316),2))</f>
        <v/>
      </c>
      <c r="G316" s="13">
        <f>IF(OR($A316&gt;$B$3,Debts!$V$8=0),"",ROUND(CHOOSE(StratNo,E_Snow!Y316+E_Snow!AW316,E_Aval!Y316+E_Aval!AW316,E_Smart!Y316+E_Smart!AW316,E_Dead!Y316+E_Dead!AW316,E_Cust!Y316+E_Cust!AW316),2))</f>
        <v/>
      </c>
      <c r="H316" s="13">
        <f>IF(OR($A316&gt;$B$3,Debts!$V$9=0),"",ROUND(CHOOSE(StratNo,E_Snow!Z316+E_Snow!AX316,E_Aval!Z316+E_Aval!AX316,E_Smart!Z316+E_Smart!AX316,E_Dead!Z316+E_Dead!AX316,E_Cust!Z316+E_Cust!AX316),2))</f>
        <v/>
      </c>
      <c r="I316" s="13">
        <f>IF(OR($A316&gt;$B$3,Debts!$V$10=0),"",ROUND(CHOOSE(StratNo,E_Snow!AA316+E_Snow!AY316,E_Aval!AA316+E_Aval!AY316,E_Smart!AA316+E_Smart!AY316,E_Dead!AA316+E_Dead!AY316,E_Cust!AA316+E_Cust!AY316),2))</f>
        <v/>
      </c>
      <c r="J316" s="13">
        <f>IF(OR($A316&gt;$B$3,Debts!$V$11=0),"",ROUND(CHOOSE(StratNo,E_Snow!AB316+E_Snow!AZ316,E_Aval!AB316+E_Aval!AZ316,E_Smart!AB316+E_Smart!AZ316,E_Dead!AB316+E_Dead!AZ316,E_Cust!AB316+E_Cust!AZ316),2))</f>
        <v/>
      </c>
      <c r="K316" s="13">
        <f>IF(OR($A316&gt;$B$3,Debts!$V$12=0),"",ROUND(CHOOSE(StratNo,E_Snow!AC316+E_Snow!BA316,E_Aval!AC316+E_Aval!BA316,E_Smart!AC316+E_Smart!BA316,E_Dead!AC316+E_Dead!BA316,E_Cust!AC316+E_Cust!BA316),2))</f>
        <v/>
      </c>
      <c r="L316" s="13">
        <f>IF(OR($A316&gt;$B$3,Debts!$V$13=0),"",ROUND(CHOOSE(StratNo,E_Snow!AD316+E_Snow!BB316,E_Aval!AD316+E_Aval!BB316,E_Smart!AD316+E_Smart!BB316,E_Dead!AD316+E_Dead!BB316,E_Cust!AD316+E_Cust!BB316),2))</f>
        <v/>
      </c>
      <c r="M316" s="13">
        <f>IF(OR($A316&gt;$B$3,Debts!$V$14=0),"",ROUND(CHOOSE(StratNo,E_Snow!AE316+E_Snow!BC316,E_Aval!AE316+E_Aval!BC316,E_Smart!AE316+E_Smart!BC316,E_Dead!AE316+E_Dead!BC316,E_Cust!AE316+E_Cust!BC316),2))</f>
        <v/>
      </c>
      <c r="N316" s="13">
        <f>IF(OR($A316&gt;$B$3,Debts!$V$15=0),"",ROUND(CHOOSE(StratNo,E_Snow!AF316+E_Snow!BD316,E_Aval!AF316+E_Aval!BD316,E_Smart!AF316+E_Smart!BD316,E_Dead!AF316+E_Dead!BD316,E_Cust!AF316+E_Cust!BD316),2))</f>
        <v/>
      </c>
      <c r="O316" s="13">
        <f>IF(OR($A316&gt;$B$3,Debts!$V$16=0),"",ROUND(CHOOSE(StratNo,E_Snow!AG316+E_Snow!BE316,E_Aval!AG316+E_Aval!BE316,E_Smart!AG316+E_Smart!BE316,E_Dead!AG316+E_Dead!BE316,E_Cust!AG316+E_Cust!BE316),2))</f>
        <v/>
      </c>
      <c r="P316" s="13">
        <f>IF($A316&gt;$B$3,"",CHOOSE(StratNo,E_Snow!G316,E_Aval!G316,E_Smart!G316,E_Dead!G316,E_Cust!G316))</f>
        <v/>
      </c>
      <c r="Q316" s="13">
        <f>IF($A316&gt;$B$3,"",CHOOSE(StratNo,E_Snow!H316,E_Aval!H316,E_Smart!H316,E_Dead!H316,E_Cust!H316))</f>
        <v/>
      </c>
      <c r="R316" s="13">
        <f>IF($A316&gt;$B$3,"",CHOOSE(StratNo,E_Snow!I316,E_Aval!I316,E_Smart!I316,E_Dead!I316,E_Cust!I316))</f>
        <v/>
      </c>
    </row>
    <row r="317">
      <c r="A317" s="20" t="n">
        <v>312</v>
      </c>
      <c r="B317" s="11">
        <f>IF(A317&gt;$B$3,"",Months!B317)</f>
        <v/>
      </c>
      <c r="C317" s="13">
        <f>IF(A317&gt;$B$3,"",ROUND(Months!C317+Months!D317,2))</f>
        <v/>
      </c>
      <c r="D317" s="13">
        <f>IF(OR($A317&gt;$B$3,Debts!$V$5=0),"",ROUND(CHOOSE(StratNo,E_Snow!V317+E_Snow!AT317,E_Aval!V317+E_Aval!AT317,E_Smart!V317+E_Smart!AT317,E_Dead!V317+E_Dead!AT317,E_Cust!V317+E_Cust!AT317),2))</f>
        <v/>
      </c>
      <c r="E317" s="13">
        <f>IF(OR($A317&gt;$B$3,Debts!$V$6=0),"",ROUND(CHOOSE(StratNo,E_Snow!W317+E_Snow!AU317,E_Aval!W317+E_Aval!AU317,E_Smart!W317+E_Smart!AU317,E_Dead!W317+E_Dead!AU317,E_Cust!W317+E_Cust!AU317),2))</f>
        <v/>
      </c>
      <c r="F317" s="13">
        <f>IF(OR($A317&gt;$B$3,Debts!$V$7=0),"",ROUND(CHOOSE(StratNo,E_Snow!X317+E_Snow!AV317,E_Aval!X317+E_Aval!AV317,E_Smart!X317+E_Smart!AV317,E_Dead!X317+E_Dead!AV317,E_Cust!X317+E_Cust!AV317),2))</f>
        <v/>
      </c>
      <c r="G317" s="13">
        <f>IF(OR($A317&gt;$B$3,Debts!$V$8=0),"",ROUND(CHOOSE(StratNo,E_Snow!Y317+E_Snow!AW317,E_Aval!Y317+E_Aval!AW317,E_Smart!Y317+E_Smart!AW317,E_Dead!Y317+E_Dead!AW317,E_Cust!Y317+E_Cust!AW317),2))</f>
        <v/>
      </c>
      <c r="H317" s="13">
        <f>IF(OR($A317&gt;$B$3,Debts!$V$9=0),"",ROUND(CHOOSE(StratNo,E_Snow!Z317+E_Snow!AX317,E_Aval!Z317+E_Aval!AX317,E_Smart!Z317+E_Smart!AX317,E_Dead!Z317+E_Dead!AX317,E_Cust!Z317+E_Cust!AX317),2))</f>
        <v/>
      </c>
      <c r="I317" s="13">
        <f>IF(OR($A317&gt;$B$3,Debts!$V$10=0),"",ROUND(CHOOSE(StratNo,E_Snow!AA317+E_Snow!AY317,E_Aval!AA317+E_Aval!AY317,E_Smart!AA317+E_Smart!AY317,E_Dead!AA317+E_Dead!AY317,E_Cust!AA317+E_Cust!AY317),2))</f>
        <v/>
      </c>
      <c r="J317" s="13">
        <f>IF(OR($A317&gt;$B$3,Debts!$V$11=0),"",ROUND(CHOOSE(StratNo,E_Snow!AB317+E_Snow!AZ317,E_Aval!AB317+E_Aval!AZ317,E_Smart!AB317+E_Smart!AZ317,E_Dead!AB317+E_Dead!AZ317,E_Cust!AB317+E_Cust!AZ317),2))</f>
        <v/>
      </c>
      <c r="K317" s="13">
        <f>IF(OR($A317&gt;$B$3,Debts!$V$12=0),"",ROUND(CHOOSE(StratNo,E_Snow!AC317+E_Snow!BA317,E_Aval!AC317+E_Aval!BA317,E_Smart!AC317+E_Smart!BA317,E_Dead!AC317+E_Dead!BA317,E_Cust!AC317+E_Cust!BA317),2))</f>
        <v/>
      </c>
      <c r="L317" s="13">
        <f>IF(OR($A317&gt;$B$3,Debts!$V$13=0),"",ROUND(CHOOSE(StratNo,E_Snow!AD317+E_Snow!BB317,E_Aval!AD317+E_Aval!BB317,E_Smart!AD317+E_Smart!BB317,E_Dead!AD317+E_Dead!BB317,E_Cust!AD317+E_Cust!BB317),2))</f>
        <v/>
      </c>
      <c r="M317" s="13">
        <f>IF(OR($A317&gt;$B$3,Debts!$V$14=0),"",ROUND(CHOOSE(StratNo,E_Snow!AE317+E_Snow!BC317,E_Aval!AE317+E_Aval!BC317,E_Smart!AE317+E_Smart!BC317,E_Dead!AE317+E_Dead!BC317,E_Cust!AE317+E_Cust!BC317),2))</f>
        <v/>
      </c>
      <c r="N317" s="13">
        <f>IF(OR($A317&gt;$B$3,Debts!$V$15=0),"",ROUND(CHOOSE(StratNo,E_Snow!AF317+E_Snow!BD317,E_Aval!AF317+E_Aval!BD317,E_Smart!AF317+E_Smart!BD317,E_Dead!AF317+E_Dead!BD317,E_Cust!AF317+E_Cust!BD317),2))</f>
        <v/>
      </c>
      <c r="O317" s="13">
        <f>IF(OR($A317&gt;$B$3,Debts!$V$16=0),"",ROUND(CHOOSE(StratNo,E_Snow!AG317+E_Snow!BE317,E_Aval!AG317+E_Aval!BE317,E_Smart!AG317+E_Smart!BE317,E_Dead!AG317+E_Dead!BE317,E_Cust!AG317+E_Cust!BE317),2))</f>
        <v/>
      </c>
      <c r="P317" s="13">
        <f>IF($A317&gt;$B$3,"",CHOOSE(StratNo,E_Snow!G317,E_Aval!G317,E_Smart!G317,E_Dead!G317,E_Cust!G317))</f>
        <v/>
      </c>
      <c r="Q317" s="13">
        <f>IF($A317&gt;$B$3,"",CHOOSE(StratNo,E_Snow!H317,E_Aval!H317,E_Smart!H317,E_Dead!H317,E_Cust!H317))</f>
        <v/>
      </c>
      <c r="R317" s="13">
        <f>IF($A317&gt;$B$3,"",CHOOSE(StratNo,E_Snow!I317,E_Aval!I317,E_Smart!I317,E_Dead!I317,E_Cust!I317))</f>
        <v/>
      </c>
    </row>
    <row r="318">
      <c r="A318" s="20" t="n">
        <v>313</v>
      </c>
      <c r="B318" s="11">
        <f>IF(A318&gt;$B$3,"",Months!B318)</f>
        <v/>
      </c>
      <c r="C318" s="13">
        <f>IF(A318&gt;$B$3,"",ROUND(Months!C318+Months!D318,2))</f>
        <v/>
      </c>
      <c r="D318" s="13">
        <f>IF(OR($A318&gt;$B$3,Debts!$V$5=0),"",ROUND(CHOOSE(StratNo,E_Snow!V318+E_Snow!AT318,E_Aval!V318+E_Aval!AT318,E_Smart!V318+E_Smart!AT318,E_Dead!V318+E_Dead!AT318,E_Cust!V318+E_Cust!AT318),2))</f>
        <v/>
      </c>
      <c r="E318" s="13">
        <f>IF(OR($A318&gt;$B$3,Debts!$V$6=0),"",ROUND(CHOOSE(StratNo,E_Snow!W318+E_Snow!AU318,E_Aval!W318+E_Aval!AU318,E_Smart!W318+E_Smart!AU318,E_Dead!W318+E_Dead!AU318,E_Cust!W318+E_Cust!AU318),2))</f>
        <v/>
      </c>
      <c r="F318" s="13">
        <f>IF(OR($A318&gt;$B$3,Debts!$V$7=0),"",ROUND(CHOOSE(StratNo,E_Snow!X318+E_Snow!AV318,E_Aval!X318+E_Aval!AV318,E_Smart!X318+E_Smart!AV318,E_Dead!X318+E_Dead!AV318,E_Cust!X318+E_Cust!AV318),2))</f>
        <v/>
      </c>
      <c r="G318" s="13">
        <f>IF(OR($A318&gt;$B$3,Debts!$V$8=0),"",ROUND(CHOOSE(StratNo,E_Snow!Y318+E_Snow!AW318,E_Aval!Y318+E_Aval!AW318,E_Smart!Y318+E_Smart!AW318,E_Dead!Y318+E_Dead!AW318,E_Cust!Y318+E_Cust!AW318),2))</f>
        <v/>
      </c>
      <c r="H318" s="13">
        <f>IF(OR($A318&gt;$B$3,Debts!$V$9=0),"",ROUND(CHOOSE(StratNo,E_Snow!Z318+E_Snow!AX318,E_Aval!Z318+E_Aval!AX318,E_Smart!Z318+E_Smart!AX318,E_Dead!Z318+E_Dead!AX318,E_Cust!Z318+E_Cust!AX318),2))</f>
        <v/>
      </c>
      <c r="I318" s="13">
        <f>IF(OR($A318&gt;$B$3,Debts!$V$10=0),"",ROUND(CHOOSE(StratNo,E_Snow!AA318+E_Snow!AY318,E_Aval!AA318+E_Aval!AY318,E_Smart!AA318+E_Smart!AY318,E_Dead!AA318+E_Dead!AY318,E_Cust!AA318+E_Cust!AY318),2))</f>
        <v/>
      </c>
      <c r="J318" s="13">
        <f>IF(OR($A318&gt;$B$3,Debts!$V$11=0),"",ROUND(CHOOSE(StratNo,E_Snow!AB318+E_Snow!AZ318,E_Aval!AB318+E_Aval!AZ318,E_Smart!AB318+E_Smart!AZ318,E_Dead!AB318+E_Dead!AZ318,E_Cust!AB318+E_Cust!AZ318),2))</f>
        <v/>
      </c>
      <c r="K318" s="13">
        <f>IF(OR($A318&gt;$B$3,Debts!$V$12=0),"",ROUND(CHOOSE(StratNo,E_Snow!AC318+E_Snow!BA318,E_Aval!AC318+E_Aval!BA318,E_Smart!AC318+E_Smart!BA318,E_Dead!AC318+E_Dead!BA318,E_Cust!AC318+E_Cust!BA318),2))</f>
        <v/>
      </c>
      <c r="L318" s="13">
        <f>IF(OR($A318&gt;$B$3,Debts!$V$13=0),"",ROUND(CHOOSE(StratNo,E_Snow!AD318+E_Snow!BB318,E_Aval!AD318+E_Aval!BB318,E_Smart!AD318+E_Smart!BB318,E_Dead!AD318+E_Dead!BB318,E_Cust!AD318+E_Cust!BB318),2))</f>
        <v/>
      </c>
      <c r="M318" s="13">
        <f>IF(OR($A318&gt;$B$3,Debts!$V$14=0),"",ROUND(CHOOSE(StratNo,E_Snow!AE318+E_Snow!BC318,E_Aval!AE318+E_Aval!BC318,E_Smart!AE318+E_Smart!BC318,E_Dead!AE318+E_Dead!BC318,E_Cust!AE318+E_Cust!BC318),2))</f>
        <v/>
      </c>
      <c r="N318" s="13">
        <f>IF(OR($A318&gt;$B$3,Debts!$V$15=0),"",ROUND(CHOOSE(StratNo,E_Snow!AF318+E_Snow!BD318,E_Aval!AF318+E_Aval!BD318,E_Smart!AF318+E_Smart!BD318,E_Dead!AF318+E_Dead!BD318,E_Cust!AF318+E_Cust!BD318),2))</f>
        <v/>
      </c>
      <c r="O318" s="13">
        <f>IF(OR($A318&gt;$B$3,Debts!$V$16=0),"",ROUND(CHOOSE(StratNo,E_Snow!AG318+E_Snow!BE318,E_Aval!AG318+E_Aval!BE318,E_Smart!AG318+E_Smart!BE318,E_Dead!AG318+E_Dead!BE318,E_Cust!AG318+E_Cust!BE318),2))</f>
        <v/>
      </c>
      <c r="P318" s="13">
        <f>IF($A318&gt;$B$3,"",CHOOSE(StratNo,E_Snow!G318,E_Aval!G318,E_Smart!G318,E_Dead!G318,E_Cust!G318))</f>
        <v/>
      </c>
      <c r="Q318" s="13">
        <f>IF($A318&gt;$B$3,"",CHOOSE(StratNo,E_Snow!H318,E_Aval!H318,E_Smart!H318,E_Dead!H318,E_Cust!H318))</f>
        <v/>
      </c>
      <c r="R318" s="13">
        <f>IF($A318&gt;$B$3,"",CHOOSE(StratNo,E_Snow!I318,E_Aval!I318,E_Smart!I318,E_Dead!I318,E_Cust!I318))</f>
        <v/>
      </c>
    </row>
    <row r="319">
      <c r="A319" s="20" t="n">
        <v>314</v>
      </c>
      <c r="B319" s="11">
        <f>IF(A319&gt;$B$3,"",Months!B319)</f>
        <v/>
      </c>
      <c r="C319" s="13">
        <f>IF(A319&gt;$B$3,"",ROUND(Months!C319+Months!D319,2))</f>
        <v/>
      </c>
      <c r="D319" s="13">
        <f>IF(OR($A319&gt;$B$3,Debts!$V$5=0),"",ROUND(CHOOSE(StratNo,E_Snow!V319+E_Snow!AT319,E_Aval!V319+E_Aval!AT319,E_Smart!V319+E_Smart!AT319,E_Dead!V319+E_Dead!AT319,E_Cust!V319+E_Cust!AT319),2))</f>
        <v/>
      </c>
      <c r="E319" s="13">
        <f>IF(OR($A319&gt;$B$3,Debts!$V$6=0),"",ROUND(CHOOSE(StratNo,E_Snow!W319+E_Snow!AU319,E_Aval!W319+E_Aval!AU319,E_Smart!W319+E_Smart!AU319,E_Dead!W319+E_Dead!AU319,E_Cust!W319+E_Cust!AU319),2))</f>
        <v/>
      </c>
      <c r="F319" s="13">
        <f>IF(OR($A319&gt;$B$3,Debts!$V$7=0),"",ROUND(CHOOSE(StratNo,E_Snow!X319+E_Snow!AV319,E_Aval!X319+E_Aval!AV319,E_Smart!X319+E_Smart!AV319,E_Dead!X319+E_Dead!AV319,E_Cust!X319+E_Cust!AV319),2))</f>
        <v/>
      </c>
      <c r="G319" s="13">
        <f>IF(OR($A319&gt;$B$3,Debts!$V$8=0),"",ROUND(CHOOSE(StratNo,E_Snow!Y319+E_Snow!AW319,E_Aval!Y319+E_Aval!AW319,E_Smart!Y319+E_Smart!AW319,E_Dead!Y319+E_Dead!AW319,E_Cust!Y319+E_Cust!AW319),2))</f>
        <v/>
      </c>
      <c r="H319" s="13">
        <f>IF(OR($A319&gt;$B$3,Debts!$V$9=0),"",ROUND(CHOOSE(StratNo,E_Snow!Z319+E_Snow!AX319,E_Aval!Z319+E_Aval!AX319,E_Smart!Z319+E_Smart!AX319,E_Dead!Z319+E_Dead!AX319,E_Cust!Z319+E_Cust!AX319),2))</f>
        <v/>
      </c>
      <c r="I319" s="13">
        <f>IF(OR($A319&gt;$B$3,Debts!$V$10=0),"",ROUND(CHOOSE(StratNo,E_Snow!AA319+E_Snow!AY319,E_Aval!AA319+E_Aval!AY319,E_Smart!AA319+E_Smart!AY319,E_Dead!AA319+E_Dead!AY319,E_Cust!AA319+E_Cust!AY319),2))</f>
        <v/>
      </c>
      <c r="J319" s="13">
        <f>IF(OR($A319&gt;$B$3,Debts!$V$11=0),"",ROUND(CHOOSE(StratNo,E_Snow!AB319+E_Snow!AZ319,E_Aval!AB319+E_Aval!AZ319,E_Smart!AB319+E_Smart!AZ319,E_Dead!AB319+E_Dead!AZ319,E_Cust!AB319+E_Cust!AZ319),2))</f>
        <v/>
      </c>
      <c r="K319" s="13">
        <f>IF(OR($A319&gt;$B$3,Debts!$V$12=0),"",ROUND(CHOOSE(StratNo,E_Snow!AC319+E_Snow!BA319,E_Aval!AC319+E_Aval!BA319,E_Smart!AC319+E_Smart!BA319,E_Dead!AC319+E_Dead!BA319,E_Cust!AC319+E_Cust!BA319),2))</f>
        <v/>
      </c>
      <c r="L319" s="13">
        <f>IF(OR($A319&gt;$B$3,Debts!$V$13=0),"",ROUND(CHOOSE(StratNo,E_Snow!AD319+E_Snow!BB319,E_Aval!AD319+E_Aval!BB319,E_Smart!AD319+E_Smart!BB319,E_Dead!AD319+E_Dead!BB319,E_Cust!AD319+E_Cust!BB319),2))</f>
        <v/>
      </c>
      <c r="M319" s="13">
        <f>IF(OR($A319&gt;$B$3,Debts!$V$14=0),"",ROUND(CHOOSE(StratNo,E_Snow!AE319+E_Snow!BC319,E_Aval!AE319+E_Aval!BC319,E_Smart!AE319+E_Smart!BC319,E_Dead!AE319+E_Dead!BC319,E_Cust!AE319+E_Cust!BC319),2))</f>
        <v/>
      </c>
      <c r="N319" s="13">
        <f>IF(OR($A319&gt;$B$3,Debts!$V$15=0),"",ROUND(CHOOSE(StratNo,E_Snow!AF319+E_Snow!BD319,E_Aval!AF319+E_Aval!BD319,E_Smart!AF319+E_Smart!BD319,E_Dead!AF319+E_Dead!BD319,E_Cust!AF319+E_Cust!BD319),2))</f>
        <v/>
      </c>
      <c r="O319" s="13">
        <f>IF(OR($A319&gt;$B$3,Debts!$V$16=0),"",ROUND(CHOOSE(StratNo,E_Snow!AG319+E_Snow!BE319,E_Aval!AG319+E_Aval!BE319,E_Smart!AG319+E_Smart!BE319,E_Dead!AG319+E_Dead!BE319,E_Cust!AG319+E_Cust!BE319),2))</f>
        <v/>
      </c>
      <c r="P319" s="13">
        <f>IF($A319&gt;$B$3,"",CHOOSE(StratNo,E_Snow!G319,E_Aval!G319,E_Smart!G319,E_Dead!G319,E_Cust!G319))</f>
        <v/>
      </c>
      <c r="Q319" s="13">
        <f>IF($A319&gt;$B$3,"",CHOOSE(StratNo,E_Snow!H319,E_Aval!H319,E_Smart!H319,E_Dead!H319,E_Cust!H319))</f>
        <v/>
      </c>
      <c r="R319" s="13">
        <f>IF($A319&gt;$B$3,"",CHOOSE(StratNo,E_Snow!I319,E_Aval!I319,E_Smart!I319,E_Dead!I319,E_Cust!I319))</f>
        <v/>
      </c>
    </row>
    <row r="320">
      <c r="A320" s="20" t="n">
        <v>315</v>
      </c>
      <c r="B320" s="11">
        <f>IF(A320&gt;$B$3,"",Months!B320)</f>
        <v/>
      </c>
      <c r="C320" s="13">
        <f>IF(A320&gt;$B$3,"",ROUND(Months!C320+Months!D320,2))</f>
        <v/>
      </c>
      <c r="D320" s="13">
        <f>IF(OR($A320&gt;$B$3,Debts!$V$5=0),"",ROUND(CHOOSE(StratNo,E_Snow!V320+E_Snow!AT320,E_Aval!V320+E_Aval!AT320,E_Smart!V320+E_Smart!AT320,E_Dead!V320+E_Dead!AT320,E_Cust!V320+E_Cust!AT320),2))</f>
        <v/>
      </c>
      <c r="E320" s="13">
        <f>IF(OR($A320&gt;$B$3,Debts!$V$6=0),"",ROUND(CHOOSE(StratNo,E_Snow!W320+E_Snow!AU320,E_Aval!W320+E_Aval!AU320,E_Smart!W320+E_Smart!AU320,E_Dead!W320+E_Dead!AU320,E_Cust!W320+E_Cust!AU320),2))</f>
        <v/>
      </c>
      <c r="F320" s="13">
        <f>IF(OR($A320&gt;$B$3,Debts!$V$7=0),"",ROUND(CHOOSE(StratNo,E_Snow!X320+E_Snow!AV320,E_Aval!X320+E_Aval!AV320,E_Smart!X320+E_Smart!AV320,E_Dead!X320+E_Dead!AV320,E_Cust!X320+E_Cust!AV320),2))</f>
        <v/>
      </c>
      <c r="G320" s="13">
        <f>IF(OR($A320&gt;$B$3,Debts!$V$8=0),"",ROUND(CHOOSE(StratNo,E_Snow!Y320+E_Snow!AW320,E_Aval!Y320+E_Aval!AW320,E_Smart!Y320+E_Smart!AW320,E_Dead!Y320+E_Dead!AW320,E_Cust!Y320+E_Cust!AW320),2))</f>
        <v/>
      </c>
      <c r="H320" s="13">
        <f>IF(OR($A320&gt;$B$3,Debts!$V$9=0),"",ROUND(CHOOSE(StratNo,E_Snow!Z320+E_Snow!AX320,E_Aval!Z320+E_Aval!AX320,E_Smart!Z320+E_Smart!AX320,E_Dead!Z320+E_Dead!AX320,E_Cust!Z320+E_Cust!AX320),2))</f>
        <v/>
      </c>
      <c r="I320" s="13">
        <f>IF(OR($A320&gt;$B$3,Debts!$V$10=0),"",ROUND(CHOOSE(StratNo,E_Snow!AA320+E_Snow!AY320,E_Aval!AA320+E_Aval!AY320,E_Smart!AA320+E_Smart!AY320,E_Dead!AA320+E_Dead!AY320,E_Cust!AA320+E_Cust!AY320),2))</f>
        <v/>
      </c>
      <c r="J320" s="13">
        <f>IF(OR($A320&gt;$B$3,Debts!$V$11=0),"",ROUND(CHOOSE(StratNo,E_Snow!AB320+E_Snow!AZ320,E_Aval!AB320+E_Aval!AZ320,E_Smart!AB320+E_Smart!AZ320,E_Dead!AB320+E_Dead!AZ320,E_Cust!AB320+E_Cust!AZ320),2))</f>
        <v/>
      </c>
      <c r="K320" s="13">
        <f>IF(OR($A320&gt;$B$3,Debts!$V$12=0),"",ROUND(CHOOSE(StratNo,E_Snow!AC320+E_Snow!BA320,E_Aval!AC320+E_Aval!BA320,E_Smart!AC320+E_Smart!BA320,E_Dead!AC320+E_Dead!BA320,E_Cust!AC320+E_Cust!BA320),2))</f>
        <v/>
      </c>
      <c r="L320" s="13">
        <f>IF(OR($A320&gt;$B$3,Debts!$V$13=0),"",ROUND(CHOOSE(StratNo,E_Snow!AD320+E_Snow!BB320,E_Aval!AD320+E_Aval!BB320,E_Smart!AD320+E_Smart!BB320,E_Dead!AD320+E_Dead!BB320,E_Cust!AD320+E_Cust!BB320),2))</f>
        <v/>
      </c>
      <c r="M320" s="13">
        <f>IF(OR($A320&gt;$B$3,Debts!$V$14=0),"",ROUND(CHOOSE(StratNo,E_Snow!AE320+E_Snow!BC320,E_Aval!AE320+E_Aval!BC320,E_Smart!AE320+E_Smart!BC320,E_Dead!AE320+E_Dead!BC320,E_Cust!AE320+E_Cust!BC320),2))</f>
        <v/>
      </c>
      <c r="N320" s="13">
        <f>IF(OR($A320&gt;$B$3,Debts!$V$15=0),"",ROUND(CHOOSE(StratNo,E_Snow!AF320+E_Snow!BD320,E_Aval!AF320+E_Aval!BD320,E_Smart!AF320+E_Smart!BD320,E_Dead!AF320+E_Dead!BD320,E_Cust!AF320+E_Cust!BD320),2))</f>
        <v/>
      </c>
      <c r="O320" s="13">
        <f>IF(OR($A320&gt;$B$3,Debts!$V$16=0),"",ROUND(CHOOSE(StratNo,E_Snow!AG320+E_Snow!BE320,E_Aval!AG320+E_Aval!BE320,E_Smart!AG320+E_Smart!BE320,E_Dead!AG320+E_Dead!BE320,E_Cust!AG320+E_Cust!BE320),2))</f>
        <v/>
      </c>
      <c r="P320" s="13">
        <f>IF($A320&gt;$B$3,"",CHOOSE(StratNo,E_Snow!G320,E_Aval!G320,E_Smart!G320,E_Dead!G320,E_Cust!G320))</f>
        <v/>
      </c>
      <c r="Q320" s="13">
        <f>IF($A320&gt;$B$3,"",CHOOSE(StratNo,E_Snow!H320,E_Aval!H320,E_Smart!H320,E_Dead!H320,E_Cust!H320))</f>
        <v/>
      </c>
      <c r="R320" s="13">
        <f>IF($A320&gt;$B$3,"",CHOOSE(StratNo,E_Snow!I320,E_Aval!I320,E_Smart!I320,E_Dead!I320,E_Cust!I320))</f>
        <v/>
      </c>
    </row>
    <row r="321">
      <c r="A321" s="20" t="n">
        <v>316</v>
      </c>
      <c r="B321" s="11">
        <f>IF(A321&gt;$B$3,"",Months!B321)</f>
        <v/>
      </c>
      <c r="C321" s="13">
        <f>IF(A321&gt;$B$3,"",ROUND(Months!C321+Months!D321,2))</f>
        <v/>
      </c>
      <c r="D321" s="13">
        <f>IF(OR($A321&gt;$B$3,Debts!$V$5=0),"",ROUND(CHOOSE(StratNo,E_Snow!V321+E_Snow!AT321,E_Aval!V321+E_Aval!AT321,E_Smart!V321+E_Smart!AT321,E_Dead!V321+E_Dead!AT321,E_Cust!V321+E_Cust!AT321),2))</f>
        <v/>
      </c>
      <c r="E321" s="13">
        <f>IF(OR($A321&gt;$B$3,Debts!$V$6=0),"",ROUND(CHOOSE(StratNo,E_Snow!W321+E_Snow!AU321,E_Aval!W321+E_Aval!AU321,E_Smart!W321+E_Smart!AU321,E_Dead!W321+E_Dead!AU321,E_Cust!W321+E_Cust!AU321),2))</f>
        <v/>
      </c>
      <c r="F321" s="13">
        <f>IF(OR($A321&gt;$B$3,Debts!$V$7=0),"",ROUND(CHOOSE(StratNo,E_Snow!X321+E_Snow!AV321,E_Aval!X321+E_Aval!AV321,E_Smart!X321+E_Smart!AV321,E_Dead!X321+E_Dead!AV321,E_Cust!X321+E_Cust!AV321),2))</f>
        <v/>
      </c>
      <c r="G321" s="13">
        <f>IF(OR($A321&gt;$B$3,Debts!$V$8=0),"",ROUND(CHOOSE(StratNo,E_Snow!Y321+E_Snow!AW321,E_Aval!Y321+E_Aval!AW321,E_Smart!Y321+E_Smart!AW321,E_Dead!Y321+E_Dead!AW321,E_Cust!Y321+E_Cust!AW321),2))</f>
        <v/>
      </c>
      <c r="H321" s="13">
        <f>IF(OR($A321&gt;$B$3,Debts!$V$9=0),"",ROUND(CHOOSE(StratNo,E_Snow!Z321+E_Snow!AX321,E_Aval!Z321+E_Aval!AX321,E_Smart!Z321+E_Smart!AX321,E_Dead!Z321+E_Dead!AX321,E_Cust!Z321+E_Cust!AX321),2))</f>
        <v/>
      </c>
      <c r="I321" s="13">
        <f>IF(OR($A321&gt;$B$3,Debts!$V$10=0),"",ROUND(CHOOSE(StratNo,E_Snow!AA321+E_Snow!AY321,E_Aval!AA321+E_Aval!AY321,E_Smart!AA321+E_Smart!AY321,E_Dead!AA321+E_Dead!AY321,E_Cust!AA321+E_Cust!AY321),2))</f>
        <v/>
      </c>
      <c r="J321" s="13">
        <f>IF(OR($A321&gt;$B$3,Debts!$V$11=0),"",ROUND(CHOOSE(StratNo,E_Snow!AB321+E_Snow!AZ321,E_Aval!AB321+E_Aval!AZ321,E_Smart!AB321+E_Smart!AZ321,E_Dead!AB321+E_Dead!AZ321,E_Cust!AB321+E_Cust!AZ321),2))</f>
        <v/>
      </c>
      <c r="K321" s="13">
        <f>IF(OR($A321&gt;$B$3,Debts!$V$12=0),"",ROUND(CHOOSE(StratNo,E_Snow!AC321+E_Snow!BA321,E_Aval!AC321+E_Aval!BA321,E_Smart!AC321+E_Smart!BA321,E_Dead!AC321+E_Dead!BA321,E_Cust!AC321+E_Cust!BA321),2))</f>
        <v/>
      </c>
      <c r="L321" s="13">
        <f>IF(OR($A321&gt;$B$3,Debts!$V$13=0),"",ROUND(CHOOSE(StratNo,E_Snow!AD321+E_Snow!BB321,E_Aval!AD321+E_Aval!BB321,E_Smart!AD321+E_Smart!BB321,E_Dead!AD321+E_Dead!BB321,E_Cust!AD321+E_Cust!BB321),2))</f>
        <v/>
      </c>
      <c r="M321" s="13">
        <f>IF(OR($A321&gt;$B$3,Debts!$V$14=0),"",ROUND(CHOOSE(StratNo,E_Snow!AE321+E_Snow!BC321,E_Aval!AE321+E_Aval!BC321,E_Smart!AE321+E_Smart!BC321,E_Dead!AE321+E_Dead!BC321,E_Cust!AE321+E_Cust!BC321),2))</f>
        <v/>
      </c>
      <c r="N321" s="13">
        <f>IF(OR($A321&gt;$B$3,Debts!$V$15=0),"",ROUND(CHOOSE(StratNo,E_Snow!AF321+E_Snow!BD321,E_Aval!AF321+E_Aval!BD321,E_Smart!AF321+E_Smart!BD321,E_Dead!AF321+E_Dead!BD321,E_Cust!AF321+E_Cust!BD321),2))</f>
        <v/>
      </c>
      <c r="O321" s="13">
        <f>IF(OR($A321&gt;$B$3,Debts!$V$16=0),"",ROUND(CHOOSE(StratNo,E_Snow!AG321+E_Snow!BE321,E_Aval!AG321+E_Aval!BE321,E_Smart!AG321+E_Smart!BE321,E_Dead!AG321+E_Dead!BE321,E_Cust!AG321+E_Cust!BE321),2))</f>
        <v/>
      </c>
      <c r="P321" s="13">
        <f>IF($A321&gt;$B$3,"",CHOOSE(StratNo,E_Snow!G321,E_Aval!G321,E_Smart!G321,E_Dead!G321,E_Cust!G321))</f>
        <v/>
      </c>
      <c r="Q321" s="13">
        <f>IF($A321&gt;$B$3,"",CHOOSE(StratNo,E_Snow!H321,E_Aval!H321,E_Smart!H321,E_Dead!H321,E_Cust!H321))</f>
        <v/>
      </c>
      <c r="R321" s="13">
        <f>IF($A321&gt;$B$3,"",CHOOSE(StratNo,E_Snow!I321,E_Aval!I321,E_Smart!I321,E_Dead!I321,E_Cust!I321))</f>
        <v/>
      </c>
    </row>
    <row r="322">
      <c r="A322" s="20" t="n">
        <v>317</v>
      </c>
      <c r="B322" s="11">
        <f>IF(A322&gt;$B$3,"",Months!B322)</f>
        <v/>
      </c>
      <c r="C322" s="13">
        <f>IF(A322&gt;$B$3,"",ROUND(Months!C322+Months!D322,2))</f>
        <v/>
      </c>
      <c r="D322" s="13">
        <f>IF(OR($A322&gt;$B$3,Debts!$V$5=0),"",ROUND(CHOOSE(StratNo,E_Snow!V322+E_Snow!AT322,E_Aval!V322+E_Aval!AT322,E_Smart!V322+E_Smart!AT322,E_Dead!V322+E_Dead!AT322,E_Cust!V322+E_Cust!AT322),2))</f>
        <v/>
      </c>
      <c r="E322" s="13">
        <f>IF(OR($A322&gt;$B$3,Debts!$V$6=0),"",ROUND(CHOOSE(StratNo,E_Snow!W322+E_Snow!AU322,E_Aval!W322+E_Aval!AU322,E_Smart!W322+E_Smart!AU322,E_Dead!W322+E_Dead!AU322,E_Cust!W322+E_Cust!AU322),2))</f>
        <v/>
      </c>
      <c r="F322" s="13">
        <f>IF(OR($A322&gt;$B$3,Debts!$V$7=0),"",ROUND(CHOOSE(StratNo,E_Snow!X322+E_Snow!AV322,E_Aval!X322+E_Aval!AV322,E_Smart!X322+E_Smart!AV322,E_Dead!X322+E_Dead!AV322,E_Cust!X322+E_Cust!AV322),2))</f>
        <v/>
      </c>
      <c r="G322" s="13">
        <f>IF(OR($A322&gt;$B$3,Debts!$V$8=0),"",ROUND(CHOOSE(StratNo,E_Snow!Y322+E_Snow!AW322,E_Aval!Y322+E_Aval!AW322,E_Smart!Y322+E_Smart!AW322,E_Dead!Y322+E_Dead!AW322,E_Cust!Y322+E_Cust!AW322),2))</f>
        <v/>
      </c>
      <c r="H322" s="13">
        <f>IF(OR($A322&gt;$B$3,Debts!$V$9=0),"",ROUND(CHOOSE(StratNo,E_Snow!Z322+E_Snow!AX322,E_Aval!Z322+E_Aval!AX322,E_Smart!Z322+E_Smart!AX322,E_Dead!Z322+E_Dead!AX322,E_Cust!Z322+E_Cust!AX322),2))</f>
        <v/>
      </c>
      <c r="I322" s="13">
        <f>IF(OR($A322&gt;$B$3,Debts!$V$10=0),"",ROUND(CHOOSE(StratNo,E_Snow!AA322+E_Snow!AY322,E_Aval!AA322+E_Aval!AY322,E_Smart!AA322+E_Smart!AY322,E_Dead!AA322+E_Dead!AY322,E_Cust!AA322+E_Cust!AY322),2))</f>
        <v/>
      </c>
      <c r="J322" s="13">
        <f>IF(OR($A322&gt;$B$3,Debts!$V$11=0),"",ROUND(CHOOSE(StratNo,E_Snow!AB322+E_Snow!AZ322,E_Aval!AB322+E_Aval!AZ322,E_Smart!AB322+E_Smart!AZ322,E_Dead!AB322+E_Dead!AZ322,E_Cust!AB322+E_Cust!AZ322),2))</f>
        <v/>
      </c>
      <c r="K322" s="13">
        <f>IF(OR($A322&gt;$B$3,Debts!$V$12=0),"",ROUND(CHOOSE(StratNo,E_Snow!AC322+E_Snow!BA322,E_Aval!AC322+E_Aval!BA322,E_Smart!AC322+E_Smart!BA322,E_Dead!AC322+E_Dead!BA322,E_Cust!AC322+E_Cust!BA322),2))</f>
        <v/>
      </c>
      <c r="L322" s="13">
        <f>IF(OR($A322&gt;$B$3,Debts!$V$13=0),"",ROUND(CHOOSE(StratNo,E_Snow!AD322+E_Snow!BB322,E_Aval!AD322+E_Aval!BB322,E_Smart!AD322+E_Smart!BB322,E_Dead!AD322+E_Dead!BB322,E_Cust!AD322+E_Cust!BB322),2))</f>
        <v/>
      </c>
      <c r="M322" s="13">
        <f>IF(OR($A322&gt;$B$3,Debts!$V$14=0),"",ROUND(CHOOSE(StratNo,E_Snow!AE322+E_Snow!BC322,E_Aval!AE322+E_Aval!BC322,E_Smart!AE322+E_Smart!BC322,E_Dead!AE322+E_Dead!BC322,E_Cust!AE322+E_Cust!BC322),2))</f>
        <v/>
      </c>
      <c r="N322" s="13">
        <f>IF(OR($A322&gt;$B$3,Debts!$V$15=0),"",ROUND(CHOOSE(StratNo,E_Snow!AF322+E_Snow!BD322,E_Aval!AF322+E_Aval!BD322,E_Smart!AF322+E_Smart!BD322,E_Dead!AF322+E_Dead!BD322,E_Cust!AF322+E_Cust!BD322),2))</f>
        <v/>
      </c>
      <c r="O322" s="13">
        <f>IF(OR($A322&gt;$B$3,Debts!$V$16=0),"",ROUND(CHOOSE(StratNo,E_Snow!AG322+E_Snow!BE322,E_Aval!AG322+E_Aval!BE322,E_Smart!AG322+E_Smart!BE322,E_Dead!AG322+E_Dead!BE322,E_Cust!AG322+E_Cust!BE322),2))</f>
        <v/>
      </c>
      <c r="P322" s="13">
        <f>IF($A322&gt;$B$3,"",CHOOSE(StratNo,E_Snow!G322,E_Aval!G322,E_Smart!G322,E_Dead!G322,E_Cust!G322))</f>
        <v/>
      </c>
      <c r="Q322" s="13">
        <f>IF($A322&gt;$B$3,"",CHOOSE(StratNo,E_Snow!H322,E_Aval!H322,E_Smart!H322,E_Dead!H322,E_Cust!H322))</f>
        <v/>
      </c>
      <c r="R322" s="13">
        <f>IF($A322&gt;$B$3,"",CHOOSE(StratNo,E_Snow!I322,E_Aval!I322,E_Smart!I322,E_Dead!I322,E_Cust!I322))</f>
        <v/>
      </c>
    </row>
    <row r="323">
      <c r="A323" s="20" t="n">
        <v>318</v>
      </c>
      <c r="B323" s="11">
        <f>IF(A323&gt;$B$3,"",Months!B323)</f>
        <v/>
      </c>
      <c r="C323" s="13">
        <f>IF(A323&gt;$B$3,"",ROUND(Months!C323+Months!D323,2))</f>
        <v/>
      </c>
      <c r="D323" s="13">
        <f>IF(OR($A323&gt;$B$3,Debts!$V$5=0),"",ROUND(CHOOSE(StratNo,E_Snow!V323+E_Snow!AT323,E_Aval!V323+E_Aval!AT323,E_Smart!V323+E_Smart!AT323,E_Dead!V323+E_Dead!AT323,E_Cust!V323+E_Cust!AT323),2))</f>
        <v/>
      </c>
      <c r="E323" s="13">
        <f>IF(OR($A323&gt;$B$3,Debts!$V$6=0),"",ROUND(CHOOSE(StratNo,E_Snow!W323+E_Snow!AU323,E_Aval!W323+E_Aval!AU323,E_Smart!W323+E_Smart!AU323,E_Dead!W323+E_Dead!AU323,E_Cust!W323+E_Cust!AU323),2))</f>
        <v/>
      </c>
      <c r="F323" s="13">
        <f>IF(OR($A323&gt;$B$3,Debts!$V$7=0),"",ROUND(CHOOSE(StratNo,E_Snow!X323+E_Snow!AV323,E_Aval!X323+E_Aval!AV323,E_Smart!X323+E_Smart!AV323,E_Dead!X323+E_Dead!AV323,E_Cust!X323+E_Cust!AV323),2))</f>
        <v/>
      </c>
      <c r="G323" s="13">
        <f>IF(OR($A323&gt;$B$3,Debts!$V$8=0),"",ROUND(CHOOSE(StratNo,E_Snow!Y323+E_Snow!AW323,E_Aval!Y323+E_Aval!AW323,E_Smart!Y323+E_Smart!AW323,E_Dead!Y323+E_Dead!AW323,E_Cust!Y323+E_Cust!AW323),2))</f>
        <v/>
      </c>
      <c r="H323" s="13">
        <f>IF(OR($A323&gt;$B$3,Debts!$V$9=0),"",ROUND(CHOOSE(StratNo,E_Snow!Z323+E_Snow!AX323,E_Aval!Z323+E_Aval!AX323,E_Smart!Z323+E_Smart!AX323,E_Dead!Z323+E_Dead!AX323,E_Cust!Z323+E_Cust!AX323),2))</f>
        <v/>
      </c>
      <c r="I323" s="13">
        <f>IF(OR($A323&gt;$B$3,Debts!$V$10=0),"",ROUND(CHOOSE(StratNo,E_Snow!AA323+E_Snow!AY323,E_Aval!AA323+E_Aval!AY323,E_Smart!AA323+E_Smart!AY323,E_Dead!AA323+E_Dead!AY323,E_Cust!AA323+E_Cust!AY323),2))</f>
        <v/>
      </c>
      <c r="J323" s="13">
        <f>IF(OR($A323&gt;$B$3,Debts!$V$11=0),"",ROUND(CHOOSE(StratNo,E_Snow!AB323+E_Snow!AZ323,E_Aval!AB323+E_Aval!AZ323,E_Smart!AB323+E_Smart!AZ323,E_Dead!AB323+E_Dead!AZ323,E_Cust!AB323+E_Cust!AZ323),2))</f>
        <v/>
      </c>
      <c r="K323" s="13">
        <f>IF(OR($A323&gt;$B$3,Debts!$V$12=0),"",ROUND(CHOOSE(StratNo,E_Snow!AC323+E_Snow!BA323,E_Aval!AC323+E_Aval!BA323,E_Smart!AC323+E_Smart!BA323,E_Dead!AC323+E_Dead!BA323,E_Cust!AC323+E_Cust!BA323),2))</f>
        <v/>
      </c>
      <c r="L323" s="13">
        <f>IF(OR($A323&gt;$B$3,Debts!$V$13=0),"",ROUND(CHOOSE(StratNo,E_Snow!AD323+E_Snow!BB323,E_Aval!AD323+E_Aval!BB323,E_Smart!AD323+E_Smart!BB323,E_Dead!AD323+E_Dead!BB323,E_Cust!AD323+E_Cust!BB323),2))</f>
        <v/>
      </c>
      <c r="M323" s="13">
        <f>IF(OR($A323&gt;$B$3,Debts!$V$14=0),"",ROUND(CHOOSE(StratNo,E_Snow!AE323+E_Snow!BC323,E_Aval!AE323+E_Aval!BC323,E_Smart!AE323+E_Smart!BC323,E_Dead!AE323+E_Dead!BC323,E_Cust!AE323+E_Cust!BC323),2))</f>
        <v/>
      </c>
      <c r="N323" s="13">
        <f>IF(OR($A323&gt;$B$3,Debts!$V$15=0),"",ROUND(CHOOSE(StratNo,E_Snow!AF323+E_Snow!BD323,E_Aval!AF323+E_Aval!BD323,E_Smart!AF323+E_Smart!BD323,E_Dead!AF323+E_Dead!BD323,E_Cust!AF323+E_Cust!BD323),2))</f>
        <v/>
      </c>
      <c r="O323" s="13">
        <f>IF(OR($A323&gt;$B$3,Debts!$V$16=0),"",ROUND(CHOOSE(StratNo,E_Snow!AG323+E_Snow!BE323,E_Aval!AG323+E_Aval!BE323,E_Smart!AG323+E_Smart!BE323,E_Dead!AG323+E_Dead!BE323,E_Cust!AG323+E_Cust!BE323),2))</f>
        <v/>
      </c>
      <c r="P323" s="13">
        <f>IF($A323&gt;$B$3,"",CHOOSE(StratNo,E_Snow!G323,E_Aval!G323,E_Smart!G323,E_Dead!G323,E_Cust!G323))</f>
        <v/>
      </c>
      <c r="Q323" s="13">
        <f>IF($A323&gt;$B$3,"",CHOOSE(StratNo,E_Snow!H323,E_Aval!H323,E_Smart!H323,E_Dead!H323,E_Cust!H323))</f>
        <v/>
      </c>
      <c r="R323" s="13">
        <f>IF($A323&gt;$B$3,"",CHOOSE(StratNo,E_Snow!I323,E_Aval!I323,E_Smart!I323,E_Dead!I323,E_Cust!I323))</f>
        <v/>
      </c>
    </row>
    <row r="324">
      <c r="A324" s="20" t="n">
        <v>319</v>
      </c>
      <c r="B324" s="11">
        <f>IF(A324&gt;$B$3,"",Months!B324)</f>
        <v/>
      </c>
      <c r="C324" s="13">
        <f>IF(A324&gt;$B$3,"",ROUND(Months!C324+Months!D324,2))</f>
        <v/>
      </c>
      <c r="D324" s="13">
        <f>IF(OR($A324&gt;$B$3,Debts!$V$5=0),"",ROUND(CHOOSE(StratNo,E_Snow!V324+E_Snow!AT324,E_Aval!V324+E_Aval!AT324,E_Smart!V324+E_Smart!AT324,E_Dead!V324+E_Dead!AT324,E_Cust!V324+E_Cust!AT324),2))</f>
        <v/>
      </c>
      <c r="E324" s="13">
        <f>IF(OR($A324&gt;$B$3,Debts!$V$6=0),"",ROUND(CHOOSE(StratNo,E_Snow!W324+E_Snow!AU324,E_Aval!W324+E_Aval!AU324,E_Smart!W324+E_Smart!AU324,E_Dead!W324+E_Dead!AU324,E_Cust!W324+E_Cust!AU324),2))</f>
        <v/>
      </c>
      <c r="F324" s="13">
        <f>IF(OR($A324&gt;$B$3,Debts!$V$7=0),"",ROUND(CHOOSE(StratNo,E_Snow!X324+E_Snow!AV324,E_Aval!X324+E_Aval!AV324,E_Smart!X324+E_Smart!AV324,E_Dead!X324+E_Dead!AV324,E_Cust!X324+E_Cust!AV324),2))</f>
        <v/>
      </c>
      <c r="G324" s="13">
        <f>IF(OR($A324&gt;$B$3,Debts!$V$8=0),"",ROUND(CHOOSE(StratNo,E_Snow!Y324+E_Snow!AW324,E_Aval!Y324+E_Aval!AW324,E_Smart!Y324+E_Smart!AW324,E_Dead!Y324+E_Dead!AW324,E_Cust!Y324+E_Cust!AW324),2))</f>
        <v/>
      </c>
      <c r="H324" s="13">
        <f>IF(OR($A324&gt;$B$3,Debts!$V$9=0),"",ROUND(CHOOSE(StratNo,E_Snow!Z324+E_Snow!AX324,E_Aval!Z324+E_Aval!AX324,E_Smart!Z324+E_Smart!AX324,E_Dead!Z324+E_Dead!AX324,E_Cust!Z324+E_Cust!AX324),2))</f>
        <v/>
      </c>
      <c r="I324" s="13">
        <f>IF(OR($A324&gt;$B$3,Debts!$V$10=0),"",ROUND(CHOOSE(StratNo,E_Snow!AA324+E_Snow!AY324,E_Aval!AA324+E_Aval!AY324,E_Smart!AA324+E_Smart!AY324,E_Dead!AA324+E_Dead!AY324,E_Cust!AA324+E_Cust!AY324),2))</f>
        <v/>
      </c>
      <c r="J324" s="13">
        <f>IF(OR($A324&gt;$B$3,Debts!$V$11=0),"",ROUND(CHOOSE(StratNo,E_Snow!AB324+E_Snow!AZ324,E_Aval!AB324+E_Aval!AZ324,E_Smart!AB324+E_Smart!AZ324,E_Dead!AB324+E_Dead!AZ324,E_Cust!AB324+E_Cust!AZ324),2))</f>
        <v/>
      </c>
      <c r="K324" s="13">
        <f>IF(OR($A324&gt;$B$3,Debts!$V$12=0),"",ROUND(CHOOSE(StratNo,E_Snow!AC324+E_Snow!BA324,E_Aval!AC324+E_Aval!BA324,E_Smart!AC324+E_Smart!BA324,E_Dead!AC324+E_Dead!BA324,E_Cust!AC324+E_Cust!BA324),2))</f>
        <v/>
      </c>
      <c r="L324" s="13">
        <f>IF(OR($A324&gt;$B$3,Debts!$V$13=0),"",ROUND(CHOOSE(StratNo,E_Snow!AD324+E_Snow!BB324,E_Aval!AD324+E_Aval!BB324,E_Smart!AD324+E_Smart!BB324,E_Dead!AD324+E_Dead!BB324,E_Cust!AD324+E_Cust!BB324),2))</f>
        <v/>
      </c>
      <c r="M324" s="13">
        <f>IF(OR($A324&gt;$B$3,Debts!$V$14=0),"",ROUND(CHOOSE(StratNo,E_Snow!AE324+E_Snow!BC324,E_Aval!AE324+E_Aval!BC324,E_Smart!AE324+E_Smart!BC324,E_Dead!AE324+E_Dead!BC324,E_Cust!AE324+E_Cust!BC324),2))</f>
        <v/>
      </c>
      <c r="N324" s="13">
        <f>IF(OR($A324&gt;$B$3,Debts!$V$15=0),"",ROUND(CHOOSE(StratNo,E_Snow!AF324+E_Snow!BD324,E_Aval!AF324+E_Aval!BD324,E_Smart!AF324+E_Smart!BD324,E_Dead!AF324+E_Dead!BD324,E_Cust!AF324+E_Cust!BD324),2))</f>
        <v/>
      </c>
      <c r="O324" s="13">
        <f>IF(OR($A324&gt;$B$3,Debts!$V$16=0),"",ROUND(CHOOSE(StratNo,E_Snow!AG324+E_Snow!BE324,E_Aval!AG324+E_Aval!BE324,E_Smart!AG324+E_Smart!BE324,E_Dead!AG324+E_Dead!BE324,E_Cust!AG324+E_Cust!BE324),2))</f>
        <v/>
      </c>
      <c r="P324" s="13">
        <f>IF($A324&gt;$B$3,"",CHOOSE(StratNo,E_Snow!G324,E_Aval!G324,E_Smart!G324,E_Dead!G324,E_Cust!G324))</f>
        <v/>
      </c>
      <c r="Q324" s="13">
        <f>IF($A324&gt;$B$3,"",CHOOSE(StratNo,E_Snow!H324,E_Aval!H324,E_Smart!H324,E_Dead!H324,E_Cust!H324))</f>
        <v/>
      </c>
      <c r="R324" s="13">
        <f>IF($A324&gt;$B$3,"",CHOOSE(StratNo,E_Snow!I324,E_Aval!I324,E_Smart!I324,E_Dead!I324,E_Cust!I324))</f>
        <v/>
      </c>
    </row>
    <row r="325">
      <c r="A325" s="20" t="n">
        <v>320</v>
      </c>
      <c r="B325" s="11">
        <f>IF(A325&gt;$B$3,"",Months!B325)</f>
        <v/>
      </c>
      <c r="C325" s="13">
        <f>IF(A325&gt;$B$3,"",ROUND(Months!C325+Months!D325,2))</f>
        <v/>
      </c>
      <c r="D325" s="13">
        <f>IF(OR($A325&gt;$B$3,Debts!$V$5=0),"",ROUND(CHOOSE(StratNo,E_Snow!V325+E_Snow!AT325,E_Aval!V325+E_Aval!AT325,E_Smart!V325+E_Smart!AT325,E_Dead!V325+E_Dead!AT325,E_Cust!V325+E_Cust!AT325),2))</f>
        <v/>
      </c>
      <c r="E325" s="13">
        <f>IF(OR($A325&gt;$B$3,Debts!$V$6=0),"",ROUND(CHOOSE(StratNo,E_Snow!W325+E_Snow!AU325,E_Aval!W325+E_Aval!AU325,E_Smart!W325+E_Smart!AU325,E_Dead!W325+E_Dead!AU325,E_Cust!W325+E_Cust!AU325),2))</f>
        <v/>
      </c>
      <c r="F325" s="13">
        <f>IF(OR($A325&gt;$B$3,Debts!$V$7=0),"",ROUND(CHOOSE(StratNo,E_Snow!X325+E_Snow!AV325,E_Aval!X325+E_Aval!AV325,E_Smart!X325+E_Smart!AV325,E_Dead!X325+E_Dead!AV325,E_Cust!X325+E_Cust!AV325),2))</f>
        <v/>
      </c>
      <c r="G325" s="13">
        <f>IF(OR($A325&gt;$B$3,Debts!$V$8=0),"",ROUND(CHOOSE(StratNo,E_Snow!Y325+E_Snow!AW325,E_Aval!Y325+E_Aval!AW325,E_Smart!Y325+E_Smart!AW325,E_Dead!Y325+E_Dead!AW325,E_Cust!Y325+E_Cust!AW325),2))</f>
        <v/>
      </c>
      <c r="H325" s="13">
        <f>IF(OR($A325&gt;$B$3,Debts!$V$9=0),"",ROUND(CHOOSE(StratNo,E_Snow!Z325+E_Snow!AX325,E_Aval!Z325+E_Aval!AX325,E_Smart!Z325+E_Smart!AX325,E_Dead!Z325+E_Dead!AX325,E_Cust!Z325+E_Cust!AX325),2))</f>
        <v/>
      </c>
      <c r="I325" s="13">
        <f>IF(OR($A325&gt;$B$3,Debts!$V$10=0),"",ROUND(CHOOSE(StratNo,E_Snow!AA325+E_Snow!AY325,E_Aval!AA325+E_Aval!AY325,E_Smart!AA325+E_Smart!AY325,E_Dead!AA325+E_Dead!AY325,E_Cust!AA325+E_Cust!AY325),2))</f>
        <v/>
      </c>
      <c r="J325" s="13">
        <f>IF(OR($A325&gt;$B$3,Debts!$V$11=0),"",ROUND(CHOOSE(StratNo,E_Snow!AB325+E_Snow!AZ325,E_Aval!AB325+E_Aval!AZ325,E_Smart!AB325+E_Smart!AZ325,E_Dead!AB325+E_Dead!AZ325,E_Cust!AB325+E_Cust!AZ325),2))</f>
        <v/>
      </c>
      <c r="K325" s="13">
        <f>IF(OR($A325&gt;$B$3,Debts!$V$12=0),"",ROUND(CHOOSE(StratNo,E_Snow!AC325+E_Snow!BA325,E_Aval!AC325+E_Aval!BA325,E_Smart!AC325+E_Smart!BA325,E_Dead!AC325+E_Dead!BA325,E_Cust!AC325+E_Cust!BA325),2))</f>
        <v/>
      </c>
      <c r="L325" s="13">
        <f>IF(OR($A325&gt;$B$3,Debts!$V$13=0),"",ROUND(CHOOSE(StratNo,E_Snow!AD325+E_Snow!BB325,E_Aval!AD325+E_Aval!BB325,E_Smart!AD325+E_Smart!BB325,E_Dead!AD325+E_Dead!BB325,E_Cust!AD325+E_Cust!BB325),2))</f>
        <v/>
      </c>
      <c r="M325" s="13">
        <f>IF(OR($A325&gt;$B$3,Debts!$V$14=0),"",ROUND(CHOOSE(StratNo,E_Snow!AE325+E_Snow!BC325,E_Aval!AE325+E_Aval!BC325,E_Smart!AE325+E_Smart!BC325,E_Dead!AE325+E_Dead!BC325,E_Cust!AE325+E_Cust!BC325),2))</f>
        <v/>
      </c>
      <c r="N325" s="13">
        <f>IF(OR($A325&gt;$B$3,Debts!$V$15=0),"",ROUND(CHOOSE(StratNo,E_Snow!AF325+E_Snow!BD325,E_Aval!AF325+E_Aval!BD325,E_Smart!AF325+E_Smart!BD325,E_Dead!AF325+E_Dead!BD325,E_Cust!AF325+E_Cust!BD325),2))</f>
        <v/>
      </c>
      <c r="O325" s="13">
        <f>IF(OR($A325&gt;$B$3,Debts!$V$16=0),"",ROUND(CHOOSE(StratNo,E_Snow!AG325+E_Snow!BE325,E_Aval!AG325+E_Aval!BE325,E_Smart!AG325+E_Smart!BE325,E_Dead!AG325+E_Dead!BE325,E_Cust!AG325+E_Cust!BE325),2))</f>
        <v/>
      </c>
      <c r="P325" s="13">
        <f>IF($A325&gt;$B$3,"",CHOOSE(StratNo,E_Snow!G325,E_Aval!G325,E_Smart!G325,E_Dead!G325,E_Cust!G325))</f>
        <v/>
      </c>
      <c r="Q325" s="13">
        <f>IF($A325&gt;$B$3,"",CHOOSE(StratNo,E_Snow!H325,E_Aval!H325,E_Smart!H325,E_Dead!H325,E_Cust!H325))</f>
        <v/>
      </c>
      <c r="R325" s="13">
        <f>IF($A325&gt;$B$3,"",CHOOSE(StratNo,E_Snow!I325,E_Aval!I325,E_Smart!I325,E_Dead!I325,E_Cust!I325))</f>
        <v/>
      </c>
    </row>
    <row r="326">
      <c r="A326" s="20" t="n">
        <v>321</v>
      </c>
      <c r="B326" s="11">
        <f>IF(A326&gt;$B$3,"",Months!B326)</f>
        <v/>
      </c>
      <c r="C326" s="13">
        <f>IF(A326&gt;$B$3,"",ROUND(Months!C326+Months!D326,2))</f>
        <v/>
      </c>
      <c r="D326" s="13">
        <f>IF(OR($A326&gt;$B$3,Debts!$V$5=0),"",ROUND(CHOOSE(StratNo,E_Snow!V326+E_Snow!AT326,E_Aval!V326+E_Aval!AT326,E_Smart!V326+E_Smart!AT326,E_Dead!V326+E_Dead!AT326,E_Cust!V326+E_Cust!AT326),2))</f>
        <v/>
      </c>
      <c r="E326" s="13">
        <f>IF(OR($A326&gt;$B$3,Debts!$V$6=0),"",ROUND(CHOOSE(StratNo,E_Snow!W326+E_Snow!AU326,E_Aval!W326+E_Aval!AU326,E_Smart!W326+E_Smart!AU326,E_Dead!W326+E_Dead!AU326,E_Cust!W326+E_Cust!AU326),2))</f>
        <v/>
      </c>
      <c r="F326" s="13">
        <f>IF(OR($A326&gt;$B$3,Debts!$V$7=0),"",ROUND(CHOOSE(StratNo,E_Snow!X326+E_Snow!AV326,E_Aval!X326+E_Aval!AV326,E_Smart!X326+E_Smart!AV326,E_Dead!X326+E_Dead!AV326,E_Cust!X326+E_Cust!AV326),2))</f>
        <v/>
      </c>
      <c r="G326" s="13">
        <f>IF(OR($A326&gt;$B$3,Debts!$V$8=0),"",ROUND(CHOOSE(StratNo,E_Snow!Y326+E_Snow!AW326,E_Aval!Y326+E_Aval!AW326,E_Smart!Y326+E_Smart!AW326,E_Dead!Y326+E_Dead!AW326,E_Cust!Y326+E_Cust!AW326),2))</f>
        <v/>
      </c>
      <c r="H326" s="13">
        <f>IF(OR($A326&gt;$B$3,Debts!$V$9=0),"",ROUND(CHOOSE(StratNo,E_Snow!Z326+E_Snow!AX326,E_Aval!Z326+E_Aval!AX326,E_Smart!Z326+E_Smart!AX326,E_Dead!Z326+E_Dead!AX326,E_Cust!Z326+E_Cust!AX326),2))</f>
        <v/>
      </c>
      <c r="I326" s="13">
        <f>IF(OR($A326&gt;$B$3,Debts!$V$10=0),"",ROUND(CHOOSE(StratNo,E_Snow!AA326+E_Snow!AY326,E_Aval!AA326+E_Aval!AY326,E_Smart!AA326+E_Smart!AY326,E_Dead!AA326+E_Dead!AY326,E_Cust!AA326+E_Cust!AY326),2))</f>
        <v/>
      </c>
      <c r="J326" s="13">
        <f>IF(OR($A326&gt;$B$3,Debts!$V$11=0),"",ROUND(CHOOSE(StratNo,E_Snow!AB326+E_Snow!AZ326,E_Aval!AB326+E_Aval!AZ326,E_Smart!AB326+E_Smart!AZ326,E_Dead!AB326+E_Dead!AZ326,E_Cust!AB326+E_Cust!AZ326),2))</f>
        <v/>
      </c>
      <c r="K326" s="13">
        <f>IF(OR($A326&gt;$B$3,Debts!$V$12=0),"",ROUND(CHOOSE(StratNo,E_Snow!AC326+E_Snow!BA326,E_Aval!AC326+E_Aval!BA326,E_Smart!AC326+E_Smart!BA326,E_Dead!AC326+E_Dead!BA326,E_Cust!AC326+E_Cust!BA326),2))</f>
        <v/>
      </c>
      <c r="L326" s="13">
        <f>IF(OR($A326&gt;$B$3,Debts!$V$13=0),"",ROUND(CHOOSE(StratNo,E_Snow!AD326+E_Snow!BB326,E_Aval!AD326+E_Aval!BB326,E_Smart!AD326+E_Smart!BB326,E_Dead!AD326+E_Dead!BB326,E_Cust!AD326+E_Cust!BB326),2))</f>
        <v/>
      </c>
      <c r="M326" s="13">
        <f>IF(OR($A326&gt;$B$3,Debts!$V$14=0),"",ROUND(CHOOSE(StratNo,E_Snow!AE326+E_Snow!BC326,E_Aval!AE326+E_Aval!BC326,E_Smart!AE326+E_Smart!BC326,E_Dead!AE326+E_Dead!BC326,E_Cust!AE326+E_Cust!BC326),2))</f>
        <v/>
      </c>
      <c r="N326" s="13">
        <f>IF(OR($A326&gt;$B$3,Debts!$V$15=0),"",ROUND(CHOOSE(StratNo,E_Snow!AF326+E_Snow!BD326,E_Aval!AF326+E_Aval!BD326,E_Smart!AF326+E_Smart!BD326,E_Dead!AF326+E_Dead!BD326,E_Cust!AF326+E_Cust!BD326),2))</f>
        <v/>
      </c>
      <c r="O326" s="13">
        <f>IF(OR($A326&gt;$B$3,Debts!$V$16=0),"",ROUND(CHOOSE(StratNo,E_Snow!AG326+E_Snow!BE326,E_Aval!AG326+E_Aval!BE326,E_Smart!AG326+E_Smart!BE326,E_Dead!AG326+E_Dead!BE326,E_Cust!AG326+E_Cust!BE326),2))</f>
        <v/>
      </c>
      <c r="P326" s="13">
        <f>IF($A326&gt;$B$3,"",CHOOSE(StratNo,E_Snow!G326,E_Aval!G326,E_Smart!G326,E_Dead!G326,E_Cust!G326))</f>
        <v/>
      </c>
      <c r="Q326" s="13">
        <f>IF($A326&gt;$B$3,"",CHOOSE(StratNo,E_Snow!H326,E_Aval!H326,E_Smart!H326,E_Dead!H326,E_Cust!H326))</f>
        <v/>
      </c>
      <c r="R326" s="13">
        <f>IF($A326&gt;$B$3,"",CHOOSE(StratNo,E_Snow!I326,E_Aval!I326,E_Smart!I326,E_Dead!I326,E_Cust!I326))</f>
        <v/>
      </c>
    </row>
    <row r="327">
      <c r="A327" s="20" t="n">
        <v>322</v>
      </c>
      <c r="B327" s="11">
        <f>IF(A327&gt;$B$3,"",Months!B327)</f>
        <v/>
      </c>
      <c r="C327" s="13">
        <f>IF(A327&gt;$B$3,"",ROUND(Months!C327+Months!D327,2))</f>
        <v/>
      </c>
      <c r="D327" s="13">
        <f>IF(OR($A327&gt;$B$3,Debts!$V$5=0),"",ROUND(CHOOSE(StratNo,E_Snow!V327+E_Snow!AT327,E_Aval!V327+E_Aval!AT327,E_Smart!V327+E_Smart!AT327,E_Dead!V327+E_Dead!AT327,E_Cust!V327+E_Cust!AT327),2))</f>
        <v/>
      </c>
      <c r="E327" s="13">
        <f>IF(OR($A327&gt;$B$3,Debts!$V$6=0),"",ROUND(CHOOSE(StratNo,E_Snow!W327+E_Snow!AU327,E_Aval!W327+E_Aval!AU327,E_Smart!W327+E_Smart!AU327,E_Dead!W327+E_Dead!AU327,E_Cust!W327+E_Cust!AU327),2))</f>
        <v/>
      </c>
      <c r="F327" s="13">
        <f>IF(OR($A327&gt;$B$3,Debts!$V$7=0),"",ROUND(CHOOSE(StratNo,E_Snow!X327+E_Snow!AV327,E_Aval!X327+E_Aval!AV327,E_Smart!X327+E_Smart!AV327,E_Dead!X327+E_Dead!AV327,E_Cust!X327+E_Cust!AV327),2))</f>
        <v/>
      </c>
      <c r="G327" s="13">
        <f>IF(OR($A327&gt;$B$3,Debts!$V$8=0),"",ROUND(CHOOSE(StratNo,E_Snow!Y327+E_Snow!AW327,E_Aval!Y327+E_Aval!AW327,E_Smart!Y327+E_Smart!AW327,E_Dead!Y327+E_Dead!AW327,E_Cust!Y327+E_Cust!AW327),2))</f>
        <v/>
      </c>
      <c r="H327" s="13">
        <f>IF(OR($A327&gt;$B$3,Debts!$V$9=0),"",ROUND(CHOOSE(StratNo,E_Snow!Z327+E_Snow!AX327,E_Aval!Z327+E_Aval!AX327,E_Smart!Z327+E_Smart!AX327,E_Dead!Z327+E_Dead!AX327,E_Cust!Z327+E_Cust!AX327),2))</f>
        <v/>
      </c>
      <c r="I327" s="13">
        <f>IF(OR($A327&gt;$B$3,Debts!$V$10=0),"",ROUND(CHOOSE(StratNo,E_Snow!AA327+E_Snow!AY327,E_Aval!AA327+E_Aval!AY327,E_Smart!AA327+E_Smart!AY327,E_Dead!AA327+E_Dead!AY327,E_Cust!AA327+E_Cust!AY327),2))</f>
        <v/>
      </c>
      <c r="J327" s="13">
        <f>IF(OR($A327&gt;$B$3,Debts!$V$11=0),"",ROUND(CHOOSE(StratNo,E_Snow!AB327+E_Snow!AZ327,E_Aval!AB327+E_Aval!AZ327,E_Smart!AB327+E_Smart!AZ327,E_Dead!AB327+E_Dead!AZ327,E_Cust!AB327+E_Cust!AZ327),2))</f>
        <v/>
      </c>
      <c r="K327" s="13">
        <f>IF(OR($A327&gt;$B$3,Debts!$V$12=0),"",ROUND(CHOOSE(StratNo,E_Snow!AC327+E_Snow!BA327,E_Aval!AC327+E_Aval!BA327,E_Smart!AC327+E_Smart!BA327,E_Dead!AC327+E_Dead!BA327,E_Cust!AC327+E_Cust!BA327),2))</f>
        <v/>
      </c>
      <c r="L327" s="13">
        <f>IF(OR($A327&gt;$B$3,Debts!$V$13=0),"",ROUND(CHOOSE(StratNo,E_Snow!AD327+E_Snow!BB327,E_Aval!AD327+E_Aval!BB327,E_Smart!AD327+E_Smart!BB327,E_Dead!AD327+E_Dead!BB327,E_Cust!AD327+E_Cust!BB327),2))</f>
        <v/>
      </c>
      <c r="M327" s="13">
        <f>IF(OR($A327&gt;$B$3,Debts!$V$14=0),"",ROUND(CHOOSE(StratNo,E_Snow!AE327+E_Snow!BC327,E_Aval!AE327+E_Aval!BC327,E_Smart!AE327+E_Smart!BC327,E_Dead!AE327+E_Dead!BC327,E_Cust!AE327+E_Cust!BC327),2))</f>
        <v/>
      </c>
      <c r="N327" s="13">
        <f>IF(OR($A327&gt;$B$3,Debts!$V$15=0),"",ROUND(CHOOSE(StratNo,E_Snow!AF327+E_Snow!BD327,E_Aval!AF327+E_Aval!BD327,E_Smart!AF327+E_Smart!BD327,E_Dead!AF327+E_Dead!BD327,E_Cust!AF327+E_Cust!BD327),2))</f>
        <v/>
      </c>
      <c r="O327" s="13">
        <f>IF(OR($A327&gt;$B$3,Debts!$V$16=0),"",ROUND(CHOOSE(StratNo,E_Snow!AG327+E_Snow!BE327,E_Aval!AG327+E_Aval!BE327,E_Smart!AG327+E_Smart!BE327,E_Dead!AG327+E_Dead!BE327,E_Cust!AG327+E_Cust!BE327),2))</f>
        <v/>
      </c>
      <c r="P327" s="13">
        <f>IF($A327&gt;$B$3,"",CHOOSE(StratNo,E_Snow!G327,E_Aval!G327,E_Smart!G327,E_Dead!G327,E_Cust!G327))</f>
        <v/>
      </c>
      <c r="Q327" s="13">
        <f>IF($A327&gt;$B$3,"",CHOOSE(StratNo,E_Snow!H327,E_Aval!H327,E_Smart!H327,E_Dead!H327,E_Cust!H327))</f>
        <v/>
      </c>
      <c r="R327" s="13">
        <f>IF($A327&gt;$B$3,"",CHOOSE(StratNo,E_Snow!I327,E_Aval!I327,E_Smart!I327,E_Dead!I327,E_Cust!I327))</f>
        <v/>
      </c>
    </row>
    <row r="328">
      <c r="A328" s="20" t="n">
        <v>323</v>
      </c>
      <c r="B328" s="11">
        <f>IF(A328&gt;$B$3,"",Months!B328)</f>
        <v/>
      </c>
      <c r="C328" s="13">
        <f>IF(A328&gt;$B$3,"",ROUND(Months!C328+Months!D328,2))</f>
        <v/>
      </c>
      <c r="D328" s="13">
        <f>IF(OR($A328&gt;$B$3,Debts!$V$5=0),"",ROUND(CHOOSE(StratNo,E_Snow!V328+E_Snow!AT328,E_Aval!V328+E_Aval!AT328,E_Smart!V328+E_Smart!AT328,E_Dead!V328+E_Dead!AT328,E_Cust!V328+E_Cust!AT328),2))</f>
        <v/>
      </c>
      <c r="E328" s="13">
        <f>IF(OR($A328&gt;$B$3,Debts!$V$6=0),"",ROUND(CHOOSE(StratNo,E_Snow!W328+E_Snow!AU328,E_Aval!W328+E_Aval!AU328,E_Smart!W328+E_Smart!AU328,E_Dead!W328+E_Dead!AU328,E_Cust!W328+E_Cust!AU328),2))</f>
        <v/>
      </c>
      <c r="F328" s="13">
        <f>IF(OR($A328&gt;$B$3,Debts!$V$7=0),"",ROUND(CHOOSE(StratNo,E_Snow!X328+E_Snow!AV328,E_Aval!X328+E_Aval!AV328,E_Smart!X328+E_Smart!AV328,E_Dead!X328+E_Dead!AV328,E_Cust!X328+E_Cust!AV328),2))</f>
        <v/>
      </c>
      <c r="G328" s="13">
        <f>IF(OR($A328&gt;$B$3,Debts!$V$8=0),"",ROUND(CHOOSE(StratNo,E_Snow!Y328+E_Snow!AW328,E_Aval!Y328+E_Aval!AW328,E_Smart!Y328+E_Smart!AW328,E_Dead!Y328+E_Dead!AW328,E_Cust!Y328+E_Cust!AW328),2))</f>
        <v/>
      </c>
      <c r="H328" s="13">
        <f>IF(OR($A328&gt;$B$3,Debts!$V$9=0),"",ROUND(CHOOSE(StratNo,E_Snow!Z328+E_Snow!AX328,E_Aval!Z328+E_Aval!AX328,E_Smart!Z328+E_Smart!AX328,E_Dead!Z328+E_Dead!AX328,E_Cust!Z328+E_Cust!AX328),2))</f>
        <v/>
      </c>
      <c r="I328" s="13">
        <f>IF(OR($A328&gt;$B$3,Debts!$V$10=0),"",ROUND(CHOOSE(StratNo,E_Snow!AA328+E_Snow!AY328,E_Aval!AA328+E_Aval!AY328,E_Smart!AA328+E_Smart!AY328,E_Dead!AA328+E_Dead!AY328,E_Cust!AA328+E_Cust!AY328),2))</f>
        <v/>
      </c>
      <c r="J328" s="13">
        <f>IF(OR($A328&gt;$B$3,Debts!$V$11=0),"",ROUND(CHOOSE(StratNo,E_Snow!AB328+E_Snow!AZ328,E_Aval!AB328+E_Aval!AZ328,E_Smart!AB328+E_Smart!AZ328,E_Dead!AB328+E_Dead!AZ328,E_Cust!AB328+E_Cust!AZ328),2))</f>
        <v/>
      </c>
      <c r="K328" s="13">
        <f>IF(OR($A328&gt;$B$3,Debts!$V$12=0),"",ROUND(CHOOSE(StratNo,E_Snow!AC328+E_Snow!BA328,E_Aval!AC328+E_Aval!BA328,E_Smart!AC328+E_Smart!BA328,E_Dead!AC328+E_Dead!BA328,E_Cust!AC328+E_Cust!BA328),2))</f>
        <v/>
      </c>
      <c r="L328" s="13">
        <f>IF(OR($A328&gt;$B$3,Debts!$V$13=0),"",ROUND(CHOOSE(StratNo,E_Snow!AD328+E_Snow!BB328,E_Aval!AD328+E_Aval!BB328,E_Smart!AD328+E_Smart!BB328,E_Dead!AD328+E_Dead!BB328,E_Cust!AD328+E_Cust!BB328),2))</f>
        <v/>
      </c>
      <c r="M328" s="13">
        <f>IF(OR($A328&gt;$B$3,Debts!$V$14=0),"",ROUND(CHOOSE(StratNo,E_Snow!AE328+E_Snow!BC328,E_Aval!AE328+E_Aval!BC328,E_Smart!AE328+E_Smart!BC328,E_Dead!AE328+E_Dead!BC328,E_Cust!AE328+E_Cust!BC328),2))</f>
        <v/>
      </c>
      <c r="N328" s="13">
        <f>IF(OR($A328&gt;$B$3,Debts!$V$15=0),"",ROUND(CHOOSE(StratNo,E_Snow!AF328+E_Snow!BD328,E_Aval!AF328+E_Aval!BD328,E_Smart!AF328+E_Smart!BD328,E_Dead!AF328+E_Dead!BD328,E_Cust!AF328+E_Cust!BD328),2))</f>
        <v/>
      </c>
      <c r="O328" s="13">
        <f>IF(OR($A328&gt;$B$3,Debts!$V$16=0),"",ROUND(CHOOSE(StratNo,E_Snow!AG328+E_Snow!BE328,E_Aval!AG328+E_Aval!BE328,E_Smart!AG328+E_Smart!BE328,E_Dead!AG328+E_Dead!BE328,E_Cust!AG328+E_Cust!BE328),2))</f>
        <v/>
      </c>
      <c r="P328" s="13">
        <f>IF($A328&gt;$B$3,"",CHOOSE(StratNo,E_Snow!G328,E_Aval!G328,E_Smart!G328,E_Dead!G328,E_Cust!G328))</f>
        <v/>
      </c>
      <c r="Q328" s="13">
        <f>IF($A328&gt;$B$3,"",CHOOSE(StratNo,E_Snow!H328,E_Aval!H328,E_Smart!H328,E_Dead!H328,E_Cust!H328))</f>
        <v/>
      </c>
      <c r="R328" s="13">
        <f>IF($A328&gt;$B$3,"",CHOOSE(StratNo,E_Snow!I328,E_Aval!I328,E_Smart!I328,E_Dead!I328,E_Cust!I328))</f>
        <v/>
      </c>
    </row>
    <row r="329">
      <c r="A329" s="20" t="n">
        <v>324</v>
      </c>
      <c r="B329" s="11">
        <f>IF(A329&gt;$B$3,"",Months!B329)</f>
        <v/>
      </c>
      <c r="C329" s="13">
        <f>IF(A329&gt;$B$3,"",ROUND(Months!C329+Months!D329,2))</f>
        <v/>
      </c>
      <c r="D329" s="13">
        <f>IF(OR($A329&gt;$B$3,Debts!$V$5=0),"",ROUND(CHOOSE(StratNo,E_Snow!V329+E_Snow!AT329,E_Aval!V329+E_Aval!AT329,E_Smart!V329+E_Smart!AT329,E_Dead!V329+E_Dead!AT329,E_Cust!V329+E_Cust!AT329),2))</f>
        <v/>
      </c>
      <c r="E329" s="13">
        <f>IF(OR($A329&gt;$B$3,Debts!$V$6=0),"",ROUND(CHOOSE(StratNo,E_Snow!W329+E_Snow!AU329,E_Aval!W329+E_Aval!AU329,E_Smart!W329+E_Smart!AU329,E_Dead!W329+E_Dead!AU329,E_Cust!W329+E_Cust!AU329),2))</f>
        <v/>
      </c>
      <c r="F329" s="13">
        <f>IF(OR($A329&gt;$B$3,Debts!$V$7=0),"",ROUND(CHOOSE(StratNo,E_Snow!X329+E_Snow!AV329,E_Aval!X329+E_Aval!AV329,E_Smart!X329+E_Smart!AV329,E_Dead!X329+E_Dead!AV329,E_Cust!X329+E_Cust!AV329),2))</f>
        <v/>
      </c>
      <c r="G329" s="13">
        <f>IF(OR($A329&gt;$B$3,Debts!$V$8=0),"",ROUND(CHOOSE(StratNo,E_Snow!Y329+E_Snow!AW329,E_Aval!Y329+E_Aval!AW329,E_Smart!Y329+E_Smart!AW329,E_Dead!Y329+E_Dead!AW329,E_Cust!Y329+E_Cust!AW329),2))</f>
        <v/>
      </c>
      <c r="H329" s="13">
        <f>IF(OR($A329&gt;$B$3,Debts!$V$9=0),"",ROUND(CHOOSE(StratNo,E_Snow!Z329+E_Snow!AX329,E_Aval!Z329+E_Aval!AX329,E_Smart!Z329+E_Smart!AX329,E_Dead!Z329+E_Dead!AX329,E_Cust!Z329+E_Cust!AX329),2))</f>
        <v/>
      </c>
      <c r="I329" s="13">
        <f>IF(OR($A329&gt;$B$3,Debts!$V$10=0),"",ROUND(CHOOSE(StratNo,E_Snow!AA329+E_Snow!AY329,E_Aval!AA329+E_Aval!AY329,E_Smart!AA329+E_Smart!AY329,E_Dead!AA329+E_Dead!AY329,E_Cust!AA329+E_Cust!AY329),2))</f>
        <v/>
      </c>
      <c r="J329" s="13">
        <f>IF(OR($A329&gt;$B$3,Debts!$V$11=0),"",ROUND(CHOOSE(StratNo,E_Snow!AB329+E_Snow!AZ329,E_Aval!AB329+E_Aval!AZ329,E_Smart!AB329+E_Smart!AZ329,E_Dead!AB329+E_Dead!AZ329,E_Cust!AB329+E_Cust!AZ329),2))</f>
        <v/>
      </c>
      <c r="K329" s="13">
        <f>IF(OR($A329&gt;$B$3,Debts!$V$12=0),"",ROUND(CHOOSE(StratNo,E_Snow!AC329+E_Snow!BA329,E_Aval!AC329+E_Aval!BA329,E_Smart!AC329+E_Smart!BA329,E_Dead!AC329+E_Dead!BA329,E_Cust!AC329+E_Cust!BA329),2))</f>
        <v/>
      </c>
      <c r="L329" s="13">
        <f>IF(OR($A329&gt;$B$3,Debts!$V$13=0),"",ROUND(CHOOSE(StratNo,E_Snow!AD329+E_Snow!BB329,E_Aval!AD329+E_Aval!BB329,E_Smart!AD329+E_Smart!BB329,E_Dead!AD329+E_Dead!BB329,E_Cust!AD329+E_Cust!BB329),2))</f>
        <v/>
      </c>
      <c r="M329" s="13">
        <f>IF(OR($A329&gt;$B$3,Debts!$V$14=0),"",ROUND(CHOOSE(StratNo,E_Snow!AE329+E_Snow!BC329,E_Aval!AE329+E_Aval!BC329,E_Smart!AE329+E_Smart!BC329,E_Dead!AE329+E_Dead!BC329,E_Cust!AE329+E_Cust!BC329),2))</f>
        <v/>
      </c>
      <c r="N329" s="13">
        <f>IF(OR($A329&gt;$B$3,Debts!$V$15=0),"",ROUND(CHOOSE(StratNo,E_Snow!AF329+E_Snow!BD329,E_Aval!AF329+E_Aval!BD329,E_Smart!AF329+E_Smart!BD329,E_Dead!AF329+E_Dead!BD329,E_Cust!AF329+E_Cust!BD329),2))</f>
        <v/>
      </c>
      <c r="O329" s="13">
        <f>IF(OR($A329&gt;$B$3,Debts!$V$16=0),"",ROUND(CHOOSE(StratNo,E_Snow!AG329+E_Snow!BE329,E_Aval!AG329+E_Aval!BE329,E_Smart!AG329+E_Smart!BE329,E_Dead!AG329+E_Dead!BE329,E_Cust!AG329+E_Cust!BE329),2))</f>
        <v/>
      </c>
      <c r="P329" s="13">
        <f>IF($A329&gt;$B$3,"",CHOOSE(StratNo,E_Snow!G329,E_Aval!G329,E_Smart!G329,E_Dead!G329,E_Cust!G329))</f>
        <v/>
      </c>
      <c r="Q329" s="13">
        <f>IF($A329&gt;$B$3,"",CHOOSE(StratNo,E_Snow!H329,E_Aval!H329,E_Smart!H329,E_Dead!H329,E_Cust!H329))</f>
        <v/>
      </c>
      <c r="R329" s="13">
        <f>IF($A329&gt;$B$3,"",CHOOSE(StratNo,E_Snow!I329,E_Aval!I329,E_Smart!I329,E_Dead!I329,E_Cust!I329))</f>
        <v/>
      </c>
    </row>
    <row r="330">
      <c r="A330" s="20" t="n">
        <v>325</v>
      </c>
      <c r="B330" s="11">
        <f>IF(A330&gt;$B$3,"",Months!B330)</f>
        <v/>
      </c>
      <c r="C330" s="13">
        <f>IF(A330&gt;$B$3,"",ROUND(Months!C330+Months!D330,2))</f>
        <v/>
      </c>
      <c r="D330" s="13">
        <f>IF(OR($A330&gt;$B$3,Debts!$V$5=0),"",ROUND(CHOOSE(StratNo,E_Snow!V330+E_Snow!AT330,E_Aval!V330+E_Aval!AT330,E_Smart!V330+E_Smart!AT330,E_Dead!V330+E_Dead!AT330,E_Cust!V330+E_Cust!AT330),2))</f>
        <v/>
      </c>
      <c r="E330" s="13">
        <f>IF(OR($A330&gt;$B$3,Debts!$V$6=0),"",ROUND(CHOOSE(StratNo,E_Snow!W330+E_Snow!AU330,E_Aval!W330+E_Aval!AU330,E_Smart!W330+E_Smart!AU330,E_Dead!W330+E_Dead!AU330,E_Cust!W330+E_Cust!AU330),2))</f>
        <v/>
      </c>
      <c r="F330" s="13">
        <f>IF(OR($A330&gt;$B$3,Debts!$V$7=0),"",ROUND(CHOOSE(StratNo,E_Snow!X330+E_Snow!AV330,E_Aval!X330+E_Aval!AV330,E_Smart!X330+E_Smart!AV330,E_Dead!X330+E_Dead!AV330,E_Cust!X330+E_Cust!AV330),2))</f>
        <v/>
      </c>
      <c r="G330" s="13">
        <f>IF(OR($A330&gt;$B$3,Debts!$V$8=0),"",ROUND(CHOOSE(StratNo,E_Snow!Y330+E_Snow!AW330,E_Aval!Y330+E_Aval!AW330,E_Smart!Y330+E_Smart!AW330,E_Dead!Y330+E_Dead!AW330,E_Cust!Y330+E_Cust!AW330),2))</f>
        <v/>
      </c>
      <c r="H330" s="13">
        <f>IF(OR($A330&gt;$B$3,Debts!$V$9=0),"",ROUND(CHOOSE(StratNo,E_Snow!Z330+E_Snow!AX330,E_Aval!Z330+E_Aval!AX330,E_Smart!Z330+E_Smart!AX330,E_Dead!Z330+E_Dead!AX330,E_Cust!Z330+E_Cust!AX330),2))</f>
        <v/>
      </c>
      <c r="I330" s="13">
        <f>IF(OR($A330&gt;$B$3,Debts!$V$10=0),"",ROUND(CHOOSE(StratNo,E_Snow!AA330+E_Snow!AY330,E_Aval!AA330+E_Aval!AY330,E_Smart!AA330+E_Smart!AY330,E_Dead!AA330+E_Dead!AY330,E_Cust!AA330+E_Cust!AY330),2))</f>
        <v/>
      </c>
      <c r="J330" s="13">
        <f>IF(OR($A330&gt;$B$3,Debts!$V$11=0),"",ROUND(CHOOSE(StratNo,E_Snow!AB330+E_Snow!AZ330,E_Aval!AB330+E_Aval!AZ330,E_Smart!AB330+E_Smart!AZ330,E_Dead!AB330+E_Dead!AZ330,E_Cust!AB330+E_Cust!AZ330),2))</f>
        <v/>
      </c>
      <c r="K330" s="13">
        <f>IF(OR($A330&gt;$B$3,Debts!$V$12=0),"",ROUND(CHOOSE(StratNo,E_Snow!AC330+E_Snow!BA330,E_Aval!AC330+E_Aval!BA330,E_Smart!AC330+E_Smart!BA330,E_Dead!AC330+E_Dead!BA330,E_Cust!AC330+E_Cust!BA330),2))</f>
        <v/>
      </c>
      <c r="L330" s="13">
        <f>IF(OR($A330&gt;$B$3,Debts!$V$13=0),"",ROUND(CHOOSE(StratNo,E_Snow!AD330+E_Snow!BB330,E_Aval!AD330+E_Aval!BB330,E_Smart!AD330+E_Smart!BB330,E_Dead!AD330+E_Dead!BB330,E_Cust!AD330+E_Cust!BB330),2))</f>
        <v/>
      </c>
      <c r="M330" s="13">
        <f>IF(OR($A330&gt;$B$3,Debts!$V$14=0),"",ROUND(CHOOSE(StratNo,E_Snow!AE330+E_Snow!BC330,E_Aval!AE330+E_Aval!BC330,E_Smart!AE330+E_Smart!BC330,E_Dead!AE330+E_Dead!BC330,E_Cust!AE330+E_Cust!BC330),2))</f>
        <v/>
      </c>
      <c r="N330" s="13">
        <f>IF(OR($A330&gt;$B$3,Debts!$V$15=0),"",ROUND(CHOOSE(StratNo,E_Snow!AF330+E_Snow!BD330,E_Aval!AF330+E_Aval!BD330,E_Smart!AF330+E_Smart!BD330,E_Dead!AF330+E_Dead!BD330,E_Cust!AF330+E_Cust!BD330),2))</f>
        <v/>
      </c>
      <c r="O330" s="13">
        <f>IF(OR($A330&gt;$B$3,Debts!$V$16=0),"",ROUND(CHOOSE(StratNo,E_Snow!AG330+E_Snow!BE330,E_Aval!AG330+E_Aval!BE330,E_Smart!AG330+E_Smart!BE330,E_Dead!AG330+E_Dead!BE330,E_Cust!AG330+E_Cust!BE330),2))</f>
        <v/>
      </c>
      <c r="P330" s="13">
        <f>IF($A330&gt;$B$3,"",CHOOSE(StratNo,E_Snow!G330,E_Aval!G330,E_Smart!G330,E_Dead!G330,E_Cust!G330))</f>
        <v/>
      </c>
      <c r="Q330" s="13">
        <f>IF($A330&gt;$B$3,"",CHOOSE(StratNo,E_Snow!H330,E_Aval!H330,E_Smart!H330,E_Dead!H330,E_Cust!H330))</f>
        <v/>
      </c>
      <c r="R330" s="13">
        <f>IF($A330&gt;$B$3,"",CHOOSE(StratNo,E_Snow!I330,E_Aval!I330,E_Smart!I330,E_Dead!I330,E_Cust!I330))</f>
        <v/>
      </c>
    </row>
    <row r="331">
      <c r="A331" s="20" t="n">
        <v>326</v>
      </c>
      <c r="B331" s="11">
        <f>IF(A331&gt;$B$3,"",Months!B331)</f>
        <v/>
      </c>
      <c r="C331" s="13">
        <f>IF(A331&gt;$B$3,"",ROUND(Months!C331+Months!D331,2))</f>
        <v/>
      </c>
      <c r="D331" s="13">
        <f>IF(OR($A331&gt;$B$3,Debts!$V$5=0),"",ROUND(CHOOSE(StratNo,E_Snow!V331+E_Snow!AT331,E_Aval!V331+E_Aval!AT331,E_Smart!V331+E_Smart!AT331,E_Dead!V331+E_Dead!AT331,E_Cust!V331+E_Cust!AT331),2))</f>
        <v/>
      </c>
      <c r="E331" s="13">
        <f>IF(OR($A331&gt;$B$3,Debts!$V$6=0),"",ROUND(CHOOSE(StratNo,E_Snow!W331+E_Snow!AU331,E_Aval!W331+E_Aval!AU331,E_Smart!W331+E_Smart!AU331,E_Dead!W331+E_Dead!AU331,E_Cust!W331+E_Cust!AU331),2))</f>
        <v/>
      </c>
      <c r="F331" s="13">
        <f>IF(OR($A331&gt;$B$3,Debts!$V$7=0),"",ROUND(CHOOSE(StratNo,E_Snow!X331+E_Snow!AV331,E_Aval!X331+E_Aval!AV331,E_Smart!X331+E_Smart!AV331,E_Dead!X331+E_Dead!AV331,E_Cust!X331+E_Cust!AV331),2))</f>
        <v/>
      </c>
      <c r="G331" s="13">
        <f>IF(OR($A331&gt;$B$3,Debts!$V$8=0),"",ROUND(CHOOSE(StratNo,E_Snow!Y331+E_Snow!AW331,E_Aval!Y331+E_Aval!AW331,E_Smart!Y331+E_Smart!AW331,E_Dead!Y331+E_Dead!AW331,E_Cust!Y331+E_Cust!AW331),2))</f>
        <v/>
      </c>
      <c r="H331" s="13">
        <f>IF(OR($A331&gt;$B$3,Debts!$V$9=0),"",ROUND(CHOOSE(StratNo,E_Snow!Z331+E_Snow!AX331,E_Aval!Z331+E_Aval!AX331,E_Smart!Z331+E_Smart!AX331,E_Dead!Z331+E_Dead!AX331,E_Cust!Z331+E_Cust!AX331),2))</f>
        <v/>
      </c>
      <c r="I331" s="13">
        <f>IF(OR($A331&gt;$B$3,Debts!$V$10=0),"",ROUND(CHOOSE(StratNo,E_Snow!AA331+E_Snow!AY331,E_Aval!AA331+E_Aval!AY331,E_Smart!AA331+E_Smart!AY331,E_Dead!AA331+E_Dead!AY331,E_Cust!AA331+E_Cust!AY331),2))</f>
        <v/>
      </c>
      <c r="J331" s="13">
        <f>IF(OR($A331&gt;$B$3,Debts!$V$11=0),"",ROUND(CHOOSE(StratNo,E_Snow!AB331+E_Snow!AZ331,E_Aval!AB331+E_Aval!AZ331,E_Smart!AB331+E_Smart!AZ331,E_Dead!AB331+E_Dead!AZ331,E_Cust!AB331+E_Cust!AZ331),2))</f>
        <v/>
      </c>
      <c r="K331" s="13">
        <f>IF(OR($A331&gt;$B$3,Debts!$V$12=0),"",ROUND(CHOOSE(StratNo,E_Snow!AC331+E_Snow!BA331,E_Aval!AC331+E_Aval!BA331,E_Smart!AC331+E_Smart!BA331,E_Dead!AC331+E_Dead!BA331,E_Cust!AC331+E_Cust!BA331),2))</f>
        <v/>
      </c>
      <c r="L331" s="13">
        <f>IF(OR($A331&gt;$B$3,Debts!$V$13=0),"",ROUND(CHOOSE(StratNo,E_Snow!AD331+E_Snow!BB331,E_Aval!AD331+E_Aval!BB331,E_Smart!AD331+E_Smart!BB331,E_Dead!AD331+E_Dead!BB331,E_Cust!AD331+E_Cust!BB331),2))</f>
        <v/>
      </c>
      <c r="M331" s="13">
        <f>IF(OR($A331&gt;$B$3,Debts!$V$14=0),"",ROUND(CHOOSE(StratNo,E_Snow!AE331+E_Snow!BC331,E_Aval!AE331+E_Aval!BC331,E_Smart!AE331+E_Smart!BC331,E_Dead!AE331+E_Dead!BC331,E_Cust!AE331+E_Cust!BC331),2))</f>
        <v/>
      </c>
      <c r="N331" s="13">
        <f>IF(OR($A331&gt;$B$3,Debts!$V$15=0),"",ROUND(CHOOSE(StratNo,E_Snow!AF331+E_Snow!BD331,E_Aval!AF331+E_Aval!BD331,E_Smart!AF331+E_Smart!BD331,E_Dead!AF331+E_Dead!BD331,E_Cust!AF331+E_Cust!BD331),2))</f>
        <v/>
      </c>
      <c r="O331" s="13">
        <f>IF(OR($A331&gt;$B$3,Debts!$V$16=0),"",ROUND(CHOOSE(StratNo,E_Snow!AG331+E_Snow!BE331,E_Aval!AG331+E_Aval!BE331,E_Smart!AG331+E_Smart!BE331,E_Dead!AG331+E_Dead!BE331,E_Cust!AG331+E_Cust!BE331),2))</f>
        <v/>
      </c>
      <c r="P331" s="13">
        <f>IF($A331&gt;$B$3,"",CHOOSE(StratNo,E_Snow!G331,E_Aval!G331,E_Smart!G331,E_Dead!G331,E_Cust!G331))</f>
        <v/>
      </c>
      <c r="Q331" s="13">
        <f>IF($A331&gt;$B$3,"",CHOOSE(StratNo,E_Snow!H331,E_Aval!H331,E_Smart!H331,E_Dead!H331,E_Cust!H331))</f>
        <v/>
      </c>
      <c r="R331" s="13">
        <f>IF($A331&gt;$B$3,"",CHOOSE(StratNo,E_Snow!I331,E_Aval!I331,E_Smart!I331,E_Dead!I331,E_Cust!I331))</f>
        <v/>
      </c>
    </row>
    <row r="332">
      <c r="A332" s="20" t="n">
        <v>327</v>
      </c>
      <c r="B332" s="11">
        <f>IF(A332&gt;$B$3,"",Months!B332)</f>
        <v/>
      </c>
      <c r="C332" s="13">
        <f>IF(A332&gt;$B$3,"",ROUND(Months!C332+Months!D332,2))</f>
        <v/>
      </c>
      <c r="D332" s="13">
        <f>IF(OR($A332&gt;$B$3,Debts!$V$5=0),"",ROUND(CHOOSE(StratNo,E_Snow!V332+E_Snow!AT332,E_Aval!V332+E_Aval!AT332,E_Smart!V332+E_Smart!AT332,E_Dead!V332+E_Dead!AT332,E_Cust!V332+E_Cust!AT332),2))</f>
        <v/>
      </c>
      <c r="E332" s="13">
        <f>IF(OR($A332&gt;$B$3,Debts!$V$6=0),"",ROUND(CHOOSE(StratNo,E_Snow!W332+E_Snow!AU332,E_Aval!W332+E_Aval!AU332,E_Smart!W332+E_Smart!AU332,E_Dead!W332+E_Dead!AU332,E_Cust!W332+E_Cust!AU332),2))</f>
        <v/>
      </c>
      <c r="F332" s="13">
        <f>IF(OR($A332&gt;$B$3,Debts!$V$7=0),"",ROUND(CHOOSE(StratNo,E_Snow!X332+E_Snow!AV332,E_Aval!X332+E_Aval!AV332,E_Smart!X332+E_Smart!AV332,E_Dead!X332+E_Dead!AV332,E_Cust!X332+E_Cust!AV332),2))</f>
        <v/>
      </c>
      <c r="G332" s="13">
        <f>IF(OR($A332&gt;$B$3,Debts!$V$8=0),"",ROUND(CHOOSE(StratNo,E_Snow!Y332+E_Snow!AW332,E_Aval!Y332+E_Aval!AW332,E_Smart!Y332+E_Smart!AW332,E_Dead!Y332+E_Dead!AW332,E_Cust!Y332+E_Cust!AW332),2))</f>
        <v/>
      </c>
      <c r="H332" s="13">
        <f>IF(OR($A332&gt;$B$3,Debts!$V$9=0),"",ROUND(CHOOSE(StratNo,E_Snow!Z332+E_Snow!AX332,E_Aval!Z332+E_Aval!AX332,E_Smart!Z332+E_Smart!AX332,E_Dead!Z332+E_Dead!AX332,E_Cust!Z332+E_Cust!AX332),2))</f>
        <v/>
      </c>
      <c r="I332" s="13">
        <f>IF(OR($A332&gt;$B$3,Debts!$V$10=0),"",ROUND(CHOOSE(StratNo,E_Snow!AA332+E_Snow!AY332,E_Aval!AA332+E_Aval!AY332,E_Smart!AA332+E_Smart!AY332,E_Dead!AA332+E_Dead!AY332,E_Cust!AA332+E_Cust!AY332),2))</f>
        <v/>
      </c>
      <c r="J332" s="13">
        <f>IF(OR($A332&gt;$B$3,Debts!$V$11=0),"",ROUND(CHOOSE(StratNo,E_Snow!AB332+E_Snow!AZ332,E_Aval!AB332+E_Aval!AZ332,E_Smart!AB332+E_Smart!AZ332,E_Dead!AB332+E_Dead!AZ332,E_Cust!AB332+E_Cust!AZ332),2))</f>
        <v/>
      </c>
      <c r="K332" s="13">
        <f>IF(OR($A332&gt;$B$3,Debts!$V$12=0),"",ROUND(CHOOSE(StratNo,E_Snow!AC332+E_Snow!BA332,E_Aval!AC332+E_Aval!BA332,E_Smart!AC332+E_Smart!BA332,E_Dead!AC332+E_Dead!BA332,E_Cust!AC332+E_Cust!BA332),2))</f>
        <v/>
      </c>
      <c r="L332" s="13">
        <f>IF(OR($A332&gt;$B$3,Debts!$V$13=0),"",ROUND(CHOOSE(StratNo,E_Snow!AD332+E_Snow!BB332,E_Aval!AD332+E_Aval!BB332,E_Smart!AD332+E_Smart!BB332,E_Dead!AD332+E_Dead!BB332,E_Cust!AD332+E_Cust!BB332),2))</f>
        <v/>
      </c>
      <c r="M332" s="13">
        <f>IF(OR($A332&gt;$B$3,Debts!$V$14=0),"",ROUND(CHOOSE(StratNo,E_Snow!AE332+E_Snow!BC332,E_Aval!AE332+E_Aval!BC332,E_Smart!AE332+E_Smart!BC332,E_Dead!AE332+E_Dead!BC332,E_Cust!AE332+E_Cust!BC332),2))</f>
        <v/>
      </c>
      <c r="N332" s="13">
        <f>IF(OR($A332&gt;$B$3,Debts!$V$15=0),"",ROUND(CHOOSE(StratNo,E_Snow!AF332+E_Snow!BD332,E_Aval!AF332+E_Aval!BD332,E_Smart!AF332+E_Smart!BD332,E_Dead!AF332+E_Dead!BD332,E_Cust!AF332+E_Cust!BD332),2))</f>
        <v/>
      </c>
      <c r="O332" s="13">
        <f>IF(OR($A332&gt;$B$3,Debts!$V$16=0),"",ROUND(CHOOSE(StratNo,E_Snow!AG332+E_Snow!BE332,E_Aval!AG332+E_Aval!BE332,E_Smart!AG332+E_Smart!BE332,E_Dead!AG332+E_Dead!BE332,E_Cust!AG332+E_Cust!BE332),2))</f>
        <v/>
      </c>
      <c r="P332" s="13">
        <f>IF($A332&gt;$B$3,"",CHOOSE(StratNo,E_Snow!G332,E_Aval!G332,E_Smart!G332,E_Dead!G332,E_Cust!G332))</f>
        <v/>
      </c>
      <c r="Q332" s="13">
        <f>IF($A332&gt;$B$3,"",CHOOSE(StratNo,E_Snow!H332,E_Aval!H332,E_Smart!H332,E_Dead!H332,E_Cust!H332))</f>
        <v/>
      </c>
      <c r="R332" s="13">
        <f>IF($A332&gt;$B$3,"",CHOOSE(StratNo,E_Snow!I332,E_Aval!I332,E_Smart!I332,E_Dead!I332,E_Cust!I332))</f>
        <v/>
      </c>
    </row>
    <row r="333">
      <c r="A333" s="20" t="n">
        <v>328</v>
      </c>
      <c r="B333" s="11">
        <f>IF(A333&gt;$B$3,"",Months!B333)</f>
        <v/>
      </c>
      <c r="C333" s="13">
        <f>IF(A333&gt;$B$3,"",ROUND(Months!C333+Months!D333,2))</f>
        <v/>
      </c>
      <c r="D333" s="13">
        <f>IF(OR($A333&gt;$B$3,Debts!$V$5=0),"",ROUND(CHOOSE(StratNo,E_Snow!V333+E_Snow!AT333,E_Aval!V333+E_Aval!AT333,E_Smart!V333+E_Smart!AT333,E_Dead!V333+E_Dead!AT333,E_Cust!V333+E_Cust!AT333),2))</f>
        <v/>
      </c>
      <c r="E333" s="13">
        <f>IF(OR($A333&gt;$B$3,Debts!$V$6=0),"",ROUND(CHOOSE(StratNo,E_Snow!W333+E_Snow!AU333,E_Aval!W333+E_Aval!AU333,E_Smart!W333+E_Smart!AU333,E_Dead!W333+E_Dead!AU333,E_Cust!W333+E_Cust!AU333),2))</f>
        <v/>
      </c>
      <c r="F333" s="13">
        <f>IF(OR($A333&gt;$B$3,Debts!$V$7=0),"",ROUND(CHOOSE(StratNo,E_Snow!X333+E_Snow!AV333,E_Aval!X333+E_Aval!AV333,E_Smart!X333+E_Smart!AV333,E_Dead!X333+E_Dead!AV333,E_Cust!X333+E_Cust!AV333),2))</f>
        <v/>
      </c>
      <c r="G333" s="13">
        <f>IF(OR($A333&gt;$B$3,Debts!$V$8=0),"",ROUND(CHOOSE(StratNo,E_Snow!Y333+E_Snow!AW333,E_Aval!Y333+E_Aval!AW333,E_Smart!Y333+E_Smart!AW333,E_Dead!Y333+E_Dead!AW333,E_Cust!Y333+E_Cust!AW333),2))</f>
        <v/>
      </c>
      <c r="H333" s="13">
        <f>IF(OR($A333&gt;$B$3,Debts!$V$9=0),"",ROUND(CHOOSE(StratNo,E_Snow!Z333+E_Snow!AX333,E_Aval!Z333+E_Aval!AX333,E_Smart!Z333+E_Smart!AX333,E_Dead!Z333+E_Dead!AX333,E_Cust!Z333+E_Cust!AX333),2))</f>
        <v/>
      </c>
      <c r="I333" s="13">
        <f>IF(OR($A333&gt;$B$3,Debts!$V$10=0),"",ROUND(CHOOSE(StratNo,E_Snow!AA333+E_Snow!AY333,E_Aval!AA333+E_Aval!AY333,E_Smart!AA333+E_Smart!AY333,E_Dead!AA333+E_Dead!AY333,E_Cust!AA333+E_Cust!AY333),2))</f>
        <v/>
      </c>
      <c r="J333" s="13">
        <f>IF(OR($A333&gt;$B$3,Debts!$V$11=0),"",ROUND(CHOOSE(StratNo,E_Snow!AB333+E_Snow!AZ333,E_Aval!AB333+E_Aval!AZ333,E_Smart!AB333+E_Smart!AZ333,E_Dead!AB333+E_Dead!AZ333,E_Cust!AB333+E_Cust!AZ333),2))</f>
        <v/>
      </c>
      <c r="K333" s="13">
        <f>IF(OR($A333&gt;$B$3,Debts!$V$12=0),"",ROUND(CHOOSE(StratNo,E_Snow!AC333+E_Snow!BA333,E_Aval!AC333+E_Aval!BA333,E_Smart!AC333+E_Smart!BA333,E_Dead!AC333+E_Dead!BA333,E_Cust!AC333+E_Cust!BA333),2))</f>
        <v/>
      </c>
      <c r="L333" s="13">
        <f>IF(OR($A333&gt;$B$3,Debts!$V$13=0),"",ROUND(CHOOSE(StratNo,E_Snow!AD333+E_Snow!BB333,E_Aval!AD333+E_Aval!BB333,E_Smart!AD333+E_Smart!BB333,E_Dead!AD333+E_Dead!BB333,E_Cust!AD333+E_Cust!BB333),2))</f>
        <v/>
      </c>
      <c r="M333" s="13">
        <f>IF(OR($A333&gt;$B$3,Debts!$V$14=0),"",ROUND(CHOOSE(StratNo,E_Snow!AE333+E_Snow!BC333,E_Aval!AE333+E_Aval!BC333,E_Smart!AE333+E_Smart!BC333,E_Dead!AE333+E_Dead!BC333,E_Cust!AE333+E_Cust!BC333),2))</f>
        <v/>
      </c>
      <c r="N333" s="13">
        <f>IF(OR($A333&gt;$B$3,Debts!$V$15=0),"",ROUND(CHOOSE(StratNo,E_Snow!AF333+E_Snow!BD333,E_Aval!AF333+E_Aval!BD333,E_Smart!AF333+E_Smart!BD333,E_Dead!AF333+E_Dead!BD333,E_Cust!AF333+E_Cust!BD333),2))</f>
        <v/>
      </c>
      <c r="O333" s="13">
        <f>IF(OR($A333&gt;$B$3,Debts!$V$16=0),"",ROUND(CHOOSE(StratNo,E_Snow!AG333+E_Snow!BE333,E_Aval!AG333+E_Aval!BE333,E_Smart!AG333+E_Smart!BE333,E_Dead!AG333+E_Dead!BE333,E_Cust!AG333+E_Cust!BE333),2))</f>
        <v/>
      </c>
      <c r="P333" s="13">
        <f>IF($A333&gt;$B$3,"",CHOOSE(StratNo,E_Snow!G333,E_Aval!G333,E_Smart!G333,E_Dead!G333,E_Cust!G333))</f>
        <v/>
      </c>
      <c r="Q333" s="13">
        <f>IF($A333&gt;$B$3,"",CHOOSE(StratNo,E_Snow!H333,E_Aval!H333,E_Smart!H333,E_Dead!H333,E_Cust!H333))</f>
        <v/>
      </c>
      <c r="R333" s="13">
        <f>IF($A333&gt;$B$3,"",CHOOSE(StratNo,E_Snow!I333,E_Aval!I333,E_Smart!I333,E_Dead!I333,E_Cust!I333))</f>
        <v/>
      </c>
    </row>
    <row r="334">
      <c r="A334" s="20" t="n">
        <v>329</v>
      </c>
      <c r="B334" s="11">
        <f>IF(A334&gt;$B$3,"",Months!B334)</f>
        <v/>
      </c>
      <c r="C334" s="13">
        <f>IF(A334&gt;$B$3,"",ROUND(Months!C334+Months!D334,2))</f>
        <v/>
      </c>
      <c r="D334" s="13">
        <f>IF(OR($A334&gt;$B$3,Debts!$V$5=0),"",ROUND(CHOOSE(StratNo,E_Snow!V334+E_Snow!AT334,E_Aval!V334+E_Aval!AT334,E_Smart!V334+E_Smart!AT334,E_Dead!V334+E_Dead!AT334,E_Cust!V334+E_Cust!AT334),2))</f>
        <v/>
      </c>
      <c r="E334" s="13">
        <f>IF(OR($A334&gt;$B$3,Debts!$V$6=0),"",ROUND(CHOOSE(StratNo,E_Snow!W334+E_Snow!AU334,E_Aval!W334+E_Aval!AU334,E_Smart!W334+E_Smart!AU334,E_Dead!W334+E_Dead!AU334,E_Cust!W334+E_Cust!AU334),2))</f>
        <v/>
      </c>
      <c r="F334" s="13">
        <f>IF(OR($A334&gt;$B$3,Debts!$V$7=0),"",ROUND(CHOOSE(StratNo,E_Snow!X334+E_Snow!AV334,E_Aval!X334+E_Aval!AV334,E_Smart!X334+E_Smart!AV334,E_Dead!X334+E_Dead!AV334,E_Cust!X334+E_Cust!AV334),2))</f>
        <v/>
      </c>
      <c r="G334" s="13">
        <f>IF(OR($A334&gt;$B$3,Debts!$V$8=0),"",ROUND(CHOOSE(StratNo,E_Snow!Y334+E_Snow!AW334,E_Aval!Y334+E_Aval!AW334,E_Smart!Y334+E_Smart!AW334,E_Dead!Y334+E_Dead!AW334,E_Cust!Y334+E_Cust!AW334),2))</f>
        <v/>
      </c>
      <c r="H334" s="13">
        <f>IF(OR($A334&gt;$B$3,Debts!$V$9=0),"",ROUND(CHOOSE(StratNo,E_Snow!Z334+E_Snow!AX334,E_Aval!Z334+E_Aval!AX334,E_Smart!Z334+E_Smart!AX334,E_Dead!Z334+E_Dead!AX334,E_Cust!Z334+E_Cust!AX334),2))</f>
        <v/>
      </c>
      <c r="I334" s="13">
        <f>IF(OR($A334&gt;$B$3,Debts!$V$10=0),"",ROUND(CHOOSE(StratNo,E_Snow!AA334+E_Snow!AY334,E_Aval!AA334+E_Aval!AY334,E_Smart!AA334+E_Smart!AY334,E_Dead!AA334+E_Dead!AY334,E_Cust!AA334+E_Cust!AY334),2))</f>
        <v/>
      </c>
      <c r="J334" s="13">
        <f>IF(OR($A334&gt;$B$3,Debts!$V$11=0),"",ROUND(CHOOSE(StratNo,E_Snow!AB334+E_Snow!AZ334,E_Aval!AB334+E_Aval!AZ334,E_Smart!AB334+E_Smart!AZ334,E_Dead!AB334+E_Dead!AZ334,E_Cust!AB334+E_Cust!AZ334),2))</f>
        <v/>
      </c>
      <c r="K334" s="13">
        <f>IF(OR($A334&gt;$B$3,Debts!$V$12=0),"",ROUND(CHOOSE(StratNo,E_Snow!AC334+E_Snow!BA334,E_Aval!AC334+E_Aval!BA334,E_Smart!AC334+E_Smart!BA334,E_Dead!AC334+E_Dead!BA334,E_Cust!AC334+E_Cust!BA334),2))</f>
        <v/>
      </c>
      <c r="L334" s="13">
        <f>IF(OR($A334&gt;$B$3,Debts!$V$13=0),"",ROUND(CHOOSE(StratNo,E_Snow!AD334+E_Snow!BB334,E_Aval!AD334+E_Aval!BB334,E_Smart!AD334+E_Smart!BB334,E_Dead!AD334+E_Dead!BB334,E_Cust!AD334+E_Cust!BB334),2))</f>
        <v/>
      </c>
      <c r="M334" s="13">
        <f>IF(OR($A334&gt;$B$3,Debts!$V$14=0),"",ROUND(CHOOSE(StratNo,E_Snow!AE334+E_Snow!BC334,E_Aval!AE334+E_Aval!BC334,E_Smart!AE334+E_Smart!BC334,E_Dead!AE334+E_Dead!BC334,E_Cust!AE334+E_Cust!BC334),2))</f>
        <v/>
      </c>
      <c r="N334" s="13">
        <f>IF(OR($A334&gt;$B$3,Debts!$V$15=0),"",ROUND(CHOOSE(StratNo,E_Snow!AF334+E_Snow!BD334,E_Aval!AF334+E_Aval!BD334,E_Smart!AF334+E_Smart!BD334,E_Dead!AF334+E_Dead!BD334,E_Cust!AF334+E_Cust!BD334),2))</f>
        <v/>
      </c>
      <c r="O334" s="13">
        <f>IF(OR($A334&gt;$B$3,Debts!$V$16=0),"",ROUND(CHOOSE(StratNo,E_Snow!AG334+E_Snow!BE334,E_Aval!AG334+E_Aval!BE334,E_Smart!AG334+E_Smart!BE334,E_Dead!AG334+E_Dead!BE334,E_Cust!AG334+E_Cust!BE334),2))</f>
        <v/>
      </c>
      <c r="P334" s="13">
        <f>IF($A334&gt;$B$3,"",CHOOSE(StratNo,E_Snow!G334,E_Aval!G334,E_Smart!G334,E_Dead!G334,E_Cust!G334))</f>
        <v/>
      </c>
      <c r="Q334" s="13">
        <f>IF($A334&gt;$B$3,"",CHOOSE(StratNo,E_Snow!H334,E_Aval!H334,E_Smart!H334,E_Dead!H334,E_Cust!H334))</f>
        <v/>
      </c>
      <c r="R334" s="13">
        <f>IF($A334&gt;$B$3,"",CHOOSE(StratNo,E_Snow!I334,E_Aval!I334,E_Smart!I334,E_Dead!I334,E_Cust!I334))</f>
        <v/>
      </c>
    </row>
    <row r="335">
      <c r="A335" s="20" t="n">
        <v>330</v>
      </c>
      <c r="B335" s="11">
        <f>IF(A335&gt;$B$3,"",Months!B335)</f>
        <v/>
      </c>
      <c r="C335" s="13">
        <f>IF(A335&gt;$B$3,"",ROUND(Months!C335+Months!D335,2))</f>
        <v/>
      </c>
      <c r="D335" s="13">
        <f>IF(OR($A335&gt;$B$3,Debts!$V$5=0),"",ROUND(CHOOSE(StratNo,E_Snow!V335+E_Snow!AT335,E_Aval!V335+E_Aval!AT335,E_Smart!V335+E_Smart!AT335,E_Dead!V335+E_Dead!AT335,E_Cust!V335+E_Cust!AT335),2))</f>
        <v/>
      </c>
      <c r="E335" s="13">
        <f>IF(OR($A335&gt;$B$3,Debts!$V$6=0),"",ROUND(CHOOSE(StratNo,E_Snow!W335+E_Snow!AU335,E_Aval!W335+E_Aval!AU335,E_Smart!W335+E_Smart!AU335,E_Dead!W335+E_Dead!AU335,E_Cust!W335+E_Cust!AU335),2))</f>
        <v/>
      </c>
      <c r="F335" s="13">
        <f>IF(OR($A335&gt;$B$3,Debts!$V$7=0),"",ROUND(CHOOSE(StratNo,E_Snow!X335+E_Snow!AV335,E_Aval!X335+E_Aval!AV335,E_Smart!X335+E_Smart!AV335,E_Dead!X335+E_Dead!AV335,E_Cust!X335+E_Cust!AV335),2))</f>
        <v/>
      </c>
      <c r="G335" s="13">
        <f>IF(OR($A335&gt;$B$3,Debts!$V$8=0),"",ROUND(CHOOSE(StratNo,E_Snow!Y335+E_Snow!AW335,E_Aval!Y335+E_Aval!AW335,E_Smart!Y335+E_Smart!AW335,E_Dead!Y335+E_Dead!AW335,E_Cust!Y335+E_Cust!AW335),2))</f>
        <v/>
      </c>
      <c r="H335" s="13">
        <f>IF(OR($A335&gt;$B$3,Debts!$V$9=0),"",ROUND(CHOOSE(StratNo,E_Snow!Z335+E_Snow!AX335,E_Aval!Z335+E_Aval!AX335,E_Smart!Z335+E_Smart!AX335,E_Dead!Z335+E_Dead!AX335,E_Cust!Z335+E_Cust!AX335),2))</f>
        <v/>
      </c>
      <c r="I335" s="13">
        <f>IF(OR($A335&gt;$B$3,Debts!$V$10=0),"",ROUND(CHOOSE(StratNo,E_Snow!AA335+E_Snow!AY335,E_Aval!AA335+E_Aval!AY335,E_Smart!AA335+E_Smart!AY335,E_Dead!AA335+E_Dead!AY335,E_Cust!AA335+E_Cust!AY335),2))</f>
        <v/>
      </c>
      <c r="J335" s="13">
        <f>IF(OR($A335&gt;$B$3,Debts!$V$11=0),"",ROUND(CHOOSE(StratNo,E_Snow!AB335+E_Snow!AZ335,E_Aval!AB335+E_Aval!AZ335,E_Smart!AB335+E_Smart!AZ335,E_Dead!AB335+E_Dead!AZ335,E_Cust!AB335+E_Cust!AZ335),2))</f>
        <v/>
      </c>
      <c r="K335" s="13">
        <f>IF(OR($A335&gt;$B$3,Debts!$V$12=0),"",ROUND(CHOOSE(StratNo,E_Snow!AC335+E_Snow!BA335,E_Aval!AC335+E_Aval!BA335,E_Smart!AC335+E_Smart!BA335,E_Dead!AC335+E_Dead!BA335,E_Cust!AC335+E_Cust!BA335),2))</f>
        <v/>
      </c>
      <c r="L335" s="13">
        <f>IF(OR($A335&gt;$B$3,Debts!$V$13=0),"",ROUND(CHOOSE(StratNo,E_Snow!AD335+E_Snow!BB335,E_Aval!AD335+E_Aval!BB335,E_Smart!AD335+E_Smart!BB335,E_Dead!AD335+E_Dead!BB335,E_Cust!AD335+E_Cust!BB335),2))</f>
        <v/>
      </c>
      <c r="M335" s="13">
        <f>IF(OR($A335&gt;$B$3,Debts!$V$14=0),"",ROUND(CHOOSE(StratNo,E_Snow!AE335+E_Snow!BC335,E_Aval!AE335+E_Aval!BC335,E_Smart!AE335+E_Smart!BC335,E_Dead!AE335+E_Dead!BC335,E_Cust!AE335+E_Cust!BC335),2))</f>
        <v/>
      </c>
      <c r="N335" s="13">
        <f>IF(OR($A335&gt;$B$3,Debts!$V$15=0),"",ROUND(CHOOSE(StratNo,E_Snow!AF335+E_Snow!BD335,E_Aval!AF335+E_Aval!BD335,E_Smart!AF335+E_Smart!BD335,E_Dead!AF335+E_Dead!BD335,E_Cust!AF335+E_Cust!BD335),2))</f>
        <v/>
      </c>
      <c r="O335" s="13">
        <f>IF(OR($A335&gt;$B$3,Debts!$V$16=0),"",ROUND(CHOOSE(StratNo,E_Snow!AG335+E_Snow!BE335,E_Aval!AG335+E_Aval!BE335,E_Smart!AG335+E_Smart!BE335,E_Dead!AG335+E_Dead!BE335,E_Cust!AG335+E_Cust!BE335),2))</f>
        <v/>
      </c>
      <c r="P335" s="13">
        <f>IF($A335&gt;$B$3,"",CHOOSE(StratNo,E_Snow!G335,E_Aval!G335,E_Smart!G335,E_Dead!G335,E_Cust!G335))</f>
        <v/>
      </c>
      <c r="Q335" s="13">
        <f>IF($A335&gt;$B$3,"",CHOOSE(StratNo,E_Snow!H335,E_Aval!H335,E_Smart!H335,E_Dead!H335,E_Cust!H335))</f>
        <v/>
      </c>
      <c r="R335" s="13">
        <f>IF($A335&gt;$B$3,"",CHOOSE(StratNo,E_Snow!I335,E_Aval!I335,E_Smart!I335,E_Dead!I335,E_Cust!I335))</f>
        <v/>
      </c>
    </row>
    <row r="336">
      <c r="A336" s="20" t="n">
        <v>331</v>
      </c>
      <c r="B336" s="11">
        <f>IF(A336&gt;$B$3,"",Months!B336)</f>
        <v/>
      </c>
      <c r="C336" s="13">
        <f>IF(A336&gt;$B$3,"",ROUND(Months!C336+Months!D336,2))</f>
        <v/>
      </c>
      <c r="D336" s="13">
        <f>IF(OR($A336&gt;$B$3,Debts!$V$5=0),"",ROUND(CHOOSE(StratNo,E_Snow!V336+E_Snow!AT336,E_Aval!V336+E_Aval!AT336,E_Smart!V336+E_Smart!AT336,E_Dead!V336+E_Dead!AT336,E_Cust!V336+E_Cust!AT336),2))</f>
        <v/>
      </c>
      <c r="E336" s="13">
        <f>IF(OR($A336&gt;$B$3,Debts!$V$6=0),"",ROUND(CHOOSE(StratNo,E_Snow!W336+E_Snow!AU336,E_Aval!W336+E_Aval!AU336,E_Smart!W336+E_Smart!AU336,E_Dead!W336+E_Dead!AU336,E_Cust!W336+E_Cust!AU336),2))</f>
        <v/>
      </c>
      <c r="F336" s="13">
        <f>IF(OR($A336&gt;$B$3,Debts!$V$7=0),"",ROUND(CHOOSE(StratNo,E_Snow!X336+E_Snow!AV336,E_Aval!X336+E_Aval!AV336,E_Smart!X336+E_Smart!AV336,E_Dead!X336+E_Dead!AV336,E_Cust!X336+E_Cust!AV336),2))</f>
        <v/>
      </c>
      <c r="G336" s="13">
        <f>IF(OR($A336&gt;$B$3,Debts!$V$8=0),"",ROUND(CHOOSE(StratNo,E_Snow!Y336+E_Snow!AW336,E_Aval!Y336+E_Aval!AW336,E_Smart!Y336+E_Smart!AW336,E_Dead!Y336+E_Dead!AW336,E_Cust!Y336+E_Cust!AW336),2))</f>
        <v/>
      </c>
      <c r="H336" s="13">
        <f>IF(OR($A336&gt;$B$3,Debts!$V$9=0),"",ROUND(CHOOSE(StratNo,E_Snow!Z336+E_Snow!AX336,E_Aval!Z336+E_Aval!AX336,E_Smart!Z336+E_Smart!AX336,E_Dead!Z336+E_Dead!AX336,E_Cust!Z336+E_Cust!AX336),2))</f>
        <v/>
      </c>
      <c r="I336" s="13">
        <f>IF(OR($A336&gt;$B$3,Debts!$V$10=0),"",ROUND(CHOOSE(StratNo,E_Snow!AA336+E_Snow!AY336,E_Aval!AA336+E_Aval!AY336,E_Smart!AA336+E_Smart!AY336,E_Dead!AA336+E_Dead!AY336,E_Cust!AA336+E_Cust!AY336),2))</f>
        <v/>
      </c>
      <c r="J336" s="13">
        <f>IF(OR($A336&gt;$B$3,Debts!$V$11=0),"",ROUND(CHOOSE(StratNo,E_Snow!AB336+E_Snow!AZ336,E_Aval!AB336+E_Aval!AZ336,E_Smart!AB336+E_Smart!AZ336,E_Dead!AB336+E_Dead!AZ336,E_Cust!AB336+E_Cust!AZ336),2))</f>
        <v/>
      </c>
      <c r="K336" s="13">
        <f>IF(OR($A336&gt;$B$3,Debts!$V$12=0),"",ROUND(CHOOSE(StratNo,E_Snow!AC336+E_Snow!BA336,E_Aval!AC336+E_Aval!BA336,E_Smart!AC336+E_Smart!BA336,E_Dead!AC336+E_Dead!BA336,E_Cust!AC336+E_Cust!BA336),2))</f>
        <v/>
      </c>
      <c r="L336" s="13">
        <f>IF(OR($A336&gt;$B$3,Debts!$V$13=0),"",ROUND(CHOOSE(StratNo,E_Snow!AD336+E_Snow!BB336,E_Aval!AD336+E_Aval!BB336,E_Smart!AD336+E_Smart!BB336,E_Dead!AD336+E_Dead!BB336,E_Cust!AD336+E_Cust!BB336),2))</f>
        <v/>
      </c>
      <c r="M336" s="13">
        <f>IF(OR($A336&gt;$B$3,Debts!$V$14=0),"",ROUND(CHOOSE(StratNo,E_Snow!AE336+E_Snow!BC336,E_Aval!AE336+E_Aval!BC336,E_Smart!AE336+E_Smart!BC336,E_Dead!AE336+E_Dead!BC336,E_Cust!AE336+E_Cust!BC336),2))</f>
        <v/>
      </c>
      <c r="N336" s="13">
        <f>IF(OR($A336&gt;$B$3,Debts!$V$15=0),"",ROUND(CHOOSE(StratNo,E_Snow!AF336+E_Snow!BD336,E_Aval!AF336+E_Aval!BD336,E_Smart!AF336+E_Smart!BD336,E_Dead!AF336+E_Dead!BD336,E_Cust!AF336+E_Cust!BD336),2))</f>
        <v/>
      </c>
      <c r="O336" s="13">
        <f>IF(OR($A336&gt;$B$3,Debts!$V$16=0),"",ROUND(CHOOSE(StratNo,E_Snow!AG336+E_Snow!BE336,E_Aval!AG336+E_Aval!BE336,E_Smart!AG336+E_Smart!BE336,E_Dead!AG336+E_Dead!BE336,E_Cust!AG336+E_Cust!BE336),2))</f>
        <v/>
      </c>
      <c r="P336" s="13">
        <f>IF($A336&gt;$B$3,"",CHOOSE(StratNo,E_Snow!G336,E_Aval!G336,E_Smart!G336,E_Dead!G336,E_Cust!G336))</f>
        <v/>
      </c>
      <c r="Q336" s="13">
        <f>IF($A336&gt;$B$3,"",CHOOSE(StratNo,E_Snow!H336,E_Aval!H336,E_Smart!H336,E_Dead!H336,E_Cust!H336))</f>
        <v/>
      </c>
      <c r="R336" s="13">
        <f>IF($A336&gt;$B$3,"",CHOOSE(StratNo,E_Snow!I336,E_Aval!I336,E_Smart!I336,E_Dead!I336,E_Cust!I336))</f>
        <v/>
      </c>
    </row>
    <row r="337">
      <c r="A337" s="20" t="n">
        <v>332</v>
      </c>
      <c r="B337" s="11">
        <f>IF(A337&gt;$B$3,"",Months!B337)</f>
        <v/>
      </c>
      <c r="C337" s="13">
        <f>IF(A337&gt;$B$3,"",ROUND(Months!C337+Months!D337,2))</f>
        <v/>
      </c>
      <c r="D337" s="13">
        <f>IF(OR($A337&gt;$B$3,Debts!$V$5=0),"",ROUND(CHOOSE(StratNo,E_Snow!V337+E_Snow!AT337,E_Aval!V337+E_Aval!AT337,E_Smart!V337+E_Smart!AT337,E_Dead!V337+E_Dead!AT337,E_Cust!V337+E_Cust!AT337),2))</f>
        <v/>
      </c>
      <c r="E337" s="13">
        <f>IF(OR($A337&gt;$B$3,Debts!$V$6=0),"",ROUND(CHOOSE(StratNo,E_Snow!W337+E_Snow!AU337,E_Aval!W337+E_Aval!AU337,E_Smart!W337+E_Smart!AU337,E_Dead!W337+E_Dead!AU337,E_Cust!W337+E_Cust!AU337),2))</f>
        <v/>
      </c>
      <c r="F337" s="13">
        <f>IF(OR($A337&gt;$B$3,Debts!$V$7=0),"",ROUND(CHOOSE(StratNo,E_Snow!X337+E_Snow!AV337,E_Aval!X337+E_Aval!AV337,E_Smart!X337+E_Smart!AV337,E_Dead!X337+E_Dead!AV337,E_Cust!X337+E_Cust!AV337),2))</f>
        <v/>
      </c>
      <c r="G337" s="13">
        <f>IF(OR($A337&gt;$B$3,Debts!$V$8=0),"",ROUND(CHOOSE(StratNo,E_Snow!Y337+E_Snow!AW337,E_Aval!Y337+E_Aval!AW337,E_Smart!Y337+E_Smart!AW337,E_Dead!Y337+E_Dead!AW337,E_Cust!Y337+E_Cust!AW337),2))</f>
        <v/>
      </c>
      <c r="H337" s="13">
        <f>IF(OR($A337&gt;$B$3,Debts!$V$9=0),"",ROUND(CHOOSE(StratNo,E_Snow!Z337+E_Snow!AX337,E_Aval!Z337+E_Aval!AX337,E_Smart!Z337+E_Smart!AX337,E_Dead!Z337+E_Dead!AX337,E_Cust!Z337+E_Cust!AX337),2))</f>
        <v/>
      </c>
      <c r="I337" s="13">
        <f>IF(OR($A337&gt;$B$3,Debts!$V$10=0),"",ROUND(CHOOSE(StratNo,E_Snow!AA337+E_Snow!AY337,E_Aval!AA337+E_Aval!AY337,E_Smart!AA337+E_Smart!AY337,E_Dead!AA337+E_Dead!AY337,E_Cust!AA337+E_Cust!AY337),2))</f>
        <v/>
      </c>
      <c r="J337" s="13">
        <f>IF(OR($A337&gt;$B$3,Debts!$V$11=0),"",ROUND(CHOOSE(StratNo,E_Snow!AB337+E_Snow!AZ337,E_Aval!AB337+E_Aval!AZ337,E_Smart!AB337+E_Smart!AZ337,E_Dead!AB337+E_Dead!AZ337,E_Cust!AB337+E_Cust!AZ337),2))</f>
        <v/>
      </c>
      <c r="K337" s="13">
        <f>IF(OR($A337&gt;$B$3,Debts!$V$12=0),"",ROUND(CHOOSE(StratNo,E_Snow!AC337+E_Snow!BA337,E_Aval!AC337+E_Aval!BA337,E_Smart!AC337+E_Smart!BA337,E_Dead!AC337+E_Dead!BA337,E_Cust!AC337+E_Cust!BA337),2))</f>
        <v/>
      </c>
      <c r="L337" s="13">
        <f>IF(OR($A337&gt;$B$3,Debts!$V$13=0),"",ROUND(CHOOSE(StratNo,E_Snow!AD337+E_Snow!BB337,E_Aval!AD337+E_Aval!BB337,E_Smart!AD337+E_Smart!BB337,E_Dead!AD337+E_Dead!BB337,E_Cust!AD337+E_Cust!BB337),2))</f>
        <v/>
      </c>
      <c r="M337" s="13">
        <f>IF(OR($A337&gt;$B$3,Debts!$V$14=0),"",ROUND(CHOOSE(StratNo,E_Snow!AE337+E_Snow!BC337,E_Aval!AE337+E_Aval!BC337,E_Smart!AE337+E_Smart!BC337,E_Dead!AE337+E_Dead!BC337,E_Cust!AE337+E_Cust!BC337),2))</f>
        <v/>
      </c>
      <c r="N337" s="13">
        <f>IF(OR($A337&gt;$B$3,Debts!$V$15=0),"",ROUND(CHOOSE(StratNo,E_Snow!AF337+E_Snow!BD337,E_Aval!AF337+E_Aval!BD337,E_Smart!AF337+E_Smart!BD337,E_Dead!AF337+E_Dead!BD337,E_Cust!AF337+E_Cust!BD337),2))</f>
        <v/>
      </c>
      <c r="O337" s="13">
        <f>IF(OR($A337&gt;$B$3,Debts!$V$16=0),"",ROUND(CHOOSE(StratNo,E_Snow!AG337+E_Snow!BE337,E_Aval!AG337+E_Aval!BE337,E_Smart!AG337+E_Smart!BE337,E_Dead!AG337+E_Dead!BE337,E_Cust!AG337+E_Cust!BE337),2))</f>
        <v/>
      </c>
      <c r="P337" s="13">
        <f>IF($A337&gt;$B$3,"",CHOOSE(StratNo,E_Snow!G337,E_Aval!G337,E_Smart!G337,E_Dead!G337,E_Cust!G337))</f>
        <v/>
      </c>
      <c r="Q337" s="13">
        <f>IF($A337&gt;$B$3,"",CHOOSE(StratNo,E_Snow!H337,E_Aval!H337,E_Smart!H337,E_Dead!H337,E_Cust!H337))</f>
        <v/>
      </c>
      <c r="R337" s="13">
        <f>IF($A337&gt;$B$3,"",CHOOSE(StratNo,E_Snow!I337,E_Aval!I337,E_Smart!I337,E_Dead!I337,E_Cust!I337))</f>
        <v/>
      </c>
    </row>
    <row r="338">
      <c r="A338" s="20" t="n">
        <v>333</v>
      </c>
      <c r="B338" s="11">
        <f>IF(A338&gt;$B$3,"",Months!B338)</f>
        <v/>
      </c>
      <c r="C338" s="13">
        <f>IF(A338&gt;$B$3,"",ROUND(Months!C338+Months!D338,2))</f>
        <v/>
      </c>
      <c r="D338" s="13">
        <f>IF(OR($A338&gt;$B$3,Debts!$V$5=0),"",ROUND(CHOOSE(StratNo,E_Snow!V338+E_Snow!AT338,E_Aval!V338+E_Aval!AT338,E_Smart!V338+E_Smart!AT338,E_Dead!V338+E_Dead!AT338,E_Cust!V338+E_Cust!AT338),2))</f>
        <v/>
      </c>
      <c r="E338" s="13">
        <f>IF(OR($A338&gt;$B$3,Debts!$V$6=0),"",ROUND(CHOOSE(StratNo,E_Snow!W338+E_Snow!AU338,E_Aval!W338+E_Aval!AU338,E_Smart!W338+E_Smart!AU338,E_Dead!W338+E_Dead!AU338,E_Cust!W338+E_Cust!AU338),2))</f>
        <v/>
      </c>
      <c r="F338" s="13">
        <f>IF(OR($A338&gt;$B$3,Debts!$V$7=0),"",ROUND(CHOOSE(StratNo,E_Snow!X338+E_Snow!AV338,E_Aval!X338+E_Aval!AV338,E_Smart!X338+E_Smart!AV338,E_Dead!X338+E_Dead!AV338,E_Cust!X338+E_Cust!AV338),2))</f>
        <v/>
      </c>
      <c r="G338" s="13">
        <f>IF(OR($A338&gt;$B$3,Debts!$V$8=0),"",ROUND(CHOOSE(StratNo,E_Snow!Y338+E_Snow!AW338,E_Aval!Y338+E_Aval!AW338,E_Smart!Y338+E_Smart!AW338,E_Dead!Y338+E_Dead!AW338,E_Cust!Y338+E_Cust!AW338),2))</f>
        <v/>
      </c>
      <c r="H338" s="13">
        <f>IF(OR($A338&gt;$B$3,Debts!$V$9=0),"",ROUND(CHOOSE(StratNo,E_Snow!Z338+E_Snow!AX338,E_Aval!Z338+E_Aval!AX338,E_Smart!Z338+E_Smart!AX338,E_Dead!Z338+E_Dead!AX338,E_Cust!Z338+E_Cust!AX338),2))</f>
        <v/>
      </c>
      <c r="I338" s="13">
        <f>IF(OR($A338&gt;$B$3,Debts!$V$10=0),"",ROUND(CHOOSE(StratNo,E_Snow!AA338+E_Snow!AY338,E_Aval!AA338+E_Aval!AY338,E_Smart!AA338+E_Smart!AY338,E_Dead!AA338+E_Dead!AY338,E_Cust!AA338+E_Cust!AY338),2))</f>
        <v/>
      </c>
      <c r="J338" s="13">
        <f>IF(OR($A338&gt;$B$3,Debts!$V$11=0),"",ROUND(CHOOSE(StratNo,E_Snow!AB338+E_Snow!AZ338,E_Aval!AB338+E_Aval!AZ338,E_Smart!AB338+E_Smart!AZ338,E_Dead!AB338+E_Dead!AZ338,E_Cust!AB338+E_Cust!AZ338),2))</f>
        <v/>
      </c>
      <c r="K338" s="13">
        <f>IF(OR($A338&gt;$B$3,Debts!$V$12=0),"",ROUND(CHOOSE(StratNo,E_Snow!AC338+E_Snow!BA338,E_Aval!AC338+E_Aval!BA338,E_Smart!AC338+E_Smart!BA338,E_Dead!AC338+E_Dead!BA338,E_Cust!AC338+E_Cust!BA338),2))</f>
        <v/>
      </c>
      <c r="L338" s="13">
        <f>IF(OR($A338&gt;$B$3,Debts!$V$13=0),"",ROUND(CHOOSE(StratNo,E_Snow!AD338+E_Snow!BB338,E_Aval!AD338+E_Aval!BB338,E_Smart!AD338+E_Smart!BB338,E_Dead!AD338+E_Dead!BB338,E_Cust!AD338+E_Cust!BB338),2))</f>
        <v/>
      </c>
      <c r="M338" s="13">
        <f>IF(OR($A338&gt;$B$3,Debts!$V$14=0),"",ROUND(CHOOSE(StratNo,E_Snow!AE338+E_Snow!BC338,E_Aval!AE338+E_Aval!BC338,E_Smart!AE338+E_Smart!BC338,E_Dead!AE338+E_Dead!BC338,E_Cust!AE338+E_Cust!BC338),2))</f>
        <v/>
      </c>
      <c r="N338" s="13">
        <f>IF(OR($A338&gt;$B$3,Debts!$V$15=0),"",ROUND(CHOOSE(StratNo,E_Snow!AF338+E_Snow!BD338,E_Aval!AF338+E_Aval!BD338,E_Smart!AF338+E_Smart!BD338,E_Dead!AF338+E_Dead!BD338,E_Cust!AF338+E_Cust!BD338),2))</f>
        <v/>
      </c>
      <c r="O338" s="13">
        <f>IF(OR($A338&gt;$B$3,Debts!$V$16=0),"",ROUND(CHOOSE(StratNo,E_Snow!AG338+E_Snow!BE338,E_Aval!AG338+E_Aval!BE338,E_Smart!AG338+E_Smart!BE338,E_Dead!AG338+E_Dead!BE338,E_Cust!AG338+E_Cust!BE338),2))</f>
        <v/>
      </c>
      <c r="P338" s="13">
        <f>IF($A338&gt;$B$3,"",CHOOSE(StratNo,E_Snow!G338,E_Aval!G338,E_Smart!G338,E_Dead!G338,E_Cust!G338))</f>
        <v/>
      </c>
      <c r="Q338" s="13">
        <f>IF($A338&gt;$B$3,"",CHOOSE(StratNo,E_Snow!H338,E_Aval!H338,E_Smart!H338,E_Dead!H338,E_Cust!H338))</f>
        <v/>
      </c>
      <c r="R338" s="13">
        <f>IF($A338&gt;$B$3,"",CHOOSE(StratNo,E_Snow!I338,E_Aval!I338,E_Smart!I338,E_Dead!I338,E_Cust!I338))</f>
        <v/>
      </c>
    </row>
    <row r="339">
      <c r="A339" s="20" t="n">
        <v>334</v>
      </c>
      <c r="B339" s="11">
        <f>IF(A339&gt;$B$3,"",Months!B339)</f>
        <v/>
      </c>
      <c r="C339" s="13">
        <f>IF(A339&gt;$B$3,"",ROUND(Months!C339+Months!D339,2))</f>
        <v/>
      </c>
      <c r="D339" s="13">
        <f>IF(OR($A339&gt;$B$3,Debts!$V$5=0),"",ROUND(CHOOSE(StratNo,E_Snow!V339+E_Snow!AT339,E_Aval!V339+E_Aval!AT339,E_Smart!V339+E_Smart!AT339,E_Dead!V339+E_Dead!AT339,E_Cust!V339+E_Cust!AT339),2))</f>
        <v/>
      </c>
      <c r="E339" s="13">
        <f>IF(OR($A339&gt;$B$3,Debts!$V$6=0),"",ROUND(CHOOSE(StratNo,E_Snow!W339+E_Snow!AU339,E_Aval!W339+E_Aval!AU339,E_Smart!W339+E_Smart!AU339,E_Dead!W339+E_Dead!AU339,E_Cust!W339+E_Cust!AU339),2))</f>
        <v/>
      </c>
      <c r="F339" s="13">
        <f>IF(OR($A339&gt;$B$3,Debts!$V$7=0),"",ROUND(CHOOSE(StratNo,E_Snow!X339+E_Snow!AV339,E_Aval!X339+E_Aval!AV339,E_Smart!X339+E_Smart!AV339,E_Dead!X339+E_Dead!AV339,E_Cust!X339+E_Cust!AV339),2))</f>
        <v/>
      </c>
      <c r="G339" s="13">
        <f>IF(OR($A339&gt;$B$3,Debts!$V$8=0),"",ROUND(CHOOSE(StratNo,E_Snow!Y339+E_Snow!AW339,E_Aval!Y339+E_Aval!AW339,E_Smart!Y339+E_Smart!AW339,E_Dead!Y339+E_Dead!AW339,E_Cust!Y339+E_Cust!AW339),2))</f>
        <v/>
      </c>
      <c r="H339" s="13">
        <f>IF(OR($A339&gt;$B$3,Debts!$V$9=0),"",ROUND(CHOOSE(StratNo,E_Snow!Z339+E_Snow!AX339,E_Aval!Z339+E_Aval!AX339,E_Smart!Z339+E_Smart!AX339,E_Dead!Z339+E_Dead!AX339,E_Cust!Z339+E_Cust!AX339),2))</f>
        <v/>
      </c>
      <c r="I339" s="13">
        <f>IF(OR($A339&gt;$B$3,Debts!$V$10=0),"",ROUND(CHOOSE(StratNo,E_Snow!AA339+E_Snow!AY339,E_Aval!AA339+E_Aval!AY339,E_Smart!AA339+E_Smart!AY339,E_Dead!AA339+E_Dead!AY339,E_Cust!AA339+E_Cust!AY339),2))</f>
        <v/>
      </c>
      <c r="J339" s="13">
        <f>IF(OR($A339&gt;$B$3,Debts!$V$11=0),"",ROUND(CHOOSE(StratNo,E_Snow!AB339+E_Snow!AZ339,E_Aval!AB339+E_Aval!AZ339,E_Smart!AB339+E_Smart!AZ339,E_Dead!AB339+E_Dead!AZ339,E_Cust!AB339+E_Cust!AZ339),2))</f>
        <v/>
      </c>
      <c r="K339" s="13">
        <f>IF(OR($A339&gt;$B$3,Debts!$V$12=0),"",ROUND(CHOOSE(StratNo,E_Snow!AC339+E_Snow!BA339,E_Aval!AC339+E_Aval!BA339,E_Smart!AC339+E_Smart!BA339,E_Dead!AC339+E_Dead!BA339,E_Cust!AC339+E_Cust!BA339),2))</f>
        <v/>
      </c>
      <c r="L339" s="13">
        <f>IF(OR($A339&gt;$B$3,Debts!$V$13=0),"",ROUND(CHOOSE(StratNo,E_Snow!AD339+E_Snow!BB339,E_Aval!AD339+E_Aval!BB339,E_Smart!AD339+E_Smart!BB339,E_Dead!AD339+E_Dead!BB339,E_Cust!AD339+E_Cust!BB339),2))</f>
        <v/>
      </c>
      <c r="M339" s="13">
        <f>IF(OR($A339&gt;$B$3,Debts!$V$14=0),"",ROUND(CHOOSE(StratNo,E_Snow!AE339+E_Snow!BC339,E_Aval!AE339+E_Aval!BC339,E_Smart!AE339+E_Smart!BC339,E_Dead!AE339+E_Dead!BC339,E_Cust!AE339+E_Cust!BC339),2))</f>
        <v/>
      </c>
      <c r="N339" s="13">
        <f>IF(OR($A339&gt;$B$3,Debts!$V$15=0),"",ROUND(CHOOSE(StratNo,E_Snow!AF339+E_Snow!BD339,E_Aval!AF339+E_Aval!BD339,E_Smart!AF339+E_Smart!BD339,E_Dead!AF339+E_Dead!BD339,E_Cust!AF339+E_Cust!BD339),2))</f>
        <v/>
      </c>
      <c r="O339" s="13">
        <f>IF(OR($A339&gt;$B$3,Debts!$V$16=0),"",ROUND(CHOOSE(StratNo,E_Snow!AG339+E_Snow!BE339,E_Aval!AG339+E_Aval!BE339,E_Smart!AG339+E_Smart!BE339,E_Dead!AG339+E_Dead!BE339,E_Cust!AG339+E_Cust!BE339),2))</f>
        <v/>
      </c>
      <c r="P339" s="13">
        <f>IF($A339&gt;$B$3,"",CHOOSE(StratNo,E_Snow!G339,E_Aval!G339,E_Smart!G339,E_Dead!G339,E_Cust!G339))</f>
        <v/>
      </c>
      <c r="Q339" s="13">
        <f>IF($A339&gt;$B$3,"",CHOOSE(StratNo,E_Snow!H339,E_Aval!H339,E_Smart!H339,E_Dead!H339,E_Cust!H339))</f>
        <v/>
      </c>
      <c r="R339" s="13">
        <f>IF($A339&gt;$B$3,"",CHOOSE(StratNo,E_Snow!I339,E_Aval!I339,E_Smart!I339,E_Dead!I339,E_Cust!I339))</f>
        <v/>
      </c>
    </row>
    <row r="340">
      <c r="A340" s="20" t="n">
        <v>335</v>
      </c>
      <c r="B340" s="11">
        <f>IF(A340&gt;$B$3,"",Months!B340)</f>
        <v/>
      </c>
      <c r="C340" s="13">
        <f>IF(A340&gt;$B$3,"",ROUND(Months!C340+Months!D340,2))</f>
        <v/>
      </c>
      <c r="D340" s="13">
        <f>IF(OR($A340&gt;$B$3,Debts!$V$5=0),"",ROUND(CHOOSE(StratNo,E_Snow!V340+E_Snow!AT340,E_Aval!V340+E_Aval!AT340,E_Smart!V340+E_Smart!AT340,E_Dead!V340+E_Dead!AT340,E_Cust!V340+E_Cust!AT340),2))</f>
        <v/>
      </c>
      <c r="E340" s="13">
        <f>IF(OR($A340&gt;$B$3,Debts!$V$6=0),"",ROUND(CHOOSE(StratNo,E_Snow!W340+E_Snow!AU340,E_Aval!W340+E_Aval!AU340,E_Smart!W340+E_Smart!AU340,E_Dead!W340+E_Dead!AU340,E_Cust!W340+E_Cust!AU340),2))</f>
        <v/>
      </c>
      <c r="F340" s="13">
        <f>IF(OR($A340&gt;$B$3,Debts!$V$7=0),"",ROUND(CHOOSE(StratNo,E_Snow!X340+E_Snow!AV340,E_Aval!X340+E_Aval!AV340,E_Smart!X340+E_Smart!AV340,E_Dead!X340+E_Dead!AV340,E_Cust!X340+E_Cust!AV340),2))</f>
        <v/>
      </c>
      <c r="G340" s="13">
        <f>IF(OR($A340&gt;$B$3,Debts!$V$8=0),"",ROUND(CHOOSE(StratNo,E_Snow!Y340+E_Snow!AW340,E_Aval!Y340+E_Aval!AW340,E_Smart!Y340+E_Smart!AW340,E_Dead!Y340+E_Dead!AW340,E_Cust!Y340+E_Cust!AW340),2))</f>
        <v/>
      </c>
      <c r="H340" s="13">
        <f>IF(OR($A340&gt;$B$3,Debts!$V$9=0),"",ROUND(CHOOSE(StratNo,E_Snow!Z340+E_Snow!AX340,E_Aval!Z340+E_Aval!AX340,E_Smart!Z340+E_Smart!AX340,E_Dead!Z340+E_Dead!AX340,E_Cust!Z340+E_Cust!AX340),2))</f>
        <v/>
      </c>
      <c r="I340" s="13">
        <f>IF(OR($A340&gt;$B$3,Debts!$V$10=0),"",ROUND(CHOOSE(StratNo,E_Snow!AA340+E_Snow!AY340,E_Aval!AA340+E_Aval!AY340,E_Smart!AA340+E_Smart!AY340,E_Dead!AA340+E_Dead!AY340,E_Cust!AA340+E_Cust!AY340),2))</f>
        <v/>
      </c>
      <c r="J340" s="13">
        <f>IF(OR($A340&gt;$B$3,Debts!$V$11=0),"",ROUND(CHOOSE(StratNo,E_Snow!AB340+E_Snow!AZ340,E_Aval!AB340+E_Aval!AZ340,E_Smart!AB340+E_Smart!AZ340,E_Dead!AB340+E_Dead!AZ340,E_Cust!AB340+E_Cust!AZ340),2))</f>
        <v/>
      </c>
      <c r="K340" s="13">
        <f>IF(OR($A340&gt;$B$3,Debts!$V$12=0),"",ROUND(CHOOSE(StratNo,E_Snow!AC340+E_Snow!BA340,E_Aval!AC340+E_Aval!BA340,E_Smart!AC340+E_Smart!BA340,E_Dead!AC340+E_Dead!BA340,E_Cust!AC340+E_Cust!BA340),2))</f>
        <v/>
      </c>
      <c r="L340" s="13">
        <f>IF(OR($A340&gt;$B$3,Debts!$V$13=0),"",ROUND(CHOOSE(StratNo,E_Snow!AD340+E_Snow!BB340,E_Aval!AD340+E_Aval!BB340,E_Smart!AD340+E_Smart!BB340,E_Dead!AD340+E_Dead!BB340,E_Cust!AD340+E_Cust!BB340),2))</f>
        <v/>
      </c>
      <c r="M340" s="13">
        <f>IF(OR($A340&gt;$B$3,Debts!$V$14=0),"",ROUND(CHOOSE(StratNo,E_Snow!AE340+E_Snow!BC340,E_Aval!AE340+E_Aval!BC340,E_Smart!AE340+E_Smart!BC340,E_Dead!AE340+E_Dead!BC340,E_Cust!AE340+E_Cust!BC340),2))</f>
        <v/>
      </c>
      <c r="N340" s="13">
        <f>IF(OR($A340&gt;$B$3,Debts!$V$15=0),"",ROUND(CHOOSE(StratNo,E_Snow!AF340+E_Snow!BD340,E_Aval!AF340+E_Aval!BD340,E_Smart!AF340+E_Smart!BD340,E_Dead!AF340+E_Dead!BD340,E_Cust!AF340+E_Cust!BD340),2))</f>
        <v/>
      </c>
      <c r="O340" s="13">
        <f>IF(OR($A340&gt;$B$3,Debts!$V$16=0),"",ROUND(CHOOSE(StratNo,E_Snow!AG340+E_Snow!BE340,E_Aval!AG340+E_Aval!BE340,E_Smart!AG340+E_Smart!BE340,E_Dead!AG340+E_Dead!BE340,E_Cust!AG340+E_Cust!BE340),2))</f>
        <v/>
      </c>
      <c r="P340" s="13">
        <f>IF($A340&gt;$B$3,"",CHOOSE(StratNo,E_Snow!G340,E_Aval!G340,E_Smart!G340,E_Dead!G340,E_Cust!G340))</f>
        <v/>
      </c>
      <c r="Q340" s="13">
        <f>IF($A340&gt;$B$3,"",CHOOSE(StratNo,E_Snow!H340,E_Aval!H340,E_Smart!H340,E_Dead!H340,E_Cust!H340))</f>
        <v/>
      </c>
      <c r="R340" s="13">
        <f>IF($A340&gt;$B$3,"",CHOOSE(StratNo,E_Snow!I340,E_Aval!I340,E_Smart!I340,E_Dead!I340,E_Cust!I340))</f>
        <v/>
      </c>
    </row>
    <row r="341">
      <c r="A341" s="20" t="n">
        <v>336</v>
      </c>
      <c r="B341" s="11">
        <f>IF(A341&gt;$B$3,"",Months!B341)</f>
        <v/>
      </c>
      <c r="C341" s="13">
        <f>IF(A341&gt;$B$3,"",ROUND(Months!C341+Months!D341,2))</f>
        <v/>
      </c>
      <c r="D341" s="13">
        <f>IF(OR($A341&gt;$B$3,Debts!$V$5=0),"",ROUND(CHOOSE(StratNo,E_Snow!V341+E_Snow!AT341,E_Aval!V341+E_Aval!AT341,E_Smart!V341+E_Smart!AT341,E_Dead!V341+E_Dead!AT341,E_Cust!V341+E_Cust!AT341),2))</f>
        <v/>
      </c>
      <c r="E341" s="13">
        <f>IF(OR($A341&gt;$B$3,Debts!$V$6=0),"",ROUND(CHOOSE(StratNo,E_Snow!W341+E_Snow!AU341,E_Aval!W341+E_Aval!AU341,E_Smart!W341+E_Smart!AU341,E_Dead!W341+E_Dead!AU341,E_Cust!W341+E_Cust!AU341),2))</f>
        <v/>
      </c>
      <c r="F341" s="13">
        <f>IF(OR($A341&gt;$B$3,Debts!$V$7=0),"",ROUND(CHOOSE(StratNo,E_Snow!X341+E_Snow!AV341,E_Aval!X341+E_Aval!AV341,E_Smart!X341+E_Smart!AV341,E_Dead!X341+E_Dead!AV341,E_Cust!X341+E_Cust!AV341),2))</f>
        <v/>
      </c>
      <c r="G341" s="13">
        <f>IF(OR($A341&gt;$B$3,Debts!$V$8=0),"",ROUND(CHOOSE(StratNo,E_Snow!Y341+E_Snow!AW341,E_Aval!Y341+E_Aval!AW341,E_Smart!Y341+E_Smart!AW341,E_Dead!Y341+E_Dead!AW341,E_Cust!Y341+E_Cust!AW341),2))</f>
        <v/>
      </c>
      <c r="H341" s="13">
        <f>IF(OR($A341&gt;$B$3,Debts!$V$9=0),"",ROUND(CHOOSE(StratNo,E_Snow!Z341+E_Snow!AX341,E_Aval!Z341+E_Aval!AX341,E_Smart!Z341+E_Smart!AX341,E_Dead!Z341+E_Dead!AX341,E_Cust!Z341+E_Cust!AX341),2))</f>
        <v/>
      </c>
      <c r="I341" s="13">
        <f>IF(OR($A341&gt;$B$3,Debts!$V$10=0),"",ROUND(CHOOSE(StratNo,E_Snow!AA341+E_Snow!AY341,E_Aval!AA341+E_Aval!AY341,E_Smart!AA341+E_Smart!AY341,E_Dead!AA341+E_Dead!AY341,E_Cust!AA341+E_Cust!AY341),2))</f>
        <v/>
      </c>
      <c r="J341" s="13">
        <f>IF(OR($A341&gt;$B$3,Debts!$V$11=0),"",ROUND(CHOOSE(StratNo,E_Snow!AB341+E_Snow!AZ341,E_Aval!AB341+E_Aval!AZ341,E_Smart!AB341+E_Smart!AZ341,E_Dead!AB341+E_Dead!AZ341,E_Cust!AB341+E_Cust!AZ341),2))</f>
        <v/>
      </c>
      <c r="K341" s="13">
        <f>IF(OR($A341&gt;$B$3,Debts!$V$12=0),"",ROUND(CHOOSE(StratNo,E_Snow!AC341+E_Snow!BA341,E_Aval!AC341+E_Aval!BA341,E_Smart!AC341+E_Smart!BA341,E_Dead!AC341+E_Dead!BA341,E_Cust!AC341+E_Cust!BA341),2))</f>
        <v/>
      </c>
      <c r="L341" s="13">
        <f>IF(OR($A341&gt;$B$3,Debts!$V$13=0),"",ROUND(CHOOSE(StratNo,E_Snow!AD341+E_Snow!BB341,E_Aval!AD341+E_Aval!BB341,E_Smart!AD341+E_Smart!BB341,E_Dead!AD341+E_Dead!BB341,E_Cust!AD341+E_Cust!BB341),2))</f>
        <v/>
      </c>
      <c r="M341" s="13">
        <f>IF(OR($A341&gt;$B$3,Debts!$V$14=0),"",ROUND(CHOOSE(StratNo,E_Snow!AE341+E_Snow!BC341,E_Aval!AE341+E_Aval!BC341,E_Smart!AE341+E_Smart!BC341,E_Dead!AE341+E_Dead!BC341,E_Cust!AE341+E_Cust!BC341),2))</f>
        <v/>
      </c>
      <c r="N341" s="13">
        <f>IF(OR($A341&gt;$B$3,Debts!$V$15=0),"",ROUND(CHOOSE(StratNo,E_Snow!AF341+E_Snow!BD341,E_Aval!AF341+E_Aval!BD341,E_Smart!AF341+E_Smart!BD341,E_Dead!AF341+E_Dead!BD341,E_Cust!AF341+E_Cust!BD341),2))</f>
        <v/>
      </c>
      <c r="O341" s="13">
        <f>IF(OR($A341&gt;$B$3,Debts!$V$16=0),"",ROUND(CHOOSE(StratNo,E_Snow!AG341+E_Snow!BE341,E_Aval!AG341+E_Aval!BE341,E_Smart!AG341+E_Smart!BE341,E_Dead!AG341+E_Dead!BE341,E_Cust!AG341+E_Cust!BE341),2))</f>
        <v/>
      </c>
      <c r="P341" s="13">
        <f>IF($A341&gt;$B$3,"",CHOOSE(StratNo,E_Snow!G341,E_Aval!G341,E_Smart!G341,E_Dead!G341,E_Cust!G341))</f>
        <v/>
      </c>
      <c r="Q341" s="13">
        <f>IF($A341&gt;$B$3,"",CHOOSE(StratNo,E_Snow!H341,E_Aval!H341,E_Smart!H341,E_Dead!H341,E_Cust!H341))</f>
        <v/>
      </c>
      <c r="R341" s="13">
        <f>IF($A341&gt;$B$3,"",CHOOSE(StratNo,E_Snow!I341,E_Aval!I341,E_Smart!I341,E_Dead!I341,E_Cust!I341))</f>
        <v/>
      </c>
    </row>
    <row r="342">
      <c r="A342" s="20" t="n">
        <v>337</v>
      </c>
      <c r="B342" s="11">
        <f>IF(A342&gt;$B$3,"",Months!B342)</f>
        <v/>
      </c>
      <c r="C342" s="13">
        <f>IF(A342&gt;$B$3,"",ROUND(Months!C342+Months!D342,2))</f>
        <v/>
      </c>
      <c r="D342" s="13">
        <f>IF(OR($A342&gt;$B$3,Debts!$V$5=0),"",ROUND(CHOOSE(StratNo,E_Snow!V342+E_Snow!AT342,E_Aval!V342+E_Aval!AT342,E_Smart!V342+E_Smart!AT342,E_Dead!V342+E_Dead!AT342,E_Cust!V342+E_Cust!AT342),2))</f>
        <v/>
      </c>
      <c r="E342" s="13">
        <f>IF(OR($A342&gt;$B$3,Debts!$V$6=0),"",ROUND(CHOOSE(StratNo,E_Snow!W342+E_Snow!AU342,E_Aval!W342+E_Aval!AU342,E_Smart!W342+E_Smart!AU342,E_Dead!W342+E_Dead!AU342,E_Cust!W342+E_Cust!AU342),2))</f>
        <v/>
      </c>
      <c r="F342" s="13">
        <f>IF(OR($A342&gt;$B$3,Debts!$V$7=0),"",ROUND(CHOOSE(StratNo,E_Snow!X342+E_Snow!AV342,E_Aval!X342+E_Aval!AV342,E_Smart!X342+E_Smart!AV342,E_Dead!X342+E_Dead!AV342,E_Cust!X342+E_Cust!AV342),2))</f>
        <v/>
      </c>
      <c r="G342" s="13">
        <f>IF(OR($A342&gt;$B$3,Debts!$V$8=0),"",ROUND(CHOOSE(StratNo,E_Snow!Y342+E_Snow!AW342,E_Aval!Y342+E_Aval!AW342,E_Smart!Y342+E_Smart!AW342,E_Dead!Y342+E_Dead!AW342,E_Cust!Y342+E_Cust!AW342),2))</f>
        <v/>
      </c>
      <c r="H342" s="13">
        <f>IF(OR($A342&gt;$B$3,Debts!$V$9=0),"",ROUND(CHOOSE(StratNo,E_Snow!Z342+E_Snow!AX342,E_Aval!Z342+E_Aval!AX342,E_Smart!Z342+E_Smart!AX342,E_Dead!Z342+E_Dead!AX342,E_Cust!Z342+E_Cust!AX342),2))</f>
        <v/>
      </c>
      <c r="I342" s="13">
        <f>IF(OR($A342&gt;$B$3,Debts!$V$10=0),"",ROUND(CHOOSE(StratNo,E_Snow!AA342+E_Snow!AY342,E_Aval!AA342+E_Aval!AY342,E_Smart!AA342+E_Smart!AY342,E_Dead!AA342+E_Dead!AY342,E_Cust!AA342+E_Cust!AY342),2))</f>
        <v/>
      </c>
      <c r="J342" s="13">
        <f>IF(OR($A342&gt;$B$3,Debts!$V$11=0),"",ROUND(CHOOSE(StratNo,E_Snow!AB342+E_Snow!AZ342,E_Aval!AB342+E_Aval!AZ342,E_Smart!AB342+E_Smart!AZ342,E_Dead!AB342+E_Dead!AZ342,E_Cust!AB342+E_Cust!AZ342),2))</f>
        <v/>
      </c>
      <c r="K342" s="13">
        <f>IF(OR($A342&gt;$B$3,Debts!$V$12=0),"",ROUND(CHOOSE(StratNo,E_Snow!AC342+E_Snow!BA342,E_Aval!AC342+E_Aval!BA342,E_Smart!AC342+E_Smart!BA342,E_Dead!AC342+E_Dead!BA342,E_Cust!AC342+E_Cust!BA342),2))</f>
        <v/>
      </c>
      <c r="L342" s="13">
        <f>IF(OR($A342&gt;$B$3,Debts!$V$13=0),"",ROUND(CHOOSE(StratNo,E_Snow!AD342+E_Snow!BB342,E_Aval!AD342+E_Aval!BB342,E_Smart!AD342+E_Smart!BB342,E_Dead!AD342+E_Dead!BB342,E_Cust!AD342+E_Cust!BB342),2))</f>
        <v/>
      </c>
      <c r="M342" s="13">
        <f>IF(OR($A342&gt;$B$3,Debts!$V$14=0),"",ROUND(CHOOSE(StratNo,E_Snow!AE342+E_Snow!BC342,E_Aval!AE342+E_Aval!BC342,E_Smart!AE342+E_Smart!BC342,E_Dead!AE342+E_Dead!BC342,E_Cust!AE342+E_Cust!BC342),2))</f>
        <v/>
      </c>
      <c r="N342" s="13">
        <f>IF(OR($A342&gt;$B$3,Debts!$V$15=0),"",ROUND(CHOOSE(StratNo,E_Snow!AF342+E_Snow!BD342,E_Aval!AF342+E_Aval!BD342,E_Smart!AF342+E_Smart!BD342,E_Dead!AF342+E_Dead!BD342,E_Cust!AF342+E_Cust!BD342),2))</f>
        <v/>
      </c>
      <c r="O342" s="13">
        <f>IF(OR($A342&gt;$B$3,Debts!$V$16=0),"",ROUND(CHOOSE(StratNo,E_Snow!AG342+E_Snow!BE342,E_Aval!AG342+E_Aval!BE342,E_Smart!AG342+E_Smart!BE342,E_Dead!AG342+E_Dead!BE342,E_Cust!AG342+E_Cust!BE342),2))</f>
        <v/>
      </c>
      <c r="P342" s="13">
        <f>IF($A342&gt;$B$3,"",CHOOSE(StratNo,E_Snow!G342,E_Aval!G342,E_Smart!G342,E_Dead!G342,E_Cust!G342))</f>
        <v/>
      </c>
      <c r="Q342" s="13">
        <f>IF($A342&gt;$B$3,"",CHOOSE(StratNo,E_Snow!H342,E_Aval!H342,E_Smart!H342,E_Dead!H342,E_Cust!H342))</f>
        <v/>
      </c>
      <c r="R342" s="13">
        <f>IF($A342&gt;$B$3,"",CHOOSE(StratNo,E_Snow!I342,E_Aval!I342,E_Smart!I342,E_Dead!I342,E_Cust!I342))</f>
        <v/>
      </c>
    </row>
    <row r="343">
      <c r="A343" s="20" t="n">
        <v>338</v>
      </c>
      <c r="B343" s="11">
        <f>IF(A343&gt;$B$3,"",Months!B343)</f>
        <v/>
      </c>
      <c r="C343" s="13">
        <f>IF(A343&gt;$B$3,"",ROUND(Months!C343+Months!D343,2))</f>
        <v/>
      </c>
      <c r="D343" s="13">
        <f>IF(OR($A343&gt;$B$3,Debts!$V$5=0),"",ROUND(CHOOSE(StratNo,E_Snow!V343+E_Snow!AT343,E_Aval!V343+E_Aval!AT343,E_Smart!V343+E_Smart!AT343,E_Dead!V343+E_Dead!AT343,E_Cust!V343+E_Cust!AT343),2))</f>
        <v/>
      </c>
      <c r="E343" s="13">
        <f>IF(OR($A343&gt;$B$3,Debts!$V$6=0),"",ROUND(CHOOSE(StratNo,E_Snow!W343+E_Snow!AU343,E_Aval!W343+E_Aval!AU343,E_Smart!W343+E_Smart!AU343,E_Dead!W343+E_Dead!AU343,E_Cust!W343+E_Cust!AU343),2))</f>
        <v/>
      </c>
      <c r="F343" s="13">
        <f>IF(OR($A343&gt;$B$3,Debts!$V$7=0),"",ROUND(CHOOSE(StratNo,E_Snow!X343+E_Snow!AV343,E_Aval!X343+E_Aval!AV343,E_Smart!X343+E_Smart!AV343,E_Dead!X343+E_Dead!AV343,E_Cust!X343+E_Cust!AV343),2))</f>
        <v/>
      </c>
      <c r="G343" s="13">
        <f>IF(OR($A343&gt;$B$3,Debts!$V$8=0),"",ROUND(CHOOSE(StratNo,E_Snow!Y343+E_Snow!AW343,E_Aval!Y343+E_Aval!AW343,E_Smart!Y343+E_Smart!AW343,E_Dead!Y343+E_Dead!AW343,E_Cust!Y343+E_Cust!AW343),2))</f>
        <v/>
      </c>
      <c r="H343" s="13">
        <f>IF(OR($A343&gt;$B$3,Debts!$V$9=0),"",ROUND(CHOOSE(StratNo,E_Snow!Z343+E_Snow!AX343,E_Aval!Z343+E_Aval!AX343,E_Smart!Z343+E_Smart!AX343,E_Dead!Z343+E_Dead!AX343,E_Cust!Z343+E_Cust!AX343),2))</f>
        <v/>
      </c>
      <c r="I343" s="13">
        <f>IF(OR($A343&gt;$B$3,Debts!$V$10=0),"",ROUND(CHOOSE(StratNo,E_Snow!AA343+E_Snow!AY343,E_Aval!AA343+E_Aval!AY343,E_Smart!AA343+E_Smart!AY343,E_Dead!AA343+E_Dead!AY343,E_Cust!AA343+E_Cust!AY343),2))</f>
        <v/>
      </c>
      <c r="J343" s="13">
        <f>IF(OR($A343&gt;$B$3,Debts!$V$11=0),"",ROUND(CHOOSE(StratNo,E_Snow!AB343+E_Snow!AZ343,E_Aval!AB343+E_Aval!AZ343,E_Smart!AB343+E_Smart!AZ343,E_Dead!AB343+E_Dead!AZ343,E_Cust!AB343+E_Cust!AZ343),2))</f>
        <v/>
      </c>
      <c r="K343" s="13">
        <f>IF(OR($A343&gt;$B$3,Debts!$V$12=0),"",ROUND(CHOOSE(StratNo,E_Snow!AC343+E_Snow!BA343,E_Aval!AC343+E_Aval!BA343,E_Smart!AC343+E_Smart!BA343,E_Dead!AC343+E_Dead!BA343,E_Cust!AC343+E_Cust!BA343),2))</f>
        <v/>
      </c>
      <c r="L343" s="13">
        <f>IF(OR($A343&gt;$B$3,Debts!$V$13=0),"",ROUND(CHOOSE(StratNo,E_Snow!AD343+E_Snow!BB343,E_Aval!AD343+E_Aval!BB343,E_Smart!AD343+E_Smart!BB343,E_Dead!AD343+E_Dead!BB343,E_Cust!AD343+E_Cust!BB343),2))</f>
        <v/>
      </c>
      <c r="M343" s="13">
        <f>IF(OR($A343&gt;$B$3,Debts!$V$14=0),"",ROUND(CHOOSE(StratNo,E_Snow!AE343+E_Snow!BC343,E_Aval!AE343+E_Aval!BC343,E_Smart!AE343+E_Smart!BC343,E_Dead!AE343+E_Dead!BC343,E_Cust!AE343+E_Cust!BC343),2))</f>
        <v/>
      </c>
      <c r="N343" s="13">
        <f>IF(OR($A343&gt;$B$3,Debts!$V$15=0),"",ROUND(CHOOSE(StratNo,E_Snow!AF343+E_Snow!BD343,E_Aval!AF343+E_Aval!BD343,E_Smart!AF343+E_Smart!BD343,E_Dead!AF343+E_Dead!BD343,E_Cust!AF343+E_Cust!BD343),2))</f>
        <v/>
      </c>
      <c r="O343" s="13">
        <f>IF(OR($A343&gt;$B$3,Debts!$V$16=0),"",ROUND(CHOOSE(StratNo,E_Snow!AG343+E_Snow!BE343,E_Aval!AG343+E_Aval!BE343,E_Smart!AG343+E_Smart!BE343,E_Dead!AG343+E_Dead!BE343,E_Cust!AG343+E_Cust!BE343),2))</f>
        <v/>
      </c>
      <c r="P343" s="13">
        <f>IF($A343&gt;$B$3,"",CHOOSE(StratNo,E_Snow!G343,E_Aval!G343,E_Smart!G343,E_Dead!G343,E_Cust!G343))</f>
        <v/>
      </c>
      <c r="Q343" s="13">
        <f>IF($A343&gt;$B$3,"",CHOOSE(StratNo,E_Snow!H343,E_Aval!H343,E_Smart!H343,E_Dead!H343,E_Cust!H343))</f>
        <v/>
      </c>
      <c r="R343" s="13">
        <f>IF($A343&gt;$B$3,"",CHOOSE(StratNo,E_Snow!I343,E_Aval!I343,E_Smart!I343,E_Dead!I343,E_Cust!I343))</f>
        <v/>
      </c>
    </row>
    <row r="344">
      <c r="A344" s="20" t="n">
        <v>339</v>
      </c>
      <c r="B344" s="11">
        <f>IF(A344&gt;$B$3,"",Months!B344)</f>
        <v/>
      </c>
      <c r="C344" s="13">
        <f>IF(A344&gt;$B$3,"",ROUND(Months!C344+Months!D344,2))</f>
        <v/>
      </c>
      <c r="D344" s="13">
        <f>IF(OR($A344&gt;$B$3,Debts!$V$5=0),"",ROUND(CHOOSE(StratNo,E_Snow!V344+E_Snow!AT344,E_Aval!V344+E_Aval!AT344,E_Smart!V344+E_Smart!AT344,E_Dead!V344+E_Dead!AT344,E_Cust!V344+E_Cust!AT344),2))</f>
        <v/>
      </c>
      <c r="E344" s="13">
        <f>IF(OR($A344&gt;$B$3,Debts!$V$6=0),"",ROUND(CHOOSE(StratNo,E_Snow!W344+E_Snow!AU344,E_Aval!W344+E_Aval!AU344,E_Smart!W344+E_Smart!AU344,E_Dead!W344+E_Dead!AU344,E_Cust!W344+E_Cust!AU344),2))</f>
        <v/>
      </c>
      <c r="F344" s="13">
        <f>IF(OR($A344&gt;$B$3,Debts!$V$7=0),"",ROUND(CHOOSE(StratNo,E_Snow!X344+E_Snow!AV344,E_Aval!X344+E_Aval!AV344,E_Smart!X344+E_Smart!AV344,E_Dead!X344+E_Dead!AV344,E_Cust!X344+E_Cust!AV344),2))</f>
        <v/>
      </c>
      <c r="G344" s="13">
        <f>IF(OR($A344&gt;$B$3,Debts!$V$8=0),"",ROUND(CHOOSE(StratNo,E_Snow!Y344+E_Snow!AW344,E_Aval!Y344+E_Aval!AW344,E_Smart!Y344+E_Smart!AW344,E_Dead!Y344+E_Dead!AW344,E_Cust!Y344+E_Cust!AW344),2))</f>
        <v/>
      </c>
      <c r="H344" s="13">
        <f>IF(OR($A344&gt;$B$3,Debts!$V$9=0),"",ROUND(CHOOSE(StratNo,E_Snow!Z344+E_Snow!AX344,E_Aval!Z344+E_Aval!AX344,E_Smart!Z344+E_Smart!AX344,E_Dead!Z344+E_Dead!AX344,E_Cust!Z344+E_Cust!AX344),2))</f>
        <v/>
      </c>
      <c r="I344" s="13">
        <f>IF(OR($A344&gt;$B$3,Debts!$V$10=0),"",ROUND(CHOOSE(StratNo,E_Snow!AA344+E_Snow!AY344,E_Aval!AA344+E_Aval!AY344,E_Smart!AA344+E_Smart!AY344,E_Dead!AA344+E_Dead!AY344,E_Cust!AA344+E_Cust!AY344),2))</f>
        <v/>
      </c>
      <c r="J344" s="13">
        <f>IF(OR($A344&gt;$B$3,Debts!$V$11=0),"",ROUND(CHOOSE(StratNo,E_Snow!AB344+E_Snow!AZ344,E_Aval!AB344+E_Aval!AZ344,E_Smart!AB344+E_Smart!AZ344,E_Dead!AB344+E_Dead!AZ344,E_Cust!AB344+E_Cust!AZ344),2))</f>
        <v/>
      </c>
      <c r="K344" s="13">
        <f>IF(OR($A344&gt;$B$3,Debts!$V$12=0),"",ROUND(CHOOSE(StratNo,E_Snow!AC344+E_Snow!BA344,E_Aval!AC344+E_Aval!BA344,E_Smart!AC344+E_Smart!BA344,E_Dead!AC344+E_Dead!BA344,E_Cust!AC344+E_Cust!BA344),2))</f>
        <v/>
      </c>
      <c r="L344" s="13">
        <f>IF(OR($A344&gt;$B$3,Debts!$V$13=0),"",ROUND(CHOOSE(StratNo,E_Snow!AD344+E_Snow!BB344,E_Aval!AD344+E_Aval!BB344,E_Smart!AD344+E_Smart!BB344,E_Dead!AD344+E_Dead!BB344,E_Cust!AD344+E_Cust!BB344),2))</f>
        <v/>
      </c>
      <c r="M344" s="13">
        <f>IF(OR($A344&gt;$B$3,Debts!$V$14=0),"",ROUND(CHOOSE(StratNo,E_Snow!AE344+E_Snow!BC344,E_Aval!AE344+E_Aval!BC344,E_Smart!AE344+E_Smart!BC344,E_Dead!AE344+E_Dead!BC344,E_Cust!AE344+E_Cust!BC344),2))</f>
        <v/>
      </c>
      <c r="N344" s="13">
        <f>IF(OR($A344&gt;$B$3,Debts!$V$15=0),"",ROUND(CHOOSE(StratNo,E_Snow!AF344+E_Snow!BD344,E_Aval!AF344+E_Aval!BD344,E_Smart!AF344+E_Smart!BD344,E_Dead!AF344+E_Dead!BD344,E_Cust!AF344+E_Cust!BD344),2))</f>
        <v/>
      </c>
      <c r="O344" s="13">
        <f>IF(OR($A344&gt;$B$3,Debts!$V$16=0),"",ROUND(CHOOSE(StratNo,E_Snow!AG344+E_Snow!BE344,E_Aval!AG344+E_Aval!BE344,E_Smart!AG344+E_Smart!BE344,E_Dead!AG344+E_Dead!BE344,E_Cust!AG344+E_Cust!BE344),2))</f>
        <v/>
      </c>
      <c r="P344" s="13">
        <f>IF($A344&gt;$B$3,"",CHOOSE(StratNo,E_Snow!G344,E_Aval!G344,E_Smart!G344,E_Dead!G344,E_Cust!G344))</f>
        <v/>
      </c>
      <c r="Q344" s="13">
        <f>IF($A344&gt;$B$3,"",CHOOSE(StratNo,E_Snow!H344,E_Aval!H344,E_Smart!H344,E_Dead!H344,E_Cust!H344))</f>
        <v/>
      </c>
      <c r="R344" s="13">
        <f>IF($A344&gt;$B$3,"",CHOOSE(StratNo,E_Snow!I344,E_Aval!I344,E_Smart!I344,E_Dead!I344,E_Cust!I344))</f>
        <v/>
      </c>
    </row>
    <row r="345">
      <c r="A345" s="20" t="n">
        <v>340</v>
      </c>
      <c r="B345" s="11">
        <f>IF(A345&gt;$B$3,"",Months!B345)</f>
        <v/>
      </c>
      <c r="C345" s="13">
        <f>IF(A345&gt;$B$3,"",ROUND(Months!C345+Months!D345,2))</f>
        <v/>
      </c>
      <c r="D345" s="13">
        <f>IF(OR($A345&gt;$B$3,Debts!$V$5=0),"",ROUND(CHOOSE(StratNo,E_Snow!V345+E_Snow!AT345,E_Aval!V345+E_Aval!AT345,E_Smart!V345+E_Smart!AT345,E_Dead!V345+E_Dead!AT345,E_Cust!V345+E_Cust!AT345),2))</f>
        <v/>
      </c>
      <c r="E345" s="13">
        <f>IF(OR($A345&gt;$B$3,Debts!$V$6=0),"",ROUND(CHOOSE(StratNo,E_Snow!W345+E_Snow!AU345,E_Aval!W345+E_Aval!AU345,E_Smart!W345+E_Smart!AU345,E_Dead!W345+E_Dead!AU345,E_Cust!W345+E_Cust!AU345),2))</f>
        <v/>
      </c>
      <c r="F345" s="13">
        <f>IF(OR($A345&gt;$B$3,Debts!$V$7=0),"",ROUND(CHOOSE(StratNo,E_Snow!X345+E_Snow!AV345,E_Aval!X345+E_Aval!AV345,E_Smart!X345+E_Smart!AV345,E_Dead!X345+E_Dead!AV345,E_Cust!X345+E_Cust!AV345),2))</f>
        <v/>
      </c>
      <c r="G345" s="13">
        <f>IF(OR($A345&gt;$B$3,Debts!$V$8=0),"",ROUND(CHOOSE(StratNo,E_Snow!Y345+E_Snow!AW345,E_Aval!Y345+E_Aval!AW345,E_Smart!Y345+E_Smart!AW345,E_Dead!Y345+E_Dead!AW345,E_Cust!Y345+E_Cust!AW345),2))</f>
        <v/>
      </c>
      <c r="H345" s="13">
        <f>IF(OR($A345&gt;$B$3,Debts!$V$9=0),"",ROUND(CHOOSE(StratNo,E_Snow!Z345+E_Snow!AX345,E_Aval!Z345+E_Aval!AX345,E_Smart!Z345+E_Smart!AX345,E_Dead!Z345+E_Dead!AX345,E_Cust!Z345+E_Cust!AX345),2))</f>
        <v/>
      </c>
      <c r="I345" s="13">
        <f>IF(OR($A345&gt;$B$3,Debts!$V$10=0),"",ROUND(CHOOSE(StratNo,E_Snow!AA345+E_Snow!AY345,E_Aval!AA345+E_Aval!AY345,E_Smart!AA345+E_Smart!AY345,E_Dead!AA345+E_Dead!AY345,E_Cust!AA345+E_Cust!AY345),2))</f>
        <v/>
      </c>
      <c r="J345" s="13">
        <f>IF(OR($A345&gt;$B$3,Debts!$V$11=0),"",ROUND(CHOOSE(StratNo,E_Snow!AB345+E_Snow!AZ345,E_Aval!AB345+E_Aval!AZ345,E_Smart!AB345+E_Smart!AZ345,E_Dead!AB345+E_Dead!AZ345,E_Cust!AB345+E_Cust!AZ345),2))</f>
        <v/>
      </c>
      <c r="K345" s="13">
        <f>IF(OR($A345&gt;$B$3,Debts!$V$12=0),"",ROUND(CHOOSE(StratNo,E_Snow!AC345+E_Snow!BA345,E_Aval!AC345+E_Aval!BA345,E_Smart!AC345+E_Smart!BA345,E_Dead!AC345+E_Dead!BA345,E_Cust!AC345+E_Cust!BA345),2))</f>
        <v/>
      </c>
      <c r="L345" s="13">
        <f>IF(OR($A345&gt;$B$3,Debts!$V$13=0),"",ROUND(CHOOSE(StratNo,E_Snow!AD345+E_Snow!BB345,E_Aval!AD345+E_Aval!BB345,E_Smart!AD345+E_Smart!BB345,E_Dead!AD345+E_Dead!BB345,E_Cust!AD345+E_Cust!BB345),2))</f>
        <v/>
      </c>
      <c r="M345" s="13">
        <f>IF(OR($A345&gt;$B$3,Debts!$V$14=0),"",ROUND(CHOOSE(StratNo,E_Snow!AE345+E_Snow!BC345,E_Aval!AE345+E_Aval!BC345,E_Smart!AE345+E_Smart!BC345,E_Dead!AE345+E_Dead!BC345,E_Cust!AE345+E_Cust!BC345),2))</f>
        <v/>
      </c>
      <c r="N345" s="13">
        <f>IF(OR($A345&gt;$B$3,Debts!$V$15=0),"",ROUND(CHOOSE(StratNo,E_Snow!AF345+E_Snow!BD345,E_Aval!AF345+E_Aval!BD345,E_Smart!AF345+E_Smart!BD345,E_Dead!AF345+E_Dead!BD345,E_Cust!AF345+E_Cust!BD345),2))</f>
        <v/>
      </c>
      <c r="O345" s="13">
        <f>IF(OR($A345&gt;$B$3,Debts!$V$16=0),"",ROUND(CHOOSE(StratNo,E_Snow!AG345+E_Snow!BE345,E_Aval!AG345+E_Aval!BE345,E_Smart!AG345+E_Smart!BE345,E_Dead!AG345+E_Dead!BE345,E_Cust!AG345+E_Cust!BE345),2))</f>
        <v/>
      </c>
      <c r="P345" s="13">
        <f>IF($A345&gt;$B$3,"",CHOOSE(StratNo,E_Snow!G345,E_Aval!G345,E_Smart!G345,E_Dead!G345,E_Cust!G345))</f>
        <v/>
      </c>
      <c r="Q345" s="13">
        <f>IF($A345&gt;$B$3,"",CHOOSE(StratNo,E_Snow!H345,E_Aval!H345,E_Smart!H345,E_Dead!H345,E_Cust!H345))</f>
        <v/>
      </c>
      <c r="R345" s="13">
        <f>IF($A345&gt;$B$3,"",CHOOSE(StratNo,E_Snow!I345,E_Aval!I345,E_Smart!I345,E_Dead!I345,E_Cust!I345))</f>
        <v/>
      </c>
    </row>
    <row r="346">
      <c r="A346" s="20" t="n">
        <v>341</v>
      </c>
      <c r="B346" s="11">
        <f>IF(A346&gt;$B$3,"",Months!B346)</f>
        <v/>
      </c>
      <c r="C346" s="13">
        <f>IF(A346&gt;$B$3,"",ROUND(Months!C346+Months!D346,2))</f>
        <v/>
      </c>
      <c r="D346" s="13">
        <f>IF(OR($A346&gt;$B$3,Debts!$V$5=0),"",ROUND(CHOOSE(StratNo,E_Snow!V346+E_Snow!AT346,E_Aval!V346+E_Aval!AT346,E_Smart!V346+E_Smart!AT346,E_Dead!V346+E_Dead!AT346,E_Cust!V346+E_Cust!AT346),2))</f>
        <v/>
      </c>
      <c r="E346" s="13">
        <f>IF(OR($A346&gt;$B$3,Debts!$V$6=0),"",ROUND(CHOOSE(StratNo,E_Snow!W346+E_Snow!AU346,E_Aval!W346+E_Aval!AU346,E_Smart!W346+E_Smart!AU346,E_Dead!W346+E_Dead!AU346,E_Cust!W346+E_Cust!AU346),2))</f>
        <v/>
      </c>
      <c r="F346" s="13">
        <f>IF(OR($A346&gt;$B$3,Debts!$V$7=0),"",ROUND(CHOOSE(StratNo,E_Snow!X346+E_Snow!AV346,E_Aval!X346+E_Aval!AV346,E_Smart!X346+E_Smart!AV346,E_Dead!X346+E_Dead!AV346,E_Cust!X346+E_Cust!AV346),2))</f>
        <v/>
      </c>
      <c r="G346" s="13">
        <f>IF(OR($A346&gt;$B$3,Debts!$V$8=0),"",ROUND(CHOOSE(StratNo,E_Snow!Y346+E_Snow!AW346,E_Aval!Y346+E_Aval!AW346,E_Smart!Y346+E_Smart!AW346,E_Dead!Y346+E_Dead!AW346,E_Cust!Y346+E_Cust!AW346),2))</f>
        <v/>
      </c>
      <c r="H346" s="13">
        <f>IF(OR($A346&gt;$B$3,Debts!$V$9=0),"",ROUND(CHOOSE(StratNo,E_Snow!Z346+E_Snow!AX346,E_Aval!Z346+E_Aval!AX346,E_Smart!Z346+E_Smart!AX346,E_Dead!Z346+E_Dead!AX346,E_Cust!Z346+E_Cust!AX346),2))</f>
        <v/>
      </c>
      <c r="I346" s="13">
        <f>IF(OR($A346&gt;$B$3,Debts!$V$10=0),"",ROUND(CHOOSE(StratNo,E_Snow!AA346+E_Snow!AY346,E_Aval!AA346+E_Aval!AY346,E_Smart!AA346+E_Smart!AY346,E_Dead!AA346+E_Dead!AY346,E_Cust!AA346+E_Cust!AY346),2))</f>
        <v/>
      </c>
      <c r="J346" s="13">
        <f>IF(OR($A346&gt;$B$3,Debts!$V$11=0),"",ROUND(CHOOSE(StratNo,E_Snow!AB346+E_Snow!AZ346,E_Aval!AB346+E_Aval!AZ346,E_Smart!AB346+E_Smart!AZ346,E_Dead!AB346+E_Dead!AZ346,E_Cust!AB346+E_Cust!AZ346),2))</f>
        <v/>
      </c>
      <c r="K346" s="13">
        <f>IF(OR($A346&gt;$B$3,Debts!$V$12=0),"",ROUND(CHOOSE(StratNo,E_Snow!AC346+E_Snow!BA346,E_Aval!AC346+E_Aval!BA346,E_Smart!AC346+E_Smart!BA346,E_Dead!AC346+E_Dead!BA346,E_Cust!AC346+E_Cust!BA346),2))</f>
        <v/>
      </c>
      <c r="L346" s="13">
        <f>IF(OR($A346&gt;$B$3,Debts!$V$13=0),"",ROUND(CHOOSE(StratNo,E_Snow!AD346+E_Snow!BB346,E_Aval!AD346+E_Aval!BB346,E_Smart!AD346+E_Smart!BB346,E_Dead!AD346+E_Dead!BB346,E_Cust!AD346+E_Cust!BB346),2))</f>
        <v/>
      </c>
      <c r="M346" s="13">
        <f>IF(OR($A346&gt;$B$3,Debts!$V$14=0),"",ROUND(CHOOSE(StratNo,E_Snow!AE346+E_Snow!BC346,E_Aval!AE346+E_Aval!BC346,E_Smart!AE346+E_Smart!BC346,E_Dead!AE346+E_Dead!BC346,E_Cust!AE346+E_Cust!BC346),2))</f>
        <v/>
      </c>
      <c r="N346" s="13">
        <f>IF(OR($A346&gt;$B$3,Debts!$V$15=0),"",ROUND(CHOOSE(StratNo,E_Snow!AF346+E_Snow!BD346,E_Aval!AF346+E_Aval!BD346,E_Smart!AF346+E_Smart!BD346,E_Dead!AF346+E_Dead!BD346,E_Cust!AF346+E_Cust!BD346),2))</f>
        <v/>
      </c>
      <c r="O346" s="13">
        <f>IF(OR($A346&gt;$B$3,Debts!$V$16=0),"",ROUND(CHOOSE(StratNo,E_Snow!AG346+E_Snow!BE346,E_Aval!AG346+E_Aval!BE346,E_Smart!AG346+E_Smart!BE346,E_Dead!AG346+E_Dead!BE346,E_Cust!AG346+E_Cust!BE346),2))</f>
        <v/>
      </c>
      <c r="P346" s="13">
        <f>IF($A346&gt;$B$3,"",CHOOSE(StratNo,E_Snow!G346,E_Aval!G346,E_Smart!G346,E_Dead!G346,E_Cust!G346))</f>
        <v/>
      </c>
      <c r="Q346" s="13">
        <f>IF($A346&gt;$B$3,"",CHOOSE(StratNo,E_Snow!H346,E_Aval!H346,E_Smart!H346,E_Dead!H346,E_Cust!H346))</f>
        <v/>
      </c>
      <c r="R346" s="13">
        <f>IF($A346&gt;$B$3,"",CHOOSE(StratNo,E_Snow!I346,E_Aval!I346,E_Smart!I346,E_Dead!I346,E_Cust!I346))</f>
        <v/>
      </c>
    </row>
    <row r="347">
      <c r="A347" s="20" t="n">
        <v>342</v>
      </c>
      <c r="B347" s="11">
        <f>IF(A347&gt;$B$3,"",Months!B347)</f>
        <v/>
      </c>
      <c r="C347" s="13">
        <f>IF(A347&gt;$B$3,"",ROUND(Months!C347+Months!D347,2))</f>
        <v/>
      </c>
      <c r="D347" s="13">
        <f>IF(OR($A347&gt;$B$3,Debts!$V$5=0),"",ROUND(CHOOSE(StratNo,E_Snow!V347+E_Snow!AT347,E_Aval!V347+E_Aval!AT347,E_Smart!V347+E_Smart!AT347,E_Dead!V347+E_Dead!AT347,E_Cust!V347+E_Cust!AT347),2))</f>
        <v/>
      </c>
      <c r="E347" s="13">
        <f>IF(OR($A347&gt;$B$3,Debts!$V$6=0),"",ROUND(CHOOSE(StratNo,E_Snow!W347+E_Snow!AU347,E_Aval!W347+E_Aval!AU347,E_Smart!W347+E_Smart!AU347,E_Dead!W347+E_Dead!AU347,E_Cust!W347+E_Cust!AU347),2))</f>
        <v/>
      </c>
      <c r="F347" s="13">
        <f>IF(OR($A347&gt;$B$3,Debts!$V$7=0),"",ROUND(CHOOSE(StratNo,E_Snow!X347+E_Snow!AV347,E_Aval!X347+E_Aval!AV347,E_Smart!X347+E_Smart!AV347,E_Dead!X347+E_Dead!AV347,E_Cust!X347+E_Cust!AV347),2))</f>
        <v/>
      </c>
      <c r="G347" s="13">
        <f>IF(OR($A347&gt;$B$3,Debts!$V$8=0),"",ROUND(CHOOSE(StratNo,E_Snow!Y347+E_Snow!AW347,E_Aval!Y347+E_Aval!AW347,E_Smart!Y347+E_Smart!AW347,E_Dead!Y347+E_Dead!AW347,E_Cust!Y347+E_Cust!AW347),2))</f>
        <v/>
      </c>
      <c r="H347" s="13">
        <f>IF(OR($A347&gt;$B$3,Debts!$V$9=0),"",ROUND(CHOOSE(StratNo,E_Snow!Z347+E_Snow!AX347,E_Aval!Z347+E_Aval!AX347,E_Smart!Z347+E_Smart!AX347,E_Dead!Z347+E_Dead!AX347,E_Cust!Z347+E_Cust!AX347),2))</f>
        <v/>
      </c>
      <c r="I347" s="13">
        <f>IF(OR($A347&gt;$B$3,Debts!$V$10=0),"",ROUND(CHOOSE(StratNo,E_Snow!AA347+E_Snow!AY347,E_Aval!AA347+E_Aval!AY347,E_Smart!AA347+E_Smart!AY347,E_Dead!AA347+E_Dead!AY347,E_Cust!AA347+E_Cust!AY347),2))</f>
        <v/>
      </c>
      <c r="J347" s="13">
        <f>IF(OR($A347&gt;$B$3,Debts!$V$11=0),"",ROUND(CHOOSE(StratNo,E_Snow!AB347+E_Snow!AZ347,E_Aval!AB347+E_Aval!AZ347,E_Smart!AB347+E_Smart!AZ347,E_Dead!AB347+E_Dead!AZ347,E_Cust!AB347+E_Cust!AZ347),2))</f>
        <v/>
      </c>
      <c r="K347" s="13">
        <f>IF(OR($A347&gt;$B$3,Debts!$V$12=0),"",ROUND(CHOOSE(StratNo,E_Snow!AC347+E_Snow!BA347,E_Aval!AC347+E_Aval!BA347,E_Smart!AC347+E_Smart!BA347,E_Dead!AC347+E_Dead!BA347,E_Cust!AC347+E_Cust!BA347),2))</f>
        <v/>
      </c>
      <c r="L347" s="13">
        <f>IF(OR($A347&gt;$B$3,Debts!$V$13=0),"",ROUND(CHOOSE(StratNo,E_Snow!AD347+E_Snow!BB347,E_Aval!AD347+E_Aval!BB347,E_Smart!AD347+E_Smart!BB347,E_Dead!AD347+E_Dead!BB347,E_Cust!AD347+E_Cust!BB347),2))</f>
        <v/>
      </c>
      <c r="M347" s="13">
        <f>IF(OR($A347&gt;$B$3,Debts!$V$14=0),"",ROUND(CHOOSE(StratNo,E_Snow!AE347+E_Snow!BC347,E_Aval!AE347+E_Aval!BC347,E_Smart!AE347+E_Smart!BC347,E_Dead!AE347+E_Dead!BC347,E_Cust!AE347+E_Cust!BC347),2))</f>
        <v/>
      </c>
      <c r="N347" s="13">
        <f>IF(OR($A347&gt;$B$3,Debts!$V$15=0),"",ROUND(CHOOSE(StratNo,E_Snow!AF347+E_Snow!BD347,E_Aval!AF347+E_Aval!BD347,E_Smart!AF347+E_Smart!BD347,E_Dead!AF347+E_Dead!BD347,E_Cust!AF347+E_Cust!BD347),2))</f>
        <v/>
      </c>
      <c r="O347" s="13">
        <f>IF(OR($A347&gt;$B$3,Debts!$V$16=0),"",ROUND(CHOOSE(StratNo,E_Snow!AG347+E_Snow!BE347,E_Aval!AG347+E_Aval!BE347,E_Smart!AG347+E_Smart!BE347,E_Dead!AG347+E_Dead!BE347,E_Cust!AG347+E_Cust!BE347),2))</f>
        <v/>
      </c>
      <c r="P347" s="13">
        <f>IF($A347&gt;$B$3,"",CHOOSE(StratNo,E_Snow!G347,E_Aval!G347,E_Smart!G347,E_Dead!G347,E_Cust!G347))</f>
        <v/>
      </c>
      <c r="Q347" s="13">
        <f>IF($A347&gt;$B$3,"",CHOOSE(StratNo,E_Snow!H347,E_Aval!H347,E_Smart!H347,E_Dead!H347,E_Cust!H347))</f>
        <v/>
      </c>
      <c r="R347" s="13">
        <f>IF($A347&gt;$B$3,"",CHOOSE(StratNo,E_Snow!I347,E_Aval!I347,E_Smart!I347,E_Dead!I347,E_Cust!I347))</f>
        <v/>
      </c>
    </row>
    <row r="348">
      <c r="A348" s="20" t="n">
        <v>343</v>
      </c>
      <c r="B348" s="11">
        <f>IF(A348&gt;$B$3,"",Months!B348)</f>
        <v/>
      </c>
      <c r="C348" s="13">
        <f>IF(A348&gt;$B$3,"",ROUND(Months!C348+Months!D348,2))</f>
        <v/>
      </c>
      <c r="D348" s="13">
        <f>IF(OR($A348&gt;$B$3,Debts!$V$5=0),"",ROUND(CHOOSE(StratNo,E_Snow!V348+E_Snow!AT348,E_Aval!V348+E_Aval!AT348,E_Smart!V348+E_Smart!AT348,E_Dead!V348+E_Dead!AT348,E_Cust!V348+E_Cust!AT348),2))</f>
        <v/>
      </c>
      <c r="E348" s="13">
        <f>IF(OR($A348&gt;$B$3,Debts!$V$6=0),"",ROUND(CHOOSE(StratNo,E_Snow!W348+E_Snow!AU348,E_Aval!W348+E_Aval!AU348,E_Smart!W348+E_Smart!AU348,E_Dead!W348+E_Dead!AU348,E_Cust!W348+E_Cust!AU348),2))</f>
        <v/>
      </c>
      <c r="F348" s="13">
        <f>IF(OR($A348&gt;$B$3,Debts!$V$7=0),"",ROUND(CHOOSE(StratNo,E_Snow!X348+E_Snow!AV348,E_Aval!X348+E_Aval!AV348,E_Smart!X348+E_Smart!AV348,E_Dead!X348+E_Dead!AV348,E_Cust!X348+E_Cust!AV348),2))</f>
        <v/>
      </c>
      <c r="G348" s="13">
        <f>IF(OR($A348&gt;$B$3,Debts!$V$8=0),"",ROUND(CHOOSE(StratNo,E_Snow!Y348+E_Snow!AW348,E_Aval!Y348+E_Aval!AW348,E_Smart!Y348+E_Smart!AW348,E_Dead!Y348+E_Dead!AW348,E_Cust!Y348+E_Cust!AW348),2))</f>
        <v/>
      </c>
      <c r="H348" s="13">
        <f>IF(OR($A348&gt;$B$3,Debts!$V$9=0),"",ROUND(CHOOSE(StratNo,E_Snow!Z348+E_Snow!AX348,E_Aval!Z348+E_Aval!AX348,E_Smart!Z348+E_Smart!AX348,E_Dead!Z348+E_Dead!AX348,E_Cust!Z348+E_Cust!AX348),2))</f>
        <v/>
      </c>
      <c r="I348" s="13">
        <f>IF(OR($A348&gt;$B$3,Debts!$V$10=0),"",ROUND(CHOOSE(StratNo,E_Snow!AA348+E_Snow!AY348,E_Aval!AA348+E_Aval!AY348,E_Smart!AA348+E_Smart!AY348,E_Dead!AA348+E_Dead!AY348,E_Cust!AA348+E_Cust!AY348),2))</f>
        <v/>
      </c>
      <c r="J348" s="13">
        <f>IF(OR($A348&gt;$B$3,Debts!$V$11=0),"",ROUND(CHOOSE(StratNo,E_Snow!AB348+E_Snow!AZ348,E_Aval!AB348+E_Aval!AZ348,E_Smart!AB348+E_Smart!AZ348,E_Dead!AB348+E_Dead!AZ348,E_Cust!AB348+E_Cust!AZ348),2))</f>
        <v/>
      </c>
      <c r="K348" s="13">
        <f>IF(OR($A348&gt;$B$3,Debts!$V$12=0),"",ROUND(CHOOSE(StratNo,E_Snow!AC348+E_Snow!BA348,E_Aval!AC348+E_Aval!BA348,E_Smart!AC348+E_Smart!BA348,E_Dead!AC348+E_Dead!BA348,E_Cust!AC348+E_Cust!BA348),2))</f>
        <v/>
      </c>
      <c r="L348" s="13">
        <f>IF(OR($A348&gt;$B$3,Debts!$V$13=0),"",ROUND(CHOOSE(StratNo,E_Snow!AD348+E_Snow!BB348,E_Aval!AD348+E_Aval!BB348,E_Smart!AD348+E_Smart!BB348,E_Dead!AD348+E_Dead!BB348,E_Cust!AD348+E_Cust!BB348),2))</f>
        <v/>
      </c>
      <c r="M348" s="13">
        <f>IF(OR($A348&gt;$B$3,Debts!$V$14=0),"",ROUND(CHOOSE(StratNo,E_Snow!AE348+E_Snow!BC348,E_Aval!AE348+E_Aval!BC348,E_Smart!AE348+E_Smart!BC348,E_Dead!AE348+E_Dead!BC348,E_Cust!AE348+E_Cust!BC348),2))</f>
        <v/>
      </c>
      <c r="N348" s="13">
        <f>IF(OR($A348&gt;$B$3,Debts!$V$15=0),"",ROUND(CHOOSE(StratNo,E_Snow!AF348+E_Snow!BD348,E_Aval!AF348+E_Aval!BD348,E_Smart!AF348+E_Smart!BD348,E_Dead!AF348+E_Dead!BD348,E_Cust!AF348+E_Cust!BD348),2))</f>
        <v/>
      </c>
      <c r="O348" s="13">
        <f>IF(OR($A348&gt;$B$3,Debts!$V$16=0),"",ROUND(CHOOSE(StratNo,E_Snow!AG348+E_Snow!BE348,E_Aval!AG348+E_Aval!BE348,E_Smart!AG348+E_Smart!BE348,E_Dead!AG348+E_Dead!BE348,E_Cust!AG348+E_Cust!BE348),2))</f>
        <v/>
      </c>
      <c r="P348" s="13">
        <f>IF($A348&gt;$B$3,"",CHOOSE(StratNo,E_Snow!G348,E_Aval!G348,E_Smart!G348,E_Dead!G348,E_Cust!G348))</f>
        <v/>
      </c>
      <c r="Q348" s="13">
        <f>IF($A348&gt;$B$3,"",CHOOSE(StratNo,E_Snow!H348,E_Aval!H348,E_Smart!H348,E_Dead!H348,E_Cust!H348))</f>
        <v/>
      </c>
      <c r="R348" s="13">
        <f>IF($A348&gt;$B$3,"",CHOOSE(StratNo,E_Snow!I348,E_Aval!I348,E_Smart!I348,E_Dead!I348,E_Cust!I348))</f>
        <v/>
      </c>
    </row>
    <row r="349">
      <c r="A349" s="20" t="n">
        <v>344</v>
      </c>
      <c r="B349" s="11">
        <f>IF(A349&gt;$B$3,"",Months!B349)</f>
        <v/>
      </c>
      <c r="C349" s="13">
        <f>IF(A349&gt;$B$3,"",ROUND(Months!C349+Months!D349,2))</f>
        <v/>
      </c>
      <c r="D349" s="13">
        <f>IF(OR($A349&gt;$B$3,Debts!$V$5=0),"",ROUND(CHOOSE(StratNo,E_Snow!V349+E_Snow!AT349,E_Aval!V349+E_Aval!AT349,E_Smart!V349+E_Smart!AT349,E_Dead!V349+E_Dead!AT349,E_Cust!V349+E_Cust!AT349),2))</f>
        <v/>
      </c>
      <c r="E349" s="13">
        <f>IF(OR($A349&gt;$B$3,Debts!$V$6=0),"",ROUND(CHOOSE(StratNo,E_Snow!W349+E_Snow!AU349,E_Aval!W349+E_Aval!AU349,E_Smart!W349+E_Smart!AU349,E_Dead!W349+E_Dead!AU349,E_Cust!W349+E_Cust!AU349),2))</f>
        <v/>
      </c>
      <c r="F349" s="13">
        <f>IF(OR($A349&gt;$B$3,Debts!$V$7=0),"",ROUND(CHOOSE(StratNo,E_Snow!X349+E_Snow!AV349,E_Aval!X349+E_Aval!AV349,E_Smart!X349+E_Smart!AV349,E_Dead!X349+E_Dead!AV349,E_Cust!X349+E_Cust!AV349),2))</f>
        <v/>
      </c>
      <c r="G349" s="13">
        <f>IF(OR($A349&gt;$B$3,Debts!$V$8=0),"",ROUND(CHOOSE(StratNo,E_Snow!Y349+E_Snow!AW349,E_Aval!Y349+E_Aval!AW349,E_Smart!Y349+E_Smart!AW349,E_Dead!Y349+E_Dead!AW349,E_Cust!Y349+E_Cust!AW349),2))</f>
        <v/>
      </c>
      <c r="H349" s="13">
        <f>IF(OR($A349&gt;$B$3,Debts!$V$9=0),"",ROUND(CHOOSE(StratNo,E_Snow!Z349+E_Snow!AX349,E_Aval!Z349+E_Aval!AX349,E_Smart!Z349+E_Smart!AX349,E_Dead!Z349+E_Dead!AX349,E_Cust!Z349+E_Cust!AX349),2))</f>
        <v/>
      </c>
      <c r="I349" s="13">
        <f>IF(OR($A349&gt;$B$3,Debts!$V$10=0),"",ROUND(CHOOSE(StratNo,E_Snow!AA349+E_Snow!AY349,E_Aval!AA349+E_Aval!AY349,E_Smart!AA349+E_Smart!AY349,E_Dead!AA349+E_Dead!AY349,E_Cust!AA349+E_Cust!AY349),2))</f>
        <v/>
      </c>
      <c r="J349" s="13">
        <f>IF(OR($A349&gt;$B$3,Debts!$V$11=0),"",ROUND(CHOOSE(StratNo,E_Snow!AB349+E_Snow!AZ349,E_Aval!AB349+E_Aval!AZ349,E_Smart!AB349+E_Smart!AZ349,E_Dead!AB349+E_Dead!AZ349,E_Cust!AB349+E_Cust!AZ349),2))</f>
        <v/>
      </c>
      <c r="K349" s="13">
        <f>IF(OR($A349&gt;$B$3,Debts!$V$12=0),"",ROUND(CHOOSE(StratNo,E_Snow!AC349+E_Snow!BA349,E_Aval!AC349+E_Aval!BA349,E_Smart!AC349+E_Smart!BA349,E_Dead!AC349+E_Dead!BA349,E_Cust!AC349+E_Cust!BA349),2))</f>
        <v/>
      </c>
      <c r="L349" s="13">
        <f>IF(OR($A349&gt;$B$3,Debts!$V$13=0),"",ROUND(CHOOSE(StratNo,E_Snow!AD349+E_Snow!BB349,E_Aval!AD349+E_Aval!BB349,E_Smart!AD349+E_Smart!BB349,E_Dead!AD349+E_Dead!BB349,E_Cust!AD349+E_Cust!BB349),2))</f>
        <v/>
      </c>
      <c r="M349" s="13">
        <f>IF(OR($A349&gt;$B$3,Debts!$V$14=0),"",ROUND(CHOOSE(StratNo,E_Snow!AE349+E_Snow!BC349,E_Aval!AE349+E_Aval!BC349,E_Smart!AE349+E_Smart!BC349,E_Dead!AE349+E_Dead!BC349,E_Cust!AE349+E_Cust!BC349),2))</f>
        <v/>
      </c>
      <c r="N349" s="13">
        <f>IF(OR($A349&gt;$B$3,Debts!$V$15=0),"",ROUND(CHOOSE(StratNo,E_Snow!AF349+E_Snow!BD349,E_Aval!AF349+E_Aval!BD349,E_Smart!AF349+E_Smart!BD349,E_Dead!AF349+E_Dead!BD349,E_Cust!AF349+E_Cust!BD349),2))</f>
        <v/>
      </c>
      <c r="O349" s="13">
        <f>IF(OR($A349&gt;$B$3,Debts!$V$16=0),"",ROUND(CHOOSE(StratNo,E_Snow!AG349+E_Snow!BE349,E_Aval!AG349+E_Aval!BE349,E_Smart!AG349+E_Smart!BE349,E_Dead!AG349+E_Dead!BE349,E_Cust!AG349+E_Cust!BE349),2))</f>
        <v/>
      </c>
      <c r="P349" s="13">
        <f>IF($A349&gt;$B$3,"",CHOOSE(StratNo,E_Snow!G349,E_Aval!G349,E_Smart!G349,E_Dead!G349,E_Cust!G349))</f>
        <v/>
      </c>
      <c r="Q349" s="13">
        <f>IF($A349&gt;$B$3,"",CHOOSE(StratNo,E_Snow!H349,E_Aval!H349,E_Smart!H349,E_Dead!H349,E_Cust!H349))</f>
        <v/>
      </c>
      <c r="R349" s="13">
        <f>IF($A349&gt;$B$3,"",CHOOSE(StratNo,E_Snow!I349,E_Aval!I349,E_Smart!I349,E_Dead!I349,E_Cust!I349))</f>
        <v/>
      </c>
    </row>
    <row r="350">
      <c r="A350" s="20" t="n">
        <v>345</v>
      </c>
      <c r="B350" s="11">
        <f>IF(A350&gt;$B$3,"",Months!B350)</f>
        <v/>
      </c>
      <c r="C350" s="13">
        <f>IF(A350&gt;$B$3,"",ROUND(Months!C350+Months!D350,2))</f>
        <v/>
      </c>
      <c r="D350" s="13">
        <f>IF(OR($A350&gt;$B$3,Debts!$V$5=0),"",ROUND(CHOOSE(StratNo,E_Snow!V350+E_Snow!AT350,E_Aval!V350+E_Aval!AT350,E_Smart!V350+E_Smart!AT350,E_Dead!V350+E_Dead!AT350,E_Cust!V350+E_Cust!AT350),2))</f>
        <v/>
      </c>
      <c r="E350" s="13">
        <f>IF(OR($A350&gt;$B$3,Debts!$V$6=0),"",ROUND(CHOOSE(StratNo,E_Snow!W350+E_Snow!AU350,E_Aval!W350+E_Aval!AU350,E_Smart!W350+E_Smart!AU350,E_Dead!W350+E_Dead!AU350,E_Cust!W350+E_Cust!AU350),2))</f>
        <v/>
      </c>
      <c r="F350" s="13">
        <f>IF(OR($A350&gt;$B$3,Debts!$V$7=0),"",ROUND(CHOOSE(StratNo,E_Snow!X350+E_Snow!AV350,E_Aval!X350+E_Aval!AV350,E_Smart!X350+E_Smart!AV350,E_Dead!X350+E_Dead!AV350,E_Cust!X350+E_Cust!AV350),2))</f>
        <v/>
      </c>
      <c r="G350" s="13">
        <f>IF(OR($A350&gt;$B$3,Debts!$V$8=0),"",ROUND(CHOOSE(StratNo,E_Snow!Y350+E_Snow!AW350,E_Aval!Y350+E_Aval!AW350,E_Smart!Y350+E_Smart!AW350,E_Dead!Y350+E_Dead!AW350,E_Cust!Y350+E_Cust!AW350),2))</f>
        <v/>
      </c>
      <c r="H350" s="13">
        <f>IF(OR($A350&gt;$B$3,Debts!$V$9=0),"",ROUND(CHOOSE(StratNo,E_Snow!Z350+E_Snow!AX350,E_Aval!Z350+E_Aval!AX350,E_Smart!Z350+E_Smart!AX350,E_Dead!Z350+E_Dead!AX350,E_Cust!Z350+E_Cust!AX350),2))</f>
        <v/>
      </c>
      <c r="I350" s="13">
        <f>IF(OR($A350&gt;$B$3,Debts!$V$10=0),"",ROUND(CHOOSE(StratNo,E_Snow!AA350+E_Snow!AY350,E_Aval!AA350+E_Aval!AY350,E_Smart!AA350+E_Smart!AY350,E_Dead!AA350+E_Dead!AY350,E_Cust!AA350+E_Cust!AY350),2))</f>
        <v/>
      </c>
      <c r="J350" s="13">
        <f>IF(OR($A350&gt;$B$3,Debts!$V$11=0),"",ROUND(CHOOSE(StratNo,E_Snow!AB350+E_Snow!AZ350,E_Aval!AB350+E_Aval!AZ350,E_Smart!AB350+E_Smart!AZ350,E_Dead!AB350+E_Dead!AZ350,E_Cust!AB350+E_Cust!AZ350),2))</f>
        <v/>
      </c>
      <c r="K350" s="13">
        <f>IF(OR($A350&gt;$B$3,Debts!$V$12=0),"",ROUND(CHOOSE(StratNo,E_Snow!AC350+E_Snow!BA350,E_Aval!AC350+E_Aval!BA350,E_Smart!AC350+E_Smart!BA350,E_Dead!AC350+E_Dead!BA350,E_Cust!AC350+E_Cust!BA350),2))</f>
        <v/>
      </c>
      <c r="L350" s="13">
        <f>IF(OR($A350&gt;$B$3,Debts!$V$13=0),"",ROUND(CHOOSE(StratNo,E_Snow!AD350+E_Snow!BB350,E_Aval!AD350+E_Aval!BB350,E_Smart!AD350+E_Smart!BB350,E_Dead!AD350+E_Dead!BB350,E_Cust!AD350+E_Cust!BB350),2))</f>
        <v/>
      </c>
      <c r="M350" s="13">
        <f>IF(OR($A350&gt;$B$3,Debts!$V$14=0),"",ROUND(CHOOSE(StratNo,E_Snow!AE350+E_Snow!BC350,E_Aval!AE350+E_Aval!BC350,E_Smart!AE350+E_Smart!BC350,E_Dead!AE350+E_Dead!BC350,E_Cust!AE350+E_Cust!BC350),2))</f>
        <v/>
      </c>
      <c r="N350" s="13">
        <f>IF(OR($A350&gt;$B$3,Debts!$V$15=0),"",ROUND(CHOOSE(StratNo,E_Snow!AF350+E_Snow!BD350,E_Aval!AF350+E_Aval!BD350,E_Smart!AF350+E_Smart!BD350,E_Dead!AF350+E_Dead!BD350,E_Cust!AF350+E_Cust!BD350),2))</f>
        <v/>
      </c>
      <c r="O350" s="13">
        <f>IF(OR($A350&gt;$B$3,Debts!$V$16=0),"",ROUND(CHOOSE(StratNo,E_Snow!AG350+E_Snow!BE350,E_Aval!AG350+E_Aval!BE350,E_Smart!AG350+E_Smart!BE350,E_Dead!AG350+E_Dead!BE350,E_Cust!AG350+E_Cust!BE350),2))</f>
        <v/>
      </c>
      <c r="P350" s="13">
        <f>IF($A350&gt;$B$3,"",CHOOSE(StratNo,E_Snow!G350,E_Aval!G350,E_Smart!G350,E_Dead!G350,E_Cust!G350))</f>
        <v/>
      </c>
      <c r="Q350" s="13">
        <f>IF($A350&gt;$B$3,"",CHOOSE(StratNo,E_Snow!H350,E_Aval!H350,E_Smart!H350,E_Dead!H350,E_Cust!H350))</f>
        <v/>
      </c>
      <c r="R350" s="13">
        <f>IF($A350&gt;$B$3,"",CHOOSE(StratNo,E_Snow!I350,E_Aval!I350,E_Smart!I350,E_Dead!I350,E_Cust!I350))</f>
        <v/>
      </c>
    </row>
    <row r="351">
      <c r="A351" s="20" t="n">
        <v>346</v>
      </c>
      <c r="B351" s="11">
        <f>IF(A351&gt;$B$3,"",Months!B351)</f>
        <v/>
      </c>
      <c r="C351" s="13">
        <f>IF(A351&gt;$B$3,"",ROUND(Months!C351+Months!D351,2))</f>
        <v/>
      </c>
      <c r="D351" s="13">
        <f>IF(OR($A351&gt;$B$3,Debts!$V$5=0),"",ROUND(CHOOSE(StratNo,E_Snow!V351+E_Snow!AT351,E_Aval!V351+E_Aval!AT351,E_Smart!V351+E_Smart!AT351,E_Dead!V351+E_Dead!AT351,E_Cust!V351+E_Cust!AT351),2))</f>
        <v/>
      </c>
      <c r="E351" s="13">
        <f>IF(OR($A351&gt;$B$3,Debts!$V$6=0),"",ROUND(CHOOSE(StratNo,E_Snow!W351+E_Snow!AU351,E_Aval!W351+E_Aval!AU351,E_Smart!W351+E_Smart!AU351,E_Dead!W351+E_Dead!AU351,E_Cust!W351+E_Cust!AU351),2))</f>
        <v/>
      </c>
      <c r="F351" s="13">
        <f>IF(OR($A351&gt;$B$3,Debts!$V$7=0),"",ROUND(CHOOSE(StratNo,E_Snow!X351+E_Snow!AV351,E_Aval!X351+E_Aval!AV351,E_Smart!X351+E_Smart!AV351,E_Dead!X351+E_Dead!AV351,E_Cust!X351+E_Cust!AV351),2))</f>
        <v/>
      </c>
      <c r="G351" s="13">
        <f>IF(OR($A351&gt;$B$3,Debts!$V$8=0),"",ROUND(CHOOSE(StratNo,E_Snow!Y351+E_Snow!AW351,E_Aval!Y351+E_Aval!AW351,E_Smart!Y351+E_Smart!AW351,E_Dead!Y351+E_Dead!AW351,E_Cust!Y351+E_Cust!AW351),2))</f>
        <v/>
      </c>
      <c r="H351" s="13">
        <f>IF(OR($A351&gt;$B$3,Debts!$V$9=0),"",ROUND(CHOOSE(StratNo,E_Snow!Z351+E_Snow!AX351,E_Aval!Z351+E_Aval!AX351,E_Smart!Z351+E_Smart!AX351,E_Dead!Z351+E_Dead!AX351,E_Cust!Z351+E_Cust!AX351),2))</f>
        <v/>
      </c>
      <c r="I351" s="13">
        <f>IF(OR($A351&gt;$B$3,Debts!$V$10=0),"",ROUND(CHOOSE(StratNo,E_Snow!AA351+E_Snow!AY351,E_Aval!AA351+E_Aval!AY351,E_Smart!AA351+E_Smart!AY351,E_Dead!AA351+E_Dead!AY351,E_Cust!AA351+E_Cust!AY351),2))</f>
        <v/>
      </c>
      <c r="J351" s="13">
        <f>IF(OR($A351&gt;$B$3,Debts!$V$11=0),"",ROUND(CHOOSE(StratNo,E_Snow!AB351+E_Snow!AZ351,E_Aval!AB351+E_Aval!AZ351,E_Smart!AB351+E_Smart!AZ351,E_Dead!AB351+E_Dead!AZ351,E_Cust!AB351+E_Cust!AZ351),2))</f>
        <v/>
      </c>
      <c r="K351" s="13">
        <f>IF(OR($A351&gt;$B$3,Debts!$V$12=0),"",ROUND(CHOOSE(StratNo,E_Snow!AC351+E_Snow!BA351,E_Aval!AC351+E_Aval!BA351,E_Smart!AC351+E_Smart!BA351,E_Dead!AC351+E_Dead!BA351,E_Cust!AC351+E_Cust!BA351),2))</f>
        <v/>
      </c>
      <c r="L351" s="13">
        <f>IF(OR($A351&gt;$B$3,Debts!$V$13=0),"",ROUND(CHOOSE(StratNo,E_Snow!AD351+E_Snow!BB351,E_Aval!AD351+E_Aval!BB351,E_Smart!AD351+E_Smart!BB351,E_Dead!AD351+E_Dead!BB351,E_Cust!AD351+E_Cust!BB351),2))</f>
        <v/>
      </c>
      <c r="M351" s="13">
        <f>IF(OR($A351&gt;$B$3,Debts!$V$14=0),"",ROUND(CHOOSE(StratNo,E_Snow!AE351+E_Snow!BC351,E_Aval!AE351+E_Aval!BC351,E_Smart!AE351+E_Smart!BC351,E_Dead!AE351+E_Dead!BC351,E_Cust!AE351+E_Cust!BC351),2))</f>
        <v/>
      </c>
      <c r="N351" s="13">
        <f>IF(OR($A351&gt;$B$3,Debts!$V$15=0),"",ROUND(CHOOSE(StratNo,E_Snow!AF351+E_Snow!BD351,E_Aval!AF351+E_Aval!BD351,E_Smart!AF351+E_Smart!BD351,E_Dead!AF351+E_Dead!BD351,E_Cust!AF351+E_Cust!BD351),2))</f>
        <v/>
      </c>
      <c r="O351" s="13">
        <f>IF(OR($A351&gt;$B$3,Debts!$V$16=0),"",ROUND(CHOOSE(StratNo,E_Snow!AG351+E_Snow!BE351,E_Aval!AG351+E_Aval!BE351,E_Smart!AG351+E_Smart!BE351,E_Dead!AG351+E_Dead!BE351,E_Cust!AG351+E_Cust!BE351),2))</f>
        <v/>
      </c>
      <c r="P351" s="13">
        <f>IF($A351&gt;$B$3,"",CHOOSE(StratNo,E_Snow!G351,E_Aval!G351,E_Smart!G351,E_Dead!G351,E_Cust!G351))</f>
        <v/>
      </c>
      <c r="Q351" s="13">
        <f>IF($A351&gt;$B$3,"",CHOOSE(StratNo,E_Snow!H351,E_Aval!H351,E_Smart!H351,E_Dead!H351,E_Cust!H351))</f>
        <v/>
      </c>
      <c r="R351" s="13">
        <f>IF($A351&gt;$B$3,"",CHOOSE(StratNo,E_Snow!I351,E_Aval!I351,E_Smart!I351,E_Dead!I351,E_Cust!I351))</f>
        <v/>
      </c>
    </row>
    <row r="352">
      <c r="A352" s="20" t="n">
        <v>347</v>
      </c>
      <c r="B352" s="11">
        <f>IF(A352&gt;$B$3,"",Months!B352)</f>
        <v/>
      </c>
      <c r="C352" s="13">
        <f>IF(A352&gt;$B$3,"",ROUND(Months!C352+Months!D352,2))</f>
        <v/>
      </c>
      <c r="D352" s="13">
        <f>IF(OR($A352&gt;$B$3,Debts!$V$5=0),"",ROUND(CHOOSE(StratNo,E_Snow!V352+E_Snow!AT352,E_Aval!V352+E_Aval!AT352,E_Smart!V352+E_Smart!AT352,E_Dead!V352+E_Dead!AT352,E_Cust!V352+E_Cust!AT352),2))</f>
        <v/>
      </c>
      <c r="E352" s="13">
        <f>IF(OR($A352&gt;$B$3,Debts!$V$6=0),"",ROUND(CHOOSE(StratNo,E_Snow!W352+E_Snow!AU352,E_Aval!W352+E_Aval!AU352,E_Smart!W352+E_Smart!AU352,E_Dead!W352+E_Dead!AU352,E_Cust!W352+E_Cust!AU352),2))</f>
        <v/>
      </c>
      <c r="F352" s="13">
        <f>IF(OR($A352&gt;$B$3,Debts!$V$7=0),"",ROUND(CHOOSE(StratNo,E_Snow!X352+E_Snow!AV352,E_Aval!X352+E_Aval!AV352,E_Smart!X352+E_Smart!AV352,E_Dead!X352+E_Dead!AV352,E_Cust!X352+E_Cust!AV352),2))</f>
        <v/>
      </c>
      <c r="G352" s="13">
        <f>IF(OR($A352&gt;$B$3,Debts!$V$8=0),"",ROUND(CHOOSE(StratNo,E_Snow!Y352+E_Snow!AW352,E_Aval!Y352+E_Aval!AW352,E_Smart!Y352+E_Smart!AW352,E_Dead!Y352+E_Dead!AW352,E_Cust!Y352+E_Cust!AW352),2))</f>
        <v/>
      </c>
      <c r="H352" s="13">
        <f>IF(OR($A352&gt;$B$3,Debts!$V$9=0),"",ROUND(CHOOSE(StratNo,E_Snow!Z352+E_Snow!AX352,E_Aval!Z352+E_Aval!AX352,E_Smart!Z352+E_Smart!AX352,E_Dead!Z352+E_Dead!AX352,E_Cust!Z352+E_Cust!AX352),2))</f>
        <v/>
      </c>
      <c r="I352" s="13">
        <f>IF(OR($A352&gt;$B$3,Debts!$V$10=0),"",ROUND(CHOOSE(StratNo,E_Snow!AA352+E_Snow!AY352,E_Aval!AA352+E_Aval!AY352,E_Smart!AA352+E_Smart!AY352,E_Dead!AA352+E_Dead!AY352,E_Cust!AA352+E_Cust!AY352),2))</f>
        <v/>
      </c>
      <c r="J352" s="13">
        <f>IF(OR($A352&gt;$B$3,Debts!$V$11=0),"",ROUND(CHOOSE(StratNo,E_Snow!AB352+E_Snow!AZ352,E_Aval!AB352+E_Aval!AZ352,E_Smart!AB352+E_Smart!AZ352,E_Dead!AB352+E_Dead!AZ352,E_Cust!AB352+E_Cust!AZ352),2))</f>
        <v/>
      </c>
      <c r="K352" s="13">
        <f>IF(OR($A352&gt;$B$3,Debts!$V$12=0),"",ROUND(CHOOSE(StratNo,E_Snow!AC352+E_Snow!BA352,E_Aval!AC352+E_Aval!BA352,E_Smart!AC352+E_Smart!BA352,E_Dead!AC352+E_Dead!BA352,E_Cust!AC352+E_Cust!BA352),2))</f>
        <v/>
      </c>
      <c r="L352" s="13">
        <f>IF(OR($A352&gt;$B$3,Debts!$V$13=0),"",ROUND(CHOOSE(StratNo,E_Snow!AD352+E_Snow!BB352,E_Aval!AD352+E_Aval!BB352,E_Smart!AD352+E_Smart!BB352,E_Dead!AD352+E_Dead!BB352,E_Cust!AD352+E_Cust!BB352),2))</f>
        <v/>
      </c>
      <c r="M352" s="13">
        <f>IF(OR($A352&gt;$B$3,Debts!$V$14=0),"",ROUND(CHOOSE(StratNo,E_Snow!AE352+E_Snow!BC352,E_Aval!AE352+E_Aval!BC352,E_Smart!AE352+E_Smart!BC352,E_Dead!AE352+E_Dead!BC352,E_Cust!AE352+E_Cust!BC352),2))</f>
        <v/>
      </c>
      <c r="N352" s="13">
        <f>IF(OR($A352&gt;$B$3,Debts!$V$15=0),"",ROUND(CHOOSE(StratNo,E_Snow!AF352+E_Snow!BD352,E_Aval!AF352+E_Aval!BD352,E_Smart!AF352+E_Smart!BD352,E_Dead!AF352+E_Dead!BD352,E_Cust!AF352+E_Cust!BD352),2))</f>
        <v/>
      </c>
      <c r="O352" s="13">
        <f>IF(OR($A352&gt;$B$3,Debts!$V$16=0),"",ROUND(CHOOSE(StratNo,E_Snow!AG352+E_Snow!BE352,E_Aval!AG352+E_Aval!BE352,E_Smart!AG352+E_Smart!BE352,E_Dead!AG352+E_Dead!BE352,E_Cust!AG352+E_Cust!BE352),2))</f>
        <v/>
      </c>
      <c r="P352" s="13">
        <f>IF($A352&gt;$B$3,"",CHOOSE(StratNo,E_Snow!G352,E_Aval!G352,E_Smart!G352,E_Dead!G352,E_Cust!G352))</f>
        <v/>
      </c>
      <c r="Q352" s="13">
        <f>IF($A352&gt;$B$3,"",CHOOSE(StratNo,E_Snow!H352,E_Aval!H352,E_Smart!H352,E_Dead!H352,E_Cust!H352))</f>
        <v/>
      </c>
      <c r="R352" s="13">
        <f>IF($A352&gt;$B$3,"",CHOOSE(StratNo,E_Snow!I352,E_Aval!I352,E_Smart!I352,E_Dead!I352,E_Cust!I352))</f>
        <v/>
      </c>
    </row>
    <row r="353">
      <c r="A353" s="20" t="n">
        <v>348</v>
      </c>
      <c r="B353" s="11">
        <f>IF(A353&gt;$B$3,"",Months!B353)</f>
        <v/>
      </c>
      <c r="C353" s="13">
        <f>IF(A353&gt;$B$3,"",ROUND(Months!C353+Months!D353,2))</f>
        <v/>
      </c>
      <c r="D353" s="13">
        <f>IF(OR($A353&gt;$B$3,Debts!$V$5=0),"",ROUND(CHOOSE(StratNo,E_Snow!V353+E_Snow!AT353,E_Aval!V353+E_Aval!AT353,E_Smart!V353+E_Smart!AT353,E_Dead!V353+E_Dead!AT353,E_Cust!V353+E_Cust!AT353),2))</f>
        <v/>
      </c>
      <c r="E353" s="13">
        <f>IF(OR($A353&gt;$B$3,Debts!$V$6=0),"",ROUND(CHOOSE(StratNo,E_Snow!W353+E_Snow!AU353,E_Aval!W353+E_Aval!AU353,E_Smart!W353+E_Smart!AU353,E_Dead!W353+E_Dead!AU353,E_Cust!W353+E_Cust!AU353),2))</f>
        <v/>
      </c>
      <c r="F353" s="13">
        <f>IF(OR($A353&gt;$B$3,Debts!$V$7=0),"",ROUND(CHOOSE(StratNo,E_Snow!X353+E_Snow!AV353,E_Aval!X353+E_Aval!AV353,E_Smart!X353+E_Smart!AV353,E_Dead!X353+E_Dead!AV353,E_Cust!X353+E_Cust!AV353),2))</f>
        <v/>
      </c>
      <c r="G353" s="13">
        <f>IF(OR($A353&gt;$B$3,Debts!$V$8=0),"",ROUND(CHOOSE(StratNo,E_Snow!Y353+E_Snow!AW353,E_Aval!Y353+E_Aval!AW353,E_Smart!Y353+E_Smart!AW353,E_Dead!Y353+E_Dead!AW353,E_Cust!Y353+E_Cust!AW353),2))</f>
        <v/>
      </c>
      <c r="H353" s="13">
        <f>IF(OR($A353&gt;$B$3,Debts!$V$9=0),"",ROUND(CHOOSE(StratNo,E_Snow!Z353+E_Snow!AX353,E_Aval!Z353+E_Aval!AX353,E_Smart!Z353+E_Smart!AX353,E_Dead!Z353+E_Dead!AX353,E_Cust!Z353+E_Cust!AX353),2))</f>
        <v/>
      </c>
      <c r="I353" s="13">
        <f>IF(OR($A353&gt;$B$3,Debts!$V$10=0),"",ROUND(CHOOSE(StratNo,E_Snow!AA353+E_Snow!AY353,E_Aval!AA353+E_Aval!AY353,E_Smart!AA353+E_Smart!AY353,E_Dead!AA353+E_Dead!AY353,E_Cust!AA353+E_Cust!AY353),2))</f>
        <v/>
      </c>
      <c r="J353" s="13">
        <f>IF(OR($A353&gt;$B$3,Debts!$V$11=0),"",ROUND(CHOOSE(StratNo,E_Snow!AB353+E_Snow!AZ353,E_Aval!AB353+E_Aval!AZ353,E_Smart!AB353+E_Smart!AZ353,E_Dead!AB353+E_Dead!AZ353,E_Cust!AB353+E_Cust!AZ353),2))</f>
        <v/>
      </c>
      <c r="K353" s="13">
        <f>IF(OR($A353&gt;$B$3,Debts!$V$12=0),"",ROUND(CHOOSE(StratNo,E_Snow!AC353+E_Snow!BA353,E_Aval!AC353+E_Aval!BA353,E_Smart!AC353+E_Smart!BA353,E_Dead!AC353+E_Dead!BA353,E_Cust!AC353+E_Cust!BA353),2))</f>
        <v/>
      </c>
      <c r="L353" s="13">
        <f>IF(OR($A353&gt;$B$3,Debts!$V$13=0),"",ROUND(CHOOSE(StratNo,E_Snow!AD353+E_Snow!BB353,E_Aval!AD353+E_Aval!BB353,E_Smart!AD353+E_Smart!BB353,E_Dead!AD353+E_Dead!BB353,E_Cust!AD353+E_Cust!BB353),2))</f>
        <v/>
      </c>
      <c r="M353" s="13">
        <f>IF(OR($A353&gt;$B$3,Debts!$V$14=0),"",ROUND(CHOOSE(StratNo,E_Snow!AE353+E_Snow!BC353,E_Aval!AE353+E_Aval!BC353,E_Smart!AE353+E_Smart!BC353,E_Dead!AE353+E_Dead!BC353,E_Cust!AE353+E_Cust!BC353),2))</f>
        <v/>
      </c>
      <c r="N353" s="13">
        <f>IF(OR($A353&gt;$B$3,Debts!$V$15=0),"",ROUND(CHOOSE(StratNo,E_Snow!AF353+E_Snow!BD353,E_Aval!AF353+E_Aval!BD353,E_Smart!AF353+E_Smart!BD353,E_Dead!AF353+E_Dead!BD353,E_Cust!AF353+E_Cust!BD353),2))</f>
        <v/>
      </c>
      <c r="O353" s="13">
        <f>IF(OR($A353&gt;$B$3,Debts!$V$16=0),"",ROUND(CHOOSE(StratNo,E_Snow!AG353+E_Snow!BE353,E_Aval!AG353+E_Aval!BE353,E_Smart!AG353+E_Smart!BE353,E_Dead!AG353+E_Dead!BE353,E_Cust!AG353+E_Cust!BE353),2))</f>
        <v/>
      </c>
      <c r="P353" s="13">
        <f>IF($A353&gt;$B$3,"",CHOOSE(StratNo,E_Snow!G353,E_Aval!G353,E_Smart!G353,E_Dead!G353,E_Cust!G353))</f>
        <v/>
      </c>
      <c r="Q353" s="13">
        <f>IF($A353&gt;$B$3,"",CHOOSE(StratNo,E_Snow!H353,E_Aval!H353,E_Smart!H353,E_Dead!H353,E_Cust!H353))</f>
        <v/>
      </c>
      <c r="R353" s="13">
        <f>IF($A353&gt;$B$3,"",CHOOSE(StratNo,E_Snow!I353,E_Aval!I353,E_Smart!I353,E_Dead!I353,E_Cust!I353))</f>
        <v/>
      </c>
    </row>
    <row r="354">
      <c r="A354" s="20" t="n">
        <v>349</v>
      </c>
      <c r="B354" s="11">
        <f>IF(A354&gt;$B$3,"",Months!B354)</f>
        <v/>
      </c>
      <c r="C354" s="13">
        <f>IF(A354&gt;$B$3,"",ROUND(Months!C354+Months!D354,2))</f>
        <v/>
      </c>
      <c r="D354" s="13">
        <f>IF(OR($A354&gt;$B$3,Debts!$V$5=0),"",ROUND(CHOOSE(StratNo,E_Snow!V354+E_Snow!AT354,E_Aval!V354+E_Aval!AT354,E_Smart!V354+E_Smart!AT354,E_Dead!V354+E_Dead!AT354,E_Cust!V354+E_Cust!AT354),2))</f>
        <v/>
      </c>
      <c r="E354" s="13">
        <f>IF(OR($A354&gt;$B$3,Debts!$V$6=0),"",ROUND(CHOOSE(StratNo,E_Snow!W354+E_Snow!AU354,E_Aval!W354+E_Aval!AU354,E_Smart!W354+E_Smart!AU354,E_Dead!W354+E_Dead!AU354,E_Cust!W354+E_Cust!AU354),2))</f>
        <v/>
      </c>
      <c r="F354" s="13">
        <f>IF(OR($A354&gt;$B$3,Debts!$V$7=0),"",ROUND(CHOOSE(StratNo,E_Snow!X354+E_Snow!AV354,E_Aval!X354+E_Aval!AV354,E_Smart!X354+E_Smart!AV354,E_Dead!X354+E_Dead!AV354,E_Cust!X354+E_Cust!AV354),2))</f>
        <v/>
      </c>
      <c r="G354" s="13">
        <f>IF(OR($A354&gt;$B$3,Debts!$V$8=0),"",ROUND(CHOOSE(StratNo,E_Snow!Y354+E_Snow!AW354,E_Aval!Y354+E_Aval!AW354,E_Smart!Y354+E_Smart!AW354,E_Dead!Y354+E_Dead!AW354,E_Cust!Y354+E_Cust!AW354),2))</f>
        <v/>
      </c>
      <c r="H354" s="13">
        <f>IF(OR($A354&gt;$B$3,Debts!$V$9=0),"",ROUND(CHOOSE(StratNo,E_Snow!Z354+E_Snow!AX354,E_Aval!Z354+E_Aval!AX354,E_Smart!Z354+E_Smart!AX354,E_Dead!Z354+E_Dead!AX354,E_Cust!Z354+E_Cust!AX354),2))</f>
        <v/>
      </c>
      <c r="I354" s="13">
        <f>IF(OR($A354&gt;$B$3,Debts!$V$10=0),"",ROUND(CHOOSE(StratNo,E_Snow!AA354+E_Snow!AY354,E_Aval!AA354+E_Aval!AY354,E_Smart!AA354+E_Smart!AY354,E_Dead!AA354+E_Dead!AY354,E_Cust!AA354+E_Cust!AY354),2))</f>
        <v/>
      </c>
      <c r="J354" s="13">
        <f>IF(OR($A354&gt;$B$3,Debts!$V$11=0),"",ROUND(CHOOSE(StratNo,E_Snow!AB354+E_Snow!AZ354,E_Aval!AB354+E_Aval!AZ354,E_Smart!AB354+E_Smart!AZ354,E_Dead!AB354+E_Dead!AZ354,E_Cust!AB354+E_Cust!AZ354),2))</f>
        <v/>
      </c>
      <c r="K354" s="13">
        <f>IF(OR($A354&gt;$B$3,Debts!$V$12=0),"",ROUND(CHOOSE(StratNo,E_Snow!AC354+E_Snow!BA354,E_Aval!AC354+E_Aval!BA354,E_Smart!AC354+E_Smart!BA354,E_Dead!AC354+E_Dead!BA354,E_Cust!AC354+E_Cust!BA354),2))</f>
        <v/>
      </c>
      <c r="L354" s="13">
        <f>IF(OR($A354&gt;$B$3,Debts!$V$13=0),"",ROUND(CHOOSE(StratNo,E_Snow!AD354+E_Snow!BB354,E_Aval!AD354+E_Aval!BB354,E_Smart!AD354+E_Smart!BB354,E_Dead!AD354+E_Dead!BB354,E_Cust!AD354+E_Cust!BB354),2))</f>
        <v/>
      </c>
      <c r="M354" s="13">
        <f>IF(OR($A354&gt;$B$3,Debts!$V$14=0),"",ROUND(CHOOSE(StratNo,E_Snow!AE354+E_Snow!BC354,E_Aval!AE354+E_Aval!BC354,E_Smart!AE354+E_Smart!BC354,E_Dead!AE354+E_Dead!BC354,E_Cust!AE354+E_Cust!BC354),2))</f>
        <v/>
      </c>
      <c r="N354" s="13">
        <f>IF(OR($A354&gt;$B$3,Debts!$V$15=0),"",ROUND(CHOOSE(StratNo,E_Snow!AF354+E_Snow!BD354,E_Aval!AF354+E_Aval!BD354,E_Smart!AF354+E_Smart!BD354,E_Dead!AF354+E_Dead!BD354,E_Cust!AF354+E_Cust!BD354),2))</f>
        <v/>
      </c>
      <c r="O354" s="13">
        <f>IF(OR($A354&gt;$B$3,Debts!$V$16=0),"",ROUND(CHOOSE(StratNo,E_Snow!AG354+E_Snow!BE354,E_Aval!AG354+E_Aval!BE354,E_Smart!AG354+E_Smart!BE354,E_Dead!AG354+E_Dead!BE354,E_Cust!AG354+E_Cust!BE354),2))</f>
        <v/>
      </c>
      <c r="P354" s="13">
        <f>IF($A354&gt;$B$3,"",CHOOSE(StratNo,E_Snow!G354,E_Aval!G354,E_Smart!G354,E_Dead!G354,E_Cust!G354))</f>
        <v/>
      </c>
      <c r="Q354" s="13">
        <f>IF($A354&gt;$B$3,"",CHOOSE(StratNo,E_Snow!H354,E_Aval!H354,E_Smart!H354,E_Dead!H354,E_Cust!H354))</f>
        <v/>
      </c>
      <c r="R354" s="13">
        <f>IF($A354&gt;$B$3,"",CHOOSE(StratNo,E_Snow!I354,E_Aval!I354,E_Smart!I354,E_Dead!I354,E_Cust!I354))</f>
        <v/>
      </c>
    </row>
    <row r="355">
      <c r="A355" s="20" t="n">
        <v>350</v>
      </c>
      <c r="B355" s="11">
        <f>IF(A355&gt;$B$3,"",Months!B355)</f>
        <v/>
      </c>
      <c r="C355" s="13">
        <f>IF(A355&gt;$B$3,"",ROUND(Months!C355+Months!D355,2))</f>
        <v/>
      </c>
      <c r="D355" s="13">
        <f>IF(OR($A355&gt;$B$3,Debts!$V$5=0),"",ROUND(CHOOSE(StratNo,E_Snow!V355+E_Snow!AT355,E_Aval!V355+E_Aval!AT355,E_Smart!V355+E_Smart!AT355,E_Dead!V355+E_Dead!AT355,E_Cust!V355+E_Cust!AT355),2))</f>
        <v/>
      </c>
      <c r="E355" s="13">
        <f>IF(OR($A355&gt;$B$3,Debts!$V$6=0),"",ROUND(CHOOSE(StratNo,E_Snow!W355+E_Snow!AU355,E_Aval!W355+E_Aval!AU355,E_Smart!W355+E_Smart!AU355,E_Dead!W355+E_Dead!AU355,E_Cust!W355+E_Cust!AU355),2))</f>
        <v/>
      </c>
      <c r="F355" s="13">
        <f>IF(OR($A355&gt;$B$3,Debts!$V$7=0),"",ROUND(CHOOSE(StratNo,E_Snow!X355+E_Snow!AV355,E_Aval!X355+E_Aval!AV355,E_Smart!X355+E_Smart!AV355,E_Dead!X355+E_Dead!AV355,E_Cust!X355+E_Cust!AV355),2))</f>
        <v/>
      </c>
      <c r="G355" s="13">
        <f>IF(OR($A355&gt;$B$3,Debts!$V$8=0),"",ROUND(CHOOSE(StratNo,E_Snow!Y355+E_Snow!AW355,E_Aval!Y355+E_Aval!AW355,E_Smart!Y355+E_Smart!AW355,E_Dead!Y355+E_Dead!AW355,E_Cust!Y355+E_Cust!AW355),2))</f>
        <v/>
      </c>
      <c r="H355" s="13">
        <f>IF(OR($A355&gt;$B$3,Debts!$V$9=0),"",ROUND(CHOOSE(StratNo,E_Snow!Z355+E_Snow!AX355,E_Aval!Z355+E_Aval!AX355,E_Smart!Z355+E_Smart!AX355,E_Dead!Z355+E_Dead!AX355,E_Cust!Z355+E_Cust!AX355),2))</f>
        <v/>
      </c>
      <c r="I355" s="13">
        <f>IF(OR($A355&gt;$B$3,Debts!$V$10=0),"",ROUND(CHOOSE(StratNo,E_Snow!AA355+E_Snow!AY355,E_Aval!AA355+E_Aval!AY355,E_Smart!AA355+E_Smart!AY355,E_Dead!AA355+E_Dead!AY355,E_Cust!AA355+E_Cust!AY355),2))</f>
        <v/>
      </c>
      <c r="J355" s="13">
        <f>IF(OR($A355&gt;$B$3,Debts!$V$11=0),"",ROUND(CHOOSE(StratNo,E_Snow!AB355+E_Snow!AZ355,E_Aval!AB355+E_Aval!AZ355,E_Smart!AB355+E_Smart!AZ355,E_Dead!AB355+E_Dead!AZ355,E_Cust!AB355+E_Cust!AZ355),2))</f>
        <v/>
      </c>
      <c r="K355" s="13">
        <f>IF(OR($A355&gt;$B$3,Debts!$V$12=0),"",ROUND(CHOOSE(StratNo,E_Snow!AC355+E_Snow!BA355,E_Aval!AC355+E_Aval!BA355,E_Smart!AC355+E_Smart!BA355,E_Dead!AC355+E_Dead!BA355,E_Cust!AC355+E_Cust!BA355),2))</f>
        <v/>
      </c>
      <c r="L355" s="13">
        <f>IF(OR($A355&gt;$B$3,Debts!$V$13=0),"",ROUND(CHOOSE(StratNo,E_Snow!AD355+E_Snow!BB355,E_Aval!AD355+E_Aval!BB355,E_Smart!AD355+E_Smart!BB355,E_Dead!AD355+E_Dead!BB355,E_Cust!AD355+E_Cust!BB355),2))</f>
        <v/>
      </c>
      <c r="M355" s="13">
        <f>IF(OR($A355&gt;$B$3,Debts!$V$14=0),"",ROUND(CHOOSE(StratNo,E_Snow!AE355+E_Snow!BC355,E_Aval!AE355+E_Aval!BC355,E_Smart!AE355+E_Smart!BC355,E_Dead!AE355+E_Dead!BC355,E_Cust!AE355+E_Cust!BC355),2))</f>
        <v/>
      </c>
      <c r="N355" s="13">
        <f>IF(OR($A355&gt;$B$3,Debts!$V$15=0),"",ROUND(CHOOSE(StratNo,E_Snow!AF355+E_Snow!BD355,E_Aval!AF355+E_Aval!BD355,E_Smart!AF355+E_Smart!BD355,E_Dead!AF355+E_Dead!BD355,E_Cust!AF355+E_Cust!BD355),2))</f>
        <v/>
      </c>
      <c r="O355" s="13">
        <f>IF(OR($A355&gt;$B$3,Debts!$V$16=0),"",ROUND(CHOOSE(StratNo,E_Snow!AG355+E_Snow!BE355,E_Aval!AG355+E_Aval!BE355,E_Smart!AG355+E_Smart!BE355,E_Dead!AG355+E_Dead!BE355,E_Cust!AG355+E_Cust!BE355),2))</f>
        <v/>
      </c>
      <c r="P355" s="13">
        <f>IF($A355&gt;$B$3,"",CHOOSE(StratNo,E_Snow!G355,E_Aval!G355,E_Smart!G355,E_Dead!G355,E_Cust!G355))</f>
        <v/>
      </c>
      <c r="Q355" s="13">
        <f>IF($A355&gt;$B$3,"",CHOOSE(StratNo,E_Snow!H355,E_Aval!H355,E_Smart!H355,E_Dead!H355,E_Cust!H355))</f>
        <v/>
      </c>
      <c r="R355" s="13">
        <f>IF($A355&gt;$B$3,"",CHOOSE(StratNo,E_Snow!I355,E_Aval!I355,E_Smart!I355,E_Dead!I355,E_Cust!I355))</f>
        <v/>
      </c>
    </row>
    <row r="356">
      <c r="A356" s="20" t="n">
        <v>351</v>
      </c>
      <c r="B356" s="11">
        <f>IF(A356&gt;$B$3,"",Months!B356)</f>
        <v/>
      </c>
      <c r="C356" s="13">
        <f>IF(A356&gt;$B$3,"",ROUND(Months!C356+Months!D356,2))</f>
        <v/>
      </c>
      <c r="D356" s="13">
        <f>IF(OR($A356&gt;$B$3,Debts!$V$5=0),"",ROUND(CHOOSE(StratNo,E_Snow!V356+E_Snow!AT356,E_Aval!V356+E_Aval!AT356,E_Smart!V356+E_Smart!AT356,E_Dead!V356+E_Dead!AT356,E_Cust!V356+E_Cust!AT356),2))</f>
        <v/>
      </c>
      <c r="E356" s="13">
        <f>IF(OR($A356&gt;$B$3,Debts!$V$6=0),"",ROUND(CHOOSE(StratNo,E_Snow!W356+E_Snow!AU356,E_Aval!W356+E_Aval!AU356,E_Smart!W356+E_Smart!AU356,E_Dead!W356+E_Dead!AU356,E_Cust!W356+E_Cust!AU356),2))</f>
        <v/>
      </c>
      <c r="F356" s="13">
        <f>IF(OR($A356&gt;$B$3,Debts!$V$7=0),"",ROUND(CHOOSE(StratNo,E_Snow!X356+E_Snow!AV356,E_Aval!X356+E_Aval!AV356,E_Smart!X356+E_Smart!AV356,E_Dead!X356+E_Dead!AV356,E_Cust!X356+E_Cust!AV356),2))</f>
        <v/>
      </c>
      <c r="G356" s="13">
        <f>IF(OR($A356&gt;$B$3,Debts!$V$8=0),"",ROUND(CHOOSE(StratNo,E_Snow!Y356+E_Snow!AW356,E_Aval!Y356+E_Aval!AW356,E_Smart!Y356+E_Smart!AW356,E_Dead!Y356+E_Dead!AW356,E_Cust!Y356+E_Cust!AW356),2))</f>
        <v/>
      </c>
      <c r="H356" s="13">
        <f>IF(OR($A356&gt;$B$3,Debts!$V$9=0),"",ROUND(CHOOSE(StratNo,E_Snow!Z356+E_Snow!AX356,E_Aval!Z356+E_Aval!AX356,E_Smart!Z356+E_Smart!AX356,E_Dead!Z356+E_Dead!AX356,E_Cust!Z356+E_Cust!AX356),2))</f>
        <v/>
      </c>
      <c r="I356" s="13">
        <f>IF(OR($A356&gt;$B$3,Debts!$V$10=0),"",ROUND(CHOOSE(StratNo,E_Snow!AA356+E_Snow!AY356,E_Aval!AA356+E_Aval!AY356,E_Smart!AA356+E_Smart!AY356,E_Dead!AA356+E_Dead!AY356,E_Cust!AA356+E_Cust!AY356),2))</f>
        <v/>
      </c>
      <c r="J356" s="13">
        <f>IF(OR($A356&gt;$B$3,Debts!$V$11=0),"",ROUND(CHOOSE(StratNo,E_Snow!AB356+E_Snow!AZ356,E_Aval!AB356+E_Aval!AZ356,E_Smart!AB356+E_Smart!AZ356,E_Dead!AB356+E_Dead!AZ356,E_Cust!AB356+E_Cust!AZ356),2))</f>
        <v/>
      </c>
      <c r="K356" s="13">
        <f>IF(OR($A356&gt;$B$3,Debts!$V$12=0),"",ROUND(CHOOSE(StratNo,E_Snow!AC356+E_Snow!BA356,E_Aval!AC356+E_Aval!BA356,E_Smart!AC356+E_Smart!BA356,E_Dead!AC356+E_Dead!BA356,E_Cust!AC356+E_Cust!BA356),2))</f>
        <v/>
      </c>
      <c r="L356" s="13">
        <f>IF(OR($A356&gt;$B$3,Debts!$V$13=0),"",ROUND(CHOOSE(StratNo,E_Snow!AD356+E_Snow!BB356,E_Aval!AD356+E_Aval!BB356,E_Smart!AD356+E_Smart!BB356,E_Dead!AD356+E_Dead!BB356,E_Cust!AD356+E_Cust!BB356),2))</f>
        <v/>
      </c>
      <c r="M356" s="13">
        <f>IF(OR($A356&gt;$B$3,Debts!$V$14=0),"",ROUND(CHOOSE(StratNo,E_Snow!AE356+E_Snow!BC356,E_Aval!AE356+E_Aval!BC356,E_Smart!AE356+E_Smart!BC356,E_Dead!AE356+E_Dead!BC356,E_Cust!AE356+E_Cust!BC356),2))</f>
        <v/>
      </c>
      <c r="N356" s="13">
        <f>IF(OR($A356&gt;$B$3,Debts!$V$15=0),"",ROUND(CHOOSE(StratNo,E_Snow!AF356+E_Snow!BD356,E_Aval!AF356+E_Aval!BD356,E_Smart!AF356+E_Smart!BD356,E_Dead!AF356+E_Dead!BD356,E_Cust!AF356+E_Cust!BD356),2))</f>
        <v/>
      </c>
      <c r="O356" s="13">
        <f>IF(OR($A356&gt;$B$3,Debts!$V$16=0),"",ROUND(CHOOSE(StratNo,E_Snow!AG356+E_Snow!BE356,E_Aval!AG356+E_Aval!BE356,E_Smart!AG356+E_Smart!BE356,E_Dead!AG356+E_Dead!BE356,E_Cust!AG356+E_Cust!BE356),2))</f>
        <v/>
      </c>
      <c r="P356" s="13">
        <f>IF($A356&gt;$B$3,"",CHOOSE(StratNo,E_Snow!G356,E_Aval!G356,E_Smart!G356,E_Dead!G356,E_Cust!G356))</f>
        <v/>
      </c>
      <c r="Q356" s="13">
        <f>IF($A356&gt;$B$3,"",CHOOSE(StratNo,E_Snow!H356,E_Aval!H356,E_Smart!H356,E_Dead!H356,E_Cust!H356))</f>
        <v/>
      </c>
      <c r="R356" s="13">
        <f>IF($A356&gt;$B$3,"",CHOOSE(StratNo,E_Snow!I356,E_Aval!I356,E_Smart!I356,E_Dead!I356,E_Cust!I356))</f>
        <v/>
      </c>
    </row>
    <row r="357">
      <c r="A357" s="20" t="n">
        <v>352</v>
      </c>
      <c r="B357" s="11">
        <f>IF(A357&gt;$B$3,"",Months!B357)</f>
        <v/>
      </c>
      <c r="C357" s="13">
        <f>IF(A357&gt;$B$3,"",ROUND(Months!C357+Months!D357,2))</f>
        <v/>
      </c>
      <c r="D357" s="13">
        <f>IF(OR($A357&gt;$B$3,Debts!$V$5=0),"",ROUND(CHOOSE(StratNo,E_Snow!V357+E_Snow!AT357,E_Aval!V357+E_Aval!AT357,E_Smart!V357+E_Smart!AT357,E_Dead!V357+E_Dead!AT357,E_Cust!V357+E_Cust!AT357),2))</f>
        <v/>
      </c>
      <c r="E357" s="13">
        <f>IF(OR($A357&gt;$B$3,Debts!$V$6=0),"",ROUND(CHOOSE(StratNo,E_Snow!W357+E_Snow!AU357,E_Aval!W357+E_Aval!AU357,E_Smart!W357+E_Smart!AU357,E_Dead!W357+E_Dead!AU357,E_Cust!W357+E_Cust!AU357),2))</f>
        <v/>
      </c>
      <c r="F357" s="13">
        <f>IF(OR($A357&gt;$B$3,Debts!$V$7=0),"",ROUND(CHOOSE(StratNo,E_Snow!X357+E_Snow!AV357,E_Aval!X357+E_Aval!AV357,E_Smart!X357+E_Smart!AV357,E_Dead!X357+E_Dead!AV357,E_Cust!X357+E_Cust!AV357),2))</f>
        <v/>
      </c>
      <c r="G357" s="13">
        <f>IF(OR($A357&gt;$B$3,Debts!$V$8=0),"",ROUND(CHOOSE(StratNo,E_Snow!Y357+E_Snow!AW357,E_Aval!Y357+E_Aval!AW357,E_Smart!Y357+E_Smart!AW357,E_Dead!Y357+E_Dead!AW357,E_Cust!Y357+E_Cust!AW357),2))</f>
        <v/>
      </c>
      <c r="H357" s="13">
        <f>IF(OR($A357&gt;$B$3,Debts!$V$9=0),"",ROUND(CHOOSE(StratNo,E_Snow!Z357+E_Snow!AX357,E_Aval!Z357+E_Aval!AX357,E_Smart!Z357+E_Smart!AX357,E_Dead!Z357+E_Dead!AX357,E_Cust!Z357+E_Cust!AX357),2))</f>
        <v/>
      </c>
      <c r="I357" s="13">
        <f>IF(OR($A357&gt;$B$3,Debts!$V$10=0),"",ROUND(CHOOSE(StratNo,E_Snow!AA357+E_Snow!AY357,E_Aval!AA357+E_Aval!AY357,E_Smart!AA357+E_Smart!AY357,E_Dead!AA357+E_Dead!AY357,E_Cust!AA357+E_Cust!AY357),2))</f>
        <v/>
      </c>
      <c r="J357" s="13">
        <f>IF(OR($A357&gt;$B$3,Debts!$V$11=0),"",ROUND(CHOOSE(StratNo,E_Snow!AB357+E_Snow!AZ357,E_Aval!AB357+E_Aval!AZ357,E_Smart!AB357+E_Smart!AZ357,E_Dead!AB357+E_Dead!AZ357,E_Cust!AB357+E_Cust!AZ357),2))</f>
        <v/>
      </c>
      <c r="K357" s="13">
        <f>IF(OR($A357&gt;$B$3,Debts!$V$12=0),"",ROUND(CHOOSE(StratNo,E_Snow!AC357+E_Snow!BA357,E_Aval!AC357+E_Aval!BA357,E_Smart!AC357+E_Smart!BA357,E_Dead!AC357+E_Dead!BA357,E_Cust!AC357+E_Cust!BA357),2))</f>
        <v/>
      </c>
      <c r="L357" s="13">
        <f>IF(OR($A357&gt;$B$3,Debts!$V$13=0),"",ROUND(CHOOSE(StratNo,E_Snow!AD357+E_Snow!BB357,E_Aval!AD357+E_Aval!BB357,E_Smart!AD357+E_Smart!BB357,E_Dead!AD357+E_Dead!BB357,E_Cust!AD357+E_Cust!BB357),2))</f>
        <v/>
      </c>
      <c r="M357" s="13">
        <f>IF(OR($A357&gt;$B$3,Debts!$V$14=0),"",ROUND(CHOOSE(StratNo,E_Snow!AE357+E_Snow!BC357,E_Aval!AE357+E_Aval!BC357,E_Smart!AE357+E_Smart!BC357,E_Dead!AE357+E_Dead!BC357,E_Cust!AE357+E_Cust!BC357),2))</f>
        <v/>
      </c>
      <c r="N357" s="13">
        <f>IF(OR($A357&gt;$B$3,Debts!$V$15=0),"",ROUND(CHOOSE(StratNo,E_Snow!AF357+E_Snow!BD357,E_Aval!AF357+E_Aval!BD357,E_Smart!AF357+E_Smart!BD357,E_Dead!AF357+E_Dead!BD357,E_Cust!AF357+E_Cust!BD357),2))</f>
        <v/>
      </c>
      <c r="O357" s="13">
        <f>IF(OR($A357&gt;$B$3,Debts!$V$16=0),"",ROUND(CHOOSE(StratNo,E_Snow!AG357+E_Snow!BE357,E_Aval!AG357+E_Aval!BE357,E_Smart!AG357+E_Smart!BE357,E_Dead!AG357+E_Dead!BE357,E_Cust!AG357+E_Cust!BE357),2))</f>
        <v/>
      </c>
      <c r="P357" s="13">
        <f>IF($A357&gt;$B$3,"",CHOOSE(StratNo,E_Snow!G357,E_Aval!G357,E_Smart!G357,E_Dead!G357,E_Cust!G357))</f>
        <v/>
      </c>
      <c r="Q357" s="13">
        <f>IF($A357&gt;$B$3,"",CHOOSE(StratNo,E_Snow!H357,E_Aval!H357,E_Smart!H357,E_Dead!H357,E_Cust!H357))</f>
        <v/>
      </c>
      <c r="R357" s="13">
        <f>IF($A357&gt;$B$3,"",CHOOSE(StratNo,E_Snow!I357,E_Aval!I357,E_Smart!I357,E_Dead!I357,E_Cust!I357))</f>
        <v/>
      </c>
    </row>
    <row r="358">
      <c r="A358" s="20" t="n">
        <v>353</v>
      </c>
      <c r="B358" s="11">
        <f>IF(A358&gt;$B$3,"",Months!B358)</f>
        <v/>
      </c>
      <c r="C358" s="13">
        <f>IF(A358&gt;$B$3,"",ROUND(Months!C358+Months!D358,2))</f>
        <v/>
      </c>
      <c r="D358" s="13">
        <f>IF(OR($A358&gt;$B$3,Debts!$V$5=0),"",ROUND(CHOOSE(StratNo,E_Snow!V358+E_Snow!AT358,E_Aval!V358+E_Aval!AT358,E_Smart!V358+E_Smart!AT358,E_Dead!V358+E_Dead!AT358,E_Cust!V358+E_Cust!AT358),2))</f>
        <v/>
      </c>
      <c r="E358" s="13">
        <f>IF(OR($A358&gt;$B$3,Debts!$V$6=0),"",ROUND(CHOOSE(StratNo,E_Snow!W358+E_Snow!AU358,E_Aval!W358+E_Aval!AU358,E_Smart!W358+E_Smart!AU358,E_Dead!W358+E_Dead!AU358,E_Cust!W358+E_Cust!AU358),2))</f>
        <v/>
      </c>
      <c r="F358" s="13">
        <f>IF(OR($A358&gt;$B$3,Debts!$V$7=0),"",ROUND(CHOOSE(StratNo,E_Snow!X358+E_Snow!AV358,E_Aval!X358+E_Aval!AV358,E_Smart!X358+E_Smart!AV358,E_Dead!X358+E_Dead!AV358,E_Cust!X358+E_Cust!AV358),2))</f>
        <v/>
      </c>
      <c r="G358" s="13">
        <f>IF(OR($A358&gt;$B$3,Debts!$V$8=0),"",ROUND(CHOOSE(StratNo,E_Snow!Y358+E_Snow!AW358,E_Aval!Y358+E_Aval!AW358,E_Smart!Y358+E_Smart!AW358,E_Dead!Y358+E_Dead!AW358,E_Cust!Y358+E_Cust!AW358),2))</f>
        <v/>
      </c>
      <c r="H358" s="13">
        <f>IF(OR($A358&gt;$B$3,Debts!$V$9=0),"",ROUND(CHOOSE(StratNo,E_Snow!Z358+E_Snow!AX358,E_Aval!Z358+E_Aval!AX358,E_Smart!Z358+E_Smart!AX358,E_Dead!Z358+E_Dead!AX358,E_Cust!Z358+E_Cust!AX358),2))</f>
        <v/>
      </c>
      <c r="I358" s="13">
        <f>IF(OR($A358&gt;$B$3,Debts!$V$10=0),"",ROUND(CHOOSE(StratNo,E_Snow!AA358+E_Snow!AY358,E_Aval!AA358+E_Aval!AY358,E_Smart!AA358+E_Smart!AY358,E_Dead!AA358+E_Dead!AY358,E_Cust!AA358+E_Cust!AY358),2))</f>
        <v/>
      </c>
      <c r="J358" s="13">
        <f>IF(OR($A358&gt;$B$3,Debts!$V$11=0),"",ROUND(CHOOSE(StratNo,E_Snow!AB358+E_Snow!AZ358,E_Aval!AB358+E_Aval!AZ358,E_Smart!AB358+E_Smart!AZ358,E_Dead!AB358+E_Dead!AZ358,E_Cust!AB358+E_Cust!AZ358),2))</f>
        <v/>
      </c>
      <c r="K358" s="13">
        <f>IF(OR($A358&gt;$B$3,Debts!$V$12=0),"",ROUND(CHOOSE(StratNo,E_Snow!AC358+E_Snow!BA358,E_Aval!AC358+E_Aval!BA358,E_Smart!AC358+E_Smart!BA358,E_Dead!AC358+E_Dead!BA358,E_Cust!AC358+E_Cust!BA358),2))</f>
        <v/>
      </c>
      <c r="L358" s="13">
        <f>IF(OR($A358&gt;$B$3,Debts!$V$13=0),"",ROUND(CHOOSE(StratNo,E_Snow!AD358+E_Snow!BB358,E_Aval!AD358+E_Aval!BB358,E_Smart!AD358+E_Smart!BB358,E_Dead!AD358+E_Dead!BB358,E_Cust!AD358+E_Cust!BB358),2))</f>
        <v/>
      </c>
      <c r="M358" s="13">
        <f>IF(OR($A358&gt;$B$3,Debts!$V$14=0),"",ROUND(CHOOSE(StratNo,E_Snow!AE358+E_Snow!BC358,E_Aval!AE358+E_Aval!BC358,E_Smart!AE358+E_Smart!BC358,E_Dead!AE358+E_Dead!BC358,E_Cust!AE358+E_Cust!BC358),2))</f>
        <v/>
      </c>
      <c r="N358" s="13">
        <f>IF(OR($A358&gt;$B$3,Debts!$V$15=0),"",ROUND(CHOOSE(StratNo,E_Snow!AF358+E_Snow!BD358,E_Aval!AF358+E_Aval!BD358,E_Smart!AF358+E_Smart!BD358,E_Dead!AF358+E_Dead!BD358,E_Cust!AF358+E_Cust!BD358),2))</f>
        <v/>
      </c>
      <c r="O358" s="13">
        <f>IF(OR($A358&gt;$B$3,Debts!$V$16=0),"",ROUND(CHOOSE(StratNo,E_Snow!AG358+E_Snow!BE358,E_Aval!AG358+E_Aval!BE358,E_Smart!AG358+E_Smart!BE358,E_Dead!AG358+E_Dead!BE358,E_Cust!AG358+E_Cust!BE358),2))</f>
        <v/>
      </c>
      <c r="P358" s="13">
        <f>IF($A358&gt;$B$3,"",CHOOSE(StratNo,E_Snow!G358,E_Aval!G358,E_Smart!G358,E_Dead!G358,E_Cust!G358))</f>
        <v/>
      </c>
      <c r="Q358" s="13">
        <f>IF($A358&gt;$B$3,"",CHOOSE(StratNo,E_Snow!H358,E_Aval!H358,E_Smart!H358,E_Dead!H358,E_Cust!H358))</f>
        <v/>
      </c>
      <c r="R358" s="13">
        <f>IF($A358&gt;$B$3,"",CHOOSE(StratNo,E_Snow!I358,E_Aval!I358,E_Smart!I358,E_Dead!I358,E_Cust!I358))</f>
        <v/>
      </c>
    </row>
    <row r="359">
      <c r="A359" s="20" t="n">
        <v>354</v>
      </c>
      <c r="B359" s="11">
        <f>IF(A359&gt;$B$3,"",Months!B359)</f>
        <v/>
      </c>
      <c r="C359" s="13">
        <f>IF(A359&gt;$B$3,"",ROUND(Months!C359+Months!D359,2))</f>
        <v/>
      </c>
      <c r="D359" s="13">
        <f>IF(OR($A359&gt;$B$3,Debts!$V$5=0),"",ROUND(CHOOSE(StratNo,E_Snow!V359+E_Snow!AT359,E_Aval!V359+E_Aval!AT359,E_Smart!V359+E_Smart!AT359,E_Dead!V359+E_Dead!AT359,E_Cust!V359+E_Cust!AT359),2))</f>
        <v/>
      </c>
      <c r="E359" s="13">
        <f>IF(OR($A359&gt;$B$3,Debts!$V$6=0),"",ROUND(CHOOSE(StratNo,E_Snow!W359+E_Snow!AU359,E_Aval!W359+E_Aval!AU359,E_Smart!W359+E_Smart!AU359,E_Dead!W359+E_Dead!AU359,E_Cust!W359+E_Cust!AU359),2))</f>
        <v/>
      </c>
      <c r="F359" s="13">
        <f>IF(OR($A359&gt;$B$3,Debts!$V$7=0),"",ROUND(CHOOSE(StratNo,E_Snow!X359+E_Snow!AV359,E_Aval!X359+E_Aval!AV359,E_Smart!X359+E_Smart!AV359,E_Dead!X359+E_Dead!AV359,E_Cust!X359+E_Cust!AV359),2))</f>
        <v/>
      </c>
      <c r="G359" s="13">
        <f>IF(OR($A359&gt;$B$3,Debts!$V$8=0),"",ROUND(CHOOSE(StratNo,E_Snow!Y359+E_Snow!AW359,E_Aval!Y359+E_Aval!AW359,E_Smart!Y359+E_Smart!AW359,E_Dead!Y359+E_Dead!AW359,E_Cust!Y359+E_Cust!AW359),2))</f>
        <v/>
      </c>
      <c r="H359" s="13">
        <f>IF(OR($A359&gt;$B$3,Debts!$V$9=0),"",ROUND(CHOOSE(StratNo,E_Snow!Z359+E_Snow!AX359,E_Aval!Z359+E_Aval!AX359,E_Smart!Z359+E_Smart!AX359,E_Dead!Z359+E_Dead!AX359,E_Cust!Z359+E_Cust!AX359),2))</f>
        <v/>
      </c>
      <c r="I359" s="13">
        <f>IF(OR($A359&gt;$B$3,Debts!$V$10=0),"",ROUND(CHOOSE(StratNo,E_Snow!AA359+E_Snow!AY359,E_Aval!AA359+E_Aval!AY359,E_Smart!AA359+E_Smart!AY359,E_Dead!AA359+E_Dead!AY359,E_Cust!AA359+E_Cust!AY359),2))</f>
        <v/>
      </c>
      <c r="J359" s="13">
        <f>IF(OR($A359&gt;$B$3,Debts!$V$11=0),"",ROUND(CHOOSE(StratNo,E_Snow!AB359+E_Snow!AZ359,E_Aval!AB359+E_Aval!AZ359,E_Smart!AB359+E_Smart!AZ359,E_Dead!AB359+E_Dead!AZ359,E_Cust!AB359+E_Cust!AZ359),2))</f>
        <v/>
      </c>
      <c r="K359" s="13">
        <f>IF(OR($A359&gt;$B$3,Debts!$V$12=0),"",ROUND(CHOOSE(StratNo,E_Snow!AC359+E_Snow!BA359,E_Aval!AC359+E_Aval!BA359,E_Smart!AC359+E_Smart!BA359,E_Dead!AC359+E_Dead!BA359,E_Cust!AC359+E_Cust!BA359),2))</f>
        <v/>
      </c>
      <c r="L359" s="13">
        <f>IF(OR($A359&gt;$B$3,Debts!$V$13=0),"",ROUND(CHOOSE(StratNo,E_Snow!AD359+E_Snow!BB359,E_Aval!AD359+E_Aval!BB359,E_Smart!AD359+E_Smart!BB359,E_Dead!AD359+E_Dead!BB359,E_Cust!AD359+E_Cust!BB359),2))</f>
        <v/>
      </c>
      <c r="M359" s="13">
        <f>IF(OR($A359&gt;$B$3,Debts!$V$14=0),"",ROUND(CHOOSE(StratNo,E_Snow!AE359+E_Snow!BC359,E_Aval!AE359+E_Aval!BC359,E_Smart!AE359+E_Smart!BC359,E_Dead!AE359+E_Dead!BC359,E_Cust!AE359+E_Cust!BC359),2))</f>
        <v/>
      </c>
      <c r="N359" s="13">
        <f>IF(OR($A359&gt;$B$3,Debts!$V$15=0),"",ROUND(CHOOSE(StratNo,E_Snow!AF359+E_Snow!BD359,E_Aval!AF359+E_Aval!BD359,E_Smart!AF359+E_Smart!BD359,E_Dead!AF359+E_Dead!BD359,E_Cust!AF359+E_Cust!BD359),2))</f>
        <v/>
      </c>
      <c r="O359" s="13">
        <f>IF(OR($A359&gt;$B$3,Debts!$V$16=0),"",ROUND(CHOOSE(StratNo,E_Snow!AG359+E_Snow!BE359,E_Aval!AG359+E_Aval!BE359,E_Smart!AG359+E_Smart!BE359,E_Dead!AG359+E_Dead!BE359,E_Cust!AG359+E_Cust!BE359),2))</f>
        <v/>
      </c>
      <c r="P359" s="13">
        <f>IF($A359&gt;$B$3,"",CHOOSE(StratNo,E_Snow!G359,E_Aval!G359,E_Smart!G359,E_Dead!G359,E_Cust!G359))</f>
        <v/>
      </c>
      <c r="Q359" s="13">
        <f>IF($A359&gt;$B$3,"",CHOOSE(StratNo,E_Snow!H359,E_Aval!H359,E_Smart!H359,E_Dead!H359,E_Cust!H359))</f>
        <v/>
      </c>
      <c r="R359" s="13">
        <f>IF($A359&gt;$B$3,"",CHOOSE(StratNo,E_Snow!I359,E_Aval!I359,E_Smart!I359,E_Dead!I359,E_Cust!I359))</f>
        <v/>
      </c>
    </row>
    <row r="360">
      <c r="A360" s="20" t="n">
        <v>355</v>
      </c>
      <c r="B360" s="11">
        <f>IF(A360&gt;$B$3,"",Months!B360)</f>
        <v/>
      </c>
      <c r="C360" s="13">
        <f>IF(A360&gt;$B$3,"",ROUND(Months!C360+Months!D360,2))</f>
        <v/>
      </c>
      <c r="D360" s="13">
        <f>IF(OR($A360&gt;$B$3,Debts!$V$5=0),"",ROUND(CHOOSE(StratNo,E_Snow!V360+E_Snow!AT360,E_Aval!V360+E_Aval!AT360,E_Smart!V360+E_Smart!AT360,E_Dead!V360+E_Dead!AT360,E_Cust!V360+E_Cust!AT360),2))</f>
        <v/>
      </c>
      <c r="E360" s="13">
        <f>IF(OR($A360&gt;$B$3,Debts!$V$6=0),"",ROUND(CHOOSE(StratNo,E_Snow!W360+E_Snow!AU360,E_Aval!W360+E_Aval!AU360,E_Smart!W360+E_Smart!AU360,E_Dead!W360+E_Dead!AU360,E_Cust!W360+E_Cust!AU360),2))</f>
        <v/>
      </c>
      <c r="F360" s="13">
        <f>IF(OR($A360&gt;$B$3,Debts!$V$7=0),"",ROUND(CHOOSE(StratNo,E_Snow!X360+E_Snow!AV360,E_Aval!X360+E_Aval!AV360,E_Smart!X360+E_Smart!AV360,E_Dead!X360+E_Dead!AV360,E_Cust!X360+E_Cust!AV360),2))</f>
        <v/>
      </c>
      <c r="G360" s="13">
        <f>IF(OR($A360&gt;$B$3,Debts!$V$8=0),"",ROUND(CHOOSE(StratNo,E_Snow!Y360+E_Snow!AW360,E_Aval!Y360+E_Aval!AW360,E_Smart!Y360+E_Smart!AW360,E_Dead!Y360+E_Dead!AW360,E_Cust!Y360+E_Cust!AW360),2))</f>
        <v/>
      </c>
      <c r="H360" s="13">
        <f>IF(OR($A360&gt;$B$3,Debts!$V$9=0),"",ROUND(CHOOSE(StratNo,E_Snow!Z360+E_Snow!AX360,E_Aval!Z360+E_Aval!AX360,E_Smart!Z360+E_Smart!AX360,E_Dead!Z360+E_Dead!AX360,E_Cust!Z360+E_Cust!AX360),2))</f>
        <v/>
      </c>
      <c r="I360" s="13">
        <f>IF(OR($A360&gt;$B$3,Debts!$V$10=0),"",ROUND(CHOOSE(StratNo,E_Snow!AA360+E_Snow!AY360,E_Aval!AA360+E_Aval!AY360,E_Smart!AA360+E_Smart!AY360,E_Dead!AA360+E_Dead!AY360,E_Cust!AA360+E_Cust!AY360),2))</f>
        <v/>
      </c>
      <c r="J360" s="13">
        <f>IF(OR($A360&gt;$B$3,Debts!$V$11=0),"",ROUND(CHOOSE(StratNo,E_Snow!AB360+E_Snow!AZ360,E_Aval!AB360+E_Aval!AZ360,E_Smart!AB360+E_Smart!AZ360,E_Dead!AB360+E_Dead!AZ360,E_Cust!AB360+E_Cust!AZ360),2))</f>
        <v/>
      </c>
      <c r="K360" s="13">
        <f>IF(OR($A360&gt;$B$3,Debts!$V$12=0),"",ROUND(CHOOSE(StratNo,E_Snow!AC360+E_Snow!BA360,E_Aval!AC360+E_Aval!BA360,E_Smart!AC360+E_Smart!BA360,E_Dead!AC360+E_Dead!BA360,E_Cust!AC360+E_Cust!BA360),2))</f>
        <v/>
      </c>
      <c r="L360" s="13">
        <f>IF(OR($A360&gt;$B$3,Debts!$V$13=0),"",ROUND(CHOOSE(StratNo,E_Snow!AD360+E_Snow!BB360,E_Aval!AD360+E_Aval!BB360,E_Smart!AD360+E_Smart!BB360,E_Dead!AD360+E_Dead!BB360,E_Cust!AD360+E_Cust!BB360),2))</f>
        <v/>
      </c>
      <c r="M360" s="13">
        <f>IF(OR($A360&gt;$B$3,Debts!$V$14=0),"",ROUND(CHOOSE(StratNo,E_Snow!AE360+E_Snow!BC360,E_Aval!AE360+E_Aval!BC360,E_Smart!AE360+E_Smart!BC360,E_Dead!AE360+E_Dead!BC360,E_Cust!AE360+E_Cust!BC360),2))</f>
        <v/>
      </c>
      <c r="N360" s="13">
        <f>IF(OR($A360&gt;$B$3,Debts!$V$15=0),"",ROUND(CHOOSE(StratNo,E_Snow!AF360+E_Snow!BD360,E_Aval!AF360+E_Aval!BD360,E_Smart!AF360+E_Smart!BD360,E_Dead!AF360+E_Dead!BD360,E_Cust!AF360+E_Cust!BD360),2))</f>
        <v/>
      </c>
      <c r="O360" s="13">
        <f>IF(OR($A360&gt;$B$3,Debts!$V$16=0),"",ROUND(CHOOSE(StratNo,E_Snow!AG360+E_Snow!BE360,E_Aval!AG360+E_Aval!BE360,E_Smart!AG360+E_Smart!BE360,E_Dead!AG360+E_Dead!BE360,E_Cust!AG360+E_Cust!BE360),2))</f>
        <v/>
      </c>
      <c r="P360" s="13">
        <f>IF($A360&gt;$B$3,"",CHOOSE(StratNo,E_Snow!G360,E_Aval!G360,E_Smart!G360,E_Dead!G360,E_Cust!G360))</f>
        <v/>
      </c>
      <c r="Q360" s="13">
        <f>IF($A360&gt;$B$3,"",CHOOSE(StratNo,E_Snow!H360,E_Aval!H360,E_Smart!H360,E_Dead!H360,E_Cust!H360))</f>
        <v/>
      </c>
      <c r="R360" s="13">
        <f>IF($A360&gt;$B$3,"",CHOOSE(StratNo,E_Snow!I360,E_Aval!I360,E_Smart!I360,E_Dead!I360,E_Cust!I360))</f>
        <v/>
      </c>
    </row>
    <row r="361">
      <c r="A361" s="20" t="n">
        <v>356</v>
      </c>
      <c r="B361" s="11">
        <f>IF(A361&gt;$B$3,"",Months!B361)</f>
        <v/>
      </c>
      <c r="C361" s="13">
        <f>IF(A361&gt;$B$3,"",ROUND(Months!C361+Months!D361,2))</f>
        <v/>
      </c>
      <c r="D361" s="13">
        <f>IF(OR($A361&gt;$B$3,Debts!$V$5=0),"",ROUND(CHOOSE(StratNo,E_Snow!V361+E_Snow!AT361,E_Aval!V361+E_Aval!AT361,E_Smart!V361+E_Smart!AT361,E_Dead!V361+E_Dead!AT361,E_Cust!V361+E_Cust!AT361),2))</f>
        <v/>
      </c>
      <c r="E361" s="13">
        <f>IF(OR($A361&gt;$B$3,Debts!$V$6=0),"",ROUND(CHOOSE(StratNo,E_Snow!W361+E_Snow!AU361,E_Aval!W361+E_Aval!AU361,E_Smart!W361+E_Smart!AU361,E_Dead!W361+E_Dead!AU361,E_Cust!W361+E_Cust!AU361),2))</f>
        <v/>
      </c>
      <c r="F361" s="13">
        <f>IF(OR($A361&gt;$B$3,Debts!$V$7=0),"",ROUND(CHOOSE(StratNo,E_Snow!X361+E_Snow!AV361,E_Aval!X361+E_Aval!AV361,E_Smart!X361+E_Smart!AV361,E_Dead!X361+E_Dead!AV361,E_Cust!X361+E_Cust!AV361),2))</f>
        <v/>
      </c>
      <c r="G361" s="13">
        <f>IF(OR($A361&gt;$B$3,Debts!$V$8=0),"",ROUND(CHOOSE(StratNo,E_Snow!Y361+E_Snow!AW361,E_Aval!Y361+E_Aval!AW361,E_Smart!Y361+E_Smart!AW361,E_Dead!Y361+E_Dead!AW361,E_Cust!Y361+E_Cust!AW361),2))</f>
        <v/>
      </c>
      <c r="H361" s="13">
        <f>IF(OR($A361&gt;$B$3,Debts!$V$9=0),"",ROUND(CHOOSE(StratNo,E_Snow!Z361+E_Snow!AX361,E_Aval!Z361+E_Aval!AX361,E_Smart!Z361+E_Smart!AX361,E_Dead!Z361+E_Dead!AX361,E_Cust!Z361+E_Cust!AX361),2))</f>
        <v/>
      </c>
      <c r="I361" s="13">
        <f>IF(OR($A361&gt;$B$3,Debts!$V$10=0),"",ROUND(CHOOSE(StratNo,E_Snow!AA361+E_Snow!AY361,E_Aval!AA361+E_Aval!AY361,E_Smart!AA361+E_Smart!AY361,E_Dead!AA361+E_Dead!AY361,E_Cust!AA361+E_Cust!AY361),2))</f>
        <v/>
      </c>
      <c r="J361" s="13">
        <f>IF(OR($A361&gt;$B$3,Debts!$V$11=0),"",ROUND(CHOOSE(StratNo,E_Snow!AB361+E_Snow!AZ361,E_Aval!AB361+E_Aval!AZ361,E_Smart!AB361+E_Smart!AZ361,E_Dead!AB361+E_Dead!AZ361,E_Cust!AB361+E_Cust!AZ361),2))</f>
        <v/>
      </c>
      <c r="K361" s="13">
        <f>IF(OR($A361&gt;$B$3,Debts!$V$12=0),"",ROUND(CHOOSE(StratNo,E_Snow!AC361+E_Snow!BA361,E_Aval!AC361+E_Aval!BA361,E_Smart!AC361+E_Smart!BA361,E_Dead!AC361+E_Dead!BA361,E_Cust!AC361+E_Cust!BA361),2))</f>
        <v/>
      </c>
      <c r="L361" s="13">
        <f>IF(OR($A361&gt;$B$3,Debts!$V$13=0),"",ROUND(CHOOSE(StratNo,E_Snow!AD361+E_Snow!BB361,E_Aval!AD361+E_Aval!BB361,E_Smart!AD361+E_Smart!BB361,E_Dead!AD361+E_Dead!BB361,E_Cust!AD361+E_Cust!BB361),2))</f>
        <v/>
      </c>
      <c r="M361" s="13">
        <f>IF(OR($A361&gt;$B$3,Debts!$V$14=0),"",ROUND(CHOOSE(StratNo,E_Snow!AE361+E_Snow!BC361,E_Aval!AE361+E_Aval!BC361,E_Smart!AE361+E_Smart!BC361,E_Dead!AE361+E_Dead!BC361,E_Cust!AE361+E_Cust!BC361),2))</f>
        <v/>
      </c>
      <c r="N361" s="13">
        <f>IF(OR($A361&gt;$B$3,Debts!$V$15=0),"",ROUND(CHOOSE(StratNo,E_Snow!AF361+E_Snow!BD361,E_Aval!AF361+E_Aval!BD361,E_Smart!AF361+E_Smart!BD361,E_Dead!AF361+E_Dead!BD361,E_Cust!AF361+E_Cust!BD361),2))</f>
        <v/>
      </c>
      <c r="O361" s="13">
        <f>IF(OR($A361&gt;$B$3,Debts!$V$16=0),"",ROUND(CHOOSE(StratNo,E_Snow!AG361+E_Snow!BE361,E_Aval!AG361+E_Aval!BE361,E_Smart!AG361+E_Smart!BE361,E_Dead!AG361+E_Dead!BE361,E_Cust!AG361+E_Cust!BE361),2))</f>
        <v/>
      </c>
      <c r="P361" s="13">
        <f>IF($A361&gt;$B$3,"",CHOOSE(StratNo,E_Snow!G361,E_Aval!G361,E_Smart!G361,E_Dead!G361,E_Cust!G361))</f>
        <v/>
      </c>
      <c r="Q361" s="13">
        <f>IF($A361&gt;$B$3,"",CHOOSE(StratNo,E_Snow!H361,E_Aval!H361,E_Smart!H361,E_Dead!H361,E_Cust!H361))</f>
        <v/>
      </c>
      <c r="R361" s="13">
        <f>IF($A361&gt;$B$3,"",CHOOSE(StratNo,E_Snow!I361,E_Aval!I361,E_Smart!I361,E_Dead!I361,E_Cust!I361))</f>
        <v/>
      </c>
    </row>
    <row r="362">
      <c r="A362" s="20" t="n">
        <v>357</v>
      </c>
      <c r="B362" s="11">
        <f>IF(A362&gt;$B$3,"",Months!B362)</f>
        <v/>
      </c>
      <c r="C362" s="13">
        <f>IF(A362&gt;$B$3,"",ROUND(Months!C362+Months!D362,2))</f>
        <v/>
      </c>
      <c r="D362" s="13">
        <f>IF(OR($A362&gt;$B$3,Debts!$V$5=0),"",ROUND(CHOOSE(StratNo,E_Snow!V362+E_Snow!AT362,E_Aval!V362+E_Aval!AT362,E_Smart!V362+E_Smart!AT362,E_Dead!V362+E_Dead!AT362,E_Cust!V362+E_Cust!AT362),2))</f>
        <v/>
      </c>
      <c r="E362" s="13">
        <f>IF(OR($A362&gt;$B$3,Debts!$V$6=0),"",ROUND(CHOOSE(StratNo,E_Snow!W362+E_Snow!AU362,E_Aval!W362+E_Aval!AU362,E_Smart!W362+E_Smart!AU362,E_Dead!W362+E_Dead!AU362,E_Cust!W362+E_Cust!AU362),2))</f>
        <v/>
      </c>
      <c r="F362" s="13">
        <f>IF(OR($A362&gt;$B$3,Debts!$V$7=0),"",ROUND(CHOOSE(StratNo,E_Snow!X362+E_Snow!AV362,E_Aval!X362+E_Aval!AV362,E_Smart!X362+E_Smart!AV362,E_Dead!X362+E_Dead!AV362,E_Cust!X362+E_Cust!AV362),2))</f>
        <v/>
      </c>
      <c r="G362" s="13">
        <f>IF(OR($A362&gt;$B$3,Debts!$V$8=0),"",ROUND(CHOOSE(StratNo,E_Snow!Y362+E_Snow!AW362,E_Aval!Y362+E_Aval!AW362,E_Smart!Y362+E_Smart!AW362,E_Dead!Y362+E_Dead!AW362,E_Cust!Y362+E_Cust!AW362),2))</f>
        <v/>
      </c>
      <c r="H362" s="13">
        <f>IF(OR($A362&gt;$B$3,Debts!$V$9=0),"",ROUND(CHOOSE(StratNo,E_Snow!Z362+E_Snow!AX362,E_Aval!Z362+E_Aval!AX362,E_Smart!Z362+E_Smart!AX362,E_Dead!Z362+E_Dead!AX362,E_Cust!Z362+E_Cust!AX362),2))</f>
        <v/>
      </c>
      <c r="I362" s="13">
        <f>IF(OR($A362&gt;$B$3,Debts!$V$10=0),"",ROUND(CHOOSE(StratNo,E_Snow!AA362+E_Snow!AY362,E_Aval!AA362+E_Aval!AY362,E_Smart!AA362+E_Smart!AY362,E_Dead!AA362+E_Dead!AY362,E_Cust!AA362+E_Cust!AY362),2))</f>
        <v/>
      </c>
      <c r="J362" s="13">
        <f>IF(OR($A362&gt;$B$3,Debts!$V$11=0),"",ROUND(CHOOSE(StratNo,E_Snow!AB362+E_Snow!AZ362,E_Aval!AB362+E_Aval!AZ362,E_Smart!AB362+E_Smart!AZ362,E_Dead!AB362+E_Dead!AZ362,E_Cust!AB362+E_Cust!AZ362),2))</f>
        <v/>
      </c>
      <c r="K362" s="13">
        <f>IF(OR($A362&gt;$B$3,Debts!$V$12=0),"",ROUND(CHOOSE(StratNo,E_Snow!AC362+E_Snow!BA362,E_Aval!AC362+E_Aval!BA362,E_Smart!AC362+E_Smart!BA362,E_Dead!AC362+E_Dead!BA362,E_Cust!AC362+E_Cust!BA362),2))</f>
        <v/>
      </c>
      <c r="L362" s="13">
        <f>IF(OR($A362&gt;$B$3,Debts!$V$13=0),"",ROUND(CHOOSE(StratNo,E_Snow!AD362+E_Snow!BB362,E_Aval!AD362+E_Aval!BB362,E_Smart!AD362+E_Smart!BB362,E_Dead!AD362+E_Dead!BB362,E_Cust!AD362+E_Cust!BB362),2))</f>
        <v/>
      </c>
      <c r="M362" s="13">
        <f>IF(OR($A362&gt;$B$3,Debts!$V$14=0),"",ROUND(CHOOSE(StratNo,E_Snow!AE362+E_Snow!BC362,E_Aval!AE362+E_Aval!BC362,E_Smart!AE362+E_Smart!BC362,E_Dead!AE362+E_Dead!BC362,E_Cust!AE362+E_Cust!BC362),2))</f>
        <v/>
      </c>
      <c r="N362" s="13">
        <f>IF(OR($A362&gt;$B$3,Debts!$V$15=0),"",ROUND(CHOOSE(StratNo,E_Snow!AF362+E_Snow!BD362,E_Aval!AF362+E_Aval!BD362,E_Smart!AF362+E_Smart!BD362,E_Dead!AF362+E_Dead!BD362,E_Cust!AF362+E_Cust!BD362),2))</f>
        <v/>
      </c>
      <c r="O362" s="13">
        <f>IF(OR($A362&gt;$B$3,Debts!$V$16=0),"",ROUND(CHOOSE(StratNo,E_Snow!AG362+E_Snow!BE362,E_Aval!AG362+E_Aval!BE362,E_Smart!AG362+E_Smart!BE362,E_Dead!AG362+E_Dead!BE362,E_Cust!AG362+E_Cust!BE362),2))</f>
        <v/>
      </c>
      <c r="P362" s="13">
        <f>IF($A362&gt;$B$3,"",CHOOSE(StratNo,E_Snow!G362,E_Aval!G362,E_Smart!G362,E_Dead!G362,E_Cust!G362))</f>
        <v/>
      </c>
      <c r="Q362" s="13">
        <f>IF($A362&gt;$B$3,"",CHOOSE(StratNo,E_Snow!H362,E_Aval!H362,E_Smart!H362,E_Dead!H362,E_Cust!H362))</f>
        <v/>
      </c>
      <c r="R362" s="13">
        <f>IF($A362&gt;$B$3,"",CHOOSE(StratNo,E_Snow!I362,E_Aval!I362,E_Smart!I362,E_Dead!I362,E_Cust!I362))</f>
        <v/>
      </c>
    </row>
    <row r="363">
      <c r="A363" s="20" t="n">
        <v>358</v>
      </c>
      <c r="B363" s="11">
        <f>IF(A363&gt;$B$3,"",Months!B363)</f>
        <v/>
      </c>
      <c r="C363" s="13">
        <f>IF(A363&gt;$B$3,"",ROUND(Months!C363+Months!D363,2))</f>
        <v/>
      </c>
      <c r="D363" s="13">
        <f>IF(OR($A363&gt;$B$3,Debts!$V$5=0),"",ROUND(CHOOSE(StratNo,E_Snow!V363+E_Snow!AT363,E_Aval!V363+E_Aval!AT363,E_Smart!V363+E_Smart!AT363,E_Dead!V363+E_Dead!AT363,E_Cust!V363+E_Cust!AT363),2))</f>
        <v/>
      </c>
      <c r="E363" s="13">
        <f>IF(OR($A363&gt;$B$3,Debts!$V$6=0),"",ROUND(CHOOSE(StratNo,E_Snow!W363+E_Snow!AU363,E_Aval!W363+E_Aval!AU363,E_Smart!W363+E_Smart!AU363,E_Dead!W363+E_Dead!AU363,E_Cust!W363+E_Cust!AU363),2))</f>
        <v/>
      </c>
      <c r="F363" s="13">
        <f>IF(OR($A363&gt;$B$3,Debts!$V$7=0),"",ROUND(CHOOSE(StratNo,E_Snow!X363+E_Snow!AV363,E_Aval!X363+E_Aval!AV363,E_Smart!X363+E_Smart!AV363,E_Dead!X363+E_Dead!AV363,E_Cust!X363+E_Cust!AV363),2))</f>
        <v/>
      </c>
      <c r="G363" s="13">
        <f>IF(OR($A363&gt;$B$3,Debts!$V$8=0),"",ROUND(CHOOSE(StratNo,E_Snow!Y363+E_Snow!AW363,E_Aval!Y363+E_Aval!AW363,E_Smart!Y363+E_Smart!AW363,E_Dead!Y363+E_Dead!AW363,E_Cust!Y363+E_Cust!AW363),2))</f>
        <v/>
      </c>
      <c r="H363" s="13">
        <f>IF(OR($A363&gt;$B$3,Debts!$V$9=0),"",ROUND(CHOOSE(StratNo,E_Snow!Z363+E_Snow!AX363,E_Aval!Z363+E_Aval!AX363,E_Smart!Z363+E_Smart!AX363,E_Dead!Z363+E_Dead!AX363,E_Cust!Z363+E_Cust!AX363),2))</f>
        <v/>
      </c>
      <c r="I363" s="13">
        <f>IF(OR($A363&gt;$B$3,Debts!$V$10=0),"",ROUND(CHOOSE(StratNo,E_Snow!AA363+E_Snow!AY363,E_Aval!AA363+E_Aval!AY363,E_Smart!AA363+E_Smart!AY363,E_Dead!AA363+E_Dead!AY363,E_Cust!AA363+E_Cust!AY363),2))</f>
        <v/>
      </c>
      <c r="J363" s="13">
        <f>IF(OR($A363&gt;$B$3,Debts!$V$11=0),"",ROUND(CHOOSE(StratNo,E_Snow!AB363+E_Snow!AZ363,E_Aval!AB363+E_Aval!AZ363,E_Smart!AB363+E_Smart!AZ363,E_Dead!AB363+E_Dead!AZ363,E_Cust!AB363+E_Cust!AZ363),2))</f>
        <v/>
      </c>
      <c r="K363" s="13">
        <f>IF(OR($A363&gt;$B$3,Debts!$V$12=0),"",ROUND(CHOOSE(StratNo,E_Snow!AC363+E_Snow!BA363,E_Aval!AC363+E_Aval!BA363,E_Smart!AC363+E_Smart!BA363,E_Dead!AC363+E_Dead!BA363,E_Cust!AC363+E_Cust!BA363),2))</f>
        <v/>
      </c>
      <c r="L363" s="13">
        <f>IF(OR($A363&gt;$B$3,Debts!$V$13=0),"",ROUND(CHOOSE(StratNo,E_Snow!AD363+E_Snow!BB363,E_Aval!AD363+E_Aval!BB363,E_Smart!AD363+E_Smart!BB363,E_Dead!AD363+E_Dead!BB363,E_Cust!AD363+E_Cust!BB363),2))</f>
        <v/>
      </c>
      <c r="M363" s="13">
        <f>IF(OR($A363&gt;$B$3,Debts!$V$14=0),"",ROUND(CHOOSE(StratNo,E_Snow!AE363+E_Snow!BC363,E_Aval!AE363+E_Aval!BC363,E_Smart!AE363+E_Smart!BC363,E_Dead!AE363+E_Dead!BC363,E_Cust!AE363+E_Cust!BC363),2))</f>
        <v/>
      </c>
      <c r="N363" s="13">
        <f>IF(OR($A363&gt;$B$3,Debts!$V$15=0),"",ROUND(CHOOSE(StratNo,E_Snow!AF363+E_Snow!BD363,E_Aval!AF363+E_Aval!BD363,E_Smart!AF363+E_Smart!BD363,E_Dead!AF363+E_Dead!BD363,E_Cust!AF363+E_Cust!BD363),2))</f>
        <v/>
      </c>
      <c r="O363" s="13">
        <f>IF(OR($A363&gt;$B$3,Debts!$V$16=0),"",ROUND(CHOOSE(StratNo,E_Snow!AG363+E_Snow!BE363,E_Aval!AG363+E_Aval!BE363,E_Smart!AG363+E_Smart!BE363,E_Dead!AG363+E_Dead!BE363,E_Cust!AG363+E_Cust!BE363),2))</f>
        <v/>
      </c>
      <c r="P363" s="13">
        <f>IF($A363&gt;$B$3,"",CHOOSE(StratNo,E_Snow!G363,E_Aval!G363,E_Smart!G363,E_Dead!G363,E_Cust!G363))</f>
        <v/>
      </c>
      <c r="Q363" s="13">
        <f>IF($A363&gt;$B$3,"",CHOOSE(StratNo,E_Snow!H363,E_Aval!H363,E_Smart!H363,E_Dead!H363,E_Cust!H363))</f>
        <v/>
      </c>
      <c r="R363" s="13">
        <f>IF($A363&gt;$B$3,"",CHOOSE(StratNo,E_Snow!I363,E_Aval!I363,E_Smart!I363,E_Dead!I363,E_Cust!I363))</f>
        <v/>
      </c>
    </row>
    <row r="364">
      <c r="A364" s="20" t="n">
        <v>359</v>
      </c>
      <c r="B364" s="11">
        <f>IF(A364&gt;$B$3,"",Months!B364)</f>
        <v/>
      </c>
      <c r="C364" s="13">
        <f>IF(A364&gt;$B$3,"",ROUND(Months!C364+Months!D364,2))</f>
        <v/>
      </c>
      <c r="D364" s="13">
        <f>IF(OR($A364&gt;$B$3,Debts!$V$5=0),"",ROUND(CHOOSE(StratNo,E_Snow!V364+E_Snow!AT364,E_Aval!V364+E_Aval!AT364,E_Smart!V364+E_Smart!AT364,E_Dead!V364+E_Dead!AT364,E_Cust!V364+E_Cust!AT364),2))</f>
        <v/>
      </c>
      <c r="E364" s="13">
        <f>IF(OR($A364&gt;$B$3,Debts!$V$6=0),"",ROUND(CHOOSE(StratNo,E_Snow!W364+E_Snow!AU364,E_Aval!W364+E_Aval!AU364,E_Smart!W364+E_Smart!AU364,E_Dead!W364+E_Dead!AU364,E_Cust!W364+E_Cust!AU364),2))</f>
        <v/>
      </c>
      <c r="F364" s="13">
        <f>IF(OR($A364&gt;$B$3,Debts!$V$7=0),"",ROUND(CHOOSE(StratNo,E_Snow!X364+E_Snow!AV364,E_Aval!X364+E_Aval!AV364,E_Smart!X364+E_Smart!AV364,E_Dead!X364+E_Dead!AV364,E_Cust!X364+E_Cust!AV364),2))</f>
        <v/>
      </c>
      <c r="G364" s="13">
        <f>IF(OR($A364&gt;$B$3,Debts!$V$8=0),"",ROUND(CHOOSE(StratNo,E_Snow!Y364+E_Snow!AW364,E_Aval!Y364+E_Aval!AW364,E_Smart!Y364+E_Smart!AW364,E_Dead!Y364+E_Dead!AW364,E_Cust!Y364+E_Cust!AW364),2))</f>
        <v/>
      </c>
      <c r="H364" s="13">
        <f>IF(OR($A364&gt;$B$3,Debts!$V$9=0),"",ROUND(CHOOSE(StratNo,E_Snow!Z364+E_Snow!AX364,E_Aval!Z364+E_Aval!AX364,E_Smart!Z364+E_Smart!AX364,E_Dead!Z364+E_Dead!AX364,E_Cust!Z364+E_Cust!AX364),2))</f>
        <v/>
      </c>
      <c r="I364" s="13">
        <f>IF(OR($A364&gt;$B$3,Debts!$V$10=0),"",ROUND(CHOOSE(StratNo,E_Snow!AA364+E_Snow!AY364,E_Aval!AA364+E_Aval!AY364,E_Smart!AA364+E_Smart!AY364,E_Dead!AA364+E_Dead!AY364,E_Cust!AA364+E_Cust!AY364),2))</f>
        <v/>
      </c>
      <c r="J364" s="13">
        <f>IF(OR($A364&gt;$B$3,Debts!$V$11=0),"",ROUND(CHOOSE(StratNo,E_Snow!AB364+E_Snow!AZ364,E_Aval!AB364+E_Aval!AZ364,E_Smart!AB364+E_Smart!AZ364,E_Dead!AB364+E_Dead!AZ364,E_Cust!AB364+E_Cust!AZ364),2))</f>
        <v/>
      </c>
      <c r="K364" s="13">
        <f>IF(OR($A364&gt;$B$3,Debts!$V$12=0),"",ROUND(CHOOSE(StratNo,E_Snow!AC364+E_Snow!BA364,E_Aval!AC364+E_Aval!BA364,E_Smart!AC364+E_Smart!BA364,E_Dead!AC364+E_Dead!BA364,E_Cust!AC364+E_Cust!BA364),2))</f>
        <v/>
      </c>
      <c r="L364" s="13">
        <f>IF(OR($A364&gt;$B$3,Debts!$V$13=0),"",ROUND(CHOOSE(StratNo,E_Snow!AD364+E_Snow!BB364,E_Aval!AD364+E_Aval!BB364,E_Smart!AD364+E_Smart!BB364,E_Dead!AD364+E_Dead!BB364,E_Cust!AD364+E_Cust!BB364),2))</f>
        <v/>
      </c>
      <c r="M364" s="13">
        <f>IF(OR($A364&gt;$B$3,Debts!$V$14=0),"",ROUND(CHOOSE(StratNo,E_Snow!AE364+E_Snow!BC364,E_Aval!AE364+E_Aval!BC364,E_Smart!AE364+E_Smart!BC364,E_Dead!AE364+E_Dead!BC364,E_Cust!AE364+E_Cust!BC364),2))</f>
        <v/>
      </c>
      <c r="N364" s="13">
        <f>IF(OR($A364&gt;$B$3,Debts!$V$15=0),"",ROUND(CHOOSE(StratNo,E_Snow!AF364+E_Snow!BD364,E_Aval!AF364+E_Aval!BD364,E_Smart!AF364+E_Smart!BD364,E_Dead!AF364+E_Dead!BD364,E_Cust!AF364+E_Cust!BD364),2))</f>
        <v/>
      </c>
      <c r="O364" s="13">
        <f>IF(OR($A364&gt;$B$3,Debts!$V$16=0),"",ROUND(CHOOSE(StratNo,E_Snow!AG364+E_Snow!BE364,E_Aval!AG364+E_Aval!BE364,E_Smart!AG364+E_Smart!BE364,E_Dead!AG364+E_Dead!BE364,E_Cust!AG364+E_Cust!BE364),2))</f>
        <v/>
      </c>
      <c r="P364" s="13">
        <f>IF($A364&gt;$B$3,"",CHOOSE(StratNo,E_Snow!G364,E_Aval!G364,E_Smart!G364,E_Dead!G364,E_Cust!G364))</f>
        <v/>
      </c>
      <c r="Q364" s="13">
        <f>IF($A364&gt;$B$3,"",CHOOSE(StratNo,E_Snow!H364,E_Aval!H364,E_Smart!H364,E_Dead!H364,E_Cust!H364))</f>
        <v/>
      </c>
      <c r="R364" s="13">
        <f>IF($A364&gt;$B$3,"",CHOOSE(StratNo,E_Snow!I364,E_Aval!I364,E_Smart!I364,E_Dead!I364,E_Cust!I364))</f>
        <v/>
      </c>
    </row>
    <row r="365">
      <c r="A365" s="20" t="n">
        <v>360</v>
      </c>
      <c r="B365" s="11">
        <f>IF(A365&gt;$B$3,"",Months!B365)</f>
        <v/>
      </c>
      <c r="C365" s="13">
        <f>IF(A365&gt;$B$3,"",ROUND(Months!C365+Months!D365,2))</f>
        <v/>
      </c>
      <c r="D365" s="13">
        <f>IF(OR($A365&gt;$B$3,Debts!$V$5=0),"",ROUND(CHOOSE(StratNo,E_Snow!V365+E_Snow!AT365,E_Aval!V365+E_Aval!AT365,E_Smart!V365+E_Smart!AT365,E_Dead!V365+E_Dead!AT365,E_Cust!V365+E_Cust!AT365),2))</f>
        <v/>
      </c>
      <c r="E365" s="13">
        <f>IF(OR($A365&gt;$B$3,Debts!$V$6=0),"",ROUND(CHOOSE(StratNo,E_Snow!W365+E_Snow!AU365,E_Aval!W365+E_Aval!AU365,E_Smart!W365+E_Smart!AU365,E_Dead!W365+E_Dead!AU365,E_Cust!W365+E_Cust!AU365),2))</f>
        <v/>
      </c>
      <c r="F365" s="13">
        <f>IF(OR($A365&gt;$B$3,Debts!$V$7=0),"",ROUND(CHOOSE(StratNo,E_Snow!X365+E_Snow!AV365,E_Aval!X365+E_Aval!AV365,E_Smart!X365+E_Smart!AV365,E_Dead!X365+E_Dead!AV365,E_Cust!X365+E_Cust!AV365),2))</f>
        <v/>
      </c>
      <c r="G365" s="13">
        <f>IF(OR($A365&gt;$B$3,Debts!$V$8=0),"",ROUND(CHOOSE(StratNo,E_Snow!Y365+E_Snow!AW365,E_Aval!Y365+E_Aval!AW365,E_Smart!Y365+E_Smart!AW365,E_Dead!Y365+E_Dead!AW365,E_Cust!Y365+E_Cust!AW365),2))</f>
        <v/>
      </c>
      <c r="H365" s="13">
        <f>IF(OR($A365&gt;$B$3,Debts!$V$9=0),"",ROUND(CHOOSE(StratNo,E_Snow!Z365+E_Snow!AX365,E_Aval!Z365+E_Aval!AX365,E_Smart!Z365+E_Smart!AX365,E_Dead!Z365+E_Dead!AX365,E_Cust!Z365+E_Cust!AX365),2))</f>
        <v/>
      </c>
      <c r="I365" s="13">
        <f>IF(OR($A365&gt;$B$3,Debts!$V$10=0),"",ROUND(CHOOSE(StratNo,E_Snow!AA365+E_Snow!AY365,E_Aval!AA365+E_Aval!AY365,E_Smart!AA365+E_Smart!AY365,E_Dead!AA365+E_Dead!AY365,E_Cust!AA365+E_Cust!AY365),2))</f>
        <v/>
      </c>
      <c r="J365" s="13">
        <f>IF(OR($A365&gt;$B$3,Debts!$V$11=0),"",ROUND(CHOOSE(StratNo,E_Snow!AB365+E_Snow!AZ365,E_Aval!AB365+E_Aval!AZ365,E_Smart!AB365+E_Smart!AZ365,E_Dead!AB365+E_Dead!AZ365,E_Cust!AB365+E_Cust!AZ365),2))</f>
        <v/>
      </c>
      <c r="K365" s="13">
        <f>IF(OR($A365&gt;$B$3,Debts!$V$12=0),"",ROUND(CHOOSE(StratNo,E_Snow!AC365+E_Snow!BA365,E_Aval!AC365+E_Aval!BA365,E_Smart!AC365+E_Smart!BA365,E_Dead!AC365+E_Dead!BA365,E_Cust!AC365+E_Cust!BA365),2))</f>
        <v/>
      </c>
      <c r="L365" s="13">
        <f>IF(OR($A365&gt;$B$3,Debts!$V$13=0),"",ROUND(CHOOSE(StratNo,E_Snow!AD365+E_Snow!BB365,E_Aval!AD365+E_Aval!BB365,E_Smart!AD365+E_Smart!BB365,E_Dead!AD365+E_Dead!BB365,E_Cust!AD365+E_Cust!BB365),2))</f>
        <v/>
      </c>
      <c r="M365" s="13">
        <f>IF(OR($A365&gt;$B$3,Debts!$V$14=0),"",ROUND(CHOOSE(StratNo,E_Snow!AE365+E_Snow!BC365,E_Aval!AE365+E_Aval!BC365,E_Smart!AE365+E_Smart!BC365,E_Dead!AE365+E_Dead!BC365,E_Cust!AE365+E_Cust!BC365),2))</f>
        <v/>
      </c>
      <c r="N365" s="13">
        <f>IF(OR($A365&gt;$B$3,Debts!$V$15=0),"",ROUND(CHOOSE(StratNo,E_Snow!AF365+E_Snow!BD365,E_Aval!AF365+E_Aval!BD365,E_Smart!AF365+E_Smart!BD365,E_Dead!AF365+E_Dead!BD365,E_Cust!AF365+E_Cust!BD365),2))</f>
        <v/>
      </c>
      <c r="O365" s="13">
        <f>IF(OR($A365&gt;$B$3,Debts!$V$16=0),"",ROUND(CHOOSE(StratNo,E_Snow!AG365+E_Snow!BE365,E_Aval!AG365+E_Aval!BE365,E_Smart!AG365+E_Smart!BE365,E_Dead!AG365+E_Dead!BE365,E_Cust!AG365+E_Cust!BE365),2))</f>
        <v/>
      </c>
      <c r="P365" s="13">
        <f>IF($A365&gt;$B$3,"",CHOOSE(StratNo,E_Snow!G365,E_Aval!G365,E_Smart!G365,E_Dead!G365,E_Cust!G365))</f>
        <v/>
      </c>
      <c r="Q365" s="13">
        <f>IF($A365&gt;$B$3,"",CHOOSE(StratNo,E_Snow!H365,E_Aval!H365,E_Smart!H365,E_Dead!H365,E_Cust!H365))</f>
        <v/>
      </c>
      <c r="R365" s="13">
        <f>IF($A365&gt;$B$3,"",CHOOSE(StratNo,E_Snow!I365,E_Aval!I365,E_Smart!I365,E_Dead!I365,E_Cust!I365))</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sheetPr>
  <dimension ref="A1:D365"/>
  <sheetViews>
    <sheetView showGridLines="0" workbookViewId="0">
      <selection activeCell="A1" sqref="A1"/>
    </sheetView>
  </sheetViews>
  <sheetFormatPr baseColWidth="8" defaultRowHeight="15"/>
  <cols>
    <col width="14" customWidth="1" min="1" max="1"/>
    <col width="14" customWidth="1" min="2" max="2"/>
    <col width="14" customWidth="1" min="3" max="3"/>
    <col width="14" customWidth="1" min="4" max="4"/>
  </cols>
  <sheetData>
    <row r="1">
      <c r="A1" s="1" t="inlineStr">
        <is>
          <t>Months (helper)</t>
        </is>
      </c>
    </row>
    <row r="2">
      <c r="A2" s="2" t="inlineStr">
        <is>
          <t>Month dates, the monthly amount in force, and one-off extras. Used by every strategy.</t>
        </is>
      </c>
    </row>
    <row r="5">
      <c r="A5" s="7" t="inlineStr">
        <is>
          <t>Month #</t>
        </is>
      </c>
      <c r="B5" s="7" t="inlineStr">
        <is>
          <t>Month</t>
        </is>
      </c>
      <c r="C5" s="7" t="inlineStr">
        <is>
          <t>Monthly amount</t>
        </is>
      </c>
      <c r="D5" s="7" t="inlineStr">
        <is>
          <t>One-off extras</t>
        </is>
      </c>
    </row>
    <row r="6">
      <c r="A6" t="n">
        <v>1</v>
      </c>
      <c r="B6" s="11">
        <f>DATE(YEAR(StartM),MONTH(StartM)+A6-1,1)</f>
        <v/>
      </c>
      <c r="C6" s="13">
        <f>IF(SUMPRODUCT(MAX((Extras!$J$6:$J$17&lt;EOMONTH(B6,0)+1)*Extras!$J$6:$J$17))=0,N(Budget),INDEX(Extras!$K$6:$K$17,MATCH(SUMPRODUCT(MAX((Extras!$J$6:$J$17&lt;EOMONTH(B6,0)+1)*Extras!$J$6:$J$17)),Extras!$J$6:$J$17,0)))</f>
        <v/>
      </c>
      <c r="D6" s="13">
        <f>SUMIFS(Extras!$G$6:$G$29,Extras!$F$6:$F$29,"&gt;="&amp;B6,Extras!$F$6:$F$29,"&lt;"&amp;(EOMONTH(B6,0)+1))</f>
        <v/>
      </c>
    </row>
    <row r="7">
      <c r="A7" t="n">
        <v>2</v>
      </c>
      <c r="B7" s="11">
        <f>DATE(YEAR(StartM),MONTH(StartM)+A7-1,1)</f>
        <v/>
      </c>
      <c r="C7" s="13">
        <f>IF(SUMPRODUCT(MAX((Extras!$J$6:$J$17&lt;EOMONTH(B7,0)+1)*Extras!$J$6:$J$17))=0,N(Budget),INDEX(Extras!$K$6:$K$17,MATCH(SUMPRODUCT(MAX((Extras!$J$6:$J$17&lt;EOMONTH(B7,0)+1)*Extras!$J$6:$J$17)),Extras!$J$6:$J$17,0)))</f>
        <v/>
      </c>
      <c r="D7" s="13">
        <f>SUMIFS(Extras!$G$6:$G$29,Extras!$F$6:$F$29,"&gt;="&amp;B7,Extras!$F$6:$F$29,"&lt;"&amp;(EOMONTH(B7,0)+1))</f>
        <v/>
      </c>
    </row>
    <row r="8">
      <c r="A8" t="n">
        <v>3</v>
      </c>
      <c r="B8" s="11">
        <f>DATE(YEAR(StartM),MONTH(StartM)+A8-1,1)</f>
        <v/>
      </c>
      <c r="C8" s="13">
        <f>IF(SUMPRODUCT(MAX((Extras!$J$6:$J$17&lt;EOMONTH(B8,0)+1)*Extras!$J$6:$J$17))=0,N(Budget),INDEX(Extras!$K$6:$K$17,MATCH(SUMPRODUCT(MAX((Extras!$J$6:$J$17&lt;EOMONTH(B8,0)+1)*Extras!$J$6:$J$17)),Extras!$J$6:$J$17,0)))</f>
        <v/>
      </c>
      <c r="D8" s="13">
        <f>SUMIFS(Extras!$G$6:$G$29,Extras!$F$6:$F$29,"&gt;="&amp;B8,Extras!$F$6:$F$29,"&lt;"&amp;(EOMONTH(B8,0)+1))</f>
        <v/>
      </c>
    </row>
    <row r="9">
      <c r="A9" t="n">
        <v>4</v>
      </c>
      <c r="B9" s="11">
        <f>DATE(YEAR(StartM),MONTH(StartM)+A9-1,1)</f>
        <v/>
      </c>
      <c r="C9" s="13">
        <f>IF(SUMPRODUCT(MAX((Extras!$J$6:$J$17&lt;EOMONTH(B9,0)+1)*Extras!$J$6:$J$17))=0,N(Budget),INDEX(Extras!$K$6:$K$17,MATCH(SUMPRODUCT(MAX((Extras!$J$6:$J$17&lt;EOMONTH(B9,0)+1)*Extras!$J$6:$J$17)),Extras!$J$6:$J$17,0)))</f>
        <v/>
      </c>
      <c r="D9" s="13">
        <f>SUMIFS(Extras!$G$6:$G$29,Extras!$F$6:$F$29,"&gt;="&amp;B9,Extras!$F$6:$F$29,"&lt;"&amp;(EOMONTH(B9,0)+1))</f>
        <v/>
      </c>
    </row>
    <row r="10">
      <c r="A10" t="n">
        <v>5</v>
      </c>
      <c r="B10" s="11">
        <f>DATE(YEAR(StartM),MONTH(StartM)+A10-1,1)</f>
        <v/>
      </c>
      <c r="C10" s="13">
        <f>IF(SUMPRODUCT(MAX((Extras!$J$6:$J$17&lt;EOMONTH(B10,0)+1)*Extras!$J$6:$J$17))=0,N(Budget),INDEX(Extras!$K$6:$K$17,MATCH(SUMPRODUCT(MAX((Extras!$J$6:$J$17&lt;EOMONTH(B10,0)+1)*Extras!$J$6:$J$17)),Extras!$J$6:$J$17,0)))</f>
        <v/>
      </c>
      <c r="D10" s="13">
        <f>SUMIFS(Extras!$G$6:$G$29,Extras!$F$6:$F$29,"&gt;="&amp;B10,Extras!$F$6:$F$29,"&lt;"&amp;(EOMONTH(B10,0)+1))</f>
        <v/>
      </c>
    </row>
    <row r="11">
      <c r="A11" t="n">
        <v>6</v>
      </c>
      <c r="B11" s="11">
        <f>DATE(YEAR(StartM),MONTH(StartM)+A11-1,1)</f>
        <v/>
      </c>
      <c r="C11" s="13">
        <f>IF(SUMPRODUCT(MAX((Extras!$J$6:$J$17&lt;EOMONTH(B11,0)+1)*Extras!$J$6:$J$17))=0,N(Budget),INDEX(Extras!$K$6:$K$17,MATCH(SUMPRODUCT(MAX((Extras!$J$6:$J$17&lt;EOMONTH(B11,0)+1)*Extras!$J$6:$J$17)),Extras!$J$6:$J$17,0)))</f>
        <v/>
      </c>
      <c r="D11" s="13">
        <f>SUMIFS(Extras!$G$6:$G$29,Extras!$F$6:$F$29,"&gt;="&amp;B11,Extras!$F$6:$F$29,"&lt;"&amp;(EOMONTH(B11,0)+1))</f>
        <v/>
      </c>
    </row>
    <row r="12">
      <c r="A12" t="n">
        <v>7</v>
      </c>
      <c r="B12" s="11">
        <f>DATE(YEAR(StartM),MONTH(StartM)+A12-1,1)</f>
        <v/>
      </c>
      <c r="C12" s="13">
        <f>IF(SUMPRODUCT(MAX((Extras!$J$6:$J$17&lt;EOMONTH(B12,0)+1)*Extras!$J$6:$J$17))=0,N(Budget),INDEX(Extras!$K$6:$K$17,MATCH(SUMPRODUCT(MAX((Extras!$J$6:$J$17&lt;EOMONTH(B12,0)+1)*Extras!$J$6:$J$17)),Extras!$J$6:$J$17,0)))</f>
        <v/>
      </c>
      <c r="D12" s="13">
        <f>SUMIFS(Extras!$G$6:$G$29,Extras!$F$6:$F$29,"&gt;="&amp;B12,Extras!$F$6:$F$29,"&lt;"&amp;(EOMONTH(B12,0)+1))</f>
        <v/>
      </c>
    </row>
    <row r="13">
      <c r="A13" t="n">
        <v>8</v>
      </c>
      <c r="B13" s="11">
        <f>DATE(YEAR(StartM),MONTH(StartM)+A13-1,1)</f>
        <v/>
      </c>
      <c r="C13" s="13">
        <f>IF(SUMPRODUCT(MAX((Extras!$J$6:$J$17&lt;EOMONTH(B13,0)+1)*Extras!$J$6:$J$17))=0,N(Budget),INDEX(Extras!$K$6:$K$17,MATCH(SUMPRODUCT(MAX((Extras!$J$6:$J$17&lt;EOMONTH(B13,0)+1)*Extras!$J$6:$J$17)),Extras!$J$6:$J$17,0)))</f>
        <v/>
      </c>
      <c r="D13" s="13">
        <f>SUMIFS(Extras!$G$6:$G$29,Extras!$F$6:$F$29,"&gt;="&amp;B13,Extras!$F$6:$F$29,"&lt;"&amp;(EOMONTH(B13,0)+1))</f>
        <v/>
      </c>
    </row>
    <row r="14">
      <c r="A14" t="n">
        <v>9</v>
      </c>
      <c r="B14" s="11">
        <f>DATE(YEAR(StartM),MONTH(StartM)+A14-1,1)</f>
        <v/>
      </c>
      <c r="C14" s="13">
        <f>IF(SUMPRODUCT(MAX((Extras!$J$6:$J$17&lt;EOMONTH(B14,0)+1)*Extras!$J$6:$J$17))=0,N(Budget),INDEX(Extras!$K$6:$K$17,MATCH(SUMPRODUCT(MAX((Extras!$J$6:$J$17&lt;EOMONTH(B14,0)+1)*Extras!$J$6:$J$17)),Extras!$J$6:$J$17,0)))</f>
        <v/>
      </c>
      <c r="D14" s="13">
        <f>SUMIFS(Extras!$G$6:$G$29,Extras!$F$6:$F$29,"&gt;="&amp;B14,Extras!$F$6:$F$29,"&lt;"&amp;(EOMONTH(B14,0)+1))</f>
        <v/>
      </c>
    </row>
    <row r="15">
      <c r="A15" t="n">
        <v>10</v>
      </c>
      <c r="B15" s="11">
        <f>DATE(YEAR(StartM),MONTH(StartM)+A15-1,1)</f>
        <v/>
      </c>
      <c r="C15" s="13">
        <f>IF(SUMPRODUCT(MAX((Extras!$J$6:$J$17&lt;EOMONTH(B15,0)+1)*Extras!$J$6:$J$17))=0,N(Budget),INDEX(Extras!$K$6:$K$17,MATCH(SUMPRODUCT(MAX((Extras!$J$6:$J$17&lt;EOMONTH(B15,0)+1)*Extras!$J$6:$J$17)),Extras!$J$6:$J$17,0)))</f>
        <v/>
      </c>
      <c r="D15" s="13">
        <f>SUMIFS(Extras!$G$6:$G$29,Extras!$F$6:$F$29,"&gt;="&amp;B15,Extras!$F$6:$F$29,"&lt;"&amp;(EOMONTH(B15,0)+1))</f>
        <v/>
      </c>
    </row>
    <row r="16">
      <c r="A16" t="n">
        <v>11</v>
      </c>
      <c r="B16" s="11">
        <f>DATE(YEAR(StartM),MONTH(StartM)+A16-1,1)</f>
        <v/>
      </c>
      <c r="C16" s="13">
        <f>IF(SUMPRODUCT(MAX((Extras!$J$6:$J$17&lt;EOMONTH(B16,0)+1)*Extras!$J$6:$J$17))=0,N(Budget),INDEX(Extras!$K$6:$K$17,MATCH(SUMPRODUCT(MAX((Extras!$J$6:$J$17&lt;EOMONTH(B16,0)+1)*Extras!$J$6:$J$17)),Extras!$J$6:$J$17,0)))</f>
        <v/>
      </c>
      <c r="D16" s="13">
        <f>SUMIFS(Extras!$G$6:$G$29,Extras!$F$6:$F$29,"&gt;="&amp;B16,Extras!$F$6:$F$29,"&lt;"&amp;(EOMONTH(B16,0)+1))</f>
        <v/>
      </c>
    </row>
    <row r="17">
      <c r="A17" t="n">
        <v>12</v>
      </c>
      <c r="B17" s="11">
        <f>DATE(YEAR(StartM),MONTH(StartM)+A17-1,1)</f>
        <v/>
      </c>
      <c r="C17" s="13">
        <f>IF(SUMPRODUCT(MAX((Extras!$J$6:$J$17&lt;EOMONTH(B17,0)+1)*Extras!$J$6:$J$17))=0,N(Budget),INDEX(Extras!$K$6:$K$17,MATCH(SUMPRODUCT(MAX((Extras!$J$6:$J$17&lt;EOMONTH(B17,0)+1)*Extras!$J$6:$J$17)),Extras!$J$6:$J$17,0)))</f>
        <v/>
      </c>
      <c r="D17" s="13">
        <f>SUMIFS(Extras!$G$6:$G$29,Extras!$F$6:$F$29,"&gt;="&amp;B17,Extras!$F$6:$F$29,"&lt;"&amp;(EOMONTH(B17,0)+1))</f>
        <v/>
      </c>
    </row>
    <row r="18">
      <c r="A18" t="n">
        <v>13</v>
      </c>
      <c r="B18" s="11">
        <f>DATE(YEAR(StartM),MONTH(StartM)+A18-1,1)</f>
        <v/>
      </c>
      <c r="C18" s="13">
        <f>IF(SUMPRODUCT(MAX((Extras!$J$6:$J$17&lt;EOMONTH(B18,0)+1)*Extras!$J$6:$J$17))=0,N(Budget),INDEX(Extras!$K$6:$K$17,MATCH(SUMPRODUCT(MAX((Extras!$J$6:$J$17&lt;EOMONTH(B18,0)+1)*Extras!$J$6:$J$17)),Extras!$J$6:$J$17,0)))</f>
        <v/>
      </c>
      <c r="D18" s="13">
        <f>SUMIFS(Extras!$G$6:$G$29,Extras!$F$6:$F$29,"&gt;="&amp;B18,Extras!$F$6:$F$29,"&lt;"&amp;(EOMONTH(B18,0)+1))</f>
        <v/>
      </c>
    </row>
    <row r="19">
      <c r="A19" t="n">
        <v>14</v>
      </c>
      <c r="B19" s="11">
        <f>DATE(YEAR(StartM),MONTH(StartM)+A19-1,1)</f>
        <v/>
      </c>
      <c r="C19" s="13">
        <f>IF(SUMPRODUCT(MAX((Extras!$J$6:$J$17&lt;EOMONTH(B19,0)+1)*Extras!$J$6:$J$17))=0,N(Budget),INDEX(Extras!$K$6:$K$17,MATCH(SUMPRODUCT(MAX((Extras!$J$6:$J$17&lt;EOMONTH(B19,0)+1)*Extras!$J$6:$J$17)),Extras!$J$6:$J$17,0)))</f>
        <v/>
      </c>
      <c r="D19" s="13">
        <f>SUMIFS(Extras!$G$6:$G$29,Extras!$F$6:$F$29,"&gt;="&amp;B19,Extras!$F$6:$F$29,"&lt;"&amp;(EOMONTH(B19,0)+1))</f>
        <v/>
      </c>
    </row>
    <row r="20">
      <c r="A20" t="n">
        <v>15</v>
      </c>
      <c r="B20" s="11">
        <f>DATE(YEAR(StartM),MONTH(StartM)+A20-1,1)</f>
        <v/>
      </c>
      <c r="C20" s="13">
        <f>IF(SUMPRODUCT(MAX((Extras!$J$6:$J$17&lt;EOMONTH(B20,0)+1)*Extras!$J$6:$J$17))=0,N(Budget),INDEX(Extras!$K$6:$K$17,MATCH(SUMPRODUCT(MAX((Extras!$J$6:$J$17&lt;EOMONTH(B20,0)+1)*Extras!$J$6:$J$17)),Extras!$J$6:$J$17,0)))</f>
        <v/>
      </c>
      <c r="D20" s="13">
        <f>SUMIFS(Extras!$G$6:$G$29,Extras!$F$6:$F$29,"&gt;="&amp;B20,Extras!$F$6:$F$29,"&lt;"&amp;(EOMONTH(B20,0)+1))</f>
        <v/>
      </c>
    </row>
    <row r="21">
      <c r="A21" t="n">
        <v>16</v>
      </c>
      <c r="B21" s="11">
        <f>DATE(YEAR(StartM),MONTH(StartM)+A21-1,1)</f>
        <v/>
      </c>
      <c r="C21" s="13">
        <f>IF(SUMPRODUCT(MAX((Extras!$J$6:$J$17&lt;EOMONTH(B21,0)+1)*Extras!$J$6:$J$17))=0,N(Budget),INDEX(Extras!$K$6:$K$17,MATCH(SUMPRODUCT(MAX((Extras!$J$6:$J$17&lt;EOMONTH(B21,0)+1)*Extras!$J$6:$J$17)),Extras!$J$6:$J$17,0)))</f>
        <v/>
      </c>
      <c r="D21" s="13">
        <f>SUMIFS(Extras!$G$6:$G$29,Extras!$F$6:$F$29,"&gt;="&amp;B21,Extras!$F$6:$F$29,"&lt;"&amp;(EOMONTH(B21,0)+1))</f>
        <v/>
      </c>
    </row>
    <row r="22">
      <c r="A22" t="n">
        <v>17</v>
      </c>
      <c r="B22" s="11">
        <f>DATE(YEAR(StartM),MONTH(StartM)+A22-1,1)</f>
        <v/>
      </c>
      <c r="C22" s="13">
        <f>IF(SUMPRODUCT(MAX((Extras!$J$6:$J$17&lt;EOMONTH(B22,0)+1)*Extras!$J$6:$J$17))=0,N(Budget),INDEX(Extras!$K$6:$K$17,MATCH(SUMPRODUCT(MAX((Extras!$J$6:$J$17&lt;EOMONTH(B22,0)+1)*Extras!$J$6:$J$17)),Extras!$J$6:$J$17,0)))</f>
        <v/>
      </c>
      <c r="D22" s="13">
        <f>SUMIFS(Extras!$G$6:$G$29,Extras!$F$6:$F$29,"&gt;="&amp;B22,Extras!$F$6:$F$29,"&lt;"&amp;(EOMONTH(B22,0)+1))</f>
        <v/>
      </c>
    </row>
    <row r="23">
      <c r="A23" t="n">
        <v>18</v>
      </c>
      <c r="B23" s="11">
        <f>DATE(YEAR(StartM),MONTH(StartM)+A23-1,1)</f>
        <v/>
      </c>
      <c r="C23" s="13">
        <f>IF(SUMPRODUCT(MAX((Extras!$J$6:$J$17&lt;EOMONTH(B23,0)+1)*Extras!$J$6:$J$17))=0,N(Budget),INDEX(Extras!$K$6:$K$17,MATCH(SUMPRODUCT(MAX((Extras!$J$6:$J$17&lt;EOMONTH(B23,0)+1)*Extras!$J$6:$J$17)),Extras!$J$6:$J$17,0)))</f>
        <v/>
      </c>
      <c r="D23" s="13">
        <f>SUMIFS(Extras!$G$6:$G$29,Extras!$F$6:$F$29,"&gt;="&amp;B23,Extras!$F$6:$F$29,"&lt;"&amp;(EOMONTH(B23,0)+1))</f>
        <v/>
      </c>
    </row>
    <row r="24">
      <c r="A24" t="n">
        <v>19</v>
      </c>
      <c r="B24" s="11">
        <f>DATE(YEAR(StartM),MONTH(StartM)+A24-1,1)</f>
        <v/>
      </c>
      <c r="C24" s="13">
        <f>IF(SUMPRODUCT(MAX((Extras!$J$6:$J$17&lt;EOMONTH(B24,0)+1)*Extras!$J$6:$J$17))=0,N(Budget),INDEX(Extras!$K$6:$K$17,MATCH(SUMPRODUCT(MAX((Extras!$J$6:$J$17&lt;EOMONTH(B24,0)+1)*Extras!$J$6:$J$17)),Extras!$J$6:$J$17,0)))</f>
        <v/>
      </c>
      <c r="D24" s="13">
        <f>SUMIFS(Extras!$G$6:$G$29,Extras!$F$6:$F$29,"&gt;="&amp;B24,Extras!$F$6:$F$29,"&lt;"&amp;(EOMONTH(B24,0)+1))</f>
        <v/>
      </c>
    </row>
    <row r="25">
      <c r="A25" t="n">
        <v>20</v>
      </c>
      <c r="B25" s="11">
        <f>DATE(YEAR(StartM),MONTH(StartM)+A25-1,1)</f>
        <v/>
      </c>
      <c r="C25" s="13">
        <f>IF(SUMPRODUCT(MAX((Extras!$J$6:$J$17&lt;EOMONTH(B25,0)+1)*Extras!$J$6:$J$17))=0,N(Budget),INDEX(Extras!$K$6:$K$17,MATCH(SUMPRODUCT(MAX((Extras!$J$6:$J$17&lt;EOMONTH(B25,0)+1)*Extras!$J$6:$J$17)),Extras!$J$6:$J$17,0)))</f>
        <v/>
      </c>
      <c r="D25" s="13">
        <f>SUMIFS(Extras!$G$6:$G$29,Extras!$F$6:$F$29,"&gt;="&amp;B25,Extras!$F$6:$F$29,"&lt;"&amp;(EOMONTH(B25,0)+1))</f>
        <v/>
      </c>
    </row>
    <row r="26">
      <c r="A26" t="n">
        <v>21</v>
      </c>
      <c r="B26" s="11">
        <f>DATE(YEAR(StartM),MONTH(StartM)+A26-1,1)</f>
        <v/>
      </c>
      <c r="C26" s="13">
        <f>IF(SUMPRODUCT(MAX((Extras!$J$6:$J$17&lt;EOMONTH(B26,0)+1)*Extras!$J$6:$J$17))=0,N(Budget),INDEX(Extras!$K$6:$K$17,MATCH(SUMPRODUCT(MAX((Extras!$J$6:$J$17&lt;EOMONTH(B26,0)+1)*Extras!$J$6:$J$17)),Extras!$J$6:$J$17,0)))</f>
        <v/>
      </c>
      <c r="D26" s="13">
        <f>SUMIFS(Extras!$G$6:$G$29,Extras!$F$6:$F$29,"&gt;="&amp;B26,Extras!$F$6:$F$29,"&lt;"&amp;(EOMONTH(B26,0)+1))</f>
        <v/>
      </c>
    </row>
    <row r="27">
      <c r="A27" t="n">
        <v>22</v>
      </c>
      <c r="B27" s="11">
        <f>DATE(YEAR(StartM),MONTH(StartM)+A27-1,1)</f>
        <v/>
      </c>
      <c r="C27" s="13">
        <f>IF(SUMPRODUCT(MAX((Extras!$J$6:$J$17&lt;EOMONTH(B27,0)+1)*Extras!$J$6:$J$17))=0,N(Budget),INDEX(Extras!$K$6:$K$17,MATCH(SUMPRODUCT(MAX((Extras!$J$6:$J$17&lt;EOMONTH(B27,0)+1)*Extras!$J$6:$J$17)),Extras!$J$6:$J$17,0)))</f>
        <v/>
      </c>
      <c r="D27" s="13">
        <f>SUMIFS(Extras!$G$6:$G$29,Extras!$F$6:$F$29,"&gt;="&amp;B27,Extras!$F$6:$F$29,"&lt;"&amp;(EOMONTH(B27,0)+1))</f>
        <v/>
      </c>
    </row>
    <row r="28">
      <c r="A28" t="n">
        <v>23</v>
      </c>
      <c r="B28" s="11">
        <f>DATE(YEAR(StartM),MONTH(StartM)+A28-1,1)</f>
        <v/>
      </c>
      <c r="C28" s="13">
        <f>IF(SUMPRODUCT(MAX((Extras!$J$6:$J$17&lt;EOMONTH(B28,0)+1)*Extras!$J$6:$J$17))=0,N(Budget),INDEX(Extras!$K$6:$K$17,MATCH(SUMPRODUCT(MAX((Extras!$J$6:$J$17&lt;EOMONTH(B28,0)+1)*Extras!$J$6:$J$17)),Extras!$J$6:$J$17,0)))</f>
        <v/>
      </c>
      <c r="D28" s="13">
        <f>SUMIFS(Extras!$G$6:$G$29,Extras!$F$6:$F$29,"&gt;="&amp;B28,Extras!$F$6:$F$29,"&lt;"&amp;(EOMONTH(B28,0)+1))</f>
        <v/>
      </c>
    </row>
    <row r="29">
      <c r="A29" t="n">
        <v>24</v>
      </c>
      <c r="B29" s="11">
        <f>DATE(YEAR(StartM),MONTH(StartM)+A29-1,1)</f>
        <v/>
      </c>
      <c r="C29" s="13">
        <f>IF(SUMPRODUCT(MAX((Extras!$J$6:$J$17&lt;EOMONTH(B29,0)+1)*Extras!$J$6:$J$17))=0,N(Budget),INDEX(Extras!$K$6:$K$17,MATCH(SUMPRODUCT(MAX((Extras!$J$6:$J$17&lt;EOMONTH(B29,0)+1)*Extras!$J$6:$J$17)),Extras!$J$6:$J$17,0)))</f>
        <v/>
      </c>
      <c r="D29" s="13">
        <f>SUMIFS(Extras!$G$6:$G$29,Extras!$F$6:$F$29,"&gt;="&amp;B29,Extras!$F$6:$F$29,"&lt;"&amp;(EOMONTH(B29,0)+1))</f>
        <v/>
      </c>
    </row>
    <row r="30">
      <c r="A30" t="n">
        <v>25</v>
      </c>
      <c r="B30" s="11">
        <f>DATE(YEAR(StartM),MONTH(StartM)+A30-1,1)</f>
        <v/>
      </c>
      <c r="C30" s="13">
        <f>IF(SUMPRODUCT(MAX((Extras!$J$6:$J$17&lt;EOMONTH(B30,0)+1)*Extras!$J$6:$J$17))=0,N(Budget),INDEX(Extras!$K$6:$K$17,MATCH(SUMPRODUCT(MAX((Extras!$J$6:$J$17&lt;EOMONTH(B30,0)+1)*Extras!$J$6:$J$17)),Extras!$J$6:$J$17,0)))</f>
        <v/>
      </c>
      <c r="D30" s="13">
        <f>SUMIFS(Extras!$G$6:$G$29,Extras!$F$6:$F$29,"&gt;="&amp;B30,Extras!$F$6:$F$29,"&lt;"&amp;(EOMONTH(B30,0)+1))</f>
        <v/>
      </c>
    </row>
    <row r="31">
      <c r="A31" t="n">
        <v>26</v>
      </c>
      <c r="B31" s="11">
        <f>DATE(YEAR(StartM),MONTH(StartM)+A31-1,1)</f>
        <v/>
      </c>
      <c r="C31" s="13">
        <f>IF(SUMPRODUCT(MAX((Extras!$J$6:$J$17&lt;EOMONTH(B31,0)+1)*Extras!$J$6:$J$17))=0,N(Budget),INDEX(Extras!$K$6:$K$17,MATCH(SUMPRODUCT(MAX((Extras!$J$6:$J$17&lt;EOMONTH(B31,0)+1)*Extras!$J$6:$J$17)),Extras!$J$6:$J$17,0)))</f>
        <v/>
      </c>
      <c r="D31" s="13">
        <f>SUMIFS(Extras!$G$6:$G$29,Extras!$F$6:$F$29,"&gt;="&amp;B31,Extras!$F$6:$F$29,"&lt;"&amp;(EOMONTH(B31,0)+1))</f>
        <v/>
      </c>
    </row>
    <row r="32">
      <c r="A32" t="n">
        <v>27</v>
      </c>
      <c r="B32" s="11">
        <f>DATE(YEAR(StartM),MONTH(StartM)+A32-1,1)</f>
        <v/>
      </c>
      <c r="C32" s="13">
        <f>IF(SUMPRODUCT(MAX((Extras!$J$6:$J$17&lt;EOMONTH(B32,0)+1)*Extras!$J$6:$J$17))=0,N(Budget),INDEX(Extras!$K$6:$K$17,MATCH(SUMPRODUCT(MAX((Extras!$J$6:$J$17&lt;EOMONTH(B32,0)+1)*Extras!$J$6:$J$17)),Extras!$J$6:$J$17,0)))</f>
        <v/>
      </c>
      <c r="D32" s="13">
        <f>SUMIFS(Extras!$G$6:$G$29,Extras!$F$6:$F$29,"&gt;="&amp;B32,Extras!$F$6:$F$29,"&lt;"&amp;(EOMONTH(B32,0)+1))</f>
        <v/>
      </c>
    </row>
    <row r="33">
      <c r="A33" t="n">
        <v>28</v>
      </c>
      <c r="B33" s="11">
        <f>DATE(YEAR(StartM),MONTH(StartM)+A33-1,1)</f>
        <v/>
      </c>
      <c r="C33" s="13">
        <f>IF(SUMPRODUCT(MAX((Extras!$J$6:$J$17&lt;EOMONTH(B33,0)+1)*Extras!$J$6:$J$17))=0,N(Budget),INDEX(Extras!$K$6:$K$17,MATCH(SUMPRODUCT(MAX((Extras!$J$6:$J$17&lt;EOMONTH(B33,0)+1)*Extras!$J$6:$J$17)),Extras!$J$6:$J$17,0)))</f>
        <v/>
      </c>
      <c r="D33" s="13">
        <f>SUMIFS(Extras!$G$6:$G$29,Extras!$F$6:$F$29,"&gt;="&amp;B33,Extras!$F$6:$F$29,"&lt;"&amp;(EOMONTH(B33,0)+1))</f>
        <v/>
      </c>
    </row>
    <row r="34">
      <c r="A34" t="n">
        <v>29</v>
      </c>
      <c r="B34" s="11">
        <f>DATE(YEAR(StartM),MONTH(StartM)+A34-1,1)</f>
        <v/>
      </c>
      <c r="C34" s="13">
        <f>IF(SUMPRODUCT(MAX((Extras!$J$6:$J$17&lt;EOMONTH(B34,0)+1)*Extras!$J$6:$J$17))=0,N(Budget),INDEX(Extras!$K$6:$K$17,MATCH(SUMPRODUCT(MAX((Extras!$J$6:$J$17&lt;EOMONTH(B34,0)+1)*Extras!$J$6:$J$17)),Extras!$J$6:$J$17,0)))</f>
        <v/>
      </c>
      <c r="D34" s="13">
        <f>SUMIFS(Extras!$G$6:$G$29,Extras!$F$6:$F$29,"&gt;="&amp;B34,Extras!$F$6:$F$29,"&lt;"&amp;(EOMONTH(B34,0)+1))</f>
        <v/>
      </c>
    </row>
    <row r="35">
      <c r="A35" t="n">
        <v>30</v>
      </c>
      <c r="B35" s="11">
        <f>DATE(YEAR(StartM),MONTH(StartM)+A35-1,1)</f>
        <v/>
      </c>
      <c r="C35" s="13">
        <f>IF(SUMPRODUCT(MAX((Extras!$J$6:$J$17&lt;EOMONTH(B35,0)+1)*Extras!$J$6:$J$17))=0,N(Budget),INDEX(Extras!$K$6:$K$17,MATCH(SUMPRODUCT(MAX((Extras!$J$6:$J$17&lt;EOMONTH(B35,0)+1)*Extras!$J$6:$J$17)),Extras!$J$6:$J$17,0)))</f>
        <v/>
      </c>
      <c r="D35" s="13">
        <f>SUMIFS(Extras!$G$6:$G$29,Extras!$F$6:$F$29,"&gt;="&amp;B35,Extras!$F$6:$F$29,"&lt;"&amp;(EOMONTH(B35,0)+1))</f>
        <v/>
      </c>
    </row>
    <row r="36">
      <c r="A36" t="n">
        <v>31</v>
      </c>
      <c r="B36" s="11">
        <f>DATE(YEAR(StartM),MONTH(StartM)+A36-1,1)</f>
        <v/>
      </c>
      <c r="C36" s="13">
        <f>IF(SUMPRODUCT(MAX((Extras!$J$6:$J$17&lt;EOMONTH(B36,0)+1)*Extras!$J$6:$J$17))=0,N(Budget),INDEX(Extras!$K$6:$K$17,MATCH(SUMPRODUCT(MAX((Extras!$J$6:$J$17&lt;EOMONTH(B36,0)+1)*Extras!$J$6:$J$17)),Extras!$J$6:$J$17,0)))</f>
        <v/>
      </c>
      <c r="D36" s="13">
        <f>SUMIFS(Extras!$G$6:$G$29,Extras!$F$6:$F$29,"&gt;="&amp;B36,Extras!$F$6:$F$29,"&lt;"&amp;(EOMONTH(B36,0)+1))</f>
        <v/>
      </c>
    </row>
    <row r="37">
      <c r="A37" t="n">
        <v>32</v>
      </c>
      <c r="B37" s="11">
        <f>DATE(YEAR(StartM),MONTH(StartM)+A37-1,1)</f>
        <v/>
      </c>
      <c r="C37" s="13">
        <f>IF(SUMPRODUCT(MAX((Extras!$J$6:$J$17&lt;EOMONTH(B37,0)+1)*Extras!$J$6:$J$17))=0,N(Budget),INDEX(Extras!$K$6:$K$17,MATCH(SUMPRODUCT(MAX((Extras!$J$6:$J$17&lt;EOMONTH(B37,0)+1)*Extras!$J$6:$J$17)),Extras!$J$6:$J$17,0)))</f>
        <v/>
      </c>
      <c r="D37" s="13">
        <f>SUMIFS(Extras!$G$6:$G$29,Extras!$F$6:$F$29,"&gt;="&amp;B37,Extras!$F$6:$F$29,"&lt;"&amp;(EOMONTH(B37,0)+1))</f>
        <v/>
      </c>
    </row>
    <row r="38">
      <c r="A38" t="n">
        <v>33</v>
      </c>
      <c r="B38" s="11">
        <f>DATE(YEAR(StartM),MONTH(StartM)+A38-1,1)</f>
        <v/>
      </c>
      <c r="C38" s="13">
        <f>IF(SUMPRODUCT(MAX((Extras!$J$6:$J$17&lt;EOMONTH(B38,0)+1)*Extras!$J$6:$J$17))=0,N(Budget),INDEX(Extras!$K$6:$K$17,MATCH(SUMPRODUCT(MAX((Extras!$J$6:$J$17&lt;EOMONTH(B38,0)+1)*Extras!$J$6:$J$17)),Extras!$J$6:$J$17,0)))</f>
        <v/>
      </c>
      <c r="D38" s="13">
        <f>SUMIFS(Extras!$G$6:$G$29,Extras!$F$6:$F$29,"&gt;="&amp;B38,Extras!$F$6:$F$29,"&lt;"&amp;(EOMONTH(B38,0)+1))</f>
        <v/>
      </c>
    </row>
    <row r="39">
      <c r="A39" t="n">
        <v>34</v>
      </c>
      <c r="B39" s="11">
        <f>DATE(YEAR(StartM),MONTH(StartM)+A39-1,1)</f>
        <v/>
      </c>
      <c r="C39" s="13">
        <f>IF(SUMPRODUCT(MAX((Extras!$J$6:$J$17&lt;EOMONTH(B39,0)+1)*Extras!$J$6:$J$17))=0,N(Budget),INDEX(Extras!$K$6:$K$17,MATCH(SUMPRODUCT(MAX((Extras!$J$6:$J$17&lt;EOMONTH(B39,0)+1)*Extras!$J$6:$J$17)),Extras!$J$6:$J$17,0)))</f>
        <v/>
      </c>
      <c r="D39" s="13">
        <f>SUMIFS(Extras!$G$6:$G$29,Extras!$F$6:$F$29,"&gt;="&amp;B39,Extras!$F$6:$F$29,"&lt;"&amp;(EOMONTH(B39,0)+1))</f>
        <v/>
      </c>
    </row>
    <row r="40">
      <c r="A40" t="n">
        <v>35</v>
      </c>
      <c r="B40" s="11">
        <f>DATE(YEAR(StartM),MONTH(StartM)+A40-1,1)</f>
        <v/>
      </c>
      <c r="C40" s="13">
        <f>IF(SUMPRODUCT(MAX((Extras!$J$6:$J$17&lt;EOMONTH(B40,0)+1)*Extras!$J$6:$J$17))=0,N(Budget),INDEX(Extras!$K$6:$K$17,MATCH(SUMPRODUCT(MAX((Extras!$J$6:$J$17&lt;EOMONTH(B40,0)+1)*Extras!$J$6:$J$17)),Extras!$J$6:$J$17,0)))</f>
        <v/>
      </c>
      <c r="D40" s="13">
        <f>SUMIFS(Extras!$G$6:$G$29,Extras!$F$6:$F$29,"&gt;="&amp;B40,Extras!$F$6:$F$29,"&lt;"&amp;(EOMONTH(B40,0)+1))</f>
        <v/>
      </c>
    </row>
    <row r="41">
      <c r="A41" t="n">
        <v>36</v>
      </c>
      <c r="B41" s="11">
        <f>DATE(YEAR(StartM),MONTH(StartM)+A41-1,1)</f>
        <v/>
      </c>
      <c r="C41" s="13">
        <f>IF(SUMPRODUCT(MAX((Extras!$J$6:$J$17&lt;EOMONTH(B41,0)+1)*Extras!$J$6:$J$17))=0,N(Budget),INDEX(Extras!$K$6:$K$17,MATCH(SUMPRODUCT(MAX((Extras!$J$6:$J$17&lt;EOMONTH(B41,0)+1)*Extras!$J$6:$J$17)),Extras!$J$6:$J$17,0)))</f>
        <v/>
      </c>
      <c r="D41" s="13">
        <f>SUMIFS(Extras!$G$6:$G$29,Extras!$F$6:$F$29,"&gt;="&amp;B41,Extras!$F$6:$F$29,"&lt;"&amp;(EOMONTH(B41,0)+1))</f>
        <v/>
      </c>
    </row>
    <row r="42">
      <c r="A42" t="n">
        <v>37</v>
      </c>
      <c r="B42" s="11">
        <f>DATE(YEAR(StartM),MONTH(StartM)+A42-1,1)</f>
        <v/>
      </c>
      <c r="C42" s="13">
        <f>IF(SUMPRODUCT(MAX((Extras!$J$6:$J$17&lt;EOMONTH(B42,0)+1)*Extras!$J$6:$J$17))=0,N(Budget),INDEX(Extras!$K$6:$K$17,MATCH(SUMPRODUCT(MAX((Extras!$J$6:$J$17&lt;EOMONTH(B42,0)+1)*Extras!$J$6:$J$17)),Extras!$J$6:$J$17,0)))</f>
        <v/>
      </c>
      <c r="D42" s="13">
        <f>SUMIFS(Extras!$G$6:$G$29,Extras!$F$6:$F$29,"&gt;="&amp;B42,Extras!$F$6:$F$29,"&lt;"&amp;(EOMONTH(B42,0)+1))</f>
        <v/>
      </c>
    </row>
    <row r="43">
      <c r="A43" t="n">
        <v>38</v>
      </c>
      <c r="B43" s="11">
        <f>DATE(YEAR(StartM),MONTH(StartM)+A43-1,1)</f>
        <v/>
      </c>
      <c r="C43" s="13">
        <f>IF(SUMPRODUCT(MAX((Extras!$J$6:$J$17&lt;EOMONTH(B43,0)+1)*Extras!$J$6:$J$17))=0,N(Budget),INDEX(Extras!$K$6:$K$17,MATCH(SUMPRODUCT(MAX((Extras!$J$6:$J$17&lt;EOMONTH(B43,0)+1)*Extras!$J$6:$J$17)),Extras!$J$6:$J$17,0)))</f>
        <v/>
      </c>
      <c r="D43" s="13">
        <f>SUMIFS(Extras!$G$6:$G$29,Extras!$F$6:$F$29,"&gt;="&amp;B43,Extras!$F$6:$F$29,"&lt;"&amp;(EOMONTH(B43,0)+1))</f>
        <v/>
      </c>
    </row>
    <row r="44">
      <c r="A44" t="n">
        <v>39</v>
      </c>
      <c r="B44" s="11">
        <f>DATE(YEAR(StartM),MONTH(StartM)+A44-1,1)</f>
        <v/>
      </c>
      <c r="C44" s="13">
        <f>IF(SUMPRODUCT(MAX((Extras!$J$6:$J$17&lt;EOMONTH(B44,0)+1)*Extras!$J$6:$J$17))=0,N(Budget),INDEX(Extras!$K$6:$K$17,MATCH(SUMPRODUCT(MAX((Extras!$J$6:$J$17&lt;EOMONTH(B44,0)+1)*Extras!$J$6:$J$17)),Extras!$J$6:$J$17,0)))</f>
        <v/>
      </c>
      <c r="D44" s="13">
        <f>SUMIFS(Extras!$G$6:$G$29,Extras!$F$6:$F$29,"&gt;="&amp;B44,Extras!$F$6:$F$29,"&lt;"&amp;(EOMONTH(B44,0)+1))</f>
        <v/>
      </c>
    </row>
    <row r="45">
      <c r="A45" t="n">
        <v>40</v>
      </c>
      <c r="B45" s="11">
        <f>DATE(YEAR(StartM),MONTH(StartM)+A45-1,1)</f>
        <v/>
      </c>
      <c r="C45" s="13">
        <f>IF(SUMPRODUCT(MAX((Extras!$J$6:$J$17&lt;EOMONTH(B45,0)+1)*Extras!$J$6:$J$17))=0,N(Budget),INDEX(Extras!$K$6:$K$17,MATCH(SUMPRODUCT(MAX((Extras!$J$6:$J$17&lt;EOMONTH(B45,0)+1)*Extras!$J$6:$J$17)),Extras!$J$6:$J$17,0)))</f>
        <v/>
      </c>
      <c r="D45" s="13">
        <f>SUMIFS(Extras!$G$6:$G$29,Extras!$F$6:$F$29,"&gt;="&amp;B45,Extras!$F$6:$F$29,"&lt;"&amp;(EOMONTH(B45,0)+1))</f>
        <v/>
      </c>
    </row>
    <row r="46">
      <c r="A46" t="n">
        <v>41</v>
      </c>
      <c r="B46" s="11">
        <f>DATE(YEAR(StartM),MONTH(StartM)+A46-1,1)</f>
        <v/>
      </c>
      <c r="C46" s="13">
        <f>IF(SUMPRODUCT(MAX((Extras!$J$6:$J$17&lt;EOMONTH(B46,0)+1)*Extras!$J$6:$J$17))=0,N(Budget),INDEX(Extras!$K$6:$K$17,MATCH(SUMPRODUCT(MAX((Extras!$J$6:$J$17&lt;EOMONTH(B46,0)+1)*Extras!$J$6:$J$17)),Extras!$J$6:$J$17,0)))</f>
        <v/>
      </c>
      <c r="D46" s="13">
        <f>SUMIFS(Extras!$G$6:$G$29,Extras!$F$6:$F$29,"&gt;="&amp;B46,Extras!$F$6:$F$29,"&lt;"&amp;(EOMONTH(B46,0)+1))</f>
        <v/>
      </c>
    </row>
    <row r="47">
      <c r="A47" t="n">
        <v>42</v>
      </c>
      <c r="B47" s="11">
        <f>DATE(YEAR(StartM),MONTH(StartM)+A47-1,1)</f>
        <v/>
      </c>
      <c r="C47" s="13">
        <f>IF(SUMPRODUCT(MAX((Extras!$J$6:$J$17&lt;EOMONTH(B47,0)+1)*Extras!$J$6:$J$17))=0,N(Budget),INDEX(Extras!$K$6:$K$17,MATCH(SUMPRODUCT(MAX((Extras!$J$6:$J$17&lt;EOMONTH(B47,0)+1)*Extras!$J$6:$J$17)),Extras!$J$6:$J$17,0)))</f>
        <v/>
      </c>
      <c r="D47" s="13">
        <f>SUMIFS(Extras!$G$6:$G$29,Extras!$F$6:$F$29,"&gt;="&amp;B47,Extras!$F$6:$F$29,"&lt;"&amp;(EOMONTH(B47,0)+1))</f>
        <v/>
      </c>
    </row>
    <row r="48">
      <c r="A48" t="n">
        <v>43</v>
      </c>
      <c r="B48" s="11">
        <f>DATE(YEAR(StartM),MONTH(StartM)+A48-1,1)</f>
        <v/>
      </c>
      <c r="C48" s="13">
        <f>IF(SUMPRODUCT(MAX((Extras!$J$6:$J$17&lt;EOMONTH(B48,0)+1)*Extras!$J$6:$J$17))=0,N(Budget),INDEX(Extras!$K$6:$K$17,MATCH(SUMPRODUCT(MAX((Extras!$J$6:$J$17&lt;EOMONTH(B48,0)+1)*Extras!$J$6:$J$17)),Extras!$J$6:$J$17,0)))</f>
        <v/>
      </c>
      <c r="D48" s="13">
        <f>SUMIFS(Extras!$G$6:$G$29,Extras!$F$6:$F$29,"&gt;="&amp;B48,Extras!$F$6:$F$29,"&lt;"&amp;(EOMONTH(B48,0)+1))</f>
        <v/>
      </c>
    </row>
    <row r="49">
      <c r="A49" t="n">
        <v>44</v>
      </c>
      <c r="B49" s="11">
        <f>DATE(YEAR(StartM),MONTH(StartM)+A49-1,1)</f>
        <v/>
      </c>
      <c r="C49" s="13">
        <f>IF(SUMPRODUCT(MAX((Extras!$J$6:$J$17&lt;EOMONTH(B49,0)+1)*Extras!$J$6:$J$17))=0,N(Budget),INDEX(Extras!$K$6:$K$17,MATCH(SUMPRODUCT(MAX((Extras!$J$6:$J$17&lt;EOMONTH(B49,0)+1)*Extras!$J$6:$J$17)),Extras!$J$6:$J$17,0)))</f>
        <v/>
      </c>
      <c r="D49" s="13">
        <f>SUMIFS(Extras!$G$6:$G$29,Extras!$F$6:$F$29,"&gt;="&amp;B49,Extras!$F$6:$F$29,"&lt;"&amp;(EOMONTH(B49,0)+1))</f>
        <v/>
      </c>
    </row>
    <row r="50">
      <c r="A50" t="n">
        <v>45</v>
      </c>
      <c r="B50" s="11">
        <f>DATE(YEAR(StartM),MONTH(StartM)+A50-1,1)</f>
        <v/>
      </c>
      <c r="C50" s="13">
        <f>IF(SUMPRODUCT(MAX((Extras!$J$6:$J$17&lt;EOMONTH(B50,0)+1)*Extras!$J$6:$J$17))=0,N(Budget),INDEX(Extras!$K$6:$K$17,MATCH(SUMPRODUCT(MAX((Extras!$J$6:$J$17&lt;EOMONTH(B50,0)+1)*Extras!$J$6:$J$17)),Extras!$J$6:$J$17,0)))</f>
        <v/>
      </c>
      <c r="D50" s="13">
        <f>SUMIFS(Extras!$G$6:$G$29,Extras!$F$6:$F$29,"&gt;="&amp;B50,Extras!$F$6:$F$29,"&lt;"&amp;(EOMONTH(B50,0)+1))</f>
        <v/>
      </c>
    </row>
    <row r="51">
      <c r="A51" t="n">
        <v>46</v>
      </c>
      <c r="B51" s="11">
        <f>DATE(YEAR(StartM),MONTH(StartM)+A51-1,1)</f>
        <v/>
      </c>
      <c r="C51" s="13">
        <f>IF(SUMPRODUCT(MAX((Extras!$J$6:$J$17&lt;EOMONTH(B51,0)+1)*Extras!$J$6:$J$17))=0,N(Budget),INDEX(Extras!$K$6:$K$17,MATCH(SUMPRODUCT(MAX((Extras!$J$6:$J$17&lt;EOMONTH(B51,0)+1)*Extras!$J$6:$J$17)),Extras!$J$6:$J$17,0)))</f>
        <v/>
      </c>
      <c r="D51" s="13">
        <f>SUMIFS(Extras!$G$6:$G$29,Extras!$F$6:$F$29,"&gt;="&amp;B51,Extras!$F$6:$F$29,"&lt;"&amp;(EOMONTH(B51,0)+1))</f>
        <v/>
      </c>
    </row>
    <row r="52">
      <c r="A52" t="n">
        <v>47</v>
      </c>
      <c r="B52" s="11">
        <f>DATE(YEAR(StartM),MONTH(StartM)+A52-1,1)</f>
        <v/>
      </c>
      <c r="C52" s="13">
        <f>IF(SUMPRODUCT(MAX((Extras!$J$6:$J$17&lt;EOMONTH(B52,0)+1)*Extras!$J$6:$J$17))=0,N(Budget),INDEX(Extras!$K$6:$K$17,MATCH(SUMPRODUCT(MAX((Extras!$J$6:$J$17&lt;EOMONTH(B52,0)+1)*Extras!$J$6:$J$17)),Extras!$J$6:$J$17,0)))</f>
        <v/>
      </c>
      <c r="D52" s="13">
        <f>SUMIFS(Extras!$G$6:$G$29,Extras!$F$6:$F$29,"&gt;="&amp;B52,Extras!$F$6:$F$29,"&lt;"&amp;(EOMONTH(B52,0)+1))</f>
        <v/>
      </c>
    </row>
    <row r="53">
      <c r="A53" t="n">
        <v>48</v>
      </c>
      <c r="B53" s="11">
        <f>DATE(YEAR(StartM),MONTH(StartM)+A53-1,1)</f>
        <v/>
      </c>
      <c r="C53" s="13">
        <f>IF(SUMPRODUCT(MAX((Extras!$J$6:$J$17&lt;EOMONTH(B53,0)+1)*Extras!$J$6:$J$17))=0,N(Budget),INDEX(Extras!$K$6:$K$17,MATCH(SUMPRODUCT(MAX((Extras!$J$6:$J$17&lt;EOMONTH(B53,0)+1)*Extras!$J$6:$J$17)),Extras!$J$6:$J$17,0)))</f>
        <v/>
      </c>
      <c r="D53" s="13">
        <f>SUMIFS(Extras!$G$6:$G$29,Extras!$F$6:$F$29,"&gt;="&amp;B53,Extras!$F$6:$F$29,"&lt;"&amp;(EOMONTH(B53,0)+1))</f>
        <v/>
      </c>
    </row>
    <row r="54">
      <c r="A54" t="n">
        <v>49</v>
      </c>
      <c r="B54" s="11">
        <f>DATE(YEAR(StartM),MONTH(StartM)+A54-1,1)</f>
        <v/>
      </c>
      <c r="C54" s="13">
        <f>IF(SUMPRODUCT(MAX((Extras!$J$6:$J$17&lt;EOMONTH(B54,0)+1)*Extras!$J$6:$J$17))=0,N(Budget),INDEX(Extras!$K$6:$K$17,MATCH(SUMPRODUCT(MAX((Extras!$J$6:$J$17&lt;EOMONTH(B54,0)+1)*Extras!$J$6:$J$17)),Extras!$J$6:$J$17,0)))</f>
        <v/>
      </c>
      <c r="D54" s="13">
        <f>SUMIFS(Extras!$G$6:$G$29,Extras!$F$6:$F$29,"&gt;="&amp;B54,Extras!$F$6:$F$29,"&lt;"&amp;(EOMONTH(B54,0)+1))</f>
        <v/>
      </c>
    </row>
    <row r="55">
      <c r="A55" t="n">
        <v>50</v>
      </c>
      <c r="B55" s="11">
        <f>DATE(YEAR(StartM),MONTH(StartM)+A55-1,1)</f>
        <v/>
      </c>
      <c r="C55" s="13">
        <f>IF(SUMPRODUCT(MAX((Extras!$J$6:$J$17&lt;EOMONTH(B55,0)+1)*Extras!$J$6:$J$17))=0,N(Budget),INDEX(Extras!$K$6:$K$17,MATCH(SUMPRODUCT(MAX((Extras!$J$6:$J$17&lt;EOMONTH(B55,0)+1)*Extras!$J$6:$J$17)),Extras!$J$6:$J$17,0)))</f>
        <v/>
      </c>
      <c r="D55" s="13">
        <f>SUMIFS(Extras!$G$6:$G$29,Extras!$F$6:$F$29,"&gt;="&amp;B55,Extras!$F$6:$F$29,"&lt;"&amp;(EOMONTH(B55,0)+1))</f>
        <v/>
      </c>
    </row>
    <row r="56">
      <c r="A56" t="n">
        <v>51</v>
      </c>
      <c r="B56" s="11">
        <f>DATE(YEAR(StartM),MONTH(StartM)+A56-1,1)</f>
        <v/>
      </c>
      <c r="C56" s="13">
        <f>IF(SUMPRODUCT(MAX((Extras!$J$6:$J$17&lt;EOMONTH(B56,0)+1)*Extras!$J$6:$J$17))=0,N(Budget),INDEX(Extras!$K$6:$K$17,MATCH(SUMPRODUCT(MAX((Extras!$J$6:$J$17&lt;EOMONTH(B56,0)+1)*Extras!$J$6:$J$17)),Extras!$J$6:$J$17,0)))</f>
        <v/>
      </c>
      <c r="D56" s="13">
        <f>SUMIFS(Extras!$G$6:$G$29,Extras!$F$6:$F$29,"&gt;="&amp;B56,Extras!$F$6:$F$29,"&lt;"&amp;(EOMONTH(B56,0)+1))</f>
        <v/>
      </c>
    </row>
    <row r="57">
      <c r="A57" t="n">
        <v>52</v>
      </c>
      <c r="B57" s="11">
        <f>DATE(YEAR(StartM),MONTH(StartM)+A57-1,1)</f>
        <v/>
      </c>
      <c r="C57" s="13">
        <f>IF(SUMPRODUCT(MAX((Extras!$J$6:$J$17&lt;EOMONTH(B57,0)+1)*Extras!$J$6:$J$17))=0,N(Budget),INDEX(Extras!$K$6:$K$17,MATCH(SUMPRODUCT(MAX((Extras!$J$6:$J$17&lt;EOMONTH(B57,0)+1)*Extras!$J$6:$J$17)),Extras!$J$6:$J$17,0)))</f>
        <v/>
      </c>
      <c r="D57" s="13">
        <f>SUMIFS(Extras!$G$6:$G$29,Extras!$F$6:$F$29,"&gt;="&amp;B57,Extras!$F$6:$F$29,"&lt;"&amp;(EOMONTH(B57,0)+1))</f>
        <v/>
      </c>
    </row>
    <row r="58">
      <c r="A58" t="n">
        <v>53</v>
      </c>
      <c r="B58" s="11">
        <f>DATE(YEAR(StartM),MONTH(StartM)+A58-1,1)</f>
        <v/>
      </c>
      <c r="C58" s="13">
        <f>IF(SUMPRODUCT(MAX((Extras!$J$6:$J$17&lt;EOMONTH(B58,0)+1)*Extras!$J$6:$J$17))=0,N(Budget),INDEX(Extras!$K$6:$K$17,MATCH(SUMPRODUCT(MAX((Extras!$J$6:$J$17&lt;EOMONTH(B58,0)+1)*Extras!$J$6:$J$17)),Extras!$J$6:$J$17,0)))</f>
        <v/>
      </c>
      <c r="D58" s="13">
        <f>SUMIFS(Extras!$G$6:$G$29,Extras!$F$6:$F$29,"&gt;="&amp;B58,Extras!$F$6:$F$29,"&lt;"&amp;(EOMONTH(B58,0)+1))</f>
        <v/>
      </c>
    </row>
    <row r="59">
      <c r="A59" t="n">
        <v>54</v>
      </c>
      <c r="B59" s="11">
        <f>DATE(YEAR(StartM),MONTH(StartM)+A59-1,1)</f>
        <v/>
      </c>
      <c r="C59" s="13">
        <f>IF(SUMPRODUCT(MAX((Extras!$J$6:$J$17&lt;EOMONTH(B59,0)+1)*Extras!$J$6:$J$17))=0,N(Budget),INDEX(Extras!$K$6:$K$17,MATCH(SUMPRODUCT(MAX((Extras!$J$6:$J$17&lt;EOMONTH(B59,0)+1)*Extras!$J$6:$J$17)),Extras!$J$6:$J$17,0)))</f>
        <v/>
      </c>
      <c r="D59" s="13">
        <f>SUMIFS(Extras!$G$6:$G$29,Extras!$F$6:$F$29,"&gt;="&amp;B59,Extras!$F$6:$F$29,"&lt;"&amp;(EOMONTH(B59,0)+1))</f>
        <v/>
      </c>
    </row>
    <row r="60">
      <c r="A60" t="n">
        <v>55</v>
      </c>
      <c r="B60" s="11">
        <f>DATE(YEAR(StartM),MONTH(StartM)+A60-1,1)</f>
        <v/>
      </c>
      <c r="C60" s="13">
        <f>IF(SUMPRODUCT(MAX((Extras!$J$6:$J$17&lt;EOMONTH(B60,0)+1)*Extras!$J$6:$J$17))=0,N(Budget),INDEX(Extras!$K$6:$K$17,MATCH(SUMPRODUCT(MAX((Extras!$J$6:$J$17&lt;EOMONTH(B60,0)+1)*Extras!$J$6:$J$17)),Extras!$J$6:$J$17,0)))</f>
        <v/>
      </c>
      <c r="D60" s="13">
        <f>SUMIFS(Extras!$G$6:$G$29,Extras!$F$6:$F$29,"&gt;="&amp;B60,Extras!$F$6:$F$29,"&lt;"&amp;(EOMONTH(B60,0)+1))</f>
        <v/>
      </c>
    </row>
    <row r="61">
      <c r="A61" t="n">
        <v>56</v>
      </c>
      <c r="B61" s="11">
        <f>DATE(YEAR(StartM),MONTH(StartM)+A61-1,1)</f>
        <v/>
      </c>
      <c r="C61" s="13">
        <f>IF(SUMPRODUCT(MAX((Extras!$J$6:$J$17&lt;EOMONTH(B61,0)+1)*Extras!$J$6:$J$17))=0,N(Budget),INDEX(Extras!$K$6:$K$17,MATCH(SUMPRODUCT(MAX((Extras!$J$6:$J$17&lt;EOMONTH(B61,0)+1)*Extras!$J$6:$J$17)),Extras!$J$6:$J$17,0)))</f>
        <v/>
      </c>
      <c r="D61" s="13">
        <f>SUMIFS(Extras!$G$6:$G$29,Extras!$F$6:$F$29,"&gt;="&amp;B61,Extras!$F$6:$F$29,"&lt;"&amp;(EOMONTH(B61,0)+1))</f>
        <v/>
      </c>
    </row>
    <row r="62">
      <c r="A62" t="n">
        <v>57</v>
      </c>
      <c r="B62" s="11">
        <f>DATE(YEAR(StartM),MONTH(StartM)+A62-1,1)</f>
        <v/>
      </c>
      <c r="C62" s="13">
        <f>IF(SUMPRODUCT(MAX((Extras!$J$6:$J$17&lt;EOMONTH(B62,0)+1)*Extras!$J$6:$J$17))=0,N(Budget),INDEX(Extras!$K$6:$K$17,MATCH(SUMPRODUCT(MAX((Extras!$J$6:$J$17&lt;EOMONTH(B62,0)+1)*Extras!$J$6:$J$17)),Extras!$J$6:$J$17,0)))</f>
        <v/>
      </c>
      <c r="D62" s="13">
        <f>SUMIFS(Extras!$G$6:$G$29,Extras!$F$6:$F$29,"&gt;="&amp;B62,Extras!$F$6:$F$29,"&lt;"&amp;(EOMONTH(B62,0)+1))</f>
        <v/>
      </c>
    </row>
    <row r="63">
      <c r="A63" t="n">
        <v>58</v>
      </c>
      <c r="B63" s="11">
        <f>DATE(YEAR(StartM),MONTH(StartM)+A63-1,1)</f>
        <v/>
      </c>
      <c r="C63" s="13">
        <f>IF(SUMPRODUCT(MAX((Extras!$J$6:$J$17&lt;EOMONTH(B63,0)+1)*Extras!$J$6:$J$17))=0,N(Budget),INDEX(Extras!$K$6:$K$17,MATCH(SUMPRODUCT(MAX((Extras!$J$6:$J$17&lt;EOMONTH(B63,0)+1)*Extras!$J$6:$J$17)),Extras!$J$6:$J$17,0)))</f>
        <v/>
      </c>
      <c r="D63" s="13">
        <f>SUMIFS(Extras!$G$6:$G$29,Extras!$F$6:$F$29,"&gt;="&amp;B63,Extras!$F$6:$F$29,"&lt;"&amp;(EOMONTH(B63,0)+1))</f>
        <v/>
      </c>
    </row>
    <row r="64">
      <c r="A64" t="n">
        <v>59</v>
      </c>
      <c r="B64" s="11">
        <f>DATE(YEAR(StartM),MONTH(StartM)+A64-1,1)</f>
        <v/>
      </c>
      <c r="C64" s="13">
        <f>IF(SUMPRODUCT(MAX((Extras!$J$6:$J$17&lt;EOMONTH(B64,0)+1)*Extras!$J$6:$J$17))=0,N(Budget),INDEX(Extras!$K$6:$K$17,MATCH(SUMPRODUCT(MAX((Extras!$J$6:$J$17&lt;EOMONTH(B64,0)+1)*Extras!$J$6:$J$17)),Extras!$J$6:$J$17,0)))</f>
        <v/>
      </c>
      <c r="D64" s="13">
        <f>SUMIFS(Extras!$G$6:$G$29,Extras!$F$6:$F$29,"&gt;="&amp;B64,Extras!$F$6:$F$29,"&lt;"&amp;(EOMONTH(B64,0)+1))</f>
        <v/>
      </c>
    </row>
    <row r="65">
      <c r="A65" t="n">
        <v>60</v>
      </c>
      <c r="B65" s="11">
        <f>DATE(YEAR(StartM),MONTH(StartM)+A65-1,1)</f>
        <v/>
      </c>
      <c r="C65" s="13">
        <f>IF(SUMPRODUCT(MAX((Extras!$J$6:$J$17&lt;EOMONTH(B65,0)+1)*Extras!$J$6:$J$17))=0,N(Budget),INDEX(Extras!$K$6:$K$17,MATCH(SUMPRODUCT(MAX((Extras!$J$6:$J$17&lt;EOMONTH(B65,0)+1)*Extras!$J$6:$J$17)),Extras!$J$6:$J$17,0)))</f>
        <v/>
      </c>
      <c r="D65" s="13">
        <f>SUMIFS(Extras!$G$6:$G$29,Extras!$F$6:$F$29,"&gt;="&amp;B65,Extras!$F$6:$F$29,"&lt;"&amp;(EOMONTH(B65,0)+1))</f>
        <v/>
      </c>
    </row>
    <row r="66">
      <c r="A66" t="n">
        <v>61</v>
      </c>
      <c r="B66" s="11">
        <f>DATE(YEAR(StartM),MONTH(StartM)+A66-1,1)</f>
        <v/>
      </c>
      <c r="C66" s="13">
        <f>IF(SUMPRODUCT(MAX((Extras!$J$6:$J$17&lt;EOMONTH(B66,0)+1)*Extras!$J$6:$J$17))=0,N(Budget),INDEX(Extras!$K$6:$K$17,MATCH(SUMPRODUCT(MAX((Extras!$J$6:$J$17&lt;EOMONTH(B66,0)+1)*Extras!$J$6:$J$17)),Extras!$J$6:$J$17,0)))</f>
        <v/>
      </c>
      <c r="D66" s="13">
        <f>SUMIFS(Extras!$G$6:$G$29,Extras!$F$6:$F$29,"&gt;="&amp;B66,Extras!$F$6:$F$29,"&lt;"&amp;(EOMONTH(B66,0)+1))</f>
        <v/>
      </c>
    </row>
    <row r="67">
      <c r="A67" t="n">
        <v>62</v>
      </c>
      <c r="B67" s="11">
        <f>DATE(YEAR(StartM),MONTH(StartM)+A67-1,1)</f>
        <v/>
      </c>
      <c r="C67" s="13">
        <f>IF(SUMPRODUCT(MAX((Extras!$J$6:$J$17&lt;EOMONTH(B67,0)+1)*Extras!$J$6:$J$17))=0,N(Budget),INDEX(Extras!$K$6:$K$17,MATCH(SUMPRODUCT(MAX((Extras!$J$6:$J$17&lt;EOMONTH(B67,0)+1)*Extras!$J$6:$J$17)),Extras!$J$6:$J$17,0)))</f>
        <v/>
      </c>
      <c r="D67" s="13">
        <f>SUMIFS(Extras!$G$6:$G$29,Extras!$F$6:$F$29,"&gt;="&amp;B67,Extras!$F$6:$F$29,"&lt;"&amp;(EOMONTH(B67,0)+1))</f>
        <v/>
      </c>
    </row>
    <row r="68">
      <c r="A68" t="n">
        <v>63</v>
      </c>
      <c r="B68" s="11">
        <f>DATE(YEAR(StartM),MONTH(StartM)+A68-1,1)</f>
        <v/>
      </c>
      <c r="C68" s="13">
        <f>IF(SUMPRODUCT(MAX((Extras!$J$6:$J$17&lt;EOMONTH(B68,0)+1)*Extras!$J$6:$J$17))=0,N(Budget),INDEX(Extras!$K$6:$K$17,MATCH(SUMPRODUCT(MAX((Extras!$J$6:$J$17&lt;EOMONTH(B68,0)+1)*Extras!$J$6:$J$17)),Extras!$J$6:$J$17,0)))</f>
        <v/>
      </c>
      <c r="D68" s="13">
        <f>SUMIFS(Extras!$G$6:$G$29,Extras!$F$6:$F$29,"&gt;="&amp;B68,Extras!$F$6:$F$29,"&lt;"&amp;(EOMONTH(B68,0)+1))</f>
        <v/>
      </c>
    </row>
    <row r="69">
      <c r="A69" t="n">
        <v>64</v>
      </c>
      <c r="B69" s="11">
        <f>DATE(YEAR(StartM),MONTH(StartM)+A69-1,1)</f>
        <v/>
      </c>
      <c r="C69" s="13">
        <f>IF(SUMPRODUCT(MAX((Extras!$J$6:$J$17&lt;EOMONTH(B69,0)+1)*Extras!$J$6:$J$17))=0,N(Budget),INDEX(Extras!$K$6:$K$17,MATCH(SUMPRODUCT(MAX((Extras!$J$6:$J$17&lt;EOMONTH(B69,0)+1)*Extras!$J$6:$J$17)),Extras!$J$6:$J$17,0)))</f>
        <v/>
      </c>
      <c r="D69" s="13">
        <f>SUMIFS(Extras!$G$6:$G$29,Extras!$F$6:$F$29,"&gt;="&amp;B69,Extras!$F$6:$F$29,"&lt;"&amp;(EOMONTH(B69,0)+1))</f>
        <v/>
      </c>
    </row>
    <row r="70">
      <c r="A70" t="n">
        <v>65</v>
      </c>
      <c r="B70" s="11">
        <f>DATE(YEAR(StartM),MONTH(StartM)+A70-1,1)</f>
        <v/>
      </c>
      <c r="C70" s="13">
        <f>IF(SUMPRODUCT(MAX((Extras!$J$6:$J$17&lt;EOMONTH(B70,0)+1)*Extras!$J$6:$J$17))=0,N(Budget),INDEX(Extras!$K$6:$K$17,MATCH(SUMPRODUCT(MAX((Extras!$J$6:$J$17&lt;EOMONTH(B70,0)+1)*Extras!$J$6:$J$17)),Extras!$J$6:$J$17,0)))</f>
        <v/>
      </c>
      <c r="D70" s="13">
        <f>SUMIFS(Extras!$G$6:$G$29,Extras!$F$6:$F$29,"&gt;="&amp;B70,Extras!$F$6:$F$29,"&lt;"&amp;(EOMONTH(B70,0)+1))</f>
        <v/>
      </c>
    </row>
    <row r="71">
      <c r="A71" t="n">
        <v>66</v>
      </c>
      <c r="B71" s="11">
        <f>DATE(YEAR(StartM),MONTH(StartM)+A71-1,1)</f>
        <v/>
      </c>
      <c r="C71" s="13">
        <f>IF(SUMPRODUCT(MAX((Extras!$J$6:$J$17&lt;EOMONTH(B71,0)+1)*Extras!$J$6:$J$17))=0,N(Budget),INDEX(Extras!$K$6:$K$17,MATCH(SUMPRODUCT(MAX((Extras!$J$6:$J$17&lt;EOMONTH(B71,0)+1)*Extras!$J$6:$J$17)),Extras!$J$6:$J$17,0)))</f>
        <v/>
      </c>
      <c r="D71" s="13">
        <f>SUMIFS(Extras!$G$6:$G$29,Extras!$F$6:$F$29,"&gt;="&amp;B71,Extras!$F$6:$F$29,"&lt;"&amp;(EOMONTH(B71,0)+1))</f>
        <v/>
      </c>
    </row>
    <row r="72">
      <c r="A72" t="n">
        <v>67</v>
      </c>
      <c r="B72" s="11">
        <f>DATE(YEAR(StartM),MONTH(StartM)+A72-1,1)</f>
        <v/>
      </c>
      <c r="C72" s="13">
        <f>IF(SUMPRODUCT(MAX((Extras!$J$6:$J$17&lt;EOMONTH(B72,0)+1)*Extras!$J$6:$J$17))=0,N(Budget),INDEX(Extras!$K$6:$K$17,MATCH(SUMPRODUCT(MAX((Extras!$J$6:$J$17&lt;EOMONTH(B72,0)+1)*Extras!$J$6:$J$17)),Extras!$J$6:$J$17,0)))</f>
        <v/>
      </c>
      <c r="D72" s="13">
        <f>SUMIFS(Extras!$G$6:$G$29,Extras!$F$6:$F$29,"&gt;="&amp;B72,Extras!$F$6:$F$29,"&lt;"&amp;(EOMONTH(B72,0)+1))</f>
        <v/>
      </c>
    </row>
    <row r="73">
      <c r="A73" t="n">
        <v>68</v>
      </c>
      <c r="B73" s="11">
        <f>DATE(YEAR(StartM),MONTH(StartM)+A73-1,1)</f>
        <v/>
      </c>
      <c r="C73" s="13">
        <f>IF(SUMPRODUCT(MAX((Extras!$J$6:$J$17&lt;EOMONTH(B73,0)+1)*Extras!$J$6:$J$17))=0,N(Budget),INDEX(Extras!$K$6:$K$17,MATCH(SUMPRODUCT(MAX((Extras!$J$6:$J$17&lt;EOMONTH(B73,0)+1)*Extras!$J$6:$J$17)),Extras!$J$6:$J$17,0)))</f>
        <v/>
      </c>
      <c r="D73" s="13">
        <f>SUMIFS(Extras!$G$6:$G$29,Extras!$F$6:$F$29,"&gt;="&amp;B73,Extras!$F$6:$F$29,"&lt;"&amp;(EOMONTH(B73,0)+1))</f>
        <v/>
      </c>
    </row>
    <row r="74">
      <c r="A74" t="n">
        <v>69</v>
      </c>
      <c r="B74" s="11">
        <f>DATE(YEAR(StartM),MONTH(StartM)+A74-1,1)</f>
        <v/>
      </c>
      <c r="C74" s="13">
        <f>IF(SUMPRODUCT(MAX((Extras!$J$6:$J$17&lt;EOMONTH(B74,0)+1)*Extras!$J$6:$J$17))=0,N(Budget),INDEX(Extras!$K$6:$K$17,MATCH(SUMPRODUCT(MAX((Extras!$J$6:$J$17&lt;EOMONTH(B74,0)+1)*Extras!$J$6:$J$17)),Extras!$J$6:$J$17,0)))</f>
        <v/>
      </c>
      <c r="D74" s="13">
        <f>SUMIFS(Extras!$G$6:$G$29,Extras!$F$6:$F$29,"&gt;="&amp;B74,Extras!$F$6:$F$29,"&lt;"&amp;(EOMONTH(B74,0)+1))</f>
        <v/>
      </c>
    </row>
    <row r="75">
      <c r="A75" t="n">
        <v>70</v>
      </c>
      <c r="B75" s="11">
        <f>DATE(YEAR(StartM),MONTH(StartM)+A75-1,1)</f>
        <v/>
      </c>
      <c r="C75" s="13">
        <f>IF(SUMPRODUCT(MAX((Extras!$J$6:$J$17&lt;EOMONTH(B75,0)+1)*Extras!$J$6:$J$17))=0,N(Budget),INDEX(Extras!$K$6:$K$17,MATCH(SUMPRODUCT(MAX((Extras!$J$6:$J$17&lt;EOMONTH(B75,0)+1)*Extras!$J$6:$J$17)),Extras!$J$6:$J$17,0)))</f>
        <v/>
      </c>
      <c r="D75" s="13">
        <f>SUMIFS(Extras!$G$6:$G$29,Extras!$F$6:$F$29,"&gt;="&amp;B75,Extras!$F$6:$F$29,"&lt;"&amp;(EOMONTH(B75,0)+1))</f>
        <v/>
      </c>
    </row>
    <row r="76">
      <c r="A76" t="n">
        <v>71</v>
      </c>
      <c r="B76" s="11">
        <f>DATE(YEAR(StartM),MONTH(StartM)+A76-1,1)</f>
        <v/>
      </c>
      <c r="C76" s="13">
        <f>IF(SUMPRODUCT(MAX((Extras!$J$6:$J$17&lt;EOMONTH(B76,0)+1)*Extras!$J$6:$J$17))=0,N(Budget),INDEX(Extras!$K$6:$K$17,MATCH(SUMPRODUCT(MAX((Extras!$J$6:$J$17&lt;EOMONTH(B76,0)+1)*Extras!$J$6:$J$17)),Extras!$J$6:$J$17,0)))</f>
        <v/>
      </c>
      <c r="D76" s="13">
        <f>SUMIFS(Extras!$G$6:$G$29,Extras!$F$6:$F$29,"&gt;="&amp;B76,Extras!$F$6:$F$29,"&lt;"&amp;(EOMONTH(B76,0)+1))</f>
        <v/>
      </c>
    </row>
    <row r="77">
      <c r="A77" t="n">
        <v>72</v>
      </c>
      <c r="B77" s="11">
        <f>DATE(YEAR(StartM),MONTH(StartM)+A77-1,1)</f>
        <v/>
      </c>
      <c r="C77" s="13">
        <f>IF(SUMPRODUCT(MAX((Extras!$J$6:$J$17&lt;EOMONTH(B77,0)+1)*Extras!$J$6:$J$17))=0,N(Budget),INDEX(Extras!$K$6:$K$17,MATCH(SUMPRODUCT(MAX((Extras!$J$6:$J$17&lt;EOMONTH(B77,0)+1)*Extras!$J$6:$J$17)),Extras!$J$6:$J$17,0)))</f>
        <v/>
      </c>
      <c r="D77" s="13">
        <f>SUMIFS(Extras!$G$6:$G$29,Extras!$F$6:$F$29,"&gt;="&amp;B77,Extras!$F$6:$F$29,"&lt;"&amp;(EOMONTH(B77,0)+1))</f>
        <v/>
      </c>
    </row>
    <row r="78">
      <c r="A78" t="n">
        <v>73</v>
      </c>
      <c r="B78" s="11">
        <f>DATE(YEAR(StartM),MONTH(StartM)+A78-1,1)</f>
        <v/>
      </c>
      <c r="C78" s="13">
        <f>IF(SUMPRODUCT(MAX((Extras!$J$6:$J$17&lt;EOMONTH(B78,0)+1)*Extras!$J$6:$J$17))=0,N(Budget),INDEX(Extras!$K$6:$K$17,MATCH(SUMPRODUCT(MAX((Extras!$J$6:$J$17&lt;EOMONTH(B78,0)+1)*Extras!$J$6:$J$17)),Extras!$J$6:$J$17,0)))</f>
        <v/>
      </c>
      <c r="D78" s="13">
        <f>SUMIFS(Extras!$G$6:$G$29,Extras!$F$6:$F$29,"&gt;="&amp;B78,Extras!$F$6:$F$29,"&lt;"&amp;(EOMONTH(B78,0)+1))</f>
        <v/>
      </c>
    </row>
    <row r="79">
      <c r="A79" t="n">
        <v>74</v>
      </c>
      <c r="B79" s="11">
        <f>DATE(YEAR(StartM),MONTH(StartM)+A79-1,1)</f>
        <v/>
      </c>
      <c r="C79" s="13">
        <f>IF(SUMPRODUCT(MAX((Extras!$J$6:$J$17&lt;EOMONTH(B79,0)+1)*Extras!$J$6:$J$17))=0,N(Budget),INDEX(Extras!$K$6:$K$17,MATCH(SUMPRODUCT(MAX((Extras!$J$6:$J$17&lt;EOMONTH(B79,0)+1)*Extras!$J$6:$J$17)),Extras!$J$6:$J$17,0)))</f>
        <v/>
      </c>
      <c r="D79" s="13">
        <f>SUMIFS(Extras!$G$6:$G$29,Extras!$F$6:$F$29,"&gt;="&amp;B79,Extras!$F$6:$F$29,"&lt;"&amp;(EOMONTH(B79,0)+1))</f>
        <v/>
      </c>
    </row>
    <row r="80">
      <c r="A80" t="n">
        <v>75</v>
      </c>
      <c r="B80" s="11">
        <f>DATE(YEAR(StartM),MONTH(StartM)+A80-1,1)</f>
        <v/>
      </c>
      <c r="C80" s="13">
        <f>IF(SUMPRODUCT(MAX((Extras!$J$6:$J$17&lt;EOMONTH(B80,0)+1)*Extras!$J$6:$J$17))=0,N(Budget),INDEX(Extras!$K$6:$K$17,MATCH(SUMPRODUCT(MAX((Extras!$J$6:$J$17&lt;EOMONTH(B80,0)+1)*Extras!$J$6:$J$17)),Extras!$J$6:$J$17,0)))</f>
        <v/>
      </c>
      <c r="D80" s="13">
        <f>SUMIFS(Extras!$G$6:$G$29,Extras!$F$6:$F$29,"&gt;="&amp;B80,Extras!$F$6:$F$29,"&lt;"&amp;(EOMONTH(B80,0)+1))</f>
        <v/>
      </c>
    </row>
    <row r="81">
      <c r="A81" t="n">
        <v>76</v>
      </c>
      <c r="B81" s="11">
        <f>DATE(YEAR(StartM),MONTH(StartM)+A81-1,1)</f>
        <v/>
      </c>
      <c r="C81" s="13">
        <f>IF(SUMPRODUCT(MAX((Extras!$J$6:$J$17&lt;EOMONTH(B81,0)+1)*Extras!$J$6:$J$17))=0,N(Budget),INDEX(Extras!$K$6:$K$17,MATCH(SUMPRODUCT(MAX((Extras!$J$6:$J$17&lt;EOMONTH(B81,0)+1)*Extras!$J$6:$J$17)),Extras!$J$6:$J$17,0)))</f>
        <v/>
      </c>
      <c r="D81" s="13">
        <f>SUMIFS(Extras!$G$6:$G$29,Extras!$F$6:$F$29,"&gt;="&amp;B81,Extras!$F$6:$F$29,"&lt;"&amp;(EOMONTH(B81,0)+1))</f>
        <v/>
      </c>
    </row>
    <row r="82">
      <c r="A82" t="n">
        <v>77</v>
      </c>
      <c r="B82" s="11">
        <f>DATE(YEAR(StartM),MONTH(StartM)+A82-1,1)</f>
        <v/>
      </c>
      <c r="C82" s="13">
        <f>IF(SUMPRODUCT(MAX((Extras!$J$6:$J$17&lt;EOMONTH(B82,0)+1)*Extras!$J$6:$J$17))=0,N(Budget),INDEX(Extras!$K$6:$K$17,MATCH(SUMPRODUCT(MAX((Extras!$J$6:$J$17&lt;EOMONTH(B82,0)+1)*Extras!$J$6:$J$17)),Extras!$J$6:$J$17,0)))</f>
        <v/>
      </c>
      <c r="D82" s="13">
        <f>SUMIFS(Extras!$G$6:$G$29,Extras!$F$6:$F$29,"&gt;="&amp;B82,Extras!$F$6:$F$29,"&lt;"&amp;(EOMONTH(B82,0)+1))</f>
        <v/>
      </c>
    </row>
    <row r="83">
      <c r="A83" t="n">
        <v>78</v>
      </c>
      <c r="B83" s="11">
        <f>DATE(YEAR(StartM),MONTH(StartM)+A83-1,1)</f>
        <v/>
      </c>
      <c r="C83" s="13">
        <f>IF(SUMPRODUCT(MAX((Extras!$J$6:$J$17&lt;EOMONTH(B83,0)+1)*Extras!$J$6:$J$17))=0,N(Budget),INDEX(Extras!$K$6:$K$17,MATCH(SUMPRODUCT(MAX((Extras!$J$6:$J$17&lt;EOMONTH(B83,0)+1)*Extras!$J$6:$J$17)),Extras!$J$6:$J$17,0)))</f>
        <v/>
      </c>
      <c r="D83" s="13">
        <f>SUMIFS(Extras!$G$6:$G$29,Extras!$F$6:$F$29,"&gt;="&amp;B83,Extras!$F$6:$F$29,"&lt;"&amp;(EOMONTH(B83,0)+1))</f>
        <v/>
      </c>
    </row>
    <row r="84">
      <c r="A84" t="n">
        <v>79</v>
      </c>
      <c r="B84" s="11">
        <f>DATE(YEAR(StartM),MONTH(StartM)+A84-1,1)</f>
        <v/>
      </c>
      <c r="C84" s="13">
        <f>IF(SUMPRODUCT(MAX((Extras!$J$6:$J$17&lt;EOMONTH(B84,0)+1)*Extras!$J$6:$J$17))=0,N(Budget),INDEX(Extras!$K$6:$K$17,MATCH(SUMPRODUCT(MAX((Extras!$J$6:$J$17&lt;EOMONTH(B84,0)+1)*Extras!$J$6:$J$17)),Extras!$J$6:$J$17,0)))</f>
        <v/>
      </c>
      <c r="D84" s="13">
        <f>SUMIFS(Extras!$G$6:$G$29,Extras!$F$6:$F$29,"&gt;="&amp;B84,Extras!$F$6:$F$29,"&lt;"&amp;(EOMONTH(B84,0)+1))</f>
        <v/>
      </c>
    </row>
    <row r="85">
      <c r="A85" t="n">
        <v>80</v>
      </c>
      <c r="B85" s="11">
        <f>DATE(YEAR(StartM),MONTH(StartM)+A85-1,1)</f>
        <v/>
      </c>
      <c r="C85" s="13">
        <f>IF(SUMPRODUCT(MAX((Extras!$J$6:$J$17&lt;EOMONTH(B85,0)+1)*Extras!$J$6:$J$17))=0,N(Budget),INDEX(Extras!$K$6:$K$17,MATCH(SUMPRODUCT(MAX((Extras!$J$6:$J$17&lt;EOMONTH(B85,0)+1)*Extras!$J$6:$J$17)),Extras!$J$6:$J$17,0)))</f>
        <v/>
      </c>
      <c r="D85" s="13">
        <f>SUMIFS(Extras!$G$6:$G$29,Extras!$F$6:$F$29,"&gt;="&amp;B85,Extras!$F$6:$F$29,"&lt;"&amp;(EOMONTH(B85,0)+1))</f>
        <v/>
      </c>
    </row>
    <row r="86">
      <c r="A86" t="n">
        <v>81</v>
      </c>
      <c r="B86" s="11">
        <f>DATE(YEAR(StartM),MONTH(StartM)+A86-1,1)</f>
        <v/>
      </c>
      <c r="C86" s="13">
        <f>IF(SUMPRODUCT(MAX((Extras!$J$6:$J$17&lt;EOMONTH(B86,0)+1)*Extras!$J$6:$J$17))=0,N(Budget),INDEX(Extras!$K$6:$K$17,MATCH(SUMPRODUCT(MAX((Extras!$J$6:$J$17&lt;EOMONTH(B86,0)+1)*Extras!$J$6:$J$17)),Extras!$J$6:$J$17,0)))</f>
        <v/>
      </c>
      <c r="D86" s="13">
        <f>SUMIFS(Extras!$G$6:$G$29,Extras!$F$6:$F$29,"&gt;="&amp;B86,Extras!$F$6:$F$29,"&lt;"&amp;(EOMONTH(B86,0)+1))</f>
        <v/>
      </c>
    </row>
    <row r="87">
      <c r="A87" t="n">
        <v>82</v>
      </c>
      <c r="B87" s="11">
        <f>DATE(YEAR(StartM),MONTH(StartM)+A87-1,1)</f>
        <v/>
      </c>
      <c r="C87" s="13">
        <f>IF(SUMPRODUCT(MAX((Extras!$J$6:$J$17&lt;EOMONTH(B87,0)+1)*Extras!$J$6:$J$17))=0,N(Budget),INDEX(Extras!$K$6:$K$17,MATCH(SUMPRODUCT(MAX((Extras!$J$6:$J$17&lt;EOMONTH(B87,0)+1)*Extras!$J$6:$J$17)),Extras!$J$6:$J$17,0)))</f>
        <v/>
      </c>
      <c r="D87" s="13">
        <f>SUMIFS(Extras!$G$6:$G$29,Extras!$F$6:$F$29,"&gt;="&amp;B87,Extras!$F$6:$F$29,"&lt;"&amp;(EOMONTH(B87,0)+1))</f>
        <v/>
      </c>
    </row>
    <row r="88">
      <c r="A88" t="n">
        <v>83</v>
      </c>
      <c r="B88" s="11">
        <f>DATE(YEAR(StartM),MONTH(StartM)+A88-1,1)</f>
        <v/>
      </c>
      <c r="C88" s="13">
        <f>IF(SUMPRODUCT(MAX((Extras!$J$6:$J$17&lt;EOMONTH(B88,0)+1)*Extras!$J$6:$J$17))=0,N(Budget),INDEX(Extras!$K$6:$K$17,MATCH(SUMPRODUCT(MAX((Extras!$J$6:$J$17&lt;EOMONTH(B88,0)+1)*Extras!$J$6:$J$17)),Extras!$J$6:$J$17,0)))</f>
        <v/>
      </c>
      <c r="D88" s="13">
        <f>SUMIFS(Extras!$G$6:$G$29,Extras!$F$6:$F$29,"&gt;="&amp;B88,Extras!$F$6:$F$29,"&lt;"&amp;(EOMONTH(B88,0)+1))</f>
        <v/>
      </c>
    </row>
    <row r="89">
      <c r="A89" t="n">
        <v>84</v>
      </c>
      <c r="B89" s="11">
        <f>DATE(YEAR(StartM),MONTH(StartM)+A89-1,1)</f>
        <v/>
      </c>
      <c r="C89" s="13">
        <f>IF(SUMPRODUCT(MAX((Extras!$J$6:$J$17&lt;EOMONTH(B89,0)+1)*Extras!$J$6:$J$17))=0,N(Budget),INDEX(Extras!$K$6:$K$17,MATCH(SUMPRODUCT(MAX((Extras!$J$6:$J$17&lt;EOMONTH(B89,0)+1)*Extras!$J$6:$J$17)),Extras!$J$6:$J$17,0)))</f>
        <v/>
      </c>
      <c r="D89" s="13">
        <f>SUMIFS(Extras!$G$6:$G$29,Extras!$F$6:$F$29,"&gt;="&amp;B89,Extras!$F$6:$F$29,"&lt;"&amp;(EOMONTH(B89,0)+1))</f>
        <v/>
      </c>
    </row>
    <row r="90">
      <c r="A90" t="n">
        <v>85</v>
      </c>
      <c r="B90" s="11">
        <f>DATE(YEAR(StartM),MONTH(StartM)+A90-1,1)</f>
        <v/>
      </c>
      <c r="C90" s="13">
        <f>IF(SUMPRODUCT(MAX((Extras!$J$6:$J$17&lt;EOMONTH(B90,0)+1)*Extras!$J$6:$J$17))=0,N(Budget),INDEX(Extras!$K$6:$K$17,MATCH(SUMPRODUCT(MAX((Extras!$J$6:$J$17&lt;EOMONTH(B90,0)+1)*Extras!$J$6:$J$17)),Extras!$J$6:$J$17,0)))</f>
        <v/>
      </c>
      <c r="D90" s="13">
        <f>SUMIFS(Extras!$G$6:$G$29,Extras!$F$6:$F$29,"&gt;="&amp;B90,Extras!$F$6:$F$29,"&lt;"&amp;(EOMONTH(B90,0)+1))</f>
        <v/>
      </c>
    </row>
    <row r="91">
      <c r="A91" t="n">
        <v>86</v>
      </c>
      <c r="B91" s="11">
        <f>DATE(YEAR(StartM),MONTH(StartM)+A91-1,1)</f>
        <v/>
      </c>
      <c r="C91" s="13">
        <f>IF(SUMPRODUCT(MAX((Extras!$J$6:$J$17&lt;EOMONTH(B91,0)+1)*Extras!$J$6:$J$17))=0,N(Budget),INDEX(Extras!$K$6:$K$17,MATCH(SUMPRODUCT(MAX((Extras!$J$6:$J$17&lt;EOMONTH(B91,0)+1)*Extras!$J$6:$J$17)),Extras!$J$6:$J$17,0)))</f>
        <v/>
      </c>
      <c r="D91" s="13">
        <f>SUMIFS(Extras!$G$6:$G$29,Extras!$F$6:$F$29,"&gt;="&amp;B91,Extras!$F$6:$F$29,"&lt;"&amp;(EOMONTH(B91,0)+1))</f>
        <v/>
      </c>
    </row>
    <row r="92">
      <c r="A92" t="n">
        <v>87</v>
      </c>
      <c r="B92" s="11">
        <f>DATE(YEAR(StartM),MONTH(StartM)+A92-1,1)</f>
        <v/>
      </c>
      <c r="C92" s="13">
        <f>IF(SUMPRODUCT(MAX((Extras!$J$6:$J$17&lt;EOMONTH(B92,0)+1)*Extras!$J$6:$J$17))=0,N(Budget),INDEX(Extras!$K$6:$K$17,MATCH(SUMPRODUCT(MAX((Extras!$J$6:$J$17&lt;EOMONTH(B92,0)+1)*Extras!$J$6:$J$17)),Extras!$J$6:$J$17,0)))</f>
        <v/>
      </c>
      <c r="D92" s="13">
        <f>SUMIFS(Extras!$G$6:$G$29,Extras!$F$6:$F$29,"&gt;="&amp;B92,Extras!$F$6:$F$29,"&lt;"&amp;(EOMONTH(B92,0)+1))</f>
        <v/>
      </c>
    </row>
    <row r="93">
      <c r="A93" t="n">
        <v>88</v>
      </c>
      <c r="B93" s="11">
        <f>DATE(YEAR(StartM),MONTH(StartM)+A93-1,1)</f>
        <v/>
      </c>
      <c r="C93" s="13">
        <f>IF(SUMPRODUCT(MAX((Extras!$J$6:$J$17&lt;EOMONTH(B93,0)+1)*Extras!$J$6:$J$17))=0,N(Budget),INDEX(Extras!$K$6:$K$17,MATCH(SUMPRODUCT(MAX((Extras!$J$6:$J$17&lt;EOMONTH(B93,0)+1)*Extras!$J$6:$J$17)),Extras!$J$6:$J$17,0)))</f>
        <v/>
      </c>
      <c r="D93" s="13">
        <f>SUMIFS(Extras!$G$6:$G$29,Extras!$F$6:$F$29,"&gt;="&amp;B93,Extras!$F$6:$F$29,"&lt;"&amp;(EOMONTH(B93,0)+1))</f>
        <v/>
      </c>
    </row>
    <row r="94">
      <c r="A94" t="n">
        <v>89</v>
      </c>
      <c r="B94" s="11">
        <f>DATE(YEAR(StartM),MONTH(StartM)+A94-1,1)</f>
        <v/>
      </c>
      <c r="C94" s="13">
        <f>IF(SUMPRODUCT(MAX((Extras!$J$6:$J$17&lt;EOMONTH(B94,0)+1)*Extras!$J$6:$J$17))=0,N(Budget),INDEX(Extras!$K$6:$K$17,MATCH(SUMPRODUCT(MAX((Extras!$J$6:$J$17&lt;EOMONTH(B94,0)+1)*Extras!$J$6:$J$17)),Extras!$J$6:$J$17,0)))</f>
        <v/>
      </c>
      <c r="D94" s="13">
        <f>SUMIFS(Extras!$G$6:$G$29,Extras!$F$6:$F$29,"&gt;="&amp;B94,Extras!$F$6:$F$29,"&lt;"&amp;(EOMONTH(B94,0)+1))</f>
        <v/>
      </c>
    </row>
    <row r="95">
      <c r="A95" t="n">
        <v>90</v>
      </c>
      <c r="B95" s="11">
        <f>DATE(YEAR(StartM),MONTH(StartM)+A95-1,1)</f>
        <v/>
      </c>
      <c r="C95" s="13">
        <f>IF(SUMPRODUCT(MAX((Extras!$J$6:$J$17&lt;EOMONTH(B95,0)+1)*Extras!$J$6:$J$17))=0,N(Budget),INDEX(Extras!$K$6:$K$17,MATCH(SUMPRODUCT(MAX((Extras!$J$6:$J$17&lt;EOMONTH(B95,0)+1)*Extras!$J$6:$J$17)),Extras!$J$6:$J$17,0)))</f>
        <v/>
      </c>
      <c r="D95" s="13">
        <f>SUMIFS(Extras!$G$6:$G$29,Extras!$F$6:$F$29,"&gt;="&amp;B95,Extras!$F$6:$F$29,"&lt;"&amp;(EOMONTH(B95,0)+1))</f>
        <v/>
      </c>
    </row>
    <row r="96">
      <c r="A96" t="n">
        <v>91</v>
      </c>
      <c r="B96" s="11">
        <f>DATE(YEAR(StartM),MONTH(StartM)+A96-1,1)</f>
        <v/>
      </c>
      <c r="C96" s="13">
        <f>IF(SUMPRODUCT(MAX((Extras!$J$6:$J$17&lt;EOMONTH(B96,0)+1)*Extras!$J$6:$J$17))=0,N(Budget),INDEX(Extras!$K$6:$K$17,MATCH(SUMPRODUCT(MAX((Extras!$J$6:$J$17&lt;EOMONTH(B96,0)+1)*Extras!$J$6:$J$17)),Extras!$J$6:$J$17,0)))</f>
        <v/>
      </c>
      <c r="D96" s="13">
        <f>SUMIFS(Extras!$G$6:$G$29,Extras!$F$6:$F$29,"&gt;="&amp;B96,Extras!$F$6:$F$29,"&lt;"&amp;(EOMONTH(B96,0)+1))</f>
        <v/>
      </c>
    </row>
    <row r="97">
      <c r="A97" t="n">
        <v>92</v>
      </c>
      <c r="B97" s="11">
        <f>DATE(YEAR(StartM),MONTH(StartM)+A97-1,1)</f>
        <v/>
      </c>
      <c r="C97" s="13">
        <f>IF(SUMPRODUCT(MAX((Extras!$J$6:$J$17&lt;EOMONTH(B97,0)+1)*Extras!$J$6:$J$17))=0,N(Budget),INDEX(Extras!$K$6:$K$17,MATCH(SUMPRODUCT(MAX((Extras!$J$6:$J$17&lt;EOMONTH(B97,0)+1)*Extras!$J$6:$J$17)),Extras!$J$6:$J$17,0)))</f>
        <v/>
      </c>
      <c r="D97" s="13">
        <f>SUMIFS(Extras!$G$6:$G$29,Extras!$F$6:$F$29,"&gt;="&amp;B97,Extras!$F$6:$F$29,"&lt;"&amp;(EOMONTH(B97,0)+1))</f>
        <v/>
      </c>
    </row>
    <row r="98">
      <c r="A98" t="n">
        <v>93</v>
      </c>
      <c r="B98" s="11">
        <f>DATE(YEAR(StartM),MONTH(StartM)+A98-1,1)</f>
        <v/>
      </c>
      <c r="C98" s="13">
        <f>IF(SUMPRODUCT(MAX((Extras!$J$6:$J$17&lt;EOMONTH(B98,0)+1)*Extras!$J$6:$J$17))=0,N(Budget),INDEX(Extras!$K$6:$K$17,MATCH(SUMPRODUCT(MAX((Extras!$J$6:$J$17&lt;EOMONTH(B98,0)+1)*Extras!$J$6:$J$17)),Extras!$J$6:$J$17,0)))</f>
        <v/>
      </c>
      <c r="D98" s="13">
        <f>SUMIFS(Extras!$G$6:$G$29,Extras!$F$6:$F$29,"&gt;="&amp;B98,Extras!$F$6:$F$29,"&lt;"&amp;(EOMONTH(B98,0)+1))</f>
        <v/>
      </c>
    </row>
    <row r="99">
      <c r="A99" t="n">
        <v>94</v>
      </c>
      <c r="B99" s="11">
        <f>DATE(YEAR(StartM),MONTH(StartM)+A99-1,1)</f>
        <v/>
      </c>
      <c r="C99" s="13">
        <f>IF(SUMPRODUCT(MAX((Extras!$J$6:$J$17&lt;EOMONTH(B99,0)+1)*Extras!$J$6:$J$17))=0,N(Budget),INDEX(Extras!$K$6:$K$17,MATCH(SUMPRODUCT(MAX((Extras!$J$6:$J$17&lt;EOMONTH(B99,0)+1)*Extras!$J$6:$J$17)),Extras!$J$6:$J$17,0)))</f>
        <v/>
      </c>
      <c r="D99" s="13">
        <f>SUMIFS(Extras!$G$6:$G$29,Extras!$F$6:$F$29,"&gt;="&amp;B99,Extras!$F$6:$F$29,"&lt;"&amp;(EOMONTH(B99,0)+1))</f>
        <v/>
      </c>
    </row>
    <row r="100">
      <c r="A100" t="n">
        <v>95</v>
      </c>
      <c r="B100" s="11">
        <f>DATE(YEAR(StartM),MONTH(StartM)+A100-1,1)</f>
        <v/>
      </c>
      <c r="C100" s="13">
        <f>IF(SUMPRODUCT(MAX((Extras!$J$6:$J$17&lt;EOMONTH(B100,0)+1)*Extras!$J$6:$J$17))=0,N(Budget),INDEX(Extras!$K$6:$K$17,MATCH(SUMPRODUCT(MAX((Extras!$J$6:$J$17&lt;EOMONTH(B100,0)+1)*Extras!$J$6:$J$17)),Extras!$J$6:$J$17,0)))</f>
        <v/>
      </c>
      <c r="D100" s="13">
        <f>SUMIFS(Extras!$G$6:$G$29,Extras!$F$6:$F$29,"&gt;="&amp;B100,Extras!$F$6:$F$29,"&lt;"&amp;(EOMONTH(B100,0)+1))</f>
        <v/>
      </c>
    </row>
    <row r="101">
      <c r="A101" t="n">
        <v>96</v>
      </c>
      <c r="B101" s="11">
        <f>DATE(YEAR(StartM),MONTH(StartM)+A101-1,1)</f>
        <v/>
      </c>
      <c r="C101" s="13">
        <f>IF(SUMPRODUCT(MAX((Extras!$J$6:$J$17&lt;EOMONTH(B101,0)+1)*Extras!$J$6:$J$17))=0,N(Budget),INDEX(Extras!$K$6:$K$17,MATCH(SUMPRODUCT(MAX((Extras!$J$6:$J$17&lt;EOMONTH(B101,0)+1)*Extras!$J$6:$J$17)),Extras!$J$6:$J$17,0)))</f>
        <v/>
      </c>
      <c r="D101" s="13">
        <f>SUMIFS(Extras!$G$6:$G$29,Extras!$F$6:$F$29,"&gt;="&amp;B101,Extras!$F$6:$F$29,"&lt;"&amp;(EOMONTH(B101,0)+1))</f>
        <v/>
      </c>
    </row>
    <row r="102">
      <c r="A102" t="n">
        <v>97</v>
      </c>
      <c r="B102" s="11">
        <f>DATE(YEAR(StartM),MONTH(StartM)+A102-1,1)</f>
        <v/>
      </c>
      <c r="C102" s="13">
        <f>IF(SUMPRODUCT(MAX((Extras!$J$6:$J$17&lt;EOMONTH(B102,0)+1)*Extras!$J$6:$J$17))=0,N(Budget),INDEX(Extras!$K$6:$K$17,MATCH(SUMPRODUCT(MAX((Extras!$J$6:$J$17&lt;EOMONTH(B102,0)+1)*Extras!$J$6:$J$17)),Extras!$J$6:$J$17,0)))</f>
        <v/>
      </c>
      <c r="D102" s="13">
        <f>SUMIFS(Extras!$G$6:$G$29,Extras!$F$6:$F$29,"&gt;="&amp;B102,Extras!$F$6:$F$29,"&lt;"&amp;(EOMONTH(B102,0)+1))</f>
        <v/>
      </c>
    </row>
    <row r="103">
      <c r="A103" t="n">
        <v>98</v>
      </c>
      <c r="B103" s="11">
        <f>DATE(YEAR(StartM),MONTH(StartM)+A103-1,1)</f>
        <v/>
      </c>
      <c r="C103" s="13">
        <f>IF(SUMPRODUCT(MAX((Extras!$J$6:$J$17&lt;EOMONTH(B103,0)+1)*Extras!$J$6:$J$17))=0,N(Budget),INDEX(Extras!$K$6:$K$17,MATCH(SUMPRODUCT(MAX((Extras!$J$6:$J$17&lt;EOMONTH(B103,0)+1)*Extras!$J$6:$J$17)),Extras!$J$6:$J$17,0)))</f>
        <v/>
      </c>
      <c r="D103" s="13">
        <f>SUMIFS(Extras!$G$6:$G$29,Extras!$F$6:$F$29,"&gt;="&amp;B103,Extras!$F$6:$F$29,"&lt;"&amp;(EOMONTH(B103,0)+1))</f>
        <v/>
      </c>
    </row>
    <row r="104">
      <c r="A104" t="n">
        <v>99</v>
      </c>
      <c r="B104" s="11">
        <f>DATE(YEAR(StartM),MONTH(StartM)+A104-1,1)</f>
        <v/>
      </c>
      <c r="C104" s="13">
        <f>IF(SUMPRODUCT(MAX((Extras!$J$6:$J$17&lt;EOMONTH(B104,0)+1)*Extras!$J$6:$J$17))=0,N(Budget),INDEX(Extras!$K$6:$K$17,MATCH(SUMPRODUCT(MAX((Extras!$J$6:$J$17&lt;EOMONTH(B104,0)+1)*Extras!$J$6:$J$17)),Extras!$J$6:$J$17,0)))</f>
        <v/>
      </c>
      <c r="D104" s="13">
        <f>SUMIFS(Extras!$G$6:$G$29,Extras!$F$6:$F$29,"&gt;="&amp;B104,Extras!$F$6:$F$29,"&lt;"&amp;(EOMONTH(B104,0)+1))</f>
        <v/>
      </c>
    </row>
    <row r="105">
      <c r="A105" t="n">
        <v>100</v>
      </c>
      <c r="B105" s="11">
        <f>DATE(YEAR(StartM),MONTH(StartM)+A105-1,1)</f>
        <v/>
      </c>
      <c r="C105" s="13">
        <f>IF(SUMPRODUCT(MAX((Extras!$J$6:$J$17&lt;EOMONTH(B105,0)+1)*Extras!$J$6:$J$17))=0,N(Budget),INDEX(Extras!$K$6:$K$17,MATCH(SUMPRODUCT(MAX((Extras!$J$6:$J$17&lt;EOMONTH(B105,0)+1)*Extras!$J$6:$J$17)),Extras!$J$6:$J$17,0)))</f>
        <v/>
      </c>
      <c r="D105" s="13">
        <f>SUMIFS(Extras!$G$6:$G$29,Extras!$F$6:$F$29,"&gt;="&amp;B105,Extras!$F$6:$F$29,"&lt;"&amp;(EOMONTH(B105,0)+1))</f>
        <v/>
      </c>
    </row>
    <row r="106">
      <c r="A106" t="n">
        <v>101</v>
      </c>
      <c r="B106" s="11">
        <f>DATE(YEAR(StartM),MONTH(StartM)+A106-1,1)</f>
        <v/>
      </c>
      <c r="C106" s="13">
        <f>IF(SUMPRODUCT(MAX((Extras!$J$6:$J$17&lt;EOMONTH(B106,0)+1)*Extras!$J$6:$J$17))=0,N(Budget),INDEX(Extras!$K$6:$K$17,MATCH(SUMPRODUCT(MAX((Extras!$J$6:$J$17&lt;EOMONTH(B106,0)+1)*Extras!$J$6:$J$17)),Extras!$J$6:$J$17,0)))</f>
        <v/>
      </c>
      <c r="D106" s="13">
        <f>SUMIFS(Extras!$G$6:$G$29,Extras!$F$6:$F$29,"&gt;="&amp;B106,Extras!$F$6:$F$29,"&lt;"&amp;(EOMONTH(B106,0)+1))</f>
        <v/>
      </c>
    </row>
    <row r="107">
      <c r="A107" t="n">
        <v>102</v>
      </c>
      <c r="B107" s="11">
        <f>DATE(YEAR(StartM),MONTH(StartM)+A107-1,1)</f>
        <v/>
      </c>
      <c r="C107" s="13">
        <f>IF(SUMPRODUCT(MAX((Extras!$J$6:$J$17&lt;EOMONTH(B107,0)+1)*Extras!$J$6:$J$17))=0,N(Budget),INDEX(Extras!$K$6:$K$17,MATCH(SUMPRODUCT(MAX((Extras!$J$6:$J$17&lt;EOMONTH(B107,0)+1)*Extras!$J$6:$J$17)),Extras!$J$6:$J$17,0)))</f>
        <v/>
      </c>
      <c r="D107" s="13">
        <f>SUMIFS(Extras!$G$6:$G$29,Extras!$F$6:$F$29,"&gt;="&amp;B107,Extras!$F$6:$F$29,"&lt;"&amp;(EOMONTH(B107,0)+1))</f>
        <v/>
      </c>
    </row>
    <row r="108">
      <c r="A108" t="n">
        <v>103</v>
      </c>
      <c r="B108" s="11">
        <f>DATE(YEAR(StartM),MONTH(StartM)+A108-1,1)</f>
        <v/>
      </c>
      <c r="C108" s="13">
        <f>IF(SUMPRODUCT(MAX((Extras!$J$6:$J$17&lt;EOMONTH(B108,0)+1)*Extras!$J$6:$J$17))=0,N(Budget),INDEX(Extras!$K$6:$K$17,MATCH(SUMPRODUCT(MAX((Extras!$J$6:$J$17&lt;EOMONTH(B108,0)+1)*Extras!$J$6:$J$17)),Extras!$J$6:$J$17,0)))</f>
        <v/>
      </c>
      <c r="D108" s="13">
        <f>SUMIFS(Extras!$G$6:$G$29,Extras!$F$6:$F$29,"&gt;="&amp;B108,Extras!$F$6:$F$29,"&lt;"&amp;(EOMONTH(B108,0)+1))</f>
        <v/>
      </c>
    </row>
    <row r="109">
      <c r="A109" t="n">
        <v>104</v>
      </c>
      <c r="B109" s="11">
        <f>DATE(YEAR(StartM),MONTH(StartM)+A109-1,1)</f>
        <v/>
      </c>
      <c r="C109" s="13">
        <f>IF(SUMPRODUCT(MAX((Extras!$J$6:$J$17&lt;EOMONTH(B109,0)+1)*Extras!$J$6:$J$17))=0,N(Budget),INDEX(Extras!$K$6:$K$17,MATCH(SUMPRODUCT(MAX((Extras!$J$6:$J$17&lt;EOMONTH(B109,0)+1)*Extras!$J$6:$J$17)),Extras!$J$6:$J$17,0)))</f>
        <v/>
      </c>
      <c r="D109" s="13">
        <f>SUMIFS(Extras!$G$6:$G$29,Extras!$F$6:$F$29,"&gt;="&amp;B109,Extras!$F$6:$F$29,"&lt;"&amp;(EOMONTH(B109,0)+1))</f>
        <v/>
      </c>
    </row>
    <row r="110">
      <c r="A110" t="n">
        <v>105</v>
      </c>
      <c r="B110" s="11">
        <f>DATE(YEAR(StartM),MONTH(StartM)+A110-1,1)</f>
        <v/>
      </c>
      <c r="C110" s="13">
        <f>IF(SUMPRODUCT(MAX((Extras!$J$6:$J$17&lt;EOMONTH(B110,0)+1)*Extras!$J$6:$J$17))=0,N(Budget),INDEX(Extras!$K$6:$K$17,MATCH(SUMPRODUCT(MAX((Extras!$J$6:$J$17&lt;EOMONTH(B110,0)+1)*Extras!$J$6:$J$17)),Extras!$J$6:$J$17,0)))</f>
        <v/>
      </c>
      <c r="D110" s="13">
        <f>SUMIFS(Extras!$G$6:$G$29,Extras!$F$6:$F$29,"&gt;="&amp;B110,Extras!$F$6:$F$29,"&lt;"&amp;(EOMONTH(B110,0)+1))</f>
        <v/>
      </c>
    </row>
    <row r="111">
      <c r="A111" t="n">
        <v>106</v>
      </c>
      <c r="B111" s="11">
        <f>DATE(YEAR(StartM),MONTH(StartM)+A111-1,1)</f>
        <v/>
      </c>
      <c r="C111" s="13">
        <f>IF(SUMPRODUCT(MAX((Extras!$J$6:$J$17&lt;EOMONTH(B111,0)+1)*Extras!$J$6:$J$17))=0,N(Budget),INDEX(Extras!$K$6:$K$17,MATCH(SUMPRODUCT(MAX((Extras!$J$6:$J$17&lt;EOMONTH(B111,0)+1)*Extras!$J$6:$J$17)),Extras!$J$6:$J$17,0)))</f>
        <v/>
      </c>
      <c r="D111" s="13">
        <f>SUMIFS(Extras!$G$6:$G$29,Extras!$F$6:$F$29,"&gt;="&amp;B111,Extras!$F$6:$F$29,"&lt;"&amp;(EOMONTH(B111,0)+1))</f>
        <v/>
      </c>
    </row>
    <row r="112">
      <c r="A112" t="n">
        <v>107</v>
      </c>
      <c r="B112" s="11">
        <f>DATE(YEAR(StartM),MONTH(StartM)+A112-1,1)</f>
        <v/>
      </c>
      <c r="C112" s="13">
        <f>IF(SUMPRODUCT(MAX((Extras!$J$6:$J$17&lt;EOMONTH(B112,0)+1)*Extras!$J$6:$J$17))=0,N(Budget),INDEX(Extras!$K$6:$K$17,MATCH(SUMPRODUCT(MAX((Extras!$J$6:$J$17&lt;EOMONTH(B112,0)+1)*Extras!$J$6:$J$17)),Extras!$J$6:$J$17,0)))</f>
        <v/>
      </c>
      <c r="D112" s="13">
        <f>SUMIFS(Extras!$G$6:$G$29,Extras!$F$6:$F$29,"&gt;="&amp;B112,Extras!$F$6:$F$29,"&lt;"&amp;(EOMONTH(B112,0)+1))</f>
        <v/>
      </c>
    </row>
    <row r="113">
      <c r="A113" t="n">
        <v>108</v>
      </c>
      <c r="B113" s="11">
        <f>DATE(YEAR(StartM),MONTH(StartM)+A113-1,1)</f>
        <v/>
      </c>
      <c r="C113" s="13">
        <f>IF(SUMPRODUCT(MAX((Extras!$J$6:$J$17&lt;EOMONTH(B113,0)+1)*Extras!$J$6:$J$17))=0,N(Budget),INDEX(Extras!$K$6:$K$17,MATCH(SUMPRODUCT(MAX((Extras!$J$6:$J$17&lt;EOMONTH(B113,0)+1)*Extras!$J$6:$J$17)),Extras!$J$6:$J$17,0)))</f>
        <v/>
      </c>
      <c r="D113" s="13">
        <f>SUMIFS(Extras!$G$6:$G$29,Extras!$F$6:$F$29,"&gt;="&amp;B113,Extras!$F$6:$F$29,"&lt;"&amp;(EOMONTH(B113,0)+1))</f>
        <v/>
      </c>
    </row>
    <row r="114">
      <c r="A114" t="n">
        <v>109</v>
      </c>
      <c r="B114" s="11">
        <f>DATE(YEAR(StartM),MONTH(StartM)+A114-1,1)</f>
        <v/>
      </c>
      <c r="C114" s="13">
        <f>IF(SUMPRODUCT(MAX((Extras!$J$6:$J$17&lt;EOMONTH(B114,0)+1)*Extras!$J$6:$J$17))=0,N(Budget),INDEX(Extras!$K$6:$K$17,MATCH(SUMPRODUCT(MAX((Extras!$J$6:$J$17&lt;EOMONTH(B114,0)+1)*Extras!$J$6:$J$17)),Extras!$J$6:$J$17,0)))</f>
        <v/>
      </c>
      <c r="D114" s="13">
        <f>SUMIFS(Extras!$G$6:$G$29,Extras!$F$6:$F$29,"&gt;="&amp;B114,Extras!$F$6:$F$29,"&lt;"&amp;(EOMONTH(B114,0)+1))</f>
        <v/>
      </c>
    </row>
    <row r="115">
      <c r="A115" t="n">
        <v>110</v>
      </c>
      <c r="B115" s="11">
        <f>DATE(YEAR(StartM),MONTH(StartM)+A115-1,1)</f>
        <v/>
      </c>
      <c r="C115" s="13">
        <f>IF(SUMPRODUCT(MAX((Extras!$J$6:$J$17&lt;EOMONTH(B115,0)+1)*Extras!$J$6:$J$17))=0,N(Budget),INDEX(Extras!$K$6:$K$17,MATCH(SUMPRODUCT(MAX((Extras!$J$6:$J$17&lt;EOMONTH(B115,0)+1)*Extras!$J$6:$J$17)),Extras!$J$6:$J$17,0)))</f>
        <v/>
      </c>
      <c r="D115" s="13">
        <f>SUMIFS(Extras!$G$6:$G$29,Extras!$F$6:$F$29,"&gt;="&amp;B115,Extras!$F$6:$F$29,"&lt;"&amp;(EOMONTH(B115,0)+1))</f>
        <v/>
      </c>
    </row>
    <row r="116">
      <c r="A116" t="n">
        <v>111</v>
      </c>
      <c r="B116" s="11">
        <f>DATE(YEAR(StartM),MONTH(StartM)+A116-1,1)</f>
        <v/>
      </c>
      <c r="C116" s="13">
        <f>IF(SUMPRODUCT(MAX((Extras!$J$6:$J$17&lt;EOMONTH(B116,0)+1)*Extras!$J$6:$J$17))=0,N(Budget),INDEX(Extras!$K$6:$K$17,MATCH(SUMPRODUCT(MAX((Extras!$J$6:$J$17&lt;EOMONTH(B116,0)+1)*Extras!$J$6:$J$17)),Extras!$J$6:$J$17,0)))</f>
        <v/>
      </c>
      <c r="D116" s="13">
        <f>SUMIFS(Extras!$G$6:$G$29,Extras!$F$6:$F$29,"&gt;="&amp;B116,Extras!$F$6:$F$29,"&lt;"&amp;(EOMONTH(B116,0)+1))</f>
        <v/>
      </c>
    </row>
    <row r="117">
      <c r="A117" t="n">
        <v>112</v>
      </c>
      <c r="B117" s="11">
        <f>DATE(YEAR(StartM),MONTH(StartM)+A117-1,1)</f>
        <v/>
      </c>
      <c r="C117" s="13">
        <f>IF(SUMPRODUCT(MAX((Extras!$J$6:$J$17&lt;EOMONTH(B117,0)+1)*Extras!$J$6:$J$17))=0,N(Budget),INDEX(Extras!$K$6:$K$17,MATCH(SUMPRODUCT(MAX((Extras!$J$6:$J$17&lt;EOMONTH(B117,0)+1)*Extras!$J$6:$J$17)),Extras!$J$6:$J$17,0)))</f>
        <v/>
      </c>
      <c r="D117" s="13">
        <f>SUMIFS(Extras!$G$6:$G$29,Extras!$F$6:$F$29,"&gt;="&amp;B117,Extras!$F$6:$F$29,"&lt;"&amp;(EOMONTH(B117,0)+1))</f>
        <v/>
      </c>
    </row>
    <row r="118">
      <c r="A118" t="n">
        <v>113</v>
      </c>
      <c r="B118" s="11">
        <f>DATE(YEAR(StartM),MONTH(StartM)+A118-1,1)</f>
        <v/>
      </c>
      <c r="C118" s="13">
        <f>IF(SUMPRODUCT(MAX((Extras!$J$6:$J$17&lt;EOMONTH(B118,0)+1)*Extras!$J$6:$J$17))=0,N(Budget),INDEX(Extras!$K$6:$K$17,MATCH(SUMPRODUCT(MAX((Extras!$J$6:$J$17&lt;EOMONTH(B118,0)+1)*Extras!$J$6:$J$17)),Extras!$J$6:$J$17,0)))</f>
        <v/>
      </c>
      <c r="D118" s="13">
        <f>SUMIFS(Extras!$G$6:$G$29,Extras!$F$6:$F$29,"&gt;="&amp;B118,Extras!$F$6:$F$29,"&lt;"&amp;(EOMONTH(B118,0)+1))</f>
        <v/>
      </c>
    </row>
    <row r="119">
      <c r="A119" t="n">
        <v>114</v>
      </c>
      <c r="B119" s="11">
        <f>DATE(YEAR(StartM),MONTH(StartM)+A119-1,1)</f>
        <v/>
      </c>
      <c r="C119" s="13">
        <f>IF(SUMPRODUCT(MAX((Extras!$J$6:$J$17&lt;EOMONTH(B119,0)+1)*Extras!$J$6:$J$17))=0,N(Budget),INDEX(Extras!$K$6:$K$17,MATCH(SUMPRODUCT(MAX((Extras!$J$6:$J$17&lt;EOMONTH(B119,0)+1)*Extras!$J$6:$J$17)),Extras!$J$6:$J$17,0)))</f>
        <v/>
      </c>
      <c r="D119" s="13">
        <f>SUMIFS(Extras!$G$6:$G$29,Extras!$F$6:$F$29,"&gt;="&amp;B119,Extras!$F$6:$F$29,"&lt;"&amp;(EOMONTH(B119,0)+1))</f>
        <v/>
      </c>
    </row>
    <row r="120">
      <c r="A120" t="n">
        <v>115</v>
      </c>
      <c r="B120" s="11">
        <f>DATE(YEAR(StartM),MONTH(StartM)+A120-1,1)</f>
        <v/>
      </c>
      <c r="C120" s="13">
        <f>IF(SUMPRODUCT(MAX((Extras!$J$6:$J$17&lt;EOMONTH(B120,0)+1)*Extras!$J$6:$J$17))=0,N(Budget),INDEX(Extras!$K$6:$K$17,MATCH(SUMPRODUCT(MAX((Extras!$J$6:$J$17&lt;EOMONTH(B120,0)+1)*Extras!$J$6:$J$17)),Extras!$J$6:$J$17,0)))</f>
        <v/>
      </c>
      <c r="D120" s="13">
        <f>SUMIFS(Extras!$G$6:$G$29,Extras!$F$6:$F$29,"&gt;="&amp;B120,Extras!$F$6:$F$29,"&lt;"&amp;(EOMONTH(B120,0)+1))</f>
        <v/>
      </c>
    </row>
    <row r="121">
      <c r="A121" t="n">
        <v>116</v>
      </c>
      <c r="B121" s="11">
        <f>DATE(YEAR(StartM),MONTH(StartM)+A121-1,1)</f>
        <v/>
      </c>
      <c r="C121" s="13">
        <f>IF(SUMPRODUCT(MAX((Extras!$J$6:$J$17&lt;EOMONTH(B121,0)+1)*Extras!$J$6:$J$17))=0,N(Budget),INDEX(Extras!$K$6:$K$17,MATCH(SUMPRODUCT(MAX((Extras!$J$6:$J$17&lt;EOMONTH(B121,0)+1)*Extras!$J$6:$J$17)),Extras!$J$6:$J$17,0)))</f>
        <v/>
      </c>
      <c r="D121" s="13">
        <f>SUMIFS(Extras!$G$6:$G$29,Extras!$F$6:$F$29,"&gt;="&amp;B121,Extras!$F$6:$F$29,"&lt;"&amp;(EOMONTH(B121,0)+1))</f>
        <v/>
      </c>
    </row>
    <row r="122">
      <c r="A122" t="n">
        <v>117</v>
      </c>
      <c r="B122" s="11">
        <f>DATE(YEAR(StartM),MONTH(StartM)+A122-1,1)</f>
        <v/>
      </c>
      <c r="C122" s="13">
        <f>IF(SUMPRODUCT(MAX((Extras!$J$6:$J$17&lt;EOMONTH(B122,0)+1)*Extras!$J$6:$J$17))=0,N(Budget),INDEX(Extras!$K$6:$K$17,MATCH(SUMPRODUCT(MAX((Extras!$J$6:$J$17&lt;EOMONTH(B122,0)+1)*Extras!$J$6:$J$17)),Extras!$J$6:$J$17,0)))</f>
        <v/>
      </c>
      <c r="D122" s="13">
        <f>SUMIFS(Extras!$G$6:$G$29,Extras!$F$6:$F$29,"&gt;="&amp;B122,Extras!$F$6:$F$29,"&lt;"&amp;(EOMONTH(B122,0)+1))</f>
        <v/>
      </c>
    </row>
    <row r="123">
      <c r="A123" t="n">
        <v>118</v>
      </c>
      <c r="B123" s="11">
        <f>DATE(YEAR(StartM),MONTH(StartM)+A123-1,1)</f>
        <v/>
      </c>
      <c r="C123" s="13">
        <f>IF(SUMPRODUCT(MAX((Extras!$J$6:$J$17&lt;EOMONTH(B123,0)+1)*Extras!$J$6:$J$17))=0,N(Budget),INDEX(Extras!$K$6:$K$17,MATCH(SUMPRODUCT(MAX((Extras!$J$6:$J$17&lt;EOMONTH(B123,0)+1)*Extras!$J$6:$J$17)),Extras!$J$6:$J$17,0)))</f>
        <v/>
      </c>
      <c r="D123" s="13">
        <f>SUMIFS(Extras!$G$6:$G$29,Extras!$F$6:$F$29,"&gt;="&amp;B123,Extras!$F$6:$F$29,"&lt;"&amp;(EOMONTH(B123,0)+1))</f>
        <v/>
      </c>
    </row>
    <row r="124">
      <c r="A124" t="n">
        <v>119</v>
      </c>
      <c r="B124" s="11">
        <f>DATE(YEAR(StartM),MONTH(StartM)+A124-1,1)</f>
        <v/>
      </c>
      <c r="C124" s="13">
        <f>IF(SUMPRODUCT(MAX((Extras!$J$6:$J$17&lt;EOMONTH(B124,0)+1)*Extras!$J$6:$J$17))=0,N(Budget),INDEX(Extras!$K$6:$K$17,MATCH(SUMPRODUCT(MAX((Extras!$J$6:$J$17&lt;EOMONTH(B124,0)+1)*Extras!$J$6:$J$17)),Extras!$J$6:$J$17,0)))</f>
        <v/>
      </c>
      <c r="D124" s="13">
        <f>SUMIFS(Extras!$G$6:$G$29,Extras!$F$6:$F$29,"&gt;="&amp;B124,Extras!$F$6:$F$29,"&lt;"&amp;(EOMONTH(B124,0)+1))</f>
        <v/>
      </c>
    </row>
    <row r="125">
      <c r="A125" t="n">
        <v>120</v>
      </c>
      <c r="B125" s="11">
        <f>DATE(YEAR(StartM),MONTH(StartM)+A125-1,1)</f>
        <v/>
      </c>
      <c r="C125" s="13">
        <f>IF(SUMPRODUCT(MAX((Extras!$J$6:$J$17&lt;EOMONTH(B125,0)+1)*Extras!$J$6:$J$17))=0,N(Budget),INDEX(Extras!$K$6:$K$17,MATCH(SUMPRODUCT(MAX((Extras!$J$6:$J$17&lt;EOMONTH(B125,0)+1)*Extras!$J$6:$J$17)),Extras!$J$6:$J$17,0)))</f>
        <v/>
      </c>
      <c r="D125" s="13">
        <f>SUMIFS(Extras!$G$6:$G$29,Extras!$F$6:$F$29,"&gt;="&amp;B125,Extras!$F$6:$F$29,"&lt;"&amp;(EOMONTH(B125,0)+1))</f>
        <v/>
      </c>
    </row>
    <row r="126">
      <c r="A126" t="n">
        <v>121</v>
      </c>
      <c r="B126" s="11">
        <f>DATE(YEAR(StartM),MONTH(StartM)+A126-1,1)</f>
        <v/>
      </c>
      <c r="C126" s="13">
        <f>IF(SUMPRODUCT(MAX((Extras!$J$6:$J$17&lt;EOMONTH(B126,0)+1)*Extras!$J$6:$J$17))=0,N(Budget),INDEX(Extras!$K$6:$K$17,MATCH(SUMPRODUCT(MAX((Extras!$J$6:$J$17&lt;EOMONTH(B126,0)+1)*Extras!$J$6:$J$17)),Extras!$J$6:$J$17,0)))</f>
        <v/>
      </c>
      <c r="D126" s="13">
        <f>SUMIFS(Extras!$G$6:$G$29,Extras!$F$6:$F$29,"&gt;="&amp;B126,Extras!$F$6:$F$29,"&lt;"&amp;(EOMONTH(B126,0)+1))</f>
        <v/>
      </c>
    </row>
    <row r="127">
      <c r="A127" t="n">
        <v>122</v>
      </c>
      <c r="B127" s="11">
        <f>DATE(YEAR(StartM),MONTH(StartM)+A127-1,1)</f>
        <v/>
      </c>
      <c r="C127" s="13">
        <f>IF(SUMPRODUCT(MAX((Extras!$J$6:$J$17&lt;EOMONTH(B127,0)+1)*Extras!$J$6:$J$17))=0,N(Budget),INDEX(Extras!$K$6:$K$17,MATCH(SUMPRODUCT(MAX((Extras!$J$6:$J$17&lt;EOMONTH(B127,0)+1)*Extras!$J$6:$J$17)),Extras!$J$6:$J$17,0)))</f>
        <v/>
      </c>
      <c r="D127" s="13">
        <f>SUMIFS(Extras!$G$6:$G$29,Extras!$F$6:$F$29,"&gt;="&amp;B127,Extras!$F$6:$F$29,"&lt;"&amp;(EOMONTH(B127,0)+1))</f>
        <v/>
      </c>
    </row>
    <row r="128">
      <c r="A128" t="n">
        <v>123</v>
      </c>
      <c r="B128" s="11">
        <f>DATE(YEAR(StartM),MONTH(StartM)+A128-1,1)</f>
        <v/>
      </c>
      <c r="C128" s="13">
        <f>IF(SUMPRODUCT(MAX((Extras!$J$6:$J$17&lt;EOMONTH(B128,0)+1)*Extras!$J$6:$J$17))=0,N(Budget),INDEX(Extras!$K$6:$K$17,MATCH(SUMPRODUCT(MAX((Extras!$J$6:$J$17&lt;EOMONTH(B128,0)+1)*Extras!$J$6:$J$17)),Extras!$J$6:$J$17,0)))</f>
        <v/>
      </c>
      <c r="D128" s="13">
        <f>SUMIFS(Extras!$G$6:$G$29,Extras!$F$6:$F$29,"&gt;="&amp;B128,Extras!$F$6:$F$29,"&lt;"&amp;(EOMONTH(B128,0)+1))</f>
        <v/>
      </c>
    </row>
    <row r="129">
      <c r="A129" t="n">
        <v>124</v>
      </c>
      <c r="B129" s="11">
        <f>DATE(YEAR(StartM),MONTH(StartM)+A129-1,1)</f>
        <v/>
      </c>
      <c r="C129" s="13">
        <f>IF(SUMPRODUCT(MAX((Extras!$J$6:$J$17&lt;EOMONTH(B129,0)+1)*Extras!$J$6:$J$17))=0,N(Budget),INDEX(Extras!$K$6:$K$17,MATCH(SUMPRODUCT(MAX((Extras!$J$6:$J$17&lt;EOMONTH(B129,0)+1)*Extras!$J$6:$J$17)),Extras!$J$6:$J$17,0)))</f>
        <v/>
      </c>
      <c r="D129" s="13">
        <f>SUMIFS(Extras!$G$6:$G$29,Extras!$F$6:$F$29,"&gt;="&amp;B129,Extras!$F$6:$F$29,"&lt;"&amp;(EOMONTH(B129,0)+1))</f>
        <v/>
      </c>
    </row>
    <row r="130">
      <c r="A130" t="n">
        <v>125</v>
      </c>
      <c r="B130" s="11">
        <f>DATE(YEAR(StartM),MONTH(StartM)+A130-1,1)</f>
        <v/>
      </c>
      <c r="C130" s="13">
        <f>IF(SUMPRODUCT(MAX((Extras!$J$6:$J$17&lt;EOMONTH(B130,0)+1)*Extras!$J$6:$J$17))=0,N(Budget),INDEX(Extras!$K$6:$K$17,MATCH(SUMPRODUCT(MAX((Extras!$J$6:$J$17&lt;EOMONTH(B130,0)+1)*Extras!$J$6:$J$17)),Extras!$J$6:$J$17,0)))</f>
        <v/>
      </c>
      <c r="D130" s="13">
        <f>SUMIFS(Extras!$G$6:$G$29,Extras!$F$6:$F$29,"&gt;="&amp;B130,Extras!$F$6:$F$29,"&lt;"&amp;(EOMONTH(B130,0)+1))</f>
        <v/>
      </c>
    </row>
    <row r="131">
      <c r="A131" t="n">
        <v>126</v>
      </c>
      <c r="B131" s="11">
        <f>DATE(YEAR(StartM),MONTH(StartM)+A131-1,1)</f>
        <v/>
      </c>
      <c r="C131" s="13">
        <f>IF(SUMPRODUCT(MAX((Extras!$J$6:$J$17&lt;EOMONTH(B131,0)+1)*Extras!$J$6:$J$17))=0,N(Budget),INDEX(Extras!$K$6:$K$17,MATCH(SUMPRODUCT(MAX((Extras!$J$6:$J$17&lt;EOMONTH(B131,0)+1)*Extras!$J$6:$J$17)),Extras!$J$6:$J$17,0)))</f>
        <v/>
      </c>
      <c r="D131" s="13">
        <f>SUMIFS(Extras!$G$6:$G$29,Extras!$F$6:$F$29,"&gt;="&amp;B131,Extras!$F$6:$F$29,"&lt;"&amp;(EOMONTH(B131,0)+1))</f>
        <v/>
      </c>
    </row>
    <row r="132">
      <c r="A132" t="n">
        <v>127</v>
      </c>
      <c r="B132" s="11">
        <f>DATE(YEAR(StartM),MONTH(StartM)+A132-1,1)</f>
        <v/>
      </c>
      <c r="C132" s="13">
        <f>IF(SUMPRODUCT(MAX((Extras!$J$6:$J$17&lt;EOMONTH(B132,0)+1)*Extras!$J$6:$J$17))=0,N(Budget),INDEX(Extras!$K$6:$K$17,MATCH(SUMPRODUCT(MAX((Extras!$J$6:$J$17&lt;EOMONTH(B132,0)+1)*Extras!$J$6:$J$17)),Extras!$J$6:$J$17,0)))</f>
        <v/>
      </c>
      <c r="D132" s="13">
        <f>SUMIFS(Extras!$G$6:$G$29,Extras!$F$6:$F$29,"&gt;="&amp;B132,Extras!$F$6:$F$29,"&lt;"&amp;(EOMONTH(B132,0)+1))</f>
        <v/>
      </c>
    </row>
    <row r="133">
      <c r="A133" t="n">
        <v>128</v>
      </c>
      <c r="B133" s="11">
        <f>DATE(YEAR(StartM),MONTH(StartM)+A133-1,1)</f>
        <v/>
      </c>
      <c r="C133" s="13">
        <f>IF(SUMPRODUCT(MAX((Extras!$J$6:$J$17&lt;EOMONTH(B133,0)+1)*Extras!$J$6:$J$17))=0,N(Budget),INDEX(Extras!$K$6:$K$17,MATCH(SUMPRODUCT(MAX((Extras!$J$6:$J$17&lt;EOMONTH(B133,0)+1)*Extras!$J$6:$J$17)),Extras!$J$6:$J$17,0)))</f>
        <v/>
      </c>
      <c r="D133" s="13">
        <f>SUMIFS(Extras!$G$6:$G$29,Extras!$F$6:$F$29,"&gt;="&amp;B133,Extras!$F$6:$F$29,"&lt;"&amp;(EOMONTH(B133,0)+1))</f>
        <v/>
      </c>
    </row>
    <row r="134">
      <c r="A134" t="n">
        <v>129</v>
      </c>
      <c r="B134" s="11">
        <f>DATE(YEAR(StartM),MONTH(StartM)+A134-1,1)</f>
        <v/>
      </c>
      <c r="C134" s="13">
        <f>IF(SUMPRODUCT(MAX((Extras!$J$6:$J$17&lt;EOMONTH(B134,0)+1)*Extras!$J$6:$J$17))=0,N(Budget),INDEX(Extras!$K$6:$K$17,MATCH(SUMPRODUCT(MAX((Extras!$J$6:$J$17&lt;EOMONTH(B134,0)+1)*Extras!$J$6:$J$17)),Extras!$J$6:$J$17,0)))</f>
        <v/>
      </c>
      <c r="D134" s="13">
        <f>SUMIFS(Extras!$G$6:$G$29,Extras!$F$6:$F$29,"&gt;="&amp;B134,Extras!$F$6:$F$29,"&lt;"&amp;(EOMONTH(B134,0)+1))</f>
        <v/>
      </c>
    </row>
    <row r="135">
      <c r="A135" t="n">
        <v>130</v>
      </c>
      <c r="B135" s="11">
        <f>DATE(YEAR(StartM),MONTH(StartM)+A135-1,1)</f>
        <v/>
      </c>
      <c r="C135" s="13">
        <f>IF(SUMPRODUCT(MAX((Extras!$J$6:$J$17&lt;EOMONTH(B135,0)+1)*Extras!$J$6:$J$17))=0,N(Budget),INDEX(Extras!$K$6:$K$17,MATCH(SUMPRODUCT(MAX((Extras!$J$6:$J$17&lt;EOMONTH(B135,0)+1)*Extras!$J$6:$J$17)),Extras!$J$6:$J$17,0)))</f>
        <v/>
      </c>
      <c r="D135" s="13">
        <f>SUMIFS(Extras!$G$6:$G$29,Extras!$F$6:$F$29,"&gt;="&amp;B135,Extras!$F$6:$F$29,"&lt;"&amp;(EOMONTH(B135,0)+1))</f>
        <v/>
      </c>
    </row>
    <row r="136">
      <c r="A136" t="n">
        <v>131</v>
      </c>
      <c r="B136" s="11">
        <f>DATE(YEAR(StartM),MONTH(StartM)+A136-1,1)</f>
        <v/>
      </c>
      <c r="C136" s="13">
        <f>IF(SUMPRODUCT(MAX((Extras!$J$6:$J$17&lt;EOMONTH(B136,0)+1)*Extras!$J$6:$J$17))=0,N(Budget),INDEX(Extras!$K$6:$K$17,MATCH(SUMPRODUCT(MAX((Extras!$J$6:$J$17&lt;EOMONTH(B136,0)+1)*Extras!$J$6:$J$17)),Extras!$J$6:$J$17,0)))</f>
        <v/>
      </c>
      <c r="D136" s="13">
        <f>SUMIFS(Extras!$G$6:$G$29,Extras!$F$6:$F$29,"&gt;="&amp;B136,Extras!$F$6:$F$29,"&lt;"&amp;(EOMONTH(B136,0)+1))</f>
        <v/>
      </c>
    </row>
    <row r="137">
      <c r="A137" t="n">
        <v>132</v>
      </c>
      <c r="B137" s="11">
        <f>DATE(YEAR(StartM),MONTH(StartM)+A137-1,1)</f>
        <v/>
      </c>
      <c r="C137" s="13">
        <f>IF(SUMPRODUCT(MAX((Extras!$J$6:$J$17&lt;EOMONTH(B137,0)+1)*Extras!$J$6:$J$17))=0,N(Budget),INDEX(Extras!$K$6:$K$17,MATCH(SUMPRODUCT(MAX((Extras!$J$6:$J$17&lt;EOMONTH(B137,0)+1)*Extras!$J$6:$J$17)),Extras!$J$6:$J$17,0)))</f>
        <v/>
      </c>
      <c r="D137" s="13">
        <f>SUMIFS(Extras!$G$6:$G$29,Extras!$F$6:$F$29,"&gt;="&amp;B137,Extras!$F$6:$F$29,"&lt;"&amp;(EOMONTH(B137,0)+1))</f>
        <v/>
      </c>
    </row>
    <row r="138">
      <c r="A138" t="n">
        <v>133</v>
      </c>
      <c r="B138" s="11">
        <f>DATE(YEAR(StartM),MONTH(StartM)+A138-1,1)</f>
        <v/>
      </c>
      <c r="C138" s="13">
        <f>IF(SUMPRODUCT(MAX((Extras!$J$6:$J$17&lt;EOMONTH(B138,0)+1)*Extras!$J$6:$J$17))=0,N(Budget),INDEX(Extras!$K$6:$K$17,MATCH(SUMPRODUCT(MAX((Extras!$J$6:$J$17&lt;EOMONTH(B138,0)+1)*Extras!$J$6:$J$17)),Extras!$J$6:$J$17,0)))</f>
        <v/>
      </c>
      <c r="D138" s="13">
        <f>SUMIFS(Extras!$G$6:$G$29,Extras!$F$6:$F$29,"&gt;="&amp;B138,Extras!$F$6:$F$29,"&lt;"&amp;(EOMONTH(B138,0)+1))</f>
        <v/>
      </c>
    </row>
    <row r="139">
      <c r="A139" t="n">
        <v>134</v>
      </c>
      <c r="B139" s="11">
        <f>DATE(YEAR(StartM),MONTH(StartM)+A139-1,1)</f>
        <v/>
      </c>
      <c r="C139" s="13">
        <f>IF(SUMPRODUCT(MAX((Extras!$J$6:$J$17&lt;EOMONTH(B139,0)+1)*Extras!$J$6:$J$17))=0,N(Budget),INDEX(Extras!$K$6:$K$17,MATCH(SUMPRODUCT(MAX((Extras!$J$6:$J$17&lt;EOMONTH(B139,0)+1)*Extras!$J$6:$J$17)),Extras!$J$6:$J$17,0)))</f>
        <v/>
      </c>
      <c r="D139" s="13">
        <f>SUMIFS(Extras!$G$6:$G$29,Extras!$F$6:$F$29,"&gt;="&amp;B139,Extras!$F$6:$F$29,"&lt;"&amp;(EOMONTH(B139,0)+1))</f>
        <v/>
      </c>
    </row>
    <row r="140">
      <c r="A140" t="n">
        <v>135</v>
      </c>
      <c r="B140" s="11">
        <f>DATE(YEAR(StartM),MONTH(StartM)+A140-1,1)</f>
        <v/>
      </c>
      <c r="C140" s="13">
        <f>IF(SUMPRODUCT(MAX((Extras!$J$6:$J$17&lt;EOMONTH(B140,0)+1)*Extras!$J$6:$J$17))=0,N(Budget),INDEX(Extras!$K$6:$K$17,MATCH(SUMPRODUCT(MAX((Extras!$J$6:$J$17&lt;EOMONTH(B140,0)+1)*Extras!$J$6:$J$17)),Extras!$J$6:$J$17,0)))</f>
        <v/>
      </c>
      <c r="D140" s="13">
        <f>SUMIFS(Extras!$G$6:$G$29,Extras!$F$6:$F$29,"&gt;="&amp;B140,Extras!$F$6:$F$29,"&lt;"&amp;(EOMONTH(B140,0)+1))</f>
        <v/>
      </c>
    </row>
    <row r="141">
      <c r="A141" t="n">
        <v>136</v>
      </c>
      <c r="B141" s="11">
        <f>DATE(YEAR(StartM),MONTH(StartM)+A141-1,1)</f>
        <v/>
      </c>
      <c r="C141" s="13">
        <f>IF(SUMPRODUCT(MAX((Extras!$J$6:$J$17&lt;EOMONTH(B141,0)+1)*Extras!$J$6:$J$17))=0,N(Budget),INDEX(Extras!$K$6:$K$17,MATCH(SUMPRODUCT(MAX((Extras!$J$6:$J$17&lt;EOMONTH(B141,0)+1)*Extras!$J$6:$J$17)),Extras!$J$6:$J$17,0)))</f>
        <v/>
      </c>
      <c r="D141" s="13">
        <f>SUMIFS(Extras!$G$6:$G$29,Extras!$F$6:$F$29,"&gt;="&amp;B141,Extras!$F$6:$F$29,"&lt;"&amp;(EOMONTH(B141,0)+1))</f>
        <v/>
      </c>
    </row>
    <row r="142">
      <c r="A142" t="n">
        <v>137</v>
      </c>
      <c r="B142" s="11">
        <f>DATE(YEAR(StartM),MONTH(StartM)+A142-1,1)</f>
        <v/>
      </c>
      <c r="C142" s="13">
        <f>IF(SUMPRODUCT(MAX((Extras!$J$6:$J$17&lt;EOMONTH(B142,0)+1)*Extras!$J$6:$J$17))=0,N(Budget),INDEX(Extras!$K$6:$K$17,MATCH(SUMPRODUCT(MAX((Extras!$J$6:$J$17&lt;EOMONTH(B142,0)+1)*Extras!$J$6:$J$17)),Extras!$J$6:$J$17,0)))</f>
        <v/>
      </c>
      <c r="D142" s="13">
        <f>SUMIFS(Extras!$G$6:$G$29,Extras!$F$6:$F$29,"&gt;="&amp;B142,Extras!$F$6:$F$29,"&lt;"&amp;(EOMONTH(B142,0)+1))</f>
        <v/>
      </c>
    </row>
    <row r="143">
      <c r="A143" t="n">
        <v>138</v>
      </c>
      <c r="B143" s="11">
        <f>DATE(YEAR(StartM),MONTH(StartM)+A143-1,1)</f>
        <v/>
      </c>
      <c r="C143" s="13">
        <f>IF(SUMPRODUCT(MAX((Extras!$J$6:$J$17&lt;EOMONTH(B143,0)+1)*Extras!$J$6:$J$17))=0,N(Budget),INDEX(Extras!$K$6:$K$17,MATCH(SUMPRODUCT(MAX((Extras!$J$6:$J$17&lt;EOMONTH(B143,0)+1)*Extras!$J$6:$J$17)),Extras!$J$6:$J$17,0)))</f>
        <v/>
      </c>
      <c r="D143" s="13">
        <f>SUMIFS(Extras!$G$6:$G$29,Extras!$F$6:$F$29,"&gt;="&amp;B143,Extras!$F$6:$F$29,"&lt;"&amp;(EOMONTH(B143,0)+1))</f>
        <v/>
      </c>
    </row>
    <row r="144">
      <c r="A144" t="n">
        <v>139</v>
      </c>
      <c r="B144" s="11">
        <f>DATE(YEAR(StartM),MONTH(StartM)+A144-1,1)</f>
        <v/>
      </c>
      <c r="C144" s="13">
        <f>IF(SUMPRODUCT(MAX((Extras!$J$6:$J$17&lt;EOMONTH(B144,0)+1)*Extras!$J$6:$J$17))=0,N(Budget),INDEX(Extras!$K$6:$K$17,MATCH(SUMPRODUCT(MAX((Extras!$J$6:$J$17&lt;EOMONTH(B144,0)+1)*Extras!$J$6:$J$17)),Extras!$J$6:$J$17,0)))</f>
        <v/>
      </c>
      <c r="D144" s="13">
        <f>SUMIFS(Extras!$G$6:$G$29,Extras!$F$6:$F$29,"&gt;="&amp;B144,Extras!$F$6:$F$29,"&lt;"&amp;(EOMONTH(B144,0)+1))</f>
        <v/>
      </c>
    </row>
    <row r="145">
      <c r="A145" t="n">
        <v>140</v>
      </c>
      <c r="B145" s="11">
        <f>DATE(YEAR(StartM),MONTH(StartM)+A145-1,1)</f>
        <v/>
      </c>
      <c r="C145" s="13">
        <f>IF(SUMPRODUCT(MAX((Extras!$J$6:$J$17&lt;EOMONTH(B145,0)+1)*Extras!$J$6:$J$17))=0,N(Budget),INDEX(Extras!$K$6:$K$17,MATCH(SUMPRODUCT(MAX((Extras!$J$6:$J$17&lt;EOMONTH(B145,0)+1)*Extras!$J$6:$J$17)),Extras!$J$6:$J$17,0)))</f>
        <v/>
      </c>
      <c r="D145" s="13">
        <f>SUMIFS(Extras!$G$6:$G$29,Extras!$F$6:$F$29,"&gt;="&amp;B145,Extras!$F$6:$F$29,"&lt;"&amp;(EOMONTH(B145,0)+1))</f>
        <v/>
      </c>
    </row>
    <row r="146">
      <c r="A146" t="n">
        <v>141</v>
      </c>
      <c r="B146" s="11">
        <f>DATE(YEAR(StartM),MONTH(StartM)+A146-1,1)</f>
        <v/>
      </c>
      <c r="C146" s="13">
        <f>IF(SUMPRODUCT(MAX((Extras!$J$6:$J$17&lt;EOMONTH(B146,0)+1)*Extras!$J$6:$J$17))=0,N(Budget),INDEX(Extras!$K$6:$K$17,MATCH(SUMPRODUCT(MAX((Extras!$J$6:$J$17&lt;EOMONTH(B146,0)+1)*Extras!$J$6:$J$17)),Extras!$J$6:$J$17,0)))</f>
        <v/>
      </c>
      <c r="D146" s="13">
        <f>SUMIFS(Extras!$G$6:$G$29,Extras!$F$6:$F$29,"&gt;="&amp;B146,Extras!$F$6:$F$29,"&lt;"&amp;(EOMONTH(B146,0)+1))</f>
        <v/>
      </c>
    </row>
    <row r="147">
      <c r="A147" t="n">
        <v>142</v>
      </c>
      <c r="B147" s="11">
        <f>DATE(YEAR(StartM),MONTH(StartM)+A147-1,1)</f>
        <v/>
      </c>
      <c r="C147" s="13">
        <f>IF(SUMPRODUCT(MAX((Extras!$J$6:$J$17&lt;EOMONTH(B147,0)+1)*Extras!$J$6:$J$17))=0,N(Budget),INDEX(Extras!$K$6:$K$17,MATCH(SUMPRODUCT(MAX((Extras!$J$6:$J$17&lt;EOMONTH(B147,0)+1)*Extras!$J$6:$J$17)),Extras!$J$6:$J$17,0)))</f>
        <v/>
      </c>
      <c r="D147" s="13">
        <f>SUMIFS(Extras!$G$6:$G$29,Extras!$F$6:$F$29,"&gt;="&amp;B147,Extras!$F$6:$F$29,"&lt;"&amp;(EOMONTH(B147,0)+1))</f>
        <v/>
      </c>
    </row>
    <row r="148">
      <c r="A148" t="n">
        <v>143</v>
      </c>
      <c r="B148" s="11">
        <f>DATE(YEAR(StartM),MONTH(StartM)+A148-1,1)</f>
        <v/>
      </c>
      <c r="C148" s="13">
        <f>IF(SUMPRODUCT(MAX((Extras!$J$6:$J$17&lt;EOMONTH(B148,0)+1)*Extras!$J$6:$J$17))=0,N(Budget),INDEX(Extras!$K$6:$K$17,MATCH(SUMPRODUCT(MAX((Extras!$J$6:$J$17&lt;EOMONTH(B148,0)+1)*Extras!$J$6:$J$17)),Extras!$J$6:$J$17,0)))</f>
        <v/>
      </c>
      <c r="D148" s="13">
        <f>SUMIFS(Extras!$G$6:$G$29,Extras!$F$6:$F$29,"&gt;="&amp;B148,Extras!$F$6:$F$29,"&lt;"&amp;(EOMONTH(B148,0)+1))</f>
        <v/>
      </c>
    </row>
    <row r="149">
      <c r="A149" t="n">
        <v>144</v>
      </c>
      <c r="B149" s="11">
        <f>DATE(YEAR(StartM),MONTH(StartM)+A149-1,1)</f>
        <v/>
      </c>
      <c r="C149" s="13">
        <f>IF(SUMPRODUCT(MAX((Extras!$J$6:$J$17&lt;EOMONTH(B149,0)+1)*Extras!$J$6:$J$17))=0,N(Budget),INDEX(Extras!$K$6:$K$17,MATCH(SUMPRODUCT(MAX((Extras!$J$6:$J$17&lt;EOMONTH(B149,0)+1)*Extras!$J$6:$J$17)),Extras!$J$6:$J$17,0)))</f>
        <v/>
      </c>
      <c r="D149" s="13">
        <f>SUMIFS(Extras!$G$6:$G$29,Extras!$F$6:$F$29,"&gt;="&amp;B149,Extras!$F$6:$F$29,"&lt;"&amp;(EOMONTH(B149,0)+1))</f>
        <v/>
      </c>
    </row>
    <row r="150">
      <c r="A150" t="n">
        <v>145</v>
      </c>
      <c r="B150" s="11">
        <f>DATE(YEAR(StartM),MONTH(StartM)+A150-1,1)</f>
        <v/>
      </c>
      <c r="C150" s="13">
        <f>IF(SUMPRODUCT(MAX((Extras!$J$6:$J$17&lt;EOMONTH(B150,0)+1)*Extras!$J$6:$J$17))=0,N(Budget),INDEX(Extras!$K$6:$K$17,MATCH(SUMPRODUCT(MAX((Extras!$J$6:$J$17&lt;EOMONTH(B150,0)+1)*Extras!$J$6:$J$17)),Extras!$J$6:$J$17,0)))</f>
        <v/>
      </c>
      <c r="D150" s="13">
        <f>SUMIFS(Extras!$G$6:$G$29,Extras!$F$6:$F$29,"&gt;="&amp;B150,Extras!$F$6:$F$29,"&lt;"&amp;(EOMONTH(B150,0)+1))</f>
        <v/>
      </c>
    </row>
    <row r="151">
      <c r="A151" t="n">
        <v>146</v>
      </c>
      <c r="B151" s="11">
        <f>DATE(YEAR(StartM),MONTH(StartM)+A151-1,1)</f>
        <v/>
      </c>
      <c r="C151" s="13">
        <f>IF(SUMPRODUCT(MAX((Extras!$J$6:$J$17&lt;EOMONTH(B151,0)+1)*Extras!$J$6:$J$17))=0,N(Budget),INDEX(Extras!$K$6:$K$17,MATCH(SUMPRODUCT(MAX((Extras!$J$6:$J$17&lt;EOMONTH(B151,0)+1)*Extras!$J$6:$J$17)),Extras!$J$6:$J$17,0)))</f>
        <v/>
      </c>
      <c r="D151" s="13">
        <f>SUMIFS(Extras!$G$6:$G$29,Extras!$F$6:$F$29,"&gt;="&amp;B151,Extras!$F$6:$F$29,"&lt;"&amp;(EOMONTH(B151,0)+1))</f>
        <v/>
      </c>
    </row>
    <row r="152">
      <c r="A152" t="n">
        <v>147</v>
      </c>
      <c r="B152" s="11">
        <f>DATE(YEAR(StartM),MONTH(StartM)+A152-1,1)</f>
        <v/>
      </c>
      <c r="C152" s="13">
        <f>IF(SUMPRODUCT(MAX((Extras!$J$6:$J$17&lt;EOMONTH(B152,0)+1)*Extras!$J$6:$J$17))=0,N(Budget),INDEX(Extras!$K$6:$K$17,MATCH(SUMPRODUCT(MAX((Extras!$J$6:$J$17&lt;EOMONTH(B152,0)+1)*Extras!$J$6:$J$17)),Extras!$J$6:$J$17,0)))</f>
        <v/>
      </c>
      <c r="D152" s="13">
        <f>SUMIFS(Extras!$G$6:$G$29,Extras!$F$6:$F$29,"&gt;="&amp;B152,Extras!$F$6:$F$29,"&lt;"&amp;(EOMONTH(B152,0)+1))</f>
        <v/>
      </c>
    </row>
    <row r="153">
      <c r="A153" t="n">
        <v>148</v>
      </c>
      <c r="B153" s="11">
        <f>DATE(YEAR(StartM),MONTH(StartM)+A153-1,1)</f>
        <v/>
      </c>
      <c r="C153" s="13">
        <f>IF(SUMPRODUCT(MAX((Extras!$J$6:$J$17&lt;EOMONTH(B153,0)+1)*Extras!$J$6:$J$17))=0,N(Budget),INDEX(Extras!$K$6:$K$17,MATCH(SUMPRODUCT(MAX((Extras!$J$6:$J$17&lt;EOMONTH(B153,0)+1)*Extras!$J$6:$J$17)),Extras!$J$6:$J$17,0)))</f>
        <v/>
      </c>
      <c r="D153" s="13">
        <f>SUMIFS(Extras!$G$6:$G$29,Extras!$F$6:$F$29,"&gt;="&amp;B153,Extras!$F$6:$F$29,"&lt;"&amp;(EOMONTH(B153,0)+1))</f>
        <v/>
      </c>
    </row>
    <row r="154">
      <c r="A154" t="n">
        <v>149</v>
      </c>
      <c r="B154" s="11">
        <f>DATE(YEAR(StartM),MONTH(StartM)+A154-1,1)</f>
        <v/>
      </c>
      <c r="C154" s="13">
        <f>IF(SUMPRODUCT(MAX((Extras!$J$6:$J$17&lt;EOMONTH(B154,0)+1)*Extras!$J$6:$J$17))=0,N(Budget),INDEX(Extras!$K$6:$K$17,MATCH(SUMPRODUCT(MAX((Extras!$J$6:$J$17&lt;EOMONTH(B154,0)+1)*Extras!$J$6:$J$17)),Extras!$J$6:$J$17,0)))</f>
        <v/>
      </c>
      <c r="D154" s="13">
        <f>SUMIFS(Extras!$G$6:$G$29,Extras!$F$6:$F$29,"&gt;="&amp;B154,Extras!$F$6:$F$29,"&lt;"&amp;(EOMONTH(B154,0)+1))</f>
        <v/>
      </c>
    </row>
    <row r="155">
      <c r="A155" t="n">
        <v>150</v>
      </c>
      <c r="B155" s="11">
        <f>DATE(YEAR(StartM),MONTH(StartM)+A155-1,1)</f>
        <v/>
      </c>
      <c r="C155" s="13">
        <f>IF(SUMPRODUCT(MAX((Extras!$J$6:$J$17&lt;EOMONTH(B155,0)+1)*Extras!$J$6:$J$17))=0,N(Budget),INDEX(Extras!$K$6:$K$17,MATCH(SUMPRODUCT(MAX((Extras!$J$6:$J$17&lt;EOMONTH(B155,0)+1)*Extras!$J$6:$J$17)),Extras!$J$6:$J$17,0)))</f>
        <v/>
      </c>
      <c r="D155" s="13">
        <f>SUMIFS(Extras!$G$6:$G$29,Extras!$F$6:$F$29,"&gt;="&amp;B155,Extras!$F$6:$F$29,"&lt;"&amp;(EOMONTH(B155,0)+1))</f>
        <v/>
      </c>
    </row>
    <row r="156">
      <c r="A156" t="n">
        <v>151</v>
      </c>
      <c r="B156" s="11">
        <f>DATE(YEAR(StartM),MONTH(StartM)+A156-1,1)</f>
        <v/>
      </c>
      <c r="C156" s="13">
        <f>IF(SUMPRODUCT(MAX((Extras!$J$6:$J$17&lt;EOMONTH(B156,0)+1)*Extras!$J$6:$J$17))=0,N(Budget),INDEX(Extras!$K$6:$K$17,MATCH(SUMPRODUCT(MAX((Extras!$J$6:$J$17&lt;EOMONTH(B156,0)+1)*Extras!$J$6:$J$17)),Extras!$J$6:$J$17,0)))</f>
        <v/>
      </c>
      <c r="D156" s="13">
        <f>SUMIFS(Extras!$G$6:$G$29,Extras!$F$6:$F$29,"&gt;="&amp;B156,Extras!$F$6:$F$29,"&lt;"&amp;(EOMONTH(B156,0)+1))</f>
        <v/>
      </c>
    </row>
    <row r="157">
      <c r="A157" t="n">
        <v>152</v>
      </c>
      <c r="B157" s="11">
        <f>DATE(YEAR(StartM),MONTH(StartM)+A157-1,1)</f>
        <v/>
      </c>
      <c r="C157" s="13">
        <f>IF(SUMPRODUCT(MAX((Extras!$J$6:$J$17&lt;EOMONTH(B157,0)+1)*Extras!$J$6:$J$17))=0,N(Budget),INDEX(Extras!$K$6:$K$17,MATCH(SUMPRODUCT(MAX((Extras!$J$6:$J$17&lt;EOMONTH(B157,0)+1)*Extras!$J$6:$J$17)),Extras!$J$6:$J$17,0)))</f>
        <v/>
      </c>
      <c r="D157" s="13">
        <f>SUMIFS(Extras!$G$6:$G$29,Extras!$F$6:$F$29,"&gt;="&amp;B157,Extras!$F$6:$F$29,"&lt;"&amp;(EOMONTH(B157,0)+1))</f>
        <v/>
      </c>
    </row>
    <row r="158">
      <c r="A158" t="n">
        <v>153</v>
      </c>
      <c r="B158" s="11">
        <f>DATE(YEAR(StartM),MONTH(StartM)+A158-1,1)</f>
        <v/>
      </c>
      <c r="C158" s="13">
        <f>IF(SUMPRODUCT(MAX((Extras!$J$6:$J$17&lt;EOMONTH(B158,0)+1)*Extras!$J$6:$J$17))=0,N(Budget),INDEX(Extras!$K$6:$K$17,MATCH(SUMPRODUCT(MAX((Extras!$J$6:$J$17&lt;EOMONTH(B158,0)+1)*Extras!$J$6:$J$17)),Extras!$J$6:$J$17,0)))</f>
        <v/>
      </c>
      <c r="D158" s="13">
        <f>SUMIFS(Extras!$G$6:$G$29,Extras!$F$6:$F$29,"&gt;="&amp;B158,Extras!$F$6:$F$29,"&lt;"&amp;(EOMONTH(B158,0)+1))</f>
        <v/>
      </c>
    </row>
    <row r="159">
      <c r="A159" t="n">
        <v>154</v>
      </c>
      <c r="B159" s="11">
        <f>DATE(YEAR(StartM),MONTH(StartM)+A159-1,1)</f>
        <v/>
      </c>
      <c r="C159" s="13">
        <f>IF(SUMPRODUCT(MAX((Extras!$J$6:$J$17&lt;EOMONTH(B159,0)+1)*Extras!$J$6:$J$17))=0,N(Budget),INDEX(Extras!$K$6:$K$17,MATCH(SUMPRODUCT(MAX((Extras!$J$6:$J$17&lt;EOMONTH(B159,0)+1)*Extras!$J$6:$J$17)),Extras!$J$6:$J$17,0)))</f>
        <v/>
      </c>
      <c r="D159" s="13">
        <f>SUMIFS(Extras!$G$6:$G$29,Extras!$F$6:$F$29,"&gt;="&amp;B159,Extras!$F$6:$F$29,"&lt;"&amp;(EOMONTH(B159,0)+1))</f>
        <v/>
      </c>
    </row>
    <row r="160">
      <c r="A160" t="n">
        <v>155</v>
      </c>
      <c r="B160" s="11">
        <f>DATE(YEAR(StartM),MONTH(StartM)+A160-1,1)</f>
        <v/>
      </c>
      <c r="C160" s="13">
        <f>IF(SUMPRODUCT(MAX((Extras!$J$6:$J$17&lt;EOMONTH(B160,0)+1)*Extras!$J$6:$J$17))=0,N(Budget),INDEX(Extras!$K$6:$K$17,MATCH(SUMPRODUCT(MAX((Extras!$J$6:$J$17&lt;EOMONTH(B160,0)+1)*Extras!$J$6:$J$17)),Extras!$J$6:$J$17,0)))</f>
        <v/>
      </c>
      <c r="D160" s="13">
        <f>SUMIFS(Extras!$G$6:$G$29,Extras!$F$6:$F$29,"&gt;="&amp;B160,Extras!$F$6:$F$29,"&lt;"&amp;(EOMONTH(B160,0)+1))</f>
        <v/>
      </c>
    </row>
    <row r="161">
      <c r="A161" t="n">
        <v>156</v>
      </c>
      <c r="B161" s="11">
        <f>DATE(YEAR(StartM),MONTH(StartM)+A161-1,1)</f>
        <v/>
      </c>
      <c r="C161" s="13">
        <f>IF(SUMPRODUCT(MAX((Extras!$J$6:$J$17&lt;EOMONTH(B161,0)+1)*Extras!$J$6:$J$17))=0,N(Budget),INDEX(Extras!$K$6:$K$17,MATCH(SUMPRODUCT(MAX((Extras!$J$6:$J$17&lt;EOMONTH(B161,0)+1)*Extras!$J$6:$J$17)),Extras!$J$6:$J$17,0)))</f>
        <v/>
      </c>
      <c r="D161" s="13">
        <f>SUMIFS(Extras!$G$6:$G$29,Extras!$F$6:$F$29,"&gt;="&amp;B161,Extras!$F$6:$F$29,"&lt;"&amp;(EOMONTH(B161,0)+1))</f>
        <v/>
      </c>
    </row>
    <row r="162">
      <c r="A162" t="n">
        <v>157</v>
      </c>
      <c r="B162" s="11">
        <f>DATE(YEAR(StartM),MONTH(StartM)+A162-1,1)</f>
        <v/>
      </c>
      <c r="C162" s="13">
        <f>IF(SUMPRODUCT(MAX((Extras!$J$6:$J$17&lt;EOMONTH(B162,0)+1)*Extras!$J$6:$J$17))=0,N(Budget),INDEX(Extras!$K$6:$K$17,MATCH(SUMPRODUCT(MAX((Extras!$J$6:$J$17&lt;EOMONTH(B162,0)+1)*Extras!$J$6:$J$17)),Extras!$J$6:$J$17,0)))</f>
        <v/>
      </c>
      <c r="D162" s="13">
        <f>SUMIFS(Extras!$G$6:$G$29,Extras!$F$6:$F$29,"&gt;="&amp;B162,Extras!$F$6:$F$29,"&lt;"&amp;(EOMONTH(B162,0)+1))</f>
        <v/>
      </c>
    </row>
    <row r="163">
      <c r="A163" t="n">
        <v>158</v>
      </c>
      <c r="B163" s="11">
        <f>DATE(YEAR(StartM),MONTH(StartM)+A163-1,1)</f>
        <v/>
      </c>
      <c r="C163" s="13">
        <f>IF(SUMPRODUCT(MAX((Extras!$J$6:$J$17&lt;EOMONTH(B163,0)+1)*Extras!$J$6:$J$17))=0,N(Budget),INDEX(Extras!$K$6:$K$17,MATCH(SUMPRODUCT(MAX((Extras!$J$6:$J$17&lt;EOMONTH(B163,0)+1)*Extras!$J$6:$J$17)),Extras!$J$6:$J$17,0)))</f>
        <v/>
      </c>
      <c r="D163" s="13">
        <f>SUMIFS(Extras!$G$6:$G$29,Extras!$F$6:$F$29,"&gt;="&amp;B163,Extras!$F$6:$F$29,"&lt;"&amp;(EOMONTH(B163,0)+1))</f>
        <v/>
      </c>
    </row>
    <row r="164">
      <c r="A164" t="n">
        <v>159</v>
      </c>
      <c r="B164" s="11">
        <f>DATE(YEAR(StartM),MONTH(StartM)+A164-1,1)</f>
        <v/>
      </c>
      <c r="C164" s="13">
        <f>IF(SUMPRODUCT(MAX((Extras!$J$6:$J$17&lt;EOMONTH(B164,0)+1)*Extras!$J$6:$J$17))=0,N(Budget),INDEX(Extras!$K$6:$K$17,MATCH(SUMPRODUCT(MAX((Extras!$J$6:$J$17&lt;EOMONTH(B164,0)+1)*Extras!$J$6:$J$17)),Extras!$J$6:$J$17,0)))</f>
        <v/>
      </c>
      <c r="D164" s="13">
        <f>SUMIFS(Extras!$G$6:$G$29,Extras!$F$6:$F$29,"&gt;="&amp;B164,Extras!$F$6:$F$29,"&lt;"&amp;(EOMONTH(B164,0)+1))</f>
        <v/>
      </c>
    </row>
    <row r="165">
      <c r="A165" t="n">
        <v>160</v>
      </c>
      <c r="B165" s="11">
        <f>DATE(YEAR(StartM),MONTH(StartM)+A165-1,1)</f>
        <v/>
      </c>
      <c r="C165" s="13">
        <f>IF(SUMPRODUCT(MAX((Extras!$J$6:$J$17&lt;EOMONTH(B165,0)+1)*Extras!$J$6:$J$17))=0,N(Budget),INDEX(Extras!$K$6:$K$17,MATCH(SUMPRODUCT(MAX((Extras!$J$6:$J$17&lt;EOMONTH(B165,0)+1)*Extras!$J$6:$J$17)),Extras!$J$6:$J$17,0)))</f>
        <v/>
      </c>
      <c r="D165" s="13">
        <f>SUMIFS(Extras!$G$6:$G$29,Extras!$F$6:$F$29,"&gt;="&amp;B165,Extras!$F$6:$F$29,"&lt;"&amp;(EOMONTH(B165,0)+1))</f>
        <v/>
      </c>
    </row>
    <row r="166">
      <c r="A166" t="n">
        <v>161</v>
      </c>
      <c r="B166" s="11">
        <f>DATE(YEAR(StartM),MONTH(StartM)+A166-1,1)</f>
        <v/>
      </c>
      <c r="C166" s="13">
        <f>IF(SUMPRODUCT(MAX((Extras!$J$6:$J$17&lt;EOMONTH(B166,0)+1)*Extras!$J$6:$J$17))=0,N(Budget),INDEX(Extras!$K$6:$K$17,MATCH(SUMPRODUCT(MAX((Extras!$J$6:$J$17&lt;EOMONTH(B166,0)+1)*Extras!$J$6:$J$17)),Extras!$J$6:$J$17,0)))</f>
        <v/>
      </c>
      <c r="D166" s="13">
        <f>SUMIFS(Extras!$G$6:$G$29,Extras!$F$6:$F$29,"&gt;="&amp;B166,Extras!$F$6:$F$29,"&lt;"&amp;(EOMONTH(B166,0)+1))</f>
        <v/>
      </c>
    </row>
    <row r="167">
      <c r="A167" t="n">
        <v>162</v>
      </c>
      <c r="B167" s="11">
        <f>DATE(YEAR(StartM),MONTH(StartM)+A167-1,1)</f>
        <v/>
      </c>
      <c r="C167" s="13">
        <f>IF(SUMPRODUCT(MAX((Extras!$J$6:$J$17&lt;EOMONTH(B167,0)+1)*Extras!$J$6:$J$17))=0,N(Budget),INDEX(Extras!$K$6:$K$17,MATCH(SUMPRODUCT(MAX((Extras!$J$6:$J$17&lt;EOMONTH(B167,0)+1)*Extras!$J$6:$J$17)),Extras!$J$6:$J$17,0)))</f>
        <v/>
      </c>
      <c r="D167" s="13">
        <f>SUMIFS(Extras!$G$6:$G$29,Extras!$F$6:$F$29,"&gt;="&amp;B167,Extras!$F$6:$F$29,"&lt;"&amp;(EOMONTH(B167,0)+1))</f>
        <v/>
      </c>
    </row>
    <row r="168">
      <c r="A168" t="n">
        <v>163</v>
      </c>
      <c r="B168" s="11">
        <f>DATE(YEAR(StartM),MONTH(StartM)+A168-1,1)</f>
        <v/>
      </c>
      <c r="C168" s="13">
        <f>IF(SUMPRODUCT(MAX((Extras!$J$6:$J$17&lt;EOMONTH(B168,0)+1)*Extras!$J$6:$J$17))=0,N(Budget),INDEX(Extras!$K$6:$K$17,MATCH(SUMPRODUCT(MAX((Extras!$J$6:$J$17&lt;EOMONTH(B168,0)+1)*Extras!$J$6:$J$17)),Extras!$J$6:$J$17,0)))</f>
        <v/>
      </c>
      <c r="D168" s="13">
        <f>SUMIFS(Extras!$G$6:$G$29,Extras!$F$6:$F$29,"&gt;="&amp;B168,Extras!$F$6:$F$29,"&lt;"&amp;(EOMONTH(B168,0)+1))</f>
        <v/>
      </c>
    </row>
    <row r="169">
      <c r="A169" t="n">
        <v>164</v>
      </c>
      <c r="B169" s="11">
        <f>DATE(YEAR(StartM),MONTH(StartM)+A169-1,1)</f>
        <v/>
      </c>
      <c r="C169" s="13">
        <f>IF(SUMPRODUCT(MAX((Extras!$J$6:$J$17&lt;EOMONTH(B169,0)+1)*Extras!$J$6:$J$17))=0,N(Budget),INDEX(Extras!$K$6:$K$17,MATCH(SUMPRODUCT(MAX((Extras!$J$6:$J$17&lt;EOMONTH(B169,0)+1)*Extras!$J$6:$J$17)),Extras!$J$6:$J$17,0)))</f>
        <v/>
      </c>
      <c r="D169" s="13">
        <f>SUMIFS(Extras!$G$6:$G$29,Extras!$F$6:$F$29,"&gt;="&amp;B169,Extras!$F$6:$F$29,"&lt;"&amp;(EOMONTH(B169,0)+1))</f>
        <v/>
      </c>
    </row>
    <row r="170">
      <c r="A170" t="n">
        <v>165</v>
      </c>
      <c r="B170" s="11">
        <f>DATE(YEAR(StartM),MONTH(StartM)+A170-1,1)</f>
        <v/>
      </c>
      <c r="C170" s="13">
        <f>IF(SUMPRODUCT(MAX((Extras!$J$6:$J$17&lt;EOMONTH(B170,0)+1)*Extras!$J$6:$J$17))=0,N(Budget),INDEX(Extras!$K$6:$K$17,MATCH(SUMPRODUCT(MAX((Extras!$J$6:$J$17&lt;EOMONTH(B170,0)+1)*Extras!$J$6:$J$17)),Extras!$J$6:$J$17,0)))</f>
        <v/>
      </c>
      <c r="D170" s="13">
        <f>SUMIFS(Extras!$G$6:$G$29,Extras!$F$6:$F$29,"&gt;="&amp;B170,Extras!$F$6:$F$29,"&lt;"&amp;(EOMONTH(B170,0)+1))</f>
        <v/>
      </c>
    </row>
    <row r="171">
      <c r="A171" t="n">
        <v>166</v>
      </c>
      <c r="B171" s="11">
        <f>DATE(YEAR(StartM),MONTH(StartM)+A171-1,1)</f>
        <v/>
      </c>
      <c r="C171" s="13">
        <f>IF(SUMPRODUCT(MAX((Extras!$J$6:$J$17&lt;EOMONTH(B171,0)+1)*Extras!$J$6:$J$17))=0,N(Budget),INDEX(Extras!$K$6:$K$17,MATCH(SUMPRODUCT(MAX((Extras!$J$6:$J$17&lt;EOMONTH(B171,0)+1)*Extras!$J$6:$J$17)),Extras!$J$6:$J$17,0)))</f>
        <v/>
      </c>
      <c r="D171" s="13">
        <f>SUMIFS(Extras!$G$6:$G$29,Extras!$F$6:$F$29,"&gt;="&amp;B171,Extras!$F$6:$F$29,"&lt;"&amp;(EOMONTH(B171,0)+1))</f>
        <v/>
      </c>
    </row>
    <row r="172">
      <c r="A172" t="n">
        <v>167</v>
      </c>
      <c r="B172" s="11">
        <f>DATE(YEAR(StartM),MONTH(StartM)+A172-1,1)</f>
        <v/>
      </c>
      <c r="C172" s="13">
        <f>IF(SUMPRODUCT(MAX((Extras!$J$6:$J$17&lt;EOMONTH(B172,0)+1)*Extras!$J$6:$J$17))=0,N(Budget),INDEX(Extras!$K$6:$K$17,MATCH(SUMPRODUCT(MAX((Extras!$J$6:$J$17&lt;EOMONTH(B172,0)+1)*Extras!$J$6:$J$17)),Extras!$J$6:$J$17,0)))</f>
        <v/>
      </c>
      <c r="D172" s="13">
        <f>SUMIFS(Extras!$G$6:$G$29,Extras!$F$6:$F$29,"&gt;="&amp;B172,Extras!$F$6:$F$29,"&lt;"&amp;(EOMONTH(B172,0)+1))</f>
        <v/>
      </c>
    </row>
    <row r="173">
      <c r="A173" t="n">
        <v>168</v>
      </c>
      <c r="B173" s="11">
        <f>DATE(YEAR(StartM),MONTH(StartM)+A173-1,1)</f>
        <v/>
      </c>
      <c r="C173" s="13">
        <f>IF(SUMPRODUCT(MAX((Extras!$J$6:$J$17&lt;EOMONTH(B173,0)+1)*Extras!$J$6:$J$17))=0,N(Budget),INDEX(Extras!$K$6:$K$17,MATCH(SUMPRODUCT(MAX((Extras!$J$6:$J$17&lt;EOMONTH(B173,0)+1)*Extras!$J$6:$J$17)),Extras!$J$6:$J$17,0)))</f>
        <v/>
      </c>
      <c r="D173" s="13">
        <f>SUMIFS(Extras!$G$6:$G$29,Extras!$F$6:$F$29,"&gt;="&amp;B173,Extras!$F$6:$F$29,"&lt;"&amp;(EOMONTH(B173,0)+1))</f>
        <v/>
      </c>
    </row>
    <row r="174">
      <c r="A174" t="n">
        <v>169</v>
      </c>
      <c r="B174" s="11">
        <f>DATE(YEAR(StartM),MONTH(StartM)+A174-1,1)</f>
        <v/>
      </c>
      <c r="C174" s="13">
        <f>IF(SUMPRODUCT(MAX((Extras!$J$6:$J$17&lt;EOMONTH(B174,0)+1)*Extras!$J$6:$J$17))=0,N(Budget),INDEX(Extras!$K$6:$K$17,MATCH(SUMPRODUCT(MAX((Extras!$J$6:$J$17&lt;EOMONTH(B174,0)+1)*Extras!$J$6:$J$17)),Extras!$J$6:$J$17,0)))</f>
        <v/>
      </c>
      <c r="D174" s="13">
        <f>SUMIFS(Extras!$G$6:$G$29,Extras!$F$6:$F$29,"&gt;="&amp;B174,Extras!$F$6:$F$29,"&lt;"&amp;(EOMONTH(B174,0)+1))</f>
        <v/>
      </c>
    </row>
    <row r="175">
      <c r="A175" t="n">
        <v>170</v>
      </c>
      <c r="B175" s="11">
        <f>DATE(YEAR(StartM),MONTH(StartM)+A175-1,1)</f>
        <v/>
      </c>
      <c r="C175" s="13">
        <f>IF(SUMPRODUCT(MAX((Extras!$J$6:$J$17&lt;EOMONTH(B175,0)+1)*Extras!$J$6:$J$17))=0,N(Budget),INDEX(Extras!$K$6:$K$17,MATCH(SUMPRODUCT(MAX((Extras!$J$6:$J$17&lt;EOMONTH(B175,0)+1)*Extras!$J$6:$J$17)),Extras!$J$6:$J$17,0)))</f>
        <v/>
      </c>
      <c r="D175" s="13">
        <f>SUMIFS(Extras!$G$6:$G$29,Extras!$F$6:$F$29,"&gt;="&amp;B175,Extras!$F$6:$F$29,"&lt;"&amp;(EOMONTH(B175,0)+1))</f>
        <v/>
      </c>
    </row>
    <row r="176">
      <c r="A176" t="n">
        <v>171</v>
      </c>
      <c r="B176" s="11">
        <f>DATE(YEAR(StartM),MONTH(StartM)+A176-1,1)</f>
        <v/>
      </c>
      <c r="C176" s="13">
        <f>IF(SUMPRODUCT(MAX((Extras!$J$6:$J$17&lt;EOMONTH(B176,0)+1)*Extras!$J$6:$J$17))=0,N(Budget),INDEX(Extras!$K$6:$K$17,MATCH(SUMPRODUCT(MAX((Extras!$J$6:$J$17&lt;EOMONTH(B176,0)+1)*Extras!$J$6:$J$17)),Extras!$J$6:$J$17,0)))</f>
        <v/>
      </c>
      <c r="D176" s="13">
        <f>SUMIFS(Extras!$G$6:$G$29,Extras!$F$6:$F$29,"&gt;="&amp;B176,Extras!$F$6:$F$29,"&lt;"&amp;(EOMONTH(B176,0)+1))</f>
        <v/>
      </c>
    </row>
    <row r="177">
      <c r="A177" t="n">
        <v>172</v>
      </c>
      <c r="B177" s="11">
        <f>DATE(YEAR(StartM),MONTH(StartM)+A177-1,1)</f>
        <v/>
      </c>
      <c r="C177" s="13">
        <f>IF(SUMPRODUCT(MAX((Extras!$J$6:$J$17&lt;EOMONTH(B177,0)+1)*Extras!$J$6:$J$17))=0,N(Budget),INDEX(Extras!$K$6:$K$17,MATCH(SUMPRODUCT(MAX((Extras!$J$6:$J$17&lt;EOMONTH(B177,0)+1)*Extras!$J$6:$J$17)),Extras!$J$6:$J$17,0)))</f>
        <v/>
      </c>
      <c r="D177" s="13">
        <f>SUMIFS(Extras!$G$6:$G$29,Extras!$F$6:$F$29,"&gt;="&amp;B177,Extras!$F$6:$F$29,"&lt;"&amp;(EOMONTH(B177,0)+1))</f>
        <v/>
      </c>
    </row>
    <row r="178">
      <c r="A178" t="n">
        <v>173</v>
      </c>
      <c r="B178" s="11">
        <f>DATE(YEAR(StartM),MONTH(StartM)+A178-1,1)</f>
        <v/>
      </c>
      <c r="C178" s="13">
        <f>IF(SUMPRODUCT(MAX((Extras!$J$6:$J$17&lt;EOMONTH(B178,0)+1)*Extras!$J$6:$J$17))=0,N(Budget),INDEX(Extras!$K$6:$K$17,MATCH(SUMPRODUCT(MAX((Extras!$J$6:$J$17&lt;EOMONTH(B178,0)+1)*Extras!$J$6:$J$17)),Extras!$J$6:$J$17,0)))</f>
        <v/>
      </c>
      <c r="D178" s="13">
        <f>SUMIFS(Extras!$G$6:$G$29,Extras!$F$6:$F$29,"&gt;="&amp;B178,Extras!$F$6:$F$29,"&lt;"&amp;(EOMONTH(B178,0)+1))</f>
        <v/>
      </c>
    </row>
    <row r="179">
      <c r="A179" t="n">
        <v>174</v>
      </c>
      <c r="B179" s="11">
        <f>DATE(YEAR(StartM),MONTH(StartM)+A179-1,1)</f>
        <v/>
      </c>
      <c r="C179" s="13">
        <f>IF(SUMPRODUCT(MAX((Extras!$J$6:$J$17&lt;EOMONTH(B179,0)+1)*Extras!$J$6:$J$17))=0,N(Budget),INDEX(Extras!$K$6:$K$17,MATCH(SUMPRODUCT(MAX((Extras!$J$6:$J$17&lt;EOMONTH(B179,0)+1)*Extras!$J$6:$J$17)),Extras!$J$6:$J$17,0)))</f>
        <v/>
      </c>
      <c r="D179" s="13">
        <f>SUMIFS(Extras!$G$6:$G$29,Extras!$F$6:$F$29,"&gt;="&amp;B179,Extras!$F$6:$F$29,"&lt;"&amp;(EOMONTH(B179,0)+1))</f>
        <v/>
      </c>
    </row>
    <row r="180">
      <c r="A180" t="n">
        <v>175</v>
      </c>
      <c r="B180" s="11">
        <f>DATE(YEAR(StartM),MONTH(StartM)+A180-1,1)</f>
        <v/>
      </c>
      <c r="C180" s="13">
        <f>IF(SUMPRODUCT(MAX((Extras!$J$6:$J$17&lt;EOMONTH(B180,0)+1)*Extras!$J$6:$J$17))=0,N(Budget),INDEX(Extras!$K$6:$K$17,MATCH(SUMPRODUCT(MAX((Extras!$J$6:$J$17&lt;EOMONTH(B180,0)+1)*Extras!$J$6:$J$17)),Extras!$J$6:$J$17,0)))</f>
        <v/>
      </c>
      <c r="D180" s="13">
        <f>SUMIFS(Extras!$G$6:$G$29,Extras!$F$6:$F$29,"&gt;="&amp;B180,Extras!$F$6:$F$29,"&lt;"&amp;(EOMONTH(B180,0)+1))</f>
        <v/>
      </c>
    </row>
    <row r="181">
      <c r="A181" t="n">
        <v>176</v>
      </c>
      <c r="B181" s="11">
        <f>DATE(YEAR(StartM),MONTH(StartM)+A181-1,1)</f>
        <v/>
      </c>
      <c r="C181" s="13">
        <f>IF(SUMPRODUCT(MAX((Extras!$J$6:$J$17&lt;EOMONTH(B181,0)+1)*Extras!$J$6:$J$17))=0,N(Budget),INDEX(Extras!$K$6:$K$17,MATCH(SUMPRODUCT(MAX((Extras!$J$6:$J$17&lt;EOMONTH(B181,0)+1)*Extras!$J$6:$J$17)),Extras!$J$6:$J$17,0)))</f>
        <v/>
      </c>
      <c r="D181" s="13">
        <f>SUMIFS(Extras!$G$6:$G$29,Extras!$F$6:$F$29,"&gt;="&amp;B181,Extras!$F$6:$F$29,"&lt;"&amp;(EOMONTH(B181,0)+1))</f>
        <v/>
      </c>
    </row>
    <row r="182">
      <c r="A182" t="n">
        <v>177</v>
      </c>
      <c r="B182" s="11">
        <f>DATE(YEAR(StartM),MONTH(StartM)+A182-1,1)</f>
        <v/>
      </c>
      <c r="C182" s="13">
        <f>IF(SUMPRODUCT(MAX((Extras!$J$6:$J$17&lt;EOMONTH(B182,0)+1)*Extras!$J$6:$J$17))=0,N(Budget),INDEX(Extras!$K$6:$K$17,MATCH(SUMPRODUCT(MAX((Extras!$J$6:$J$17&lt;EOMONTH(B182,0)+1)*Extras!$J$6:$J$17)),Extras!$J$6:$J$17,0)))</f>
        <v/>
      </c>
      <c r="D182" s="13">
        <f>SUMIFS(Extras!$G$6:$G$29,Extras!$F$6:$F$29,"&gt;="&amp;B182,Extras!$F$6:$F$29,"&lt;"&amp;(EOMONTH(B182,0)+1))</f>
        <v/>
      </c>
    </row>
    <row r="183">
      <c r="A183" t="n">
        <v>178</v>
      </c>
      <c r="B183" s="11">
        <f>DATE(YEAR(StartM),MONTH(StartM)+A183-1,1)</f>
        <v/>
      </c>
      <c r="C183" s="13">
        <f>IF(SUMPRODUCT(MAX((Extras!$J$6:$J$17&lt;EOMONTH(B183,0)+1)*Extras!$J$6:$J$17))=0,N(Budget),INDEX(Extras!$K$6:$K$17,MATCH(SUMPRODUCT(MAX((Extras!$J$6:$J$17&lt;EOMONTH(B183,0)+1)*Extras!$J$6:$J$17)),Extras!$J$6:$J$17,0)))</f>
        <v/>
      </c>
      <c r="D183" s="13">
        <f>SUMIFS(Extras!$G$6:$G$29,Extras!$F$6:$F$29,"&gt;="&amp;B183,Extras!$F$6:$F$29,"&lt;"&amp;(EOMONTH(B183,0)+1))</f>
        <v/>
      </c>
    </row>
    <row r="184">
      <c r="A184" t="n">
        <v>179</v>
      </c>
      <c r="B184" s="11">
        <f>DATE(YEAR(StartM),MONTH(StartM)+A184-1,1)</f>
        <v/>
      </c>
      <c r="C184" s="13">
        <f>IF(SUMPRODUCT(MAX((Extras!$J$6:$J$17&lt;EOMONTH(B184,0)+1)*Extras!$J$6:$J$17))=0,N(Budget),INDEX(Extras!$K$6:$K$17,MATCH(SUMPRODUCT(MAX((Extras!$J$6:$J$17&lt;EOMONTH(B184,0)+1)*Extras!$J$6:$J$17)),Extras!$J$6:$J$17,0)))</f>
        <v/>
      </c>
      <c r="D184" s="13">
        <f>SUMIFS(Extras!$G$6:$G$29,Extras!$F$6:$F$29,"&gt;="&amp;B184,Extras!$F$6:$F$29,"&lt;"&amp;(EOMONTH(B184,0)+1))</f>
        <v/>
      </c>
    </row>
    <row r="185">
      <c r="A185" t="n">
        <v>180</v>
      </c>
      <c r="B185" s="11">
        <f>DATE(YEAR(StartM),MONTH(StartM)+A185-1,1)</f>
        <v/>
      </c>
      <c r="C185" s="13">
        <f>IF(SUMPRODUCT(MAX((Extras!$J$6:$J$17&lt;EOMONTH(B185,0)+1)*Extras!$J$6:$J$17))=0,N(Budget),INDEX(Extras!$K$6:$K$17,MATCH(SUMPRODUCT(MAX((Extras!$J$6:$J$17&lt;EOMONTH(B185,0)+1)*Extras!$J$6:$J$17)),Extras!$J$6:$J$17,0)))</f>
        <v/>
      </c>
      <c r="D185" s="13">
        <f>SUMIFS(Extras!$G$6:$G$29,Extras!$F$6:$F$29,"&gt;="&amp;B185,Extras!$F$6:$F$29,"&lt;"&amp;(EOMONTH(B185,0)+1))</f>
        <v/>
      </c>
    </row>
    <row r="186">
      <c r="A186" t="n">
        <v>181</v>
      </c>
      <c r="B186" s="11">
        <f>DATE(YEAR(StartM),MONTH(StartM)+A186-1,1)</f>
        <v/>
      </c>
      <c r="C186" s="13">
        <f>IF(SUMPRODUCT(MAX((Extras!$J$6:$J$17&lt;EOMONTH(B186,0)+1)*Extras!$J$6:$J$17))=0,N(Budget),INDEX(Extras!$K$6:$K$17,MATCH(SUMPRODUCT(MAX((Extras!$J$6:$J$17&lt;EOMONTH(B186,0)+1)*Extras!$J$6:$J$17)),Extras!$J$6:$J$17,0)))</f>
        <v/>
      </c>
      <c r="D186" s="13">
        <f>SUMIFS(Extras!$G$6:$G$29,Extras!$F$6:$F$29,"&gt;="&amp;B186,Extras!$F$6:$F$29,"&lt;"&amp;(EOMONTH(B186,0)+1))</f>
        <v/>
      </c>
    </row>
    <row r="187">
      <c r="A187" t="n">
        <v>182</v>
      </c>
      <c r="B187" s="11">
        <f>DATE(YEAR(StartM),MONTH(StartM)+A187-1,1)</f>
        <v/>
      </c>
      <c r="C187" s="13">
        <f>IF(SUMPRODUCT(MAX((Extras!$J$6:$J$17&lt;EOMONTH(B187,0)+1)*Extras!$J$6:$J$17))=0,N(Budget),INDEX(Extras!$K$6:$K$17,MATCH(SUMPRODUCT(MAX((Extras!$J$6:$J$17&lt;EOMONTH(B187,0)+1)*Extras!$J$6:$J$17)),Extras!$J$6:$J$17,0)))</f>
        <v/>
      </c>
      <c r="D187" s="13">
        <f>SUMIFS(Extras!$G$6:$G$29,Extras!$F$6:$F$29,"&gt;="&amp;B187,Extras!$F$6:$F$29,"&lt;"&amp;(EOMONTH(B187,0)+1))</f>
        <v/>
      </c>
    </row>
    <row r="188">
      <c r="A188" t="n">
        <v>183</v>
      </c>
      <c r="B188" s="11">
        <f>DATE(YEAR(StartM),MONTH(StartM)+A188-1,1)</f>
        <v/>
      </c>
      <c r="C188" s="13">
        <f>IF(SUMPRODUCT(MAX((Extras!$J$6:$J$17&lt;EOMONTH(B188,0)+1)*Extras!$J$6:$J$17))=0,N(Budget),INDEX(Extras!$K$6:$K$17,MATCH(SUMPRODUCT(MAX((Extras!$J$6:$J$17&lt;EOMONTH(B188,0)+1)*Extras!$J$6:$J$17)),Extras!$J$6:$J$17,0)))</f>
        <v/>
      </c>
      <c r="D188" s="13">
        <f>SUMIFS(Extras!$G$6:$G$29,Extras!$F$6:$F$29,"&gt;="&amp;B188,Extras!$F$6:$F$29,"&lt;"&amp;(EOMONTH(B188,0)+1))</f>
        <v/>
      </c>
    </row>
    <row r="189">
      <c r="A189" t="n">
        <v>184</v>
      </c>
      <c r="B189" s="11">
        <f>DATE(YEAR(StartM),MONTH(StartM)+A189-1,1)</f>
        <v/>
      </c>
      <c r="C189" s="13">
        <f>IF(SUMPRODUCT(MAX((Extras!$J$6:$J$17&lt;EOMONTH(B189,0)+1)*Extras!$J$6:$J$17))=0,N(Budget),INDEX(Extras!$K$6:$K$17,MATCH(SUMPRODUCT(MAX((Extras!$J$6:$J$17&lt;EOMONTH(B189,0)+1)*Extras!$J$6:$J$17)),Extras!$J$6:$J$17,0)))</f>
        <v/>
      </c>
      <c r="D189" s="13">
        <f>SUMIFS(Extras!$G$6:$G$29,Extras!$F$6:$F$29,"&gt;="&amp;B189,Extras!$F$6:$F$29,"&lt;"&amp;(EOMONTH(B189,0)+1))</f>
        <v/>
      </c>
    </row>
    <row r="190">
      <c r="A190" t="n">
        <v>185</v>
      </c>
      <c r="B190" s="11">
        <f>DATE(YEAR(StartM),MONTH(StartM)+A190-1,1)</f>
        <v/>
      </c>
      <c r="C190" s="13">
        <f>IF(SUMPRODUCT(MAX((Extras!$J$6:$J$17&lt;EOMONTH(B190,0)+1)*Extras!$J$6:$J$17))=0,N(Budget),INDEX(Extras!$K$6:$K$17,MATCH(SUMPRODUCT(MAX((Extras!$J$6:$J$17&lt;EOMONTH(B190,0)+1)*Extras!$J$6:$J$17)),Extras!$J$6:$J$17,0)))</f>
        <v/>
      </c>
      <c r="D190" s="13">
        <f>SUMIFS(Extras!$G$6:$G$29,Extras!$F$6:$F$29,"&gt;="&amp;B190,Extras!$F$6:$F$29,"&lt;"&amp;(EOMONTH(B190,0)+1))</f>
        <v/>
      </c>
    </row>
    <row r="191">
      <c r="A191" t="n">
        <v>186</v>
      </c>
      <c r="B191" s="11">
        <f>DATE(YEAR(StartM),MONTH(StartM)+A191-1,1)</f>
        <v/>
      </c>
      <c r="C191" s="13">
        <f>IF(SUMPRODUCT(MAX((Extras!$J$6:$J$17&lt;EOMONTH(B191,0)+1)*Extras!$J$6:$J$17))=0,N(Budget),INDEX(Extras!$K$6:$K$17,MATCH(SUMPRODUCT(MAX((Extras!$J$6:$J$17&lt;EOMONTH(B191,0)+1)*Extras!$J$6:$J$17)),Extras!$J$6:$J$17,0)))</f>
        <v/>
      </c>
      <c r="D191" s="13">
        <f>SUMIFS(Extras!$G$6:$G$29,Extras!$F$6:$F$29,"&gt;="&amp;B191,Extras!$F$6:$F$29,"&lt;"&amp;(EOMONTH(B191,0)+1))</f>
        <v/>
      </c>
    </row>
    <row r="192">
      <c r="A192" t="n">
        <v>187</v>
      </c>
      <c r="B192" s="11">
        <f>DATE(YEAR(StartM),MONTH(StartM)+A192-1,1)</f>
        <v/>
      </c>
      <c r="C192" s="13">
        <f>IF(SUMPRODUCT(MAX((Extras!$J$6:$J$17&lt;EOMONTH(B192,0)+1)*Extras!$J$6:$J$17))=0,N(Budget),INDEX(Extras!$K$6:$K$17,MATCH(SUMPRODUCT(MAX((Extras!$J$6:$J$17&lt;EOMONTH(B192,0)+1)*Extras!$J$6:$J$17)),Extras!$J$6:$J$17,0)))</f>
        <v/>
      </c>
      <c r="D192" s="13">
        <f>SUMIFS(Extras!$G$6:$G$29,Extras!$F$6:$F$29,"&gt;="&amp;B192,Extras!$F$6:$F$29,"&lt;"&amp;(EOMONTH(B192,0)+1))</f>
        <v/>
      </c>
    </row>
    <row r="193">
      <c r="A193" t="n">
        <v>188</v>
      </c>
      <c r="B193" s="11">
        <f>DATE(YEAR(StartM),MONTH(StartM)+A193-1,1)</f>
        <v/>
      </c>
      <c r="C193" s="13">
        <f>IF(SUMPRODUCT(MAX((Extras!$J$6:$J$17&lt;EOMONTH(B193,0)+1)*Extras!$J$6:$J$17))=0,N(Budget),INDEX(Extras!$K$6:$K$17,MATCH(SUMPRODUCT(MAX((Extras!$J$6:$J$17&lt;EOMONTH(B193,0)+1)*Extras!$J$6:$J$17)),Extras!$J$6:$J$17,0)))</f>
        <v/>
      </c>
      <c r="D193" s="13">
        <f>SUMIFS(Extras!$G$6:$G$29,Extras!$F$6:$F$29,"&gt;="&amp;B193,Extras!$F$6:$F$29,"&lt;"&amp;(EOMONTH(B193,0)+1))</f>
        <v/>
      </c>
    </row>
    <row r="194">
      <c r="A194" t="n">
        <v>189</v>
      </c>
      <c r="B194" s="11">
        <f>DATE(YEAR(StartM),MONTH(StartM)+A194-1,1)</f>
        <v/>
      </c>
      <c r="C194" s="13">
        <f>IF(SUMPRODUCT(MAX((Extras!$J$6:$J$17&lt;EOMONTH(B194,0)+1)*Extras!$J$6:$J$17))=0,N(Budget),INDEX(Extras!$K$6:$K$17,MATCH(SUMPRODUCT(MAX((Extras!$J$6:$J$17&lt;EOMONTH(B194,0)+1)*Extras!$J$6:$J$17)),Extras!$J$6:$J$17,0)))</f>
        <v/>
      </c>
      <c r="D194" s="13">
        <f>SUMIFS(Extras!$G$6:$G$29,Extras!$F$6:$F$29,"&gt;="&amp;B194,Extras!$F$6:$F$29,"&lt;"&amp;(EOMONTH(B194,0)+1))</f>
        <v/>
      </c>
    </row>
    <row r="195">
      <c r="A195" t="n">
        <v>190</v>
      </c>
      <c r="B195" s="11">
        <f>DATE(YEAR(StartM),MONTH(StartM)+A195-1,1)</f>
        <v/>
      </c>
      <c r="C195" s="13">
        <f>IF(SUMPRODUCT(MAX((Extras!$J$6:$J$17&lt;EOMONTH(B195,0)+1)*Extras!$J$6:$J$17))=0,N(Budget),INDEX(Extras!$K$6:$K$17,MATCH(SUMPRODUCT(MAX((Extras!$J$6:$J$17&lt;EOMONTH(B195,0)+1)*Extras!$J$6:$J$17)),Extras!$J$6:$J$17,0)))</f>
        <v/>
      </c>
      <c r="D195" s="13">
        <f>SUMIFS(Extras!$G$6:$G$29,Extras!$F$6:$F$29,"&gt;="&amp;B195,Extras!$F$6:$F$29,"&lt;"&amp;(EOMONTH(B195,0)+1))</f>
        <v/>
      </c>
    </row>
    <row r="196">
      <c r="A196" t="n">
        <v>191</v>
      </c>
      <c r="B196" s="11">
        <f>DATE(YEAR(StartM),MONTH(StartM)+A196-1,1)</f>
        <v/>
      </c>
      <c r="C196" s="13">
        <f>IF(SUMPRODUCT(MAX((Extras!$J$6:$J$17&lt;EOMONTH(B196,0)+1)*Extras!$J$6:$J$17))=0,N(Budget),INDEX(Extras!$K$6:$K$17,MATCH(SUMPRODUCT(MAX((Extras!$J$6:$J$17&lt;EOMONTH(B196,0)+1)*Extras!$J$6:$J$17)),Extras!$J$6:$J$17,0)))</f>
        <v/>
      </c>
      <c r="D196" s="13">
        <f>SUMIFS(Extras!$G$6:$G$29,Extras!$F$6:$F$29,"&gt;="&amp;B196,Extras!$F$6:$F$29,"&lt;"&amp;(EOMONTH(B196,0)+1))</f>
        <v/>
      </c>
    </row>
    <row r="197">
      <c r="A197" t="n">
        <v>192</v>
      </c>
      <c r="B197" s="11">
        <f>DATE(YEAR(StartM),MONTH(StartM)+A197-1,1)</f>
        <v/>
      </c>
      <c r="C197" s="13">
        <f>IF(SUMPRODUCT(MAX((Extras!$J$6:$J$17&lt;EOMONTH(B197,0)+1)*Extras!$J$6:$J$17))=0,N(Budget),INDEX(Extras!$K$6:$K$17,MATCH(SUMPRODUCT(MAX((Extras!$J$6:$J$17&lt;EOMONTH(B197,0)+1)*Extras!$J$6:$J$17)),Extras!$J$6:$J$17,0)))</f>
        <v/>
      </c>
      <c r="D197" s="13">
        <f>SUMIFS(Extras!$G$6:$G$29,Extras!$F$6:$F$29,"&gt;="&amp;B197,Extras!$F$6:$F$29,"&lt;"&amp;(EOMONTH(B197,0)+1))</f>
        <v/>
      </c>
    </row>
    <row r="198">
      <c r="A198" t="n">
        <v>193</v>
      </c>
      <c r="B198" s="11">
        <f>DATE(YEAR(StartM),MONTH(StartM)+A198-1,1)</f>
        <v/>
      </c>
      <c r="C198" s="13">
        <f>IF(SUMPRODUCT(MAX((Extras!$J$6:$J$17&lt;EOMONTH(B198,0)+1)*Extras!$J$6:$J$17))=0,N(Budget),INDEX(Extras!$K$6:$K$17,MATCH(SUMPRODUCT(MAX((Extras!$J$6:$J$17&lt;EOMONTH(B198,0)+1)*Extras!$J$6:$J$17)),Extras!$J$6:$J$17,0)))</f>
        <v/>
      </c>
      <c r="D198" s="13">
        <f>SUMIFS(Extras!$G$6:$G$29,Extras!$F$6:$F$29,"&gt;="&amp;B198,Extras!$F$6:$F$29,"&lt;"&amp;(EOMONTH(B198,0)+1))</f>
        <v/>
      </c>
    </row>
    <row r="199">
      <c r="A199" t="n">
        <v>194</v>
      </c>
      <c r="B199" s="11">
        <f>DATE(YEAR(StartM),MONTH(StartM)+A199-1,1)</f>
        <v/>
      </c>
      <c r="C199" s="13">
        <f>IF(SUMPRODUCT(MAX((Extras!$J$6:$J$17&lt;EOMONTH(B199,0)+1)*Extras!$J$6:$J$17))=0,N(Budget),INDEX(Extras!$K$6:$K$17,MATCH(SUMPRODUCT(MAX((Extras!$J$6:$J$17&lt;EOMONTH(B199,0)+1)*Extras!$J$6:$J$17)),Extras!$J$6:$J$17,0)))</f>
        <v/>
      </c>
      <c r="D199" s="13">
        <f>SUMIFS(Extras!$G$6:$G$29,Extras!$F$6:$F$29,"&gt;="&amp;B199,Extras!$F$6:$F$29,"&lt;"&amp;(EOMONTH(B199,0)+1))</f>
        <v/>
      </c>
    </row>
    <row r="200">
      <c r="A200" t="n">
        <v>195</v>
      </c>
      <c r="B200" s="11">
        <f>DATE(YEAR(StartM),MONTH(StartM)+A200-1,1)</f>
        <v/>
      </c>
      <c r="C200" s="13">
        <f>IF(SUMPRODUCT(MAX((Extras!$J$6:$J$17&lt;EOMONTH(B200,0)+1)*Extras!$J$6:$J$17))=0,N(Budget),INDEX(Extras!$K$6:$K$17,MATCH(SUMPRODUCT(MAX((Extras!$J$6:$J$17&lt;EOMONTH(B200,0)+1)*Extras!$J$6:$J$17)),Extras!$J$6:$J$17,0)))</f>
        <v/>
      </c>
      <c r="D200" s="13">
        <f>SUMIFS(Extras!$G$6:$G$29,Extras!$F$6:$F$29,"&gt;="&amp;B200,Extras!$F$6:$F$29,"&lt;"&amp;(EOMONTH(B200,0)+1))</f>
        <v/>
      </c>
    </row>
    <row r="201">
      <c r="A201" t="n">
        <v>196</v>
      </c>
      <c r="B201" s="11">
        <f>DATE(YEAR(StartM),MONTH(StartM)+A201-1,1)</f>
        <v/>
      </c>
      <c r="C201" s="13">
        <f>IF(SUMPRODUCT(MAX((Extras!$J$6:$J$17&lt;EOMONTH(B201,0)+1)*Extras!$J$6:$J$17))=0,N(Budget),INDEX(Extras!$K$6:$K$17,MATCH(SUMPRODUCT(MAX((Extras!$J$6:$J$17&lt;EOMONTH(B201,0)+1)*Extras!$J$6:$J$17)),Extras!$J$6:$J$17,0)))</f>
        <v/>
      </c>
      <c r="D201" s="13">
        <f>SUMIFS(Extras!$G$6:$G$29,Extras!$F$6:$F$29,"&gt;="&amp;B201,Extras!$F$6:$F$29,"&lt;"&amp;(EOMONTH(B201,0)+1))</f>
        <v/>
      </c>
    </row>
    <row r="202">
      <c r="A202" t="n">
        <v>197</v>
      </c>
      <c r="B202" s="11">
        <f>DATE(YEAR(StartM),MONTH(StartM)+A202-1,1)</f>
        <v/>
      </c>
      <c r="C202" s="13">
        <f>IF(SUMPRODUCT(MAX((Extras!$J$6:$J$17&lt;EOMONTH(B202,0)+1)*Extras!$J$6:$J$17))=0,N(Budget),INDEX(Extras!$K$6:$K$17,MATCH(SUMPRODUCT(MAX((Extras!$J$6:$J$17&lt;EOMONTH(B202,0)+1)*Extras!$J$6:$J$17)),Extras!$J$6:$J$17,0)))</f>
        <v/>
      </c>
      <c r="D202" s="13">
        <f>SUMIFS(Extras!$G$6:$G$29,Extras!$F$6:$F$29,"&gt;="&amp;B202,Extras!$F$6:$F$29,"&lt;"&amp;(EOMONTH(B202,0)+1))</f>
        <v/>
      </c>
    </row>
    <row r="203">
      <c r="A203" t="n">
        <v>198</v>
      </c>
      <c r="B203" s="11">
        <f>DATE(YEAR(StartM),MONTH(StartM)+A203-1,1)</f>
        <v/>
      </c>
      <c r="C203" s="13">
        <f>IF(SUMPRODUCT(MAX((Extras!$J$6:$J$17&lt;EOMONTH(B203,0)+1)*Extras!$J$6:$J$17))=0,N(Budget),INDEX(Extras!$K$6:$K$17,MATCH(SUMPRODUCT(MAX((Extras!$J$6:$J$17&lt;EOMONTH(B203,0)+1)*Extras!$J$6:$J$17)),Extras!$J$6:$J$17,0)))</f>
        <v/>
      </c>
      <c r="D203" s="13">
        <f>SUMIFS(Extras!$G$6:$G$29,Extras!$F$6:$F$29,"&gt;="&amp;B203,Extras!$F$6:$F$29,"&lt;"&amp;(EOMONTH(B203,0)+1))</f>
        <v/>
      </c>
    </row>
    <row r="204">
      <c r="A204" t="n">
        <v>199</v>
      </c>
      <c r="B204" s="11">
        <f>DATE(YEAR(StartM),MONTH(StartM)+A204-1,1)</f>
        <v/>
      </c>
      <c r="C204" s="13">
        <f>IF(SUMPRODUCT(MAX((Extras!$J$6:$J$17&lt;EOMONTH(B204,0)+1)*Extras!$J$6:$J$17))=0,N(Budget),INDEX(Extras!$K$6:$K$17,MATCH(SUMPRODUCT(MAX((Extras!$J$6:$J$17&lt;EOMONTH(B204,0)+1)*Extras!$J$6:$J$17)),Extras!$J$6:$J$17,0)))</f>
        <v/>
      </c>
      <c r="D204" s="13">
        <f>SUMIFS(Extras!$G$6:$G$29,Extras!$F$6:$F$29,"&gt;="&amp;B204,Extras!$F$6:$F$29,"&lt;"&amp;(EOMONTH(B204,0)+1))</f>
        <v/>
      </c>
    </row>
    <row r="205">
      <c r="A205" t="n">
        <v>200</v>
      </c>
      <c r="B205" s="11">
        <f>DATE(YEAR(StartM),MONTH(StartM)+A205-1,1)</f>
        <v/>
      </c>
      <c r="C205" s="13">
        <f>IF(SUMPRODUCT(MAX((Extras!$J$6:$J$17&lt;EOMONTH(B205,0)+1)*Extras!$J$6:$J$17))=0,N(Budget),INDEX(Extras!$K$6:$K$17,MATCH(SUMPRODUCT(MAX((Extras!$J$6:$J$17&lt;EOMONTH(B205,0)+1)*Extras!$J$6:$J$17)),Extras!$J$6:$J$17,0)))</f>
        <v/>
      </c>
      <c r="D205" s="13">
        <f>SUMIFS(Extras!$G$6:$G$29,Extras!$F$6:$F$29,"&gt;="&amp;B205,Extras!$F$6:$F$29,"&lt;"&amp;(EOMONTH(B205,0)+1))</f>
        <v/>
      </c>
    </row>
    <row r="206">
      <c r="A206" t="n">
        <v>201</v>
      </c>
      <c r="B206" s="11">
        <f>DATE(YEAR(StartM),MONTH(StartM)+A206-1,1)</f>
        <v/>
      </c>
      <c r="C206" s="13">
        <f>IF(SUMPRODUCT(MAX((Extras!$J$6:$J$17&lt;EOMONTH(B206,0)+1)*Extras!$J$6:$J$17))=0,N(Budget),INDEX(Extras!$K$6:$K$17,MATCH(SUMPRODUCT(MAX((Extras!$J$6:$J$17&lt;EOMONTH(B206,0)+1)*Extras!$J$6:$J$17)),Extras!$J$6:$J$17,0)))</f>
        <v/>
      </c>
      <c r="D206" s="13">
        <f>SUMIFS(Extras!$G$6:$G$29,Extras!$F$6:$F$29,"&gt;="&amp;B206,Extras!$F$6:$F$29,"&lt;"&amp;(EOMONTH(B206,0)+1))</f>
        <v/>
      </c>
    </row>
    <row r="207">
      <c r="A207" t="n">
        <v>202</v>
      </c>
      <c r="B207" s="11">
        <f>DATE(YEAR(StartM),MONTH(StartM)+A207-1,1)</f>
        <v/>
      </c>
      <c r="C207" s="13">
        <f>IF(SUMPRODUCT(MAX((Extras!$J$6:$J$17&lt;EOMONTH(B207,0)+1)*Extras!$J$6:$J$17))=0,N(Budget),INDEX(Extras!$K$6:$K$17,MATCH(SUMPRODUCT(MAX((Extras!$J$6:$J$17&lt;EOMONTH(B207,0)+1)*Extras!$J$6:$J$17)),Extras!$J$6:$J$17,0)))</f>
        <v/>
      </c>
      <c r="D207" s="13">
        <f>SUMIFS(Extras!$G$6:$G$29,Extras!$F$6:$F$29,"&gt;="&amp;B207,Extras!$F$6:$F$29,"&lt;"&amp;(EOMONTH(B207,0)+1))</f>
        <v/>
      </c>
    </row>
    <row r="208">
      <c r="A208" t="n">
        <v>203</v>
      </c>
      <c r="B208" s="11">
        <f>DATE(YEAR(StartM),MONTH(StartM)+A208-1,1)</f>
        <v/>
      </c>
      <c r="C208" s="13">
        <f>IF(SUMPRODUCT(MAX((Extras!$J$6:$J$17&lt;EOMONTH(B208,0)+1)*Extras!$J$6:$J$17))=0,N(Budget),INDEX(Extras!$K$6:$K$17,MATCH(SUMPRODUCT(MAX((Extras!$J$6:$J$17&lt;EOMONTH(B208,0)+1)*Extras!$J$6:$J$17)),Extras!$J$6:$J$17,0)))</f>
        <v/>
      </c>
      <c r="D208" s="13">
        <f>SUMIFS(Extras!$G$6:$G$29,Extras!$F$6:$F$29,"&gt;="&amp;B208,Extras!$F$6:$F$29,"&lt;"&amp;(EOMONTH(B208,0)+1))</f>
        <v/>
      </c>
    </row>
    <row r="209">
      <c r="A209" t="n">
        <v>204</v>
      </c>
      <c r="B209" s="11">
        <f>DATE(YEAR(StartM),MONTH(StartM)+A209-1,1)</f>
        <v/>
      </c>
      <c r="C209" s="13">
        <f>IF(SUMPRODUCT(MAX((Extras!$J$6:$J$17&lt;EOMONTH(B209,0)+1)*Extras!$J$6:$J$17))=0,N(Budget),INDEX(Extras!$K$6:$K$17,MATCH(SUMPRODUCT(MAX((Extras!$J$6:$J$17&lt;EOMONTH(B209,0)+1)*Extras!$J$6:$J$17)),Extras!$J$6:$J$17,0)))</f>
        <v/>
      </c>
      <c r="D209" s="13">
        <f>SUMIFS(Extras!$G$6:$G$29,Extras!$F$6:$F$29,"&gt;="&amp;B209,Extras!$F$6:$F$29,"&lt;"&amp;(EOMONTH(B209,0)+1))</f>
        <v/>
      </c>
    </row>
    <row r="210">
      <c r="A210" t="n">
        <v>205</v>
      </c>
      <c r="B210" s="11">
        <f>DATE(YEAR(StartM),MONTH(StartM)+A210-1,1)</f>
        <v/>
      </c>
      <c r="C210" s="13">
        <f>IF(SUMPRODUCT(MAX((Extras!$J$6:$J$17&lt;EOMONTH(B210,0)+1)*Extras!$J$6:$J$17))=0,N(Budget),INDEX(Extras!$K$6:$K$17,MATCH(SUMPRODUCT(MAX((Extras!$J$6:$J$17&lt;EOMONTH(B210,0)+1)*Extras!$J$6:$J$17)),Extras!$J$6:$J$17,0)))</f>
        <v/>
      </c>
      <c r="D210" s="13">
        <f>SUMIFS(Extras!$G$6:$G$29,Extras!$F$6:$F$29,"&gt;="&amp;B210,Extras!$F$6:$F$29,"&lt;"&amp;(EOMONTH(B210,0)+1))</f>
        <v/>
      </c>
    </row>
    <row r="211">
      <c r="A211" t="n">
        <v>206</v>
      </c>
      <c r="B211" s="11">
        <f>DATE(YEAR(StartM),MONTH(StartM)+A211-1,1)</f>
        <v/>
      </c>
      <c r="C211" s="13">
        <f>IF(SUMPRODUCT(MAX((Extras!$J$6:$J$17&lt;EOMONTH(B211,0)+1)*Extras!$J$6:$J$17))=0,N(Budget),INDEX(Extras!$K$6:$K$17,MATCH(SUMPRODUCT(MAX((Extras!$J$6:$J$17&lt;EOMONTH(B211,0)+1)*Extras!$J$6:$J$17)),Extras!$J$6:$J$17,0)))</f>
        <v/>
      </c>
      <c r="D211" s="13">
        <f>SUMIFS(Extras!$G$6:$G$29,Extras!$F$6:$F$29,"&gt;="&amp;B211,Extras!$F$6:$F$29,"&lt;"&amp;(EOMONTH(B211,0)+1))</f>
        <v/>
      </c>
    </row>
    <row r="212">
      <c r="A212" t="n">
        <v>207</v>
      </c>
      <c r="B212" s="11">
        <f>DATE(YEAR(StartM),MONTH(StartM)+A212-1,1)</f>
        <v/>
      </c>
      <c r="C212" s="13">
        <f>IF(SUMPRODUCT(MAX((Extras!$J$6:$J$17&lt;EOMONTH(B212,0)+1)*Extras!$J$6:$J$17))=0,N(Budget),INDEX(Extras!$K$6:$K$17,MATCH(SUMPRODUCT(MAX((Extras!$J$6:$J$17&lt;EOMONTH(B212,0)+1)*Extras!$J$6:$J$17)),Extras!$J$6:$J$17,0)))</f>
        <v/>
      </c>
      <c r="D212" s="13">
        <f>SUMIFS(Extras!$G$6:$G$29,Extras!$F$6:$F$29,"&gt;="&amp;B212,Extras!$F$6:$F$29,"&lt;"&amp;(EOMONTH(B212,0)+1))</f>
        <v/>
      </c>
    </row>
    <row r="213">
      <c r="A213" t="n">
        <v>208</v>
      </c>
      <c r="B213" s="11">
        <f>DATE(YEAR(StartM),MONTH(StartM)+A213-1,1)</f>
        <v/>
      </c>
      <c r="C213" s="13">
        <f>IF(SUMPRODUCT(MAX((Extras!$J$6:$J$17&lt;EOMONTH(B213,0)+1)*Extras!$J$6:$J$17))=0,N(Budget),INDEX(Extras!$K$6:$K$17,MATCH(SUMPRODUCT(MAX((Extras!$J$6:$J$17&lt;EOMONTH(B213,0)+1)*Extras!$J$6:$J$17)),Extras!$J$6:$J$17,0)))</f>
        <v/>
      </c>
      <c r="D213" s="13">
        <f>SUMIFS(Extras!$G$6:$G$29,Extras!$F$6:$F$29,"&gt;="&amp;B213,Extras!$F$6:$F$29,"&lt;"&amp;(EOMONTH(B213,0)+1))</f>
        <v/>
      </c>
    </row>
    <row r="214">
      <c r="A214" t="n">
        <v>209</v>
      </c>
      <c r="B214" s="11">
        <f>DATE(YEAR(StartM),MONTH(StartM)+A214-1,1)</f>
        <v/>
      </c>
      <c r="C214" s="13">
        <f>IF(SUMPRODUCT(MAX((Extras!$J$6:$J$17&lt;EOMONTH(B214,0)+1)*Extras!$J$6:$J$17))=0,N(Budget),INDEX(Extras!$K$6:$K$17,MATCH(SUMPRODUCT(MAX((Extras!$J$6:$J$17&lt;EOMONTH(B214,0)+1)*Extras!$J$6:$J$17)),Extras!$J$6:$J$17,0)))</f>
        <v/>
      </c>
      <c r="D214" s="13">
        <f>SUMIFS(Extras!$G$6:$G$29,Extras!$F$6:$F$29,"&gt;="&amp;B214,Extras!$F$6:$F$29,"&lt;"&amp;(EOMONTH(B214,0)+1))</f>
        <v/>
      </c>
    </row>
    <row r="215">
      <c r="A215" t="n">
        <v>210</v>
      </c>
      <c r="B215" s="11">
        <f>DATE(YEAR(StartM),MONTH(StartM)+A215-1,1)</f>
        <v/>
      </c>
      <c r="C215" s="13">
        <f>IF(SUMPRODUCT(MAX((Extras!$J$6:$J$17&lt;EOMONTH(B215,0)+1)*Extras!$J$6:$J$17))=0,N(Budget),INDEX(Extras!$K$6:$K$17,MATCH(SUMPRODUCT(MAX((Extras!$J$6:$J$17&lt;EOMONTH(B215,0)+1)*Extras!$J$6:$J$17)),Extras!$J$6:$J$17,0)))</f>
        <v/>
      </c>
      <c r="D215" s="13">
        <f>SUMIFS(Extras!$G$6:$G$29,Extras!$F$6:$F$29,"&gt;="&amp;B215,Extras!$F$6:$F$29,"&lt;"&amp;(EOMONTH(B215,0)+1))</f>
        <v/>
      </c>
    </row>
    <row r="216">
      <c r="A216" t="n">
        <v>211</v>
      </c>
      <c r="B216" s="11">
        <f>DATE(YEAR(StartM),MONTH(StartM)+A216-1,1)</f>
        <v/>
      </c>
      <c r="C216" s="13">
        <f>IF(SUMPRODUCT(MAX((Extras!$J$6:$J$17&lt;EOMONTH(B216,0)+1)*Extras!$J$6:$J$17))=0,N(Budget),INDEX(Extras!$K$6:$K$17,MATCH(SUMPRODUCT(MAX((Extras!$J$6:$J$17&lt;EOMONTH(B216,0)+1)*Extras!$J$6:$J$17)),Extras!$J$6:$J$17,0)))</f>
        <v/>
      </c>
      <c r="D216" s="13">
        <f>SUMIFS(Extras!$G$6:$G$29,Extras!$F$6:$F$29,"&gt;="&amp;B216,Extras!$F$6:$F$29,"&lt;"&amp;(EOMONTH(B216,0)+1))</f>
        <v/>
      </c>
    </row>
    <row r="217">
      <c r="A217" t="n">
        <v>212</v>
      </c>
      <c r="B217" s="11">
        <f>DATE(YEAR(StartM),MONTH(StartM)+A217-1,1)</f>
        <v/>
      </c>
      <c r="C217" s="13">
        <f>IF(SUMPRODUCT(MAX((Extras!$J$6:$J$17&lt;EOMONTH(B217,0)+1)*Extras!$J$6:$J$17))=0,N(Budget),INDEX(Extras!$K$6:$K$17,MATCH(SUMPRODUCT(MAX((Extras!$J$6:$J$17&lt;EOMONTH(B217,0)+1)*Extras!$J$6:$J$17)),Extras!$J$6:$J$17,0)))</f>
        <v/>
      </c>
      <c r="D217" s="13">
        <f>SUMIFS(Extras!$G$6:$G$29,Extras!$F$6:$F$29,"&gt;="&amp;B217,Extras!$F$6:$F$29,"&lt;"&amp;(EOMONTH(B217,0)+1))</f>
        <v/>
      </c>
    </row>
    <row r="218">
      <c r="A218" t="n">
        <v>213</v>
      </c>
      <c r="B218" s="11">
        <f>DATE(YEAR(StartM),MONTH(StartM)+A218-1,1)</f>
        <v/>
      </c>
      <c r="C218" s="13">
        <f>IF(SUMPRODUCT(MAX((Extras!$J$6:$J$17&lt;EOMONTH(B218,0)+1)*Extras!$J$6:$J$17))=0,N(Budget),INDEX(Extras!$K$6:$K$17,MATCH(SUMPRODUCT(MAX((Extras!$J$6:$J$17&lt;EOMONTH(B218,0)+1)*Extras!$J$6:$J$17)),Extras!$J$6:$J$17,0)))</f>
        <v/>
      </c>
      <c r="D218" s="13">
        <f>SUMIFS(Extras!$G$6:$G$29,Extras!$F$6:$F$29,"&gt;="&amp;B218,Extras!$F$6:$F$29,"&lt;"&amp;(EOMONTH(B218,0)+1))</f>
        <v/>
      </c>
    </row>
    <row r="219">
      <c r="A219" t="n">
        <v>214</v>
      </c>
      <c r="B219" s="11">
        <f>DATE(YEAR(StartM),MONTH(StartM)+A219-1,1)</f>
        <v/>
      </c>
      <c r="C219" s="13">
        <f>IF(SUMPRODUCT(MAX((Extras!$J$6:$J$17&lt;EOMONTH(B219,0)+1)*Extras!$J$6:$J$17))=0,N(Budget),INDEX(Extras!$K$6:$K$17,MATCH(SUMPRODUCT(MAX((Extras!$J$6:$J$17&lt;EOMONTH(B219,0)+1)*Extras!$J$6:$J$17)),Extras!$J$6:$J$17,0)))</f>
        <v/>
      </c>
      <c r="D219" s="13">
        <f>SUMIFS(Extras!$G$6:$G$29,Extras!$F$6:$F$29,"&gt;="&amp;B219,Extras!$F$6:$F$29,"&lt;"&amp;(EOMONTH(B219,0)+1))</f>
        <v/>
      </c>
    </row>
    <row r="220">
      <c r="A220" t="n">
        <v>215</v>
      </c>
      <c r="B220" s="11">
        <f>DATE(YEAR(StartM),MONTH(StartM)+A220-1,1)</f>
        <v/>
      </c>
      <c r="C220" s="13">
        <f>IF(SUMPRODUCT(MAX((Extras!$J$6:$J$17&lt;EOMONTH(B220,0)+1)*Extras!$J$6:$J$17))=0,N(Budget),INDEX(Extras!$K$6:$K$17,MATCH(SUMPRODUCT(MAX((Extras!$J$6:$J$17&lt;EOMONTH(B220,0)+1)*Extras!$J$6:$J$17)),Extras!$J$6:$J$17,0)))</f>
        <v/>
      </c>
      <c r="D220" s="13">
        <f>SUMIFS(Extras!$G$6:$G$29,Extras!$F$6:$F$29,"&gt;="&amp;B220,Extras!$F$6:$F$29,"&lt;"&amp;(EOMONTH(B220,0)+1))</f>
        <v/>
      </c>
    </row>
    <row r="221">
      <c r="A221" t="n">
        <v>216</v>
      </c>
      <c r="B221" s="11">
        <f>DATE(YEAR(StartM),MONTH(StartM)+A221-1,1)</f>
        <v/>
      </c>
      <c r="C221" s="13">
        <f>IF(SUMPRODUCT(MAX((Extras!$J$6:$J$17&lt;EOMONTH(B221,0)+1)*Extras!$J$6:$J$17))=0,N(Budget),INDEX(Extras!$K$6:$K$17,MATCH(SUMPRODUCT(MAX((Extras!$J$6:$J$17&lt;EOMONTH(B221,0)+1)*Extras!$J$6:$J$17)),Extras!$J$6:$J$17,0)))</f>
        <v/>
      </c>
      <c r="D221" s="13">
        <f>SUMIFS(Extras!$G$6:$G$29,Extras!$F$6:$F$29,"&gt;="&amp;B221,Extras!$F$6:$F$29,"&lt;"&amp;(EOMONTH(B221,0)+1))</f>
        <v/>
      </c>
    </row>
    <row r="222">
      <c r="A222" t="n">
        <v>217</v>
      </c>
      <c r="B222" s="11">
        <f>DATE(YEAR(StartM),MONTH(StartM)+A222-1,1)</f>
        <v/>
      </c>
      <c r="C222" s="13">
        <f>IF(SUMPRODUCT(MAX((Extras!$J$6:$J$17&lt;EOMONTH(B222,0)+1)*Extras!$J$6:$J$17))=0,N(Budget),INDEX(Extras!$K$6:$K$17,MATCH(SUMPRODUCT(MAX((Extras!$J$6:$J$17&lt;EOMONTH(B222,0)+1)*Extras!$J$6:$J$17)),Extras!$J$6:$J$17,0)))</f>
        <v/>
      </c>
      <c r="D222" s="13">
        <f>SUMIFS(Extras!$G$6:$G$29,Extras!$F$6:$F$29,"&gt;="&amp;B222,Extras!$F$6:$F$29,"&lt;"&amp;(EOMONTH(B222,0)+1))</f>
        <v/>
      </c>
    </row>
    <row r="223">
      <c r="A223" t="n">
        <v>218</v>
      </c>
      <c r="B223" s="11">
        <f>DATE(YEAR(StartM),MONTH(StartM)+A223-1,1)</f>
        <v/>
      </c>
      <c r="C223" s="13">
        <f>IF(SUMPRODUCT(MAX((Extras!$J$6:$J$17&lt;EOMONTH(B223,0)+1)*Extras!$J$6:$J$17))=0,N(Budget),INDEX(Extras!$K$6:$K$17,MATCH(SUMPRODUCT(MAX((Extras!$J$6:$J$17&lt;EOMONTH(B223,0)+1)*Extras!$J$6:$J$17)),Extras!$J$6:$J$17,0)))</f>
        <v/>
      </c>
      <c r="D223" s="13">
        <f>SUMIFS(Extras!$G$6:$G$29,Extras!$F$6:$F$29,"&gt;="&amp;B223,Extras!$F$6:$F$29,"&lt;"&amp;(EOMONTH(B223,0)+1))</f>
        <v/>
      </c>
    </row>
    <row r="224">
      <c r="A224" t="n">
        <v>219</v>
      </c>
      <c r="B224" s="11">
        <f>DATE(YEAR(StartM),MONTH(StartM)+A224-1,1)</f>
        <v/>
      </c>
      <c r="C224" s="13">
        <f>IF(SUMPRODUCT(MAX((Extras!$J$6:$J$17&lt;EOMONTH(B224,0)+1)*Extras!$J$6:$J$17))=0,N(Budget),INDEX(Extras!$K$6:$K$17,MATCH(SUMPRODUCT(MAX((Extras!$J$6:$J$17&lt;EOMONTH(B224,0)+1)*Extras!$J$6:$J$17)),Extras!$J$6:$J$17,0)))</f>
        <v/>
      </c>
      <c r="D224" s="13">
        <f>SUMIFS(Extras!$G$6:$G$29,Extras!$F$6:$F$29,"&gt;="&amp;B224,Extras!$F$6:$F$29,"&lt;"&amp;(EOMONTH(B224,0)+1))</f>
        <v/>
      </c>
    </row>
    <row r="225">
      <c r="A225" t="n">
        <v>220</v>
      </c>
      <c r="B225" s="11">
        <f>DATE(YEAR(StartM),MONTH(StartM)+A225-1,1)</f>
        <v/>
      </c>
      <c r="C225" s="13">
        <f>IF(SUMPRODUCT(MAX((Extras!$J$6:$J$17&lt;EOMONTH(B225,0)+1)*Extras!$J$6:$J$17))=0,N(Budget),INDEX(Extras!$K$6:$K$17,MATCH(SUMPRODUCT(MAX((Extras!$J$6:$J$17&lt;EOMONTH(B225,0)+1)*Extras!$J$6:$J$17)),Extras!$J$6:$J$17,0)))</f>
        <v/>
      </c>
      <c r="D225" s="13">
        <f>SUMIFS(Extras!$G$6:$G$29,Extras!$F$6:$F$29,"&gt;="&amp;B225,Extras!$F$6:$F$29,"&lt;"&amp;(EOMONTH(B225,0)+1))</f>
        <v/>
      </c>
    </row>
    <row r="226">
      <c r="A226" t="n">
        <v>221</v>
      </c>
      <c r="B226" s="11">
        <f>DATE(YEAR(StartM),MONTH(StartM)+A226-1,1)</f>
        <v/>
      </c>
      <c r="C226" s="13">
        <f>IF(SUMPRODUCT(MAX((Extras!$J$6:$J$17&lt;EOMONTH(B226,0)+1)*Extras!$J$6:$J$17))=0,N(Budget),INDEX(Extras!$K$6:$K$17,MATCH(SUMPRODUCT(MAX((Extras!$J$6:$J$17&lt;EOMONTH(B226,0)+1)*Extras!$J$6:$J$17)),Extras!$J$6:$J$17,0)))</f>
        <v/>
      </c>
      <c r="D226" s="13">
        <f>SUMIFS(Extras!$G$6:$G$29,Extras!$F$6:$F$29,"&gt;="&amp;B226,Extras!$F$6:$F$29,"&lt;"&amp;(EOMONTH(B226,0)+1))</f>
        <v/>
      </c>
    </row>
    <row r="227">
      <c r="A227" t="n">
        <v>222</v>
      </c>
      <c r="B227" s="11">
        <f>DATE(YEAR(StartM),MONTH(StartM)+A227-1,1)</f>
        <v/>
      </c>
      <c r="C227" s="13">
        <f>IF(SUMPRODUCT(MAX((Extras!$J$6:$J$17&lt;EOMONTH(B227,0)+1)*Extras!$J$6:$J$17))=0,N(Budget),INDEX(Extras!$K$6:$K$17,MATCH(SUMPRODUCT(MAX((Extras!$J$6:$J$17&lt;EOMONTH(B227,0)+1)*Extras!$J$6:$J$17)),Extras!$J$6:$J$17,0)))</f>
        <v/>
      </c>
      <c r="D227" s="13">
        <f>SUMIFS(Extras!$G$6:$G$29,Extras!$F$6:$F$29,"&gt;="&amp;B227,Extras!$F$6:$F$29,"&lt;"&amp;(EOMONTH(B227,0)+1))</f>
        <v/>
      </c>
    </row>
    <row r="228">
      <c r="A228" t="n">
        <v>223</v>
      </c>
      <c r="B228" s="11">
        <f>DATE(YEAR(StartM),MONTH(StartM)+A228-1,1)</f>
        <v/>
      </c>
      <c r="C228" s="13">
        <f>IF(SUMPRODUCT(MAX((Extras!$J$6:$J$17&lt;EOMONTH(B228,0)+1)*Extras!$J$6:$J$17))=0,N(Budget),INDEX(Extras!$K$6:$K$17,MATCH(SUMPRODUCT(MAX((Extras!$J$6:$J$17&lt;EOMONTH(B228,0)+1)*Extras!$J$6:$J$17)),Extras!$J$6:$J$17,0)))</f>
        <v/>
      </c>
      <c r="D228" s="13">
        <f>SUMIFS(Extras!$G$6:$G$29,Extras!$F$6:$F$29,"&gt;="&amp;B228,Extras!$F$6:$F$29,"&lt;"&amp;(EOMONTH(B228,0)+1))</f>
        <v/>
      </c>
    </row>
    <row r="229">
      <c r="A229" t="n">
        <v>224</v>
      </c>
      <c r="B229" s="11">
        <f>DATE(YEAR(StartM),MONTH(StartM)+A229-1,1)</f>
        <v/>
      </c>
      <c r="C229" s="13">
        <f>IF(SUMPRODUCT(MAX((Extras!$J$6:$J$17&lt;EOMONTH(B229,0)+1)*Extras!$J$6:$J$17))=0,N(Budget),INDEX(Extras!$K$6:$K$17,MATCH(SUMPRODUCT(MAX((Extras!$J$6:$J$17&lt;EOMONTH(B229,0)+1)*Extras!$J$6:$J$17)),Extras!$J$6:$J$17,0)))</f>
        <v/>
      </c>
      <c r="D229" s="13">
        <f>SUMIFS(Extras!$G$6:$G$29,Extras!$F$6:$F$29,"&gt;="&amp;B229,Extras!$F$6:$F$29,"&lt;"&amp;(EOMONTH(B229,0)+1))</f>
        <v/>
      </c>
    </row>
    <row r="230">
      <c r="A230" t="n">
        <v>225</v>
      </c>
      <c r="B230" s="11">
        <f>DATE(YEAR(StartM),MONTH(StartM)+A230-1,1)</f>
        <v/>
      </c>
      <c r="C230" s="13">
        <f>IF(SUMPRODUCT(MAX((Extras!$J$6:$J$17&lt;EOMONTH(B230,0)+1)*Extras!$J$6:$J$17))=0,N(Budget),INDEX(Extras!$K$6:$K$17,MATCH(SUMPRODUCT(MAX((Extras!$J$6:$J$17&lt;EOMONTH(B230,0)+1)*Extras!$J$6:$J$17)),Extras!$J$6:$J$17,0)))</f>
        <v/>
      </c>
      <c r="D230" s="13">
        <f>SUMIFS(Extras!$G$6:$G$29,Extras!$F$6:$F$29,"&gt;="&amp;B230,Extras!$F$6:$F$29,"&lt;"&amp;(EOMONTH(B230,0)+1))</f>
        <v/>
      </c>
    </row>
    <row r="231">
      <c r="A231" t="n">
        <v>226</v>
      </c>
      <c r="B231" s="11">
        <f>DATE(YEAR(StartM),MONTH(StartM)+A231-1,1)</f>
        <v/>
      </c>
      <c r="C231" s="13">
        <f>IF(SUMPRODUCT(MAX((Extras!$J$6:$J$17&lt;EOMONTH(B231,0)+1)*Extras!$J$6:$J$17))=0,N(Budget),INDEX(Extras!$K$6:$K$17,MATCH(SUMPRODUCT(MAX((Extras!$J$6:$J$17&lt;EOMONTH(B231,0)+1)*Extras!$J$6:$J$17)),Extras!$J$6:$J$17,0)))</f>
        <v/>
      </c>
      <c r="D231" s="13">
        <f>SUMIFS(Extras!$G$6:$G$29,Extras!$F$6:$F$29,"&gt;="&amp;B231,Extras!$F$6:$F$29,"&lt;"&amp;(EOMONTH(B231,0)+1))</f>
        <v/>
      </c>
    </row>
    <row r="232">
      <c r="A232" t="n">
        <v>227</v>
      </c>
      <c r="B232" s="11">
        <f>DATE(YEAR(StartM),MONTH(StartM)+A232-1,1)</f>
        <v/>
      </c>
      <c r="C232" s="13">
        <f>IF(SUMPRODUCT(MAX((Extras!$J$6:$J$17&lt;EOMONTH(B232,0)+1)*Extras!$J$6:$J$17))=0,N(Budget),INDEX(Extras!$K$6:$K$17,MATCH(SUMPRODUCT(MAX((Extras!$J$6:$J$17&lt;EOMONTH(B232,0)+1)*Extras!$J$6:$J$17)),Extras!$J$6:$J$17,0)))</f>
        <v/>
      </c>
      <c r="D232" s="13">
        <f>SUMIFS(Extras!$G$6:$G$29,Extras!$F$6:$F$29,"&gt;="&amp;B232,Extras!$F$6:$F$29,"&lt;"&amp;(EOMONTH(B232,0)+1))</f>
        <v/>
      </c>
    </row>
    <row r="233">
      <c r="A233" t="n">
        <v>228</v>
      </c>
      <c r="B233" s="11">
        <f>DATE(YEAR(StartM),MONTH(StartM)+A233-1,1)</f>
        <v/>
      </c>
      <c r="C233" s="13">
        <f>IF(SUMPRODUCT(MAX((Extras!$J$6:$J$17&lt;EOMONTH(B233,0)+1)*Extras!$J$6:$J$17))=0,N(Budget),INDEX(Extras!$K$6:$K$17,MATCH(SUMPRODUCT(MAX((Extras!$J$6:$J$17&lt;EOMONTH(B233,0)+1)*Extras!$J$6:$J$17)),Extras!$J$6:$J$17,0)))</f>
        <v/>
      </c>
      <c r="D233" s="13">
        <f>SUMIFS(Extras!$G$6:$G$29,Extras!$F$6:$F$29,"&gt;="&amp;B233,Extras!$F$6:$F$29,"&lt;"&amp;(EOMONTH(B233,0)+1))</f>
        <v/>
      </c>
    </row>
    <row r="234">
      <c r="A234" t="n">
        <v>229</v>
      </c>
      <c r="B234" s="11">
        <f>DATE(YEAR(StartM),MONTH(StartM)+A234-1,1)</f>
        <v/>
      </c>
      <c r="C234" s="13">
        <f>IF(SUMPRODUCT(MAX((Extras!$J$6:$J$17&lt;EOMONTH(B234,0)+1)*Extras!$J$6:$J$17))=0,N(Budget),INDEX(Extras!$K$6:$K$17,MATCH(SUMPRODUCT(MAX((Extras!$J$6:$J$17&lt;EOMONTH(B234,0)+1)*Extras!$J$6:$J$17)),Extras!$J$6:$J$17,0)))</f>
        <v/>
      </c>
      <c r="D234" s="13">
        <f>SUMIFS(Extras!$G$6:$G$29,Extras!$F$6:$F$29,"&gt;="&amp;B234,Extras!$F$6:$F$29,"&lt;"&amp;(EOMONTH(B234,0)+1))</f>
        <v/>
      </c>
    </row>
    <row r="235">
      <c r="A235" t="n">
        <v>230</v>
      </c>
      <c r="B235" s="11">
        <f>DATE(YEAR(StartM),MONTH(StartM)+A235-1,1)</f>
        <v/>
      </c>
      <c r="C235" s="13">
        <f>IF(SUMPRODUCT(MAX((Extras!$J$6:$J$17&lt;EOMONTH(B235,0)+1)*Extras!$J$6:$J$17))=0,N(Budget),INDEX(Extras!$K$6:$K$17,MATCH(SUMPRODUCT(MAX((Extras!$J$6:$J$17&lt;EOMONTH(B235,0)+1)*Extras!$J$6:$J$17)),Extras!$J$6:$J$17,0)))</f>
        <v/>
      </c>
      <c r="D235" s="13">
        <f>SUMIFS(Extras!$G$6:$G$29,Extras!$F$6:$F$29,"&gt;="&amp;B235,Extras!$F$6:$F$29,"&lt;"&amp;(EOMONTH(B235,0)+1))</f>
        <v/>
      </c>
    </row>
    <row r="236">
      <c r="A236" t="n">
        <v>231</v>
      </c>
      <c r="B236" s="11">
        <f>DATE(YEAR(StartM),MONTH(StartM)+A236-1,1)</f>
        <v/>
      </c>
      <c r="C236" s="13">
        <f>IF(SUMPRODUCT(MAX((Extras!$J$6:$J$17&lt;EOMONTH(B236,0)+1)*Extras!$J$6:$J$17))=0,N(Budget),INDEX(Extras!$K$6:$K$17,MATCH(SUMPRODUCT(MAX((Extras!$J$6:$J$17&lt;EOMONTH(B236,0)+1)*Extras!$J$6:$J$17)),Extras!$J$6:$J$17,0)))</f>
        <v/>
      </c>
      <c r="D236" s="13">
        <f>SUMIFS(Extras!$G$6:$G$29,Extras!$F$6:$F$29,"&gt;="&amp;B236,Extras!$F$6:$F$29,"&lt;"&amp;(EOMONTH(B236,0)+1))</f>
        <v/>
      </c>
    </row>
    <row r="237">
      <c r="A237" t="n">
        <v>232</v>
      </c>
      <c r="B237" s="11">
        <f>DATE(YEAR(StartM),MONTH(StartM)+A237-1,1)</f>
        <v/>
      </c>
      <c r="C237" s="13">
        <f>IF(SUMPRODUCT(MAX((Extras!$J$6:$J$17&lt;EOMONTH(B237,0)+1)*Extras!$J$6:$J$17))=0,N(Budget),INDEX(Extras!$K$6:$K$17,MATCH(SUMPRODUCT(MAX((Extras!$J$6:$J$17&lt;EOMONTH(B237,0)+1)*Extras!$J$6:$J$17)),Extras!$J$6:$J$17,0)))</f>
        <v/>
      </c>
      <c r="D237" s="13">
        <f>SUMIFS(Extras!$G$6:$G$29,Extras!$F$6:$F$29,"&gt;="&amp;B237,Extras!$F$6:$F$29,"&lt;"&amp;(EOMONTH(B237,0)+1))</f>
        <v/>
      </c>
    </row>
    <row r="238">
      <c r="A238" t="n">
        <v>233</v>
      </c>
      <c r="B238" s="11">
        <f>DATE(YEAR(StartM),MONTH(StartM)+A238-1,1)</f>
        <v/>
      </c>
      <c r="C238" s="13">
        <f>IF(SUMPRODUCT(MAX((Extras!$J$6:$J$17&lt;EOMONTH(B238,0)+1)*Extras!$J$6:$J$17))=0,N(Budget),INDEX(Extras!$K$6:$K$17,MATCH(SUMPRODUCT(MAX((Extras!$J$6:$J$17&lt;EOMONTH(B238,0)+1)*Extras!$J$6:$J$17)),Extras!$J$6:$J$17,0)))</f>
        <v/>
      </c>
      <c r="D238" s="13">
        <f>SUMIFS(Extras!$G$6:$G$29,Extras!$F$6:$F$29,"&gt;="&amp;B238,Extras!$F$6:$F$29,"&lt;"&amp;(EOMONTH(B238,0)+1))</f>
        <v/>
      </c>
    </row>
    <row r="239">
      <c r="A239" t="n">
        <v>234</v>
      </c>
      <c r="B239" s="11">
        <f>DATE(YEAR(StartM),MONTH(StartM)+A239-1,1)</f>
        <v/>
      </c>
      <c r="C239" s="13">
        <f>IF(SUMPRODUCT(MAX((Extras!$J$6:$J$17&lt;EOMONTH(B239,0)+1)*Extras!$J$6:$J$17))=0,N(Budget),INDEX(Extras!$K$6:$K$17,MATCH(SUMPRODUCT(MAX((Extras!$J$6:$J$17&lt;EOMONTH(B239,0)+1)*Extras!$J$6:$J$17)),Extras!$J$6:$J$17,0)))</f>
        <v/>
      </c>
      <c r="D239" s="13">
        <f>SUMIFS(Extras!$G$6:$G$29,Extras!$F$6:$F$29,"&gt;="&amp;B239,Extras!$F$6:$F$29,"&lt;"&amp;(EOMONTH(B239,0)+1))</f>
        <v/>
      </c>
    </row>
    <row r="240">
      <c r="A240" t="n">
        <v>235</v>
      </c>
      <c r="B240" s="11">
        <f>DATE(YEAR(StartM),MONTH(StartM)+A240-1,1)</f>
        <v/>
      </c>
      <c r="C240" s="13">
        <f>IF(SUMPRODUCT(MAX((Extras!$J$6:$J$17&lt;EOMONTH(B240,0)+1)*Extras!$J$6:$J$17))=0,N(Budget),INDEX(Extras!$K$6:$K$17,MATCH(SUMPRODUCT(MAX((Extras!$J$6:$J$17&lt;EOMONTH(B240,0)+1)*Extras!$J$6:$J$17)),Extras!$J$6:$J$17,0)))</f>
        <v/>
      </c>
      <c r="D240" s="13">
        <f>SUMIFS(Extras!$G$6:$G$29,Extras!$F$6:$F$29,"&gt;="&amp;B240,Extras!$F$6:$F$29,"&lt;"&amp;(EOMONTH(B240,0)+1))</f>
        <v/>
      </c>
    </row>
    <row r="241">
      <c r="A241" t="n">
        <v>236</v>
      </c>
      <c r="B241" s="11">
        <f>DATE(YEAR(StartM),MONTH(StartM)+A241-1,1)</f>
        <v/>
      </c>
      <c r="C241" s="13">
        <f>IF(SUMPRODUCT(MAX((Extras!$J$6:$J$17&lt;EOMONTH(B241,0)+1)*Extras!$J$6:$J$17))=0,N(Budget),INDEX(Extras!$K$6:$K$17,MATCH(SUMPRODUCT(MAX((Extras!$J$6:$J$17&lt;EOMONTH(B241,0)+1)*Extras!$J$6:$J$17)),Extras!$J$6:$J$17,0)))</f>
        <v/>
      </c>
      <c r="D241" s="13">
        <f>SUMIFS(Extras!$G$6:$G$29,Extras!$F$6:$F$29,"&gt;="&amp;B241,Extras!$F$6:$F$29,"&lt;"&amp;(EOMONTH(B241,0)+1))</f>
        <v/>
      </c>
    </row>
    <row r="242">
      <c r="A242" t="n">
        <v>237</v>
      </c>
      <c r="B242" s="11">
        <f>DATE(YEAR(StartM),MONTH(StartM)+A242-1,1)</f>
        <v/>
      </c>
      <c r="C242" s="13">
        <f>IF(SUMPRODUCT(MAX((Extras!$J$6:$J$17&lt;EOMONTH(B242,0)+1)*Extras!$J$6:$J$17))=0,N(Budget),INDEX(Extras!$K$6:$K$17,MATCH(SUMPRODUCT(MAX((Extras!$J$6:$J$17&lt;EOMONTH(B242,0)+1)*Extras!$J$6:$J$17)),Extras!$J$6:$J$17,0)))</f>
        <v/>
      </c>
      <c r="D242" s="13">
        <f>SUMIFS(Extras!$G$6:$G$29,Extras!$F$6:$F$29,"&gt;="&amp;B242,Extras!$F$6:$F$29,"&lt;"&amp;(EOMONTH(B242,0)+1))</f>
        <v/>
      </c>
    </row>
    <row r="243">
      <c r="A243" t="n">
        <v>238</v>
      </c>
      <c r="B243" s="11">
        <f>DATE(YEAR(StartM),MONTH(StartM)+A243-1,1)</f>
        <v/>
      </c>
      <c r="C243" s="13">
        <f>IF(SUMPRODUCT(MAX((Extras!$J$6:$J$17&lt;EOMONTH(B243,0)+1)*Extras!$J$6:$J$17))=0,N(Budget),INDEX(Extras!$K$6:$K$17,MATCH(SUMPRODUCT(MAX((Extras!$J$6:$J$17&lt;EOMONTH(B243,0)+1)*Extras!$J$6:$J$17)),Extras!$J$6:$J$17,0)))</f>
        <v/>
      </c>
      <c r="D243" s="13">
        <f>SUMIFS(Extras!$G$6:$G$29,Extras!$F$6:$F$29,"&gt;="&amp;B243,Extras!$F$6:$F$29,"&lt;"&amp;(EOMONTH(B243,0)+1))</f>
        <v/>
      </c>
    </row>
    <row r="244">
      <c r="A244" t="n">
        <v>239</v>
      </c>
      <c r="B244" s="11">
        <f>DATE(YEAR(StartM),MONTH(StartM)+A244-1,1)</f>
        <v/>
      </c>
      <c r="C244" s="13">
        <f>IF(SUMPRODUCT(MAX((Extras!$J$6:$J$17&lt;EOMONTH(B244,0)+1)*Extras!$J$6:$J$17))=0,N(Budget),INDEX(Extras!$K$6:$K$17,MATCH(SUMPRODUCT(MAX((Extras!$J$6:$J$17&lt;EOMONTH(B244,0)+1)*Extras!$J$6:$J$17)),Extras!$J$6:$J$17,0)))</f>
        <v/>
      </c>
      <c r="D244" s="13">
        <f>SUMIFS(Extras!$G$6:$G$29,Extras!$F$6:$F$29,"&gt;="&amp;B244,Extras!$F$6:$F$29,"&lt;"&amp;(EOMONTH(B244,0)+1))</f>
        <v/>
      </c>
    </row>
    <row r="245">
      <c r="A245" t="n">
        <v>240</v>
      </c>
      <c r="B245" s="11">
        <f>DATE(YEAR(StartM),MONTH(StartM)+A245-1,1)</f>
        <v/>
      </c>
      <c r="C245" s="13">
        <f>IF(SUMPRODUCT(MAX((Extras!$J$6:$J$17&lt;EOMONTH(B245,0)+1)*Extras!$J$6:$J$17))=0,N(Budget),INDEX(Extras!$K$6:$K$17,MATCH(SUMPRODUCT(MAX((Extras!$J$6:$J$17&lt;EOMONTH(B245,0)+1)*Extras!$J$6:$J$17)),Extras!$J$6:$J$17,0)))</f>
        <v/>
      </c>
      <c r="D245" s="13">
        <f>SUMIFS(Extras!$G$6:$G$29,Extras!$F$6:$F$29,"&gt;="&amp;B245,Extras!$F$6:$F$29,"&lt;"&amp;(EOMONTH(B245,0)+1))</f>
        <v/>
      </c>
    </row>
    <row r="246">
      <c r="A246" t="n">
        <v>241</v>
      </c>
      <c r="B246" s="11">
        <f>DATE(YEAR(StartM),MONTH(StartM)+A246-1,1)</f>
        <v/>
      </c>
      <c r="C246" s="13">
        <f>IF(SUMPRODUCT(MAX((Extras!$J$6:$J$17&lt;EOMONTH(B246,0)+1)*Extras!$J$6:$J$17))=0,N(Budget),INDEX(Extras!$K$6:$K$17,MATCH(SUMPRODUCT(MAX((Extras!$J$6:$J$17&lt;EOMONTH(B246,0)+1)*Extras!$J$6:$J$17)),Extras!$J$6:$J$17,0)))</f>
        <v/>
      </c>
      <c r="D246" s="13">
        <f>SUMIFS(Extras!$G$6:$G$29,Extras!$F$6:$F$29,"&gt;="&amp;B246,Extras!$F$6:$F$29,"&lt;"&amp;(EOMONTH(B246,0)+1))</f>
        <v/>
      </c>
    </row>
    <row r="247">
      <c r="A247" t="n">
        <v>242</v>
      </c>
      <c r="B247" s="11">
        <f>DATE(YEAR(StartM),MONTH(StartM)+A247-1,1)</f>
        <v/>
      </c>
      <c r="C247" s="13">
        <f>IF(SUMPRODUCT(MAX((Extras!$J$6:$J$17&lt;EOMONTH(B247,0)+1)*Extras!$J$6:$J$17))=0,N(Budget),INDEX(Extras!$K$6:$K$17,MATCH(SUMPRODUCT(MAX((Extras!$J$6:$J$17&lt;EOMONTH(B247,0)+1)*Extras!$J$6:$J$17)),Extras!$J$6:$J$17,0)))</f>
        <v/>
      </c>
      <c r="D247" s="13">
        <f>SUMIFS(Extras!$G$6:$G$29,Extras!$F$6:$F$29,"&gt;="&amp;B247,Extras!$F$6:$F$29,"&lt;"&amp;(EOMONTH(B247,0)+1))</f>
        <v/>
      </c>
    </row>
    <row r="248">
      <c r="A248" t="n">
        <v>243</v>
      </c>
      <c r="B248" s="11">
        <f>DATE(YEAR(StartM),MONTH(StartM)+A248-1,1)</f>
        <v/>
      </c>
      <c r="C248" s="13">
        <f>IF(SUMPRODUCT(MAX((Extras!$J$6:$J$17&lt;EOMONTH(B248,0)+1)*Extras!$J$6:$J$17))=0,N(Budget),INDEX(Extras!$K$6:$K$17,MATCH(SUMPRODUCT(MAX((Extras!$J$6:$J$17&lt;EOMONTH(B248,0)+1)*Extras!$J$6:$J$17)),Extras!$J$6:$J$17,0)))</f>
        <v/>
      </c>
      <c r="D248" s="13">
        <f>SUMIFS(Extras!$G$6:$G$29,Extras!$F$6:$F$29,"&gt;="&amp;B248,Extras!$F$6:$F$29,"&lt;"&amp;(EOMONTH(B248,0)+1))</f>
        <v/>
      </c>
    </row>
    <row r="249">
      <c r="A249" t="n">
        <v>244</v>
      </c>
      <c r="B249" s="11">
        <f>DATE(YEAR(StartM),MONTH(StartM)+A249-1,1)</f>
        <v/>
      </c>
      <c r="C249" s="13">
        <f>IF(SUMPRODUCT(MAX((Extras!$J$6:$J$17&lt;EOMONTH(B249,0)+1)*Extras!$J$6:$J$17))=0,N(Budget),INDEX(Extras!$K$6:$K$17,MATCH(SUMPRODUCT(MAX((Extras!$J$6:$J$17&lt;EOMONTH(B249,0)+1)*Extras!$J$6:$J$17)),Extras!$J$6:$J$17,0)))</f>
        <v/>
      </c>
      <c r="D249" s="13">
        <f>SUMIFS(Extras!$G$6:$G$29,Extras!$F$6:$F$29,"&gt;="&amp;B249,Extras!$F$6:$F$29,"&lt;"&amp;(EOMONTH(B249,0)+1))</f>
        <v/>
      </c>
    </row>
    <row r="250">
      <c r="A250" t="n">
        <v>245</v>
      </c>
      <c r="B250" s="11">
        <f>DATE(YEAR(StartM),MONTH(StartM)+A250-1,1)</f>
        <v/>
      </c>
      <c r="C250" s="13">
        <f>IF(SUMPRODUCT(MAX((Extras!$J$6:$J$17&lt;EOMONTH(B250,0)+1)*Extras!$J$6:$J$17))=0,N(Budget),INDEX(Extras!$K$6:$K$17,MATCH(SUMPRODUCT(MAX((Extras!$J$6:$J$17&lt;EOMONTH(B250,0)+1)*Extras!$J$6:$J$17)),Extras!$J$6:$J$17,0)))</f>
        <v/>
      </c>
      <c r="D250" s="13">
        <f>SUMIFS(Extras!$G$6:$G$29,Extras!$F$6:$F$29,"&gt;="&amp;B250,Extras!$F$6:$F$29,"&lt;"&amp;(EOMONTH(B250,0)+1))</f>
        <v/>
      </c>
    </row>
    <row r="251">
      <c r="A251" t="n">
        <v>246</v>
      </c>
      <c r="B251" s="11">
        <f>DATE(YEAR(StartM),MONTH(StartM)+A251-1,1)</f>
        <v/>
      </c>
      <c r="C251" s="13">
        <f>IF(SUMPRODUCT(MAX((Extras!$J$6:$J$17&lt;EOMONTH(B251,0)+1)*Extras!$J$6:$J$17))=0,N(Budget),INDEX(Extras!$K$6:$K$17,MATCH(SUMPRODUCT(MAX((Extras!$J$6:$J$17&lt;EOMONTH(B251,0)+1)*Extras!$J$6:$J$17)),Extras!$J$6:$J$17,0)))</f>
        <v/>
      </c>
      <c r="D251" s="13">
        <f>SUMIFS(Extras!$G$6:$G$29,Extras!$F$6:$F$29,"&gt;="&amp;B251,Extras!$F$6:$F$29,"&lt;"&amp;(EOMONTH(B251,0)+1))</f>
        <v/>
      </c>
    </row>
    <row r="252">
      <c r="A252" t="n">
        <v>247</v>
      </c>
      <c r="B252" s="11">
        <f>DATE(YEAR(StartM),MONTH(StartM)+A252-1,1)</f>
        <v/>
      </c>
      <c r="C252" s="13">
        <f>IF(SUMPRODUCT(MAX((Extras!$J$6:$J$17&lt;EOMONTH(B252,0)+1)*Extras!$J$6:$J$17))=0,N(Budget),INDEX(Extras!$K$6:$K$17,MATCH(SUMPRODUCT(MAX((Extras!$J$6:$J$17&lt;EOMONTH(B252,0)+1)*Extras!$J$6:$J$17)),Extras!$J$6:$J$17,0)))</f>
        <v/>
      </c>
      <c r="D252" s="13">
        <f>SUMIFS(Extras!$G$6:$G$29,Extras!$F$6:$F$29,"&gt;="&amp;B252,Extras!$F$6:$F$29,"&lt;"&amp;(EOMONTH(B252,0)+1))</f>
        <v/>
      </c>
    </row>
    <row r="253">
      <c r="A253" t="n">
        <v>248</v>
      </c>
      <c r="B253" s="11">
        <f>DATE(YEAR(StartM),MONTH(StartM)+A253-1,1)</f>
        <v/>
      </c>
      <c r="C253" s="13">
        <f>IF(SUMPRODUCT(MAX((Extras!$J$6:$J$17&lt;EOMONTH(B253,0)+1)*Extras!$J$6:$J$17))=0,N(Budget),INDEX(Extras!$K$6:$K$17,MATCH(SUMPRODUCT(MAX((Extras!$J$6:$J$17&lt;EOMONTH(B253,0)+1)*Extras!$J$6:$J$17)),Extras!$J$6:$J$17,0)))</f>
        <v/>
      </c>
      <c r="D253" s="13">
        <f>SUMIFS(Extras!$G$6:$G$29,Extras!$F$6:$F$29,"&gt;="&amp;B253,Extras!$F$6:$F$29,"&lt;"&amp;(EOMONTH(B253,0)+1))</f>
        <v/>
      </c>
    </row>
    <row r="254">
      <c r="A254" t="n">
        <v>249</v>
      </c>
      <c r="B254" s="11">
        <f>DATE(YEAR(StartM),MONTH(StartM)+A254-1,1)</f>
        <v/>
      </c>
      <c r="C254" s="13">
        <f>IF(SUMPRODUCT(MAX((Extras!$J$6:$J$17&lt;EOMONTH(B254,0)+1)*Extras!$J$6:$J$17))=0,N(Budget),INDEX(Extras!$K$6:$K$17,MATCH(SUMPRODUCT(MAX((Extras!$J$6:$J$17&lt;EOMONTH(B254,0)+1)*Extras!$J$6:$J$17)),Extras!$J$6:$J$17,0)))</f>
        <v/>
      </c>
      <c r="D254" s="13">
        <f>SUMIFS(Extras!$G$6:$G$29,Extras!$F$6:$F$29,"&gt;="&amp;B254,Extras!$F$6:$F$29,"&lt;"&amp;(EOMONTH(B254,0)+1))</f>
        <v/>
      </c>
    </row>
    <row r="255">
      <c r="A255" t="n">
        <v>250</v>
      </c>
      <c r="B255" s="11">
        <f>DATE(YEAR(StartM),MONTH(StartM)+A255-1,1)</f>
        <v/>
      </c>
      <c r="C255" s="13">
        <f>IF(SUMPRODUCT(MAX((Extras!$J$6:$J$17&lt;EOMONTH(B255,0)+1)*Extras!$J$6:$J$17))=0,N(Budget),INDEX(Extras!$K$6:$K$17,MATCH(SUMPRODUCT(MAX((Extras!$J$6:$J$17&lt;EOMONTH(B255,0)+1)*Extras!$J$6:$J$17)),Extras!$J$6:$J$17,0)))</f>
        <v/>
      </c>
      <c r="D255" s="13">
        <f>SUMIFS(Extras!$G$6:$G$29,Extras!$F$6:$F$29,"&gt;="&amp;B255,Extras!$F$6:$F$29,"&lt;"&amp;(EOMONTH(B255,0)+1))</f>
        <v/>
      </c>
    </row>
    <row r="256">
      <c r="A256" t="n">
        <v>251</v>
      </c>
      <c r="B256" s="11">
        <f>DATE(YEAR(StartM),MONTH(StartM)+A256-1,1)</f>
        <v/>
      </c>
      <c r="C256" s="13">
        <f>IF(SUMPRODUCT(MAX((Extras!$J$6:$J$17&lt;EOMONTH(B256,0)+1)*Extras!$J$6:$J$17))=0,N(Budget),INDEX(Extras!$K$6:$K$17,MATCH(SUMPRODUCT(MAX((Extras!$J$6:$J$17&lt;EOMONTH(B256,0)+1)*Extras!$J$6:$J$17)),Extras!$J$6:$J$17,0)))</f>
        <v/>
      </c>
      <c r="D256" s="13">
        <f>SUMIFS(Extras!$G$6:$G$29,Extras!$F$6:$F$29,"&gt;="&amp;B256,Extras!$F$6:$F$29,"&lt;"&amp;(EOMONTH(B256,0)+1))</f>
        <v/>
      </c>
    </row>
    <row r="257">
      <c r="A257" t="n">
        <v>252</v>
      </c>
      <c r="B257" s="11">
        <f>DATE(YEAR(StartM),MONTH(StartM)+A257-1,1)</f>
        <v/>
      </c>
      <c r="C257" s="13">
        <f>IF(SUMPRODUCT(MAX((Extras!$J$6:$J$17&lt;EOMONTH(B257,0)+1)*Extras!$J$6:$J$17))=0,N(Budget),INDEX(Extras!$K$6:$K$17,MATCH(SUMPRODUCT(MAX((Extras!$J$6:$J$17&lt;EOMONTH(B257,0)+1)*Extras!$J$6:$J$17)),Extras!$J$6:$J$17,0)))</f>
        <v/>
      </c>
      <c r="D257" s="13">
        <f>SUMIFS(Extras!$G$6:$G$29,Extras!$F$6:$F$29,"&gt;="&amp;B257,Extras!$F$6:$F$29,"&lt;"&amp;(EOMONTH(B257,0)+1))</f>
        <v/>
      </c>
    </row>
    <row r="258">
      <c r="A258" t="n">
        <v>253</v>
      </c>
      <c r="B258" s="11">
        <f>DATE(YEAR(StartM),MONTH(StartM)+A258-1,1)</f>
        <v/>
      </c>
      <c r="C258" s="13">
        <f>IF(SUMPRODUCT(MAX((Extras!$J$6:$J$17&lt;EOMONTH(B258,0)+1)*Extras!$J$6:$J$17))=0,N(Budget),INDEX(Extras!$K$6:$K$17,MATCH(SUMPRODUCT(MAX((Extras!$J$6:$J$17&lt;EOMONTH(B258,0)+1)*Extras!$J$6:$J$17)),Extras!$J$6:$J$17,0)))</f>
        <v/>
      </c>
      <c r="D258" s="13">
        <f>SUMIFS(Extras!$G$6:$G$29,Extras!$F$6:$F$29,"&gt;="&amp;B258,Extras!$F$6:$F$29,"&lt;"&amp;(EOMONTH(B258,0)+1))</f>
        <v/>
      </c>
    </row>
    <row r="259">
      <c r="A259" t="n">
        <v>254</v>
      </c>
      <c r="B259" s="11">
        <f>DATE(YEAR(StartM),MONTH(StartM)+A259-1,1)</f>
        <v/>
      </c>
      <c r="C259" s="13">
        <f>IF(SUMPRODUCT(MAX((Extras!$J$6:$J$17&lt;EOMONTH(B259,0)+1)*Extras!$J$6:$J$17))=0,N(Budget),INDEX(Extras!$K$6:$K$17,MATCH(SUMPRODUCT(MAX((Extras!$J$6:$J$17&lt;EOMONTH(B259,0)+1)*Extras!$J$6:$J$17)),Extras!$J$6:$J$17,0)))</f>
        <v/>
      </c>
      <c r="D259" s="13">
        <f>SUMIFS(Extras!$G$6:$G$29,Extras!$F$6:$F$29,"&gt;="&amp;B259,Extras!$F$6:$F$29,"&lt;"&amp;(EOMONTH(B259,0)+1))</f>
        <v/>
      </c>
    </row>
    <row r="260">
      <c r="A260" t="n">
        <v>255</v>
      </c>
      <c r="B260" s="11">
        <f>DATE(YEAR(StartM),MONTH(StartM)+A260-1,1)</f>
        <v/>
      </c>
      <c r="C260" s="13">
        <f>IF(SUMPRODUCT(MAX((Extras!$J$6:$J$17&lt;EOMONTH(B260,0)+1)*Extras!$J$6:$J$17))=0,N(Budget),INDEX(Extras!$K$6:$K$17,MATCH(SUMPRODUCT(MAX((Extras!$J$6:$J$17&lt;EOMONTH(B260,0)+1)*Extras!$J$6:$J$17)),Extras!$J$6:$J$17,0)))</f>
        <v/>
      </c>
      <c r="D260" s="13">
        <f>SUMIFS(Extras!$G$6:$G$29,Extras!$F$6:$F$29,"&gt;="&amp;B260,Extras!$F$6:$F$29,"&lt;"&amp;(EOMONTH(B260,0)+1))</f>
        <v/>
      </c>
    </row>
    <row r="261">
      <c r="A261" t="n">
        <v>256</v>
      </c>
      <c r="B261" s="11">
        <f>DATE(YEAR(StartM),MONTH(StartM)+A261-1,1)</f>
        <v/>
      </c>
      <c r="C261" s="13">
        <f>IF(SUMPRODUCT(MAX((Extras!$J$6:$J$17&lt;EOMONTH(B261,0)+1)*Extras!$J$6:$J$17))=0,N(Budget),INDEX(Extras!$K$6:$K$17,MATCH(SUMPRODUCT(MAX((Extras!$J$6:$J$17&lt;EOMONTH(B261,0)+1)*Extras!$J$6:$J$17)),Extras!$J$6:$J$17,0)))</f>
        <v/>
      </c>
      <c r="D261" s="13">
        <f>SUMIFS(Extras!$G$6:$G$29,Extras!$F$6:$F$29,"&gt;="&amp;B261,Extras!$F$6:$F$29,"&lt;"&amp;(EOMONTH(B261,0)+1))</f>
        <v/>
      </c>
    </row>
    <row r="262">
      <c r="A262" t="n">
        <v>257</v>
      </c>
      <c r="B262" s="11">
        <f>DATE(YEAR(StartM),MONTH(StartM)+A262-1,1)</f>
        <v/>
      </c>
      <c r="C262" s="13">
        <f>IF(SUMPRODUCT(MAX((Extras!$J$6:$J$17&lt;EOMONTH(B262,0)+1)*Extras!$J$6:$J$17))=0,N(Budget),INDEX(Extras!$K$6:$K$17,MATCH(SUMPRODUCT(MAX((Extras!$J$6:$J$17&lt;EOMONTH(B262,0)+1)*Extras!$J$6:$J$17)),Extras!$J$6:$J$17,0)))</f>
        <v/>
      </c>
      <c r="D262" s="13">
        <f>SUMIFS(Extras!$G$6:$G$29,Extras!$F$6:$F$29,"&gt;="&amp;B262,Extras!$F$6:$F$29,"&lt;"&amp;(EOMONTH(B262,0)+1))</f>
        <v/>
      </c>
    </row>
    <row r="263">
      <c r="A263" t="n">
        <v>258</v>
      </c>
      <c r="B263" s="11">
        <f>DATE(YEAR(StartM),MONTH(StartM)+A263-1,1)</f>
        <v/>
      </c>
      <c r="C263" s="13">
        <f>IF(SUMPRODUCT(MAX((Extras!$J$6:$J$17&lt;EOMONTH(B263,0)+1)*Extras!$J$6:$J$17))=0,N(Budget),INDEX(Extras!$K$6:$K$17,MATCH(SUMPRODUCT(MAX((Extras!$J$6:$J$17&lt;EOMONTH(B263,0)+1)*Extras!$J$6:$J$17)),Extras!$J$6:$J$17,0)))</f>
        <v/>
      </c>
      <c r="D263" s="13">
        <f>SUMIFS(Extras!$G$6:$G$29,Extras!$F$6:$F$29,"&gt;="&amp;B263,Extras!$F$6:$F$29,"&lt;"&amp;(EOMONTH(B263,0)+1))</f>
        <v/>
      </c>
    </row>
    <row r="264">
      <c r="A264" t="n">
        <v>259</v>
      </c>
      <c r="B264" s="11">
        <f>DATE(YEAR(StartM),MONTH(StartM)+A264-1,1)</f>
        <v/>
      </c>
      <c r="C264" s="13">
        <f>IF(SUMPRODUCT(MAX((Extras!$J$6:$J$17&lt;EOMONTH(B264,0)+1)*Extras!$J$6:$J$17))=0,N(Budget),INDEX(Extras!$K$6:$K$17,MATCH(SUMPRODUCT(MAX((Extras!$J$6:$J$17&lt;EOMONTH(B264,0)+1)*Extras!$J$6:$J$17)),Extras!$J$6:$J$17,0)))</f>
        <v/>
      </c>
      <c r="D264" s="13">
        <f>SUMIFS(Extras!$G$6:$G$29,Extras!$F$6:$F$29,"&gt;="&amp;B264,Extras!$F$6:$F$29,"&lt;"&amp;(EOMONTH(B264,0)+1))</f>
        <v/>
      </c>
    </row>
    <row r="265">
      <c r="A265" t="n">
        <v>260</v>
      </c>
      <c r="B265" s="11">
        <f>DATE(YEAR(StartM),MONTH(StartM)+A265-1,1)</f>
        <v/>
      </c>
      <c r="C265" s="13">
        <f>IF(SUMPRODUCT(MAX((Extras!$J$6:$J$17&lt;EOMONTH(B265,0)+1)*Extras!$J$6:$J$17))=0,N(Budget),INDEX(Extras!$K$6:$K$17,MATCH(SUMPRODUCT(MAX((Extras!$J$6:$J$17&lt;EOMONTH(B265,0)+1)*Extras!$J$6:$J$17)),Extras!$J$6:$J$17,0)))</f>
        <v/>
      </c>
      <c r="D265" s="13">
        <f>SUMIFS(Extras!$G$6:$G$29,Extras!$F$6:$F$29,"&gt;="&amp;B265,Extras!$F$6:$F$29,"&lt;"&amp;(EOMONTH(B265,0)+1))</f>
        <v/>
      </c>
    </row>
    <row r="266">
      <c r="A266" t="n">
        <v>261</v>
      </c>
      <c r="B266" s="11">
        <f>DATE(YEAR(StartM),MONTH(StartM)+A266-1,1)</f>
        <v/>
      </c>
      <c r="C266" s="13">
        <f>IF(SUMPRODUCT(MAX((Extras!$J$6:$J$17&lt;EOMONTH(B266,0)+1)*Extras!$J$6:$J$17))=0,N(Budget),INDEX(Extras!$K$6:$K$17,MATCH(SUMPRODUCT(MAX((Extras!$J$6:$J$17&lt;EOMONTH(B266,0)+1)*Extras!$J$6:$J$17)),Extras!$J$6:$J$17,0)))</f>
        <v/>
      </c>
      <c r="D266" s="13">
        <f>SUMIFS(Extras!$G$6:$G$29,Extras!$F$6:$F$29,"&gt;="&amp;B266,Extras!$F$6:$F$29,"&lt;"&amp;(EOMONTH(B266,0)+1))</f>
        <v/>
      </c>
    </row>
    <row r="267">
      <c r="A267" t="n">
        <v>262</v>
      </c>
      <c r="B267" s="11">
        <f>DATE(YEAR(StartM),MONTH(StartM)+A267-1,1)</f>
        <v/>
      </c>
      <c r="C267" s="13">
        <f>IF(SUMPRODUCT(MAX((Extras!$J$6:$J$17&lt;EOMONTH(B267,0)+1)*Extras!$J$6:$J$17))=0,N(Budget),INDEX(Extras!$K$6:$K$17,MATCH(SUMPRODUCT(MAX((Extras!$J$6:$J$17&lt;EOMONTH(B267,0)+1)*Extras!$J$6:$J$17)),Extras!$J$6:$J$17,0)))</f>
        <v/>
      </c>
      <c r="D267" s="13">
        <f>SUMIFS(Extras!$G$6:$G$29,Extras!$F$6:$F$29,"&gt;="&amp;B267,Extras!$F$6:$F$29,"&lt;"&amp;(EOMONTH(B267,0)+1))</f>
        <v/>
      </c>
    </row>
    <row r="268">
      <c r="A268" t="n">
        <v>263</v>
      </c>
      <c r="B268" s="11">
        <f>DATE(YEAR(StartM),MONTH(StartM)+A268-1,1)</f>
        <v/>
      </c>
      <c r="C268" s="13">
        <f>IF(SUMPRODUCT(MAX((Extras!$J$6:$J$17&lt;EOMONTH(B268,0)+1)*Extras!$J$6:$J$17))=0,N(Budget),INDEX(Extras!$K$6:$K$17,MATCH(SUMPRODUCT(MAX((Extras!$J$6:$J$17&lt;EOMONTH(B268,0)+1)*Extras!$J$6:$J$17)),Extras!$J$6:$J$17,0)))</f>
        <v/>
      </c>
      <c r="D268" s="13">
        <f>SUMIFS(Extras!$G$6:$G$29,Extras!$F$6:$F$29,"&gt;="&amp;B268,Extras!$F$6:$F$29,"&lt;"&amp;(EOMONTH(B268,0)+1))</f>
        <v/>
      </c>
    </row>
    <row r="269">
      <c r="A269" t="n">
        <v>264</v>
      </c>
      <c r="B269" s="11">
        <f>DATE(YEAR(StartM),MONTH(StartM)+A269-1,1)</f>
        <v/>
      </c>
      <c r="C269" s="13">
        <f>IF(SUMPRODUCT(MAX((Extras!$J$6:$J$17&lt;EOMONTH(B269,0)+1)*Extras!$J$6:$J$17))=0,N(Budget),INDEX(Extras!$K$6:$K$17,MATCH(SUMPRODUCT(MAX((Extras!$J$6:$J$17&lt;EOMONTH(B269,0)+1)*Extras!$J$6:$J$17)),Extras!$J$6:$J$17,0)))</f>
        <v/>
      </c>
      <c r="D269" s="13">
        <f>SUMIFS(Extras!$G$6:$G$29,Extras!$F$6:$F$29,"&gt;="&amp;B269,Extras!$F$6:$F$29,"&lt;"&amp;(EOMONTH(B269,0)+1))</f>
        <v/>
      </c>
    </row>
    <row r="270">
      <c r="A270" t="n">
        <v>265</v>
      </c>
      <c r="B270" s="11">
        <f>DATE(YEAR(StartM),MONTH(StartM)+A270-1,1)</f>
        <v/>
      </c>
      <c r="C270" s="13">
        <f>IF(SUMPRODUCT(MAX((Extras!$J$6:$J$17&lt;EOMONTH(B270,0)+1)*Extras!$J$6:$J$17))=0,N(Budget),INDEX(Extras!$K$6:$K$17,MATCH(SUMPRODUCT(MAX((Extras!$J$6:$J$17&lt;EOMONTH(B270,0)+1)*Extras!$J$6:$J$17)),Extras!$J$6:$J$17,0)))</f>
        <v/>
      </c>
      <c r="D270" s="13">
        <f>SUMIFS(Extras!$G$6:$G$29,Extras!$F$6:$F$29,"&gt;="&amp;B270,Extras!$F$6:$F$29,"&lt;"&amp;(EOMONTH(B270,0)+1))</f>
        <v/>
      </c>
    </row>
    <row r="271">
      <c r="A271" t="n">
        <v>266</v>
      </c>
      <c r="B271" s="11">
        <f>DATE(YEAR(StartM),MONTH(StartM)+A271-1,1)</f>
        <v/>
      </c>
      <c r="C271" s="13">
        <f>IF(SUMPRODUCT(MAX((Extras!$J$6:$J$17&lt;EOMONTH(B271,0)+1)*Extras!$J$6:$J$17))=0,N(Budget),INDEX(Extras!$K$6:$K$17,MATCH(SUMPRODUCT(MAX((Extras!$J$6:$J$17&lt;EOMONTH(B271,0)+1)*Extras!$J$6:$J$17)),Extras!$J$6:$J$17,0)))</f>
        <v/>
      </c>
      <c r="D271" s="13">
        <f>SUMIFS(Extras!$G$6:$G$29,Extras!$F$6:$F$29,"&gt;="&amp;B271,Extras!$F$6:$F$29,"&lt;"&amp;(EOMONTH(B271,0)+1))</f>
        <v/>
      </c>
    </row>
    <row r="272">
      <c r="A272" t="n">
        <v>267</v>
      </c>
      <c r="B272" s="11">
        <f>DATE(YEAR(StartM),MONTH(StartM)+A272-1,1)</f>
        <v/>
      </c>
      <c r="C272" s="13">
        <f>IF(SUMPRODUCT(MAX((Extras!$J$6:$J$17&lt;EOMONTH(B272,0)+1)*Extras!$J$6:$J$17))=0,N(Budget),INDEX(Extras!$K$6:$K$17,MATCH(SUMPRODUCT(MAX((Extras!$J$6:$J$17&lt;EOMONTH(B272,0)+1)*Extras!$J$6:$J$17)),Extras!$J$6:$J$17,0)))</f>
        <v/>
      </c>
      <c r="D272" s="13">
        <f>SUMIFS(Extras!$G$6:$G$29,Extras!$F$6:$F$29,"&gt;="&amp;B272,Extras!$F$6:$F$29,"&lt;"&amp;(EOMONTH(B272,0)+1))</f>
        <v/>
      </c>
    </row>
    <row r="273">
      <c r="A273" t="n">
        <v>268</v>
      </c>
      <c r="B273" s="11">
        <f>DATE(YEAR(StartM),MONTH(StartM)+A273-1,1)</f>
        <v/>
      </c>
      <c r="C273" s="13">
        <f>IF(SUMPRODUCT(MAX((Extras!$J$6:$J$17&lt;EOMONTH(B273,0)+1)*Extras!$J$6:$J$17))=0,N(Budget),INDEX(Extras!$K$6:$K$17,MATCH(SUMPRODUCT(MAX((Extras!$J$6:$J$17&lt;EOMONTH(B273,0)+1)*Extras!$J$6:$J$17)),Extras!$J$6:$J$17,0)))</f>
        <v/>
      </c>
      <c r="D273" s="13">
        <f>SUMIFS(Extras!$G$6:$G$29,Extras!$F$6:$F$29,"&gt;="&amp;B273,Extras!$F$6:$F$29,"&lt;"&amp;(EOMONTH(B273,0)+1))</f>
        <v/>
      </c>
    </row>
    <row r="274">
      <c r="A274" t="n">
        <v>269</v>
      </c>
      <c r="B274" s="11">
        <f>DATE(YEAR(StartM),MONTH(StartM)+A274-1,1)</f>
        <v/>
      </c>
      <c r="C274" s="13">
        <f>IF(SUMPRODUCT(MAX((Extras!$J$6:$J$17&lt;EOMONTH(B274,0)+1)*Extras!$J$6:$J$17))=0,N(Budget),INDEX(Extras!$K$6:$K$17,MATCH(SUMPRODUCT(MAX((Extras!$J$6:$J$17&lt;EOMONTH(B274,0)+1)*Extras!$J$6:$J$17)),Extras!$J$6:$J$17,0)))</f>
        <v/>
      </c>
      <c r="D274" s="13">
        <f>SUMIFS(Extras!$G$6:$G$29,Extras!$F$6:$F$29,"&gt;="&amp;B274,Extras!$F$6:$F$29,"&lt;"&amp;(EOMONTH(B274,0)+1))</f>
        <v/>
      </c>
    </row>
    <row r="275">
      <c r="A275" t="n">
        <v>270</v>
      </c>
      <c r="B275" s="11">
        <f>DATE(YEAR(StartM),MONTH(StartM)+A275-1,1)</f>
        <v/>
      </c>
      <c r="C275" s="13">
        <f>IF(SUMPRODUCT(MAX((Extras!$J$6:$J$17&lt;EOMONTH(B275,0)+1)*Extras!$J$6:$J$17))=0,N(Budget),INDEX(Extras!$K$6:$K$17,MATCH(SUMPRODUCT(MAX((Extras!$J$6:$J$17&lt;EOMONTH(B275,0)+1)*Extras!$J$6:$J$17)),Extras!$J$6:$J$17,0)))</f>
        <v/>
      </c>
      <c r="D275" s="13">
        <f>SUMIFS(Extras!$G$6:$G$29,Extras!$F$6:$F$29,"&gt;="&amp;B275,Extras!$F$6:$F$29,"&lt;"&amp;(EOMONTH(B275,0)+1))</f>
        <v/>
      </c>
    </row>
    <row r="276">
      <c r="A276" t="n">
        <v>271</v>
      </c>
      <c r="B276" s="11">
        <f>DATE(YEAR(StartM),MONTH(StartM)+A276-1,1)</f>
        <v/>
      </c>
      <c r="C276" s="13">
        <f>IF(SUMPRODUCT(MAX((Extras!$J$6:$J$17&lt;EOMONTH(B276,0)+1)*Extras!$J$6:$J$17))=0,N(Budget),INDEX(Extras!$K$6:$K$17,MATCH(SUMPRODUCT(MAX((Extras!$J$6:$J$17&lt;EOMONTH(B276,0)+1)*Extras!$J$6:$J$17)),Extras!$J$6:$J$17,0)))</f>
        <v/>
      </c>
      <c r="D276" s="13">
        <f>SUMIFS(Extras!$G$6:$G$29,Extras!$F$6:$F$29,"&gt;="&amp;B276,Extras!$F$6:$F$29,"&lt;"&amp;(EOMONTH(B276,0)+1))</f>
        <v/>
      </c>
    </row>
    <row r="277">
      <c r="A277" t="n">
        <v>272</v>
      </c>
      <c r="B277" s="11">
        <f>DATE(YEAR(StartM),MONTH(StartM)+A277-1,1)</f>
        <v/>
      </c>
      <c r="C277" s="13">
        <f>IF(SUMPRODUCT(MAX((Extras!$J$6:$J$17&lt;EOMONTH(B277,0)+1)*Extras!$J$6:$J$17))=0,N(Budget),INDEX(Extras!$K$6:$K$17,MATCH(SUMPRODUCT(MAX((Extras!$J$6:$J$17&lt;EOMONTH(B277,0)+1)*Extras!$J$6:$J$17)),Extras!$J$6:$J$17,0)))</f>
        <v/>
      </c>
      <c r="D277" s="13">
        <f>SUMIFS(Extras!$G$6:$G$29,Extras!$F$6:$F$29,"&gt;="&amp;B277,Extras!$F$6:$F$29,"&lt;"&amp;(EOMONTH(B277,0)+1))</f>
        <v/>
      </c>
    </row>
    <row r="278">
      <c r="A278" t="n">
        <v>273</v>
      </c>
      <c r="B278" s="11">
        <f>DATE(YEAR(StartM),MONTH(StartM)+A278-1,1)</f>
        <v/>
      </c>
      <c r="C278" s="13">
        <f>IF(SUMPRODUCT(MAX((Extras!$J$6:$J$17&lt;EOMONTH(B278,0)+1)*Extras!$J$6:$J$17))=0,N(Budget),INDEX(Extras!$K$6:$K$17,MATCH(SUMPRODUCT(MAX((Extras!$J$6:$J$17&lt;EOMONTH(B278,0)+1)*Extras!$J$6:$J$17)),Extras!$J$6:$J$17,0)))</f>
        <v/>
      </c>
      <c r="D278" s="13">
        <f>SUMIFS(Extras!$G$6:$G$29,Extras!$F$6:$F$29,"&gt;="&amp;B278,Extras!$F$6:$F$29,"&lt;"&amp;(EOMONTH(B278,0)+1))</f>
        <v/>
      </c>
    </row>
    <row r="279">
      <c r="A279" t="n">
        <v>274</v>
      </c>
      <c r="B279" s="11">
        <f>DATE(YEAR(StartM),MONTH(StartM)+A279-1,1)</f>
        <v/>
      </c>
      <c r="C279" s="13">
        <f>IF(SUMPRODUCT(MAX((Extras!$J$6:$J$17&lt;EOMONTH(B279,0)+1)*Extras!$J$6:$J$17))=0,N(Budget),INDEX(Extras!$K$6:$K$17,MATCH(SUMPRODUCT(MAX((Extras!$J$6:$J$17&lt;EOMONTH(B279,0)+1)*Extras!$J$6:$J$17)),Extras!$J$6:$J$17,0)))</f>
        <v/>
      </c>
      <c r="D279" s="13">
        <f>SUMIFS(Extras!$G$6:$G$29,Extras!$F$6:$F$29,"&gt;="&amp;B279,Extras!$F$6:$F$29,"&lt;"&amp;(EOMONTH(B279,0)+1))</f>
        <v/>
      </c>
    </row>
    <row r="280">
      <c r="A280" t="n">
        <v>275</v>
      </c>
      <c r="B280" s="11">
        <f>DATE(YEAR(StartM),MONTH(StartM)+A280-1,1)</f>
        <v/>
      </c>
      <c r="C280" s="13">
        <f>IF(SUMPRODUCT(MAX((Extras!$J$6:$J$17&lt;EOMONTH(B280,0)+1)*Extras!$J$6:$J$17))=0,N(Budget),INDEX(Extras!$K$6:$K$17,MATCH(SUMPRODUCT(MAX((Extras!$J$6:$J$17&lt;EOMONTH(B280,0)+1)*Extras!$J$6:$J$17)),Extras!$J$6:$J$17,0)))</f>
        <v/>
      </c>
      <c r="D280" s="13">
        <f>SUMIFS(Extras!$G$6:$G$29,Extras!$F$6:$F$29,"&gt;="&amp;B280,Extras!$F$6:$F$29,"&lt;"&amp;(EOMONTH(B280,0)+1))</f>
        <v/>
      </c>
    </row>
    <row r="281">
      <c r="A281" t="n">
        <v>276</v>
      </c>
      <c r="B281" s="11">
        <f>DATE(YEAR(StartM),MONTH(StartM)+A281-1,1)</f>
        <v/>
      </c>
      <c r="C281" s="13">
        <f>IF(SUMPRODUCT(MAX((Extras!$J$6:$J$17&lt;EOMONTH(B281,0)+1)*Extras!$J$6:$J$17))=0,N(Budget),INDEX(Extras!$K$6:$K$17,MATCH(SUMPRODUCT(MAX((Extras!$J$6:$J$17&lt;EOMONTH(B281,0)+1)*Extras!$J$6:$J$17)),Extras!$J$6:$J$17,0)))</f>
        <v/>
      </c>
      <c r="D281" s="13">
        <f>SUMIFS(Extras!$G$6:$G$29,Extras!$F$6:$F$29,"&gt;="&amp;B281,Extras!$F$6:$F$29,"&lt;"&amp;(EOMONTH(B281,0)+1))</f>
        <v/>
      </c>
    </row>
    <row r="282">
      <c r="A282" t="n">
        <v>277</v>
      </c>
      <c r="B282" s="11">
        <f>DATE(YEAR(StartM),MONTH(StartM)+A282-1,1)</f>
        <v/>
      </c>
      <c r="C282" s="13">
        <f>IF(SUMPRODUCT(MAX((Extras!$J$6:$J$17&lt;EOMONTH(B282,0)+1)*Extras!$J$6:$J$17))=0,N(Budget),INDEX(Extras!$K$6:$K$17,MATCH(SUMPRODUCT(MAX((Extras!$J$6:$J$17&lt;EOMONTH(B282,0)+1)*Extras!$J$6:$J$17)),Extras!$J$6:$J$17,0)))</f>
        <v/>
      </c>
      <c r="D282" s="13">
        <f>SUMIFS(Extras!$G$6:$G$29,Extras!$F$6:$F$29,"&gt;="&amp;B282,Extras!$F$6:$F$29,"&lt;"&amp;(EOMONTH(B282,0)+1))</f>
        <v/>
      </c>
    </row>
    <row r="283">
      <c r="A283" t="n">
        <v>278</v>
      </c>
      <c r="B283" s="11">
        <f>DATE(YEAR(StartM),MONTH(StartM)+A283-1,1)</f>
        <v/>
      </c>
      <c r="C283" s="13">
        <f>IF(SUMPRODUCT(MAX((Extras!$J$6:$J$17&lt;EOMONTH(B283,0)+1)*Extras!$J$6:$J$17))=0,N(Budget),INDEX(Extras!$K$6:$K$17,MATCH(SUMPRODUCT(MAX((Extras!$J$6:$J$17&lt;EOMONTH(B283,0)+1)*Extras!$J$6:$J$17)),Extras!$J$6:$J$17,0)))</f>
        <v/>
      </c>
      <c r="D283" s="13">
        <f>SUMIFS(Extras!$G$6:$G$29,Extras!$F$6:$F$29,"&gt;="&amp;B283,Extras!$F$6:$F$29,"&lt;"&amp;(EOMONTH(B283,0)+1))</f>
        <v/>
      </c>
    </row>
    <row r="284">
      <c r="A284" t="n">
        <v>279</v>
      </c>
      <c r="B284" s="11">
        <f>DATE(YEAR(StartM),MONTH(StartM)+A284-1,1)</f>
        <v/>
      </c>
      <c r="C284" s="13">
        <f>IF(SUMPRODUCT(MAX((Extras!$J$6:$J$17&lt;EOMONTH(B284,0)+1)*Extras!$J$6:$J$17))=0,N(Budget),INDEX(Extras!$K$6:$K$17,MATCH(SUMPRODUCT(MAX((Extras!$J$6:$J$17&lt;EOMONTH(B284,0)+1)*Extras!$J$6:$J$17)),Extras!$J$6:$J$17,0)))</f>
        <v/>
      </c>
      <c r="D284" s="13">
        <f>SUMIFS(Extras!$G$6:$G$29,Extras!$F$6:$F$29,"&gt;="&amp;B284,Extras!$F$6:$F$29,"&lt;"&amp;(EOMONTH(B284,0)+1))</f>
        <v/>
      </c>
    </row>
    <row r="285">
      <c r="A285" t="n">
        <v>280</v>
      </c>
      <c r="B285" s="11">
        <f>DATE(YEAR(StartM),MONTH(StartM)+A285-1,1)</f>
        <v/>
      </c>
      <c r="C285" s="13">
        <f>IF(SUMPRODUCT(MAX((Extras!$J$6:$J$17&lt;EOMONTH(B285,0)+1)*Extras!$J$6:$J$17))=0,N(Budget),INDEX(Extras!$K$6:$K$17,MATCH(SUMPRODUCT(MAX((Extras!$J$6:$J$17&lt;EOMONTH(B285,0)+1)*Extras!$J$6:$J$17)),Extras!$J$6:$J$17,0)))</f>
        <v/>
      </c>
      <c r="D285" s="13">
        <f>SUMIFS(Extras!$G$6:$G$29,Extras!$F$6:$F$29,"&gt;="&amp;B285,Extras!$F$6:$F$29,"&lt;"&amp;(EOMONTH(B285,0)+1))</f>
        <v/>
      </c>
    </row>
    <row r="286">
      <c r="A286" t="n">
        <v>281</v>
      </c>
      <c r="B286" s="11">
        <f>DATE(YEAR(StartM),MONTH(StartM)+A286-1,1)</f>
        <v/>
      </c>
      <c r="C286" s="13">
        <f>IF(SUMPRODUCT(MAX((Extras!$J$6:$J$17&lt;EOMONTH(B286,0)+1)*Extras!$J$6:$J$17))=0,N(Budget),INDEX(Extras!$K$6:$K$17,MATCH(SUMPRODUCT(MAX((Extras!$J$6:$J$17&lt;EOMONTH(B286,0)+1)*Extras!$J$6:$J$17)),Extras!$J$6:$J$17,0)))</f>
        <v/>
      </c>
      <c r="D286" s="13">
        <f>SUMIFS(Extras!$G$6:$G$29,Extras!$F$6:$F$29,"&gt;="&amp;B286,Extras!$F$6:$F$29,"&lt;"&amp;(EOMONTH(B286,0)+1))</f>
        <v/>
      </c>
    </row>
    <row r="287">
      <c r="A287" t="n">
        <v>282</v>
      </c>
      <c r="B287" s="11">
        <f>DATE(YEAR(StartM),MONTH(StartM)+A287-1,1)</f>
        <v/>
      </c>
      <c r="C287" s="13">
        <f>IF(SUMPRODUCT(MAX((Extras!$J$6:$J$17&lt;EOMONTH(B287,0)+1)*Extras!$J$6:$J$17))=0,N(Budget),INDEX(Extras!$K$6:$K$17,MATCH(SUMPRODUCT(MAX((Extras!$J$6:$J$17&lt;EOMONTH(B287,0)+1)*Extras!$J$6:$J$17)),Extras!$J$6:$J$17,0)))</f>
        <v/>
      </c>
      <c r="D287" s="13">
        <f>SUMIFS(Extras!$G$6:$G$29,Extras!$F$6:$F$29,"&gt;="&amp;B287,Extras!$F$6:$F$29,"&lt;"&amp;(EOMONTH(B287,0)+1))</f>
        <v/>
      </c>
    </row>
    <row r="288">
      <c r="A288" t="n">
        <v>283</v>
      </c>
      <c r="B288" s="11">
        <f>DATE(YEAR(StartM),MONTH(StartM)+A288-1,1)</f>
        <v/>
      </c>
      <c r="C288" s="13">
        <f>IF(SUMPRODUCT(MAX((Extras!$J$6:$J$17&lt;EOMONTH(B288,0)+1)*Extras!$J$6:$J$17))=0,N(Budget),INDEX(Extras!$K$6:$K$17,MATCH(SUMPRODUCT(MAX((Extras!$J$6:$J$17&lt;EOMONTH(B288,0)+1)*Extras!$J$6:$J$17)),Extras!$J$6:$J$17,0)))</f>
        <v/>
      </c>
      <c r="D288" s="13">
        <f>SUMIFS(Extras!$G$6:$G$29,Extras!$F$6:$F$29,"&gt;="&amp;B288,Extras!$F$6:$F$29,"&lt;"&amp;(EOMONTH(B288,0)+1))</f>
        <v/>
      </c>
    </row>
    <row r="289">
      <c r="A289" t="n">
        <v>284</v>
      </c>
      <c r="B289" s="11">
        <f>DATE(YEAR(StartM),MONTH(StartM)+A289-1,1)</f>
        <v/>
      </c>
      <c r="C289" s="13">
        <f>IF(SUMPRODUCT(MAX((Extras!$J$6:$J$17&lt;EOMONTH(B289,0)+1)*Extras!$J$6:$J$17))=0,N(Budget),INDEX(Extras!$K$6:$K$17,MATCH(SUMPRODUCT(MAX((Extras!$J$6:$J$17&lt;EOMONTH(B289,0)+1)*Extras!$J$6:$J$17)),Extras!$J$6:$J$17,0)))</f>
        <v/>
      </c>
      <c r="D289" s="13">
        <f>SUMIFS(Extras!$G$6:$G$29,Extras!$F$6:$F$29,"&gt;="&amp;B289,Extras!$F$6:$F$29,"&lt;"&amp;(EOMONTH(B289,0)+1))</f>
        <v/>
      </c>
    </row>
    <row r="290">
      <c r="A290" t="n">
        <v>285</v>
      </c>
      <c r="B290" s="11">
        <f>DATE(YEAR(StartM),MONTH(StartM)+A290-1,1)</f>
        <v/>
      </c>
      <c r="C290" s="13">
        <f>IF(SUMPRODUCT(MAX((Extras!$J$6:$J$17&lt;EOMONTH(B290,0)+1)*Extras!$J$6:$J$17))=0,N(Budget),INDEX(Extras!$K$6:$K$17,MATCH(SUMPRODUCT(MAX((Extras!$J$6:$J$17&lt;EOMONTH(B290,0)+1)*Extras!$J$6:$J$17)),Extras!$J$6:$J$17,0)))</f>
        <v/>
      </c>
      <c r="D290" s="13">
        <f>SUMIFS(Extras!$G$6:$G$29,Extras!$F$6:$F$29,"&gt;="&amp;B290,Extras!$F$6:$F$29,"&lt;"&amp;(EOMONTH(B290,0)+1))</f>
        <v/>
      </c>
    </row>
    <row r="291">
      <c r="A291" t="n">
        <v>286</v>
      </c>
      <c r="B291" s="11">
        <f>DATE(YEAR(StartM),MONTH(StartM)+A291-1,1)</f>
        <v/>
      </c>
      <c r="C291" s="13">
        <f>IF(SUMPRODUCT(MAX((Extras!$J$6:$J$17&lt;EOMONTH(B291,0)+1)*Extras!$J$6:$J$17))=0,N(Budget),INDEX(Extras!$K$6:$K$17,MATCH(SUMPRODUCT(MAX((Extras!$J$6:$J$17&lt;EOMONTH(B291,0)+1)*Extras!$J$6:$J$17)),Extras!$J$6:$J$17,0)))</f>
        <v/>
      </c>
      <c r="D291" s="13">
        <f>SUMIFS(Extras!$G$6:$G$29,Extras!$F$6:$F$29,"&gt;="&amp;B291,Extras!$F$6:$F$29,"&lt;"&amp;(EOMONTH(B291,0)+1))</f>
        <v/>
      </c>
    </row>
    <row r="292">
      <c r="A292" t="n">
        <v>287</v>
      </c>
      <c r="B292" s="11">
        <f>DATE(YEAR(StartM),MONTH(StartM)+A292-1,1)</f>
        <v/>
      </c>
      <c r="C292" s="13">
        <f>IF(SUMPRODUCT(MAX((Extras!$J$6:$J$17&lt;EOMONTH(B292,0)+1)*Extras!$J$6:$J$17))=0,N(Budget),INDEX(Extras!$K$6:$K$17,MATCH(SUMPRODUCT(MAX((Extras!$J$6:$J$17&lt;EOMONTH(B292,0)+1)*Extras!$J$6:$J$17)),Extras!$J$6:$J$17,0)))</f>
        <v/>
      </c>
      <c r="D292" s="13">
        <f>SUMIFS(Extras!$G$6:$G$29,Extras!$F$6:$F$29,"&gt;="&amp;B292,Extras!$F$6:$F$29,"&lt;"&amp;(EOMONTH(B292,0)+1))</f>
        <v/>
      </c>
    </row>
    <row r="293">
      <c r="A293" t="n">
        <v>288</v>
      </c>
      <c r="B293" s="11">
        <f>DATE(YEAR(StartM),MONTH(StartM)+A293-1,1)</f>
        <v/>
      </c>
      <c r="C293" s="13">
        <f>IF(SUMPRODUCT(MAX((Extras!$J$6:$J$17&lt;EOMONTH(B293,0)+1)*Extras!$J$6:$J$17))=0,N(Budget),INDEX(Extras!$K$6:$K$17,MATCH(SUMPRODUCT(MAX((Extras!$J$6:$J$17&lt;EOMONTH(B293,0)+1)*Extras!$J$6:$J$17)),Extras!$J$6:$J$17,0)))</f>
        <v/>
      </c>
      <c r="D293" s="13">
        <f>SUMIFS(Extras!$G$6:$G$29,Extras!$F$6:$F$29,"&gt;="&amp;B293,Extras!$F$6:$F$29,"&lt;"&amp;(EOMONTH(B293,0)+1))</f>
        <v/>
      </c>
    </row>
    <row r="294">
      <c r="A294" t="n">
        <v>289</v>
      </c>
      <c r="B294" s="11">
        <f>DATE(YEAR(StartM),MONTH(StartM)+A294-1,1)</f>
        <v/>
      </c>
      <c r="C294" s="13">
        <f>IF(SUMPRODUCT(MAX((Extras!$J$6:$J$17&lt;EOMONTH(B294,0)+1)*Extras!$J$6:$J$17))=0,N(Budget),INDEX(Extras!$K$6:$K$17,MATCH(SUMPRODUCT(MAX((Extras!$J$6:$J$17&lt;EOMONTH(B294,0)+1)*Extras!$J$6:$J$17)),Extras!$J$6:$J$17,0)))</f>
        <v/>
      </c>
      <c r="D294" s="13">
        <f>SUMIFS(Extras!$G$6:$G$29,Extras!$F$6:$F$29,"&gt;="&amp;B294,Extras!$F$6:$F$29,"&lt;"&amp;(EOMONTH(B294,0)+1))</f>
        <v/>
      </c>
    </row>
    <row r="295">
      <c r="A295" t="n">
        <v>290</v>
      </c>
      <c r="B295" s="11">
        <f>DATE(YEAR(StartM),MONTH(StartM)+A295-1,1)</f>
        <v/>
      </c>
      <c r="C295" s="13">
        <f>IF(SUMPRODUCT(MAX((Extras!$J$6:$J$17&lt;EOMONTH(B295,0)+1)*Extras!$J$6:$J$17))=0,N(Budget),INDEX(Extras!$K$6:$K$17,MATCH(SUMPRODUCT(MAX((Extras!$J$6:$J$17&lt;EOMONTH(B295,0)+1)*Extras!$J$6:$J$17)),Extras!$J$6:$J$17,0)))</f>
        <v/>
      </c>
      <c r="D295" s="13">
        <f>SUMIFS(Extras!$G$6:$G$29,Extras!$F$6:$F$29,"&gt;="&amp;B295,Extras!$F$6:$F$29,"&lt;"&amp;(EOMONTH(B295,0)+1))</f>
        <v/>
      </c>
    </row>
    <row r="296">
      <c r="A296" t="n">
        <v>291</v>
      </c>
      <c r="B296" s="11">
        <f>DATE(YEAR(StartM),MONTH(StartM)+A296-1,1)</f>
        <v/>
      </c>
      <c r="C296" s="13">
        <f>IF(SUMPRODUCT(MAX((Extras!$J$6:$J$17&lt;EOMONTH(B296,0)+1)*Extras!$J$6:$J$17))=0,N(Budget),INDEX(Extras!$K$6:$K$17,MATCH(SUMPRODUCT(MAX((Extras!$J$6:$J$17&lt;EOMONTH(B296,0)+1)*Extras!$J$6:$J$17)),Extras!$J$6:$J$17,0)))</f>
        <v/>
      </c>
      <c r="D296" s="13">
        <f>SUMIFS(Extras!$G$6:$G$29,Extras!$F$6:$F$29,"&gt;="&amp;B296,Extras!$F$6:$F$29,"&lt;"&amp;(EOMONTH(B296,0)+1))</f>
        <v/>
      </c>
    </row>
    <row r="297">
      <c r="A297" t="n">
        <v>292</v>
      </c>
      <c r="B297" s="11">
        <f>DATE(YEAR(StartM),MONTH(StartM)+A297-1,1)</f>
        <v/>
      </c>
      <c r="C297" s="13">
        <f>IF(SUMPRODUCT(MAX((Extras!$J$6:$J$17&lt;EOMONTH(B297,0)+1)*Extras!$J$6:$J$17))=0,N(Budget),INDEX(Extras!$K$6:$K$17,MATCH(SUMPRODUCT(MAX((Extras!$J$6:$J$17&lt;EOMONTH(B297,0)+1)*Extras!$J$6:$J$17)),Extras!$J$6:$J$17,0)))</f>
        <v/>
      </c>
      <c r="D297" s="13">
        <f>SUMIFS(Extras!$G$6:$G$29,Extras!$F$6:$F$29,"&gt;="&amp;B297,Extras!$F$6:$F$29,"&lt;"&amp;(EOMONTH(B297,0)+1))</f>
        <v/>
      </c>
    </row>
    <row r="298">
      <c r="A298" t="n">
        <v>293</v>
      </c>
      <c r="B298" s="11">
        <f>DATE(YEAR(StartM),MONTH(StartM)+A298-1,1)</f>
        <v/>
      </c>
      <c r="C298" s="13">
        <f>IF(SUMPRODUCT(MAX((Extras!$J$6:$J$17&lt;EOMONTH(B298,0)+1)*Extras!$J$6:$J$17))=0,N(Budget),INDEX(Extras!$K$6:$K$17,MATCH(SUMPRODUCT(MAX((Extras!$J$6:$J$17&lt;EOMONTH(B298,0)+1)*Extras!$J$6:$J$17)),Extras!$J$6:$J$17,0)))</f>
        <v/>
      </c>
      <c r="D298" s="13">
        <f>SUMIFS(Extras!$G$6:$G$29,Extras!$F$6:$F$29,"&gt;="&amp;B298,Extras!$F$6:$F$29,"&lt;"&amp;(EOMONTH(B298,0)+1))</f>
        <v/>
      </c>
    </row>
    <row r="299">
      <c r="A299" t="n">
        <v>294</v>
      </c>
      <c r="B299" s="11">
        <f>DATE(YEAR(StartM),MONTH(StartM)+A299-1,1)</f>
        <v/>
      </c>
      <c r="C299" s="13">
        <f>IF(SUMPRODUCT(MAX((Extras!$J$6:$J$17&lt;EOMONTH(B299,0)+1)*Extras!$J$6:$J$17))=0,N(Budget),INDEX(Extras!$K$6:$K$17,MATCH(SUMPRODUCT(MAX((Extras!$J$6:$J$17&lt;EOMONTH(B299,0)+1)*Extras!$J$6:$J$17)),Extras!$J$6:$J$17,0)))</f>
        <v/>
      </c>
      <c r="D299" s="13">
        <f>SUMIFS(Extras!$G$6:$G$29,Extras!$F$6:$F$29,"&gt;="&amp;B299,Extras!$F$6:$F$29,"&lt;"&amp;(EOMONTH(B299,0)+1))</f>
        <v/>
      </c>
    </row>
    <row r="300">
      <c r="A300" t="n">
        <v>295</v>
      </c>
      <c r="B300" s="11">
        <f>DATE(YEAR(StartM),MONTH(StartM)+A300-1,1)</f>
        <v/>
      </c>
      <c r="C300" s="13">
        <f>IF(SUMPRODUCT(MAX((Extras!$J$6:$J$17&lt;EOMONTH(B300,0)+1)*Extras!$J$6:$J$17))=0,N(Budget),INDEX(Extras!$K$6:$K$17,MATCH(SUMPRODUCT(MAX((Extras!$J$6:$J$17&lt;EOMONTH(B300,0)+1)*Extras!$J$6:$J$17)),Extras!$J$6:$J$17,0)))</f>
        <v/>
      </c>
      <c r="D300" s="13">
        <f>SUMIFS(Extras!$G$6:$G$29,Extras!$F$6:$F$29,"&gt;="&amp;B300,Extras!$F$6:$F$29,"&lt;"&amp;(EOMONTH(B300,0)+1))</f>
        <v/>
      </c>
    </row>
    <row r="301">
      <c r="A301" t="n">
        <v>296</v>
      </c>
      <c r="B301" s="11">
        <f>DATE(YEAR(StartM),MONTH(StartM)+A301-1,1)</f>
        <v/>
      </c>
      <c r="C301" s="13">
        <f>IF(SUMPRODUCT(MAX((Extras!$J$6:$J$17&lt;EOMONTH(B301,0)+1)*Extras!$J$6:$J$17))=0,N(Budget),INDEX(Extras!$K$6:$K$17,MATCH(SUMPRODUCT(MAX((Extras!$J$6:$J$17&lt;EOMONTH(B301,0)+1)*Extras!$J$6:$J$17)),Extras!$J$6:$J$17,0)))</f>
        <v/>
      </c>
      <c r="D301" s="13">
        <f>SUMIFS(Extras!$G$6:$G$29,Extras!$F$6:$F$29,"&gt;="&amp;B301,Extras!$F$6:$F$29,"&lt;"&amp;(EOMONTH(B301,0)+1))</f>
        <v/>
      </c>
    </row>
    <row r="302">
      <c r="A302" t="n">
        <v>297</v>
      </c>
      <c r="B302" s="11">
        <f>DATE(YEAR(StartM),MONTH(StartM)+A302-1,1)</f>
        <v/>
      </c>
      <c r="C302" s="13">
        <f>IF(SUMPRODUCT(MAX((Extras!$J$6:$J$17&lt;EOMONTH(B302,0)+1)*Extras!$J$6:$J$17))=0,N(Budget),INDEX(Extras!$K$6:$K$17,MATCH(SUMPRODUCT(MAX((Extras!$J$6:$J$17&lt;EOMONTH(B302,0)+1)*Extras!$J$6:$J$17)),Extras!$J$6:$J$17,0)))</f>
        <v/>
      </c>
      <c r="D302" s="13">
        <f>SUMIFS(Extras!$G$6:$G$29,Extras!$F$6:$F$29,"&gt;="&amp;B302,Extras!$F$6:$F$29,"&lt;"&amp;(EOMONTH(B302,0)+1))</f>
        <v/>
      </c>
    </row>
    <row r="303">
      <c r="A303" t="n">
        <v>298</v>
      </c>
      <c r="B303" s="11">
        <f>DATE(YEAR(StartM),MONTH(StartM)+A303-1,1)</f>
        <v/>
      </c>
      <c r="C303" s="13">
        <f>IF(SUMPRODUCT(MAX((Extras!$J$6:$J$17&lt;EOMONTH(B303,0)+1)*Extras!$J$6:$J$17))=0,N(Budget),INDEX(Extras!$K$6:$K$17,MATCH(SUMPRODUCT(MAX((Extras!$J$6:$J$17&lt;EOMONTH(B303,0)+1)*Extras!$J$6:$J$17)),Extras!$J$6:$J$17,0)))</f>
        <v/>
      </c>
      <c r="D303" s="13">
        <f>SUMIFS(Extras!$G$6:$G$29,Extras!$F$6:$F$29,"&gt;="&amp;B303,Extras!$F$6:$F$29,"&lt;"&amp;(EOMONTH(B303,0)+1))</f>
        <v/>
      </c>
    </row>
    <row r="304">
      <c r="A304" t="n">
        <v>299</v>
      </c>
      <c r="B304" s="11">
        <f>DATE(YEAR(StartM),MONTH(StartM)+A304-1,1)</f>
        <v/>
      </c>
      <c r="C304" s="13">
        <f>IF(SUMPRODUCT(MAX((Extras!$J$6:$J$17&lt;EOMONTH(B304,0)+1)*Extras!$J$6:$J$17))=0,N(Budget),INDEX(Extras!$K$6:$K$17,MATCH(SUMPRODUCT(MAX((Extras!$J$6:$J$17&lt;EOMONTH(B304,0)+1)*Extras!$J$6:$J$17)),Extras!$J$6:$J$17,0)))</f>
        <v/>
      </c>
      <c r="D304" s="13">
        <f>SUMIFS(Extras!$G$6:$G$29,Extras!$F$6:$F$29,"&gt;="&amp;B304,Extras!$F$6:$F$29,"&lt;"&amp;(EOMONTH(B304,0)+1))</f>
        <v/>
      </c>
    </row>
    <row r="305">
      <c r="A305" t="n">
        <v>300</v>
      </c>
      <c r="B305" s="11">
        <f>DATE(YEAR(StartM),MONTH(StartM)+A305-1,1)</f>
        <v/>
      </c>
      <c r="C305" s="13">
        <f>IF(SUMPRODUCT(MAX((Extras!$J$6:$J$17&lt;EOMONTH(B305,0)+1)*Extras!$J$6:$J$17))=0,N(Budget),INDEX(Extras!$K$6:$K$17,MATCH(SUMPRODUCT(MAX((Extras!$J$6:$J$17&lt;EOMONTH(B305,0)+1)*Extras!$J$6:$J$17)),Extras!$J$6:$J$17,0)))</f>
        <v/>
      </c>
      <c r="D305" s="13">
        <f>SUMIFS(Extras!$G$6:$G$29,Extras!$F$6:$F$29,"&gt;="&amp;B305,Extras!$F$6:$F$29,"&lt;"&amp;(EOMONTH(B305,0)+1))</f>
        <v/>
      </c>
    </row>
    <row r="306">
      <c r="A306" t="n">
        <v>301</v>
      </c>
      <c r="B306" s="11">
        <f>DATE(YEAR(StartM),MONTH(StartM)+A306-1,1)</f>
        <v/>
      </c>
      <c r="C306" s="13">
        <f>IF(SUMPRODUCT(MAX((Extras!$J$6:$J$17&lt;EOMONTH(B306,0)+1)*Extras!$J$6:$J$17))=0,N(Budget),INDEX(Extras!$K$6:$K$17,MATCH(SUMPRODUCT(MAX((Extras!$J$6:$J$17&lt;EOMONTH(B306,0)+1)*Extras!$J$6:$J$17)),Extras!$J$6:$J$17,0)))</f>
        <v/>
      </c>
      <c r="D306" s="13">
        <f>SUMIFS(Extras!$G$6:$G$29,Extras!$F$6:$F$29,"&gt;="&amp;B306,Extras!$F$6:$F$29,"&lt;"&amp;(EOMONTH(B306,0)+1))</f>
        <v/>
      </c>
    </row>
    <row r="307">
      <c r="A307" t="n">
        <v>302</v>
      </c>
      <c r="B307" s="11">
        <f>DATE(YEAR(StartM),MONTH(StartM)+A307-1,1)</f>
        <v/>
      </c>
      <c r="C307" s="13">
        <f>IF(SUMPRODUCT(MAX((Extras!$J$6:$J$17&lt;EOMONTH(B307,0)+1)*Extras!$J$6:$J$17))=0,N(Budget),INDEX(Extras!$K$6:$K$17,MATCH(SUMPRODUCT(MAX((Extras!$J$6:$J$17&lt;EOMONTH(B307,0)+1)*Extras!$J$6:$J$17)),Extras!$J$6:$J$17,0)))</f>
        <v/>
      </c>
      <c r="D307" s="13">
        <f>SUMIFS(Extras!$G$6:$G$29,Extras!$F$6:$F$29,"&gt;="&amp;B307,Extras!$F$6:$F$29,"&lt;"&amp;(EOMONTH(B307,0)+1))</f>
        <v/>
      </c>
    </row>
    <row r="308">
      <c r="A308" t="n">
        <v>303</v>
      </c>
      <c r="B308" s="11">
        <f>DATE(YEAR(StartM),MONTH(StartM)+A308-1,1)</f>
        <v/>
      </c>
      <c r="C308" s="13">
        <f>IF(SUMPRODUCT(MAX((Extras!$J$6:$J$17&lt;EOMONTH(B308,0)+1)*Extras!$J$6:$J$17))=0,N(Budget),INDEX(Extras!$K$6:$K$17,MATCH(SUMPRODUCT(MAX((Extras!$J$6:$J$17&lt;EOMONTH(B308,0)+1)*Extras!$J$6:$J$17)),Extras!$J$6:$J$17,0)))</f>
        <v/>
      </c>
      <c r="D308" s="13">
        <f>SUMIFS(Extras!$G$6:$G$29,Extras!$F$6:$F$29,"&gt;="&amp;B308,Extras!$F$6:$F$29,"&lt;"&amp;(EOMONTH(B308,0)+1))</f>
        <v/>
      </c>
    </row>
    <row r="309">
      <c r="A309" t="n">
        <v>304</v>
      </c>
      <c r="B309" s="11">
        <f>DATE(YEAR(StartM),MONTH(StartM)+A309-1,1)</f>
        <v/>
      </c>
      <c r="C309" s="13">
        <f>IF(SUMPRODUCT(MAX((Extras!$J$6:$J$17&lt;EOMONTH(B309,0)+1)*Extras!$J$6:$J$17))=0,N(Budget),INDEX(Extras!$K$6:$K$17,MATCH(SUMPRODUCT(MAX((Extras!$J$6:$J$17&lt;EOMONTH(B309,0)+1)*Extras!$J$6:$J$17)),Extras!$J$6:$J$17,0)))</f>
        <v/>
      </c>
      <c r="D309" s="13">
        <f>SUMIFS(Extras!$G$6:$G$29,Extras!$F$6:$F$29,"&gt;="&amp;B309,Extras!$F$6:$F$29,"&lt;"&amp;(EOMONTH(B309,0)+1))</f>
        <v/>
      </c>
    </row>
    <row r="310">
      <c r="A310" t="n">
        <v>305</v>
      </c>
      <c r="B310" s="11">
        <f>DATE(YEAR(StartM),MONTH(StartM)+A310-1,1)</f>
        <v/>
      </c>
      <c r="C310" s="13">
        <f>IF(SUMPRODUCT(MAX((Extras!$J$6:$J$17&lt;EOMONTH(B310,0)+1)*Extras!$J$6:$J$17))=0,N(Budget),INDEX(Extras!$K$6:$K$17,MATCH(SUMPRODUCT(MAX((Extras!$J$6:$J$17&lt;EOMONTH(B310,0)+1)*Extras!$J$6:$J$17)),Extras!$J$6:$J$17,0)))</f>
        <v/>
      </c>
      <c r="D310" s="13">
        <f>SUMIFS(Extras!$G$6:$G$29,Extras!$F$6:$F$29,"&gt;="&amp;B310,Extras!$F$6:$F$29,"&lt;"&amp;(EOMONTH(B310,0)+1))</f>
        <v/>
      </c>
    </row>
    <row r="311">
      <c r="A311" t="n">
        <v>306</v>
      </c>
      <c r="B311" s="11">
        <f>DATE(YEAR(StartM),MONTH(StartM)+A311-1,1)</f>
        <v/>
      </c>
      <c r="C311" s="13">
        <f>IF(SUMPRODUCT(MAX((Extras!$J$6:$J$17&lt;EOMONTH(B311,0)+1)*Extras!$J$6:$J$17))=0,N(Budget),INDEX(Extras!$K$6:$K$17,MATCH(SUMPRODUCT(MAX((Extras!$J$6:$J$17&lt;EOMONTH(B311,0)+1)*Extras!$J$6:$J$17)),Extras!$J$6:$J$17,0)))</f>
        <v/>
      </c>
      <c r="D311" s="13">
        <f>SUMIFS(Extras!$G$6:$G$29,Extras!$F$6:$F$29,"&gt;="&amp;B311,Extras!$F$6:$F$29,"&lt;"&amp;(EOMONTH(B311,0)+1))</f>
        <v/>
      </c>
    </row>
    <row r="312">
      <c r="A312" t="n">
        <v>307</v>
      </c>
      <c r="B312" s="11">
        <f>DATE(YEAR(StartM),MONTH(StartM)+A312-1,1)</f>
        <v/>
      </c>
      <c r="C312" s="13">
        <f>IF(SUMPRODUCT(MAX((Extras!$J$6:$J$17&lt;EOMONTH(B312,0)+1)*Extras!$J$6:$J$17))=0,N(Budget),INDEX(Extras!$K$6:$K$17,MATCH(SUMPRODUCT(MAX((Extras!$J$6:$J$17&lt;EOMONTH(B312,0)+1)*Extras!$J$6:$J$17)),Extras!$J$6:$J$17,0)))</f>
        <v/>
      </c>
      <c r="D312" s="13">
        <f>SUMIFS(Extras!$G$6:$G$29,Extras!$F$6:$F$29,"&gt;="&amp;B312,Extras!$F$6:$F$29,"&lt;"&amp;(EOMONTH(B312,0)+1))</f>
        <v/>
      </c>
    </row>
    <row r="313">
      <c r="A313" t="n">
        <v>308</v>
      </c>
      <c r="B313" s="11">
        <f>DATE(YEAR(StartM),MONTH(StartM)+A313-1,1)</f>
        <v/>
      </c>
      <c r="C313" s="13">
        <f>IF(SUMPRODUCT(MAX((Extras!$J$6:$J$17&lt;EOMONTH(B313,0)+1)*Extras!$J$6:$J$17))=0,N(Budget),INDEX(Extras!$K$6:$K$17,MATCH(SUMPRODUCT(MAX((Extras!$J$6:$J$17&lt;EOMONTH(B313,0)+1)*Extras!$J$6:$J$17)),Extras!$J$6:$J$17,0)))</f>
        <v/>
      </c>
      <c r="D313" s="13">
        <f>SUMIFS(Extras!$G$6:$G$29,Extras!$F$6:$F$29,"&gt;="&amp;B313,Extras!$F$6:$F$29,"&lt;"&amp;(EOMONTH(B313,0)+1))</f>
        <v/>
      </c>
    </row>
    <row r="314">
      <c r="A314" t="n">
        <v>309</v>
      </c>
      <c r="B314" s="11">
        <f>DATE(YEAR(StartM),MONTH(StartM)+A314-1,1)</f>
        <v/>
      </c>
      <c r="C314" s="13">
        <f>IF(SUMPRODUCT(MAX((Extras!$J$6:$J$17&lt;EOMONTH(B314,0)+1)*Extras!$J$6:$J$17))=0,N(Budget),INDEX(Extras!$K$6:$K$17,MATCH(SUMPRODUCT(MAX((Extras!$J$6:$J$17&lt;EOMONTH(B314,0)+1)*Extras!$J$6:$J$17)),Extras!$J$6:$J$17,0)))</f>
        <v/>
      </c>
      <c r="D314" s="13">
        <f>SUMIFS(Extras!$G$6:$G$29,Extras!$F$6:$F$29,"&gt;="&amp;B314,Extras!$F$6:$F$29,"&lt;"&amp;(EOMONTH(B314,0)+1))</f>
        <v/>
      </c>
    </row>
    <row r="315">
      <c r="A315" t="n">
        <v>310</v>
      </c>
      <c r="B315" s="11">
        <f>DATE(YEAR(StartM),MONTH(StartM)+A315-1,1)</f>
        <v/>
      </c>
      <c r="C315" s="13">
        <f>IF(SUMPRODUCT(MAX((Extras!$J$6:$J$17&lt;EOMONTH(B315,0)+1)*Extras!$J$6:$J$17))=0,N(Budget),INDEX(Extras!$K$6:$K$17,MATCH(SUMPRODUCT(MAX((Extras!$J$6:$J$17&lt;EOMONTH(B315,0)+1)*Extras!$J$6:$J$17)),Extras!$J$6:$J$17,0)))</f>
        <v/>
      </c>
      <c r="D315" s="13">
        <f>SUMIFS(Extras!$G$6:$G$29,Extras!$F$6:$F$29,"&gt;="&amp;B315,Extras!$F$6:$F$29,"&lt;"&amp;(EOMONTH(B315,0)+1))</f>
        <v/>
      </c>
    </row>
    <row r="316">
      <c r="A316" t="n">
        <v>311</v>
      </c>
      <c r="B316" s="11">
        <f>DATE(YEAR(StartM),MONTH(StartM)+A316-1,1)</f>
        <v/>
      </c>
      <c r="C316" s="13">
        <f>IF(SUMPRODUCT(MAX((Extras!$J$6:$J$17&lt;EOMONTH(B316,0)+1)*Extras!$J$6:$J$17))=0,N(Budget),INDEX(Extras!$K$6:$K$17,MATCH(SUMPRODUCT(MAX((Extras!$J$6:$J$17&lt;EOMONTH(B316,0)+1)*Extras!$J$6:$J$17)),Extras!$J$6:$J$17,0)))</f>
        <v/>
      </c>
      <c r="D316" s="13">
        <f>SUMIFS(Extras!$G$6:$G$29,Extras!$F$6:$F$29,"&gt;="&amp;B316,Extras!$F$6:$F$29,"&lt;"&amp;(EOMONTH(B316,0)+1))</f>
        <v/>
      </c>
    </row>
    <row r="317">
      <c r="A317" t="n">
        <v>312</v>
      </c>
      <c r="B317" s="11">
        <f>DATE(YEAR(StartM),MONTH(StartM)+A317-1,1)</f>
        <v/>
      </c>
      <c r="C317" s="13">
        <f>IF(SUMPRODUCT(MAX((Extras!$J$6:$J$17&lt;EOMONTH(B317,0)+1)*Extras!$J$6:$J$17))=0,N(Budget),INDEX(Extras!$K$6:$K$17,MATCH(SUMPRODUCT(MAX((Extras!$J$6:$J$17&lt;EOMONTH(B317,0)+1)*Extras!$J$6:$J$17)),Extras!$J$6:$J$17,0)))</f>
        <v/>
      </c>
      <c r="D317" s="13">
        <f>SUMIFS(Extras!$G$6:$G$29,Extras!$F$6:$F$29,"&gt;="&amp;B317,Extras!$F$6:$F$29,"&lt;"&amp;(EOMONTH(B317,0)+1))</f>
        <v/>
      </c>
    </row>
    <row r="318">
      <c r="A318" t="n">
        <v>313</v>
      </c>
      <c r="B318" s="11">
        <f>DATE(YEAR(StartM),MONTH(StartM)+A318-1,1)</f>
        <v/>
      </c>
      <c r="C318" s="13">
        <f>IF(SUMPRODUCT(MAX((Extras!$J$6:$J$17&lt;EOMONTH(B318,0)+1)*Extras!$J$6:$J$17))=0,N(Budget),INDEX(Extras!$K$6:$K$17,MATCH(SUMPRODUCT(MAX((Extras!$J$6:$J$17&lt;EOMONTH(B318,0)+1)*Extras!$J$6:$J$17)),Extras!$J$6:$J$17,0)))</f>
        <v/>
      </c>
      <c r="D318" s="13">
        <f>SUMIFS(Extras!$G$6:$G$29,Extras!$F$6:$F$29,"&gt;="&amp;B318,Extras!$F$6:$F$29,"&lt;"&amp;(EOMONTH(B318,0)+1))</f>
        <v/>
      </c>
    </row>
    <row r="319">
      <c r="A319" t="n">
        <v>314</v>
      </c>
      <c r="B319" s="11">
        <f>DATE(YEAR(StartM),MONTH(StartM)+A319-1,1)</f>
        <v/>
      </c>
      <c r="C319" s="13">
        <f>IF(SUMPRODUCT(MAX((Extras!$J$6:$J$17&lt;EOMONTH(B319,0)+1)*Extras!$J$6:$J$17))=0,N(Budget),INDEX(Extras!$K$6:$K$17,MATCH(SUMPRODUCT(MAX((Extras!$J$6:$J$17&lt;EOMONTH(B319,0)+1)*Extras!$J$6:$J$17)),Extras!$J$6:$J$17,0)))</f>
        <v/>
      </c>
      <c r="D319" s="13">
        <f>SUMIFS(Extras!$G$6:$G$29,Extras!$F$6:$F$29,"&gt;="&amp;B319,Extras!$F$6:$F$29,"&lt;"&amp;(EOMONTH(B319,0)+1))</f>
        <v/>
      </c>
    </row>
    <row r="320">
      <c r="A320" t="n">
        <v>315</v>
      </c>
      <c r="B320" s="11">
        <f>DATE(YEAR(StartM),MONTH(StartM)+A320-1,1)</f>
        <v/>
      </c>
      <c r="C320" s="13">
        <f>IF(SUMPRODUCT(MAX((Extras!$J$6:$J$17&lt;EOMONTH(B320,0)+1)*Extras!$J$6:$J$17))=0,N(Budget),INDEX(Extras!$K$6:$K$17,MATCH(SUMPRODUCT(MAX((Extras!$J$6:$J$17&lt;EOMONTH(B320,0)+1)*Extras!$J$6:$J$17)),Extras!$J$6:$J$17,0)))</f>
        <v/>
      </c>
      <c r="D320" s="13">
        <f>SUMIFS(Extras!$G$6:$G$29,Extras!$F$6:$F$29,"&gt;="&amp;B320,Extras!$F$6:$F$29,"&lt;"&amp;(EOMONTH(B320,0)+1))</f>
        <v/>
      </c>
    </row>
    <row r="321">
      <c r="A321" t="n">
        <v>316</v>
      </c>
      <c r="B321" s="11">
        <f>DATE(YEAR(StartM),MONTH(StartM)+A321-1,1)</f>
        <v/>
      </c>
      <c r="C321" s="13">
        <f>IF(SUMPRODUCT(MAX((Extras!$J$6:$J$17&lt;EOMONTH(B321,0)+1)*Extras!$J$6:$J$17))=0,N(Budget),INDEX(Extras!$K$6:$K$17,MATCH(SUMPRODUCT(MAX((Extras!$J$6:$J$17&lt;EOMONTH(B321,0)+1)*Extras!$J$6:$J$17)),Extras!$J$6:$J$17,0)))</f>
        <v/>
      </c>
      <c r="D321" s="13">
        <f>SUMIFS(Extras!$G$6:$G$29,Extras!$F$6:$F$29,"&gt;="&amp;B321,Extras!$F$6:$F$29,"&lt;"&amp;(EOMONTH(B321,0)+1))</f>
        <v/>
      </c>
    </row>
    <row r="322">
      <c r="A322" t="n">
        <v>317</v>
      </c>
      <c r="B322" s="11">
        <f>DATE(YEAR(StartM),MONTH(StartM)+A322-1,1)</f>
        <v/>
      </c>
      <c r="C322" s="13">
        <f>IF(SUMPRODUCT(MAX((Extras!$J$6:$J$17&lt;EOMONTH(B322,0)+1)*Extras!$J$6:$J$17))=0,N(Budget),INDEX(Extras!$K$6:$K$17,MATCH(SUMPRODUCT(MAX((Extras!$J$6:$J$17&lt;EOMONTH(B322,0)+1)*Extras!$J$6:$J$17)),Extras!$J$6:$J$17,0)))</f>
        <v/>
      </c>
      <c r="D322" s="13">
        <f>SUMIFS(Extras!$G$6:$G$29,Extras!$F$6:$F$29,"&gt;="&amp;B322,Extras!$F$6:$F$29,"&lt;"&amp;(EOMONTH(B322,0)+1))</f>
        <v/>
      </c>
    </row>
    <row r="323">
      <c r="A323" t="n">
        <v>318</v>
      </c>
      <c r="B323" s="11">
        <f>DATE(YEAR(StartM),MONTH(StartM)+A323-1,1)</f>
        <v/>
      </c>
      <c r="C323" s="13">
        <f>IF(SUMPRODUCT(MAX((Extras!$J$6:$J$17&lt;EOMONTH(B323,0)+1)*Extras!$J$6:$J$17))=0,N(Budget),INDEX(Extras!$K$6:$K$17,MATCH(SUMPRODUCT(MAX((Extras!$J$6:$J$17&lt;EOMONTH(B323,0)+1)*Extras!$J$6:$J$17)),Extras!$J$6:$J$17,0)))</f>
        <v/>
      </c>
      <c r="D323" s="13">
        <f>SUMIFS(Extras!$G$6:$G$29,Extras!$F$6:$F$29,"&gt;="&amp;B323,Extras!$F$6:$F$29,"&lt;"&amp;(EOMONTH(B323,0)+1))</f>
        <v/>
      </c>
    </row>
    <row r="324">
      <c r="A324" t="n">
        <v>319</v>
      </c>
      <c r="B324" s="11">
        <f>DATE(YEAR(StartM),MONTH(StartM)+A324-1,1)</f>
        <v/>
      </c>
      <c r="C324" s="13">
        <f>IF(SUMPRODUCT(MAX((Extras!$J$6:$J$17&lt;EOMONTH(B324,0)+1)*Extras!$J$6:$J$17))=0,N(Budget),INDEX(Extras!$K$6:$K$17,MATCH(SUMPRODUCT(MAX((Extras!$J$6:$J$17&lt;EOMONTH(B324,0)+1)*Extras!$J$6:$J$17)),Extras!$J$6:$J$17,0)))</f>
        <v/>
      </c>
      <c r="D324" s="13">
        <f>SUMIFS(Extras!$G$6:$G$29,Extras!$F$6:$F$29,"&gt;="&amp;B324,Extras!$F$6:$F$29,"&lt;"&amp;(EOMONTH(B324,0)+1))</f>
        <v/>
      </c>
    </row>
    <row r="325">
      <c r="A325" t="n">
        <v>320</v>
      </c>
      <c r="B325" s="11">
        <f>DATE(YEAR(StartM),MONTH(StartM)+A325-1,1)</f>
        <v/>
      </c>
      <c r="C325" s="13">
        <f>IF(SUMPRODUCT(MAX((Extras!$J$6:$J$17&lt;EOMONTH(B325,0)+1)*Extras!$J$6:$J$17))=0,N(Budget),INDEX(Extras!$K$6:$K$17,MATCH(SUMPRODUCT(MAX((Extras!$J$6:$J$17&lt;EOMONTH(B325,0)+1)*Extras!$J$6:$J$17)),Extras!$J$6:$J$17,0)))</f>
        <v/>
      </c>
      <c r="D325" s="13">
        <f>SUMIFS(Extras!$G$6:$G$29,Extras!$F$6:$F$29,"&gt;="&amp;B325,Extras!$F$6:$F$29,"&lt;"&amp;(EOMONTH(B325,0)+1))</f>
        <v/>
      </c>
    </row>
    <row r="326">
      <c r="A326" t="n">
        <v>321</v>
      </c>
      <c r="B326" s="11">
        <f>DATE(YEAR(StartM),MONTH(StartM)+A326-1,1)</f>
        <v/>
      </c>
      <c r="C326" s="13">
        <f>IF(SUMPRODUCT(MAX((Extras!$J$6:$J$17&lt;EOMONTH(B326,0)+1)*Extras!$J$6:$J$17))=0,N(Budget),INDEX(Extras!$K$6:$K$17,MATCH(SUMPRODUCT(MAX((Extras!$J$6:$J$17&lt;EOMONTH(B326,0)+1)*Extras!$J$6:$J$17)),Extras!$J$6:$J$17,0)))</f>
        <v/>
      </c>
      <c r="D326" s="13">
        <f>SUMIFS(Extras!$G$6:$G$29,Extras!$F$6:$F$29,"&gt;="&amp;B326,Extras!$F$6:$F$29,"&lt;"&amp;(EOMONTH(B326,0)+1))</f>
        <v/>
      </c>
    </row>
    <row r="327">
      <c r="A327" t="n">
        <v>322</v>
      </c>
      <c r="B327" s="11">
        <f>DATE(YEAR(StartM),MONTH(StartM)+A327-1,1)</f>
        <v/>
      </c>
      <c r="C327" s="13">
        <f>IF(SUMPRODUCT(MAX((Extras!$J$6:$J$17&lt;EOMONTH(B327,0)+1)*Extras!$J$6:$J$17))=0,N(Budget),INDEX(Extras!$K$6:$K$17,MATCH(SUMPRODUCT(MAX((Extras!$J$6:$J$17&lt;EOMONTH(B327,0)+1)*Extras!$J$6:$J$17)),Extras!$J$6:$J$17,0)))</f>
        <v/>
      </c>
      <c r="D327" s="13">
        <f>SUMIFS(Extras!$G$6:$G$29,Extras!$F$6:$F$29,"&gt;="&amp;B327,Extras!$F$6:$F$29,"&lt;"&amp;(EOMONTH(B327,0)+1))</f>
        <v/>
      </c>
    </row>
    <row r="328">
      <c r="A328" t="n">
        <v>323</v>
      </c>
      <c r="B328" s="11">
        <f>DATE(YEAR(StartM),MONTH(StartM)+A328-1,1)</f>
        <v/>
      </c>
      <c r="C328" s="13">
        <f>IF(SUMPRODUCT(MAX((Extras!$J$6:$J$17&lt;EOMONTH(B328,0)+1)*Extras!$J$6:$J$17))=0,N(Budget),INDEX(Extras!$K$6:$K$17,MATCH(SUMPRODUCT(MAX((Extras!$J$6:$J$17&lt;EOMONTH(B328,0)+1)*Extras!$J$6:$J$17)),Extras!$J$6:$J$17,0)))</f>
        <v/>
      </c>
      <c r="D328" s="13">
        <f>SUMIFS(Extras!$G$6:$G$29,Extras!$F$6:$F$29,"&gt;="&amp;B328,Extras!$F$6:$F$29,"&lt;"&amp;(EOMONTH(B328,0)+1))</f>
        <v/>
      </c>
    </row>
    <row r="329">
      <c r="A329" t="n">
        <v>324</v>
      </c>
      <c r="B329" s="11">
        <f>DATE(YEAR(StartM),MONTH(StartM)+A329-1,1)</f>
        <v/>
      </c>
      <c r="C329" s="13">
        <f>IF(SUMPRODUCT(MAX((Extras!$J$6:$J$17&lt;EOMONTH(B329,0)+1)*Extras!$J$6:$J$17))=0,N(Budget),INDEX(Extras!$K$6:$K$17,MATCH(SUMPRODUCT(MAX((Extras!$J$6:$J$17&lt;EOMONTH(B329,0)+1)*Extras!$J$6:$J$17)),Extras!$J$6:$J$17,0)))</f>
        <v/>
      </c>
      <c r="D329" s="13">
        <f>SUMIFS(Extras!$G$6:$G$29,Extras!$F$6:$F$29,"&gt;="&amp;B329,Extras!$F$6:$F$29,"&lt;"&amp;(EOMONTH(B329,0)+1))</f>
        <v/>
      </c>
    </row>
    <row r="330">
      <c r="A330" t="n">
        <v>325</v>
      </c>
      <c r="B330" s="11">
        <f>DATE(YEAR(StartM),MONTH(StartM)+A330-1,1)</f>
        <v/>
      </c>
      <c r="C330" s="13">
        <f>IF(SUMPRODUCT(MAX((Extras!$J$6:$J$17&lt;EOMONTH(B330,0)+1)*Extras!$J$6:$J$17))=0,N(Budget),INDEX(Extras!$K$6:$K$17,MATCH(SUMPRODUCT(MAX((Extras!$J$6:$J$17&lt;EOMONTH(B330,0)+1)*Extras!$J$6:$J$17)),Extras!$J$6:$J$17,0)))</f>
        <v/>
      </c>
      <c r="D330" s="13">
        <f>SUMIFS(Extras!$G$6:$G$29,Extras!$F$6:$F$29,"&gt;="&amp;B330,Extras!$F$6:$F$29,"&lt;"&amp;(EOMONTH(B330,0)+1))</f>
        <v/>
      </c>
    </row>
    <row r="331">
      <c r="A331" t="n">
        <v>326</v>
      </c>
      <c r="B331" s="11">
        <f>DATE(YEAR(StartM),MONTH(StartM)+A331-1,1)</f>
        <v/>
      </c>
      <c r="C331" s="13">
        <f>IF(SUMPRODUCT(MAX((Extras!$J$6:$J$17&lt;EOMONTH(B331,0)+1)*Extras!$J$6:$J$17))=0,N(Budget),INDEX(Extras!$K$6:$K$17,MATCH(SUMPRODUCT(MAX((Extras!$J$6:$J$17&lt;EOMONTH(B331,0)+1)*Extras!$J$6:$J$17)),Extras!$J$6:$J$17,0)))</f>
        <v/>
      </c>
      <c r="D331" s="13">
        <f>SUMIFS(Extras!$G$6:$G$29,Extras!$F$6:$F$29,"&gt;="&amp;B331,Extras!$F$6:$F$29,"&lt;"&amp;(EOMONTH(B331,0)+1))</f>
        <v/>
      </c>
    </row>
    <row r="332">
      <c r="A332" t="n">
        <v>327</v>
      </c>
      <c r="B332" s="11">
        <f>DATE(YEAR(StartM),MONTH(StartM)+A332-1,1)</f>
        <v/>
      </c>
      <c r="C332" s="13">
        <f>IF(SUMPRODUCT(MAX((Extras!$J$6:$J$17&lt;EOMONTH(B332,0)+1)*Extras!$J$6:$J$17))=0,N(Budget),INDEX(Extras!$K$6:$K$17,MATCH(SUMPRODUCT(MAX((Extras!$J$6:$J$17&lt;EOMONTH(B332,0)+1)*Extras!$J$6:$J$17)),Extras!$J$6:$J$17,0)))</f>
        <v/>
      </c>
      <c r="D332" s="13">
        <f>SUMIFS(Extras!$G$6:$G$29,Extras!$F$6:$F$29,"&gt;="&amp;B332,Extras!$F$6:$F$29,"&lt;"&amp;(EOMONTH(B332,0)+1))</f>
        <v/>
      </c>
    </row>
    <row r="333">
      <c r="A333" t="n">
        <v>328</v>
      </c>
      <c r="B333" s="11">
        <f>DATE(YEAR(StartM),MONTH(StartM)+A333-1,1)</f>
        <v/>
      </c>
      <c r="C333" s="13">
        <f>IF(SUMPRODUCT(MAX((Extras!$J$6:$J$17&lt;EOMONTH(B333,0)+1)*Extras!$J$6:$J$17))=0,N(Budget),INDEX(Extras!$K$6:$K$17,MATCH(SUMPRODUCT(MAX((Extras!$J$6:$J$17&lt;EOMONTH(B333,0)+1)*Extras!$J$6:$J$17)),Extras!$J$6:$J$17,0)))</f>
        <v/>
      </c>
      <c r="D333" s="13">
        <f>SUMIFS(Extras!$G$6:$G$29,Extras!$F$6:$F$29,"&gt;="&amp;B333,Extras!$F$6:$F$29,"&lt;"&amp;(EOMONTH(B333,0)+1))</f>
        <v/>
      </c>
    </row>
    <row r="334">
      <c r="A334" t="n">
        <v>329</v>
      </c>
      <c r="B334" s="11">
        <f>DATE(YEAR(StartM),MONTH(StartM)+A334-1,1)</f>
        <v/>
      </c>
      <c r="C334" s="13">
        <f>IF(SUMPRODUCT(MAX((Extras!$J$6:$J$17&lt;EOMONTH(B334,0)+1)*Extras!$J$6:$J$17))=0,N(Budget),INDEX(Extras!$K$6:$K$17,MATCH(SUMPRODUCT(MAX((Extras!$J$6:$J$17&lt;EOMONTH(B334,0)+1)*Extras!$J$6:$J$17)),Extras!$J$6:$J$17,0)))</f>
        <v/>
      </c>
      <c r="D334" s="13">
        <f>SUMIFS(Extras!$G$6:$G$29,Extras!$F$6:$F$29,"&gt;="&amp;B334,Extras!$F$6:$F$29,"&lt;"&amp;(EOMONTH(B334,0)+1))</f>
        <v/>
      </c>
    </row>
    <row r="335">
      <c r="A335" t="n">
        <v>330</v>
      </c>
      <c r="B335" s="11">
        <f>DATE(YEAR(StartM),MONTH(StartM)+A335-1,1)</f>
        <v/>
      </c>
      <c r="C335" s="13">
        <f>IF(SUMPRODUCT(MAX((Extras!$J$6:$J$17&lt;EOMONTH(B335,0)+1)*Extras!$J$6:$J$17))=0,N(Budget),INDEX(Extras!$K$6:$K$17,MATCH(SUMPRODUCT(MAX((Extras!$J$6:$J$17&lt;EOMONTH(B335,0)+1)*Extras!$J$6:$J$17)),Extras!$J$6:$J$17,0)))</f>
        <v/>
      </c>
      <c r="D335" s="13">
        <f>SUMIFS(Extras!$G$6:$G$29,Extras!$F$6:$F$29,"&gt;="&amp;B335,Extras!$F$6:$F$29,"&lt;"&amp;(EOMONTH(B335,0)+1))</f>
        <v/>
      </c>
    </row>
    <row r="336">
      <c r="A336" t="n">
        <v>331</v>
      </c>
      <c r="B336" s="11">
        <f>DATE(YEAR(StartM),MONTH(StartM)+A336-1,1)</f>
        <v/>
      </c>
      <c r="C336" s="13">
        <f>IF(SUMPRODUCT(MAX((Extras!$J$6:$J$17&lt;EOMONTH(B336,0)+1)*Extras!$J$6:$J$17))=0,N(Budget),INDEX(Extras!$K$6:$K$17,MATCH(SUMPRODUCT(MAX((Extras!$J$6:$J$17&lt;EOMONTH(B336,0)+1)*Extras!$J$6:$J$17)),Extras!$J$6:$J$17,0)))</f>
        <v/>
      </c>
      <c r="D336" s="13">
        <f>SUMIFS(Extras!$G$6:$G$29,Extras!$F$6:$F$29,"&gt;="&amp;B336,Extras!$F$6:$F$29,"&lt;"&amp;(EOMONTH(B336,0)+1))</f>
        <v/>
      </c>
    </row>
    <row r="337">
      <c r="A337" t="n">
        <v>332</v>
      </c>
      <c r="B337" s="11">
        <f>DATE(YEAR(StartM),MONTH(StartM)+A337-1,1)</f>
        <v/>
      </c>
      <c r="C337" s="13">
        <f>IF(SUMPRODUCT(MAX((Extras!$J$6:$J$17&lt;EOMONTH(B337,0)+1)*Extras!$J$6:$J$17))=0,N(Budget),INDEX(Extras!$K$6:$K$17,MATCH(SUMPRODUCT(MAX((Extras!$J$6:$J$17&lt;EOMONTH(B337,0)+1)*Extras!$J$6:$J$17)),Extras!$J$6:$J$17,0)))</f>
        <v/>
      </c>
      <c r="D337" s="13">
        <f>SUMIFS(Extras!$G$6:$G$29,Extras!$F$6:$F$29,"&gt;="&amp;B337,Extras!$F$6:$F$29,"&lt;"&amp;(EOMONTH(B337,0)+1))</f>
        <v/>
      </c>
    </row>
    <row r="338">
      <c r="A338" t="n">
        <v>333</v>
      </c>
      <c r="B338" s="11">
        <f>DATE(YEAR(StartM),MONTH(StartM)+A338-1,1)</f>
        <v/>
      </c>
      <c r="C338" s="13">
        <f>IF(SUMPRODUCT(MAX((Extras!$J$6:$J$17&lt;EOMONTH(B338,0)+1)*Extras!$J$6:$J$17))=0,N(Budget),INDEX(Extras!$K$6:$K$17,MATCH(SUMPRODUCT(MAX((Extras!$J$6:$J$17&lt;EOMONTH(B338,0)+1)*Extras!$J$6:$J$17)),Extras!$J$6:$J$17,0)))</f>
        <v/>
      </c>
      <c r="D338" s="13">
        <f>SUMIFS(Extras!$G$6:$G$29,Extras!$F$6:$F$29,"&gt;="&amp;B338,Extras!$F$6:$F$29,"&lt;"&amp;(EOMONTH(B338,0)+1))</f>
        <v/>
      </c>
    </row>
    <row r="339">
      <c r="A339" t="n">
        <v>334</v>
      </c>
      <c r="B339" s="11">
        <f>DATE(YEAR(StartM),MONTH(StartM)+A339-1,1)</f>
        <v/>
      </c>
      <c r="C339" s="13">
        <f>IF(SUMPRODUCT(MAX((Extras!$J$6:$J$17&lt;EOMONTH(B339,0)+1)*Extras!$J$6:$J$17))=0,N(Budget),INDEX(Extras!$K$6:$K$17,MATCH(SUMPRODUCT(MAX((Extras!$J$6:$J$17&lt;EOMONTH(B339,0)+1)*Extras!$J$6:$J$17)),Extras!$J$6:$J$17,0)))</f>
        <v/>
      </c>
      <c r="D339" s="13">
        <f>SUMIFS(Extras!$G$6:$G$29,Extras!$F$6:$F$29,"&gt;="&amp;B339,Extras!$F$6:$F$29,"&lt;"&amp;(EOMONTH(B339,0)+1))</f>
        <v/>
      </c>
    </row>
    <row r="340">
      <c r="A340" t="n">
        <v>335</v>
      </c>
      <c r="B340" s="11">
        <f>DATE(YEAR(StartM),MONTH(StartM)+A340-1,1)</f>
        <v/>
      </c>
      <c r="C340" s="13">
        <f>IF(SUMPRODUCT(MAX((Extras!$J$6:$J$17&lt;EOMONTH(B340,0)+1)*Extras!$J$6:$J$17))=0,N(Budget),INDEX(Extras!$K$6:$K$17,MATCH(SUMPRODUCT(MAX((Extras!$J$6:$J$17&lt;EOMONTH(B340,0)+1)*Extras!$J$6:$J$17)),Extras!$J$6:$J$17,0)))</f>
        <v/>
      </c>
      <c r="D340" s="13">
        <f>SUMIFS(Extras!$G$6:$G$29,Extras!$F$6:$F$29,"&gt;="&amp;B340,Extras!$F$6:$F$29,"&lt;"&amp;(EOMONTH(B340,0)+1))</f>
        <v/>
      </c>
    </row>
    <row r="341">
      <c r="A341" t="n">
        <v>336</v>
      </c>
      <c r="B341" s="11">
        <f>DATE(YEAR(StartM),MONTH(StartM)+A341-1,1)</f>
        <v/>
      </c>
      <c r="C341" s="13">
        <f>IF(SUMPRODUCT(MAX((Extras!$J$6:$J$17&lt;EOMONTH(B341,0)+1)*Extras!$J$6:$J$17))=0,N(Budget),INDEX(Extras!$K$6:$K$17,MATCH(SUMPRODUCT(MAX((Extras!$J$6:$J$17&lt;EOMONTH(B341,0)+1)*Extras!$J$6:$J$17)),Extras!$J$6:$J$17,0)))</f>
        <v/>
      </c>
      <c r="D341" s="13">
        <f>SUMIFS(Extras!$G$6:$G$29,Extras!$F$6:$F$29,"&gt;="&amp;B341,Extras!$F$6:$F$29,"&lt;"&amp;(EOMONTH(B341,0)+1))</f>
        <v/>
      </c>
    </row>
    <row r="342">
      <c r="A342" t="n">
        <v>337</v>
      </c>
      <c r="B342" s="11">
        <f>DATE(YEAR(StartM),MONTH(StartM)+A342-1,1)</f>
        <v/>
      </c>
      <c r="C342" s="13">
        <f>IF(SUMPRODUCT(MAX((Extras!$J$6:$J$17&lt;EOMONTH(B342,0)+1)*Extras!$J$6:$J$17))=0,N(Budget),INDEX(Extras!$K$6:$K$17,MATCH(SUMPRODUCT(MAX((Extras!$J$6:$J$17&lt;EOMONTH(B342,0)+1)*Extras!$J$6:$J$17)),Extras!$J$6:$J$17,0)))</f>
        <v/>
      </c>
      <c r="D342" s="13">
        <f>SUMIFS(Extras!$G$6:$G$29,Extras!$F$6:$F$29,"&gt;="&amp;B342,Extras!$F$6:$F$29,"&lt;"&amp;(EOMONTH(B342,0)+1))</f>
        <v/>
      </c>
    </row>
    <row r="343">
      <c r="A343" t="n">
        <v>338</v>
      </c>
      <c r="B343" s="11">
        <f>DATE(YEAR(StartM),MONTH(StartM)+A343-1,1)</f>
        <v/>
      </c>
      <c r="C343" s="13">
        <f>IF(SUMPRODUCT(MAX((Extras!$J$6:$J$17&lt;EOMONTH(B343,0)+1)*Extras!$J$6:$J$17))=0,N(Budget),INDEX(Extras!$K$6:$K$17,MATCH(SUMPRODUCT(MAX((Extras!$J$6:$J$17&lt;EOMONTH(B343,0)+1)*Extras!$J$6:$J$17)),Extras!$J$6:$J$17,0)))</f>
        <v/>
      </c>
      <c r="D343" s="13">
        <f>SUMIFS(Extras!$G$6:$G$29,Extras!$F$6:$F$29,"&gt;="&amp;B343,Extras!$F$6:$F$29,"&lt;"&amp;(EOMONTH(B343,0)+1))</f>
        <v/>
      </c>
    </row>
    <row r="344">
      <c r="A344" t="n">
        <v>339</v>
      </c>
      <c r="B344" s="11">
        <f>DATE(YEAR(StartM),MONTH(StartM)+A344-1,1)</f>
        <v/>
      </c>
      <c r="C344" s="13">
        <f>IF(SUMPRODUCT(MAX((Extras!$J$6:$J$17&lt;EOMONTH(B344,0)+1)*Extras!$J$6:$J$17))=0,N(Budget),INDEX(Extras!$K$6:$K$17,MATCH(SUMPRODUCT(MAX((Extras!$J$6:$J$17&lt;EOMONTH(B344,0)+1)*Extras!$J$6:$J$17)),Extras!$J$6:$J$17,0)))</f>
        <v/>
      </c>
      <c r="D344" s="13">
        <f>SUMIFS(Extras!$G$6:$G$29,Extras!$F$6:$F$29,"&gt;="&amp;B344,Extras!$F$6:$F$29,"&lt;"&amp;(EOMONTH(B344,0)+1))</f>
        <v/>
      </c>
    </row>
    <row r="345">
      <c r="A345" t="n">
        <v>340</v>
      </c>
      <c r="B345" s="11">
        <f>DATE(YEAR(StartM),MONTH(StartM)+A345-1,1)</f>
        <v/>
      </c>
      <c r="C345" s="13">
        <f>IF(SUMPRODUCT(MAX((Extras!$J$6:$J$17&lt;EOMONTH(B345,0)+1)*Extras!$J$6:$J$17))=0,N(Budget),INDEX(Extras!$K$6:$K$17,MATCH(SUMPRODUCT(MAX((Extras!$J$6:$J$17&lt;EOMONTH(B345,0)+1)*Extras!$J$6:$J$17)),Extras!$J$6:$J$17,0)))</f>
        <v/>
      </c>
      <c r="D345" s="13">
        <f>SUMIFS(Extras!$G$6:$G$29,Extras!$F$6:$F$29,"&gt;="&amp;B345,Extras!$F$6:$F$29,"&lt;"&amp;(EOMONTH(B345,0)+1))</f>
        <v/>
      </c>
    </row>
    <row r="346">
      <c r="A346" t="n">
        <v>341</v>
      </c>
      <c r="B346" s="11">
        <f>DATE(YEAR(StartM),MONTH(StartM)+A346-1,1)</f>
        <v/>
      </c>
      <c r="C346" s="13">
        <f>IF(SUMPRODUCT(MAX((Extras!$J$6:$J$17&lt;EOMONTH(B346,0)+1)*Extras!$J$6:$J$17))=0,N(Budget),INDEX(Extras!$K$6:$K$17,MATCH(SUMPRODUCT(MAX((Extras!$J$6:$J$17&lt;EOMONTH(B346,0)+1)*Extras!$J$6:$J$17)),Extras!$J$6:$J$17,0)))</f>
        <v/>
      </c>
      <c r="D346" s="13">
        <f>SUMIFS(Extras!$G$6:$G$29,Extras!$F$6:$F$29,"&gt;="&amp;B346,Extras!$F$6:$F$29,"&lt;"&amp;(EOMONTH(B346,0)+1))</f>
        <v/>
      </c>
    </row>
    <row r="347">
      <c r="A347" t="n">
        <v>342</v>
      </c>
      <c r="B347" s="11">
        <f>DATE(YEAR(StartM),MONTH(StartM)+A347-1,1)</f>
        <v/>
      </c>
      <c r="C347" s="13">
        <f>IF(SUMPRODUCT(MAX((Extras!$J$6:$J$17&lt;EOMONTH(B347,0)+1)*Extras!$J$6:$J$17))=0,N(Budget),INDEX(Extras!$K$6:$K$17,MATCH(SUMPRODUCT(MAX((Extras!$J$6:$J$17&lt;EOMONTH(B347,0)+1)*Extras!$J$6:$J$17)),Extras!$J$6:$J$17,0)))</f>
        <v/>
      </c>
      <c r="D347" s="13">
        <f>SUMIFS(Extras!$G$6:$G$29,Extras!$F$6:$F$29,"&gt;="&amp;B347,Extras!$F$6:$F$29,"&lt;"&amp;(EOMONTH(B347,0)+1))</f>
        <v/>
      </c>
    </row>
    <row r="348">
      <c r="A348" t="n">
        <v>343</v>
      </c>
      <c r="B348" s="11">
        <f>DATE(YEAR(StartM),MONTH(StartM)+A348-1,1)</f>
        <v/>
      </c>
      <c r="C348" s="13">
        <f>IF(SUMPRODUCT(MAX((Extras!$J$6:$J$17&lt;EOMONTH(B348,0)+1)*Extras!$J$6:$J$17))=0,N(Budget),INDEX(Extras!$K$6:$K$17,MATCH(SUMPRODUCT(MAX((Extras!$J$6:$J$17&lt;EOMONTH(B348,0)+1)*Extras!$J$6:$J$17)),Extras!$J$6:$J$17,0)))</f>
        <v/>
      </c>
      <c r="D348" s="13">
        <f>SUMIFS(Extras!$G$6:$G$29,Extras!$F$6:$F$29,"&gt;="&amp;B348,Extras!$F$6:$F$29,"&lt;"&amp;(EOMONTH(B348,0)+1))</f>
        <v/>
      </c>
    </row>
    <row r="349">
      <c r="A349" t="n">
        <v>344</v>
      </c>
      <c r="B349" s="11">
        <f>DATE(YEAR(StartM),MONTH(StartM)+A349-1,1)</f>
        <v/>
      </c>
      <c r="C349" s="13">
        <f>IF(SUMPRODUCT(MAX((Extras!$J$6:$J$17&lt;EOMONTH(B349,0)+1)*Extras!$J$6:$J$17))=0,N(Budget),INDEX(Extras!$K$6:$K$17,MATCH(SUMPRODUCT(MAX((Extras!$J$6:$J$17&lt;EOMONTH(B349,0)+1)*Extras!$J$6:$J$17)),Extras!$J$6:$J$17,0)))</f>
        <v/>
      </c>
      <c r="D349" s="13">
        <f>SUMIFS(Extras!$G$6:$G$29,Extras!$F$6:$F$29,"&gt;="&amp;B349,Extras!$F$6:$F$29,"&lt;"&amp;(EOMONTH(B349,0)+1))</f>
        <v/>
      </c>
    </row>
    <row r="350">
      <c r="A350" t="n">
        <v>345</v>
      </c>
      <c r="B350" s="11">
        <f>DATE(YEAR(StartM),MONTH(StartM)+A350-1,1)</f>
        <v/>
      </c>
      <c r="C350" s="13">
        <f>IF(SUMPRODUCT(MAX((Extras!$J$6:$J$17&lt;EOMONTH(B350,0)+1)*Extras!$J$6:$J$17))=0,N(Budget),INDEX(Extras!$K$6:$K$17,MATCH(SUMPRODUCT(MAX((Extras!$J$6:$J$17&lt;EOMONTH(B350,0)+1)*Extras!$J$6:$J$17)),Extras!$J$6:$J$17,0)))</f>
        <v/>
      </c>
      <c r="D350" s="13">
        <f>SUMIFS(Extras!$G$6:$G$29,Extras!$F$6:$F$29,"&gt;="&amp;B350,Extras!$F$6:$F$29,"&lt;"&amp;(EOMONTH(B350,0)+1))</f>
        <v/>
      </c>
    </row>
    <row r="351">
      <c r="A351" t="n">
        <v>346</v>
      </c>
      <c r="B351" s="11">
        <f>DATE(YEAR(StartM),MONTH(StartM)+A351-1,1)</f>
        <v/>
      </c>
      <c r="C351" s="13">
        <f>IF(SUMPRODUCT(MAX((Extras!$J$6:$J$17&lt;EOMONTH(B351,0)+1)*Extras!$J$6:$J$17))=0,N(Budget),INDEX(Extras!$K$6:$K$17,MATCH(SUMPRODUCT(MAX((Extras!$J$6:$J$17&lt;EOMONTH(B351,0)+1)*Extras!$J$6:$J$17)),Extras!$J$6:$J$17,0)))</f>
        <v/>
      </c>
      <c r="D351" s="13">
        <f>SUMIFS(Extras!$G$6:$G$29,Extras!$F$6:$F$29,"&gt;="&amp;B351,Extras!$F$6:$F$29,"&lt;"&amp;(EOMONTH(B351,0)+1))</f>
        <v/>
      </c>
    </row>
    <row r="352">
      <c r="A352" t="n">
        <v>347</v>
      </c>
      <c r="B352" s="11">
        <f>DATE(YEAR(StartM),MONTH(StartM)+A352-1,1)</f>
        <v/>
      </c>
      <c r="C352" s="13">
        <f>IF(SUMPRODUCT(MAX((Extras!$J$6:$J$17&lt;EOMONTH(B352,0)+1)*Extras!$J$6:$J$17))=0,N(Budget),INDEX(Extras!$K$6:$K$17,MATCH(SUMPRODUCT(MAX((Extras!$J$6:$J$17&lt;EOMONTH(B352,0)+1)*Extras!$J$6:$J$17)),Extras!$J$6:$J$17,0)))</f>
        <v/>
      </c>
      <c r="D352" s="13">
        <f>SUMIFS(Extras!$G$6:$G$29,Extras!$F$6:$F$29,"&gt;="&amp;B352,Extras!$F$6:$F$29,"&lt;"&amp;(EOMONTH(B352,0)+1))</f>
        <v/>
      </c>
    </row>
    <row r="353">
      <c r="A353" t="n">
        <v>348</v>
      </c>
      <c r="B353" s="11">
        <f>DATE(YEAR(StartM),MONTH(StartM)+A353-1,1)</f>
        <v/>
      </c>
      <c r="C353" s="13">
        <f>IF(SUMPRODUCT(MAX((Extras!$J$6:$J$17&lt;EOMONTH(B353,0)+1)*Extras!$J$6:$J$17))=0,N(Budget),INDEX(Extras!$K$6:$K$17,MATCH(SUMPRODUCT(MAX((Extras!$J$6:$J$17&lt;EOMONTH(B353,0)+1)*Extras!$J$6:$J$17)),Extras!$J$6:$J$17,0)))</f>
        <v/>
      </c>
      <c r="D353" s="13">
        <f>SUMIFS(Extras!$G$6:$G$29,Extras!$F$6:$F$29,"&gt;="&amp;B353,Extras!$F$6:$F$29,"&lt;"&amp;(EOMONTH(B353,0)+1))</f>
        <v/>
      </c>
    </row>
    <row r="354">
      <c r="A354" t="n">
        <v>349</v>
      </c>
      <c r="B354" s="11">
        <f>DATE(YEAR(StartM),MONTH(StartM)+A354-1,1)</f>
        <v/>
      </c>
      <c r="C354" s="13">
        <f>IF(SUMPRODUCT(MAX((Extras!$J$6:$J$17&lt;EOMONTH(B354,0)+1)*Extras!$J$6:$J$17))=0,N(Budget),INDEX(Extras!$K$6:$K$17,MATCH(SUMPRODUCT(MAX((Extras!$J$6:$J$17&lt;EOMONTH(B354,0)+1)*Extras!$J$6:$J$17)),Extras!$J$6:$J$17,0)))</f>
        <v/>
      </c>
      <c r="D354" s="13">
        <f>SUMIFS(Extras!$G$6:$G$29,Extras!$F$6:$F$29,"&gt;="&amp;B354,Extras!$F$6:$F$29,"&lt;"&amp;(EOMONTH(B354,0)+1))</f>
        <v/>
      </c>
    </row>
    <row r="355">
      <c r="A355" t="n">
        <v>350</v>
      </c>
      <c r="B355" s="11">
        <f>DATE(YEAR(StartM),MONTH(StartM)+A355-1,1)</f>
        <v/>
      </c>
      <c r="C355" s="13">
        <f>IF(SUMPRODUCT(MAX((Extras!$J$6:$J$17&lt;EOMONTH(B355,0)+1)*Extras!$J$6:$J$17))=0,N(Budget),INDEX(Extras!$K$6:$K$17,MATCH(SUMPRODUCT(MAX((Extras!$J$6:$J$17&lt;EOMONTH(B355,0)+1)*Extras!$J$6:$J$17)),Extras!$J$6:$J$17,0)))</f>
        <v/>
      </c>
      <c r="D355" s="13">
        <f>SUMIFS(Extras!$G$6:$G$29,Extras!$F$6:$F$29,"&gt;="&amp;B355,Extras!$F$6:$F$29,"&lt;"&amp;(EOMONTH(B355,0)+1))</f>
        <v/>
      </c>
    </row>
    <row r="356">
      <c r="A356" t="n">
        <v>351</v>
      </c>
      <c r="B356" s="11">
        <f>DATE(YEAR(StartM),MONTH(StartM)+A356-1,1)</f>
        <v/>
      </c>
      <c r="C356" s="13">
        <f>IF(SUMPRODUCT(MAX((Extras!$J$6:$J$17&lt;EOMONTH(B356,0)+1)*Extras!$J$6:$J$17))=0,N(Budget),INDEX(Extras!$K$6:$K$17,MATCH(SUMPRODUCT(MAX((Extras!$J$6:$J$17&lt;EOMONTH(B356,0)+1)*Extras!$J$6:$J$17)),Extras!$J$6:$J$17,0)))</f>
        <v/>
      </c>
      <c r="D356" s="13">
        <f>SUMIFS(Extras!$G$6:$G$29,Extras!$F$6:$F$29,"&gt;="&amp;B356,Extras!$F$6:$F$29,"&lt;"&amp;(EOMONTH(B356,0)+1))</f>
        <v/>
      </c>
    </row>
    <row r="357">
      <c r="A357" t="n">
        <v>352</v>
      </c>
      <c r="B357" s="11">
        <f>DATE(YEAR(StartM),MONTH(StartM)+A357-1,1)</f>
        <v/>
      </c>
      <c r="C357" s="13">
        <f>IF(SUMPRODUCT(MAX((Extras!$J$6:$J$17&lt;EOMONTH(B357,0)+1)*Extras!$J$6:$J$17))=0,N(Budget),INDEX(Extras!$K$6:$K$17,MATCH(SUMPRODUCT(MAX((Extras!$J$6:$J$17&lt;EOMONTH(B357,0)+1)*Extras!$J$6:$J$17)),Extras!$J$6:$J$17,0)))</f>
        <v/>
      </c>
      <c r="D357" s="13">
        <f>SUMIFS(Extras!$G$6:$G$29,Extras!$F$6:$F$29,"&gt;="&amp;B357,Extras!$F$6:$F$29,"&lt;"&amp;(EOMONTH(B357,0)+1))</f>
        <v/>
      </c>
    </row>
    <row r="358">
      <c r="A358" t="n">
        <v>353</v>
      </c>
      <c r="B358" s="11">
        <f>DATE(YEAR(StartM),MONTH(StartM)+A358-1,1)</f>
        <v/>
      </c>
      <c r="C358" s="13">
        <f>IF(SUMPRODUCT(MAX((Extras!$J$6:$J$17&lt;EOMONTH(B358,0)+1)*Extras!$J$6:$J$17))=0,N(Budget),INDEX(Extras!$K$6:$K$17,MATCH(SUMPRODUCT(MAX((Extras!$J$6:$J$17&lt;EOMONTH(B358,0)+1)*Extras!$J$6:$J$17)),Extras!$J$6:$J$17,0)))</f>
        <v/>
      </c>
      <c r="D358" s="13">
        <f>SUMIFS(Extras!$G$6:$G$29,Extras!$F$6:$F$29,"&gt;="&amp;B358,Extras!$F$6:$F$29,"&lt;"&amp;(EOMONTH(B358,0)+1))</f>
        <v/>
      </c>
    </row>
    <row r="359">
      <c r="A359" t="n">
        <v>354</v>
      </c>
      <c r="B359" s="11">
        <f>DATE(YEAR(StartM),MONTH(StartM)+A359-1,1)</f>
        <v/>
      </c>
      <c r="C359" s="13">
        <f>IF(SUMPRODUCT(MAX((Extras!$J$6:$J$17&lt;EOMONTH(B359,0)+1)*Extras!$J$6:$J$17))=0,N(Budget),INDEX(Extras!$K$6:$K$17,MATCH(SUMPRODUCT(MAX((Extras!$J$6:$J$17&lt;EOMONTH(B359,0)+1)*Extras!$J$6:$J$17)),Extras!$J$6:$J$17,0)))</f>
        <v/>
      </c>
      <c r="D359" s="13">
        <f>SUMIFS(Extras!$G$6:$G$29,Extras!$F$6:$F$29,"&gt;="&amp;B359,Extras!$F$6:$F$29,"&lt;"&amp;(EOMONTH(B359,0)+1))</f>
        <v/>
      </c>
    </row>
    <row r="360">
      <c r="A360" t="n">
        <v>355</v>
      </c>
      <c r="B360" s="11">
        <f>DATE(YEAR(StartM),MONTH(StartM)+A360-1,1)</f>
        <v/>
      </c>
      <c r="C360" s="13">
        <f>IF(SUMPRODUCT(MAX((Extras!$J$6:$J$17&lt;EOMONTH(B360,0)+1)*Extras!$J$6:$J$17))=0,N(Budget),INDEX(Extras!$K$6:$K$17,MATCH(SUMPRODUCT(MAX((Extras!$J$6:$J$17&lt;EOMONTH(B360,0)+1)*Extras!$J$6:$J$17)),Extras!$J$6:$J$17,0)))</f>
        <v/>
      </c>
      <c r="D360" s="13">
        <f>SUMIFS(Extras!$G$6:$G$29,Extras!$F$6:$F$29,"&gt;="&amp;B360,Extras!$F$6:$F$29,"&lt;"&amp;(EOMONTH(B360,0)+1))</f>
        <v/>
      </c>
    </row>
    <row r="361">
      <c r="A361" t="n">
        <v>356</v>
      </c>
      <c r="B361" s="11">
        <f>DATE(YEAR(StartM),MONTH(StartM)+A361-1,1)</f>
        <v/>
      </c>
      <c r="C361" s="13">
        <f>IF(SUMPRODUCT(MAX((Extras!$J$6:$J$17&lt;EOMONTH(B361,0)+1)*Extras!$J$6:$J$17))=0,N(Budget),INDEX(Extras!$K$6:$K$17,MATCH(SUMPRODUCT(MAX((Extras!$J$6:$J$17&lt;EOMONTH(B361,0)+1)*Extras!$J$6:$J$17)),Extras!$J$6:$J$17,0)))</f>
        <v/>
      </c>
      <c r="D361" s="13">
        <f>SUMIFS(Extras!$G$6:$G$29,Extras!$F$6:$F$29,"&gt;="&amp;B361,Extras!$F$6:$F$29,"&lt;"&amp;(EOMONTH(B361,0)+1))</f>
        <v/>
      </c>
    </row>
    <row r="362">
      <c r="A362" t="n">
        <v>357</v>
      </c>
      <c r="B362" s="11">
        <f>DATE(YEAR(StartM),MONTH(StartM)+A362-1,1)</f>
        <v/>
      </c>
      <c r="C362" s="13">
        <f>IF(SUMPRODUCT(MAX((Extras!$J$6:$J$17&lt;EOMONTH(B362,0)+1)*Extras!$J$6:$J$17))=0,N(Budget),INDEX(Extras!$K$6:$K$17,MATCH(SUMPRODUCT(MAX((Extras!$J$6:$J$17&lt;EOMONTH(B362,0)+1)*Extras!$J$6:$J$17)),Extras!$J$6:$J$17,0)))</f>
        <v/>
      </c>
      <c r="D362" s="13">
        <f>SUMIFS(Extras!$G$6:$G$29,Extras!$F$6:$F$29,"&gt;="&amp;B362,Extras!$F$6:$F$29,"&lt;"&amp;(EOMONTH(B362,0)+1))</f>
        <v/>
      </c>
    </row>
    <row r="363">
      <c r="A363" t="n">
        <v>358</v>
      </c>
      <c r="B363" s="11">
        <f>DATE(YEAR(StartM),MONTH(StartM)+A363-1,1)</f>
        <v/>
      </c>
      <c r="C363" s="13">
        <f>IF(SUMPRODUCT(MAX((Extras!$J$6:$J$17&lt;EOMONTH(B363,0)+1)*Extras!$J$6:$J$17))=0,N(Budget),INDEX(Extras!$K$6:$K$17,MATCH(SUMPRODUCT(MAX((Extras!$J$6:$J$17&lt;EOMONTH(B363,0)+1)*Extras!$J$6:$J$17)),Extras!$J$6:$J$17,0)))</f>
        <v/>
      </c>
      <c r="D363" s="13">
        <f>SUMIFS(Extras!$G$6:$G$29,Extras!$F$6:$F$29,"&gt;="&amp;B363,Extras!$F$6:$F$29,"&lt;"&amp;(EOMONTH(B363,0)+1))</f>
        <v/>
      </c>
    </row>
    <row r="364">
      <c r="A364" t="n">
        <v>359</v>
      </c>
      <c r="B364" s="11">
        <f>DATE(YEAR(StartM),MONTH(StartM)+A364-1,1)</f>
        <v/>
      </c>
      <c r="C364" s="13">
        <f>IF(SUMPRODUCT(MAX((Extras!$J$6:$J$17&lt;EOMONTH(B364,0)+1)*Extras!$J$6:$J$17))=0,N(Budget),INDEX(Extras!$K$6:$K$17,MATCH(SUMPRODUCT(MAX((Extras!$J$6:$J$17&lt;EOMONTH(B364,0)+1)*Extras!$J$6:$J$17)),Extras!$J$6:$J$17,0)))</f>
        <v/>
      </c>
      <c r="D364" s="13">
        <f>SUMIFS(Extras!$G$6:$G$29,Extras!$F$6:$F$29,"&gt;="&amp;B364,Extras!$F$6:$F$29,"&lt;"&amp;(EOMONTH(B364,0)+1))</f>
        <v/>
      </c>
    </row>
    <row r="365">
      <c r="A365" t="n">
        <v>360</v>
      </c>
      <c r="B365" s="11">
        <f>DATE(YEAR(StartM),MONTH(StartM)+A365-1,1)</f>
        <v/>
      </c>
      <c r="C365" s="13">
        <f>IF(SUMPRODUCT(MAX((Extras!$J$6:$J$17&lt;EOMONTH(B365,0)+1)*Extras!$J$6:$J$17))=0,N(Budget),INDEX(Extras!$K$6:$K$17,MATCH(SUMPRODUCT(MAX((Extras!$J$6:$J$17&lt;EOMONTH(B365,0)+1)*Extras!$J$6:$J$17)),Extras!$J$6:$J$17,0)))</f>
        <v/>
      </c>
      <c r="D365" s="13">
        <f>SUMIFS(Extras!$G$6:$G$29,Extras!$F$6:$F$29,"&gt;="&amp;B365,Extras!$F$6:$F$29,"&lt;"&amp;(EOMONTH(B365,0)+1))</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87"/>
  <sheetViews>
    <sheetView showGridLines="0" workbookViewId="0">
      <selection activeCell="A1" sqref="A1"/>
    </sheetView>
  </sheetViews>
  <sheetFormatPr baseColWidth="8" defaultRowHeight="15"/>
  <cols>
    <col width="24" customWidth="1" min="1" max="1"/>
    <col width="13" customWidth="1" min="2" max="2"/>
    <col width="13" customWidth="1" min="3" max="3"/>
    <col width="13" customWidth="1" min="4" max="4"/>
    <col width="13" customWidth="1" min="5" max="5"/>
    <col width="13" customWidth="1" min="6" max="6"/>
    <col width="13" customWidth="1" min="7" max="7"/>
  </cols>
  <sheetData>
    <row r="1">
      <c r="A1" s="1" t="inlineStr">
        <is>
          <t>Results (helper)</t>
        </is>
      </c>
    </row>
    <row r="2">
      <c r="A2" s="2" t="inlineStr">
        <is>
          <t>Per debt, per strategy: months to clear, interest, balance when the promo ends, deferred interest, month-1 payment.</t>
        </is>
      </c>
    </row>
    <row r="5">
      <c r="A5" s="7" t="inlineStr">
        <is>
          <t>Minimums only</t>
        </is>
      </c>
      <c r="B5" s="7" t="inlineStr">
        <is>
          <t>Debt #</t>
        </is>
      </c>
      <c r="C5" s="7" t="inlineStr">
        <is>
          <t>Months to clear</t>
        </is>
      </c>
      <c r="D5" s="7" t="inlineStr">
        <is>
          <t>Interest</t>
        </is>
      </c>
      <c r="E5" s="7" t="inlineStr">
        <is>
          <t>Left at promo end</t>
        </is>
      </c>
      <c r="F5" s="7" t="inlineStr">
        <is>
          <t>Deferred interest</t>
        </is>
      </c>
      <c r="G5" s="7" t="inlineStr">
        <is>
          <t>Pay in month 1</t>
        </is>
      </c>
    </row>
    <row r="6">
      <c r="A6">
        <f>IF(Debts!A5="","",Debts!A5)</f>
        <v/>
      </c>
      <c r="B6" t="n">
        <v>1</v>
      </c>
      <c r="C6">
        <f>IF(Debts!$V$5=0,"",IF(E_Min!BF$365&gt;0,"",COUNTIF(E_Min!BF$6:BF$365,"&gt;0")+1))</f>
        <v/>
      </c>
      <c r="D6">
        <f>SUM(E_Min!J$6:J$365)</f>
        <v/>
      </c>
      <c r="E6">
        <f>IF(Debts!$M$5=0,"",INDEX(E_Min!BF$6:BF$365,Debts!$M$5))</f>
        <v/>
      </c>
      <c r="F6">
        <f>IF(AND(Debts!$AC$5=1,Debts!$M$5&gt;0,Debts!$M$5&lt;360),IF(INDEX(E_Min!BF$6:BF$365,Debts!$M$5)&gt;0,ROUND(INDEX(E_Min!J$6:J$365,Debts!$M$5+1)-ROUND(INDEX(E_Min!BF$6:BF$365,Debts!$M$5)*Debts!$Y$5/12,2),2),0),0)</f>
        <v/>
      </c>
      <c r="G6">
        <f>ROUND(E_Min!V6+E_Min!AT6,2)</f>
        <v/>
      </c>
    </row>
    <row r="7">
      <c r="A7">
        <f>IF(Debts!A6="","",Debts!A6)</f>
        <v/>
      </c>
      <c r="B7" t="n">
        <v>2</v>
      </c>
      <c r="C7">
        <f>IF(Debts!$V$6=0,"",IF(E_Min!BG$365&gt;0,"",COUNTIF(E_Min!BG$6:BG$365,"&gt;0")+1))</f>
        <v/>
      </c>
      <c r="D7">
        <f>SUM(E_Min!K$6:K$365)</f>
        <v/>
      </c>
      <c r="E7">
        <f>IF(Debts!$M$6=0,"",INDEX(E_Min!BG$6:BG$365,Debts!$M$6))</f>
        <v/>
      </c>
      <c r="F7">
        <f>IF(AND(Debts!$AC$6=1,Debts!$M$6&gt;0,Debts!$M$6&lt;360),IF(INDEX(E_Min!BG$6:BG$365,Debts!$M$6)&gt;0,ROUND(INDEX(E_Min!K$6:K$365,Debts!$M$6+1)-ROUND(INDEX(E_Min!BG$6:BG$365,Debts!$M$6)*Debts!$Y$6/12,2),2),0),0)</f>
        <v/>
      </c>
      <c r="G7">
        <f>ROUND(E_Min!W6+E_Min!AU6,2)</f>
        <v/>
      </c>
    </row>
    <row r="8">
      <c r="A8">
        <f>IF(Debts!A7="","",Debts!A7)</f>
        <v/>
      </c>
      <c r="B8" t="n">
        <v>3</v>
      </c>
      <c r="C8">
        <f>IF(Debts!$V$7=0,"",IF(E_Min!BH$365&gt;0,"",COUNTIF(E_Min!BH$6:BH$365,"&gt;0")+1))</f>
        <v/>
      </c>
      <c r="D8">
        <f>SUM(E_Min!L$6:L$365)</f>
        <v/>
      </c>
      <c r="E8">
        <f>IF(Debts!$M$7=0,"",INDEX(E_Min!BH$6:BH$365,Debts!$M$7))</f>
        <v/>
      </c>
      <c r="F8">
        <f>IF(AND(Debts!$AC$7=1,Debts!$M$7&gt;0,Debts!$M$7&lt;360),IF(INDEX(E_Min!BH$6:BH$365,Debts!$M$7)&gt;0,ROUND(INDEX(E_Min!L$6:L$365,Debts!$M$7+1)-ROUND(INDEX(E_Min!BH$6:BH$365,Debts!$M$7)*Debts!$Y$7/12,2),2),0),0)</f>
        <v/>
      </c>
      <c r="G8">
        <f>ROUND(E_Min!X6+E_Min!AV6,2)</f>
        <v/>
      </c>
    </row>
    <row r="9">
      <c r="A9">
        <f>IF(Debts!A8="","",Debts!A8)</f>
        <v/>
      </c>
      <c r="B9" t="n">
        <v>4</v>
      </c>
      <c r="C9">
        <f>IF(Debts!$V$8=0,"",IF(E_Min!BI$365&gt;0,"",COUNTIF(E_Min!BI$6:BI$365,"&gt;0")+1))</f>
        <v/>
      </c>
      <c r="D9">
        <f>SUM(E_Min!M$6:M$365)</f>
        <v/>
      </c>
      <c r="E9">
        <f>IF(Debts!$M$8=0,"",INDEX(E_Min!BI$6:BI$365,Debts!$M$8))</f>
        <v/>
      </c>
      <c r="F9">
        <f>IF(AND(Debts!$AC$8=1,Debts!$M$8&gt;0,Debts!$M$8&lt;360),IF(INDEX(E_Min!BI$6:BI$365,Debts!$M$8)&gt;0,ROUND(INDEX(E_Min!M$6:M$365,Debts!$M$8+1)-ROUND(INDEX(E_Min!BI$6:BI$365,Debts!$M$8)*Debts!$Y$8/12,2),2),0),0)</f>
        <v/>
      </c>
      <c r="G9">
        <f>ROUND(E_Min!Y6+E_Min!AW6,2)</f>
        <v/>
      </c>
    </row>
    <row r="10">
      <c r="A10">
        <f>IF(Debts!A9="","",Debts!A9)</f>
        <v/>
      </c>
      <c r="B10" t="n">
        <v>5</v>
      </c>
      <c r="C10">
        <f>IF(Debts!$V$9=0,"",IF(E_Min!BJ$365&gt;0,"",COUNTIF(E_Min!BJ$6:BJ$365,"&gt;0")+1))</f>
        <v/>
      </c>
      <c r="D10">
        <f>SUM(E_Min!N$6:N$365)</f>
        <v/>
      </c>
      <c r="E10">
        <f>IF(Debts!$M$9=0,"",INDEX(E_Min!BJ$6:BJ$365,Debts!$M$9))</f>
        <v/>
      </c>
      <c r="F10">
        <f>IF(AND(Debts!$AC$9=1,Debts!$M$9&gt;0,Debts!$M$9&lt;360),IF(INDEX(E_Min!BJ$6:BJ$365,Debts!$M$9)&gt;0,ROUND(INDEX(E_Min!N$6:N$365,Debts!$M$9+1)-ROUND(INDEX(E_Min!BJ$6:BJ$365,Debts!$M$9)*Debts!$Y$9/12,2),2),0),0)</f>
        <v/>
      </c>
      <c r="G10">
        <f>ROUND(E_Min!Z6+E_Min!AX6,2)</f>
        <v/>
      </c>
    </row>
    <row r="11">
      <c r="A11">
        <f>IF(Debts!A10="","",Debts!A10)</f>
        <v/>
      </c>
      <c r="B11" t="n">
        <v>6</v>
      </c>
      <c r="C11">
        <f>IF(Debts!$V$10=0,"",IF(E_Min!BK$365&gt;0,"",COUNTIF(E_Min!BK$6:BK$365,"&gt;0")+1))</f>
        <v/>
      </c>
      <c r="D11">
        <f>SUM(E_Min!O$6:O$365)</f>
        <v/>
      </c>
      <c r="E11">
        <f>IF(Debts!$M$10=0,"",INDEX(E_Min!BK$6:BK$365,Debts!$M$10))</f>
        <v/>
      </c>
      <c r="F11">
        <f>IF(AND(Debts!$AC$10=1,Debts!$M$10&gt;0,Debts!$M$10&lt;360),IF(INDEX(E_Min!BK$6:BK$365,Debts!$M$10)&gt;0,ROUND(INDEX(E_Min!O$6:O$365,Debts!$M$10+1)-ROUND(INDEX(E_Min!BK$6:BK$365,Debts!$M$10)*Debts!$Y$10/12,2),2),0),0)</f>
        <v/>
      </c>
      <c r="G11">
        <f>ROUND(E_Min!AA6+E_Min!AY6,2)</f>
        <v/>
      </c>
    </row>
    <row r="12">
      <c r="A12">
        <f>IF(Debts!A11="","",Debts!A11)</f>
        <v/>
      </c>
      <c r="B12" t="n">
        <v>7</v>
      </c>
      <c r="C12">
        <f>IF(Debts!$V$11=0,"",IF(E_Min!BL$365&gt;0,"",COUNTIF(E_Min!BL$6:BL$365,"&gt;0")+1))</f>
        <v/>
      </c>
      <c r="D12">
        <f>SUM(E_Min!P$6:P$365)</f>
        <v/>
      </c>
      <c r="E12">
        <f>IF(Debts!$M$11=0,"",INDEX(E_Min!BL$6:BL$365,Debts!$M$11))</f>
        <v/>
      </c>
      <c r="F12">
        <f>IF(AND(Debts!$AC$11=1,Debts!$M$11&gt;0,Debts!$M$11&lt;360),IF(INDEX(E_Min!BL$6:BL$365,Debts!$M$11)&gt;0,ROUND(INDEX(E_Min!P$6:P$365,Debts!$M$11+1)-ROUND(INDEX(E_Min!BL$6:BL$365,Debts!$M$11)*Debts!$Y$11/12,2),2),0),0)</f>
        <v/>
      </c>
      <c r="G12">
        <f>ROUND(E_Min!AB6+E_Min!AZ6,2)</f>
        <v/>
      </c>
    </row>
    <row r="13">
      <c r="A13">
        <f>IF(Debts!A12="","",Debts!A12)</f>
        <v/>
      </c>
      <c r="B13" t="n">
        <v>8</v>
      </c>
      <c r="C13">
        <f>IF(Debts!$V$12=0,"",IF(E_Min!BM$365&gt;0,"",COUNTIF(E_Min!BM$6:BM$365,"&gt;0")+1))</f>
        <v/>
      </c>
      <c r="D13">
        <f>SUM(E_Min!Q$6:Q$365)</f>
        <v/>
      </c>
      <c r="E13">
        <f>IF(Debts!$M$12=0,"",INDEX(E_Min!BM$6:BM$365,Debts!$M$12))</f>
        <v/>
      </c>
      <c r="F13">
        <f>IF(AND(Debts!$AC$12=1,Debts!$M$12&gt;0,Debts!$M$12&lt;360),IF(INDEX(E_Min!BM$6:BM$365,Debts!$M$12)&gt;0,ROUND(INDEX(E_Min!Q$6:Q$365,Debts!$M$12+1)-ROUND(INDEX(E_Min!BM$6:BM$365,Debts!$M$12)*Debts!$Y$12/12,2),2),0),0)</f>
        <v/>
      </c>
      <c r="G13">
        <f>ROUND(E_Min!AC6+E_Min!BA6,2)</f>
        <v/>
      </c>
    </row>
    <row r="14">
      <c r="A14">
        <f>IF(Debts!A13="","",Debts!A13)</f>
        <v/>
      </c>
      <c r="B14" t="n">
        <v>9</v>
      </c>
      <c r="C14">
        <f>IF(Debts!$V$13=0,"",IF(E_Min!BN$365&gt;0,"",COUNTIF(E_Min!BN$6:BN$365,"&gt;0")+1))</f>
        <v/>
      </c>
      <c r="D14">
        <f>SUM(E_Min!R$6:R$365)</f>
        <v/>
      </c>
      <c r="E14">
        <f>IF(Debts!$M$13=0,"",INDEX(E_Min!BN$6:BN$365,Debts!$M$13))</f>
        <v/>
      </c>
      <c r="F14">
        <f>IF(AND(Debts!$AC$13=1,Debts!$M$13&gt;0,Debts!$M$13&lt;360),IF(INDEX(E_Min!BN$6:BN$365,Debts!$M$13)&gt;0,ROUND(INDEX(E_Min!R$6:R$365,Debts!$M$13+1)-ROUND(INDEX(E_Min!BN$6:BN$365,Debts!$M$13)*Debts!$Y$13/12,2),2),0),0)</f>
        <v/>
      </c>
      <c r="G14">
        <f>ROUND(E_Min!AD6+E_Min!BB6,2)</f>
        <v/>
      </c>
    </row>
    <row r="15">
      <c r="A15">
        <f>IF(Debts!A14="","",Debts!A14)</f>
        <v/>
      </c>
      <c r="B15" t="n">
        <v>10</v>
      </c>
      <c r="C15">
        <f>IF(Debts!$V$14=0,"",IF(E_Min!BO$365&gt;0,"",COUNTIF(E_Min!BO$6:BO$365,"&gt;0")+1))</f>
        <v/>
      </c>
      <c r="D15">
        <f>SUM(E_Min!S$6:S$365)</f>
        <v/>
      </c>
      <c r="E15">
        <f>IF(Debts!$M$14=0,"",INDEX(E_Min!BO$6:BO$365,Debts!$M$14))</f>
        <v/>
      </c>
      <c r="F15">
        <f>IF(AND(Debts!$AC$14=1,Debts!$M$14&gt;0,Debts!$M$14&lt;360),IF(INDEX(E_Min!BO$6:BO$365,Debts!$M$14)&gt;0,ROUND(INDEX(E_Min!S$6:S$365,Debts!$M$14+1)-ROUND(INDEX(E_Min!BO$6:BO$365,Debts!$M$14)*Debts!$Y$14/12,2),2),0),0)</f>
        <v/>
      </c>
      <c r="G15">
        <f>ROUND(E_Min!AE6+E_Min!BC6,2)</f>
        <v/>
      </c>
    </row>
    <row r="16">
      <c r="A16">
        <f>IF(Debts!A15="","",Debts!A15)</f>
        <v/>
      </c>
      <c r="B16" t="n">
        <v>11</v>
      </c>
      <c r="C16">
        <f>IF(Debts!$V$15=0,"",IF(E_Min!BP$365&gt;0,"",COUNTIF(E_Min!BP$6:BP$365,"&gt;0")+1))</f>
        <v/>
      </c>
      <c r="D16">
        <f>SUM(E_Min!T$6:T$365)</f>
        <v/>
      </c>
      <c r="E16">
        <f>IF(Debts!$M$15=0,"",INDEX(E_Min!BP$6:BP$365,Debts!$M$15))</f>
        <v/>
      </c>
      <c r="F16">
        <f>IF(AND(Debts!$AC$15=1,Debts!$M$15&gt;0,Debts!$M$15&lt;360),IF(INDEX(E_Min!BP$6:BP$365,Debts!$M$15)&gt;0,ROUND(INDEX(E_Min!T$6:T$365,Debts!$M$15+1)-ROUND(INDEX(E_Min!BP$6:BP$365,Debts!$M$15)*Debts!$Y$15/12,2),2),0),0)</f>
        <v/>
      </c>
      <c r="G16">
        <f>ROUND(E_Min!AF6+E_Min!BD6,2)</f>
        <v/>
      </c>
    </row>
    <row r="17">
      <c r="A17">
        <f>IF(Debts!A16="","",Debts!A16)</f>
        <v/>
      </c>
      <c r="B17" t="n">
        <v>12</v>
      </c>
      <c r="C17">
        <f>IF(Debts!$V$16=0,"",IF(E_Min!BQ$365&gt;0,"",COUNTIF(E_Min!BQ$6:BQ$365,"&gt;0")+1))</f>
        <v/>
      </c>
      <c r="D17">
        <f>SUM(E_Min!U$6:U$365)</f>
        <v/>
      </c>
      <c r="E17">
        <f>IF(Debts!$M$16=0,"",INDEX(E_Min!BQ$6:BQ$365,Debts!$M$16))</f>
        <v/>
      </c>
      <c r="F17">
        <f>IF(AND(Debts!$AC$16=1,Debts!$M$16&gt;0,Debts!$M$16&lt;360),IF(INDEX(E_Min!BQ$6:BQ$365,Debts!$M$16)&gt;0,ROUND(INDEX(E_Min!U$6:U$365,Debts!$M$16+1)-ROUND(INDEX(E_Min!BQ$6:BQ$365,Debts!$M$16)*Debts!$Y$16/12,2),2),0),0)</f>
        <v/>
      </c>
      <c r="G17">
        <f>ROUND(E_Min!AG6+E_Min!BE6,2)</f>
        <v/>
      </c>
    </row>
    <row r="19">
      <c r="A19" s="7" t="inlineStr">
        <is>
          <t>Snowball</t>
        </is>
      </c>
      <c r="B19" s="7" t="inlineStr">
        <is>
          <t>Debt #</t>
        </is>
      </c>
      <c r="C19" s="7" t="inlineStr">
        <is>
          <t>Months to clear</t>
        </is>
      </c>
      <c r="D19" s="7" t="inlineStr">
        <is>
          <t>Interest</t>
        </is>
      </c>
      <c r="E19" s="7" t="inlineStr">
        <is>
          <t>Left at promo end</t>
        </is>
      </c>
      <c r="F19" s="7" t="inlineStr">
        <is>
          <t>Deferred interest</t>
        </is>
      </c>
      <c r="G19" s="7" t="inlineStr">
        <is>
          <t>Pay in month 1</t>
        </is>
      </c>
    </row>
    <row r="20">
      <c r="A20">
        <f>IF(Debts!A5="","",Debts!A5)</f>
        <v/>
      </c>
      <c r="B20" t="n">
        <v>1</v>
      </c>
      <c r="C20">
        <f>IF(Debts!$V$5=0,"",IF(E_Snow!BF$365&gt;0,"",COUNTIF(E_Snow!BF$6:BF$365,"&gt;0")+1))</f>
        <v/>
      </c>
      <c r="D20">
        <f>SUM(E_Snow!J$6:J$365)</f>
        <v/>
      </c>
      <c r="E20">
        <f>IF(Debts!$M$5=0,"",INDEX(E_Snow!BF$6:BF$365,Debts!$M$5))</f>
        <v/>
      </c>
      <c r="F20">
        <f>IF(AND(Debts!$AC$5=1,Debts!$M$5&gt;0,Debts!$M$5&lt;360),IF(INDEX(E_Snow!BF$6:BF$365,Debts!$M$5)&gt;0,ROUND(INDEX(E_Snow!J$6:J$365,Debts!$M$5+1)-ROUND(INDEX(E_Snow!BF$6:BF$365,Debts!$M$5)*Debts!$Y$5/12,2),2),0),0)</f>
        <v/>
      </c>
      <c r="G20">
        <f>ROUND(E_Snow!V6+E_Snow!AT6,2)</f>
        <v/>
      </c>
    </row>
    <row r="21">
      <c r="A21">
        <f>IF(Debts!A6="","",Debts!A6)</f>
        <v/>
      </c>
      <c r="B21" t="n">
        <v>2</v>
      </c>
      <c r="C21">
        <f>IF(Debts!$V$6=0,"",IF(E_Snow!BG$365&gt;0,"",COUNTIF(E_Snow!BG$6:BG$365,"&gt;0")+1))</f>
        <v/>
      </c>
      <c r="D21">
        <f>SUM(E_Snow!K$6:K$365)</f>
        <v/>
      </c>
      <c r="E21">
        <f>IF(Debts!$M$6=0,"",INDEX(E_Snow!BG$6:BG$365,Debts!$M$6))</f>
        <v/>
      </c>
      <c r="F21">
        <f>IF(AND(Debts!$AC$6=1,Debts!$M$6&gt;0,Debts!$M$6&lt;360),IF(INDEX(E_Snow!BG$6:BG$365,Debts!$M$6)&gt;0,ROUND(INDEX(E_Snow!K$6:K$365,Debts!$M$6+1)-ROUND(INDEX(E_Snow!BG$6:BG$365,Debts!$M$6)*Debts!$Y$6/12,2),2),0),0)</f>
        <v/>
      </c>
      <c r="G21">
        <f>ROUND(E_Snow!W6+E_Snow!AU6,2)</f>
        <v/>
      </c>
    </row>
    <row r="22">
      <c r="A22">
        <f>IF(Debts!A7="","",Debts!A7)</f>
        <v/>
      </c>
      <c r="B22" t="n">
        <v>3</v>
      </c>
      <c r="C22">
        <f>IF(Debts!$V$7=0,"",IF(E_Snow!BH$365&gt;0,"",COUNTIF(E_Snow!BH$6:BH$365,"&gt;0")+1))</f>
        <v/>
      </c>
      <c r="D22">
        <f>SUM(E_Snow!L$6:L$365)</f>
        <v/>
      </c>
      <c r="E22">
        <f>IF(Debts!$M$7=0,"",INDEX(E_Snow!BH$6:BH$365,Debts!$M$7))</f>
        <v/>
      </c>
      <c r="F22">
        <f>IF(AND(Debts!$AC$7=1,Debts!$M$7&gt;0,Debts!$M$7&lt;360),IF(INDEX(E_Snow!BH$6:BH$365,Debts!$M$7)&gt;0,ROUND(INDEX(E_Snow!L$6:L$365,Debts!$M$7+1)-ROUND(INDEX(E_Snow!BH$6:BH$365,Debts!$M$7)*Debts!$Y$7/12,2),2),0),0)</f>
        <v/>
      </c>
      <c r="G22">
        <f>ROUND(E_Snow!X6+E_Snow!AV6,2)</f>
        <v/>
      </c>
    </row>
    <row r="23">
      <c r="A23">
        <f>IF(Debts!A8="","",Debts!A8)</f>
        <v/>
      </c>
      <c r="B23" t="n">
        <v>4</v>
      </c>
      <c r="C23">
        <f>IF(Debts!$V$8=0,"",IF(E_Snow!BI$365&gt;0,"",COUNTIF(E_Snow!BI$6:BI$365,"&gt;0")+1))</f>
        <v/>
      </c>
      <c r="D23">
        <f>SUM(E_Snow!M$6:M$365)</f>
        <v/>
      </c>
      <c r="E23">
        <f>IF(Debts!$M$8=0,"",INDEX(E_Snow!BI$6:BI$365,Debts!$M$8))</f>
        <v/>
      </c>
      <c r="F23">
        <f>IF(AND(Debts!$AC$8=1,Debts!$M$8&gt;0,Debts!$M$8&lt;360),IF(INDEX(E_Snow!BI$6:BI$365,Debts!$M$8)&gt;0,ROUND(INDEX(E_Snow!M$6:M$365,Debts!$M$8+1)-ROUND(INDEX(E_Snow!BI$6:BI$365,Debts!$M$8)*Debts!$Y$8/12,2),2),0),0)</f>
        <v/>
      </c>
      <c r="G23">
        <f>ROUND(E_Snow!Y6+E_Snow!AW6,2)</f>
        <v/>
      </c>
    </row>
    <row r="24">
      <c r="A24">
        <f>IF(Debts!A9="","",Debts!A9)</f>
        <v/>
      </c>
      <c r="B24" t="n">
        <v>5</v>
      </c>
      <c r="C24">
        <f>IF(Debts!$V$9=0,"",IF(E_Snow!BJ$365&gt;0,"",COUNTIF(E_Snow!BJ$6:BJ$365,"&gt;0")+1))</f>
        <v/>
      </c>
      <c r="D24">
        <f>SUM(E_Snow!N$6:N$365)</f>
        <v/>
      </c>
      <c r="E24">
        <f>IF(Debts!$M$9=0,"",INDEX(E_Snow!BJ$6:BJ$365,Debts!$M$9))</f>
        <v/>
      </c>
      <c r="F24">
        <f>IF(AND(Debts!$AC$9=1,Debts!$M$9&gt;0,Debts!$M$9&lt;360),IF(INDEX(E_Snow!BJ$6:BJ$365,Debts!$M$9)&gt;0,ROUND(INDEX(E_Snow!N$6:N$365,Debts!$M$9+1)-ROUND(INDEX(E_Snow!BJ$6:BJ$365,Debts!$M$9)*Debts!$Y$9/12,2),2),0),0)</f>
        <v/>
      </c>
      <c r="G24">
        <f>ROUND(E_Snow!Z6+E_Snow!AX6,2)</f>
        <v/>
      </c>
    </row>
    <row r="25">
      <c r="A25">
        <f>IF(Debts!A10="","",Debts!A10)</f>
        <v/>
      </c>
      <c r="B25" t="n">
        <v>6</v>
      </c>
      <c r="C25">
        <f>IF(Debts!$V$10=0,"",IF(E_Snow!BK$365&gt;0,"",COUNTIF(E_Snow!BK$6:BK$365,"&gt;0")+1))</f>
        <v/>
      </c>
      <c r="D25">
        <f>SUM(E_Snow!O$6:O$365)</f>
        <v/>
      </c>
      <c r="E25">
        <f>IF(Debts!$M$10=0,"",INDEX(E_Snow!BK$6:BK$365,Debts!$M$10))</f>
        <v/>
      </c>
      <c r="F25">
        <f>IF(AND(Debts!$AC$10=1,Debts!$M$10&gt;0,Debts!$M$10&lt;360),IF(INDEX(E_Snow!BK$6:BK$365,Debts!$M$10)&gt;0,ROUND(INDEX(E_Snow!O$6:O$365,Debts!$M$10+1)-ROUND(INDEX(E_Snow!BK$6:BK$365,Debts!$M$10)*Debts!$Y$10/12,2),2),0),0)</f>
        <v/>
      </c>
      <c r="G25">
        <f>ROUND(E_Snow!AA6+E_Snow!AY6,2)</f>
        <v/>
      </c>
    </row>
    <row r="26">
      <c r="A26">
        <f>IF(Debts!A11="","",Debts!A11)</f>
        <v/>
      </c>
      <c r="B26" t="n">
        <v>7</v>
      </c>
      <c r="C26">
        <f>IF(Debts!$V$11=0,"",IF(E_Snow!BL$365&gt;0,"",COUNTIF(E_Snow!BL$6:BL$365,"&gt;0")+1))</f>
        <v/>
      </c>
      <c r="D26">
        <f>SUM(E_Snow!P$6:P$365)</f>
        <v/>
      </c>
      <c r="E26">
        <f>IF(Debts!$M$11=0,"",INDEX(E_Snow!BL$6:BL$365,Debts!$M$11))</f>
        <v/>
      </c>
      <c r="F26">
        <f>IF(AND(Debts!$AC$11=1,Debts!$M$11&gt;0,Debts!$M$11&lt;360),IF(INDEX(E_Snow!BL$6:BL$365,Debts!$M$11)&gt;0,ROUND(INDEX(E_Snow!P$6:P$365,Debts!$M$11+1)-ROUND(INDEX(E_Snow!BL$6:BL$365,Debts!$M$11)*Debts!$Y$11/12,2),2),0),0)</f>
        <v/>
      </c>
      <c r="G26">
        <f>ROUND(E_Snow!AB6+E_Snow!AZ6,2)</f>
        <v/>
      </c>
    </row>
    <row r="27">
      <c r="A27">
        <f>IF(Debts!A12="","",Debts!A12)</f>
        <v/>
      </c>
      <c r="B27" t="n">
        <v>8</v>
      </c>
      <c r="C27">
        <f>IF(Debts!$V$12=0,"",IF(E_Snow!BM$365&gt;0,"",COUNTIF(E_Snow!BM$6:BM$365,"&gt;0")+1))</f>
        <v/>
      </c>
      <c r="D27">
        <f>SUM(E_Snow!Q$6:Q$365)</f>
        <v/>
      </c>
      <c r="E27">
        <f>IF(Debts!$M$12=0,"",INDEX(E_Snow!BM$6:BM$365,Debts!$M$12))</f>
        <v/>
      </c>
      <c r="F27">
        <f>IF(AND(Debts!$AC$12=1,Debts!$M$12&gt;0,Debts!$M$12&lt;360),IF(INDEX(E_Snow!BM$6:BM$365,Debts!$M$12)&gt;0,ROUND(INDEX(E_Snow!Q$6:Q$365,Debts!$M$12+1)-ROUND(INDEX(E_Snow!BM$6:BM$365,Debts!$M$12)*Debts!$Y$12/12,2),2),0),0)</f>
        <v/>
      </c>
      <c r="G27">
        <f>ROUND(E_Snow!AC6+E_Snow!BA6,2)</f>
        <v/>
      </c>
    </row>
    <row r="28">
      <c r="A28">
        <f>IF(Debts!A13="","",Debts!A13)</f>
        <v/>
      </c>
      <c r="B28" t="n">
        <v>9</v>
      </c>
      <c r="C28">
        <f>IF(Debts!$V$13=0,"",IF(E_Snow!BN$365&gt;0,"",COUNTIF(E_Snow!BN$6:BN$365,"&gt;0")+1))</f>
        <v/>
      </c>
      <c r="D28">
        <f>SUM(E_Snow!R$6:R$365)</f>
        <v/>
      </c>
      <c r="E28">
        <f>IF(Debts!$M$13=0,"",INDEX(E_Snow!BN$6:BN$365,Debts!$M$13))</f>
        <v/>
      </c>
      <c r="F28">
        <f>IF(AND(Debts!$AC$13=1,Debts!$M$13&gt;0,Debts!$M$13&lt;360),IF(INDEX(E_Snow!BN$6:BN$365,Debts!$M$13)&gt;0,ROUND(INDEX(E_Snow!R$6:R$365,Debts!$M$13+1)-ROUND(INDEX(E_Snow!BN$6:BN$365,Debts!$M$13)*Debts!$Y$13/12,2),2),0),0)</f>
        <v/>
      </c>
      <c r="G28">
        <f>ROUND(E_Snow!AD6+E_Snow!BB6,2)</f>
        <v/>
      </c>
    </row>
    <row r="29">
      <c r="A29">
        <f>IF(Debts!A14="","",Debts!A14)</f>
        <v/>
      </c>
      <c r="B29" t="n">
        <v>10</v>
      </c>
      <c r="C29">
        <f>IF(Debts!$V$14=0,"",IF(E_Snow!BO$365&gt;0,"",COUNTIF(E_Snow!BO$6:BO$365,"&gt;0")+1))</f>
        <v/>
      </c>
      <c r="D29">
        <f>SUM(E_Snow!S$6:S$365)</f>
        <v/>
      </c>
      <c r="E29">
        <f>IF(Debts!$M$14=0,"",INDEX(E_Snow!BO$6:BO$365,Debts!$M$14))</f>
        <v/>
      </c>
      <c r="F29">
        <f>IF(AND(Debts!$AC$14=1,Debts!$M$14&gt;0,Debts!$M$14&lt;360),IF(INDEX(E_Snow!BO$6:BO$365,Debts!$M$14)&gt;0,ROUND(INDEX(E_Snow!S$6:S$365,Debts!$M$14+1)-ROUND(INDEX(E_Snow!BO$6:BO$365,Debts!$M$14)*Debts!$Y$14/12,2),2),0),0)</f>
        <v/>
      </c>
      <c r="G29">
        <f>ROUND(E_Snow!AE6+E_Snow!BC6,2)</f>
        <v/>
      </c>
    </row>
    <row r="30">
      <c r="A30">
        <f>IF(Debts!A15="","",Debts!A15)</f>
        <v/>
      </c>
      <c r="B30" t="n">
        <v>11</v>
      </c>
      <c r="C30">
        <f>IF(Debts!$V$15=0,"",IF(E_Snow!BP$365&gt;0,"",COUNTIF(E_Snow!BP$6:BP$365,"&gt;0")+1))</f>
        <v/>
      </c>
      <c r="D30">
        <f>SUM(E_Snow!T$6:T$365)</f>
        <v/>
      </c>
      <c r="E30">
        <f>IF(Debts!$M$15=0,"",INDEX(E_Snow!BP$6:BP$365,Debts!$M$15))</f>
        <v/>
      </c>
      <c r="F30">
        <f>IF(AND(Debts!$AC$15=1,Debts!$M$15&gt;0,Debts!$M$15&lt;360),IF(INDEX(E_Snow!BP$6:BP$365,Debts!$M$15)&gt;0,ROUND(INDEX(E_Snow!T$6:T$365,Debts!$M$15+1)-ROUND(INDEX(E_Snow!BP$6:BP$365,Debts!$M$15)*Debts!$Y$15/12,2),2),0),0)</f>
        <v/>
      </c>
      <c r="G30">
        <f>ROUND(E_Snow!AF6+E_Snow!BD6,2)</f>
        <v/>
      </c>
    </row>
    <row r="31">
      <c r="A31">
        <f>IF(Debts!A16="","",Debts!A16)</f>
        <v/>
      </c>
      <c r="B31" t="n">
        <v>12</v>
      </c>
      <c r="C31">
        <f>IF(Debts!$V$16=0,"",IF(E_Snow!BQ$365&gt;0,"",COUNTIF(E_Snow!BQ$6:BQ$365,"&gt;0")+1))</f>
        <v/>
      </c>
      <c r="D31">
        <f>SUM(E_Snow!U$6:U$365)</f>
        <v/>
      </c>
      <c r="E31">
        <f>IF(Debts!$M$16=0,"",INDEX(E_Snow!BQ$6:BQ$365,Debts!$M$16))</f>
        <v/>
      </c>
      <c r="F31">
        <f>IF(AND(Debts!$AC$16=1,Debts!$M$16&gt;0,Debts!$M$16&lt;360),IF(INDEX(E_Snow!BQ$6:BQ$365,Debts!$M$16)&gt;0,ROUND(INDEX(E_Snow!U$6:U$365,Debts!$M$16+1)-ROUND(INDEX(E_Snow!BQ$6:BQ$365,Debts!$M$16)*Debts!$Y$16/12,2),2),0),0)</f>
        <v/>
      </c>
      <c r="G31">
        <f>ROUND(E_Snow!AG6+E_Snow!BE6,2)</f>
        <v/>
      </c>
    </row>
    <row r="33">
      <c r="A33" s="7" t="inlineStr">
        <is>
          <t>Avalanche</t>
        </is>
      </c>
      <c r="B33" s="7" t="inlineStr">
        <is>
          <t>Debt #</t>
        </is>
      </c>
      <c r="C33" s="7" t="inlineStr">
        <is>
          <t>Months to clear</t>
        </is>
      </c>
      <c r="D33" s="7" t="inlineStr">
        <is>
          <t>Interest</t>
        </is>
      </c>
      <c r="E33" s="7" t="inlineStr">
        <is>
          <t>Left at promo end</t>
        </is>
      </c>
      <c r="F33" s="7" t="inlineStr">
        <is>
          <t>Deferred interest</t>
        </is>
      </c>
      <c r="G33" s="7" t="inlineStr">
        <is>
          <t>Pay in month 1</t>
        </is>
      </c>
    </row>
    <row r="34">
      <c r="A34">
        <f>IF(Debts!A5="","",Debts!A5)</f>
        <v/>
      </c>
      <c r="B34" t="n">
        <v>1</v>
      </c>
      <c r="C34">
        <f>IF(Debts!$V$5=0,"",IF(E_Aval!BF$365&gt;0,"",COUNTIF(E_Aval!BF$6:BF$365,"&gt;0")+1))</f>
        <v/>
      </c>
      <c r="D34">
        <f>SUM(E_Aval!J$6:J$365)</f>
        <v/>
      </c>
      <c r="E34">
        <f>IF(Debts!$M$5=0,"",INDEX(E_Aval!BF$6:BF$365,Debts!$M$5))</f>
        <v/>
      </c>
      <c r="F34">
        <f>IF(AND(Debts!$AC$5=1,Debts!$M$5&gt;0,Debts!$M$5&lt;360),IF(INDEX(E_Aval!BF$6:BF$365,Debts!$M$5)&gt;0,ROUND(INDEX(E_Aval!J$6:J$365,Debts!$M$5+1)-ROUND(INDEX(E_Aval!BF$6:BF$365,Debts!$M$5)*Debts!$Y$5/12,2),2),0),0)</f>
        <v/>
      </c>
      <c r="G34">
        <f>ROUND(E_Aval!V6+E_Aval!AT6,2)</f>
        <v/>
      </c>
    </row>
    <row r="35">
      <c r="A35">
        <f>IF(Debts!A6="","",Debts!A6)</f>
        <v/>
      </c>
      <c r="B35" t="n">
        <v>2</v>
      </c>
      <c r="C35">
        <f>IF(Debts!$V$6=0,"",IF(E_Aval!BG$365&gt;0,"",COUNTIF(E_Aval!BG$6:BG$365,"&gt;0")+1))</f>
        <v/>
      </c>
      <c r="D35">
        <f>SUM(E_Aval!K$6:K$365)</f>
        <v/>
      </c>
      <c r="E35">
        <f>IF(Debts!$M$6=0,"",INDEX(E_Aval!BG$6:BG$365,Debts!$M$6))</f>
        <v/>
      </c>
      <c r="F35">
        <f>IF(AND(Debts!$AC$6=1,Debts!$M$6&gt;0,Debts!$M$6&lt;360),IF(INDEX(E_Aval!BG$6:BG$365,Debts!$M$6)&gt;0,ROUND(INDEX(E_Aval!K$6:K$365,Debts!$M$6+1)-ROUND(INDEX(E_Aval!BG$6:BG$365,Debts!$M$6)*Debts!$Y$6/12,2),2),0),0)</f>
        <v/>
      </c>
      <c r="G35">
        <f>ROUND(E_Aval!W6+E_Aval!AU6,2)</f>
        <v/>
      </c>
    </row>
    <row r="36">
      <c r="A36">
        <f>IF(Debts!A7="","",Debts!A7)</f>
        <v/>
      </c>
      <c r="B36" t="n">
        <v>3</v>
      </c>
      <c r="C36">
        <f>IF(Debts!$V$7=0,"",IF(E_Aval!BH$365&gt;0,"",COUNTIF(E_Aval!BH$6:BH$365,"&gt;0")+1))</f>
        <v/>
      </c>
      <c r="D36">
        <f>SUM(E_Aval!L$6:L$365)</f>
        <v/>
      </c>
      <c r="E36">
        <f>IF(Debts!$M$7=0,"",INDEX(E_Aval!BH$6:BH$365,Debts!$M$7))</f>
        <v/>
      </c>
      <c r="F36">
        <f>IF(AND(Debts!$AC$7=1,Debts!$M$7&gt;0,Debts!$M$7&lt;360),IF(INDEX(E_Aval!BH$6:BH$365,Debts!$M$7)&gt;0,ROUND(INDEX(E_Aval!L$6:L$365,Debts!$M$7+1)-ROUND(INDEX(E_Aval!BH$6:BH$365,Debts!$M$7)*Debts!$Y$7/12,2),2),0),0)</f>
        <v/>
      </c>
      <c r="G36">
        <f>ROUND(E_Aval!X6+E_Aval!AV6,2)</f>
        <v/>
      </c>
    </row>
    <row r="37">
      <c r="A37">
        <f>IF(Debts!A8="","",Debts!A8)</f>
        <v/>
      </c>
      <c r="B37" t="n">
        <v>4</v>
      </c>
      <c r="C37">
        <f>IF(Debts!$V$8=0,"",IF(E_Aval!BI$365&gt;0,"",COUNTIF(E_Aval!BI$6:BI$365,"&gt;0")+1))</f>
        <v/>
      </c>
      <c r="D37">
        <f>SUM(E_Aval!M$6:M$365)</f>
        <v/>
      </c>
      <c r="E37">
        <f>IF(Debts!$M$8=0,"",INDEX(E_Aval!BI$6:BI$365,Debts!$M$8))</f>
        <v/>
      </c>
      <c r="F37">
        <f>IF(AND(Debts!$AC$8=1,Debts!$M$8&gt;0,Debts!$M$8&lt;360),IF(INDEX(E_Aval!BI$6:BI$365,Debts!$M$8)&gt;0,ROUND(INDEX(E_Aval!M$6:M$365,Debts!$M$8+1)-ROUND(INDEX(E_Aval!BI$6:BI$365,Debts!$M$8)*Debts!$Y$8/12,2),2),0),0)</f>
        <v/>
      </c>
      <c r="G37">
        <f>ROUND(E_Aval!Y6+E_Aval!AW6,2)</f>
        <v/>
      </c>
    </row>
    <row r="38">
      <c r="A38">
        <f>IF(Debts!A9="","",Debts!A9)</f>
        <v/>
      </c>
      <c r="B38" t="n">
        <v>5</v>
      </c>
      <c r="C38">
        <f>IF(Debts!$V$9=0,"",IF(E_Aval!BJ$365&gt;0,"",COUNTIF(E_Aval!BJ$6:BJ$365,"&gt;0")+1))</f>
        <v/>
      </c>
      <c r="D38">
        <f>SUM(E_Aval!N$6:N$365)</f>
        <v/>
      </c>
      <c r="E38">
        <f>IF(Debts!$M$9=0,"",INDEX(E_Aval!BJ$6:BJ$365,Debts!$M$9))</f>
        <v/>
      </c>
      <c r="F38">
        <f>IF(AND(Debts!$AC$9=1,Debts!$M$9&gt;0,Debts!$M$9&lt;360),IF(INDEX(E_Aval!BJ$6:BJ$365,Debts!$M$9)&gt;0,ROUND(INDEX(E_Aval!N$6:N$365,Debts!$M$9+1)-ROUND(INDEX(E_Aval!BJ$6:BJ$365,Debts!$M$9)*Debts!$Y$9/12,2),2),0),0)</f>
        <v/>
      </c>
      <c r="G38">
        <f>ROUND(E_Aval!Z6+E_Aval!AX6,2)</f>
        <v/>
      </c>
    </row>
    <row r="39">
      <c r="A39">
        <f>IF(Debts!A10="","",Debts!A10)</f>
        <v/>
      </c>
      <c r="B39" t="n">
        <v>6</v>
      </c>
      <c r="C39">
        <f>IF(Debts!$V$10=0,"",IF(E_Aval!BK$365&gt;0,"",COUNTIF(E_Aval!BK$6:BK$365,"&gt;0")+1))</f>
        <v/>
      </c>
      <c r="D39">
        <f>SUM(E_Aval!O$6:O$365)</f>
        <v/>
      </c>
      <c r="E39">
        <f>IF(Debts!$M$10=0,"",INDEX(E_Aval!BK$6:BK$365,Debts!$M$10))</f>
        <v/>
      </c>
      <c r="F39">
        <f>IF(AND(Debts!$AC$10=1,Debts!$M$10&gt;0,Debts!$M$10&lt;360),IF(INDEX(E_Aval!BK$6:BK$365,Debts!$M$10)&gt;0,ROUND(INDEX(E_Aval!O$6:O$365,Debts!$M$10+1)-ROUND(INDEX(E_Aval!BK$6:BK$365,Debts!$M$10)*Debts!$Y$10/12,2),2),0),0)</f>
        <v/>
      </c>
      <c r="G39">
        <f>ROUND(E_Aval!AA6+E_Aval!AY6,2)</f>
        <v/>
      </c>
    </row>
    <row r="40">
      <c r="A40">
        <f>IF(Debts!A11="","",Debts!A11)</f>
        <v/>
      </c>
      <c r="B40" t="n">
        <v>7</v>
      </c>
      <c r="C40">
        <f>IF(Debts!$V$11=0,"",IF(E_Aval!BL$365&gt;0,"",COUNTIF(E_Aval!BL$6:BL$365,"&gt;0")+1))</f>
        <v/>
      </c>
      <c r="D40">
        <f>SUM(E_Aval!P$6:P$365)</f>
        <v/>
      </c>
      <c r="E40">
        <f>IF(Debts!$M$11=0,"",INDEX(E_Aval!BL$6:BL$365,Debts!$M$11))</f>
        <v/>
      </c>
      <c r="F40">
        <f>IF(AND(Debts!$AC$11=1,Debts!$M$11&gt;0,Debts!$M$11&lt;360),IF(INDEX(E_Aval!BL$6:BL$365,Debts!$M$11)&gt;0,ROUND(INDEX(E_Aval!P$6:P$365,Debts!$M$11+1)-ROUND(INDEX(E_Aval!BL$6:BL$365,Debts!$M$11)*Debts!$Y$11/12,2),2),0),0)</f>
        <v/>
      </c>
      <c r="G40">
        <f>ROUND(E_Aval!AB6+E_Aval!AZ6,2)</f>
        <v/>
      </c>
    </row>
    <row r="41">
      <c r="A41">
        <f>IF(Debts!A12="","",Debts!A12)</f>
        <v/>
      </c>
      <c r="B41" t="n">
        <v>8</v>
      </c>
      <c r="C41">
        <f>IF(Debts!$V$12=0,"",IF(E_Aval!BM$365&gt;0,"",COUNTIF(E_Aval!BM$6:BM$365,"&gt;0")+1))</f>
        <v/>
      </c>
      <c r="D41">
        <f>SUM(E_Aval!Q$6:Q$365)</f>
        <v/>
      </c>
      <c r="E41">
        <f>IF(Debts!$M$12=0,"",INDEX(E_Aval!BM$6:BM$365,Debts!$M$12))</f>
        <v/>
      </c>
      <c r="F41">
        <f>IF(AND(Debts!$AC$12=1,Debts!$M$12&gt;0,Debts!$M$12&lt;360),IF(INDEX(E_Aval!BM$6:BM$365,Debts!$M$12)&gt;0,ROUND(INDEX(E_Aval!Q$6:Q$365,Debts!$M$12+1)-ROUND(INDEX(E_Aval!BM$6:BM$365,Debts!$M$12)*Debts!$Y$12/12,2),2),0),0)</f>
        <v/>
      </c>
      <c r="G41">
        <f>ROUND(E_Aval!AC6+E_Aval!BA6,2)</f>
        <v/>
      </c>
    </row>
    <row r="42">
      <c r="A42">
        <f>IF(Debts!A13="","",Debts!A13)</f>
        <v/>
      </c>
      <c r="B42" t="n">
        <v>9</v>
      </c>
      <c r="C42">
        <f>IF(Debts!$V$13=0,"",IF(E_Aval!BN$365&gt;0,"",COUNTIF(E_Aval!BN$6:BN$365,"&gt;0")+1))</f>
        <v/>
      </c>
      <c r="D42">
        <f>SUM(E_Aval!R$6:R$365)</f>
        <v/>
      </c>
      <c r="E42">
        <f>IF(Debts!$M$13=0,"",INDEX(E_Aval!BN$6:BN$365,Debts!$M$13))</f>
        <v/>
      </c>
      <c r="F42">
        <f>IF(AND(Debts!$AC$13=1,Debts!$M$13&gt;0,Debts!$M$13&lt;360),IF(INDEX(E_Aval!BN$6:BN$365,Debts!$M$13)&gt;0,ROUND(INDEX(E_Aval!R$6:R$365,Debts!$M$13+1)-ROUND(INDEX(E_Aval!BN$6:BN$365,Debts!$M$13)*Debts!$Y$13/12,2),2),0),0)</f>
        <v/>
      </c>
      <c r="G42">
        <f>ROUND(E_Aval!AD6+E_Aval!BB6,2)</f>
        <v/>
      </c>
    </row>
    <row r="43">
      <c r="A43">
        <f>IF(Debts!A14="","",Debts!A14)</f>
        <v/>
      </c>
      <c r="B43" t="n">
        <v>10</v>
      </c>
      <c r="C43">
        <f>IF(Debts!$V$14=0,"",IF(E_Aval!BO$365&gt;0,"",COUNTIF(E_Aval!BO$6:BO$365,"&gt;0")+1))</f>
        <v/>
      </c>
      <c r="D43">
        <f>SUM(E_Aval!S$6:S$365)</f>
        <v/>
      </c>
      <c r="E43">
        <f>IF(Debts!$M$14=0,"",INDEX(E_Aval!BO$6:BO$365,Debts!$M$14))</f>
        <v/>
      </c>
      <c r="F43">
        <f>IF(AND(Debts!$AC$14=1,Debts!$M$14&gt;0,Debts!$M$14&lt;360),IF(INDEX(E_Aval!BO$6:BO$365,Debts!$M$14)&gt;0,ROUND(INDEX(E_Aval!S$6:S$365,Debts!$M$14+1)-ROUND(INDEX(E_Aval!BO$6:BO$365,Debts!$M$14)*Debts!$Y$14/12,2),2),0),0)</f>
        <v/>
      </c>
      <c r="G43">
        <f>ROUND(E_Aval!AE6+E_Aval!BC6,2)</f>
        <v/>
      </c>
    </row>
    <row r="44">
      <c r="A44">
        <f>IF(Debts!A15="","",Debts!A15)</f>
        <v/>
      </c>
      <c r="B44" t="n">
        <v>11</v>
      </c>
      <c r="C44">
        <f>IF(Debts!$V$15=0,"",IF(E_Aval!BP$365&gt;0,"",COUNTIF(E_Aval!BP$6:BP$365,"&gt;0")+1))</f>
        <v/>
      </c>
      <c r="D44">
        <f>SUM(E_Aval!T$6:T$365)</f>
        <v/>
      </c>
      <c r="E44">
        <f>IF(Debts!$M$15=0,"",INDEX(E_Aval!BP$6:BP$365,Debts!$M$15))</f>
        <v/>
      </c>
      <c r="F44">
        <f>IF(AND(Debts!$AC$15=1,Debts!$M$15&gt;0,Debts!$M$15&lt;360),IF(INDEX(E_Aval!BP$6:BP$365,Debts!$M$15)&gt;0,ROUND(INDEX(E_Aval!T$6:T$365,Debts!$M$15+1)-ROUND(INDEX(E_Aval!BP$6:BP$365,Debts!$M$15)*Debts!$Y$15/12,2),2),0),0)</f>
        <v/>
      </c>
      <c r="G44">
        <f>ROUND(E_Aval!AF6+E_Aval!BD6,2)</f>
        <v/>
      </c>
    </row>
    <row r="45">
      <c r="A45">
        <f>IF(Debts!A16="","",Debts!A16)</f>
        <v/>
      </c>
      <c r="B45" t="n">
        <v>12</v>
      </c>
      <c r="C45">
        <f>IF(Debts!$V$16=0,"",IF(E_Aval!BQ$365&gt;0,"",COUNTIF(E_Aval!BQ$6:BQ$365,"&gt;0")+1))</f>
        <v/>
      </c>
      <c r="D45">
        <f>SUM(E_Aval!U$6:U$365)</f>
        <v/>
      </c>
      <c r="E45">
        <f>IF(Debts!$M$16=0,"",INDEX(E_Aval!BQ$6:BQ$365,Debts!$M$16))</f>
        <v/>
      </c>
      <c r="F45">
        <f>IF(AND(Debts!$AC$16=1,Debts!$M$16&gt;0,Debts!$M$16&lt;360),IF(INDEX(E_Aval!BQ$6:BQ$365,Debts!$M$16)&gt;0,ROUND(INDEX(E_Aval!U$6:U$365,Debts!$M$16+1)-ROUND(INDEX(E_Aval!BQ$6:BQ$365,Debts!$M$16)*Debts!$Y$16/12,2),2),0),0)</f>
        <v/>
      </c>
      <c r="G45">
        <f>ROUND(E_Aval!AG6+E_Aval!BE6,2)</f>
        <v/>
      </c>
    </row>
    <row r="47">
      <c r="A47" s="7" t="inlineStr">
        <is>
          <t>Avalanche + promo deadlines</t>
        </is>
      </c>
      <c r="B47" s="7" t="inlineStr">
        <is>
          <t>Debt #</t>
        </is>
      </c>
      <c r="C47" s="7" t="inlineStr">
        <is>
          <t>Months to clear</t>
        </is>
      </c>
      <c r="D47" s="7" t="inlineStr">
        <is>
          <t>Interest</t>
        </is>
      </c>
      <c r="E47" s="7" t="inlineStr">
        <is>
          <t>Left at promo end</t>
        </is>
      </c>
      <c r="F47" s="7" t="inlineStr">
        <is>
          <t>Deferred interest</t>
        </is>
      </c>
      <c r="G47" s="7" t="inlineStr">
        <is>
          <t>Pay in month 1</t>
        </is>
      </c>
    </row>
    <row r="48">
      <c r="A48">
        <f>IF(Debts!A5="","",Debts!A5)</f>
        <v/>
      </c>
      <c r="B48" t="n">
        <v>1</v>
      </c>
      <c r="C48">
        <f>IF(Debts!$V$5=0,"",IF(E_Smart!BF$365&gt;0,"",COUNTIF(E_Smart!BF$6:BF$365,"&gt;0")+1))</f>
        <v/>
      </c>
      <c r="D48">
        <f>SUM(E_Smart!J$6:J$365)</f>
        <v/>
      </c>
      <c r="E48">
        <f>IF(Debts!$M$5=0,"",INDEX(E_Smart!BF$6:BF$365,Debts!$M$5))</f>
        <v/>
      </c>
      <c r="F48">
        <f>IF(AND(Debts!$AC$5=1,Debts!$M$5&gt;0,Debts!$M$5&lt;360),IF(INDEX(E_Smart!BF$6:BF$365,Debts!$M$5)&gt;0,ROUND(INDEX(E_Smart!J$6:J$365,Debts!$M$5+1)-ROUND(INDEX(E_Smart!BF$6:BF$365,Debts!$M$5)*Debts!$Y$5/12,2),2),0),0)</f>
        <v/>
      </c>
      <c r="G48">
        <f>ROUND(E_Smart!V6+E_Smart!AT6,2)</f>
        <v/>
      </c>
    </row>
    <row r="49">
      <c r="A49">
        <f>IF(Debts!A6="","",Debts!A6)</f>
        <v/>
      </c>
      <c r="B49" t="n">
        <v>2</v>
      </c>
      <c r="C49">
        <f>IF(Debts!$V$6=0,"",IF(E_Smart!BG$365&gt;0,"",COUNTIF(E_Smart!BG$6:BG$365,"&gt;0")+1))</f>
        <v/>
      </c>
      <c r="D49">
        <f>SUM(E_Smart!K$6:K$365)</f>
        <v/>
      </c>
      <c r="E49">
        <f>IF(Debts!$M$6=0,"",INDEX(E_Smart!BG$6:BG$365,Debts!$M$6))</f>
        <v/>
      </c>
      <c r="F49">
        <f>IF(AND(Debts!$AC$6=1,Debts!$M$6&gt;0,Debts!$M$6&lt;360),IF(INDEX(E_Smart!BG$6:BG$365,Debts!$M$6)&gt;0,ROUND(INDEX(E_Smart!K$6:K$365,Debts!$M$6+1)-ROUND(INDEX(E_Smart!BG$6:BG$365,Debts!$M$6)*Debts!$Y$6/12,2),2),0),0)</f>
        <v/>
      </c>
      <c r="G49">
        <f>ROUND(E_Smart!W6+E_Smart!AU6,2)</f>
        <v/>
      </c>
    </row>
    <row r="50">
      <c r="A50">
        <f>IF(Debts!A7="","",Debts!A7)</f>
        <v/>
      </c>
      <c r="B50" t="n">
        <v>3</v>
      </c>
      <c r="C50">
        <f>IF(Debts!$V$7=0,"",IF(E_Smart!BH$365&gt;0,"",COUNTIF(E_Smart!BH$6:BH$365,"&gt;0")+1))</f>
        <v/>
      </c>
      <c r="D50">
        <f>SUM(E_Smart!L$6:L$365)</f>
        <v/>
      </c>
      <c r="E50">
        <f>IF(Debts!$M$7=0,"",INDEX(E_Smart!BH$6:BH$365,Debts!$M$7))</f>
        <v/>
      </c>
      <c r="F50">
        <f>IF(AND(Debts!$AC$7=1,Debts!$M$7&gt;0,Debts!$M$7&lt;360),IF(INDEX(E_Smart!BH$6:BH$365,Debts!$M$7)&gt;0,ROUND(INDEX(E_Smart!L$6:L$365,Debts!$M$7+1)-ROUND(INDEX(E_Smart!BH$6:BH$365,Debts!$M$7)*Debts!$Y$7/12,2),2),0),0)</f>
        <v/>
      </c>
      <c r="G50">
        <f>ROUND(E_Smart!X6+E_Smart!AV6,2)</f>
        <v/>
      </c>
    </row>
    <row r="51">
      <c r="A51">
        <f>IF(Debts!A8="","",Debts!A8)</f>
        <v/>
      </c>
      <c r="B51" t="n">
        <v>4</v>
      </c>
      <c r="C51">
        <f>IF(Debts!$V$8=0,"",IF(E_Smart!BI$365&gt;0,"",COUNTIF(E_Smart!BI$6:BI$365,"&gt;0")+1))</f>
        <v/>
      </c>
      <c r="D51">
        <f>SUM(E_Smart!M$6:M$365)</f>
        <v/>
      </c>
      <c r="E51">
        <f>IF(Debts!$M$8=0,"",INDEX(E_Smart!BI$6:BI$365,Debts!$M$8))</f>
        <v/>
      </c>
      <c r="F51">
        <f>IF(AND(Debts!$AC$8=1,Debts!$M$8&gt;0,Debts!$M$8&lt;360),IF(INDEX(E_Smart!BI$6:BI$365,Debts!$M$8)&gt;0,ROUND(INDEX(E_Smart!M$6:M$365,Debts!$M$8+1)-ROUND(INDEX(E_Smart!BI$6:BI$365,Debts!$M$8)*Debts!$Y$8/12,2),2),0),0)</f>
        <v/>
      </c>
      <c r="G51">
        <f>ROUND(E_Smart!Y6+E_Smart!AW6,2)</f>
        <v/>
      </c>
    </row>
    <row r="52">
      <c r="A52">
        <f>IF(Debts!A9="","",Debts!A9)</f>
        <v/>
      </c>
      <c r="B52" t="n">
        <v>5</v>
      </c>
      <c r="C52">
        <f>IF(Debts!$V$9=0,"",IF(E_Smart!BJ$365&gt;0,"",COUNTIF(E_Smart!BJ$6:BJ$365,"&gt;0")+1))</f>
        <v/>
      </c>
      <c r="D52">
        <f>SUM(E_Smart!N$6:N$365)</f>
        <v/>
      </c>
      <c r="E52">
        <f>IF(Debts!$M$9=0,"",INDEX(E_Smart!BJ$6:BJ$365,Debts!$M$9))</f>
        <v/>
      </c>
      <c r="F52">
        <f>IF(AND(Debts!$AC$9=1,Debts!$M$9&gt;0,Debts!$M$9&lt;360),IF(INDEX(E_Smart!BJ$6:BJ$365,Debts!$M$9)&gt;0,ROUND(INDEX(E_Smart!N$6:N$365,Debts!$M$9+1)-ROUND(INDEX(E_Smart!BJ$6:BJ$365,Debts!$M$9)*Debts!$Y$9/12,2),2),0),0)</f>
        <v/>
      </c>
      <c r="G52">
        <f>ROUND(E_Smart!Z6+E_Smart!AX6,2)</f>
        <v/>
      </c>
    </row>
    <row r="53">
      <c r="A53">
        <f>IF(Debts!A10="","",Debts!A10)</f>
        <v/>
      </c>
      <c r="B53" t="n">
        <v>6</v>
      </c>
      <c r="C53">
        <f>IF(Debts!$V$10=0,"",IF(E_Smart!BK$365&gt;0,"",COUNTIF(E_Smart!BK$6:BK$365,"&gt;0")+1))</f>
        <v/>
      </c>
      <c r="D53">
        <f>SUM(E_Smart!O$6:O$365)</f>
        <v/>
      </c>
      <c r="E53">
        <f>IF(Debts!$M$10=0,"",INDEX(E_Smart!BK$6:BK$365,Debts!$M$10))</f>
        <v/>
      </c>
      <c r="F53">
        <f>IF(AND(Debts!$AC$10=1,Debts!$M$10&gt;0,Debts!$M$10&lt;360),IF(INDEX(E_Smart!BK$6:BK$365,Debts!$M$10)&gt;0,ROUND(INDEX(E_Smart!O$6:O$365,Debts!$M$10+1)-ROUND(INDEX(E_Smart!BK$6:BK$365,Debts!$M$10)*Debts!$Y$10/12,2),2),0),0)</f>
        <v/>
      </c>
      <c r="G53">
        <f>ROUND(E_Smart!AA6+E_Smart!AY6,2)</f>
        <v/>
      </c>
    </row>
    <row r="54">
      <c r="A54">
        <f>IF(Debts!A11="","",Debts!A11)</f>
        <v/>
      </c>
      <c r="B54" t="n">
        <v>7</v>
      </c>
      <c r="C54">
        <f>IF(Debts!$V$11=0,"",IF(E_Smart!BL$365&gt;0,"",COUNTIF(E_Smart!BL$6:BL$365,"&gt;0")+1))</f>
        <v/>
      </c>
      <c r="D54">
        <f>SUM(E_Smart!P$6:P$365)</f>
        <v/>
      </c>
      <c r="E54">
        <f>IF(Debts!$M$11=0,"",INDEX(E_Smart!BL$6:BL$365,Debts!$M$11))</f>
        <v/>
      </c>
      <c r="F54">
        <f>IF(AND(Debts!$AC$11=1,Debts!$M$11&gt;0,Debts!$M$11&lt;360),IF(INDEX(E_Smart!BL$6:BL$365,Debts!$M$11)&gt;0,ROUND(INDEX(E_Smart!P$6:P$365,Debts!$M$11+1)-ROUND(INDEX(E_Smart!BL$6:BL$365,Debts!$M$11)*Debts!$Y$11/12,2),2),0),0)</f>
        <v/>
      </c>
      <c r="G54">
        <f>ROUND(E_Smart!AB6+E_Smart!AZ6,2)</f>
        <v/>
      </c>
    </row>
    <row r="55">
      <c r="A55">
        <f>IF(Debts!A12="","",Debts!A12)</f>
        <v/>
      </c>
      <c r="B55" t="n">
        <v>8</v>
      </c>
      <c r="C55">
        <f>IF(Debts!$V$12=0,"",IF(E_Smart!BM$365&gt;0,"",COUNTIF(E_Smart!BM$6:BM$365,"&gt;0")+1))</f>
        <v/>
      </c>
      <c r="D55">
        <f>SUM(E_Smart!Q$6:Q$365)</f>
        <v/>
      </c>
      <c r="E55">
        <f>IF(Debts!$M$12=0,"",INDEX(E_Smart!BM$6:BM$365,Debts!$M$12))</f>
        <v/>
      </c>
      <c r="F55">
        <f>IF(AND(Debts!$AC$12=1,Debts!$M$12&gt;0,Debts!$M$12&lt;360),IF(INDEX(E_Smart!BM$6:BM$365,Debts!$M$12)&gt;0,ROUND(INDEX(E_Smart!Q$6:Q$365,Debts!$M$12+1)-ROUND(INDEX(E_Smart!BM$6:BM$365,Debts!$M$12)*Debts!$Y$12/12,2),2),0),0)</f>
        <v/>
      </c>
      <c r="G55">
        <f>ROUND(E_Smart!AC6+E_Smart!BA6,2)</f>
        <v/>
      </c>
    </row>
    <row r="56">
      <c r="A56">
        <f>IF(Debts!A13="","",Debts!A13)</f>
        <v/>
      </c>
      <c r="B56" t="n">
        <v>9</v>
      </c>
      <c r="C56">
        <f>IF(Debts!$V$13=0,"",IF(E_Smart!BN$365&gt;0,"",COUNTIF(E_Smart!BN$6:BN$365,"&gt;0")+1))</f>
        <v/>
      </c>
      <c r="D56">
        <f>SUM(E_Smart!R$6:R$365)</f>
        <v/>
      </c>
      <c r="E56">
        <f>IF(Debts!$M$13=0,"",INDEX(E_Smart!BN$6:BN$365,Debts!$M$13))</f>
        <v/>
      </c>
      <c r="F56">
        <f>IF(AND(Debts!$AC$13=1,Debts!$M$13&gt;0,Debts!$M$13&lt;360),IF(INDEX(E_Smart!BN$6:BN$365,Debts!$M$13)&gt;0,ROUND(INDEX(E_Smart!R$6:R$365,Debts!$M$13+1)-ROUND(INDEX(E_Smart!BN$6:BN$365,Debts!$M$13)*Debts!$Y$13/12,2),2),0),0)</f>
        <v/>
      </c>
      <c r="G56">
        <f>ROUND(E_Smart!AD6+E_Smart!BB6,2)</f>
        <v/>
      </c>
    </row>
    <row r="57">
      <c r="A57">
        <f>IF(Debts!A14="","",Debts!A14)</f>
        <v/>
      </c>
      <c r="B57" t="n">
        <v>10</v>
      </c>
      <c r="C57">
        <f>IF(Debts!$V$14=0,"",IF(E_Smart!BO$365&gt;0,"",COUNTIF(E_Smart!BO$6:BO$365,"&gt;0")+1))</f>
        <v/>
      </c>
      <c r="D57">
        <f>SUM(E_Smart!S$6:S$365)</f>
        <v/>
      </c>
      <c r="E57">
        <f>IF(Debts!$M$14=0,"",INDEX(E_Smart!BO$6:BO$365,Debts!$M$14))</f>
        <v/>
      </c>
      <c r="F57">
        <f>IF(AND(Debts!$AC$14=1,Debts!$M$14&gt;0,Debts!$M$14&lt;360),IF(INDEX(E_Smart!BO$6:BO$365,Debts!$M$14)&gt;0,ROUND(INDEX(E_Smart!S$6:S$365,Debts!$M$14+1)-ROUND(INDEX(E_Smart!BO$6:BO$365,Debts!$M$14)*Debts!$Y$14/12,2),2),0),0)</f>
        <v/>
      </c>
      <c r="G57">
        <f>ROUND(E_Smart!AE6+E_Smart!BC6,2)</f>
        <v/>
      </c>
    </row>
    <row r="58">
      <c r="A58">
        <f>IF(Debts!A15="","",Debts!A15)</f>
        <v/>
      </c>
      <c r="B58" t="n">
        <v>11</v>
      </c>
      <c r="C58">
        <f>IF(Debts!$V$15=0,"",IF(E_Smart!BP$365&gt;0,"",COUNTIF(E_Smart!BP$6:BP$365,"&gt;0")+1))</f>
        <v/>
      </c>
      <c r="D58">
        <f>SUM(E_Smart!T$6:T$365)</f>
        <v/>
      </c>
      <c r="E58">
        <f>IF(Debts!$M$15=0,"",INDEX(E_Smart!BP$6:BP$365,Debts!$M$15))</f>
        <v/>
      </c>
      <c r="F58">
        <f>IF(AND(Debts!$AC$15=1,Debts!$M$15&gt;0,Debts!$M$15&lt;360),IF(INDEX(E_Smart!BP$6:BP$365,Debts!$M$15)&gt;0,ROUND(INDEX(E_Smart!T$6:T$365,Debts!$M$15+1)-ROUND(INDEX(E_Smart!BP$6:BP$365,Debts!$M$15)*Debts!$Y$15/12,2),2),0),0)</f>
        <v/>
      </c>
      <c r="G58">
        <f>ROUND(E_Smart!AF6+E_Smart!BD6,2)</f>
        <v/>
      </c>
    </row>
    <row r="59">
      <c r="A59">
        <f>IF(Debts!A16="","",Debts!A16)</f>
        <v/>
      </c>
      <c r="B59" t="n">
        <v>12</v>
      </c>
      <c r="C59">
        <f>IF(Debts!$V$16=0,"",IF(E_Smart!BQ$365&gt;0,"",COUNTIF(E_Smart!BQ$6:BQ$365,"&gt;0")+1))</f>
        <v/>
      </c>
      <c r="D59">
        <f>SUM(E_Smart!U$6:U$365)</f>
        <v/>
      </c>
      <c r="E59">
        <f>IF(Debts!$M$16=0,"",INDEX(E_Smart!BQ$6:BQ$365,Debts!$M$16))</f>
        <v/>
      </c>
      <c r="F59">
        <f>IF(AND(Debts!$AC$16=1,Debts!$M$16&gt;0,Debts!$M$16&lt;360),IF(INDEX(E_Smart!BQ$6:BQ$365,Debts!$M$16)&gt;0,ROUND(INDEX(E_Smart!U$6:U$365,Debts!$M$16+1)-ROUND(INDEX(E_Smart!BQ$6:BQ$365,Debts!$M$16)*Debts!$Y$16/12,2),2),0),0)</f>
        <v/>
      </c>
      <c r="G59">
        <f>ROUND(E_Smart!AG6+E_Smart!BE6,2)</f>
        <v/>
      </c>
    </row>
    <row r="61">
      <c r="A61" s="7" t="inlineStr">
        <is>
          <t>Promo deadline first</t>
        </is>
      </c>
      <c r="B61" s="7" t="inlineStr">
        <is>
          <t>Debt #</t>
        </is>
      </c>
      <c r="C61" s="7" t="inlineStr">
        <is>
          <t>Months to clear</t>
        </is>
      </c>
      <c r="D61" s="7" t="inlineStr">
        <is>
          <t>Interest</t>
        </is>
      </c>
      <c r="E61" s="7" t="inlineStr">
        <is>
          <t>Left at promo end</t>
        </is>
      </c>
      <c r="F61" s="7" t="inlineStr">
        <is>
          <t>Deferred interest</t>
        </is>
      </c>
      <c r="G61" s="7" t="inlineStr">
        <is>
          <t>Pay in month 1</t>
        </is>
      </c>
    </row>
    <row r="62">
      <c r="A62">
        <f>IF(Debts!A5="","",Debts!A5)</f>
        <v/>
      </c>
      <c r="B62" t="n">
        <v>1</v>
      </c>
      <c r="C62">
        <f>IF(Debts!$V$5=0,"",IF(E_Dead!BF$365&gt;0,"",COUNTIF(E_Dead!BF$6:BF$365,"&gt;0")+1))</f>
        <v/>
      </c>
      <c r="D62">
        <f>SUM(E_Dead!J$6:J$365)</f>
        <v/>
      </c>
      <c r="E62">
        <f>IF(Debts!$M$5=0,"",INDEX(E_Dead!BF$6:BF$365,Debts!$M$5))</f>
        <v/>
      </c>
      <c r="F62">
        <f>IF(AND(Debts!$AC$5=1,Debts!$M$5&gt;0,Debts!$M$5&lt;360),IF(INDEX(E_Dead!BF$6:BF$365,Debts!$M$5)&gt;0,ROUND(INDEX(E_Dead!J$6:J$365,Debts!$M$5+1)-ROUND(INDEX(E_Dead!BF$6:BF$365,Debts!$M$5)*Debts!$Y$5/12,2),2),0),0)</f>
        <v/>
      </c>
      <c r="G62">
        <f>ROUND(E_Dead!V6+E_Dead!AT6,2)</f>
        <v/>
      </c>
    </row>
    <row r="63">
      <c r="A63">
        <f>IF(Debts!A6="","",Debts!A6)</f>
        <v/>
      </c>
      <c r="B63" t="n">
        <v>2</v>
      </c>
      <c r="C63">
        <f>IF(Debts!$V$6=0,"",IF(E_Dead!BG$365&gt;0,"",COUNTIF(E_Dead!BG$6:BG$365,"&gt;0")+1))</f>
        <v/>
      </c>
      <c r="D63">
        <f>SUM(E_Dead!K$6:K$365)</f>
        <v/>
      </c>
      <c r="E63">
        <f>IF(Debts!$M$6=0,"",INDEX(E_Dead!BG$6:BG$365,Debts!$M$6))</f>
        <v/>
      </c>
      <c r="F63">
        <f>IF(AND(Debts!$AC$6=1,Debts!$M$6&gt;0,Debts!$M$6&lt;360),IF(INDEX(E_Dead!BG$6:BG$365,Debts!$M$6)&gt;0,ROUND(INDEX(E_Dead!K$6:K$365,Debts!$M$6+1)-ROUND(INDEX(E_Dead!BG$6:BG$365,Debts!$M$6)*Debts!$Y$6/12,2),2),0),0)</f>
        <v/>
      </c>
      <c r="G63">
        <f>ROUND(E_Dead!W6+E_Dead!AU6,2)</f>
        <v/>
      </c>
    </row>
    <row r="64">
      <c r="A64">
        <f>IF(Debts!A7="","",Debts!A7)</f>
        <v/>
      </c>
      <c r="B64" t="n">
        <v>3</v>
      </c>
      <c r="C64">
        <f>IF(Debts!$V$7=0,"",IF(E_Dead!BH$365&gt;0,"",COUNTIF(E_Dead!BH$6:BH$365,"&gt;0")+1))</f>
        <v/>
      </c>
      <c r="D64">
        <f>SUM(E_Dead!L$6:L$365)</f>
        <v/>
      </c>
      <c r="E64">
        <f>IF(Debts!$M$7=0,"",INDEX(E_Dead!BH$6:BH$365,Debts!$M$7))</f>
        <v/>
      </c>
      <c r="F64">
        <f>IF(AND(Debts!$AC$7=1,Debts!$M$7&gt;0,Debts!$M$7&lt;360),IF(INDEX(E_Dead!BH$6:BH$365,Debts!$M$7)&gt;0,ROUND(INDEX(E_Dead!L$6:L$365,Debts!$M$7+1)-ROUND(INDEX(E_Dead!BH$6:BH$365,Debts!$M$7)*Debts!$Y$7/12,2),2),0),0)</f>
        <v/>
      </c>
      <c r="G64">
        <f>ROUND(E_Dead!X6+E_Dead!AV6,2)</f>
        <v/>
      </c>
    </row>
    <row r="65">
      <c r="A65">
        <f>IF(Debts!A8="","",Debts!A8)</f>
        <v/>
      </c>
      <c r="B65" t="n">
        <v>4</v>
      </c>
      <c r="C65">
        <f>IF(Debts!$V$8=0,"",IF(E_Dead!BI$365&gt;0,"",COUNTIF(E_Dead!BI$6:BI$365,"&gt;0")+1))</f>
        <v/>
      </c>
      <c r="D65">
        <f>SUM(E_Dead!M$6:M$365)</f>
        <v/>
      </c>
      <c r="E65">
        <f>IF(Debts!$M$8=0,"",INDEX(E_Dead!BI$6:BI$365,Debts!$M$8))</f>
        <v/>
      </c>
      <c r="F65">
        <f>IF(AND(Debts!$AC$8=1,Debts!$M$8&gt;0,Debts!$M$8&lt;360),IF(INDEX(E_Dead!BI$6:BI$365,Debts!$M$8)&gt;0,ROUND(INDEX(E_Dead!M$6:M$365,Debts!$M$8+1)-ROUND(INDEX(E_Dead!BI$6:BI$365,Debts!$M$8)*Debts!$Y$8/12,2),2),0),0)</f>
        <v/>
      </c>
      <c r="G65">
        <f>ROUND(E_Dead!Y6+E_Dead!AW6,2)</f>
        <v/>
      </c>
    </row>
    <row r="66">
      <c r="A66">
        <f>IF(Debts!A9="","",Debts!A9)</f>
        <v/>
      </c>
      <c r="B66" t="n">
        <v>5</v>
      </c>
      <c r="C66">
        <f>IF(Debts!$V$9=0,"",IF(E_Dead!BJ$365&gt;0,"",COUNTIF(E_Dead!BJ$6:BJ$365,"&gt;0")+1))</f>
        <v/>
      </c>
      <c r="D66">
        <f>SUM(E_Dead!N$6:N$365)</f>
        <v/>
      </c>
      <c r="E66">
        <f>IF(Debts!$M$9=0,"",INDEX(E_Dead!BJ$6:BJ$365,Debts!$M$9))</f>
        <v/>
      </c>
      <c r="F66">
        <f>IF(AND(Debts!$AC$9=1,Debts!$M$9&gt;0,Debts!$M$9&lt;360),IF(INDEX(E_Dead!BJ$6:BJ$365,Debts!$M$9)&gt;0,ROUND(INDEX(E_Dead!N$6:N$365,Debts!$M$9+1)-ROUND(INDEX(E_Dead!BJ$6:BJ$365,Debts!$M$9)*Debts!$Y$9/12,2),2),0),0)</f>
        <v/>
      </c>
      <c r="G66">
        <f>ROUND(E_Dead!Z6+E_Dead!AX6,2)</f>
        <v/>
      </c>
    </row>
    <row r="67">
      <c r="A67">
        <f>IF(Debts!A10="","",Debts!A10)</f>
        <v/>
      </c>
      <c r="B67" t="n">
        <v>6</v>
      </c>
      <c r="C67">
        <f>IF(Debts!$V$10=0,"",IF(E_Dead!BK$365&gt;0,"",COUNTIF(E_Dead!BK$6:BK$365,"&gt;0")+1))</f>
        <v/>
      </c>
      <c r="D67">
        <f>SUM(E_Dead!O$6:O$365)</f>
        <v/>
      </c>
      <c r="E67">
        <f>IF(Debts!$M$10=0,"",INDEX(E_Dead!BK$6:BK$365,Debts!$M$10))</f>
        <v/>
      </c>
      <c r="F67">
        <f>IF(AND(Debts!$AC$10=1,Debts!$M$10&gt;0,Debts!$M$10&lt;360),IF(INDEX(E_Dead!BK$6:BK$365,Debts!$M$10)&gt;0,ROUND(INDEX(E_Dead!O$6:O$365,Debts!$M$10+1)-ROUND(INDEX(E_Dead!BK$6:BK$365,Debts!$M$10)*Debts!$Y$10/12,2),2),0),0)</f>
        <v/>
      </c>
      <c r="G67">
        <f>ROUND(E_Dead!AA6+E_Dead!AY6,2)</f>
        <v/>
      </c>
    </row>
    <row r="68">
      <c r="A68">
        <f>IF(Debts!A11="","",Debts!A11)</f>
        <v/>
      </c>
      <c r="B68" t="n">
        <v>7</v>
      </c>
      <c r="C68">
        <f>IF(Debts!$V$11=0,"",IF(E_Dead!BL$365&gt;0,"",COUNTIF(E_Dead!BL$6:BL$365,"&gt;0")+1))</f>
        <v/>
      </c>
      <c r="D68">
        <f>SUM(E_Dead!P$6:P$365)</f>
        <v/>
      </c>
      <c r="E68">
        <f>IF(Debts!$M$11=0,"",INDEX(E_Dead!BL$6:BL$365,Debts!$M$11))</f>
        <v/>
      </c>
      <c r="F68">
        <f>IF(AND(Debts!$AC$11=1,Debts!$M$11&gt;0,Debts!$M$11&lt;360),IF(INDEX(E_Dead!BL$6:BL$365,Debts!$M$11)&gt;0,ROUND(INDEX(E_Dead!P$6:P$365,Debts!$M$11+1)-ROUND(INDEX(E_Dead!BL$6:BL$365,Debts!$M$11)*Debts!$Y$11/12,2),2),0),0)</f>
        <v/>
      </c>
      <c r="G68">
        <f>ROUND(E_Dead!AB6+E_Dead!AZ6,2)</f>
        <v/>
      </c>
    </row>
    <row r="69">
      <c r="A69">
        <f>IF(Debts!A12="","",Debts!A12)</f>
        <v/>
      </c>
      <c r="B69" t="n">
        <v>8</v>
      </c>
      <c r="C69">
        <f>IF(Debts!$V$12=0,"",IF(E_Dead!BM$365&gt;0,"",COUNTIF(E_Dead!BM$6:BM$365,"&gt;0")+1))</f>
        <v/>
      </c>
      <c r="D69">
        <f>SUM(E_Dead!Q$6:Q$365)</f>
        <v/>
      </c>
      <c r="E69">
        <f>IF(Debts!$M$12=0,"",INDEX(E_Dead!BM$6:BM$365,Debts!$M$12))</f>
        <v/>
      </c>
      <c r="F69">
        <f>IF(AND(Debts!$AC$12=1,Debts!$M$12&gt;0,Debts!$M$12&lt;360),IF(INDEX(E_Dead!BM$6:BM$365,Debts!$M$12)&gt;0,ROUND(INDEX(E_Dead!Q$6:Q$365,Debts!$M$12+1)-ROUND(INDEX(E_Dead!BM$6:BM$365,Debts!$M$12)*Debts!$Y$12/12,2),2),0),0)</f>
        <v/>
      </c>
      <c r="G69">
        <f>ROUND(E_Dead!AC6+E_Dead!BA6,2)</f>
        <v/>
      </c>
    </row>
    <row r="70">
      <c r="A70">
        <f>IF(Debts!A13="","",Debts!A13)</f>
        <v/>
      </c>
      <c r="B70" t="n">
        <v>9</v>
      </c>
      <c r="C70">
        <f>IF(Debts!$V$13=0,"",IF(E_Dead!BN$365&gt;0,"",COUNTIF(E_Dead!BN$6:BN$365,"&gt;0")+1))</f>
        <v/>
      </c>
      <c r="D70">
        <f>SUM(E_Dead!R$6:R$365)</f>
        <v/>
      </c>
      <c r="E70">
        <f>IF(Debts!$M$13=0,"",INDEX(E_Dead!BN$6:BN$365,Debts!$M$13))</f>
        <v/>
      </c>
      <c r="F70">
        <f>IF(AND(Debts!$AC$13=1,Debts!$M$13&gt;0,Debts!$M$13&lt;360),IF(INDEX(E_Dead!BN$6:BN$365,Debts!$M$13)&gt;0,ROUND(INDEX(E_Dead!R$6:R$365,Debts!$M$13+1)-ROUND(INDEX(E_Dead!BN$6:BN$365,Debts!$M$13)*Debts!$Y$13/12,2),2),0),0)</f>
        <v/>
      </c>
      <c r="G70">
        <f>ROUND(E_Dead!AD6+E_Dead!BB6,2)</f>
        <v/>
      </c>
    </row>
    <row r="71">
      <c r="A71">
        <f>IF(Debts!A14="","",Debts!A14)</f>
        <v/>
      </c>
      <c r="B71" t="n">
        <v>10</v>
      </c>
      <c r="C71">
        <f>IF(Debts!$V$14=0,"",IF(E_Dead!BO$365&gt;0,"",COUNTIF(E_Dead!BO$6:BO$365,"&gt;0")+1))</f>
        <v/>
      </c>
      <c r="D71">
        <f>SUM(E_Dead!S$6:S$365)</f>
        <v/>
      </c>
      <c r="E71">
        <f>IF(Debts!$M$14=0,"",INDEX(E_Dead!BO$6:BO$365,Debts!$M$14))</f>
        <v/>
      </c>
      <c r="F71">
        <f>IF(AND(Debts!$AC$14=1,Debts!$M$14&gt;0,Debts!$M$14&lt;360),IF(INDEX(E_Dead!BO$6:BO$365,Debts!$M$14)&gt;0,ROUND(INDEX(E_Dead!S$6:S$365,Debts!$M$14+1)-ROUND(INDEX(E_Dead!BO$6:BO$365,Debts!$M$14)*Debts!$Y$14/12,2),2),0),0)</f>
        <v/>
      </c>
      <c r="G71">
        <f>ROUND(E_Dead!AE6+E_Dead!BC6,2)</f>
        <v/>
      </c>
    </row>
    <row r="72">
      <c r="A72">
        <f>IF(Debts!A15="","",Debts!A15)</f>
        <v/>
      </c>
      <c r="B72" t="n">
        <v>11</v>
      </c>
      <c r="C72">
        <f>IF(Debts!$V$15=0,"",IF(E_Dead!BP$365&gt;0,"",COUNTIF(E_Dead!BP$6:BP$365,"&gt;0")+1))</f>
        <v/>
      </c>
      <c r="D72">
        <f>SUM(E_Dead!T$6:T$365)</f>
        <v/>
      </c>
      <c r="E72">
        <f>IF(Debts!$M$15=0,"",INDEX(E_Dead!BP$6:BP$365,Debts!$M$15))</f>
        <v/>
      </c>
      <c r="F72">
        <f>IF(AND(Debts!$AC$15=1,Debts!$M$15&gt;0,Debts!$M$15&lt;360),IF(INDEX(E_Dead!BP$6:BP$365,Debts!$M$15)&gt;0,ROUND(INDEX(E_Dead!T$6:T$365,Debts!$M$15+1)-ROUND(INDEX(E_Dead!BP$6:BP$365,Debts!$M$15)*Debts!$Y$15/12,2),2),0),0)</f>
        <v/>
      </c>
      <c r="G72">
        <f>ROUND(E_Dead!AF6+E_Dead!BD6,2)</f>
        <v/>
      </c>
    </row>
    <row r="73">
      <c r="A73">
        <f>IF(Debts!A16="","",Debts!A16)</f>
        <v/>
      </c>
      <c r="B73" t="n">
        <v>12</v>
      </c>
      <c r="C73">
        <f>IF(Debts!$V$16=0,"",IF(E_Dead!BQ$365&gt;0,"",COUNTIF(E_Dead!BQ$6:BQ$365,"&gt;0")+1))</f>
        <v/>
      </c>
      <c r="D73">
        <f>SUM(E_Dead!U$6:U$365)</f>
        <v/>
      </c>
      <c r="E73">
        <f>IF(Debts!$M$16=0,"",INDEX(E_Dead!BQ$6:BQ$365,Debts!$M$16))</f>
        <v/>
      </c>
      <c r="F73">
        <f>IF(AND(Debts!$AC$16=1,Debts!$M$16&gt;0,Debts!$M$16&lt;360),IF(INDEX(E_Dead!BQ$6:BQ$365,Debts!$M$16)&gt;0,ROUND(INDEX(E_Dead!U$6:U$365,Debts!$M$16+1)-ROUND(INDEX(E_Dead!BQ$6:BQ$365,Debts!$M$16)*Debts!$Y$16/12,2),2),0),0)</f>
        <v/>
      </c>
      <c r="G73">
        <f>ROUND(E_Dead!AG6+E_Dead!BE6,2)</f>
        <v/>
      </c>
    </row>
    <row r="75">
      <c r="A75" s="7" t="inlineStr">
        <is>
          <t>Custom order</t>
        </is>
      </c>
      <c r="B75" s="7" t="inlineStr">
        <is>
          <t>Debt #</t>
        </is>
      </c>
      <c r="C75" s="7" t="inlineStr">
        <is>
          <t>Months to clear</t>
        </is>
      </c>
      <c r="D75" s="7" t="inlineStr">
        <is>
          <t>Interest</t>
        </is>
      </c>
      <c r="E75" s="7" t="inlineStr">
        <is>
          <t>Left at promo end</t>
        </is>
      </c>
      <c r="F75" s="7" t="inlineStr">
        <is>
          <t>Deferred interest</t>
        </is>
      </c>
      <c r="G75" s="7" t="inlineStr">
        <is>
          <t>Pay in month 1</t>
        </is>
      </c>
    </row>
    <row r="76">
      <c r="A76">
        <f>IF(Debts!A5="","",Debts!A5)</f>
        <v/>
      </c>
      <c r="B76" t="n">
        <v>1</v>
      </c>
      <c r="C76">
        <f>IF(Debts!$V$5=0,"",IF(E_Cust!BF$365&gt;0,"",COUNTIF(E_Cust!BF$6:BF$365,"&gt;0")+1))</f>
        <v/>
      </c>
      <c r="D76">
        <f>SUM(E_Cust!J$6:J$365)</f>
        <v/>
      </c>
      <c r="E76">
        <f>IF(Debts!$M$5=0,"",INDEX(E_Cust!BF$6:BF$365,Debts!$M$5))</f>
        <v/>
      </c>
      <c r="F76">
        <f>IF(AND(Debts!$AC$5=1,Debts!$M$5&gt;0,Debts!$M$5&lt;360),IF(INDEX(E_Cust!BF$6:BF$365,Debts!$M$5)&gt;0,ROUND(INDEX(E_Cust!J$6:J$365,Debts!$M$5+1)-ROUND(INDEX(E_Cust!BF$6:BF$365,Debts!$M$5)*Debts!$Y$5/12,2),2),0),0)</f>
        <v/>
      </c>
      <c r="G76">
        <f>ROUND(E_Cust!V6+E_Cust!AT6,2)</f>
        <v/>
      </c>
    </row>
    <row r="77">
      <c r="A77">
        <f>IF(Debts!A6="","",Debts!A6)</f>
        <v/>
      </c>
      <c r="B77" t="n">
        <v>2</v>
      </c>
      <c r="C77">
        <f>IF(Debts!$V$6=0,"",IF(E_Cust!BG$365&gt;0,"",COUNTIF(E_Cust!BG$6:BG$365,"&gt;0")+1))</f>
        <v/>
      </c>
      <c r="D77">
        <f>SUM(E_Cust!K$6:K$365)</f>
        <v/>
      </c>
      <c r="E77">
        <f>IF(Debts!$M$6=0,"",INDEX(E_Cust!BG$6:BG$365,Debts!$M$6))</f>
        <v/>
      </c>
      <c r="F77">
        <f>IF(AND(Debts!$AC$6=1,Debts!$M$6&gt;0,Debts!$M$6&lt;360),IF(INDEX(E_Cust!BG$6:BG$365,Debts!$M$6)&gt;0,ROUND(INDEX(E_Cust!K$6:K$365,Debts!$M$6+1)-ROUND(INDEX(E_Cust!BG$6:BG$365,Debts!$M$6)*Debts!$Y$6/12,2),2),0),0)</f>
        <v/>
      </c>
      <c r="G77">
        <f>ROUND(E_Cust!W6+E_Cust!AU6,2)</f>
        <v/>
      </c>
    </row>
    <row r="78">
      <c r="A78">
        <f>IF(Debts!A7="","",Debts!A7)</f>
        <v/>
      </c>
      <c r="B78" t="n">
        <v>3</v>
      </c>
      <c r="C78">
        <f>IF(Debts!$V$7=0,"",IF(E_Cust!BH$365&gt;0,"",COUNTIF(E_Cust!BH$6:BH$365,"&gt;0")+1))</f>
        <v/>
      </c>
      <c r="D78">
        <f>SUM(E_Cust!L$6:L$365)</f>
        <v/>
      </c>
      <c r="E78">
        <f>IF(Debts!$M$7=0,"",INDEX(E_Cust!BH$6:BH$365,Debts!$M$7))</f>
        <v/>
      </c>
      <c r="F78">
        <f>IF(AND(Debts!$AC$7=1,Debts!$M$7&gt;0,Debts!$M$7&lt;360),IF(INDEX(E_Cust!BH$6:BH$365,Debts!$M$7)&gt;0,ROUND(INDEX(E_Cust!L$6:L$365,Debts!$M$7+1)-ROUND(INDEX(E_Cust!BH$6:BH$365,Debts!$M$7)*Debts!$Y$7/12,2),2),0),0)</f>
        <v/>
      </c>
      <c r="G78">
        <f>ROUND(E_Cust!X6+E_Cust!AV6,2)</f>
        <v/>
      </c>
    </row>
    <row r="79">
      <c r="A79">
        <f>IF(Debts!A8="","",Debts!A8)</f>
        <v/>
      </c>
      <c r="B79" t="n">
        <v>4</v>
      </c>
      <c r="C79">
        <f>IF(Debts!$V$8=0,"",IF(E_Cust!BI$365&gt;0,"",COUNTIF(E_Cust!BI$6:BI$365,"&gt;0")+1))</f>
        <v/>
      </c>
      <c r="D79">
        <f>SUM(E_Cust!M$6:M$365)</f>
        <v/>
      </c>
      <c r="E79">
        <f>IF(Debts!$M$8=0,"",INDEX(E_Cust!BI$6:BI$365,Debts!$M$8))</f>
        <v/>
      </c>
      <c r="F79">
        <f>IF(AND(Debts!$AC$8=1,Debts!$M$8&gt;0,Debts!$M$8&lt;360),IF(INDEX(E_Cust!BI$6:BI$365,Debts!$M$8)&gt;0,ROUND(INDEX(E_Cust!M$6:M$365,Debts!$M$8+1)-ROUND(INDEX(E_Cust!BI$6:BI$365,Debts!$M$8)*Debts!$Y$8/12,2),2),0),0)</f>
        <v/>
      </c>
      <c r="G79">
        <f>ROUND(E_Cust!Y6+E_Cust!AW6,2)</f>
        <v/>
      </c>
    </row>
    <row r="80">
      <c r="A80">
        <f>IF(Debts!A9="","",Debts!A9)</f>
        <v/>
      </c>
      <c r="B80" t="n">
        <v>5</v>
      </c>
      <c r="C80">
        <f>IF(Debts!$V$9=0,"",IF(E_Cust!BJ$365&gt;0,"",COUNTIF(E_Cust!BJ$6:BJ$365,"&gt;0")+1))</f>
        <v/>
      </c>
      <c r="D80">
        <f>SUM(E_Cust!N$6:N$365)</f>
        <v/>
      </c>
      <c r="E80">
        <f>IF(Debts!$M$9=0,"",INDEX(E_Cust!BJ$6:BJ$365,Debts!$M$9))</f>
        <v/>
      </c>
      <c r="F80">
        <f>IF(AND(Debts!$AC$9=1,Debts!$M$9&gt;0,Debts!$M$9&lt;360),IF(INDEX(E_Cust!BJ$6:BJ$365,Debts!$M$9)&gt;0,ROUND(INDEX(E_Cust!N$6:N$365,Debts!$M$9+1)-ROUND(INDEX(E_Cust!BJ$6:BJ$365,Debts!$M$9)*Debts!$Y$9/12,2),2),0),0)</f>
        <v/>
      </c>
      <c r="G80">
        <f>ROUND(E_Cust!Z6+E_Cust!AX6,2)</f>
        <v/>
      </c>
    </row>
    <row r="81">
      <c r="A81">
        <f>IF(Debts!A10="","",Debts!A10)</f>
        <v/>
      </c>
      <c r="B81" t="n">
        <v>6</v>
      </c>
      <c r="C81">
        <f>IF(Debts!$V$10=0,"",IF(E_Cust!BK$365&gt;0,"",COUNTIF(E_Cust!BK$6:BK$365,"&gt;0")+1))</f>
        <v/>
      </c>
      <c r="D81">
        <f>SUM(E_Cust!O$6:O$365)</f>
        <v/>
      </c>
      <c r="E81">
        <f>IF(Debts!$M$10=0,"",INDEX(E_Cust!BK$6:BK$365,Debts!$M$10))</f>
        <v/>
      </c>
      <c r="F81">
        <f>IF(AND(Debts!$AC$10=1,Debts!$M$10&gt;0,Debts!$M$10&lt;360),IF(INDEX(E_Cust!BK$6:BK$365,Debts!$M$10)&gt;0,ROUND(INDEX(E_Cust!O$6:O$365,Debts!$M$10+1)-ROUND(INDEX(E_Cust!BK$6:BK$365,Debts!$M$10)*Debts!$Y$10/12,2),2),0),0)</f>
        <v/>
      </c>
      <c r="G81">
        <f>ROUND(E_Cust!AA6+E_Cust!AY6,2)</f>
        <v/>
      </c>
    </row>
    <row r="82">
      <c r="A82">
        <f>IF(Debts!A11="","",Debts!A11)</f>
        <v/>
      </c>
      <c r="B82" t="n">
        <v>7</v>
      </c>
      <c r="C82">
        <f>IF(Debts!$V$11=0,"",IF(E_Cust!BL$365&gt;0,"",COUNTIF(E_Cust!BL$6:BL$365,"&gt;0")+1))</f>
        <v/>
      </c>
      <c r="D82">
        <f>SUM(E_Cust!P$6:P$365)</f>
        <v/>
      </c>
      <c r="E82">
        <f>IF(Debts!$M$11=0,"",INDEX(E_Cust!BL$6:BL$365,Debts!$M$11))</f>
        <v/>
      </c>
      <c r="F82">
        <f>IF(AND(Debts!$AC$11=1,Debts!$M$11&gt;0,Debts!$M$11&lt;360),IF(INDEX(E_Cust!BL$6:BL$365,Debts!$M$11)&gt;0,ROUND(INDEX(E_Cust!P$6:P$365,Debts!$M$11+1)-ROUND(INDEX(E_Cust!BL$6:BL$365,Debts!$M$11)*Debts!$Y$11/12,2),2),0),0)</f>
        <v/>
      </c>
      <c r="G82">
        <f>ROUND(E_Cust!AB6+E_Cust!AZ6,2)</f>
        <v/>
      </c>
    </row>
    <row r="83">
      <c r="A83">
        <f>IF(Debts!A12="","",Debts!A12)</f>
        <v/>
      </c>
      <c r="B83" t="n">
        <v>8</v>
      </c>
      <c r="C83">
        <f>IF(Debts!$V$12=0,"",IF(E_Cust!BM$365&gt;0,"",COUNTIF(E_Cust!BM$6:BM$365,"&gt;0")+1))</f>
        <v/>
      </c>
      <c r="D83">
        <f>SUM(E_Cust!Q$6:Q$365)</f>
        <v/>
      </c>
      <c r="E83">
        <f>IF(Debts!$M$12=0,"",INDEX(E_Cust!BM$6:BM$365,Debts!$M$12))</f>
        <v/>
      </c>
      <c r="F83">
        <f>IF(AND(Debts!$AC$12=1,Debts!$M$12&gt;0,Debts!$M$12&lt;360),IF(INDEX(E_Cust!BM$6:BM$365,Debts!$M$12)&gt;0,ROUND(INDEX(E_Cust!Q$6:Q$365,Debts!$M$12+1)-ROUND(INDEX(E_Cust!BM$6:BM$365,Debts!$M$12)*Debts!$Y$12/12,2),2),0),0)</f>
        <v/>
      </c>
      <c r="G83">
        <f>ROUND(E_Cust!AC6+E_Cust!BA6,2)</f>
        <v/>
      </c>
    </row>
    <row r="84">
      <c r="A84">
        <f>IF(Debts!A13="","",Debts!A13)</f>
        <v/>
      </c>
      <c r="B84" t="n">
        <v>9</v>
      </c>
      <c r="C84">
        <f>IF(Debts!$V$13=0,"",IF(E_Cust!BN$365&gt;0,"",COUNTIF(E_Cust!BN$6:BN$365,"&gt;0")+1))</f>
        <v/>
      </c>
      <c r="D84">
        <f>SUM(E_Cust!R$6:R$365)</f>
        <v/>
      </c>
      <c r="E84">
        <f>IF(Debts!$M$13=0,"",INDEX(E_Cust!BN$6:BN$365,Debts!$M$13))</f>
        <v/>
      </c>
      <c r="F84">
        <f>IF(AND(Debts!$AC$13=1,Debts!$M$13&gt;0,Debts!$M$13&lt;360),IF(INDEX(E_Cust!BN$6:BN$365,Debts!$M$13)&gt;0,ROUND(INDEX(E_Cust!R$6:R$365,Debts!$M$13+1)-ROUND(INDEX(E_Cust!BN$6:BN$365,Debts!$M$13)*Debts!$Y$13/12,2),2),0),0)</f>
        <v/>
      </c>
      <c r="G84">
        <f>ROUND(E_Cust!AD6+E_Cust!BB6,2)</f>
        <v/>
      </c>
    </row>
    <row r="85">
      <c r="A85">
        <f>IF(Debts!A14="","",Debts!A14)</f>
        <v/>
      </c>
      <c r="B85" t="n">
        <v>10</v>
      </c>
      <c r="C85">
        <f>IF(Debts!$V$14=0,"",IF(E_Cust!BO$365&gt;0,"",COUNTIF(E_Cust!BO$6:BO$365,"&gt;0")+1))</f>
        <v/>
      </c>
      <c r="D85">
        <f>SUM(E_Cust!S$6:S$365)</f>
        <v/>
      </c>
      <c r="E85">
        <f>IF(Debts!$M$14=0,"",INDEX(E_Cust!BO$6:BO$365,Debts!$M$14))</f>
        <v/>
      </c>
      <c r="F85">
        <f>IF(AND(Debts!$AC$14=1,Debts!$M$14&gt;0,Debts!$M$14&lt;360),IF(INDEX(E_Cust!BO$6:BO$365,Debts!$M$14)&gt;0,ROUND(INDEX(E_Cust!S$6:S$365,Debts!$M$14+1)-ROUND(INDEX(E_Cust!BO$6:BO$365,Debts!$M$14)*Debts!$Y$14/12,2),2),0),0)</f>
        <v/>
      </c>
      <c r="G85">
        <f>ROUND(E_Cust!AE6+E_Cust!BC6,2)</f>
        <v/>
      </c>
    </row>
    <row r="86">
      <c r="A86">
        <f>IF(Debts!A15="","",Debts!A15)</f>
        <v/>
      </c>
      <c r="B86" t="n">
        <v>11</v>
      </c>
      <c r="C86">
        <f>IF(Debts!$V$15=0,"",IF(E_Cust!BP$365&gt;0,"",COUNTIF(E_Cust!BP$6:BP$365,"&gt;0")+1))</f>
        <v/>
      </c>
      <c r="D86">
        <f>SUM(E_Cust!T$6:T$365)</f>
        <v/>
      </c>
      <c r="E86">
        <f>IF(Debts!$M$15=0,"",INDEX(E_Cust!BP$6:BP$365,Debts!$M$15))</f>
        <v/>
      </c>
      <c r="F86">
        <f>IF(AND(Debts!$AC$15=1,Debts!$M$15&gt;0,Debts!$M$15&lt;360),IF(INDEX(E_Cust!BP$6:BP$365,Debts!$M$15)&gt;0,ROUND(INDEX(E_Cust!T$6:T$365,Debts!$M$15+1)-ROUND(INDEX(E_Cust!BP$6:BP$365,Debts!$M$15)*Debts!$Y$15/12,2),2),0),0)</f>
        <v/>
      </c>
      <c r="G86">
        <f>ROUND(E_Cust!AF6+E_Cust!BD6,2)</f>
        <v/>
      </c>
    </row>
    <row r="87">
      <c r="A87">
        <f>IF(Debts!A16="","",Debts!A16)</f>
        <v/>
      </c>
      <c r="B87" t="n">
        <v>12</v>
      </c>
      <c r="C87">
        <f>IF(Debts!$V$16=0,"",IF(E_Cust!BQ$365&gt;0,"",COUNTIF(E_Cust!BQ$6:BQ$365,"&gt;0")+1))</f>
        <v/>
      </c>
      <c r="D87">
        <f>SUM(E_Cust!U$6:U$365)</f>
        <v/>
      </c>
      <c r="E87">
        <f>IF(Debts!$M$16=0,"",INDEX(E_Cust!BQ$6:BQ$365,Debts!$M$16))</f>
        <v/>
      </c>
      <c r="F87">
        <f>IF(AND(Debts!$AC$16=1,Debts!$M$16&gt;0,Debts!$M$16&lt;360),IF(INDEX(E_Cust!BQ$6:BQ$365,Debts!$M$16)&gt;0,ROUND(INDEX(E_Cust!U$6:U$365,Debts!$M$16+1)-ROUND(INDEX(E_Cust!BQ$6:BQ$365,Debts!$M$16)*Debts!$Y$16/12,2),2),0),0)</f>
        <v/>
      </c>
      <c r="G87">
        <f>ROUND(E_Cust!AG6+E_Cust!BE6,2)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Q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s>
  <sheetData>
    <row r="1">
      <c r="A1" s="1" t="inlineStr">
        <is>
          <t>Engine: Minimums only</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E6">
        <f>SUM(V6:AG6)</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t="n">
        <v>0</v>
      </c>
      <c r="AU6" t="n">
        <v>0</v>
      </c>
      <c r="AV6" t="n">
        <v>0</v>
      </c>
      <c r="AW6" t="n">
        <v>0</v>
      </c>
      <c r="AX6" t="n">
        <v>0</v>
      </c>
      <c r="AY6" t="n">
        <v>0</v>
      </c>
      <c r="AZ6" t="n">
        <v>0</v>
      </c>
      <c r="BA6" t="n">
        <v>0</v>
      </c>
      <c r="BB6" t="n">
        <v>0</v>
      </c>
      <c r="BC6" t="n">
        <v>0</v>
      </c>
      <c r="BD6" t="n">
        <v>0</v>
      </c>
      <c r="BE6" t="n">
        <v>0</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row>
    <row r="7">
      <c r="A7" t="n">
        <v>2</v>
      </c>
      <c r="B7" s="29">
        <f>Months!B7</f>
        <v/>
      </c>
      <c r="E7">
        <f>SUM(V7:AG7)</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t="n">
        <v>0</v>
      </c>
      <c r="AU7" t="n">
        <v>0</v>
      </c>
      <c r="AV7" t="n">
        <v>0</v>
      </c>
      <c r="AW7" t="n">
        <v>0</v>
      </c>
      <c r="AX7" t="n">
        <v>0</v>
      </c>
      <c r="AY7" t="n">
        <v>0</v>
      </c>
      <c r="AZ7" t="n">
        <v>0</v>
      </c>
      <c r="BA7" t="n">
        <v>0</v>
      </c>
      <c r="BB7" t="n">
        <v>0</v>
      </c>
      <c r="BC7" t="n">
        <v>0</v>
      </c>
      <c r="BD7" t="n">
        <v>0</v>
      </c>
      <c r="BE7" t="n">
        <v>0</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row>
    <row r="8">
      <c r="A8" t="n">
        <v>3</v>
      </c>
      <c r="B8" s="29">
        <f>Months!B8</f>
        <v/>
      </c>
      <c r="E8">
        <f>SUM(V8:AG8)</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t="n">
        <v>0</v>
      </c>
      <c r="AU8" t="n">
        <v>0</v>
      </c>
      <c r="AV8" t="n">
        <v>0</v>
      </c>
      <c r="AW8" t="n">
        <v>0</v>
      </c>
      <c r="AX8" t="n">
        <v>0</v>
      </c>
      <c r="AY8" t="n">
        <v>0</v>
      </c>
      <c r="AZ8" t="n">
        <v>0</v>
      </c>
      <c r="BA8" t="n">
        <v>0</v>
      </c>
      <c r="BB8" t="n">
        <v>0</v>
      </c>
      <c r="BC8" t="n">
        <v>0</v>
      </c>
      <c r="BD8" t="n">
        <v>0</v>
      </c>
      <c r="BE8" t="n">
        <v>0</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row>
    <row r="9">
      <c r="A9" t="n">
        <v>4</v>
      </c>
      <c r="B9" s="29">
        <f>Months!B9</f>
        <v/>
      </c>
      <c r="E9">
        <f>SUM(V9:AG9)</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t="n">
        <v>0</v>
      </c>
      <c r="AU9" t="n">
        <v>0</v>
      </c>
      <c r="AV9" t="n">
        <v>0</v>
      </c>
      <c r="AW9" t="n">
        <v>0</v>
      </c>
      <c r="AX9" t="n">
        <v>0</v>
      </c>
      <c r="AY9" t="n">
        <v>0</v>
      </c>
      <c r="AZ9" t="n">
        <v>0</v>
      </c>
      <c r="BA9" t="n">
        <v>0</v>
      </c>
      <c r="BB9" t="n">
        <v>0</v>
      </c>
      <c r="BC9" t="n">
        <v>0</v>
      </c>
      <c r="BD9" t="n">
        <v>0</v>
      </c>
      <c r="BE9" t="n">
        <v>0</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row>
    <row r="10">
      <c r="A10" t="n">
        <v>5</v>
      </c>
      <c r="B10" s="29">
        <f>Months!B10</f>
        <v/>
      </c>
      <c r="E10">
        <f>SUM(V10:AG10)</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t="n">
        <v>0</v>
      </c>
      <c r="AU10" t="n">
        <v>0</v>
      </c>
      <c r="AV10" t="n">
        <v>0</v>
      </c>
      <c r="AW10" t="n">
        <v>0</v>
      </c>
      <c r="AX10" t="n">
        <v>0</v>
      </c>
      <c r="AY10" t="n">
        <v>0</v>
      </c>
      <c r="AZ10" t="n">
        <v>0</v>
      </c>
      <c r="BA10" t="n">
        <v>0</v>
      </c>
      <c r="BB10" t="n">
        <v>0</v>
      </c>
      <c r="BC10" t="n">
        <v>0</v>
      </c>
      <c r="BD10" t="n">
        <v>0</v>
      </c>
      <c r="BE10" t="n">
        <v>0</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row>
    <row r="11">
      <c r="A11" t="n">
        <v>6</v>
      </c>
      <c r="B11" s="29">
        <f>Months!B11</f>
        <v/>
      </c>
      <c r="E11">
        <f>SUM(V11:AG11)</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t="n">
        <v>0</v>
      </c>
      <c r="AU11" t="n">
        <v>0</v>
      </c>
      <c r="AV11" t="n">
        <v>0</v>
      </c>
      <c r="AW11" t="n">
        <v>0</v>
      </c>
      <c r="AX11" t="n">
        <v>0</v>
      </c>
      <c r="AY11" t="n">
        <v>0</v>
      </c>
      <c r="AZ11" t="n">
        <v>0</v>
      </c>
      <c r="BA11" t="n">
        <v>0</v>
      </c>
      <c r="BB11" t="n">
        <v>0</v>
      </c>
      <c r="BC11" t="n">
        <v>0</v>
      </c>
      <c r="BD11" t="n">
        <v>0</v>
      </c>
      <c r="BE11" t="n">
        <v>0</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row>
    <row r="12">
      <c r="A12" t="n">
        <v>7</v>
      </c>
      <c r="B12" s="29">
        <f>Months!B12</f>
        <v/>
      </c>
      <c r="E12">
        <f>SUM(V12:AG12)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t="n">
        <v>0</v>
      </c>
      <c r="AU12" t="n">
        <v>0</v>
      </c>
      <c r="AV12" t="n">
        <v>0</v>
      </c>
      <c r="AW12" t="n">
        <v>0</v>
      </c>
      <c r="AX12" t="n">
        <v>0</v>
      </c>
      <c r="AY12" t="n">
        <v>0</v>
      </c>
      <c r="AZ12" t="n">
        <v>0</v>
      </c>
      <c r="BA12" t="n">
        <v>0</v>
      </c>
      <c r="BB12" t="n">
        <v>0</v>
      </c>
      <c r="BC12" t="n">
        <v>0</v>
      </c>
      <c r="BD12" t="n">
        <v>0</v>
      </c>
      <c r="BE12" t="n">
        <v>0</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row>
    <row r="13">
      <c r="A13" t="n">
        <v>8</v>
      </c>
      <c r="B13" s="29">
        <f>Months!B13</f>
        <v/>
      </c>
      <c r="E13">
        <f>SUM(V13:AG13)</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t="n">
        <v>0</v>
      </c>
      <c r="AU13" t="n">
        <v>0</v>
      </c>
      <c r="AV13" t="n">
        <v>0</v>
      </c>
      <c r="AW13" t="n">
        <v>0</v>
      </c>
      <c r="AX13" t="n">
        <v>0</v>
      </c>
      <c r="AY13" t="n">
        <v>0</v>
      </c>
      <c r="AZ13" t="n">
        <v>0</v>
      </c>
      <c r="BA13" t="n">
        <v>0</v>
      </c>
      <c r="BB13" t="n">
        <v>0</v>
      </c>
      <c r="BC13" t="n">
        <v>0</v>
      </c>
      <c r="BD13" t="n">
        <v>0</v>
      </c>
      <c r="BE13" t="n">
        <v>0</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row>
    <row r="14">
      <c r="A14" t="n">
        <v>9</v>
      </c>
      <c r="B14" s="29">
        <f>Months!B14</f>
        <v/>
      </c>
      <c r="E14">
        <f>SUM(V14:AG14)</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t="n">
        <v>0</v>
      </c>
      <c r="AU14" t="n">
        <v>0</v>
      </c>
      <c r="AV14" t="n">
        <v>0</v>
      </c>
      <c r="AW14" t="n">
        <v>0</v>
      </c>
      <c r="AX14" t="n">
        <v>0</v>
      </c>
      <c r="AY14" t="n">
        <v>0</v>
      </c>
      <c r="AZ14" t="n">
        <v>0</v>
      </c>
      <c r="BA14" t="n">
        <v>0</v>
      </c>
      <c r="BB14" t="n">
        <v>0</v>
      </c>
      <c r="BC14" t="n">
        <v>0</v>
      </c>
      <c r="BD14" t="n">
        <v>0</v>
      </c>
      <c r="BE14" t="n">
        <v>0</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row>
    <row r="15">
      <c r="A15" t="n">
        <v>10</v>
      </c>
      <c r="B15" s="29">
        <f>Months!B15</f>
        <v/>
      </c>
      <c r="E15">
        <f>SUM(V15:AG15)</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t="n">
        <v>0</v>
      </c>
      <c r="AU15" t="n">
        <v>0</v>
      </c>
      <c r="AV15" t="n">
        <v>0</v>
      </c>
      <c r="AW15" t="n">
        <v>0</v>
      </c>
      <c r="AX15" t="n">
        <v>0</v>
      </c>
      <c r="AY15" t="n">
        <v>0</v>
      </c>
      <c r="AZ15" t="n">
        <v>0</v>
      </c>
      <c r="BA15" t="n">
        <v>0</v>
      </c>
      <c r="BB15" t="n">
        <v>0</v>
      </c>
      <c r="BC15" t="n">
        <v>0</v>
      </c>
      <c r="BD15" t="n">
        <v>0</v>
      </c>
      <c r="BE15" t="n">
        <v>0</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row>
    <row r="16">
      <c r="A16" t="n">
        <v>11</v>
      </c>
      <c r="B16" s="29">
        <f>Months!B16</f>
        <v/>
      </c>
      <c r="E16">
        <f>SUM(V16:AG16)</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t="n">
        <v>0</v>
      </c>
      <c r="AU16" t="n">
        <v>0</v>
      </c>
      <c r="AV16" t="n">
        <v>0</v>
      </c>
      <c r="AW16" t="n">
        <v>0</v>
      </c>
      <c r="AX16" t="n">
        <v>0</v>
      </c>
      <c r="AY16" t="n">
        <v>0</v>
      </c>
      <c r="AZ16" t="n">
        <v>0</v>
      </c>
      <c r="BA16" t="n">
        <v>0</v>
      </c>
      <c r="BB16" t="n">
        <v>0</v>
      </c>
      <c r="BC16" t="n">
        <v>0</v>
      </c>
      <c r="BD16" t="n">
        <v>0</v>
      </c>
      <c r="BE16" t="n">
        <v>0</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row>
    <row r="17">
      <c r="A17" t="n">
        <v>12</v>
      </c>
      <c r="B17" s="29">
        <f>Months!B17</f>
        <v/>
      </c>
      <c r="E17">
        <f>SUM(V17:AG17)</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t="n">
        <v>0</v>
      </c>
      <c r="AU17" t="n">
        <v>0</v>
      </c>
      <c r="AV17" t="n">
        <v>0</v>
      </c>
      <c r="AW17" t="n">
        <v>0</v>
      </c>
      <c r="AX17" t="n">
        <v>0</v>
      </c>
      <c r="AY17" t="n">
        <v>0</v>
      </c>
      <c r="AZ17" t="n">
        <v>0</v>
      </c>
      <c r="BA17" t="n">
        <v>0</v>
      </c>
      <c r="BB17" t="n">
        <v>0</v>
      </c>
      <c r="BC17" t="n">
        <v>0</v>
      </c>
      <c r="BD17" t="n">
        <v>0</v>
      </c>
      <c r="BE17" t="n">
        <v>0</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row>
    <row r="18">
      <c r="A18" t="n">
        <v>13</v>
      </c>
      <c r="B18" s="29">
        <f>Months!B18</f>
        <v/>
      </c>
      <c r="E18">
        <f>SUM(V18:AG18)</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t="n">
        <v>0</v>
      </c>
      <c r="AU18" t="n">
        <v>0</v>
      </c>
      <c r="AV18" t="n">
        <v>0</v>
      </c>
      <c r="AW18" t="n">
        <v>0</v>
      </c>
      <c r="AX18" t="n">
        <v>0</v>
      </c>
      <c r="AY18" t="n">
        <v>0</v>
      </c>
      <c r="AZ18" t="n">
        <v>0</v>
      </c>
      <c r="BA18" t="n">
        <v>0</v>
      </c>
      <c r="BB18" t="n">
        <v>0</v>
      </c>
      <c r="BC18" t="n">
        <v>0</v>
      </c>
      <c r="BD18" t="n">
        <v>0</v>
      </c>
      <c r="BE18" t="n">
        <v>0</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row>
    <row r="19">
      <c r="A19" t="n">
        <v>14</v>
      </c>
      <c r="B19" s="29">
        <f>Months!B19</f>
        <v/>
      </c>
      <c r="E19">
        <f>SUM(V19:AG19)</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t="n">
        <v>0</v>
      </c>
      <c r="AU19" t="n">
        <v>0</v>
      </c>
      <c r="AV19" t="n">
        <v>0</v>
      </c>
      <c r="AW19" t="n">
        <v>0</v>
      </c>
      <c r="AX19" t="n">
        <v>0</v>
      </c>
      <c r="AY19" t="n">
        <v>0</v>
      </c>
      <c r="AZ19" t="n">
        <v>0</v>
      </c>
      <c r="BA19" t="n">
        <v>0</v>
      </c>
      <c r="BB19" t="n">
        <v>0</v>
      </c>
      <c r="BC19" t="n">
        <v>0</v>
      </c>
      <c r="BD19" t="n">
        <v>0</v>
      </c>
      <c r="BE19" t="n">
        <v>0</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row>
    <row r="20">
      <c r="A20" t="n">
        <v>15</v>
      </c>
      <c r="B20" s="29">
        <f>Months!B20</f>
        <v/>
      </c>
      <c r="E20">
        <f>SUM(V20:AG20)</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t="n">
        <v>0</v>
      </c>
      <c r="AU20" t="n">
        <v>0</v>
      </c>
      <c r="AV20" t="n">
        <v>0</v>
      </c>
      <c r="AW20" t="n">
        <v>0</v>
      </c>
      <c r="AX20" t="n">
        <v>0</v>
      </c>
      <c r="AY20" t="n">
        <v>0</v>
      </c>
      <c r="AZ20" t="n">
        <v>0</v>
      </c>
      <c r="BA20" t="n">
        <v>0</v>
      </c>
      <c r="BB20" t="n">
        <v>0</v>
      </c>
      <c r="BC20" t="n">
        <v>0</v>
      </c>
      <c r="BD20" t="n">
        <v>0</v>
      </c>
      <c r="BE20" t="n">
        <v>0</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row>
    <row r="21">
      <c r="A21" t="n">
        <v>16</v>
      </c>
      <c r="B21" s="29">
        <f>Months!B21</f>
        <v/>
      </c>
      <c r="E21">
        <f>SUM(V21:AG21)</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t="n">
        <v>0</v>
      </c>
      <c r="AU21" t="n">
        <v>0</v>
      </c>
      <c r="AV21" t="n">
        <v>0</v>
      </c>
      <c r="AW21" t="n">
        <v>0</v>
      </c>
      <c r="AX21" t="n">
        <v>0</v>
      </c>
      <c r="AY21" t="n">
        <v>0</v>
      </c>
      <c r="AZ21" t="n">
        <v>0</v>
      </c>
      <c r="BA21" t="n">
        <v>0</v>
      </c>
      <c r="BB21" t="n">
        <v>0</v>
      </c>
      <c r="BC21" t="n">
        <v>0</v>
      </c>
      <c r="BD21" t="n">
        <v>0</v>
      </c>
      <c r="BE21" t="n">
        <v>0</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row>
    <row r="22">
      <c r="A22" t="n">
        <v>17</v>
      </c>
      <c r="B22" s="29">
        <f>Months!B22</f>
        <v/>
      </c>
      <c r="E22">
        <f>SUM(V22:AG22)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t="n">
        <v>0</v>
      </c>
      <c r="AU22" t="n">
        <v>0</v>
      </c>
      <c r="AV22" t="n">
        <v>0</v>
      </c>
      <c r="AW22" t="n">
        <v>0</v>
      </c>
      <c r="AX22" t="n">
        <v>0</v>
      </c>
      <c r="AY22" t="n">
        <v>0</v>
      </c>
      <c r="AZ22" t="n">
        <v>0</v>
      </c>
      <c r="BA22" t="n">
        <v>0</v>
      </c>
      <c r="BB22" t="n">
        <v>0</v>
      </c>
      <c r="BC22" t="n">
        <v>0</v>
      </c>
      <c r="BD22" t="n">
        <v>0</v>
      </c>
      <c r="BE22" t="n">
        <v>0</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row>
    <row r="23">
      <c r="A23" t="n">
        <v>18</v>
      </c>
      <c r="B23" s="29">
        <f>Months!B23</f>
        <v/>
      </c>
      <c r="E23">
        <f>SUM(V23:AG23)</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t="n">
        <v>0</v>
      </c>
      <c r="AU23" t="n">
        <v>0</v>
      </c>
      <c r="AV23" t="n">
        <v>0</v>
      </c>
      <c r="AW23" t="n">
        <v>0</v>
      </c>
      <c r="AX23" t="n">
        <v>0</v>
      </c>
      <c r="AY23" t="n">
        <v>0</v>
      </c>
      <c r="AZ23" t="n">
        <v>0</v>
      </c>
      <c r="BA23" t="n">
        <v>0</v>
      </c>
      <c r="BB23" t="n">
        <v>0</v>
      </c>
      <c r="BC23" t="n">
        <v>0</v>
      </c>
      <c r="BD23" t="n">
        <v>0</v>
      </c>
      <c r="BE23" t="n">
        <v>0</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row>
    <row r="24">
      <c r="A24" t="n">
        <v>19</v>
      </c>
      <c r="B24" s="29">
        <f>Months!B24</f>
        <v/>
      </c>
      <c r="E24">
        <f>SUM(V24:AG24)</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t="n">
        <v>0</v>
      </c>
      <c r="AU24" t="n">
        <v>0</v>
      </c>
      <c r="AV24" t="n">
        <v>0</v>
      </c>
      <c r="AW24" t="n">
        <v>0</v>
      </c>
      <c r="AX24" t="n">
        <v>0</v>
      </c>
      <c r="AY24" t="n">
        <v>0</v>
      </c>
      <c r="AZ24" t="n">
        <v>0</v>
      </c>
      <c r="BA24" t="n">
        <v>0</v>
      </c>
      <c r="BB24" t="n">
        <v>0</v>
      </c>
      <c r="BC24" t="n">
        <v>0</v>
      </c>
      <c r="BD24" t="n">
        <v>0</v>
      </c>
      <c r="BE24" t="n">
        <v>0</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row>
    <row r="25">
      <c r="A25" t="n">
        <v>20</v>
      </c>
      <c r="B25" s="29">
        <f>Months!B25</f>
        <v/>
      </c>
      <c r="E25">
        <f>SUM(V25:AG25)</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t="n">
        <v>0</v>
      </c>
      <c r="AU25" t="n">
        <v>0</v>
      </c>
      <c r="AV25" t="n">
        <v>0</v>
      </c>
      <c r="AW25" t="n">
        <v>0</v>
      </c>
      <c r="AX25" t="n">
        <v>0</v>
      </c>
      <c r="AY25" t="n">
        <v>0</v>
      </c>
      <c r="AZ25" t="n">
        <v>0</v>
      </c>
      <c r="BA25" t="n">
        <v>0</v>
      </c>
      <c r="BB25" t="n">
        <v>0</v>
      </c>
      <c r="BC25" t="n">
        <v>0</v>
      </c>
      <c r="BD25" t="n">
        <v>0</v>
      </c>
      <c r="BE25" t="n">
        <v>0</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row>
    <row r="26">
      <c r="A26" t="n">
        <v>21</v>
      </c>
      <c r="B26" s="29">
        <f>Months!B26</f>
        <v/>
      </c>
      <c r="E26">
        <f>SUM(V26:AG26)</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t="n">
        <v>0</v>
      </c>
      <c r="AU26" t="n">
        <v>0</v>
      </c>
      <c r="AV26" t="n">
        <v>0</v>
      </c>
      <c r="AW26" t="n">
        <v>0</v>
      </c>
      <c r="AX26" t="n">
        <v>0</v>
      </c>
      <c r="AY26" t="n">
        <v>0</v>
      </c>
      <c r="AZ26" t="n">
        <v>0</v>
      </c>
      <c r="BA26" t="n">
        <v>0</v>
      </c>
      <c r="BB26" t="n">
        <v>0</v>
      </c>
      <c r="BC26" t="n">
        <v>0</v>
      </c>
      <c r="BD26" t="n">
        <v>0</v>
      </c>
      <c r="BE26" t="n">
        <v>0</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row>
    <row r="27">
      <c r="A27" t="n">
        <v>22</v>
      </c>
      <c r="B27" s="29">
        <f>Months!B27</f>
        <v/>
      </c>
      <c r="E27">
        <f>SUM(V27:AG27)</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t="n">
        <v>0</v>
      </c>
      <c r="AU27" t="n">
        <v>0</v>
      </c>
      <c r="AV27" t="n">
        <v>0</v>
      </c>
      <c r="AW27" t="n">
        <v>0</v>
      </c>
      <c r="AX27" t="n">
        <v>0</v>
      </c>
      <c r="AY27" t="n">
        <v>0</v>
      </c>
      <c r="AZ27" t="n">
        <v>0</v>
      </c>
      <c r="BA27" t="n">
        <v>0</v>
      </c>
      <c r="BB27" t="n">
        <v>0</v>
      </c>
      <c r="BC27" t="n">
        <v>0</v>
      </c>
      <c r="BD27" t="n">
        <v>0</v>
      </c>
      <c r="BE27" t="n">
        <v>0</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row>
    <row r="28">
      <c r="A28" t="n">
        <v>23</v>
      </c>
      <c r="B28" s="29">
        <f>Months!B28</f>
        <v/>
      </c>
      <c r="E28">
        <f>SUM(V28:AG28)</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t="n">
        <v>0</v>
      </c>
      <c r="AU28" t="n">
        <v>0</v>
      </c>
      <c r="AV28" t="n">
        <v>0</v>
      </c>
      <c r="AW28" t="n">
        <v>0</v>
      </c>
      <c r="AX28" t="n">
        <v>0</v>
      </c>
      <c r="AY28" t="n">
        <v>0</v>
      </c>
      <c r="AZ28" t="n">
        <v>0</v>
      </c>
      <c r="BA28" t="n">
        <v>0</v>
      </c>
      <c r="BB28" t="n">
        <v>0</v>
      </c>
      <c r="BC28" t="n">
        <v>0</v>
      </c>
      <c r="BD28" t="n">
        <v>0</v>
      </c>
      <c r="BE28" t="n">
        <v>0</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row>
    <row r="29">
      <c r="A29" t="n">
        <v>24</v>
      </c>
      <c r="B29" s="29">
        <f>Months!B29</f>
        <v/>
      </c>
      <c r="E29">
        <f>SUM(V29:AG29)</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t="n">
        <v>0</v>
      </c>
      <c r="AU29" t="n">
        <v>0</v>
      </c>
      <c r="AV29" t="n">
        <v>0</v>
      </c>
      <c r="AW29" t="n">
        <v>0</v>
      </c>
      <c r="AX29" t="n">
        <v>0</v>
      </c>
      <c r="AY29" t="n">
        <v>0</v>
      </c>
      <c r="AZ29" t="n">
        <v>0</v>
      </c>
      <c r="BA29" t="n">
        <v>0</v>
      </c>
      <c r="BB29" t="n">
        <v>0</v>
      </c>
      <c r="BC29" t="n">
        <v>0</v>
      </c>
      <c r="BD29" t="n">
        <v>0</v>
      </c>
      <c r="BE29" t="n">
        <v>0</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row>
    <row r="30">
      <c r="A30" t="n">
        <v>25</v>
      </c>
      <c r="B30" s="29">
        <f>Months!B30</f>
        <v/>
      </c>
      <c r="E30">
        <f>SUM(V30:AG30)</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t="n">
        <v>0</v>
      </c>
      <c r="AU30" t="n">
        <v>0</v>
      </c>
      <c r="AV30" t="n">
        <v>0</v>
      </c>
      <c r="AW30" t="n">
        <v>0</v>
      </c>
      <c r="AX30" t="n">
        <v>0</v>
      </c>
      <c r="AY30" t="n">
        <v>0</v>
      </c>
      <c r="AZ30" t="n">
        <v>0</v>
      </c>
      <c r="BA30" t="n">
        <v>0</v>
      </c>
      <c r="BB30" t="n">
        <v>0</v>
      </c>
      <c r="BC30" t="n">
        <v>0</v>
      </c>
      <c r="BD30" t="n">
        <v>0</v>
      </c>
      <c r="BE30" t="n">
        <v>0</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row>
    <row r="31">
      <c r="A31" t="n">
        <v>26</v>
      </c>
      <c r="B31" s="29">
        <f>Months!B31</f>
        <v/>
      </c>
      <c r="E31">
        <f>SUM(V31:AG31)</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t="n">
        <v>0</v>
      </c>
      <c r="AU31" t="n">
        <v>0</v>
      </c>
      <c r="AV31" t="n">
        <v>0</v>
      </c>
      <c r="AW31" t="n">
        <v>0</v>
      </c>
      <c r="AX31" t="n">
        <v>0</v>
      </c>
      <c r="AY31" t="n">
        <v>0</v>
      </c>
      <c r="AZ31" t="n">
        <v>0</v>
      </c>
      <c r="BA31" t="n">
        <v>0</v>
      </c>
      <c r="BB31" t="n">
        <v>0</v>
      </c>
      <c r="BC31" t="n">
        <v>0</v>
      </c>
      <c r="BD31" t="n">
        <v>0</v>
      </c>
      <c r="BE31" t="n">
        <v>0</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row>
    <row r="32">
      <c r="A32" t="n">
        <v>27</v>
      </c>
      <c r="B32" s="29">
        <f>Months!B32</f>
        <v/>
      </c>
      <c r="E32">
        <f>SUM(V32:AG32)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t="n">
        <v>0</v>
      </c>
      <c r="AU32" t="n">
        <v>0</v>
      </c>
      <c r="AV32" t="n">
        <v>0</v>
      </c>
      <c r="AW32" t="n">
        <v>0</v>
      </c>
      <c r="AX32" t="n">
        <v>0</v>
      </c>
      <c r="AY32" t="n">
        <v>0</v>
      </c>
      <c r="AZ32" t="n">
        <v>0</v>
      </c>
      <c r="BA32" t="n">
        <v>0</v>
      </c>
      <c r="BB32" t="n">
        <v>0</v>
      </c>
      <c r="BC32" t="n">
        <v>0</v>
      </c>
      <c r="BD32" t="n">
        <v>0</v>
      </c>
      <c r="BE32" t="n">
        <v>0</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row>
    <row r="33">
      <c r="A33" t="n">
        <v>28</v>
      </c>
      <c r="B33" s="29">
        <f>Months!B33</f>
        <v/>
      </c>
      <c r="E33">
        <f>SUM(V33:AG33)</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t="n">
        <v>0</v>
      </c>
      <c r="AU33" t="n">
        <v>0</v>
      </c>
      <c r="AV33" t="n">
        <v>0</v>
      </c>
      <c r="AW33" t="n">
        <v>0</v>
      </c>
      <c r="AX33" t="n">
        <v>0</v>
      </c>
      <c r="AY33" t="n">
        <v>0</v>
      </c>
      <c r="AZ33" t="n">
        <v>0</v>
      </c>
      <c r="BA33" t="n">
        <v>0</v>
      </c>
      <c r="BB33" t="n">
        <v>0</v>
      </c>
      <c r="BC33" t="n">
        <v>0</v>
      </c>
      <c r="BD33" t="n">
        <v>0</v>
      </c>
      <c r="BE33" t="n">
        <v>0</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row>
    <row r="34">
      <c r="A34" t="n">
        <v>29</v>
      </c>
      <c r="B34" s="29">
        <f>Months!B34</f>
        <v/>
      </c>
      <c r="E34">
        <f>SUM(V34:AG34)</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t="n">
        <v>0</v>
      </c>
      <c r="AU34" t="n">
        <v>0</v>
      </c>
      <c r="AV34" t="n">
        <v>0</v>
      </c>
      <c r="AW34" t="n">
        <v>0</v>
      </c>
      <c r="AX34" t="n">
        <v>0</v>
      </c>
      <c r="AY34" t="n">
        <v>0</v>
      </c>
      <c r="AZ34" t="n">
        <v>0</v>
      </c>
      <c r="BA34" t="n">
        <v>0</v>
      </c>
      <c r="BB34" t="n">
        <v>0</v>
      </c>
      <c r="BC34" t="n">
        <v>0</v>
      </c>
      <c r="BD34" t="n">
        <v>0</v>
      </c>
      <c r="BE34" t="n">
        <v>0</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row>
    <row r="35">
      <c r="A35" t="n">
        <v>30</v>
      </c>
      <c r="B35" s="29">
        <f>Months!B35</f>
        <v/>
      </c>
      <c r="E35">
        <f>SUM(V35:AG35)</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t="n">
        <v>0</v>
      </c>
      <c r="AU35" t="n">
        <v>0</v>
      </c>
      <c r="AV35" t="n">
        <v>0</v>
      </c>
      <c r="AW35" t="n">
        <v>0</v>
      </c>
      <c r="AX35" t="n">
        <v>0</v>
      </c>
      <c r="AY35" t="n">
        <v>0</v>
      </c>
      <c r="AZ35" t="n">
        <v>0</v>
      </c>
      <c r="BA35" t="n">
        <v>0</v>
      </c>
      <c r="BB35" t="n">
        <v>0</v>
      </c>
      <c r="BC35" t="n">
        <v>0</v>
      </c>
      <c r="BD35" t="n">
        <v>0</v>
      </c>
      <c r="BE35" t="n">
        <v>0</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row>
    <row r="36">
      <c r="A36" t="n">
        <v>31</v>
      </c>
      <c r="B36" s="29">
        <f>Months!B36</f>
        <v/>
      </c>
      <c r="E36">
        <f>SUM(V36:AG36)</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t="n">
        <v>0</v>
      </c>
      <c r="AU36" t="n">
        <v>0</v>
      </c>
      <c r="AV36" t="n">
        <v>0</v>
      </c>
      <c r="AW36" t="n">
        <v>0</v>
      </c>
      <c r="AX36" t="n">
        <v>0</v>
      </c>
      <c r="AY36" t="n">
        <v>0</v>
      </c>
      <c r="AZ36" t="n">
        <v>0</v>
      </c>
      <c r="BA36" t="n">
        <v>0</v>
      </c>
      <c r="BB36" t="n">
        <v>0</v>
      </c>
      <c r="BC36" t="n">
        <v>0</v>
      </c>
      <c r="BD36" t="n">
        <v>0</v>
      </c>
      <c r="BE36" t="n">
        <v>0</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row>
    <row r="37">
      <c r="A37" t="n">
        <v>32</v>
      </c>
      <c r="B37" s="29">
        <f>Months!B37</f>
        <v/>
      </c>
      <c r="E37">
        <f>SUM(V37:AG37)</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t="n">
        <v>0</v>
      </c>
      <c r="AU37" t="n">
        <v>0</v>
      </c>
      <c r="AV37" t="n">
        <v>0</v>
      </c>
      <c r="AW37" t="n">
        <v>0</v>
      </c>
      <c r="AX37" t="n">
        <v>0</v>
      </c>
      <c r="AY37" t="n">
        <v>0</v>
      </c>
      <c r="AZ37" t="n">
        <v>0</v>
      </c>
      <c r="BA37" t="n">
        <v>0</v>
      </c>
      <c r="BB37" t="n">
        <v>0</v>
      </c>
      <c r="BC37" t="n">
        <v>0</v>
      </c>
      <c r="BD37" t="n">
        <v>0</v>
      </c>
      <c r="BE37" t="n">
        <v>0</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row>
    <row r="38">
      <c r="A38" t="n">
        <v>33</v>
      </c>
      <c r="B38" s="29">
        <f>Months!B38</f>
        <v/>
      </c>
      <c r="E38">
        <f>SUM(V38:AG38)</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t="n">
        <v>0</v>
      </c>
      <c r="AU38" t="n">
        <v>0</v>
      </c>
      <c r="AV38" t="n">
        <v>0</v>
      </c>
      <c r="AW38" t="n">
        <v>0</v>
      </c>
      <c r="AX38" t="n">
        <v>0</v>
      </c>
      <c r="AY38" t="n">
        <v>0</v>
      </c>
      <c r="AZ38" t="n">
        <v>0</v>
      </c>
      <c r="BA38" t="n">
        <v>0</v>
      </c>
      <c r="BB38" t="n">
        <v>0</v>
      </c>
      <c r="BC38" t="n">
        <v>0</v>
      </c>
      <c r="BD38" t="n">
        <v>0</v>
      </c>
      <c r="BE38" t="n">
        <v>0</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row>
    <row r="39">
      <c r="A39" t="n">
        <v>34</v>
      </c>
      <c r="B39" s="29">
        <f>Months!B39</f>
        <v/>
      </c>
      <c r="E39">
        <f>SUM(V39:AG39)</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t="n">
        <v>0</v>
      </c>
      <c r="AU39" t="n">
        <v>0</v>
      </c>
      <c r="AV39" t="n">
        <v>0</v>
      </c>
      <c r="AW39" t="n">
        <v>0</v>
      </c>
      <c r="AX39" t="n">
        <v>0</v>
      </c>
      <c r="AY39" t="n">
        <v>0</v>
      </c>
      <c r="AZ39" t="n">
        <v>0</v>
      </c>
      <c r="BA39" t="n">
        <v>0</v>
      </c>
      <c r="BB39" t="n">
        <v>0</v>
      </c>
      <c r="BC39" t="n">
        <v>0</v>
      </c>
      <c r="BD39" t="n">
        <v>0</v>
      </c>
      <c r="BE39" t="n">
        <v>0</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row>
    <row r="40">
      <c r="A40" t="n">
        <v>35</v>
      </c>
      <c r="B40" s="29">
        <f>Months!B40</f>
        <v/>
      </c>
      <c r="E40">
        <f>SUM(V40:AG40)</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t="n">
        <v>0</v>
      </c>
      <c r="AU40" t="n">
        <v>0</v>
      </c>
      <c r="AV40" t="n">
        <v>0</v>
      </c>
      <c r="AW40" t="n">
        <v>0</v>
      </c>
      <c r="AX40" t="n">
        <v>0</v>
      </c>
      <c r="AY40" t="n">
        <v>0</v>
      </c>
      <c r="AZ40" t="n">
        <v>0</v>
      </c>
      <c r="BA40" t="n">
        <v>0</v>
      </c>
      <c r="BB40" t="n">
        <v>0</v>
      </c>
      <c r="BC40" t="n">
        <v>0</v>
      </c>
      <c r="BD40" t="n">
        <v>0</v>
      </c>
      <c r="BE40" t="n">
        <v>0</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row>
    <row r="41">
      <c r="A41" t="n">
        <v>36</v>
      </c>
      <c r="B41" s="29">
        <f>Months!B41</f>
        <v/>
      </c>
      <c r="E41">
        <f>SUM(V41:AG41)</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t="n">
        <v>0</v>
      </c>
      <c r="AU41" t="n">
        <v>0</v>
      </c>
      <c r="AV41" t="n">
        <v>0</v>
      </c>
      <c r="AW41" t="n">
        <v>0</v>
      </c>
      <c r="AX41" t="n">
        <v>0</v>
      </c>
      <c r="AY41" t="n">
        <v>0</v>
      </c>
      <c r="AZ41" t="n">
        <v>0</v>
      </c>
      <c r="BA41" t="n">
        <v>0</v>
      </c>
      <c r="BB41" t="n">
        <v>0</v>
      </c>
      <c r="BC41" t="n">
        <v>0</v>
      </c>
      <c r="BD41" t="n">
        <v>0</v>
      </c>
      <c r="BE41" t="n">
        <v>0</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row>
    <row r="42">
      <c r="A42" t="n">
        <v>37</v>
      </c>
      <c r="B42" s="29">
        <f>Months!B42</f>
        <v/>
      </c>
      <c r="E42">
        <f>SUM(V42:AG42)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t="n">
        <v>0</v>
      </c>
      <c r="AU42" t="n">
        <v>0</v>
      </c>
      <c r="AV42" t="n">
        <v>0</v>
      </c>
      <c r="AW42" t="n">
        <v>0</v>
      </c>
      <c r="AX42" t="n">
        <v>0</v>
      </c>
      <c r="AY42" t="n">
        <v>0</v>
      </c>
      <c r="AZ42" t="n">
        <v>0</v>
      </c>
      <c r="BA42" t="n">
        <v>0</v>
      </c>
      <c r="BB42" t="n">
        <v>0</v>
      </c>
      <c r="BC42" t="n">
        <v>0</v>
      </c>
      <c r="BD42" t="n">
        <v>0</v>
      </c>
      <c r="BE42" t="n">
        <v>0</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row>
    <row r="43">
      <c r="A43" t="n">
        <v>38</v>
      </c>
      <c r="B43" s="29">
        <f>Months!B43</f>
        <v/>
      </c>
      <c r="E43">
        <f>SUM(V43:AG43)</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t="n">
        <v>0</v>
      </c>
      <c r="AU43" t="n">
        <v>0</v>
      </c>
      <c r="AV43" t="n">
        <v>0</v>
      </c>
      <c r="AW43" t="n">
        <v>0</v>
      </c>
      <c r="AX43" t="n">
        <v>0</v>
      </c>
      <c r="AY43" t="n">
        <v>0</v>
      </c>
      <c r="AZ43" t="n">
        <v>0</v>
      </c>
      <c r="BA43" t="n">
        <v>0</v>
      </c>
      <c r="BB43" t="n">
        <v>0</v>
      </c>
      <c r="BC43" t="n">
        <v>0</v>
      </c>
      <c r="BD43" t="n">
        <v>0</v>
      </c>
      <c r="BE43" t="n">
        <v>0</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row>
    <row r="44">
      <c r="A44" t="n">
        <v>39</v>
      </c>
      <c r="B44" s="29">
        <f>Months!B44</f>
        <v/>
      </c>
      <c r="E44">
        <f>SUM(V44:AG44)</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t="n">
        <v>0</v>
      </c>
      <c r="AU44" t="n">
        <v>0</v>
      </c>
      <c r="AV44" t="n">
        <v>0</v>
      </c>
      <c r="AW44" t="n">
        <v>0</v>
      </c>
      <c r="AX44" t="n">
        <v>0</v>
      </c>
      <c r="AY44" t="n">
        <v>0</v>
      </c>
      <c r="AZ44" t="n">
        <v>0</v>
      </c>
      <c r="BA44" t="n">
        <v>0</v>
      </c>
      <c r="BB44" t="n">
        <v>0</v>
      </c>
      <c r="BC44" t="n">
        <v>0</v>
      </c>
      <c r="BD44" t="n">
        <v>0</v>
      </c>
      <c r="BE44" t="n">
        <v>0</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row>
    <row r="45">
      <c r="A45" t="n">
        <v>40</v>
      </c>
      <c r="B45" s="29">
        <f>Months!B45</f>
        <v/>
      </c>
      <c r="E45">
        <f>SUM(V45:AG45)</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t="n">
        <v>0</v>
      </c>
      <c r="AU45" t="n">
        <v>0</v>
      </c>
      <c r="AV45" t="n">
        <v>0</v>
      </c>
      <c r="AW45" t="n">
        <v>0</v>
      </c>
      <c r="AX45" t="n">
        <v>0</v>
      </c>
      <c r="AY45" t="n">
        <v>0</v>
      </c>
      <c r="AZ45" t="n">
        <v>0</v>
      </c>
      <c r="BA45" t="n">
        <v>0</v>
      </c>
      <c r="BB45" t="n">
        <v>0</v>
      </c>
      <c r="BC45" t="n">
        <v>0</v>
      </c>
      <c r="BD45" t="n">
        <v>0</v>
      </c>
      <c r="BE45" t="n">
        <v>0</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row>
    <row r="46">
      <c r="A46" t="n">
        <v>41</v>
      </c>
      <c r="B46" s="29">
        <f>Months!B46</f>
        <v/>
      </c>
      <c r="E46">
        <f>SUM(V46:AG46)</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t="n">
        <v>0</v>
      </c>
      <c r="AU46" t="n">
        <v>0</v>
      </c>
      <c r="AV46" t="n">
        <v>0</v>
      </c>
      <c r="AW46" t="n">
        <v>0</v>
      </c>
      <c r="AX46" t="n">
        <v>0</v>
      </c>
      <c r="AY46" t="n">
        <v>0</v>
      </c>
      <c r="AZ46" t="n">
        <v>0</v>
      </c>
      <c r="BA46" t="n">
        <v>0</v>
      </c>
      <c r="BB46" t="n">
        <v>0</v>
      </c>
      <c r="BC46" t="n">
        <v>0</v>
      </c>
      <c r="BD46" t="n">
        <v>0</v>
      </c>
      <c r="BE46" t="n">
        <v>0</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row>
    <row r="47">
      <c r="A47" t="n">
        <v>42</v>
      </c>
      <c r="B47" s="29">
        <f>Months!B47</f>
        <v/>
      </c>
      <c r="E47">
        <f>SUM(V47:AG47)</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t="n">
        <v>0</v>
      </c>
      <c r="AU47" t="n">
        <v>0</v>
      </c>
      <c r="AV47" t="n">
        <v>0</v>
      </c>
      <c r="AW47" t="n">
        <v>0</v>
      </c>
      <c r="AX47" t="n">
        <v>0</v>
      </c>
      <c r="AY47" t="n">
        <v>0</v>
      </c>
      <c r="AZ47" t="n">
        <v>0</v>
      </c>
      <c r="BA47" t="n">
        <v>0</v>
      </c>
      <c r="BB47" t="n">
        <v>0</v>
      </c>
      <c r="BC47" t="n">
        <v>0</v>
      </c>
      <c r="BD47" t="n">
        <v>0</v>
      </c>
      <c r="BE47" t="n">
        <v>0</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row>
    <row r="48">
      <c r="A48" t="n">
        <v>43</v>
      </c>
      <c r="B48" s="29">
        <f>Months!B48</f>
        <v/>
      </c>
      <c r="E48">
        <f>SUM(V48:AG48)</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t="n">
        <v>0</v>
      </c>
      <c r="AU48" t="n">
        <v>0</v>
      </c>
      <c r="AV48" t="n">
        <v>0</v>
      </c>
      <c r="AW48" t="n">
        <v>0</v>
      </c>
      <c r="AX48" t="n">
        <v>0</v>
      </c>
      <c r="AY48" t="n">
        <v>0</v>
      </c>
      <c r="AZ48" t="n">
        <v>0</v>
      </c>
      <c r="BA48" t="n">
        <v>0</v>
      </c>
      <c r="BB48" t="n">
        <v>0</v>
      </c>
      <c r="BC48" t="n">
        <v>0</v>
      </c>
      <c r="BD48" t="n">
        <v>0</v>
      </c>
      <c r="BE48" t="n">
        <v>0</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row>
    <row r="49">
      <c r="A49" t="n">
        <v>44</v>
      </c>
      <c r="B49" s="29">
        <f>Months!B49</f>
        <v/>
      </c>
      <c r="E49">
        <f>SUM(V49:AG49)</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t="n">
        <v>0</v>
      </c>
      <c r="AU49" t="n">
        <v>0</v>
      </c>
      <c r="AV49" t="n">
        <v>0</v>
      </c>
      <c r="AW49" t="n">
        <v>0</v>
      </c>
      <c r="AX49" t="n">
        <v>0</v>
      </c>
      <c r="AY49" t="n">
        <v>0</v>
      </c>
      <c r="AZ49" t="n">
        <v>0</v>
      </c>
      <c r="BA49" t="n">
        <v>0</v>
      </c>
      <c r="BB49" t="n">
        <v>0</v>
      </c>
      <c r="BC49" t="n">
        <v>0</v>
      </c>
      <c r="BD49" t="n">
        <v>0</v>
      </c>
      <c r="BE49" t="n">
        <v>0</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row>
    <row r="50">
      <c r="A50" t="n">
        <v>45</v>
      </c>
      <c r="B50" s="29">
        <f>Months!B50</f>
        <v/>
      </c>
      <c r="E50">
        <f>SUM(V50:AG50)</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t="n">
        <v>0</v>
      </c>
      <c r="AU50" t="n">
        <v>0</v>
      </c>
      <c r="AV50" t="n">
        <v>0</v>
      </c>
      <c r="AW50" t="n">
        <v>0</v>
      </c>
      <c r="AX50" t="n">
        <v>0</v>
      </c>
      <c r="AY50" t="n">
        <v>0</v>
      </c>
      <c r="AZ50" t="n">
        <v>0</v>
      </c>
      <c r="BA50" t="n">
        <v>0</v>
      </c>
      <c r="BB50" t="n">
        <v>0</v>
      </c>
      <c r="BC50" t="n">
        <v>0</v>
      </c>
      <c r="BD50" t="n">
        <v>0</v>
      </c>
      <c r="BE50" t="n">
        <v>0</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row>
    <row r="51">
      <c r="A51" t="n">
        <v>46</v>
      </c>
      <c r="B51" s="29">
        <f>Months!B51</f>
        <v/>
      </c>
      <c r="E51">
        <f>SUM(V51:AG51)</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t="n">
        <v>0</v>
      </c>
      <c r="AU51" t="n">
        <v>0</v>
      </c>
      <c r="AV51" t="n">
        <v>0</v>
      </c>
      <c r="AW51" t="n">
        <v>0</v>
      </c>
      <c r="AX51" t="n">
        <v>0</v>
      </c>
      <c r="AY51" t="n">
        <v>0</v>
      </c>
      <c r="AZ51" t="n">
        <v>0</v>
      </c>
      <c r="BA51" t="n">
        <v>0</v>
      </c>
      <c r="BB51" t="n">
        <v>0</v>
      </c>
      <c r="BC51" t="n">
        <v>0</v>
      </c>
      <c r="BD51" t="n">
        <v>0</v>
      </c>
      <c r="BE51" t="n">
        <v>0</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row>
    <row r="52">
      <c r="A52" t="n">
        <v>47</v>
      </c>
      <c r="B52" s="29">
        <f>Months!B52</f>
        <v/>
      </c>
      <c r="E52">
        <f>SUM(V52:AG52)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t="n">
        <v>0</v>
      </c>
      <c r="AU52" t="n">
        <v>0</v>
      </c>
      <c r="AV52" t="n">
        <v>0</v>
      </c>
      <c r="AW52" t="n">
        <v>0</v>
      </c>
      <c r="AX52" t="n">
        <v>0</v>
      </c>
      <c r="AY52" t="n">
        <v>0</v>
      </c>
      <c r="AZ52" t="n">
        <v>0</v>
      </c>
      <c r="BA52" t="n">
        <v>0</v>
      </c>
      <c r="BB52" t="n">
        <v>0</v>
      </c>
      <c r="BC52" t="n">
        <v>0</v>
      </c>
      <c r="BD52" t="n">
        <v>0</v>
      </c>
      <c r="BE52" t="n">
        <v>0</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row>
    <row r="53">
      <c r="A53" t="n">
        <v>48</v>
      </c>
      <c r="B53" s="29">
        <f>Months!B53</f>
        <v/>
      </c>
      <c r="E53">
        <f>SUM(V53:AG53)</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t="n">
        <v>0</v>
      </c>
      <c r="AU53" t="n">
        <v>0</v>
      </c>
      <c r="AV53" t="n">
        <v>0</v>
      </c>
      <c r="AW53" t="n">
        <v>0</v>
      </c>
      <c r="AX53" t="n">
        <v>0</v>
      </c>
      <c r="AY53" t="n">
        <v>0</v>
      </c>
      <c r="AZ53" t="n">
        <v>0</v>
      </c>
      <c r="BA53" t="n">
        <v>0</v>
      </c>
      <c r="BB53" t="n">
        <v>0</v>
      </c>
      <c r="BC53" t="n">
        <v>0</v>
      </c>
      <c r="BD53" t="n">
        <v>0</v>
      </c>
      <c r="BE53" t="n">
        <v>0</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row>
    <row r="54">
      <c r="A54" t="n">
        <v>49</v>
      </c>
      <c r="B54" s="29">
        <f>Months!B54</f>
        <v/>
      </c>
      <c r="E54">
        <f>SUM(V54:AG54)</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t="n">
        <v>0</v>
      </c>
      <c r="AU54" t="n">
        <v>0</v>
      </c>
      <c r="AV54" t="n">
        <v>0</v>
      </c>
      <c r="AW54" t="n">
        <v>0</v>
      </c>
      <c r="AX54" t="n">
        <v>0</v>
      </c>
      <c r="AY54" t="n">
        <v>0</v>
      </c>
      <c r="AZ54" t="n">
        <v>0</v>
      </c>
      <c r="BA54" t="n">
        <v>0</v>
      </c>
      <c r="BB54" t="n">
        <v>0</v>
      </c>
      <c r="BC54" t="n">
        <v>0</v>
      </c>
      <c r="BD54" t="n">
        <v>0</v>
      </c>
      <c r="BE54" t="n">
        <v>0</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row>
    <row r="55">
      <c r="A55" t="n">
        <v>50</v>
      </c>
      <c r="B55" s="29">
        <f>Months!B55</f>
        <v/>
      </c>
      <c r="E55">
        <f>SUM(V55:AG55)</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t="n">
        <v>0</v>
      </c>
      <c r="AU55" t="n">
        <v>0</v>
      </c>
      <c r="AV55" t="n">
        <v>0</v>
      </c>
      <c r="AW55" t="n">
        <v>0</v>
      </c>
      <c r="AX55" t="n">
        <v>0</v>
      </c>
      <c r="AY55" t="n">
        <v>0</v>
      </c>
      <c r="AZ55" t="n">
        <v>0</v>
      </c>
      <c r="BA55" t="n">
        <v>0</v>
      </c>
      <c r="BB55" t="n">
        <v>0</v>
      </c>
      <c r="BC55" t="n">
        <v>0</v>
      </c>
      <c r="BD55" t="n">
        <v>0</v>
      </c>
      <c r="BE55" t="n">
        <v>0</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row>
    <row r="56">
      <c r="A56" t="n">
        <v>51</v>
      </c>
      <c r="B56" s="29">
        <f>Months!B56</f>
        <v/>
      </c>
      <c r="E56">
        <f>SUM(V56:AG56)</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t="n">
        <v>0</v>
      </c>
      <c r="AU56" t="n">
        <v>0</v>
      </c>
      <c r="AV56" t="n">
        <v>0</v>
      </c>
      <c r="AW56" t="n">
        <v>0</v>
      </c>
      <c r="AX56" t="n">
        <v>0</v>
      </c>
      <c r="AY56" t="n">
        <v>0</v>
      </c>
      <c r="AZ56" t="n">
        <v>0</v>
      </c>
      <c r="BA56" t="n">
        <v>0</v>
      </c>
      <c r="BB56" t="n">
        <v>0</v>
      </c>
      <c r="BC56" t="n">
        <v>0</v>
      </c>
      <c r="BD56" t="n">
        <v>0</v>
      </c>
      <c r="BE56" t="n">
        <v>0</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row>
    <row r="57">
      <c r="A57" t="n">
        <v>52</v>
      </c>
      <c r="B57" s="29">
        <f>Months!B57</f>
        <v/>
      </c>
      <c r="E57">
        <f>SUM(V57:AG57)</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t="n">
        <v>0</v>
      </c>
      <c r="AU57" t="n">
        <v>0</v>
      </c>
      <c r="AV57" t="n">
        <v>0</v>
      </c>
      <c r="AW57" t="n">
        <v>0</v>
      </c>
      <c r="AX57" t="n">
        <v>0</v>
      </c>
      <c r="AY57" t="n">
        <v>0</v>
      </c>
      <c r="AZ57" t="n">
        <v>0</v>
      </c>
      <c r="BA57" t="n">
        <v>0</v>
      </c>
      <c r="BB57" t="n">
        <v>0</v>
      </c>
      <c r="BC57" t="n">
        <v>0</v>
      </c>
      <c r="BD57" t="n">
        <v>0</v>
      </c>
      <c r="BE57" t="n">
        <v>0</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row>
    <row r="58">
      <c r="A58" t="n">
        <v>53</v>
      </c>
      <c r="B58" s="29">
        <f>Months!B58</f>
        <v/>
      </c>
      <c r="E58">
        <f>SUM(V58:AG58)</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t="n">
        <v>0</v>
      </c>
      <c r="AU58" t="n">
        <v>0</v>
      </c>
      <c r="AV58" t="n">
        <v>0</v>
      </c>
      <c r="AW58" t="n">
        <v>0</v>
      </c>
      <c r="AX58" t="n">
        <v>0</v>
      </c>
      <c r="AY58" t="n">
        <v>0</v>
      </c>
      <c r="AZ58" t="n">
        <v>0</v>
      </c>
      <c r="BA58" t="n">
        <v>0</v>
      </c>
      <c r="BB58" t="n">
        <v>0</v>
      </c>
      <c r="BC58" t="n">
        <v>0</v>
      </c>
      <c r="BD58" t="n">
        <v>0</v>
      </c>
      <c r="BE58" t="n">
        <v>0</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row>
    <row r="59">
      <c r="A59" t="n">
        <v>54</v>
      </c>
      <c r="B59" s="29">
        <f>Months!B59</f>
        <v/>
      </c>
      <c r="E59">
        <f>SUM(V59:AG59)</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t="n">
        <v>0</v>
      </c>
      <c r="AU59" t="n">
        <v>0</v>
      </c>
      <c r="AV59" t="n">
        <v>0</v>
      </c>
      <c r="AW59" t="n">
        <v>0</v>
      </c>
      <c r="AX59" t="n">
        <v>0</v>
      </c>
      <c r="AY59" t="n">
        <v>0</v>
      </c>
      <c r="AZ59" t="n">
        <v>0</v>
      </c>
      <c r="BA59" t="n">
        <v>0</v>
      </c>
      <c r="BB59" t="n">
        <v>0</v>
      </c>
      <c r="BC59" t="n">
        <v>0</v>
      </c>
      <c r="BD59" t="n">
        <v>0</v>
      </c>
      <c r="BE59" t="n">
        <v>0</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row>
    <row r="60">
      <c r="A60" t="n">
        <v>55</v>
      </c>
      <c r="B60" s="29">
        <f>Months!B60</f>
        <v/>
      </c>
      <c r="E60">
        <f>SUM(V60:AG60)</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t="n">
        <v>0</v>
      </c>
      <c r="AU60" t="n">
        <v>0</v>
      </c>
      <c r="AV60" t="n">
        <v>0</v>
      </c>
      <c r="AW60" t="n">
        <v>0</v>
      </c>
      <c r="AX60" t="n">
        <v>0</v>
      </c>
      <c r="AY60" t="n">
        <v>0</v>
      </c>
      <c r="AZ60" t="n">
        <v>0</v>
      </c>
      <c r="BA60" t="n">
        <v>0</v>
      </c>
      <c r="BB60" t="n">
        <v>0</v>
      </c>
      <c r="BC60" t="n">
        <v>0</v>
      </c>
      <c r="BD60" t="n">
        <v>0</v>
      </c>
      <c r="BE60" t="n">
        <v>0</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row>
    <row r="61">
      <c r="A61" t="n">
        <v>56</v>
      </c>
      <c r="B61" s="29">
        <f>Months!B61</f>
        <v/>
      </c>
      <c r="E61">
        <f>SUM(V61:AG61)</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t="n">
        <v>0</v>
      </c>
      <c r="AU61" t="n">
        <v>0</v>
      </c>
      <c r="AV61" t="n">
        <v>0</v>
      </c>
      <c r="AW61" t="n">
        <v>0</v>
      </c>
      <c r="AX61" t="n">
        <v>0</v>
      </c>
      <c r="AY61" t="n">
        <v>0</v>
      </c>
      <c r="AZ61" t="n">
        <v>0</v>
      </c>
      <c r="BA61" t="n">
        <v>0</v>
      </c>
      <c r="BB61" t="n">
        <v>0</v>
      </c>
      <c r="BC61" t="n">
        <v>0</v>
      </c>
      <c r="BD61" t="n">
        <v>0</v>
      </c>
      <c r="BE61" t="n">
        <v>0</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row>
    <row r="62">
      <c r="A62" t="n">
        <v>57</v>
      </c>
      <c r="B62" s="29">
        <f>Months!B62</f>
        <v/>
      </c>
      <c r="E62">
        <f>SUM(V62:AG62)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t="n">
        <v>0</v>
      </c>
      <c r="AU62" t="n">
        <v>0</v>
      </c>
      <c r="AV62" t="n">
        <v>0</v>
      </c>
      <c r="AW62" t="n">
        <v>0</v>
      </c>
      <c r="AX62" t="n">
        <v>0</v>
      </c>
      <c r="AY62" t="n">
        <v>0</v>
      </c>
      <c r="AZ62" t="n">
        <v>0</v>
      </c>
      <c r="BA62" t="n">
        <v>0</v>
      </c>
      <c r="BB62" t="n">
        <v>0</v>
      </c>
      <c r="BC62" t="n">
        <v>0</v>
      </c>
      <c r="BD62" t="n">
        <v>0</v>
      </c>
      <c r="BE62" t="n">
        <v>0</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row>
    <row r="63">
      <c r="A63" t="n">
        <v>58</v>
      </c>
      <c r="B63" s="29">
        <f>Months!B63</f>
        <v/>
      </c>
      <c r="E63">
        <f>SUM(V63:AG63)</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t="n">
        <v>0</v>
      </c>
      <c r="AU63" t="n">
        <v>0</v>
      </c>
      <c r="AV63" t="n">
        <v>0</v>
      </c>
      <c r="AW63" t="n">
        <v>0</v>
      </c>
      <c r="AX63" t="n">
        <v>0</v>
      </c>
      <c r="AY63" t="n">
        <v>0</v>
      </c>
      <c r="AZ63" t="n">
        <v>0</v>
      </c>
      <c r="BA63" t="n">
        <v>0</v>
      </c>
      <c r="BB63" t="n">
        <v>0</v>
      </c>
      <c r="BC63" t="n">
        <v>0</v>
      </c>
      <c r="BD63" t="n">
        <v>0</v>
      </c>
      <c r="BE63" t="n">
        <v>0</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row>
    <row r="64">
      <c r="A64" t="n">
        <v>59</v>
      </c>
      <c r="B64" s="29">
        <f>Months!B64</f>
        <v/>
      </c>
      <c r="E64">
        <f>SUM(V64:AG64)</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t="n">
        <v>0</v>
      </c>
      <c r="AU64" t="n">
        <v>0</v>
      </c>
      <c r="AV64" t="n">
        <v>0</v>
      </c>
      <c r="AW64" t="n">
        <v>0</v>
      </c>
      <c r="AX64" t="n">
        <v>0</v>
      </c>
      <c r="AY64" t="n">
        <v>0</v>
      </c>
      <c r="AZ64" t="n">
        <v>0</v>
      </c>
      <c r="BA64" t="n">
        <v>0</v>
      </c>
      <c r="BB64" t="n">
        <v>0</v>
      </c>
      <c r="BC64" t="n">
        <v>0</v>
      </c>
      <c r="BD64" t="n">
        <v>0</v>
      </c>
      <c r="BE64" t="n">
        <v>0</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row>
    <row r="65">
      <c r="A65" t="n">
        <v>60</v>
      </c>
      <c r="B65" s="29">
        <f>Months!B65</f>
        <v/>
      </c>
      <c r="E65">
        <f>SUM(V65:AG65)</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t="n">
        <v>0</v>
      </c>
      <c r="AU65" t="n">
        <v>0</v>
      </c>
      <c r="AV65" t="n">
        <v>0</v>
      </c>
      <c r="AW65" t="n">
        <v>0</v>
      </c>
      <c r="AX65" t="n">
        <v>0</v>
      </c>
      <c r="AY65" t="n">
        <v>0</v>
      </c>
      <c r="AZ65" t="n">
        <v>0</v>
      </c>
      <c r="BA65" t="n">
        <v>0</v>
      </c>
      <c r="BB65" t="n">
        <v>0</v>
      </c>
      <c r="BC65" t="n">
        <v>0</v>
      </c>
      <c r="BD65" t="n">
        <v>0</v>
      </c>
      <c r="BE65" t="n">
        <v>0</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row>
    <row r="66">
      <c r="A66" t="n">
        <v>61</v>
      </c>
      <c r="B66" s="29">
        <f>Months!B66</f>
        <v/>
      </c>
      <c r="E66">
        <f>SUM(V66:AG66)</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t="n">
        <v>0</v>
      </c>
      <c r="AU66" t="n">
        <v>0</v>
      </c>
      <c r="AV66" t="n">
        <v>0</v>
      </c>
      <c r="AW66" t="n">
        <v>0</v>
      </c>
      <c r="AX66" t="n">
        <v>0</v>
      </c>
      <c r="AY66" t="n">
        <v>0</v>
      </c>
      <c r="AZ66" t="n">
        <v>0</v>
      </c>
      <c r="BA66" t="n">
        <v>0</v>
      </c>
      <c r="BB66" t="n">
        <v>0</v>
      </c>
      <c r="BC66" t="n">
        <v>0</v>
      </c>
      <c r="BD66" t="n">
        <v>0</v>
      </c>
      <c r="BE66" t="n">
        <v>0</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row>
    <row r="67">
      <c r="A67" t="n">
        <v>62</v>
      </c>
      <c r="B67" s="29">
        <f>Months!B67</f>
        <v/>
      </c>
      <c r="E67">
        <f>SUM(V67:AG67)</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t="n">
        <v>0</v>
      </c>
      <c r="AU67" t="n">
        <v>0</v>
      </c>
      <c r="AV67" t="n">
        <v>0</v>
      </c>
      <c r="AW67" t="n">
        <v>0</v>
      </c>
      <c r="AX67" t="n">
        <v>0</v>
      </c>
      <c r="AY67" t="n">
        <v>0</v>
      </c>
      <c r="AZ67" t="n">
        <v>0</v>
      </c>
      <c r="BA67" t="n">
        <v>0</v>
      </c>
      <c r="BB67" t="n">
        <v>0</v>
      </c>
      <c r="BC67" t="n">
        <v>0</v>
      </c>
      <c r="BD67" t="n">
        <v>0</v>
      </c>
      <c r="BE67" t="n">
        <v>0</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row>
    <row r="68">
      <c r="A68" t="n">
        <v>63</v>
      </c>
      <c r="B68" s="29">
        <f>Months!B68</f>
        <v/>
      </c>
      <c r="E68">
        <f>SUM(V68:AG68)</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t="n">
        <v>0</v>
      </c>
      <c r="AU68" t="n">
        <v>0</v>
      </c>
      <c r="AV68" t="n">
        <v>0</v>
      </c>
      <c r="AW68" t="n">
        <v>0</v>
      </c>
      <c r="AX68" t="n">
        <v>0</v>
      </c>
      <c r="AY68" t="n">
        <v>0</v>
      </c>
      <c r="AZ68" t="n">
        <v>0</v>
      </c>
      <c r="BA68" t="n">
        <v>0</v>
      </c>
      <c r="BB68" t="n">
        <v>0</v>
      </c>
      <c r="BC68" t="n">
        <v>0</v>
      </c>
      <c r="BD68" t="n">
        <v>0</v>
      </c>
      <c r="BE68" t="n">
        <v>0</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row>
    <row r="69">
      <c r="A69" t="n">
        <v>64</v>
      </c>
      <c r="B69" s="29">
        <f>Months!B69</f>
        <v/>
      </c>
      <c r="E69">
        <f>SUM(V69:AG69)</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t="n">
        <v>0</v>
      </c>
      <c r="AU69" t="n">
        <v>0</v>
      </c>
      <c r="AV69" t="n">
        <v>0</v>
      </c>
      <c r="AW69" t="n">
        <v>0</v>
      </c>
      <c r="AX69" t="n">
        <v>0</v>
      </c>
      <c r="AY69" t="n">
        <v>0</v>
      </c>
      <c r="AZ69" t="n">
        <v>0</v>
      </c>
      <c r="BA69" t="n">
        <v>0</v>
      </c>
      <c r="BB69" t="n">
        <v>0</v>
      </c>
      <c r="BC69" t="n">
        <v>0</v>
      </c>
      <c r="BD69" t="n">
        <v>0</v>
      </c>
      <c r="BE69" t="n">
        <v>0</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row>
    <row r="70">
      <c r="A70" t="n">
        <v>65</v>
      </c>
      <c r="B70" s="29">
        <f>Months!B70</f>
        <v/>
      </c>
      <c r="E70">
        <f>SUM(V70:AG70)</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t="n">
        <v>0</v>
      </c>
      <c r="AU70" t="n">
        <v>0</v>
      </c>
      <c r="AV70" t="n">
        <v>0</v>
      </c>
      <c r="AW70" t="n">
        <v>0</v>
      </c>
      <c r="AX70" t="n">
        <v>0</v>
      </c>
      <c r="AY70" t="n">
        <v>0</v>
      </c>
      <c r="AZ70" t="n">
        <v>0</v>
      </c>
      <c r="BA70" t="n">
        <v>0</v>
      </c>
      <c r="BB70" t="n">
        <v>0</v>
      </c>
      <c r="BC70" t="n">
        <v>0</v>
      </c>
      <c r="BD70" t="n">
        <v>0</v>
      </c>
      <c r="BE70" t="n">
        <v>0</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row>
    <row r="71">
      <c r="A71" t="n">
        <v>66</v>
      </c>
      <c r="B71" s="29">
        <f>Months!B71</f>
        <v/>
      </c>
      <c r="E71">
        <f>SUM(V71:AG71)</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t="n">
        <v>0</v>
      </c>
      <c r="AU71" t="n">
        <v>0</v>
      </c>
      <c r="AV71" t="n">
        <v>0</v>
      </c>
      <c r="AW71" t="n">
        <v>0</v>
      </c>
      <c r="AX71" t="n">
        <v>0</v>
      </c>
      <c r="AY71" t="n">
        <v>0</v>
      </c>
      <c r="AZ71" t="n">
        <v>0</v>
      </c>
      <c r="BA71" t="n">
        <v>0</v>
      </c>
      <c r="BB71" t="n">
        <v>0</v>
      </c>
      <c r="BC71" t="n">
        <v>0</v>
      </c>
      <c r="BD71" t="n">
        <v>0</v>
      </c>
      <c r="BE71" t="n">
        <v>0</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row>
    <row r="72">
      <c r="A72" t="n">
        <v>67</v>
      </c>
      <c r="B72" s="29">
        <f>Months!B72</f>
        <v/>
      </c>
      <c r="E72">
        <f>SUM(V72:AG72)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t="n">
        <v>0</v>
      </c>
      <c r="AU72" t="n">
        <v>0</v>
      </c>
      <c r="AV72" t="n">
        <v>0</v>
      </c>
      <c r="AW72" t="n">
        <v>0</v>
      </c>
      <c r="AX72" t="n">
        <v>0</v>
      </c>
      <c r="AY72" t="n">
        <v>0</v>
      </c>
      <c r="AZ72" t="n">
        <v>0</v>
      </c>
      <c r="BA72" t="n">
        <v>0</v>
      </c>
      <c r="BB72" t="n">
        <v>0</v>
      </c>
      <c r="BC72" t="n">
        <v>0</v>
      </c>
      <c r="BD72" t="n">
        <v>0</v>
      </c>
      <c r="BE72" t="n">
        <v>0</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row>
    <row r="73">
      <c r="A73" t="n">
        <v>68</v>
      </c>
      <c r="B73" s="29">
        <f>Months!B73</f>
        <v/>
      </c>
      <c r="E73">
        <f>SUM(V73:AG73)</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t="n">
        <v>0</v>
      </c>
      <c r="AU73" t="n">
        <v>0</v>
      </c>
      <c r="AV73" t="n">
        <v>0</v>
      </c>
      <c r="AW73" t="n">
        <v>0</v>
      </c>
      <c r="AX73" t="n">
        <v>0</v>
      </c>
      <c r="AY73" t="n">
        <v>0</v>
      </c>
      <c r="AZ73" t="n">
        <v>0</v>
      </c>
      <c r="BA73" t="n">
        <v>0</v>
      </c>
      <c r="BB73" t="n">
        <v>0</v>
      </c>
      <c r="BC73" t="n">
        <v>0</v>
      </c>
      <c r="BD73" t="n">
        <v>0</v>
      </c>
      <c r="BE73" t="n">
        <v>0</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row>
    <row r="74">
      <c r="A74" t="n">
        <v>69</v>
      </c>
      <c r="B74" s="29">
        <f>Months!B74</f>
        <v/>
      </c>
      <c r="E74">
        <f>SUM(V74:AG74)</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t="n">
        <v>0</v>
      </c>
      <c r="AU74" t="n">
        <v>0</v>
      </c>
      <c r="AV74" t="n">
        <v>0</v>
      </c>
      <c r="AW74" t="n">
        <v>0</v>
      </c>
      <c r="AX74" t="n">
        <v>0</v>
      </c>
      <c r="AY74" t="n">
        <v>0</v>
      </c>
      <c r="AZ74" t="n">
        <v>0</v>
      </c>
      <c r="BA74" t="n">
        <v>0</v>
      </c>
      <c r="BB74" t="n">
        <v>0</v>
      </c>
      <c r="BC74" t="n">
        <v>0</v>
      </c>
      <c r="BD74" t="n">
        <v>0</v>
      </c>
      <c r="BE74" t="n">
        <v>0</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row>
    <row r="75">
      <c r="A75" t="n">
        <v>70</v>
      </c>
      <c r="B75" s="29">
        <f>Months!B75</f>
        <v/>
      </c>
      <c r="E75">
        <f>SUM(V75:AG75)</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t="n">
        <v>0</v>
      </c>
      <c r="AU75" t="n">
        <v>0</v>
      </c>
      <c r="AV75" t="n">
        <v>0</v>
      </c>
      <c r="AW75" t="n">
        <v>0</v>
      </c>
      <c r="AX75" t="n">
        <v>0</v>
      </c>
      <c r="AY75" t="n">
        <v>0</v>
      </c>
      <c r="AZ75" t="n">
        <v>0</v>
      </c>
      <c r="BA75" t="n">
        <v>0</v>
      </c>
      <c r="BB75" t="n">
        <v>0</v>
      </c>
      <c r="BC75" t="n">
        <v>0</v>
      </c>
      <c r="BD75" t="n">
        <v>0</v>
      </c>
      <c r="BE75" t="n">
        <v>0</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row>
    <row r="76">
      <c r="A76" t="n">
        <v>71</v>
      </c>
      <c r="B76" s="29">
        <f>Months!B76</f>
        <v/>
      </c>
      <c r="E76">
        <f>SUM(V76:AG76)</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t="n">
        <v>0</v>
      </c>
      <c r="AU76" t="n">
        <v>0</v>
      </c>
      <c r="AV76" t="n">
        <v>0</v>
      </c>
      <c r="AW76" t="n">
        <v>0</v>
      </c>
      <c r="AX76" t="n">
        <v>0</v>
      </c>
      <c r="AY76" t="n">
        <v>0</v>
      </c>
      <c r="AZ76" t="n">
        <v>0</v>
      </c>
      <c r="BA76" t="n">
        <v>0</v>
      </c>
      <c r="BB76" t="n">
        <v>0</v>
      </c>
      <c r="BC76" t="n">
        <v>0</v>
      </c>
      <c r="BD76" t="n">
        <v>0</v>
      </c>
      <c r="BE76" t="n">
        <v>0</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row>
    <row r="77">
      <c r="A77" t="n">
        <v>72</v>
      </c>
      <c r="B77" s="29">
        <f>Months!B77</f>
        <v/>
      </c>
      <c r="E77">
        <f>SUM(V77:AG77)</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t="n">
        <v>0</v>
      </c>
      <c r="AU77" t="n">
        <v>0</v>
      </c>
      <c r="AV77" t="n">
        <v>0</v>
      </c>
      <c r="AW77" t="n">
        <v>0</v>
      </c>
      <c r="AX77" t="n">
        <v>0</v>
      </c>
      <c r="AY77" t="n">
        <v>0</v>
      </c>
      <c r="AZ77" t="n">
        <v>0</v>
      </c>
      <c r="BA77" t="n">
        <v>0</v>
      </c>
      <c r="BB77" t="n">
        <v>0</v>
      </c>
      <c r="BC77" t="n">
        <v>0</v>
      </c>
      <c r="BD77" t="n">
        <v>0</v>
      </c>
      <c r="BE77" t="n">
        <v>0</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row>
    <row r="78">
      <c r="A78" t="n">
        <v>73</v>
      </c>
      <c r="B78" s="29">
        <f>Months!B78</f>
        <v/>
      </c>
      <c r="E78">
        <f>SUM(V78:AG78)</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t="n">
        <v>0</v>
      </c>
      <c r="AU78" t="n">
        <v>0</v>
      </c>
      <c r="AV78" t="n">
        <v>0</v>
      </c>
      <c r="AW78" t="n">
        <v>0</v>
      </c>
      <c r="AX78" t="n">
        <v>0</v>
      </c>
      <c r="AY78" t="n">
        <v>0</v>
      </c>
      <c r="AZ78" t="n">
        <v>0</v>
      </c>
      <c r="BA78" t="n">
        <v>0</v>
      </c>
      <c r="BB78" t="n">
        <v>0</v>
      </c>
      <c r="BC78" t="n">
        <v>0</v>
      </c>
      <c r="BD78" t="n">
        <v>0</v>
      </c>
      <c r="BE78" t="n">
        <v>0</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row>
    <row r="79">
      <c r="A79" t="n">
        <v>74</v>
      </c>
      <c r="B79" s="29">
        <f>Months!B79</f>
        <v/>
      </c>
      <c r="E79">
        <f>SUM(V79:AG79)</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t="n">
        <v>0</v>
      </c>
      <c r="AU79" t="n">
        <v>0</v>
      </c>
      <c r="AV79" t="n">
        <v>0</v>
      </c>
      <c r="AW79" t="n">
        <v>0</v>
      </c>
      <c r="AX79" t="n">
        <v>0</v>
      </c>
      <c r="AY79" t="n">
        <v>0</v>
      </c>
      <c r="AZ79" t="n">
        <v>0</v>
      </c>
      <c r="BA79" t="n">
        <v>0</v>
      </c>
      <c r="BB79" t="n">
        <v>0</v>
      </c>
      <c r="BC79" t="n">
        <v>0</v>
      </c>
      <c r="BD79" t="n">
        <v>0</v>
      </c>
      <c r="BE79" t="n">
        <v>0</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row>
    <row r="80">
      <c r="A80" t="n">
        <v>75</v>
      </c>
      <c r="B80" s="29">
        <f>Months!B80</f>
        <v/>
      </c>
      <c r="E80">
        <f>SUM(V80:AG80)</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t="n">
        <v>0</v>
      </c>
      <c r="AU80" t="n">
        <v>0</v>
      </c>
      <c r="AV80" t="n">
        <v>0</v>
      </c>
      <c r="AW80" t="n">
        <v>0</v>
      </c>
      <c r="AX80" t="n">
        <v>0</v>
      </c>
      <c r="AY80" t="n">
        <v>0</v>
      </c>
      <c r="AZ80" t="n">
        <v>0</v>
      </c>
      <c r="BA80" t="n">
        <v>0</v>
      </c>
      <c r="BB80" t="n">
        <v>0</v>
      </c>
      <c r="BC80" t="n">
        <v>0</v>
      </c>
      <c r="BD80" t="n">
        <v>0</v>
      </c>
      <c r="BE80" t="n">
        <v>0</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row>
    <row r="81">
      <c r="A81" t="n">
        <v>76</v>
      </c>
      <c r="B81" s="29">
        <f>Months!B81</f>
        <v/>
      </c>
      <c r="E81">
        <f>SUM(V81:AG81)</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t="n">
        <v>0</v>
      </c>
      <c r="AU81" t="n">
        <v>0</v>
      </c>
      <c r="AV81" t="n">
        <v>0</v>
      </c>
      <c r="AW81" t="n">
        <v>0</v>
      </c>
      <c r="AX81" t="n">
        <v>0</v>
      </c>
      <c r="AY81" t="n">
        <v>0</v>
      </c>
      <c r="AZ81" t="n">
        <v>0</v>
      </c>
      <c r="BA81" t="n">
        <v>0</v>
      </c>
      <c r="BB81" t="n">
        <v>0</v>
      </c>
      <c r="BC81" t="n">
        <v>0</v>
      </c>
      <c r="BD81" t="n">
        <v>0</v>
      </c>
      <c r="BE81" t="n">
        <v>0</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row>
    <row r="82">
      <c r="A82" t="n">
        <v>77</v>
      </c>
      <c r="B82" s="29">
        <f>Months!B82</f>
        <v/>
      </c>
      <c r="E82">
        <f>SUM(V82:AG82)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t="n">
        <v>0</v>
      </c>
      <c r="AU82" t="n">
        <v>0</v>
      </c>
      <c r="AV82" t="n">
        <v>0</v>
      </c>
      <c r="AW82" t="n">
        <v>0</v>
      </c>
      <c r="AX82" t="n">
        <v>0</v>
      </c>
      <c r="AY82" t="n">
        <v>0</v>
      </c>
      <c r="AZ82" t="n">
        <v>0</v>
      </c>
      <c r="BA82" t="n">
        <v>0</v>
      </c>
      <c r="BB82" t="n">
        <v>0</v>
      </c>
      <c r="BC82" t="n">
        <v>0</v>
      </c>
      <c r="BD82" t="n">
        <v>0</v>
      </c>
      <c r="BE82" t="n">
        <v>0</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row>
    <row r="83">
      <c r="A83" t="n">
        <v>78</v>
      </c>
      <c r="B83" s="29">
        <f>Months!B83</f>
        <v/>
      </c>
      <c r="E83">
        <f>SUM(V83:AG83)</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t="n">
        <v>0</v>
      </c>
      <c r="AU83" t="n">
        <v>0</v>
      </c>
      <c r="AV83" t="n">
        <v>0</v>
      </c>
      <c r="AW83" t="n">
        <v>0</v>
      </c>
      <c r="AX83" t="n">
        <v>0</v>
      </c>
      <c r="AY83" t="n">
        <v>0</v>
      </c>
      <c r="AZ83" t="n">
        <v>0</v>
      </c>
      <c r="BA83" t="n">
        <v>0</v>
      </c>
      <c r="BB83" t="n">
        <v>0</v>
      </c>
      <c r="BC83" t="n">
        <v>0</v>
      </c>
      <c r="BD83" t="n">
        <v>0</v>
      </c>
      <c r="BE83" t="n">
        <v>0</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row>
    <row r="84">
      <c r="A84" t="n">
        <v>79</v>
      </c>
      <c r="B84" s="29">
        <f>Months!B84</f>
        <v/>
      </c>
      <c r="E84">
        <f>SUM(V84:AG84)</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t="n">
        <v>0</v>
      </c>
      <c r="AU84" t="n">
        <v>0</v>
      </c>
      <c r="AV84" t="n">
        <v>0</v>
      </c>
      <c r="AW84" t="n">
        <v>0</v>
      </c>
      <c r="AX84" t="n">
        <v>0</v>
      </c>
      <c r="AY84" t="n">
        <v>0</v>
      </c>
      <c r="AZ84" t="n">
        <v>0</v>
      </c>
      <c r="BA84" t="n">
        <v>0</v>
      </c>
      <c r="BB84" t="n">
        <v>0</v>
      </c>
      <c r="BC84" t="n">
        <v>0</v>
      </c>
      <c r="BD84" t="n">
        <v>0</v>
      </c>
      <c r="BE84" t="n">
        <v>0</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row>
    <row r="85">
      <c r="A85" t="n">
        <v>80</v>
      </c>
      <c r="B85" s="29">
        <f>Months!B85</f>
        <v/>
      </c>
      <c r="E85">
        <f>SUM(V85:AG85)</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t="n">
        <v>0</v>
      </c>
      <c r="AU85" t="n">
        <v>0</v>
      </c>
      <c r="AV85" t="n">
        <v>0</v>
      </c>
      <c r="AW85" t="n">
        <v>0</v>
      </c>
      <c r="AX85" t="n">
        <v>0</v>
      </c>
      <c r="AY85" t="n">
        <v>0</v>
      </c>
      <c r="AZ85" t="n">
        <v>0</v>
      </c>
      <c r="BA85" t="n">
        <v>0</v>
      </c>
      <c r="BB85" t="n">
        <v>0</v>
      </c>
      <c r="BC85" t="n">
        <v>0</v>
      </c>
      <c r="BD85" t="n">
        <v>0</v>
      </c>
      <c r="BE85" t="n">
        <v>0</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row>
    <row r="86">
      <c r="A86" t="n">
        <v>81</v>
      </c>
      <c r="B86" s="29">
        <f>Months!B86</f>
        <v/>
      </c>
      <c r="E86">
        <f>SUM(V86:AG86)</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t="n">
        <v>0</v>
      </c>
      <c r="AU86" t="n">
        <v>0</v>
      </c>
      <c r="AV86" t="n">
        <v>0</v>
      </c>
      <c r="AW86" t="n">
        <v>0</v>
      </c>
      <c r="AX86" t="n">
        <v>0</v>
      </c>
      <c r="AY86" t="n">
        <v>0</v>
      </c>
      <c r="AZ86" t="n">
        <v>0</v>
      </c>
      <c r="BA86" t="n">
        <v>0</v>
      </c>
      <c r="BB86" t="n">
        <v>0</v>
      </c>
      <c r="BC86" t="n">
        <v>0</v>
      </c>
      <c r="BD86" t="n">
        <v>0</v>
      </c>
      <c r="BE86" t="n">
        <v>0</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row>
    <row r="87">
      <c r="A87" t="n">
        <v>82</v>
      </c>
      <c r="B87" s="29">
        <f>Months!B87</f>
        <v/>
      </c>
      <c r="E87">
        <f>SUM(V87:AG87)</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t="n">
        <v>0</v>
      </c>
      <c r="AU87" t="n">
        <v>0</v>
      </c>
      <c r="AV87" t="n">
        <v>0</v>
      </c>
      <c r="AW87" t="n">
        <v>0</v>
      </c>
      <c r="AX87" t="n">
        <v>0</v>
      </c>
      <c r="AY87" t="n">
        <v>0</v>
      </c>
      <c r="AZ87" t="n">
        <v>0</v>
      </c>
      <c r="BA87" t="n">
        <v>0</v>
      </c>
      <c r="BB87" t="n">
        <v>0</v>
      </c>
      <c r="BC87" t="n">
        <v>0</v>
      </c>
      <c r="BD87" t="n">
        <v>0</v>
      </c>
      <c r="BE87" t="n">
        <v>0</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row>
    <row r="88">
      <c r="A88" t="n">
        <v>83</v>
      </c>
      <c r="B88" s="29">
        <f>Months!B88</f>
        <v/>
      </c>
      <c r="E88">
        <f>SUM(V88:AG88)</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t="n">
        <v>0</v>
      </c>
      <c r="AU88" t="n">
        <v>0</v>
      </c>
      <c r="AV88" t="n">
        <v>0</v>
      </c>
      <c r="AW88" t="n">
        <v>0</v>
      </c>
      <c r="AX88" t="n">
        <v>0</v>
      </c>
      <c r="AY88" t="n">
        <v>0</v>
      </c>
      <c r="AZ88" t="n">
        <v>0</v>
      </c>
      <c r="BA88" t="n">
        <v>0</v>
      </c>
      <c r="BB88" t="n">
        <v>0</v>
      </c>
      <c r="BC88" t="n">
        <v>0</v>
      </c>
      <c r="BD88" t="n">
        <v>0</v>
      </c>
      <c r="BE88" t="n">
        <v>0</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row>
    <row r="89">
      <c r="A89" t="n">
        <v>84</v>
      </c>
      <c r="B89" s="29">
        <f>Months!B89</f>
        <v/>
      </c>
      <c r="E89">
        <f>SUM(V89:AG89)</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t="n">
        <v>0</v>
      </c>
      <c r="AU89" t="n">
        <v>0</v>
      </c>
      <c r="AV89" t="n">
        <v>0</v>
      </c>
      <c r="AW89" t="n">
        <v>0</v>
      </c>
      <c r="AX89" t="n">
        <v>0</v>
      </c>
      <c r="AY89" t="n">
        <v>0</v>
      </c>
      <c r="AZ89" t="n">
        <v>0</v>
      </c>
      <c r="BA89" t="n">
        <v>0</v>
      </c>
      <c r="BB89" t="n">
        <v>0</v>
      </c>
      <c r="BC89" t="n">
        <v>0</v>
      </c>
      <c r="BD89" t="n">
        <v>0</v>
      </c>
      <c r="BE89" t="n">
        <v>0</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row>
    <row r="90">
      <c r="A90" t="n">
        <v>85</v>
      </c>
      <c r="B90" s="29">
        <f>Months!B90</f>
        <v/>
      </c>
      <c r="E90">
        <f>SUM(V90:AG90)</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t="n">
        <v>0</v>
      </c>
      <c r="AU90" t="n">
        <v>0</v>
      </c>
      <c r="AV90" t="n">
        <v>0</v>
      </c>
      <c r="AW90" t="n">
        <v>0</v>
      </c>
      <c r="AX90" t="n">
        <v>0</v>
      </c>
      <c r="AY90" t="n">
        <v>0</v>
      </c>
      <c r="AZ90" t="n">
        <v>0</v>
      </c>
      <c r="BA90" t="n">
        <v>0</v>
      </c>
      <c r="BB90" t="n">
        <v>0</v>
      </c>
      <c r="BC90" t="n">
        <v>0</v>
      </c>
      <c r="BD90" t="n">
        <v>0</v>
      </c>
      <c r="BE90" t="n">
        <v>0</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row>
    <row r="91">
      <c r="A91" t="n">
        <v>86</v>
      </c>
      <c r="B91" s="29">
        <f>Months!B91</f>
        <v/>
      </c>
      <c r="E91">
        <f>SUM(V91:AG91)</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t="n">
        <v>0</v>
      </c>
      <c r="AU91" t="n">
        <v>0</v>
      </c>
      <c r="AV91" t="n">
        <v>0</v>
      </c>
      <c r="AW91" t="n">
        <v>0</v>
      </c>
      <c r="AX91" t="n">
        <v>0</v>
      </c>
      <c r="AY91" t="n">
        <v>0</v>
      </c>
      <c r="AZ91" t="n">
        <v>0</v>
      </c>
      <c r="BA91" t="n">
        <v>0</v>
      </c>
      <c r="BB91" t="n">
        <v>0</v>
      </c>
      <c r="BC91" t="n">
        <v>0</v>
      </c>
      <c r="BD91" t="n">
        <v>0</v>
      </c>
      <c r="BE91" t="n">
        <v>0</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row>
    <row r="92">
      <c r="A92" t="n">
        <v>87</v>
      </c>
      <c r="B92" s="29">
        <f>Months!B92</f>
        <v/>
      </c>
      <c r="E92">
        <f>SUM(V92:AG92)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t="n">
        <v>0</v>
      </c>
      <c r="AU92" t="n">
        <v>0</v>
      </c>
      <c r="AV92" t="n">
        <v>0</v>
      </c>
      <c r="AW92" t="n">
        <v>0</v>
      </c>
      <c r="AX92" t="n">
        <v>0</v>
      </c>
      <c r="AY92" t="n">
        <v>0</v>
      </c>
      <c r="AZ92" t="n">
        <v>0</v>
      </c>
      <c r="BA92" t="n">
        <v>0</v>
      </c>
      <c r="BB92" t="n">
        <v>0</v>
      </c>
      <c r="BC92" t="n">
        <v>0</v>
      </c>
      <c r="BD92" t="n">
        <v>0</v>
      </c>
      <c r="BE92" t="n">
        <v>0</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row>
    <row r="93">
      <c r="A93" t="n">
        <v>88</v>
      </c>
      <c r="B93" s="29">
        <f>Months!B93</f>
        <v/>
      </c>
      <c r="E93">
        <f>SUM(V93:AG93)</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t="n">
        <v>0</v>
      </c>
      <c r="AU93" t="n">
        <v>0</v>
      </c>
      <c r="AV93" t="n">
        <v>0</v>
      </c>
      <c r="AW93" t="n">
        <v>0</v>
      </c>
      <c r="AX93" t="n">
        <v>0</v>
      </c>
      <c r="AY93" t="n">
        <v>0</v>
      </c>
      <c r="AZ93" t="n">
        <v>0</v>
      </c>
      <c r="BA93" t="n">
        <v>0</v>
      </c>
      <c r="BB93" t="n">
        <v>0</v>
      </c>
      <c r="BC93" t="n">
        <v>0</v>
      </c>
      <c r="BD93" t="n">
        <v>0</v>
      </c>
      <c r="BE93" t="n">
        <v>0</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row>
    <row r="94">
      <c r="A94" t="n">
        <v>89</v>
      </c>
      <c r="B94" s="29">
        <f>Months!B94</f>
        <v/>
      </c>
      <c r="E94">
        <f>SUM(V94:AG94)</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t="n">
        <v>0</v>
      </c>
      <c r="AU94" t="n">
        <v>0</v>
      </c>
      <c r="AV94" t="n">
        <v>0</v>
      </c>
      <c r="AW94" t="n">
        <v>0</v>
      </c>
      <c r="AX94" t="n">
        <v>0</v>
      </c>
      <c r="AY94" t="n">
        <v>0</v>
      </c>
      <c r="AZ94" t="n">
        <v>0</v>
      </c>
      <c r="BA94" t="n">
        <v>0</v>
      </c>
      <c r="BB94" t="n">
        <v>0</v>
      </c>
      <c r="BC94" t="n">
        <v>0</v>
      </c>
      <c r="BD94" t="n">
        <v>0</v>
      </c>
      <c r="BE94" t="n">
        <v>0</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row>
    <row r="95">
      <c r="A95" t="n">
        <v>90</v>
      </c>
      <c r="B95" s="29">
        <f>Months!B95</f>
        <v/>
      </c>
      <c r="E95">
        <f>SUM(V95:AG95)</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t="n">
        <v>0</v>
      </c>
      <c r="AU95" t="n">
        <v>0</v>
      </c>
      <c r="AV95" t="n">
        <v>0</v>
      </c>
      <c r="AW95" t="n">
        <v>0</v>
      </c>
      <c r="AX95" t="n">
        <v>0</v>
      </c>
      <c r="AY95" t="n">
        <v>0</v>
      </c>
      <c r="AZ95" t="n">
        <v>0</v>
      </c>
      <c r="BA95" t="n">
        <v>0</v>
      </c>
      <c r="BB95" t="n">
        <v>0</v>
      </c>
      <c r="BC95" t="n">
        <v>0</v>
      </c>
      <c r="BD95" t="n">
        <v>0</v>
      </c>
      <c r="BE95" t="n">
        <v>0</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row>
    <row r="96">
      <c r="A96" t="n">
        <v>91</v>
      </c>
      <c r="B96" s="29">
        <f>Months!B96</f>
        <v/>
      </c>
      <c r="E96">
        <f>SUM(V96:AG96)</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t="n">
        <v>0</v>
      </c>
      <c r="AU96" t="n">
        <v>0</v>
      </c>
      <c r="AV96" t="n">
        <v>0</v>
      </c>
      <c r="AW96" t="n">
        <v>0</v>
      </c>
      <c r="AX96" t="n">
        <v>0</v>
      </c>
      <c r="AY96" t="n">
        <v>0</v>
      </c>
      <c r="AZ96" t="n">
        <v>0</v>
      </c>
      <c r="BA96" t="n">
        <v>0</v>
      </c>
      <c r="BB96" t="n">
        <v>0</v>
      </c>
      <c r="BC96" t="n">
        <v>0</v>
      </c>
      <c r="BD96" t="n">
        <v>0</v>
      </c>
      <c r="BE96" t="n">
        <v>0</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row>
    <row r="97">
      <c r="A97" t="n">
        <v>92</v>
      </c>
      <c r="B97" s="29">
        <f>Months!B97</f>
        <v/>
      </c>
      <c r="E97">
        <f>SUM(V97:AG97)</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t="n">
        <v>0</v>
      </c>
      <c r="AU97" t="n">
        <v>0</v>
      </c>
      <c r="AV97" t="n">
        <v>0</v>
      </c>
      <c r="AW97" t="n">
        <v>0</v>
      </c>
      <c r="AX97" t="n">
        <v>0</v>
      </c>
      <c r="AY97" t="n">
        <v>0</v>
      </c>
      <c r="AZ97" t="n">
        <v>0</v>
      </c>
      <c r="BA97" t="n">
        <v>0</v>
      </c>
      <c r="BB97" t="n">
        <v>0</v>
      </c>
      <c r="BC97" t="n">
        <v>0</v>
      </c>
      <c r="BD97" t="n">
        <v>0</v>
      </c>
      <c r="BE97" t="n">
        <v>0</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row>
    <row r="98">
      <c r="A98" t="n">
        <v>93</v>
      </c>
      <c r="B98" s="29">
        <f>Months!B98</f>
        <v/>
      </c>
      <c r="E98">
        <f>SUM(V98:AG98)</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t="n">
        <v>0</v>
      </c>
      <c r="AU98" t="n">
        <v>0</v>
      </c>
      <c r="AV98" t="n">
        <v>0</v>
      </c>
      <c r="AW98" t="n">
        <v>0</v>
      </c>
      <c r="AX98" t="n">
        <v>0</v>
      </c>
      <c r="AY98" t="n">
        <v>0</v>
      </c>
      <c r="AZ98" t="n">
        <v>0</v>
      </c>
      <c r="BA98" t="n">
        <v>0</v>
      </c>
      <c r="BB98" t="n">
        <v>0</v>
      </c>
      <c r="BC98" t="n">
        <v>0</v>
      </c>
      <c r="BD98" t="n">
        <v>0</v>
      </c>
      <c r="BE98" t="n">
        <v>0</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row>
    <row r="99">
      <c r="A99" t="n">
        <v>94</v>
      </c>
      <c r="B99" s="29">
        <f>Months!B99</f>
        <v/>
      </c>
      <c r="E99">
        <f>SUM(V99:AG99)</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t="n">
        <v>0</v>
      </c>
      <c r="AU99" t="n">
        <v>0</v>
      </c>
      <c r="AV99" t="n">
        <v>0</v>
      </c>
      <c r="AW99" t="n">
        <v>0</v>
      </c>
      <c r="AX99" t="n">
        <v>0</v>
      </c>
      <c r="AY99" t="n">
        <v>0</v>
      </c>
      <c r="AZ99" t="n">
        <v>0</v>
      </c>
      <c r="BA99" t="n">
        <v>0</v>
      </c>
      <c r="BB99" t="n">
        <v>0</v>
      </c>
      <c r="BC99" t="n">
        <v>0</v>
      </c>
      <c r="BD99" t="n">
        <v>0</v>
      </c>
      <c r="BE99" t="n">
        <v>0</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row>
    <row r="100">
      <c r="A100" t="n">
        <v>95</v>
      </c>
      <c r="B100" s="29">
        <f>Months!B100</f>
        <v/>
      </c>
      <c r="E100">
        <f>SUM(V100:AG100)</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t="n">
        <v>0</v>
      </c>
      <c r="AU100" t="n">
        <v>0</v>
      </c>
      <c r="AV100" t="n">
        <v>0</v>
      </c>
      <c r="AW100" t="n">
        <v>0</v>
      </c>
      <c r="AX100" t="n">
        <v>0</v>
      </c>
      <c r="AY100" t="n">
        <v>0</v>
      </c>
      <c r="AZ100" t="n">
        <v>0</v>
      </c>
      <c r="BA100" t="n">
        <v>0</v>
      </c>
      <c r="BB100" t="n">
        <v>0</v>
      </c>
      <c r="BC100" t="n">
        <v>0</v>
      </c>
      <c r="BD100" t="n">
        <v>0</v>
      </c>
      <c r="BE100" t="n">
        <v>0</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row>
    <row r="101">
      <c r="A101" t="n">
        <v>96</v>
      </c>
      <c r="B101" s="29">
        <f>Months!B101</f>
        <v/>
      </c>
      <c r="E101">
        <f>SUM(V101:AG101)</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t="n">
        <v>0</v>
      </c>
      <c r="AU101" t="n">
        <v>0</v>
      </c>
      <c r="AV101" t="n">
        <v>0</v>
      </c>
      <c r="AW101" t="n">
        <v>0</v>
      </c>
      <c r="AX101" t="n">
        <v>0</v>
      </c>
      <c r="AY101" t="n">
        <v>0</v>
      </c>
      <c r="AZ101" t="n">
        <v>0</v>
      </c>
      <c r="BA101" t="n">
        <v>0</v>
      </c>
      <c r="BB101" t="n">
        <v>0</v>
      </c>
      <c r="BC101" t="n">
        <v>0</v>
      </c>
      <c r="BD101" t="n">
        <v>0</v>
      </c>
      <c r="BE101" t="n">
        <v>0</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row>
    <row r="102">
      <c r="A102" t="n">
        <v>97</v>
      </c>
      <c r="B102" s="29">
        <f>Months!B102</f>
        <v/>
      </c>
      <c r="E102">
        <f>SUM(V102:AG102)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t="n">
        <v>0</v>
      </c>
      <c r="AU102" t="n">
        <v>0</v>
      </c>
      <c r="AV102" t="n">
        <v>0</v>
      </c>
      <c r="AW102" t="n">
        <v>0</v>
      </c>
      <c r="AX102" t="n">
        <v>0</v>
      </c>
      <c r="AY102" t="n">
        <v>0</v>
      </c>
      <c r="AZ102" t="n">
        <v>0</v>
      </c>
      <c r="BA102" t="n">
        <v>0</v>
      </c>
      <c r="BB102" t="n">
        <v>0</v>
      </c>
      <c r="BC102" t="n">
        <v>0</v>
      </c>
      <c r="BD102" t="n">
        <v>0</v>
      </c>
      <c r="BE102" t="n">
        <v>0</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row>
    <row r="103">
      <c r="A103" t="n">
        <v>98</v>
      </c>
      <c r="B103" s="29">
        <f>Months!B103</f>
        <v/>
      </c>
      <c r="E103">
        <f>SUM(V103:AG103)</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t="n">
        <v>0</v>
      </c>
      <c r="AU103" t="n">
        <v>0</v>
      </c>
      <c r="AV103" t="n">
        <v>0</v>
      </c>
      <c r="AW103" t="n">
        <v>0</v>
      </c>
      <c r="AX103" t="n">
        <v>0</v>
      </c>
      <c r="AY103" t="n">
        <v>0</v>
      </c>
      <c r="AZ103" t="n">
        <v>0</v>
      </c>
      <c r="BA103" t="n">
        <v>0</v>
      </c>
      <c r="BB103" t="n">
        <v>0</v>
      </c>
      <c r="BC103" t="n">
        <v>0</v>
      </c>
      <c r="BD103" t="n">
        <v>0</v>
      </c>
      <c r="BE103" t="n">
        <v>0</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row>
    <row r="104">
      <c r="A104" t="n">
        <v>99</v>
      </c>
      <c r="B104" s="29">
        <f>Months!B104</f>
        <v/>
      </c>
      <c r="E104">
        <f>SUM(V104:AG104)</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t="n">
        <v>0</v>
      </c>
      <c r="AU104" t="n">
        <v>0</v>
      </c>
      <c r="AV104" t="n">
        <v>0</v>
      </c>
      <c r="AW104" t="n">
        <v>0</v>
      </c>
      <c r="AX104" t="n">
        <v>0</v>
      </c>
      <c r="AY104" t="n">
        <v>0</v>
      </c>
      <c r="AZ104" t="n">
        <v>0</v>
      </c>
      <c r="BA104" t="n">
        <v>0</v>
      </c>
      <c r="BB104" t="n">
        <v>0</v>
      </c>
      <c r="BC104" t="n">
        <v>0</v>
      </c>
      <c r="BD104" t="n">
        <v>0</v>
      </c>
      <c r="BE104" t="n">
        <v>0</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row>
    <row r="105">
      <c r="A105" t="n">
        <v>100</v>
      </c>
      <c r="B105" s="29">
        <f>Months!B105</f>
        <v/>
      </c>
      <c r="E105">
        <f>SUM(V105:AG105)</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t="n">
        <v>0</v>
      </c>
      <c r="AU105" t="n">
        <v>0</v>
      </c>
      <c r="AV105" t="n">
        <v>0</v>
      </c>
      <c r="AW105" t="n">
        <v>0</v>
      </c>
      <c r="AX105" t="n">
        <v>0</v>
      </c>
      <c r="AY105" t="n">
        <v>0</v>
      </c>
      <c r="AZ105" t="n">
        <v>0</v>
      </c>
      <c r="BA105" t="n">
        <v>0</v>
      </c>
      <c r="BB105" t="n">
        <v>0</v>
      </c>
      <c r="BC105" t="n">
        <v>0</v>
      </c>
      <c r="BD105" t="n">
        <v>0</v>
      </c>
      <c r="BE105" t="n">
        <v>0</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row>
    <row r="106">
      <c r="A106" t="n">
        <v>101</v>
      </c>
      <c r="B106" s="29">
        <f>Months!B106</f>
        <v/>
      </c>
      <c r="E106">
        <f>SUM(V106:AG106)</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t="n">
        <v>0</v>
      </c>
      <c r="AU106" t="n">
        <v>0</v>
      </c>
      <c r="AV106" t="n">
        <v>0</v>
      </c>
      <c r="AW106" t="n">
        <v>0</v>
      </c>
      <c r="AX106" t="n">
        <v>0</v>
      </c>
      <c r="AY106" t="n">
        <v>0</v>
      </c>
      <c r="AZ106" t="n">
        <v>0</v>
      </c>
      <c r="BA106" t="n">
        <v>0</v>
      </c>
      <c r="BB106" t="n">
        <v>0</v>
      </c>
      <c r="BC106" t="n">
        <v>0</v>
      </c>
      <c r="BD106" t="n">
        <v>0</v>
      </c>
      <c r="BE106" t="n">
        <v>0</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row>
    <row r="107">
      <c r="A107" t="n">
        <v>102</v>
      </c>
      <c r="B107" s="29">
        <f>Months!B107</f>
        <v/>
      </c>
      <c r="E107">
        <f>SUM(V107:AG107)</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t="n">
        <v>0</v>
      </c>
      <c r="AU107" t="n">
        <v>0</v>
      </c>
      <c r="AV107" t="n">
        <v>0</v>
      </c>
      <c r="AW107" t="n">
        <v>0</v>
      </c>
      <c r="AX107" t="n">
        <v>0</v>
      </c>
      <c r="AY107" t="n">
        <v>0</v>
      </c>
      <c r="AZ107" t="n">
        <v>0</v>
      </c>
      <c r="BA107" t="n">
        <v>0</v>
      </c>
      <c r="BB107" t="n">
        <v>0</v>
      </c>
      <c r="BC107" t="n">
        <v>0</v>
      </c>
      <c r="BD107" t="n">
        <v>0</v>
      </c>
      <c r="BE107" t="n">
        <v>0</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row>
    <row r="108">
      <c r="A108" t="n">
        <v>103</v>
      </c>
      <c r="B108" s="29">
        <f>Months!B108</f>
        <v/>
      </c>
      <c r="E108">
        <f>SUM(V108:AG108)</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t="n">
        <v>0</v>
      </c>
      <c r="AU108" t="n">
        <v>0</v>
      </c>
      <c r="AV108" t="n">
        <v>0</v>
      </c>
      <c r="AW108" t="n">
        <v>0</v>
      </c>
      <c r="AX108" t="n">
        <v>0</v>
      </c>
      <c r="AY108" t="n">
        <v>0</v>
      </c>
      <c r="AZ108" t="n">
        <v>0</v>
      </c>
      <c r="BA108" t="n">
        <v>0</v>
      </c>
      <c r="BB108" t="n">
        <v>0</v>
      </c>
      <c r="BC108" t="n">
        <v>0</v>
      </c>
      <c r="BD108" t="n">
        <v>0</v>
      </c>
      <c r="BE108" t="n">
        <v>0</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row>
    <row r="109">
      <c r="A109" t="n">
        <v>104</v>
      </c>
      <c r="B109" s="29">
        <f>Months!B109</f>
        <v/>
      </c>
      <c r="E109">
        <f>SUM(V109:AG109)</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t="n">
        <v>0</v>
      </c>
      <c r="AU109" t="n">
        <v>0</v>
      </c>
      <c r="AV109" t="n">
        <v>0</v>
      </c>
      <c r="AW109" t="n">
        <v>0</v>
      </c>
      <c r="AX109" t="n">
        <v>0</v>
      </c>
      <c r="AY109" t="n">
        <v>0</v>
      </c>
      <c r="AZ109" t="n">
        <v>0</v>
      </c>
      <c r="BA109" t="n">
        <v>0</v>
      </c>
      <c r="BB109" t="n">
        <v>0</v>
      </c>
      <c r="BC109" t="n">
        <v>0</v>
      </c>
      <c r="BD109" t="n">
        <v>0</v>
      </c>
      <c r="BE109" t="n">
        <v>0</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row>
    <row r="110">
      <c r="A110" t="n">
        <v>105</v>
      </c>
      <c r="B110" s="29">
        <f>Months!B110</f>
        <v/>
      </c>
      <c r="E110">
        <f>SUM(V110:AG110)</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t="n">
        <v>0</v>
      </c>
      <c r="AU110" t="n">
        <v>0</v>
      </c>
      <c r="AV110" t="n">
        <v>0</v>
      </c>
      <c r="AW110" t="n">
        <v>0</v>
      </c>
      <c r="AX110" t="n">
        <v>0</v>
      </c>
      <c r="AY110" t="n">
        <v>0</v>
      </c>
      <c r="AZ110" t="n">
        <v>0</v>
      </c>
      <c r="BA110" t="n">
        <v>0</v>
      </c>
      <c r="BB110" t="n">
        <v>0</v>
      </c>
      <c r="BC110" t="n">
        <v>0</v>
      </c>
      <c r="BD110" t="n">
        <v>0</v>
      </c>
      <c r="BE110" t="n">
        <v>0</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row>
    <row r="111">
      <c r="A111" t="n">
        <v>106</v>
      </c>
      <c r="B111" s="29">
        <f>Months!B111</f>
        <v/>
      </c>
      <c r="E111">
        <f>SUM(V111:AG111)</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t="n">
        <v>0</v>
      </c>
      <c r="AU111" t="n">
        <v>0</v>
      </c>
      <c r="AV111" t="n">
        <v>0</v>
      </c>
      <c r="AW111" t="n">
        <v>0</v>
      </c>
      <c r="AX111" t="n">
        <v>0</v>
      </c>
      <c r="AY111" t="n">
        <v>0</v>
      </c>
      <c r="AZ111" t="n">
        <v>0</v>
      </c>
      <c r="BA111" t="n">
        <v>0</v>
      </c>
      <c r="BB111" t="n">
        <v>0</v>
      </c>
      <c r="BC111" t="n">
        <v>0</v>
      </c>
      <c r="BD111" t="n">
        <v>0</v>
      </c>
      <c r="BE111" t="n">
        <v>0</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row>
    <row r="112">
      <c r="A112" t="n">
        <v>107</v>
      </c>
      <c r="B112" s="29">
        <f>Months!B112</f>
        <v/>
      </c>
      <c r="E112">
        <f>SUM(V112:AG112)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t="n">
        <v>0</v>
      </c>
      <c r="AU112" t="n">
        <v>0</v>
      </c>
      <c r="AV112" t="n">
        <v>0</v>
      </c>
      <c r="AW112" t="n">
        <v>0</v>
      </c>
      <c r="AX112" t="n">
        <v>0</v>
      </c>
      <c r="AY112" t="n">
        <v>0</v>
      </c>
      <c r="AZ112" t="n">
        <v>0</v>
      </c>
      <c r="BA112" t="n">
        <v>0</v>
      </c>
      <c r="BB112" t="n">
        <v>0</v>
      </c>
      <c r="BC112" t="n">
        <v>0</v>
      </c>
      <c r="BD112" t="n">
        <v>0</v>
      </c>
      <c r="BE112" t="n">
        <v>0</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row>
    <row r="113">
      <c r="A113" t="n">
        <v>108</v>
      </c>
      <c r="B113" s="29">
        <f>Months!B113</f>
        <v/>
      </c>
      <c r="E113">
        <f>SUM(V113:AG113)</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t="n">
        <v>0</v>
      </c>
      <c r="AU113" t="n">
        <v>0</v>
      </c>
      <c r="AV113" t="n">
        <v>0</v>
      </c>
      <c r="AW113" t="n">
        <v>0</v>
      </c>
      <c r="AX113" t="n">
        <v>0</v>
      </c>
      <c r="AY113" t="n">
        <v>0</v>
      </c>
      <c r="AZ113" t="n">
        <v>0</v>
      </c>
      <c r="BA113" t="n">
        <v>0</v>
      </c>
      <c r="BB113" t="n">
        <v>0</v>
      </c>
      <c r="BC113" t="n">
        <v>0</v>
      </c>
      <c r="BD113" t="n">
        <v>0</v>
      </c>
      <c r="BE113" t="n">
        <v>0</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row>
    <row r="114">
      <c r="A114" t="n">
        <v>109</v>
      </c>
      <c r="B114" s="29">
        <f>Months!B114</f>
        <v/>
      </c>
      <c r="E114">
        <f>SUM(V114:AG114)</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t="n">
        <v>0</v>
      </c>
      <c r="AU114" t="n">
        <v>0</v>
      </c>
      <c r="AV114" t="n">
        <v>0</v>
      </c>
      <c r="AW114" t="n">
        <v>0</v>
      </c>
      <c r="AX114" t="n">
        <v>0</v>
      </c>
      <c r="AY114" t="n">
        <v>0</v>
      </c>
      <c r="AZ114" t="n">
        <v>0</v>
      </c>
      <c r="BA114" t="n">
        <v>0</v>
      </c>
      <c r="BB114" t="n">
        <v>0</v>
      </c>
      <c r="BC114" t="n">
        <v>0</v>
      </c>
      <c r="BD114" t="n">
        <v>0</v>
      </c>
      <c r="BE114" t="n">
        <v>0</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row>
    <row r="115">
      <c r="A115" t="n">
        <v>110</v>
      </c>
      <c r="B115" s="29">
        <f>Months!B115</f>
        <v/>
      </c>
      <c r="E115">
        <f>SUM(V115:AG115)</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t="n">
        <v>0</v>
      </c>
      <c r="AU115" t="n">
        <v>0</v>
      </c>
      <c r="AV115" t="n">
        <v>0</v>
      </c>
      <c r="AW115" t="n">
        <v>0</v>
      </c>
      <c r="AX115" t="n">
        <v>0</v>
      </c>
      <c r="AY115" t="n">
        <v>0</v>
      </c>
      <c r="AZ115" t="n">
        <v>0</v>
      </c>
      <c r="BA115" t="n">
        <v>0</v>
      </c>
      <c r="BB115" t="n">
        <v>0</v>
      </c>
      <c r="BC115" t="n">
        <v>0</v>
      </c>
      <c r="BD115" t="n">
        <v>0</v>
      </c>
      <c r="BE115" t="n">
        <v>0</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row>
    <row r="116">
      <c r="A116" t="n">
        <v>111</v>
      </c>
      <c r="B116" s="29">
        <f>Months!B116</f>
        <v/>
      </c>
      <c r="E116">
        <f>SUM(V116:AG116)</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t="n">
        <v>0</v>
      </c>
      <c r="AU116" t="n">
        <v>0</v>
      </c>
      <c r="AV116" t="n">
        <v>0</v>
      </c>
      <c r="AW116" t="n">
        <v>0</v>
      </c>
      <c r="AX116" t="n">
        <v>0</v>
      </c>
      <c r="AY116" t="n">
        <v>0</v>
      </c>
      <c r="AZ116" t="n">
        <v>0</v>
      </c>
      <c r="BA116" t="n">
        <v>0</v>
      </c>
      <c r="BB116" t="n">
        <v>0</v>
      </c>
      <c r="BC116" t="n">
        <v>0</v>
      </c>
      <c r="BD116" t="n">
        <v>0</v>
      </c>
      <c r="BE116" t="n">
        <v>0</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row>
    <row r="117">
      <c r="A117" t="n">
        <v>112</v>
      </c>
      <c r="B117" s="29">
        <f>Months!B117</f>
        <v/>
      </c>
      <c r="E117">
        <f>SUM(V117:AG117)</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t="n">
        <v>0</v>
      </c>
      <c r="AU117" t="n">
        <v>0</v>
      </c>
      <c r="AV117" t="n">
        <v>0</v>
      </c>
      <c r="AW117" t="n">
        <v>0</v>
      </c>
      <c r="AX117" t="n">
        <v>0</v>
      </c>
      <c r="AY117" t="n">
        <v>0</v>
      </c>
      <c r="AZ117" t="n">
        <v>0</v>
      </c>
      <c r="BA117" t="n">
        <v>0</v>
      </c>
      <c r="BB117" t="n">
        <v>0</v>
      </c>
      <c r="BC117" t="n">
        <v>0</v>
      </c>
      <c r="BD117" t="n">
        <v>0</v>
      </c>
      <c r="BE117" t="n">
        <v>0</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row>
    <row r="118">
      <c r="A118" t="n">
        <v>113</v>
      </c>
      <c r="B118" s="29">
        <f>Months!B118</f>
        <v/>
      </c>
      <c r="E118">
        <f>SUM(V118:AG118)</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t="n">
        <v>0</v>
      </c>
      <c r="AU118" t="n">
        <v>0</v>
      </c>
      <c r="AV118" t="n">
        <v>0</v>
      </c>
      <c r="AW118" t="n">
        <v>0</v>
      </c>
      <c r="AX118" t="n">
        <v>0</v>
      </c>
      <c r="AY118" t="n">
        <v>0</v>
      </c>
      <c r="AZ118" t="n">
        <v>0</v>
      </c>
      <c r="BA118" t="n">
        <v>0</v>
      </c>
      <c r="BB118" t="n">
        <v>0</v>
      </c>
      <c r="BC118" t="n">
        <v>0</v>
      </c>
      <c r="BD118" t="n">
        <v>0</v>
      </c>
      <c r="BE118" t="n">
        <v>0</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row>
    <row r="119">
      <c r="A119" t="n">
        <v>114</v>
      </c>
      <c r="B119" s="29">
        <f>Months!B119</f>
        <v/>
      </c>
      <c r="E119">
        <f>SUM(V119:AG119)</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t="n">
        <v>0</v>
      </c>
      <c r="AU119" t="n">
        <v>0</v>
      </c>
      <c r="AV119" t="n">
        <v>0</v>
      </c>
      <c r="AW119" t="n">
        <v>0</v>
      </c>
      <c r="AX119" t="n">
        <v>0</v>
      </c>
      <c r="AY119" t="n">
        <v>0</v>
      </c>
      <c r="AZ119" t="n">
        <v>0</v>
      </c>
      <c r="BA119" t="n">
        <v>0</v>
      </c>
      <c r="BB119" t="n">
        <v>0</v>
      </c>
      <c r="BC119" t="n">
        <v>0</v>
      </c>
      <c r="BD119" t="n">
        <v>0</v>
      </c>
      <c r="BE119" t="n">
        <v>0</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row>
    <row r="120">
      <c r="A120" t="n">
        <v>115</v>
      </c>
      <c r="B120" s="29">
        <f>Months!B120</f>
        <v/>
      </c>
      <c r="E120">
        <f>SUM(V120:AG120)</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t="n">
        <v>0</v>
      </c>
      <c r="AU120" t="n">
        <v>0</v>
      </c>
      <c r="AV120" t="n">
        <v>0</v>
      </c>
      <c r="AW120" t="n">
        <v>0</v>
      </c>
      <c r="AX120" t="n">
        <v>0</v>
      </c>
      <c r="AY120" t="n">
        <v>0</v>
      </c>
      <c r="AZ120" t="n">
        <v>0</v>
      </c>
      <c r="BA120" t="n">
        <v>0</v>
      </c>
      <c r="BB120" t="n">
        <v>0</v>
      </c>
      <c r="BC120" t="n">
        <v>0</v>
      </c>
      <c r="BD120" t="n">
        <v>0</v>
      </c>
      <c r="BE120" t="n">
        <v>0</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row>
    <row r="121">
      <c r="A121" t="n">
        <v>116</v>
      </c>
      <c r="B121" s="29">
        <f>Months!B121</f>
        <v/>
      </c>
      <c r="E121">
        <f>SUM(V121:AG121)</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t="n">
        <v>0</v>
      </c>
      <c r="AU121" t="n">
        <v>0</v>
      </c>
      <c r="AV121" t="n">
        <v>0</v>
      </c>
      <c r="AW121" t="n">
        <v>0</v>
      </c>
      <c r="AX121" t="n">
        <v>0</v>
      </c>
      <c r="AY121" t="n">
        <v>0</v>
      </c>
      <c r="AZ121" t="n">
        <v>0</v>
      </c>
      <c r="BA121" t="n">
        <v>0</v>
      </c>
      <c r="BB121" t="n">
        <v>0</v>
      </c>
      <c r="BC121" t="n">
        <v>0</v>
      </c>
      <c r="BD121" t="n">
        <v>0</v>
      </c>
      <c r="BE121" t="n">
        <v>0</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row>
    <row r="122">
      <c r="A122" t="n">
        <v>117</v>
      </c>
      <c r="B122" s="29">
        <f>Months!B122</f>
        <v/>
      </c>
      <c r="E122">
        <f>SUM(V122:AG122)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t="n">
        <v>0</v>
      </c>
      <c r="AU122" t="n">
        <v>0</v>
      </c>
      <c r="AV122" t="n">
        <v>0</v>
      </c>
      <c r="AW122" t="n">
        <v>0</v>
      </c>
      <c r="AX122" t="n">
        <v>0</v>
      </c>
      <c r="AY122" t="n">
        <v>0</v>
      </c>
      <c r="AZ122" t="n">
        <v>0</v>
      </c>
      <c r="BA122" t="n">
        <v>0</v>
      </c>
      <c r="BB122" t="n">
        <v>0</v>
      </c>
      <c r="BC122" t="n">
        <v>0</v>
      </c>
      <c r="BD122" t="n">
        <v>0</v>
      </c>
      <c r="BE122" t="n">
        <v>0</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row>
    <row r="123">
      <c r="A123" t="n">
        <v>118</v>
      </c>
      <c r="B123" s="29">
        <f>Months!B123</f>
        <v/>
      </c>
      <c r="E123">
        <f>SUM(V123:AG123)</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t="n">
        <v>0</v>
      </c>
      <c r="AU123" t="n">
        <v>0</v>
      </c>
      <c r="AV123" t="n">
        <v>0</v>
      </c>
      <c r="AW123" t="n">
        <v>0</v>
      </c>
      <c r="AX123" t="n">
        <v>0</v>
      </c>
      <c r="AY123" t="n">
        <v>0</v>
      </c>
      <c r="AZ123" t="n">
        <v>0</v>
      </c>
      <c r="BA123" t="n">
        <v>0</v>
      </c>
      <c r="BB123" t="n">
        <v>0</v>
      </c>
      <c r="BC123" t="n">
        <v>0</v>
      </c>
      <c r="BD123" t="n">
        <v>0</v>
      </c>
      <c r="BE123" t="n">
        <v>0</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row>
    <row r="124">
      <c r="A124" t="n">
        <v>119</v>
      </c>
      <c r="B124" s="29">
        <f>Months!B124</f>
        <v/>
      </c>
      <c r="E124">
        <f>SUM(V124:AG124)</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t="n">
        <v>0</v>
      </c>
      <c r="AU124" t="n">
        <v>0</v>
      </c>
      <c r="AV124" t="n">
        <v>0</v>
      </c>
      <c r="AW124" t="n">
        <v>0</v>
      </c>
      <c r="AX124" t="n">
        <v>0</v>
      </c>
      <c r="AY124" t="n">
        <v>0</v>
      </c>
      <c r="AZ124" t="n">
        <v>0</v>
      </c>
      <c r="BA124" t="n">
        <v>0</v>
      </c>
      <c r="BB124" t="n">
        <v>0</v>
      </c>
      <c r="BC124" t="n">
        <v>0</v>
      </c>
      <c r="BD124" t="n">
        <v>0</v>
      </c>
      <c r="BE124" t="n">
        <v>0</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row>
    <row r="125">
      <c r="A125" t="n">
        <v>120</v>
      </c>
      <c r="B125" s="29">
        <f>Months!B125</f>
        <v/>
      </c>
      <c r="E125">
        <f>SUM(V125:AG125)</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t="n">
        <v>0</v>
      </c>
      <c r="AU125" t="n">
        <v>0</v>
      </c>
      <c r="AV125" t="n">
        <v>0</v>
      </c>
      <c r="AW125" t="n">
        <v>0</v>
      </c>
      <c r="AX125" t="n">
        <v>0</v>
      </c>
      <c r="AY125" t="n">
        <v>0</v>
      </c>
      <c r="AZ125" t="n">
        <v>0</v>
      </c>
      <c r="BA125" t="n">
        <v>0</v>
      </c>
      <c r="BB125" t="n">
        <v>0</v>
      </c>
      <c r="BC125" t="n">
        <v>0</v>
      </c>
      <c r="BD125" t="n">
        <v>0</v>
      </c>
      <c r="BE125" t="n">
        <v>0</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row>
    <row r="126">
      <c r="A126" t="n">
        <v>121</v>
      </c>
      <c r="B126" s="29">
        <f>Months!B126</f>
        <v/>
      </c>
      <c r="E126">
        <f>SUM(V126:AG126)</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t="n">
        <v>0</v>
      </c>
      <c r="AU126" t="n">
        <v>0</v>
      </c>
      <c r="AV126" t="n">
        <v>0</v>
      </c>
      <c r="AW126" t="n">
        <v>0</v>
      </c>
      <c r="AX126" t="n">
        <v>0</v>
      </c>
      <c r="AY126" t="n">
        <v>0</v>
      </c>
      <c r="AZ126" t="n">
        <v>0</v>
      </c>
      <c r="BA126" t="n">
        <v>0</v>
      </c>
      <c r="BB126" t="n">
        <v>0</v>
      </c>
      <c r="BC126" t="n">
        <v>0</v>
      </c>
      <c r="BD126" t="n">
        <v>0</v>
      </c>
      <c r="BE126" t="n">
        <v>0</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row>
    <row r="127">
      <c r="A127" t="n">
        <v>122</v>
      </c>
      <c r="B127" s="29">
        <f>Months!B127</f>
        <v/>
      </c>
      <c r="E127">
        <f>SUM(V127:AG127)</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t="n">
        <v>0</v>
      </c>
      <c r="AU127" t="n">
        <v>0</v>
      </c>
      <c r="AV127" t="n">
        <v>0</v>
      </c>
      <c r="AW127" t="n">
        <v>0</v>
      </c>
      <c r="AX127" t="n">
        <v>0</v>
      </c>
      <c r="AY127" t="n">
        <v>0</v>
      </c>
      <c r="AZ127" t="n">
        <v>0</v>
      </c>
      <c r="BA127" t="n">
        <v>0</v>
      </c>
      <c r="BB127" t="n">
        <v>0</v>
      </c>
      <c r="BC127" t="n">
        <v>0</v>
      </c>
      <c r="BD127" t="n">
        <v>0</v>
      </c>
      <c r="BE127" t="n">
        <v>0</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row>
    <row r="128">
      <c r="A128" t="n">
        <v>123</v>
      </c>
      <c r="B128" s="29">
        <f>Months!B128</f>
        <v/>
      </c>
      <c r="E128">
        <f>SUM(V128:AG128)</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t="n">
        <v>0</v>
      </c>
      <c r="AU128" t="n">
        <v>0</v>
      </c>
      <c r="AV128" t="n">
        <v>0</v>
      </c>
      <c r="AW128" t="n">
        <v>0</v>
      </c>
      <c r="AX128" t="n">
        <v>0</v>
      </c>
      <c r="AY128" t="n">
        <v>0</v>
      </c>
      <c r="AZ128" t="n">
        <v>0</v>
      </c>
      <c r="BA128" t="n">
        <v>0</v>
      </c>
      <c r="BB128" t="n">
        <v>0</v>
      </c>
      <c r="BC128" t="n">
        <v>0</v>
      </c>
      <c r="BD128" t="n">
        <v>0</v>
      </c>
      <c r="BE128" t="n">
        <v>0</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row>
    <row r="129">
      <c r="A129" t="n">
        <v>124</v>
      </c>
      <c r="B129" s="29">
        <f>Months!B129</f>
        <v/>
      </c>
      <c r="E129">
        <f>SUM(V129:AG129)</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t="n">
        <v>0</v>
      </c>
      <c r="AU129" t="n">
        <v>0</v>
      </c>
      <c r="AV129" t="n">
        <v>0</v>
      </c>
      <c r="AW129" t="n">
        <v>0</v>
      </c>
      <c r="AX129" t="n">
        <v>0</v>
      </c>
      <c r="AY129" t="n">
        <v>0</v>
      </c>
      <c r="AZ129" t="n">
        <v>0</v>
      </c>
      <c r="BA129" t="n">
        <v>0</v>
      </c>
      <c r="BB129" t="n">
        <v>0</v>
      </c>
      <c r="BC129" t="n">
        <v>0</v>
      </c>
      <c r="BD129" t="n">
        <v>0</v>
      </c>
      <c r="BE129" t="n">
        <v>0</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row>
    <row r="130">
      <c r="A130" t="n">
        <v>125</v>
      </c>
      <c r="B130" s="29">
        <f>Months!B130</f>
        <v/>
      </c>
      <c r="E130">
        <f>SUM(V130:AG130)</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t="n">
        <v>0</v>
      </c>
      <c r="AU130" t="n">
        <v>0</v>
      </c>
      <c r="AV130" t="n">
        <v>0</v>
      </c>
      <c r="AW130" t="n">
        <v>0</v>
      </c>
      <c r="AX130" t="n">
        <v>0</v>
      </c>
      <c r="AY130" t="n">
        <v>0</v>
      </c>
      <c r="AZ130" t="n">
        <v>0</v>
      </c>
      <c r="BA130" t="n">
        <v>0</v>
      </c>
      <c r="BB130" t="n">
        <v>0</v>
      </c>
      <c r="BC130" t="n">
        <v>0</v>
      </c>
      <c r="BD130" t="n">
        <v>0</v>
      </c>
      <c r="BE130" t="n">
        <v>0</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row>
    <row r="131">
      <c r="A131" t="n">
        <v>126</v>
      </c>
      <c r="B131" s="29">
        <f>Months!B131</f>
        <v/>
      </c>
      <c r="E131">
        <f>SUM(V131:AG131)</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t="n">
        <v>0</v>
      </c>
      <c r="AU131" t="n">
        <v>0</v>
      </c>
      <c r="AV131" t="n">
        <v>0</v>
      </c>
      <c r="AW131" t="n">
        <v>0</v>
      </c>
      <c r="AX131" t="n">
        <v>0</v>
      </c>
      <c r="AY131" t="n">
        <v>0</v>
      </c>
      <c r="AZ131" t="n">
        <v>0</v>
      </c>
      <c r="BA131" t="n">
        <v>0</v>
      </c>
      <c r="BB131" t="n">
        <v>0</v>
      </c>
      <c r="BC131" t="n">
        <v>0</v>
      </c>
      <c r="BD131" t="n">
        <v>0</v>
      </c>
      <c r="BE131" t="n">
        <v>0</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row>
    <row r="132">
      <c r="A132" t="n">
        <v>127</v>
      </c>
      <c r="B132" s="29">
        <f>Months!B132</f>
        <v/>
      </c>
      <c r="E132">
        <f>SUM(V132:AG132)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t="n">
        <v>0</v>
      </c>
      <c r="AU132" t="n">
        <v>0</v>
      </c>
      <c r="AV132" t="n">
        <v>0</v>
      </c>
      <c r="AW132" t="n">
        <v>0</v>
      </c>
      <c r="AX132" t="n">
        <v>0</v>
      </c>
      <c r="AY132" t="n">
        <v>0</v>
      </c>
      <c r="AZ132" t="n">
        <v>0</v>
      </c>
      <c r="BA132" t="n">
        <v>0</v>
      </c>
      <c r="BB132" t="n">
        <v>0</v>
      </c>
      <c r="BC132" t="n">
        <v>0</v>
      </c>
      <c r="BD132" t="n">
        <v>0</v>
      </c>
      <c r="BE132" t="n">
        <v>0</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row>
    <row r="133">
      <c r="A133" t="n">
        <v>128</v>
      </c>
      <c r="B133" s="29">
        <f>Months!B133</f>
        <v/>
      </c>
      <c r="E133">
        <f>SUM(V133:AG133)</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t="n">
        <v>0</v>
      </c>
      <c r="AU133" t="n">
        <v>0</v>
      </c>
      <c r="AV133" t="n">
        <v>0</v>
      </c>
      <c r="AW133" t="n">
        <v>0</v>
      </c>
      <c r="AX133" t="n">
        <v>0</v>
      </c>
      <c r="AY133" t="n">
        <v>0</v>
      </c>
      <c r="AZ133" t="n">
        <v>0</v>
      </c>
      <c r="BA133" t="n">
        <v>0</v>
      </c>
      <c r="BB133" t="n">
        <v>0</v>
      </c>
      <c r="BC133" t="n">
        <v>0</v>
      </c>
      <c r="BD133" t="n">
        <v>0</v>
      </c>
      <c r="BE133" t="n">
        <v>0</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row>
    <row r="134">
      <c r="A134" t="n">
        <v>129</v>
      </c>
      <c r="B134" s="29">
        <f>Months!B134</f>
        <v/>
      </c>
      <c r="E134">
        <f>SUM(V134:AG134)</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t="n">
        <v>0</v>
      </c>
      <c r="AU134" t="n">
        <v>0</v>
      </c>
      <c r="AV134" t="n">
        <v>0</v>
      </c>
      <c r="AW134" t="n">
        <v>0</v>
      </c>
      <c r="AX134" t="n">
        <v>0</v>
      </c>
      <c r="AY134" t="n">
        <v>0</v>
      </c>
      <c r="AZ134" t="n">
        <v>0</v>
      </c>
      <c r="BA134" t="n">
        <v>0</v>
      </c>
      <c r="BB134" t="n">
        <v>0</v>
      </c>
      <c r="BC134" t="n">
        <v>0</v>
      </c>
      <c r="BD134" t="n">
        <v>0</v>
      </c>
      <c r="BE134" t="n">
        <v>0</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row>
    <row r="135">
      <c r="A135" t="n">
        <v>130</v>
      </c>
      <c r="B135" s="29">
        <f>Months!B135</f>
        <v/>
      </c>
      <c r="E135">
        <f>SUM(V135:AG135)</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t="n">
        <v>0</v>
      </c>
      <c r="AU135" t="n">
        <v>0</v>
      </c>
      <c r="AV135" t="n">
        <v>0</v>
      </c>
      <c r="AW135" t="n">
        <v>0</v>
      </c>
      <c r="AX135" t="n">
        <v>0</v>
      </c>
      <c r="AY135" t="n">
        <v>0</v>
      </c>
      <c r="AZ135" t="n">
        <v>0</v>
      </c>
      <c r="BA135" t="n">
        <v>0</v>
      </c>
      <c r="BB135" t="n">
        <v>0</v>
      </c>
      <c r="BC135" t="n">
        <v>0</v>
      </c>
      <c r="BD135" t="n">
        <v>0</v>
      </c>
      <c r="BE135" t="n">
        <v>0</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row>
    <row r="136">
      <c r="A136" t="n">
        <v>131</v>
      </c>
      <c r="B136" s="29">
        <f>Months!B136</f>
        <v/>
      </c>
      <c r="E136">
        <f>SUM(V136:AG136)</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t="n">
        <v>0</v>
      </c>
      <c r="AU136" t="n">
        <v>0</v>
      </c>
      <c r="AV136" t="n">
        <v>0</v>
      </c>
      <c r="AW136" t="n">
        <v>0</v>
      </c>
      <c r="AX136" t="n">
        <v>0</v>
      </c>
      <c r="AY136" t="n">
        <v>0</v>
      </c>
      <c r="AZ136" t="n">
        <v>0</v>
      </c>
      <c r="BA136" t="n">
        <v>0</v>
      </c>
      <c r="BB136" t="n">
        <v>0</v>
      </c>
      <c r="BC136" t="n">
        <v>0</v>
      </c>
      <c r="BD136" t="n">
        <v>0</v>
      </c>
      <c r="BE136" t="n">
        <v>0</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row>
    <row r="137">
      <c r="A137" t="n">
        <v>132</v>
      </c>
      <c r="B137" s="29">
        <f>Months!B137</f>
        <v/>
      </c>
      <c r="E137">
        <f>SUM(V137:AG137)</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t="n">
        <v>0</v>
      </c>
      <c r="AU137" t="n">
        <v>0</v>
      </c>
      <c r="AV137" t="n">
        <v>0</v>
      </c>
      <c r="AW137" t="n">
        <v>0</v>
      </c>
      <c r="AX137" t="n">
        <v>0</v>
      </c>
      <c r="AY137" t="n">
        <v>0</v>
      </c>
      <c r="AZ137" t="n">
        <v>0</v>
      </c>
      <c r="BA137" t="n">
        <v>0</v>
      </c>
      <c r="BB137" t="n">
        <v>0</v>
      </c>
      <c r="BC137" t="n">
        <v>0</v>
      </c>
      <c r="BD137" t="n">
        <v>0</v>
      </c>
      <c r="BE137" t="n">
        <v>0</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row>
    <row r="138">
      <c r="A138" t="n">
        <v>133</v>
      </c>
      <c r="B138" s="29">
        <f>Months!B138</f>
        <v/>
      </c>
      <c r="E138">
        <f>SUM(V138:AG138)</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t="n">
        <v>0</v>
      </c>
      <c r="AU138" t="n">
        <v>0</v>
      </c>
      <c r="AV138" t="n">
        <v>0</v>
      </c>
      <c r="AW138" t="n">
        <v>0</v>
      </c>
      <c r="AX138" t="n">
        <v>0</v>
      </c>
      <c r="AY138" t="n">
        <v>0</v>
      </c>
      <c r="AZ138" t="n">
        <v>0</v>
      </c>
      <c r="BA138" t="n">
        <v>0</v>
      </c>
      <c r="BB138" t="n">
        <v>0</v>
      </c>
      <c r="BC138" t="n">
        <v>0</v>
      </c>
      <c r="BD138" t="n">
        <v>0</v>
      </c>
      <c r="BE138" t="n">
        <v>0</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row>
    <row r="139">
      <c r="A139" t="n">
        <v>134</v>
      </c>
      <c r="B139" s="29">
        <f>Months!B139</f>
        <v/>
      </c>
      <c r="E139">
        <f>SUM(V139:AG139)</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t="n">
        <v>0</v>
      </c>
      <c r="AU139" t="n">
        <v>0</v>
      </c>
      <c r="AV139" t="n">
        <v>0</v>
      </c>
      <c r="AW139" t="n">
        <v>0</v>
      </c>
      <c r="AX139" t="n">
        <v>0</v>
      </c>
      <c r="AY139" t="n">
        <v>0</v>
      </c>
      <c r="AZ139" t="n">
        <v>0</v>
      </c>
      <c r="BA139" t="n">
        <v>0</v>
      </c>
      <c r="BB139" t="n">
        <v>0</v>
      </c>
      <c r="BC139" t="n">
        <v>0</v>
      </c>
      <c r="BD139" t="n">
        <v>0</v>
      </c>
      <c r="BE139" t="n">
        <v>0</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row>
    <row r="140">
      <c r="A140" t="n">
        <v>135</v>
      </c>
      <c r="B140" s="29">
        <f>Months!B140</f>
        <v/>
      </c>
      <c r="E140">
        <f>SUM(V140:AG140)</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t="n">
        <v>0</v>
      </c>
      <c r="AU140" t="n">
        <v>0</v>
      </c>
      <c r="AV140" t="n">
        <v>0</v>
      </c>
      <c r="AW140" t="n">
        <v>0</v>
      </c>
      <c r="AX140" t="n">
        <v>0</v>
      </c>
      <c r="AY140" t="n">
        <v>0</v>
      </c>
      <c r="AZ140" t="n">
        <v>0</v>
      </c>
      <c r="BA140" t="n">
        <v>0</v>
      </c>
      <c r="BB140" t="n">
        <v>0</v>
      </c>
      <c r="BC140" t="n">
        <v>0</v>
      </c>
      <c r="BD140" t="n">
        <v>0</v>
      </c>
      <c r="BE140" t="n">
        <v>0</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row>
    <row r="141">
      <c r="A141" t="n">
        <v>136</v>
      </c>
      <c r="B141" s="29">
        <f>Months!B141</f>
        <v/>
      </c>
      <c r="E141">
        <f>SUM(V141:AG141)</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t="n">
        <v>0</v>
      </c>
      <c r="AU141" t="n">
        <v>0</v>
      </c>
      <c r="AV141" t="n">
        <v>0</v>
      </c>
      <c r="AW141" t="n">
        <v>0</v>
      </c>
      <c r="AX141" t="n">
        <v>0</v>
      </c>
      <c r="AY141" t="n">
        <v>0</v>
      </c>
      <c r="AZ141" t="n">
        <v>0</v>
      </c>
      <c r="BA141" t="n">
        <v>0</v>
      </c>
      <c r="BB141" t="n">
        <v>0</v>
      </c>
      <c r="BC141" t="n">
        <v>0</v>
      </c>
      <c r="BD141" t="n">
        <v>0</v>
      </c>
      <c r="BE141" t="n">
        <v>0</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row>
    <row r="142">
      <c r="A142" t="n">
        <v>137</v>
      </c>
      <c r="B142" s="29">
        <f>Months!B142</f>
        <v/>
      </c>
      <c r="E142">
        <f>SUM(V142:AG142)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t="n">
        <v>0</v>
      </c>
      <c r="AU142" t="n">
        <v>0</v>
      </c>
      <c r="AV142" t="n">
        <v>0</v>
      </c>
      <c r="AW142" t="n">
        <v>0</v>
      </c>
      <c r="AX142" t="n">
        <v>0</v>
      </c>
      <c r="AY142" t="n">
        <v>0</v>
      </c>
      <c r="AZ142" t="n">
        <v>0</v>
      </c>
      <c r="BA142" t="n">
        <v>0</v>
      </c>
      <c r="BB142" t="n">
        <v>0</v>
      </c>
      <c r="BC142" t="n">
        <v>0</v>
      </c>
      <c r="BD142" t="n">
        <v>0</v>
      </c>
      <c r="BE142" t="n">
        <v>0</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row>
    <row r="143">
      <c r="A143" t="n">
        <v>138</v>
      </c>
      <c r="B143" s="29">
        <f>Months!B143</f>
        <v/>
      </c>
      <c r="E143">
        <f>SUM(V143:AG143)</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t="n">
        <v>0</v>
      </c>
      <c r="AU143" t="n">
        <v>0</v>
      </c>
      <c r="AV143" t="n">
        <v>0</v>
      </c>
      <c r="AW143" t="n">
        <v>0</v>
      </c>
      <c r="AX143" t="n">
        <v>0</v>
      </c>
      <c r="AY143" t="n">
        <v>0</v>
      </c>
      <c r="AZ143" t="n">
        <v>0</v>
      </c>
      <c r="BA143" t="n">
        <v>0</v>
      </c>
      <c r="BB143" t="n">
        <v>0</v>
      </c>
      <c r="BC143" t="n">
        <v>0</v>
      </c>
      <c r="BD143" t="n">
        <v>0</v>
      </c>
      <c r="BE143" t="n">
        <v>0</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row>
    <row r="144">
      <c r="A144" t="n">
        <v>139</v>
      </c>
      <c r="B144" s="29">
        <f>Months!B144</f>
        <v/>
      </c>
      <c r="E144">
        <f>SUM(V144:AG144)</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t="n">
        <v>0</v>
      </c>
      <c r="AU144" t="n">
        <v>0</v>
      </c>
      <c r="AV144" t="n">
        <v>0</v>
      </c>
      <c r="AW144" t="n">
        <v>0</v>
      </c>
      <c r="AX144" t="n">
        <v>0</v>
      </c>
      <c r="AY144" t="n">
        <v>0</v>
      </c>
      <c r="AZ144" t="n">
        <v>0</v>
      </c>
      <c r="BA144" t="n">
        <v>0</v>
      </c>
      <c r="BB144" t="n">
        <v>0</v>
      </c>
      <c r="BC144" t="n">
        <v>0</v>
      </c>
      <c r="BD144" t="n">
        <v>0</v>
      </c>
      <c r="BE144" t="n">
        <v>0</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row>
    <row r="145">
      <c r="A145" t="n">
        <v>140</v>
      </c>
      <c r="B145" s="29">
        <f>Months!B145</f>
        <v/>
      </c>
      <c r="E145">
        <f>SUM(V145:AG145)</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t="n">
        <v>0</v>
      </c>
      <c r="AU145" t="n">
        <v>0</v>
      </c>
      <c r="AV145" t="n">
        <v>0</v>
      </c>
      <c r="AW145" t="n">
        <v>0</v>
      </c>
      <c r="AX145" t="n">
        <v>0</v>
      </c>
      <c r="AY145" t="n">
        <v>0</v>
      </c>
      <c r="AZ145" t="n">
        <v>0</v>
      </c>
      <c r="BA145" t="n">
        <v>0</v>
      </c>
      <c r="BB145" t="n">
        <v>0</v>
      </c>
      <c r="BC145" t="n">
        <v>0</v>
      </c>
      <c r="BD145" t="n">
        <v>0</v>
      </c>
      <c r="BE145" t="n">
        <v>0</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row>
    <row r="146">
      <c r="A146" t="n">
        <v>141</v>
      </c>
      <c r="B146" s="29">
        <f>Months!B146</f>
        <v/>
      </c>
      <c r="E146">
        <f>SUM(V146:AG146)</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t="n">
        <v>0</v>
      </c>
      <c r="AU146" t="n">
        <v>0</v>
      </c>
      <c r="AV146" t="n">
        <v>0</v>
      </c>
      <c r="AW146" t="n">
        <v>0</v>
      </c>
      <c r="AX146" t="n">
        <v>0</v>
      </c>
      <c r="AY146" t="n">
        <v>0</v>
      </c>
      <c r="AZ146" t="n">
        <v>0</v>
      </c>
      <c r="BA146" t="n">
        <v>0</v>
      </c>
      <c r="BB146" t="n">
        <v>0</v>
      </c>
      <c r="BC146" t="n">
        <v>0</v>
      </c>
      <c r="BD146" t="n">
        <v>0</v>
      </c>
      <c r="BE146" t="n">
        <v>0</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row>
    <row r="147">
      <c r="A147" t="n">
        <v>142</v>
      </c>
      <c r="B147" s="29">
        <f>Months!B147</f>
        <v/>
      </c>
      <c r="E147">
        <f>SUM(V147:AG147)</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t="n">
        <v>0</v>
      </c>
      <c r="AU147" t="n">
        <v>0</v>
      </c>
      <c r="AV147" t="n">
        <v>0</v>
      </c>
      <c r="AW147" t="n">
        <v>0</v>
      </c>
      <c r="AX147" t="n">
        <v>0</v>
      </c>
      <c r="AY147" t="n">
        <v>0</v>
      </c>
      <c r="AZ147" t="n">
        <v>0</v>
      </c>
      <c r="BA147" t="n">
        <v>0</v>
      </c>
      <c r="BB147" t="n">
        <v>0</v>
      </c>
      <c r="BC147" t="n">
        <v>0</v>
      </c>
      <c r="BD147" t="n">
        <v>0</v>
      </c>
      <c r="BE147" t="n">
        <v>0</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row>
    <row r="148">
      <c r="A148" t="n">
        <v>143</v>
      </c>
      <c r="B148" s="29">
        <f>Months!B148</f>
        <v/>
      </c>
      <c r="E148">
        <f>SUM(V148:AG148)</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t="n">
        <v>0</v>
      </c>
      <c r="AU148" t="n">
        <v>0</v>
      </c>
      <c r="AV148" t="n">
        <v>0</v>
      </c>
      <c r="AW148" t="n">
        <v>0</v>
      </c>
      <c r="AX148" t="n">
        <v>0</v>
      </c>
      <c r="AY148" t="n">
        <v>0</v>
      </c>
      <c r="AZ148" t="n">
        <v>0</v>
      </c>
      <c r="BA148" t="n">
        <v>0</v>
      </c>
      <c r="BB148" t="n">
        <v>0</v>
      </c>
      <c r="BC148" t="n">
        <v>0</v>
      </c>
      <c r="BD148" t="n">
        <v>0</v>
      </c>
      <c r="BE148" t="n">
        <v>0</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row>
    <row r="149">
      <c r="A149" t="n">
        <v>144</v>
      </c>
      <c r="B149" s="29">
        <f>Months!B149</f>
        <v/>
      </c>
      <c r="E149">
        <f>SUM(V149:AG149)</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t="n">
        <v>0</v>
      </c>
      <c r="AU149" t="n">
        <v>0</v>
      </c>
      <c r="AV149" t="n">
        <v>0</v>
      </c>
      <c r="AW149" t="n">
        <v>0</v>
      </c>
      <c r="AX149" t="n">
        <v>0</v>
      </c>
      <c r="AY149" t="n">
        <v>0</v>
      </c>
      <c r="AZ149" t="n">
        <v>0</v>
      </c>
      <c r="BA149" t="n">
        <v>0</v>
      </c>
      <c r="BB149" t="n">
        <v>0</v>
      </c>
      <c r="BC149" t="n">
        <v>0</v>
      </c>
      <c r="BD149" t="n">
        <v>0</v>
      </c>
      <c r="BE149" t="n">
        <v>0</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row>
    <row r="150">
      <c r="A150" t="n">
        <v>145</v>
      </c>
      <c r="B150" s="29">
        <f>Months!B150</f>
        <v/>
      </c>
      <c r="E150">
        <f>SUM(V150:AG150)</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t="n">
        <v>0</v>
      </c>
      <c r="AU150" t="n">
        <v>0</v>
      </c>
      <c r="AV150" t="n">
        <v>0</v>
      </c>
      <c r="AW150" t="n">
        <v>0</v>
      </c>
      <c r="AX150" t="n">
        <v>0</v>
      </c>
      <c r="AY150" t="n">
        <v>0</v>
      </c>
      <c r="AZ150" t="n">
        <v>0</v>
      </c>
      <c r="BA150" t="n">
        <v>0</v>
      </c>
      <c r="BB150" t="n">
        <v>0</v>
      </c>
      <c r="BC150" t="n">
        <v>0</v>
      </c>
      <c r="BD150" t="n">
        <v>0</v>
      </c>
      <c r="BE150" t="n">
        <v>0</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row>
    <row r="151">
      <c r="A151" t="n">
        <v>146</v>
      </c>
      <c r="B151" s="29">
        <f>Months!B151</f>
        <v/>
      </c>
      <c r="E151">
        <f>SUM(V151:AG151)</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t="n">
        <v>0</v>
      </c>
      <c r="AU151" t="n">
        <v>0</v>
      </c>
      <c r="AV151" t="n">
        <v>0</v>
      </c>
      <c r="AW151" t="n">
        <v>0</v>
      </c>
      <c r="AX151" t="n">
        <v>0</v>
      </c>
      <c r="AY151" t="n">
        <v>0</v>
      </c>
      <c r="AZ151" t="n">
        <v>0</v>
      </c>
      <c r="BA151" t="n">
        <v>0</v>
      </c>
      <c r="BB151" t="n">
        <v>0</v>
      </c>
      <c r="BC151" t="n">
        <v>0</v>
      </c>
      <c r="BD151" t="n">
        <v>0</v>
      </c>
      <c r="BE151" t="n">
        <v>0</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row>
    <row r="152">
      <c r="A152" t="n">
        <v>147</v>
      </c>
      <c r="B152" s="29">
        <f>Months!B152</f>
        <v/>
      </c>
      <c r="E152">
        <f>SUM(V152:AG152)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t="n">
        <v>0</v>
      </c>
      <c r="AU152" t="n">
        <v>0</v>
      </c>
      <c r="AV152" t="n">
        <v>0</v>
      </c>
      <c r="AW152" t="n">
        <v>0</v>
      </c>
      <c r="AX152" t="n">
        <v>0</v>
      </c>
      <c r="AY152" t="n">
        <v>0</v>
      </c>
      <c r="AZ152" t="n">
        <v>0</v>
      </c>
      <c r="BA152" t="n">
        <v>0</v>
      </c>
      <c r="BB152" t="n">
        <v>0</v>
      </c>
      <c r="BC152" t="n">
        <v>0</v>
      </c>
      <c r="BD152" t="n">
        <v>0</v>
      </c>
      <c r="BE152" t="n">
        <v>0</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row>
    <row r="153">
      <c r="A153" t="n">
        <v>148</v>
      </c>
      <c r="B153" s="29">
        <f>Months!B153</f>
        <v/>
      </c>
      <c r="E153">
        <f>SUM(V153:AG153)</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t="n">
        <v>0</v>
      </c>
      <c r="AU153" t="n">
        <v>0</v>
      </c>
      <c r="AV153" t="n">
        <v>0</v>
      </c>
      <c r="AW153" t="n">
        <v>0</v>
      </c>
      <c r="AX153" t="n">
        <v>0</v>
      </c>
      <c r="AY153" t="n">
        <v>0</v>
      </c>
      <c r="AZ153" t="n">
        <v>0</v>
      </c>
      <c r="BA153" t="n">
        <v>0</v>
      </c>
      <c r="BB153" t="n">
        <v>0</v>
      </c>
      <c r="BC153" t="n">
        <v>0</v>
      </c>
      <c r="BD153" t="n">
        <v>0</v>
      </c>
      <c r="BE153" t="n">
        <v>0</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row>
    <row r="154">
      <c r="A154" t="n">
        <v>149</v>
      </c>
      <c r="B154" s="29">
        <f>Months!B154</f>
        <v/>
      </c>
      <c r="E154">
        <f>SUM(V154:AG154)</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t="n">
        <v>0</v>
      </c>
      <c r="AU154" t="n">
        <v>0</v>
      </c>
      <c r="AV154" t="n">
        <v>0</v>
      </c>
      <c r="AW154" t="n">
        <v>0</v>
      </c>
      <c r="AX154" t="n">
        <v>0</v>
      </c>
      <c r="AY154" t="n">
        <v>0</v>
      </c>
      <c r="AZ154" t="n">
        <v>0</v>
      </c>
      <c r="BA154" t="n">
        <v>0</v>
      </c>
      <c r="BB154" t="n">
        <v>0</v>
      </c>
      <c r="BC154" t="n">
        <v>0</v>
      </c>
      <c r="BD154" t="n">
        <v>0</v>
      </c>
      <c r="BE154" t="n">
        <v>0</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row>
    <row r="155">
      <c r="A155" t="n">
        <v>150</v>
      </c>
      <c r="B155" s="29">
        <f>Months!B155</f>
        <v/>
      </c>
      <c r="E155">
        <f>SUM(V155:AG155)</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t="n">
        <v>0</v>
      </c>
      <c r="AU155" t="n">
        <v>0</v>
      </c>
      <c r="AV155" t="n">
        <v>0</v>
      </c>
      <c r="AW155" t="n">
        <v>0</v>
      </c>
      <c r="AX155" t="n">
        <v>0</v>
      </c>
      <c r="AY155" t="n">
        <v>0</v>
      </c>
      <c r="AZ155" t="n">
        <v>0</v>
      </c>
      <c r="BA155" t="n">
        <v>0</v>
      </c>
      <c r="BB155" t="n">
        <v>0</v>
      </c>
      <c r="BC155" t="n">
        <v>0</v>
      </c>
      <c r="BD155" t="n">
        <v>0</v>
      </c>
      <c r="BE155" t="n">
        <v>0</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row>
    <row r="156">
      <c r="A156" t="n">
        <v>151</v>
      </c>
      <c r="B156" s="29">
        <f>Months!B156</f>
        <v/>
      </c>
      <c r="E156">
        <f>SUM(V156:AG156)</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t="n">
        <v>0</v>
      </c>
      <c r="AU156" t="n">
        <v>0</v>
      </c>
      <c r="AV156" t="n">
        <v>0</v>
      </c>
      <c r="AW156" t="n">
        <v>0</v>
      </c>
      <c r="AX156" t="n">
        <v>0</v>
      </c>
      <c r="AY156" t="n">
        <v>0</v>
      </c>
      <c r="AZ156" t="n">
        <v>0</v>
      </c>
      <c r="BA156" t="n">
        <v>0</v>
      </c>
      <c r="BB156" t="n">
        <v>0</v>
      </c>
      <c r="BC156" t="n">
        <v>0</v>
      </c>
      <c r="BD156" t="n">
        <v>0</v>
      </c>
      <c r="BE156" t="n">
        <v>0</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row>
    <row r="157">
      <c r="A157" t="n">
        <v>152</v>
      </c>
      <c r="B157" s="29">
        <f>Months!B157</f>
        <v/>
      </c>
      <c r="E157">
        <f>SUM(V157:AG157)</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t="n">
        <v>0</v>
      </c>
      <c r="AU157" t="n">
        <v>0</v>
      </c>
      <c r="AV157" t="n">
        <v>0</v>
      </c>
      <c r="AW157" t="n">
        <v>0</v>
      </c>
      <c r="AX157" t="n">
        <v>0</v>
      </c>
      <c r="AY157" t="n">
        <v>0</v>
      </c>
      <c r="AZ157" t="n">
        <v>0</v>
      </c>
      <c r="BA157" t="n">
        <v>0</v>
      </c>
      <c r="BB157" t="n">
        <v>0</v>
      </c>
      <c r="BC157" t="n">
        <v>0</v>
      </c>
      <c r="BD157" t="n">
        <v>0</v>
      </c>
      <c r="BE157" t="n">
        <v>0</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row>
    <row r="158">
      <c r="A158" t="n">
        <v>153</v>
      </c>
      <c r="B158" s="29">
        <f>Months!B158</f>
        <v/>
      </c>
      <c r="E158">
        <f>SUM(V158:AG158)</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t="n">
        <v>0</v>
      </c>
      <c r="AU158" t="n">
        <v>0</v>
      </c>
      <c r="AV158" t="n">
        <v>0</v>
      </c>
      <c r="AW158" t="n">
        <v>0</v>
      </c>
      <c r="AX158" t="n">
        <v>0</v>
      </c>
      <c r="AY158" t="n">
        <v>0</v>
      </c>
      <c r="AZ158" t="n">
        <v>0</v>
      </c>
      <c r="BA158" t="n">
        <v>0</v>
      </c>
      <c r="BB158" t="n">
        <v>0</v>
      </c>
      <c r="BC158" t="n">
        <v>0</v>
      </c>
      <c r="BD158" t="n">
        <v>0</v>
      </c>
      <c r="BE158" t="n">
        <v>0</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row>
    <row r="159">
      <c r="A159" t="n">
        <v>154</v>
      </c>
      <c r="B159" s="29">
        <f>Months!B159</f>
        <v/>
      </c>
      <c r="E159">
        <f>SUM(V159:AG159)</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t="n">
        <v>0</v>
      </c>
      <c r="AU159" t="n">
        <v>0</v>
      </c>
      <c r="AV159" t="n">
        <v>0</v>
      </c>
      <c r="AW159" t="n">
        <v>0</v>
      </c>
      <c r="AX159" t="n">
        <v>0</v>
      </c>
      <c r="AY159" t="n">
        <v>0</v>
      </c>
      <c r="AZ159" t="n">
        <v>0</v>
      </c>
      <c r="BA159" t="n">
        <v>0</v>
      </c>
      <c r="BB159" t="n">
        <v>0</v>
      </c>
      <c r="BC159" t="n">
        <v>0</v>
      </c>
      <c r="BD159" t="n">
        <v>0</v>
      </c>
      <c r="BE159" t="n">
        <v>0</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row>
    <row r="160">
      <c r="A160" t="n">
        <v>155</v>
      </c>
      <c r="B160" s="29">
        <f>Months!B160</f>
        <v/>
      </c>
      <c r="E160">
        <f>SUM(V160:AG160)</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t="n">
        <v>0</v>
      </c>
      <c r="AU160" t="n">
        <v>0</v>
      </c>
      <c r="AV160" t="n">
        <v>0</v>
      </c>
      <c r="AW160" t="n">
        <v>0</v>
      </c>
      <c r="AX160" t="n">
        <v>0</v>
      </c>
      <c r="AY160" t="n">
        <v>0</v>
      </c>
      <c r="AZ160" t="n">
        <v>0</v>
      </c>
      <c r="BA160" t="n">
        <v>0</v>
      </c>
      <c r="BB160" t="n">
        <v>0</v>
      </c>
      <c r="BC160" t="n">
        <v>0</v>
      </c>
      <c r="BD160" t="n">
        <v>0</v>
      </c>
      <c r="BE160" t="n">
        <v>0</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row>
    <row r="161">
      <c r="A161" t="n">
        <v>156</v>
      </c>
      <c r="B161" s="29">
        <f>Months!B161</f>
        <v/>
      </c>
      <c r="E161">
        <f>SUM(V161:AG161)</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t="n">
        <v>0</v>
      </c>
      <c r="AU161" t="n">
        <v>0</v>
      </c>
      <c r="AV161" t="n">
        <v>0</v>
      </c>
      <c r="AW161" t="n">
        <v>0</v>
      </c>
      <c r="AX161" t="n">
        <v>0</v>
      </c>
      <c r="AY161" t="n">
        <v>0</v>
      </c>
      <c r="AZ161" t="n">
        <v>0</v>
      </c>
      <c r="BA161" t="n">
        <v>0</v>
      </c>
      <c r="BB161" t="n">
        <v>0</v>
      </c>
      <c r="BC161" t="n">
        <v>0</v>
      </c>
      <c r="BD161" t="n">
        <v>0</v>
      </c>
      <c r="BE161" t="n">
        <v>0</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row>
    <row r="162">
      <c r="A162" t="n">
        <v>157</v>
      </c>
      <c r="B162" s="29">
        <f>Months!B162</f>
        <v/>
      </c>
      <c r="E162">
        <f>SUM(V162:AG162)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t="n">
        <v>0</v>
      </c>
      <c r="AU162" t="n">
        <v>0</v>
      </c>
      <c r="AV162" t="n">
        <v>0</v>
      </c>
      <c r="AW162" t="n">
        <v>0</v>
      </c>
      <c r="AX162" t="n">
        <v>0</v>
      </c>
      <c r="AY162" t="n">
        <v>0</v>
      </c>
      <c r="AZ162" t="n">
        <v>0</v>
      </c>
      <c r="BA162" t="n">
        <v>0</v>
      </c>
      <c r="BB162" t="n">
        <v>0</v>
      </c>
      <c r="BC162" t="n">
        <v>0</v>
      </c>
      <c r="BD162" t="n">
        <v>0</v>
      </c>
      <c r="BE162" t="n">
        <v>0</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row>
    <row r="163">
      <c r="A163" t="n">
        <v>158</v>
      </c>
      <c r="B163" s="29">
        <f>Months!B163</f>
        <v/>
      </c>
      <c r="E163">
        <f>SUM(V163:AG163)</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t="n">
        <v>0</v>
      </c>
      <c r="AU163" t="n">
        <v>0</v>
      </c>
      <c r="AV163" t="n">
        <v>0</v>
      </c>
      <c r="AW163" t="n">
        <v>0</v>
      </c>
      <c r="AX163" t="n">
        <v>0</v>
      </c>
      <c r="AY163" t="n">
        <v>0</v>
      </c>
      <c r="AZ163" t="n">
        <v>0</v>
      </c>
      <c r="BA163" t="n">
        <v>0</v>
      </c>
      <c r="BB163" t="n">
        <v>0</v>
      </c>
      <c r="BC163" t="n">
        <v>0</v>
      </c>
      <c r="BD163" t="n">
        <v>0</v>
      </c>
      <c r="BE163" t="n">
        <v>0</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row>
    <row r="164">
      <c r="A164" t="n">
        <v>159</v>
      </c>
      <c r="B164" s="29">
        <f>Months!B164</f>
        <v/>
      </c>
      <c r="E164">
        <f>SUM(V164:AG164)</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t="n">
        <v>0</v>
      </c>
      <c r="AU164" t="n">
        <v>0</v>
      </c>
      <c r="AV164" t="n">
        <v>0</v>
      </c>
      <c r="AW164" t="n">
        <v>0</v>
      </c>
      <c r="AX164" t="n">
        <v>0</v>
      </c>
      <c r="AY164" t="n">
        <v>0</v>
      </c>
      <c r="AZ164" t="n">
        <v>0</v>
      </c>
      <c r="BA164" t="n">
        <v>0</v>
      </c>
      <c r="BB164" t="n">
        <v>0</v>
      </c>
      <c r="BC164" t="n">
        <v>0</v>
      </c>
      <c r="BD164" t="n">
        <v>0</v>
      </c>
      <c r="BE164" t="n">
        <v>0</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row>
    <row r="165">
      <c r="A165" t="n">
        <v>160</v>
      </c>
      <c r="B165" s="29">
        <f>Months!B165</f>
        <v/>
      </c>
      <c r="E165">
        <f>SUM(V165:AG165)</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t="n">
        <v>0</v>
      </c>
      <c r="AU165" t="n">
        <v>0</v>
      </c>
      <c r="AV165" t="n">
        <v>0</v>
      </c>
      <c r="AW165" t="n">
        <v>0</v>
      </c>
      <c r="AX165" t="n">
        <v>0</v>
      </c>
      <c r="AY165" t="n">
        <v>0</v>
      </c>
      <c r="AZ165" t="n">
        <v>0</v>
      </c>
      <c r="BA165" t="n">
        <v>0</v>
      </c>
      <c r="BB165" t="n">
        <v>0</v>
      </c>
      <c r="BC165" t="n">
        <v>0</v>
      </c>
      <c r="BD165" t="n">
        <v>0</v>
      </c>
      <c r="BE165" t="n">
        <v>0</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row>
    <row r="166">
      <c r="A166" t="n">
        <v>161</v>
      </c>
      <c r="B166" s="29">
        <f>Months!B166</f>
        <v/>
      </c>
      <c r="E166">
        <f>SUM(V166:AG166)</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t="n">
        <v>0</v>
      </c>
      <c r="AU166" t="n">
        <v>0</v>
      </c>
      <c r="AV166" t="n">
        <v>0</v>
      </c>
      <c r="AW166" t="n">
        <v>0</v>
      </c>
      <c r="AX166" t="n">
        <v>0</v>
      </c>
      <c r="AY166" t="n">
        <v>0</v>
      </c>
      <c r="AZ166" t="n">
        <v>0</v>
      </c>
      <c r="BA166" t="n">
        <v>0</v>
      </c>
      <c r="BB166" t="n">
        <v>0</v>
      </c>
      <c r="BC166" t="n">
        <v>0</v>
      </c>
      <c r="BD166" t="n">
        <v>0</v>
      </c>
      <c r="BE166" t="n">
        <v>0</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row>
    <row r="167">
      <c r="A167" t="n">
        <v>162</v>
      </c>
      <c r="B167" s="29">
        <f>Months!B167</f>
        <v/>
      </c>
      <c r="E167">
        <f>SUM(V167:AG167)</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t="n">
        <v>0</v>
      </c>
      <c r="AU167" t="n">
        <v>0</v>
      </c>
      <c r="AV167" t="n">
        <v>0</v>
      </c>
      <c r="AW167" t="n">
        <v>0</v>
      </c>
      <c r="AX167" t="n">
        <v>0</v>
      </c>
      <c r="AY167" t="n">
        <v>0</v>
      </c>
      <c r="AZ167" t="n">
        <v>0</v>
      </c>
      <c r="BA167" t="n">
        <v>0</v>
      </c>
      <c r="BB167" t="n">
        <v>0</v>
      </c>
      <c r="BC167" t="n">
        <v>0</v>
      </c>
      <c r="BD167" t="n">
        <v>0</v>
      </c>
      <c r="BE167" t="n">
        <v>0</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row>
    <row r="168">
      <c r="A168" t="n">
        <v>163</v>
      </c>
      <c r="B168" s="29">
        <f>Months!B168</f>
        <v/>
      </c>
      <c r="E168">
        <f>SUM(V168:AG168)</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t="n">
        <v>0</v>
      </c>
      <c r="AU168" t="n">
        <v>0</v>
      </c>
      <c r="AV168" t="n">
        <v>0</v>
      </c>
      <c r="AW168" t="n">
        <v>0</v>
      </c>
      <c r="AX168" t="n">
        <v>0</v>
      </c>
      <c r="AY168" t="n">
        <v>0</v>
      </c>
      <c r="AZ168" t="n">
        <v>0</v>
      </c>
      <c r="BA168" t="n">
        <v>0</v>
      </c>
      <c r="BB168" t="n">
        <v>0</v>
      </c>
      <c r="BC168" t="n">
        <v>0</v>
      </c>
      <c r="BD168" t="n">
        <v>0</v>
      </c>
      <c r="BE168" t="n">
        <v>0</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row>
    <row r="169">
      <c r="A169" t="n">
        <v>164</v>
      </c>
      <c r="B169" s="29">
        <f>Months!B169</f>
        <v/>
      </c>
      <c r="E169">
        <f>SUM(V169:AG169)</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t="n">
        <v>0</v>
      </c>
      <c r="AU169" t="n">
        <v>0</v>
      </c>
      <c r="AV169" t="n">
        <v>0</v>
      </c>
      <c r="AW169" t="n">
        <v>0</v>
      </c>
      <c r="AX169" t="n">
        <v>0</v>
      </c>
      <c r="AY169" t="n">
        <v>0</v>
      </c>
      <c r="AZ169" t="n">
        <v>0</v>
      </c>
      <c r="BA169" t="n">
        <v>0</v>
      </c>
      <c r="BB169" t="n">
        <v>0</v>
      </c>
      <c r="BC169" t="n">
        <v>0</v>
      </c>
      <c r="BD169" t="n">
        <v>0</v>
      </c>
      <c r="BE169" t="n">
        <v>0</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row>
    <row r="170">
      <c r="A170" t="n">
        <v>165</v>
      </c>
      <c r="B170" s="29">
        <f>Months!B170</f>
        <v/>
      </c>
      <c r="E170">
        <f>SUM(V170:AG170)</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t="n">
        <v>0</v>
      </c>
      <c r="AU170" t="n">
        <v>0</v>
      </c>
      <c r="AV170" t="n">
        <v>0</v>
      </c>
      <c r="AW170" t="n">
        <v>0</v>
      </c>
      <c r="AX170" t="n">
        <v>0</v>
      </c>
      <c r="AY170" t="n">
        <v>0</v>
      </c>
      <c r="AZ170" t="n">
        <v>0</v>
      </c>
      <c r="BA170" t="n">
        <v>0</v>
      </c>
      <c r="BB170" t="n">
        <v>0</v>
      </c>
      <c r="BC170" t="n">
        <v>0</v>
      </c>
      <c r="BD170" t="n">
        <v>0</v>
      </c>
      <c r="BE170" t="n">
        <v>0</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row>
    <row r="171">
      <c r="A171" t="n">
        <v>166</v>
      </c>
      <c r="B171" s="29">
        <f>Months!B171</f>
        <v/>
      </c>
      <c r="E171">
        <f>SUM(V171:AG171)</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t="n">
        <v>0</v>
      </c>
      <c r="AU171" t="n">
        <v>0</v>
      </c>
      <c r="AV171" t="n">
        <v>0</v>
      </c>
      <c r="AW171" t="n">
        <v>0</v>
      </c>
      <c r="AX171" t="n">
        <v>0</v>
      </c>
      <c r="AY171" t="n">
        <v>0</v>
      </c>
      <c r="AZ171" t="n">
        <v>0</v>
      </c>
      <c r="BA171" t="n">
        <v>0</v>
      </c>
      <c r="BB171" t="n">
        <v>0</v>
      </c>
      <c r="BC171" t="n">
        <v>0</v>
      </c>
      <c r="BD171" t="n">
        <v>0</v>
      </c>
      <c r="BE171" t="n">
        <v>0</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row>
    <row r="172">
      <c r="A172" t="n">
        <v>167</v>
      </c>
      <c r="B172" s="29">
        <f>Months!B172</f>
        <v/>
      </c>
      <c r="E172">
        <f>SUM(V172:AG172)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t="n">
        <v>0</v>
      </c>
      <c r="AU172" t="n">
        <v>0</v>
      </c>
      <c r="AV172" t="n">
        <v>0</v>
      </c>
      <c r="AW172" t="n">
        <v>0</v>
      </c>
      <c r="AX172" t="n">
        <v>0</v>
      </c>
      <c r="AY172" t="n">
        <v>0</v>
      </c>
      <c r="AZ172" t="n">
        <v>0</v>
      </c>
      <c r="BA172" t="n">
        <v>0</v>
      </c>
      <c r="BB172" t="n">
        <v>0</v>
      </c>
      <c r="BC172" t="n">
        <v>0</v>
      </c>
      <c r="BD172" t="n">
        <v>0</v>
      </c>
      <c r="BE172" t="n">
        <v>0</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row>
    <row r="173">
      <c r="A173" t="n">
        <v>168</v>
      </c>
      <c r="B173" s="29">
        <f>Months!B173</f>
        <v/>
      </c>
      <c r="E173">
        <f>SUM(V173:AG173)</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t="n">
        <v>0</v>
      </c>
      <c r="AU173" t="n">
        <v>0</v>
      </c>
      <c r="AV173" t="n">
        <v>0</v>
      </c>
      <c r="AW173" t="n">
        <v>0</v>
      </c>
      <c r="AX173" t="n">
        <v>0</v>
      </c>
      <c r="AY173" t="n">
        <v>0</v>
      </c>
      <c r="AZ173" t="n">
        <v>0</v>
      </c>
      <c r="BA173" t="n">
        <v>0</v>
      </c>
      <c r="BB173" t="n">
        <v>0</v>
      </c>
      <c r="BC173" t="n">
        <v>0</v>
      </c>
      <c r="BD173" t="n">
        <v>0</v>
      </c>
      <c r="BE173" t="n">
        <v>0</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row>
    <row r="174">
      <c r="A174" t="n">
        <v>169</v>
      </c>
      <c r="B174" s="29">
        <f>Months!B174</f>
        <v/>
      </c>
      <c r="E174">
        <f>SUM(V174:AG174)</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t="n">
        <v>0</v>
      </c>
      <c r="AU174" t="n">
        <v>0</v>
      </c>
      <c r="AV174" t="n">
        <v>0</v>
      </c>
      <c r="AW174" t="n">
        <v>0</v>
      </c>
      <c r="AX174" t="n">
        <v>0</v>
      </c>
      <c r="AY174" t="n">
        <v>0</v>
      </c>
      <c r="AZ174" t="n">
        <v>0</v>
      </c>
      <c r="BA174" t="n">
        <v>0</v>
      </c>
      <c r="BB174" t="n">
        <v>0</v>
      </c>
      <c r="BC174" t="n">
        <v>0</v>
      </c>
      <c r="BD174" t="n">
        <v>0</v>
      </c>
      <c r="BE174" t="n">
        <v>0</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row>
    <row r="175">
      <c r="A175" t="n">
        <v>170</v>
      </c>
      <c r="B175" s="29">
        <f>Months!B175</f>
        <v/>
      </c>
      <c r="E175">
        <f>SUM(V175:AG175)</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t="n">
        <v>0</v>
      </c>
      <c r="AU175" t="n">
        <v>0</v>
      </c>
      <c r="AV175" t="n">
        <v>0</v>
      </c>
      <c r="AW175" t="n">
        <v>0</v>
      </c>
      <c r="AX175" t="n">
        <v>0</v>
      </c>
      <c r="AY175" t="n">
        <v>0</v>
      </c>
      <c r="AZ175" t="n">
        <v>0</v>
      </c>
      <c r="BA175" t="n">
        <v>0</v>
      </c>
      <c r="BB175" t="n">
        <v>0</v>
      </c>
      <c r="BC175" t="n">
        <v>0</v>
      </c>
      <c r="BD175" t="n">
        <v>0</v>
      </c>
      <c r="BE175" t="n">
        <v>0</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row>
    <row r="176">
      <c r="A176" t="n">
        <v>171</v>
      </c>
      <c r="B176" s="29">
        <f>Months!B176</f>
        <v/>
      </c>
      <c r="E176">
        <f>SUM(V176:AG176)</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t="n">
        <v>0</v>
      </c>
      <c r="AU176" t="n">
        <v>0</v>
      </c>
      <c r="AV176" t="n">
        <v>0</v>
      </c>
      <c r="AW176" t="n">
        <v>0</v>
      </c>
      <c r="AX176" t="n">
        <v>0</v>
      </c>
      <c r="AY176" t="n">
        <v>0</v>
      </c>
      <c r="AZ176" t="n">
        <v>0</v>
      </c>
      <c r="BA176" t="n">
        <v>0</v>
      </c>
      <c r="BB176" t="n">
        <v>0</v>
      </c>
      <c r="BC176" t="n">
        <v>0</v>
      </c>
      <c r="BD176" t="n">
        <v>0</v>
      </c>
      <c r="BE176" t="n">
        <v>0</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row>
    <row r="177">
      <c r="A177" t="n">
        <v>172</v>
      </c>
      <c r="B177" s="29">
        <f>Months!B177</f>
        <v/>
      </c>
      <c r="E177">
        <f>SUM(V177:AG177)</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t="n">
        <v>0</v>
      </c>
      <c r="AU177" t="n">
        <v>0</v>
      </c>
      <c r="AV177" t="n">
        <v>0</v>
      </c>
      <c r="AW177" t="n">
        <v>0</v>
      </c>
      <c r="AX177" t="n">
        <v>0</v>
      </c>
      <c r="AY177" t="n">
        <v>0</v>
      </c>
      <c r="AZ177" t="n">
        <v>0</v>
      </c>
      <c r="BA177" t="n">
        <v>0</v>
      </c>
      <c r="BB177" t="n">
        <v>0</v>
      </c>
      <c r="BC177" t="n">
        <v>0</v>
      </c>
      <c r="BD177" t="n">
        <v>0</v>
      </c>
      <c r="BE177" t="n">
        <v>0</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row>
    <row r="178">
      <c r="A178" t="n">
        <v>173</v>
      </c>
      <c r="B178" s="29">
        <f>Months!B178</f>
        <v/>
      </c>
      <c r="E178">
        <f>SUM(V178:AG178)</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t="n">
        <v>0</v>
      </c>
      <c r="AU178" t="n">
        <v>0</v>
      </c>
      <c r="AV178" t="n">
        <v>0</v>
      </c>
      <c r="AW178" t="n">
        <v>0</v>
      </c>
      <c r="AX178" t="n">
        <v>0</v>
      </c>
      <c r="AY178" t="n">
        <v>0</v>
      </c>
      <c r="AZ178" t="n">
        <v>0</v>
      </c>
      <c r="BA178" t="n">
        <v>0</v>
      </c>
      <c r="BB178" t="n">
        <v>0</v>
      </c>
      <c r="BC178" t="n">
        <v>0</v>
      </c>
      <c r="BD178" t="n">
        <v>0</v>
      </c>
      <c r="BE178" t="n">
        <v>0</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row>
    <row r="179">
      <c r="A179" t="n">
        <v>174</v>
      </c>
      <c r="B179" s="29">
        <f>Months!B179</f>
        <v/>
      </c>
      <c r="E179">
        <f>SUM(V179:AG179)</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t="n">
        <v>0</v>
      </c>
      <c r="AU179" t="n">
        <v>0</v>
      </c>
      <c r="AV179" t="n">
        <v>0</v>
      </c>
      <c r="AW179" t="n">
        <v>0</v>
      </c>
      <c r="AX179" t="n">
        <v>0</v>
      </c>
      <c r="AY179" t="n">
        <v>0</v>
      </c>
      <c r="AZ179" t="n">
        <v>0</v>
      </c>
      <c r="BA179" t="n">
        <v>0</v>
      </c>
      <c r="BB179" t="n">
        <v>0</v>
      </c>
      <c r="BC179" t="n">
        <v>0</v>
      </c>
      <c r="BD179" t="n">
        <v>0</v>
      </c>
      <c r="BE179" t="n">
        <v>0</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row>
    <row r="180">
      <c r="A180" t="n">
        <v>175</v>
      </c>
      <c r="B180" s="29">
        <f>Months!B180</f>
        <v/>
      </c>
      <c r="E180">
        <f>SUM(V180:AG180)</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t="n">
        <v>0</v>
      </c>
      <c r="AU180" t="n">
        <v>0</v>
      </c>
      <c r="AV180" t="n">
        <v>0</v>
      </c>
      <c r="AW180" t="n">
        <v>0</v>
      </c>
      <c r="AX180" t="n">
        <v>0</v>
      </c>
      <c r="AY180" t="n">
        <v>0</v>
      </c>
      <c r="AZ180" t="n">
        <v>0</v>
      </c>
      <c r="BA180" t="n">
        <v>0</v>
      </c>
      <c r="BB180" t="n">
        <v>0</v>
      </c>
      <c r="BC180" t="n">
        <v>0</v>
      </c>
      <c r="BD180" t="n">
        <v>0</v>
      </c>
      <c r="BE180" t="n">
        <v>0</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row>
    <row r="181">
      <c r="A181" t="n">
        <v>176</v>
      </c>
      <c r="B181" s="29">
        <f>Months!B181</f>
        <v/>
      </c>
      <c r="E181">
        <f>SUM(V181:AG181)</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t="n">
        <v>0</v>
      </c>
      <c r="AU181" t="n">
        <v>0</v>
      </c>
      <c r="AV181" t="n">
        <v>0</v>
      </c>
      <c r="AW181" t="n">
        <v>0</v>
      </c>
      <c r="AX181" t="n">
        <v>0</v>
      </c>
      <c r="AY181" t="n">
        <v>0</v>
      </c>
      <c r="AZ181" t="n">
        <v>0</v>
      </c>
      <c r="BA181" t="n">
        <v>0</v>
      </c>
      <c r="BB181" t="n">
        <v>0</v>
      </c>
      <c r="BC181" t="n">
        <v>0</v>
      </c>
      <c r="BD181" t="n">
        <v>0</v>
      </c>
      <c r="BE181" t="n">
        <v>0</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row>
    <row r="182">
      <c r="A182" t="n">
        <v>177</v>
      </c>
      <c r="B182" s="29">
        <f>Months!B182</f>
        <v/>
      </c>
      <c r="E182">
        <f>SUM(V182:AG182)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t="n">
        <v>0</v>
      </c>
      <c r="AU182" t="n">
        <v>0</v>
      </c>
      <c r="AV182" t="n">
        <v>0</v>
      </c>
      <c r="AW182" t="n">
        <v>0</v>
      </c>
      <c r="AX182" t="n">
        <v>0</v>
      </c>
      <c r="AY182" t="n">
        <v>0</v>
      </c>
      <c r="AZ182" t="n">
        <v>0</v>
      </c>
      <c r="BA182" t="n">
        <v>0</v>
      </c>
      <c r="BB182" t="n">
        <v>0</v>
      </c>
      <c r="BC182" t="n">
        <v>0</v>
      </c>
      <c r="BD182" t="n">
        <v>0</v>
      </c>
      <c r="BE182" t="n">
        <v>0</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row>
    <row r="183">
      <c r="A183" t="n">
        <v>178</v>
      </c>
      <c r="B183" s="29">
        <f>Months!B183</f>
        <v/>
      </c>
      <c r="E183">
        <f>SUM(V183:AG183)</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t="n">
        <v>0</v>
      </c>
      <c r="AU183" t="n">
        <v>0</v>
      </c>
      <c r="AV183" t="n">
        <v>0</v>
      </c>
      <c r="AW183" t="n">
        <v>0</v>
      </c>
      <c r="AX183" t="n">
        <v>0</v>
      </c>
      <c r="AY183" t="n">
        <v>0</v>
      </c>
      <c r="AZ183" t="n">
        <v>0</v>
      </c>
      <c r="BA183" t="n">
        <v>0</v>
      </c>
      <c r="BB183" t="n">
        <v>0</v>
      </c>
      <c r="BC183" t="n">
        <v>0</v>
      </c>
      <c r="BD183" t="n">
        <v>0</v>
      </c>
      <c r="BE183" t="n">
        <v>0</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row>
    <row r="184">
      <c r="A184" t="n">
        <v>179</v>
      </c>
      <c r="B184" s="29">
        <f>Months!B184</f>
        <v/>
      </c>
      <c r="E184">
        <f>SUM(V184:AG184)</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t="n">
        <v>0</v>
      </c>
      <c r="AU184" t="n">
        <v>0</v>
      </c>
      <c r="AV184" t="n">
        <v>0</v>
      </c>
      <c r="AW184" t="n">
        <v>0</v>
      </c>
      <c r="AX184" t="n">
        <v>0</v>
      </c>
      <c r="AY184" t="n">
        <v>0</v>
      </c>
      <c r="AZ184" t="n">
        <v>0</v>
      </c>
      <c r="BA184" t="n">
        <v>0</v>
      </c>
      <c r="BB184" t="n">
        <v>0</v>
      </c>
      <c r="BC184" t="n">
        <v>0</v>
      </c>
      <c r="BD184" t="n">
        <v>0</v>
      </c>
      <c r="BE184" t="n">
        <v>0</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row>
    <row r="185">
      <c r="A185" t="n">
        <v>180</v>
      </c>
      <c r="B185" s="29">
        <f>Months!B185</f>
        <v/>
      </c>
      <c r="E185">
        <f>SUM(V185:AG185)</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t="n">
        <v>0</v>
      </c>
      <c r="AU185" t="n">
        <v>0</v>
      </c>
      <c r="AV185" t="n">
        <v>0</v>
      </c>
      <c r="AW185" t="n">
        <v>0</v>
      </c>
      <c r="AX185" t="n">
        <v>0</v>
      </c>
      <c r="AY185" t="n">
        <v>0</v>
      </c>
      <c r="AZ185" t="n">
        <v>0</v>
      </c>
      <c r="BA185" t="n">
        <v>0</v>
      </c>
      <c r="BB185" t="n">
        <v>0</v>
      </c>
      <c r="BC185" t="n">
        <v>0</v>
      </c>
      <c r="BD185" t="n">
        <v>0</v>
      </c>
      <c r="BE185" t="n">
        <v>0</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row>
    <row r="186">
      <c r="A186" t="n">
        <v>181</v>
      </c>
      <c r="B186" s="29">
        <f>Months!B186</f>
        <v/>
      </c>
      <c r="E186">
        <f>SUM(V186:AG186)</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t="n">
        <v>0</v>
      </c>
      <c r="AU186" t="n">
        <v>0</v>
      </c>
      <c r="AV186" t="n">
        <v>0</v>
      </c>
      <c r="AW186" t="n">
        <v>0</v>
      </c>
      <c r="AX186" t="n">
        <v>0</v>
      </c>
      <c r="AY186" t="n">
        <v>0</v>
      </c>
      <c r="AZ186" t="n">
        <v>0</v>
      </c>
      <c r="BA186" t="n">
        <v>0</v>
      </c>
      <c r="BB186" t="n">
        <v>0</v>
      </c>
      <c r="BC186" t="n">
        <v>0</v>
      </c>
      <c r="BD186" t="n">
        <v>0</v>
      </c>
      <c r="BE186" t="n">
        <v>0</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row>
    <row r="187">
      <c r="A187" t="n">
        <v>182</v>
      </c>
      <c r="B187" s="29">
        <f>Months!B187</f>
        <v/>
      </c>
      <c r="E187">
        <f>SUM(V187:AG187)</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t="n">
        <v>0</v>
      </c>
      <c r="AU187" t="n">
        <v>0</v>
      </c>
      <c r="AV187" t="n">
        <v>0</v>
      </c>
      <c r="AW187" t="n">
        <v>0</v>
      </c>
      <c r="AX187" t="n">
        <v>0</v>
      </c>
      <c r="AY187" t="n">
        <v>0</v>
      </c>
      <c r="AZ187" t="n">
        <v>0</v>
      </c>
      <c r="BA187" t="n">
        <v>0</v>
      </c>
      <c r="BB187" t="n">
        <v>0</v>
      </c>
      <c r="BC187" t="n">
        <v>0</v>
      </c>
      <c r="BD187" t="n">
        <v>0</v>
      </c>
      <c r="BE187" t="n">
        <v>0</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row>
    <row r="188">
      <c r="A188" t="n">
        <v>183</v>
      </c>
      <c r="B188" s="29">
        <f>Months!B188</f>
        <v/>
      </c>
      <c r="E188">
        <f>SUM(V188:AG188)</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t="n">
        <v>0</v>
      </c>
      <c r="AU188" t="n">
        <v>0</v>
      </c>
      <c r="AV188" t="n">
        <v>0</v>
      </c>
      <c r="AW188" t="n">
        <v>0</v>
      </c>
      <c r="AX188" t="n">
        <v>0</v>
      </c>
      <c r="AY188" t="n">
        <v>0</v>
      </c>
      <c r="AZ188" t="n">
        <v>0</v>
      </c>
      <c r="BA188" t="n">
        <v>0</v>
      </c>
      <c r="BB188" t="n">
        <v>0</v>
      </c>
      <c r="BC188" t="n">
        <v>0</v>
      </c>
      <c r="BD188" t="n">
        <v>0</v>
      </c>
      <c r="BE188" t="n">
        <v>0</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row>
    <row r="189">
      <c r="A189" t="n">
        <v>184</v>
      </c>
      <c r="B189" s="29">
        <f>Months!B189</f>
        <v/>
      </c>
      <c r="E189">
        <f>SUM(V189:AG189)</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t="n">
        <v>0</v>
      </c>
      <c r="AU189" t="n">
        <v>0</v>
      </c>
      <c r="AV189" t="n">
        <v>0</v>
      </c>
      <c r="AW189" t="n">
        <v>0</v>
      </c>
      <c r="AX189" t="n">
        <v>0</v>
      </c>
      <c r="AY189" t="n">
        <v>0</v>
      </c>
      <c r="AZ189" t="n">
        <v>0</v>
      </c>
      <c r="BA189" t="n">
        <v>0</v>
      </c>
      <c r="BB189" t="n">
        <v>0</v>
      </c>
      <c r="BC189" t="n">
        <v>0</v>
      </c>
      <c r="BD189" t="n">
        <v>0</v>
      </c>
      <c r="BE189" t="n">
        <v>0</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row>
    <row r="190">
      <c r="A190" t="n">
        <v>185</v>
      </c>
      <c r="B190" s="29">
        <f>Months!B190</f>
        <v/>
      </c>
      <c r="E190">
        <f>SUM(V190:AG190)</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t="n">
        <v>0</v>
      </c>
      <c r="AU190" t="n">
        <v>0</v>
      </c>
      <c r="AV190" t="n">
        <v>0</v>
      </c>
      <c r="AW190" t="n">
        <v>0</v>
      </c>
      <c r="AX190" t="n">
        <v>0</v>
      </c>
      <c r="AY190" t="n">
        <v>0</v>
      </c>
      <c r="AZ190" t="n">
        <v>0</v>
      </c>
      <c r="BA190" t="n">
        <v>0</v>
      </c>
      <c r="BB190" t="n">
        <v>0</v>
      </c>
      <c r="BC190" t="n">
        <v>0</v>
      </c>
      <c r="BD190" t="n">
        <v>0</v>
      </c>
      <c r="BE190" t="n">
        <v>0</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row>
    <row r="191">
      <c r="A191" t="n">
        <v>186</v>
      </c>
      <c r="B191" s="29">
        <f>Months!B191</f>
        <v/>
      </c>
      <c r="E191">
        <f>SUM(V191:AG191)</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t="n">
        <v>0</v>
      </c>
      <c r="AU191" t="n">
        <v>0</v>
      </c>
      <c r="AV191" t="n">
        <v>0</v>
      </c>
      <c r="AW191" t="n">
        <v>0</v>
      </c>
      <c r="AX191" t="n">
        <v>0</v>
      </c>
      <c r="AY191" t="n">
        <v>0</v>
      </c>
      <c r="AZ191" t="n">
        <v>0</v>
      </c>
      <c r="BA191" t="n">
        <v>0</v>
      </c>
      <c r="BB191" t="n">
        <v>0</v>
      </c>
      <c r="BC191" t="n">
        <v>0</v>
      </c>
      <c r="BD191" t="n">
        <v>0</v>
      </c>
      <c r="BE191" t="n">
        <v>0</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row>
    <row r="192">
      <c r="A192" t="n">
        <v>187</v>
      </c>
      <c r="B192" s="29">
        <f>Months!B192</f>
        <v/>
      </c>
      <c r="E192">
        <f>SUM(V192:AG192)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t="n">
        <v>0</v>
      </c>
      <c r="AU192" t="n">
        <v>0</v>
      </c>
      <c r="AV192" t="n">
        <v>0</v>
      </c>
      <c r="AW192" t="n">
        <v>0</v>
      </c>
      <c r="AX192" t="n">
        <v>0</v>
      </c>
      <c r="AY192" t="n">
        <v>0</v>
      </c>
      <c r="AZ192" t="n">
        <v>0</v>
      </c>
      <c r="BA192" t="n">
        <v>0</v>
      </c>
      <c r="BB192" t="n">
        <v>0</v>
      </c>
      <c r="BC192" t="n">
        <v>0</v>
      </c>
      <c r="BD192" t="n">
        <v>0</v>
      </c>
      <c r="BE192" t="n">
        <v>0</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row>
    <row r="193">
      <c r="A193" t="n">
        <v>188</v>
      </c>
      <c r="B193" s="29">
        <f>Months!B193</f>
        <v/>
      </c>
      <c r="E193">
        <f>SUM(V193:AG193)</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t="n">
        <v>0</v>
      </c>
      <c r="AU193" t="n">
        <v>0</v>
      </c>
      <c r="AV193" t="n">
        <v>0</v>
      </c>
      <c r="AW193" t="n">
        <v>0</v>
      </c>
      <c r="AX193" t="n">
        <v>0</v>
      </c>
      <c r="AY193" t="n">
        <v>0</v>
      </c>
      <c r="AZ193" t="n">
        <v>0</v>
      </c>
      <c r="BA193" t="n">
        <v>0</v>
      </c>
      <c r="BB193" t="n">
        <v>0</v>
      </c>
      <c r="BC193" t="n">
        <v>0</v>
      </c>
      <c r="BD193" t="n">
        <v>0</v>
      </c>
      <c r="BE193" t="n">
        <v>0</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row>
    <row r="194">
      <c r="A194" t="n">
        <v>189</v>
      </c>
      <c r="B194" s="29">
        <f>Months!B194</f>
        <v/>
      </c>
      <c r="E194">
        <f>SUM(V194:AG194)</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t="n">
        <v>0</v>
      </c>
      <c r="AU194" t="n">
        <v>0</v>
      </c>
      <c r="AV194" t="n">
        <v>0</v>
      </c>
      <c r="AW194" t="n">
        <v>0</v>
      </c>
      <c r="AX194" t="n">
        <v>0</v>
      </c>
      <c r="AY194" t="n">
        <v>0</v>
      </c>
      <c r="AZ194" t="n">
        <v>0</v>
      </c>
      <c r="BA194" t="n">
        <v>0</v>
      </c>
      <c r="BB194" t="n">
        <v>0</v>
      </c>
      <c r="BC194" t="n">
        <v>0</v>
      </c>
      <c r="BD194" t="n">
        <v>0</v>
      </c>
      <c r="BE194" t="n">
        <v>0</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row>
    <row r="195">
      <c r="A195" t="n">
        <v>190</v>
      </c>
      <c r="B195" s="29">
        <f>Months!B195</f>
        <v/>
      </c>
      <c r="E195">
        <f>SUM(V195:AG195)</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t="n">
        <v>0</v>
      </c>
      <c r="AU195" t="n">
        <v>0</v>
      </c>
      <c r="AV195" t="n">
        <v>0</v>
      </c>
      <c r="AW195" t="n">
        <v>0</v>
      </c>
      <c r="AX195" t="n">
        <v>0</v>
      </c>
      <c r="AY195" t="n">
        <v>0</v>
      </c>
      <c r="AZ195" t="n">
        <v>0</v>
      </c>
      <c r="BA195" t="n">
        <v>0</v>
      </c>
      <c r="BB195" t="n">
        <v>0</v>
      </c>
      <c r="BC195" t="n">
        <v>0</v>
      </c>
      <c r="BD195" t="n">
        <v>0</v>
      </c>
      <c r="BE195" t="n">
        <v>0</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row>
    <row r="196">
      <c r="A196" t="n">
        <v>191</v>
      </c>
      <c r="B196" s="29">
        <f>Months!B196</f>
        <v/>
      </c>
      <c r="E196">
        <f>SUM(V196:AG196)</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t="n">
        <v>0</v>
      </c>
      <c r="AU196" t="n">
        <v>0</v>
      </c>
      <c r="AV196" t="n">
        <v>0</v>
      </c>
      <c r="AW196" t="n">
        <v>0</v>
      </c>
      <c r="AX196" t="n">
        <v>0</v>
      </c>
      <c r="AY196" t="n">
        <v>0</v>
      </c>
      <c r="AZ196" t="n">
        <v>0</v>
      </c>
      <c r="BA196" t="n">
        <v>0</v>
      </c>
      <c r="BB196" t="n">
        <v>0</v>
      </c>
      <c r="BC196" t="n">
        <v>0</v>
      </c>
      <c r="BD196" t="n">
        <v>0</v>
      </c>
      <c r="BE196" t="n">
        <v>0</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row>
    <row r="197">
      <c r="A197" t="n">
        <v>192</v>
      </c>
      <c r="B197" s="29">
        <f>Months!B197</f>
        <v/>
      </c>
      <c r="E197">
        <f>SUM(V197:AG197)</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t="n">
        <v>0</v>
      </c>
      <c r="AU197" t="n">
        <v>0</v>
      </c>
      <c r="AV197" t="n">
        <v>0</v>
      </c>
      <c r="AW197" t="n">
        <v>0</v>
      </c>
      <c r="AX197" t="n">
        <v>0</v>
      </c>
      <c r="AY197" t="n">
        <v>0</v>
      </c>
      <c r="AZ197" t="n">
        <v>0</v>
      </c>
      <c r="BA197" t="n">
        <v>0</v>
      </c>
      <c r="BB197" t="n">
        <v>0</v>
      </c>
      <c r="BC197" t="n">
        <v>0</v>
      </c>
      <c r="BD197" t="n">
        <v>0</v>
      </c>
      <c r="BE197" t="n">
        <v>0</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row>
    <row r="198">
      <c r="A198" t="n">
        <v>193</v>
      </c>
      <c r="B198" s="29">
        <f>Months!B198</f>
        <v/>
      </c>
      <c r="E198">
        <f>SUM(V198:AG198)</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t="n">
        <v>0</v>
      </c>
      <c r="AU198" t="n">
        <v>0</v>
      </c>
      <c r="AV198" t="n">
        <v>0</v>
      </c>
      <c r="AW198" t="n">
        <v>0</v>
      </c>
      <c r="AX198" t="n">
        <v>0</v>
      </c>
      <c r="AY198" t="n">
        <v>0</v>
      </c>
      <c r="AZ198" t="n">
        <v>0</v>
      </c>
      <c r="BA198" t="n">
        <v>0</v>
      </c>
      <c r="BB198" t="n">
        <v>0</v>
      </c>
      <c r="BC198" t="n">
        <v>0</v>
      </c>
      <c r="BD198" t="n">
        <v>0</v>
      </c>
      <c r="BE198" t="n">
        <v>0</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row>
    <row r="199">
      <c r="A199" t="n">
        <v>194</v>
      </c>
      <c r="B199" s="29">
        <f>Months!B199</f>
        <v/>
      </c>
      <c r="E199">
        <f>SUM(V199:AG199)</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t="n">
        <v>0</v>
      </c>
      <c r="AU199" t="n">
        <v>0</v>
      </c>
      <c r="AV199" t="n">
        <v>0</v>
      </c>
      <c r="AW199" t="n">
        <v>0</v>
      </c>
      <c r="AX199" t="n">
        <v>0</v>
      </c>
      <c r="AY199" t="n">
        <v>0</v>
      </c>
      <c r="AZ199" t="n">
        <v>0</v>
      </c>
      <c r="BA199" t="n">
        <v>0</v>
      </c>
      <c r="BB199" t="n">
        <v>0</v>
      </c>
      <c r="BC199" t="n">
        <v>0</v>
      </c>
      <c r="BD199" t="n">
        <v>0</v>
      </c>
      <c r="BE199" t="n">
        <v>0</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row>
    <row r="200">
      <c r="A200" t="n">
        <v>195</v>
      </c>
      <c r="B200" s="29">
        <f>Months!B200</f>
        <v/>
      </c>
      <c r="E200">
        <f>SUM(V200:AG200)</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t="n">
        <v>0</v>
      </c>
      <c r="AU200" t="n">
        <v>0</v>
      </c>
      <c r="AV200" t="n">
        <v>0</v>
      </c>
      <c r="AW200" t="n">
        <v>0</v>
      </c>
      <c r="AX200" t="n">
        <v>0</v>
      </c>
      <c r="AY200" t="n">
        <v>0</v>
      </c>
      <c r="AZ200" t="n">
        <v>0</v>
      </c>
      <c r="BA200" t="n">
        <v>0</v>
      </c>
      <c r="BB200" t="n">
        <v>0</v>
      </c>
      <c r="BC200" t="n">
        <v>0</v>
      </c>
      <c r="BD200" t="n">
        <v>0</v>
      </c>
      <c r="BE200" t="n">
        <v>0</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row>
    <row r="201">
      <c r="A201" t="n">
        <v>196</v>
      </c>
      <c r="B201" s="29">
        <f>Months!B201</f>
        <v/>
      </c>
      <c r="E201">
        <f>SUM(V201:AG201)</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t="n">
        <v>0</v>
      </c>
      <c r="AU201" t="n">
        <v>0</v>
      </c>
      <c r="AV201" t="n">
        <v>0</v>
      </c>
      <c r="AW201" t="n">
        <v>0</v>
      </c>
      <c r="AX201" t="n">
        <v>0</v>
      </c>
      <c r="AY201" t="n">
        <v>0</v>
      </c>
      <c r="AZ201" t="n">
        <v>0</v>
      </c>
      <c r="BA201" t="n">
        <v>0</v>
      </c>
      <c r="BB201" t="n">
        <v>0</v>
      </c>
      <c r="BC201" t="n">
        <v>0</v>
      </c>
      <c r="BD201" t="n">
        <v>0</v>
      </c>
      <c r="BE201" t="n">
        <v>0</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row>
    <row r="202">
      <c r="A202" t="n">
        <v>197</v>
      </c>
      <c r="B202" s="29">
        <f>Months!B202</f>
        <v/>
      </c>
      <c r="E202">
        <f>SUM(V202:AG202)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t="n">
        <v>0</v>
      </c>
      <c r="AU202" t="n">
        <v>0</v>
      </c>
      <c r="AV202" t="n">
        <v>0</v>
      </c>
      <c r="AW202" t="n">
        <v>0</v>
      </c>
      <c r="AX202" t="n">
        <v>0</v>
      </c>
      <c r="AY202" t="n">
        <v>0</v>
      </c>
      <c r="AZ202" t="n">
        <v>0</v>
      </c>
      <c r="BA202" t="n">
        <v>0</v>
      </c>
      <c r="BB202" t="n">
        <v>0</v>
      </c>
      <c r="BC202" t="n">
        <v>0</v>
      </c>
      <c r="BD202" t="n">
        <v>0</v>
      </c>
      <c r="BE202" t="n">
        <v>0</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row>
    <row r="203">
      <c r="A203" t="n">
        <v>198</v>
      </c>
      <c r="B203" s="29">
        <f>Months!B203</f>
        <v/>
      </c>
      <c r="E203">
        <f>SUM(V203:AG203)</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t="n">
        <v>0</v>
      </c>
      <c r="AU203" t="n">
        <v>0</v>
      </c>
      <c r="AV203" t="n">
        <v>0</v>
      </c>
      <c r="AW203" t="n">
        <v>0</v>
      </c>
      <c r="AX203" t="n">
        <v>0</v>
      </c>
      <c r="AY203" t="n">
        <v>0</v>
      </c>
      <c r="AZ203" t="n">
        <v>0</v>
      </c>
      <c r="BA203" t="n">
        <v>0</v>
      </c>
      <c r="BB203" t="n">
        <v>0</v>
      </c>
      <c r="BC203" t="n">
        <v>0</v>
      </c>
      <c r="BD203" t="n">
        <v>0</v>
      </c>
      <c r="BE203" t="n">
        <v>0</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row>
    <row r="204">
      <c r="A204" t="n">
        <v>199</v>
      </c>
      <c r="B204" s="29">
        <f>Months!B204</f>
        <v/>
      </c>
      <c r="E204">
        <f>SUM(V204:AG204)</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t="n">
        <v>0</v>
      </c>
      <c r="AU204" t="n">
        <v>0</v>
      </c>
      <c r="AV204" t="n">
        <v>0</v>
      </c>
      <c r="AW204" t="n">
        <v>0</v>
      </c>
      <c r="AX204" t="n">
        <v>0</v>
      </c>
      <c r="AY204" t="n">
        <v>0</v>
      </c>
      <c r="AZ204" t="n">
        <v>0</v>
      </c>
      <c r="BA204" t="n">
        <v>0</v>
      </c>
      <c r="BB204" t="n">
        <v>0</v>
      </c>
      <c r="BC204" t="n">
        <v>0</v>
      </c>
      <c r="BD204" t="n">
        <v>0</v>
      </c>
      <c r="BE204" t="n">
        <v>0</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row>
    <row r="205">
      <c r="A205" t="n">
        <v>200</v>
      </c>
      <c r="B205" s="29">
        <f>Months!B205</f>
        <v/>
      </c>
      <c r="E205">
        <f>SUM(V205:AG205)</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t="n">
        <v>0</v>
      </c>
      <c r="AU205" t="n">
        <v>0</v>
      </c>
      <c r="AV205" t="n">
        <v>0</v>
      </c>
      <c r="AW205" t="n">
        <v>0</v>
      </c>
      <c r="AX205" t="n">
        <v>0</v>
      </c>
      <c r="AY205" t="n">
        <v>0</v>
      </c>
      <c r="AZ205" t="n">
        <v>0</v>
      </c>
      <c r="BA205" t="n">
        <v>0</v>
      </c>
      <c r="BB205" t="n">
        <v>0</v>
      </c>
      <c r="BC205" t="n">
        <v>0</v>
      </c>
      <c r="BD205" t="n">
        <v>0</v>
      </c>
      <c r="BE205" t="n">
        <v>0</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row>
    <row r="206">
      <c r="A206" t="n">
        <v>201</v>
      </c>
      <c r="B206" s="29">
        <f>Months!B206</f>
        <v/>
      </c>
      <c r="E206">
        <f>SUM(V206:AG206)</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t="n">
        <v>0</v>
      </c>
      <c r="AU206" t="n">
        <v>0</v>
      </c>
      <c r="AV206" t="n">
        <v>0</v>
      </c>
      <c r="AW206" t="n">
        <v>0</v>
      </c>
      <c r="AX206" t="n">
        <v>0</v>
      </c>
      <c r="AY206" t="n">
        <v>0</v>
      </c>
      <c r="AZ206" t="n">
        <v>0</v>
      </c>
      <c r="BA206" t="n">
        <v>0</v>
      </c>
      <c r="BB206" t="n">
        <v>0</v>
      </c>
      <c r="BC206" t="n">
        <v>0</v>
      </c>
      <c r="BD206" t="n">
        <v>0</v>
      </c>
      <c r="BE206" t="n">
        <v>0</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row>
    <row r="207">
      <c r="A207" t="n">
        <v>202</v>
      </c>
      <c r="B207" s="29">
        <f>Months!B207</f>
        <v/>
      </c>
      <c r="E207">
        <f>SUM(V207:AG207)</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t="n">
        <v>0</v>
      </c>
      <c r="AU207" t="n">
        <v>0</v>
      </c>
      <c r="AV207" t="n">
        <v>0</v>
      </c>
      <c r="AW207" t="n">
        <v>0</v>
      </c>
      <c r="AX207" t="n">
        <v>0</v>
      </c>
      <c r="AY207" t="n">
        <v>0</v>
      </c>
      <c r="AZ207" t="n">
        <v>0</v>
      </c>
      <c r="BA207" t="n">
        <v>0</v>
      </c>
      <c r="BB207" t="n">
        <v>0</v>
      </c>
      <c r="BC207" t="n">
        <v>0</v>
      </c>
      <c r="BD207" t="n">
        <v>0</v>
      </c>
      <c r="BE207" t="n">
        <v>0</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row>
    <row r="208">
      <c r="A208" t="n">
        <v>203</v>
      </c>
      <c r="B208" s="29">
        <f>Months!B208</f>
        <v/>
      </c>
      <c r="E208">
        <f>SUM(V208:AG208)</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t="n">
        <v>0</v>
      </c>
      <c r="AU208" t="n">
        <v>0</v>
      </c>
      <c r="AV208" t="n">
        <v>0</v>
      </c>
      <c r="AW208" t="n">
        <v>0</v>
      </c>
      <c r="AX208" t="n">
        <v>0</v>
      </c>
      <c r="AY208" t="n">
        <v>0</v>
      </c>
      <c r="AZ208" t="n">
        <v>0</v>
      </c>
      <c r="BA208" t="n">
        <v>0</v>
      </c>
      <c r="BB208" t="n">
        <v>0</v>
      </c>
      <c r="BC208" t="n">
        <v>0</v>
      </c>
      <c r="BD208" t="n">
        <v>0</v>
      </c>
      <c r="BE208" t="n">
        <v>0</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row>
    <row r="209">
      <c r="A209" t="n">
        <v>204</v>
      </c>
      <c r="B209" s="29">
        <f>Months!B209</f>
        <v/>
      </c>
      <c r="E209">
        <f>SUM(V209:AG209)</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t="n">
        <v>0</v>
      </c>
      <c r="AU209" t="n">
        <v>0</v>
      </c>
      <c r="AV209" t="n">
        <v>0</v>
      </c>
      <c r="AW209" t="n">
        <v>0</v>
      </c>
      <c r="AX209" t="n">
        <v>0</v>
      </c>
      <c r="AY209" t="n">
        <v>0</v>
      </c>
      <c r="AZ209" t="n">
        <v>0</v>
      </c>
      <c r="BA209" t="n">
        <v>0</v>
      </c>
      <c r="BB209" t="n">
        <v>0</v>
      </c>
      <c r="BC209" t="n">
        <v>0</v>
      </c>
      <c r="BD209" t="n">
        <v>0</v>
      </c>
      <c r="BE209" t="n">
        <v>0</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row>
    <row r="210">
      <c r="A210" t="n">
        <v>205</v>
      </c>
      <c r="B210" s="29">
        <f>Months!B210</f>
        <v/>
      </c>
      <c r="E210">
        <f>SUM(V210:AG210)</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t="n">
        <v>0</v>
      </c>
      <c r="AU210" t="n">
        <v>0</v>
      </c>
      <c r="AV210" t="n">
        <v>0</v>
      </c>
      <c r="AW210" t="n">
        <v>0</v>
      </c>
      <c r="AX210" t="n">
        <v>0</v>
      </c>
      <c r="AY210" t="n">
        <v>0</v>
      </c>
      <c r="AZ210" t="n">
        <v>0</v>
      </c>
      <c r="BA210" t="n">
        <v>0</v>
      </c>
      <c r="BB210" t="n">
        <v>0</v>
      </c>
      <c r="BC210" t="n">
        <v>0</v>
      </c>
      <c r="BD210" t="n">
        <v>0</v>
      </c>
      <c r="BE210" t="n">
        <v>0</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row>
    <row r="211">
      <c r="A211" t="n">
        <v>206</v>
      </c>
      <c r="B211" s="29">
        <f>Months!B211</f>
        <v/>
      </c>
      <c r="E211">
        <f>SUM(V211:AG211)</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t="n">
        <v>0</v>
      </c>
      <c r="AU211" t="n">
        <v>0</v>
      </c>
      <c r="AV211" t="n">
        <v>0</v>
      </c>
      <c r="AW211" t="n">
        <v>0</v>
      </c>
      <c r="AX211" t="n">
        <v>0</v>
      </c>
      <c r="AY211" t="n">
        <v>0</v>
      </c>
      <c r="AZ211" t="n">
        <v>0</v>
      </c>
      <c r="BA211" t="n">
        <v>0</v>
      </c>
      <c r="BB211" t="n">
        <v>0</v>
      </c>
      <c r="BC211" t="n">
        <v>0</v>
      </c>
      <c r="BD211" t="n">
        <v>0</v>
      </c>
      <c r="BE211" t="n">
        <v>0</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row>
    <row r="212">
      <c r="A212" t="n">
        <v>207</v>
      </c>
      <c r="B212" s="29">
        <f>Months!B212</f>
        <v/>
      </c>
      <c r="E212">
        <f>SUM(V212:AG212)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t="n">
        <v>0</v>
      </c>
      <c r="AU212" t="n">
        <v>0</v>
      </c>
      <c r="AV212" t="n">
        <v>0</v>
      </c>
      <c r="AW212" t="n">
        <v>0</v>
      </c>
      <c r="AX212" t="n">
        <v>0</v>
      </c>
      <c r="AY212" t="n">
        <v>0</v>
      </c>
      <c r="AZ212" t="n">
        <v>0</v>
      </c>
      <c r="BA212" t="n">
        <v>0</v>
      </c>
      <c r="BB212" t="n">
        <v>0</v>
      </c>
      <c r="BC212" t="n">
        <v>0</v>
      </c>
      <c r="BD212" t="n">
        <v>0</v>
      </c>
      <c r="BE212" t="n">
        <v>0</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row>
    <row r="213">
      <c r="A213" t="n">
        <v>208</v>
      </c>
      <c r="B213" s="29">
        <f>Months!B213</f>
        <v/>
      </c>
      <c r="E213">
        <f>SUM(V213:AG213)</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t="n">
        <v>0</v>
      </c>
      <c r="AU213" t="n">
        <v>0</v>
      </c>
      <c r="AV213" t="n">
        <v>0</v>
      </c>
      <c r="AW213" t="n">
        <v>0</v>
      </c>
      <c r="AX213" t="n">
        <v>0</v>
      </c>
      <c r="AY213" t="n">
        <v>0</v>
      </c>
      <c r="AZ213" t="n">
        <v>0</v>
      </c>
      <c r="BA213" t="n">
        <v>0</v>
      </c>
      <c r="BB213" t="n">
        <v>0</v>
      </c>
      <c r="BC213" t="n">
        <v>0</v>
      </c>
      <c r="BD213" t="n">
        <v>0</v>
      </c>
      <c r="BE213" t="n">
        <v>0</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row>
    <row r="214">
      <c r="A214" t="n">
        <v>209</v>
      </c>
      <c r="B214" s="29">
        <f>Months!B214</f>
        <v/>
      </c>
      <c r="E214">
        <f>SUM(V214:AG214)</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t="n">
        <v>0</v>
      </c>
      <c r="AU214" t="n">
        <v>0</v>
      </c>
      <c r="AV214" t="n">
        <v>0</v>
      </c>
      <c r="AW214" t="n">
        <v>0</v>
      </c>
      <c r="AX214" t="n">
        <v>0</v>
      </c>
      <c r="AY214" t="n">
        <v>0</v>
      </c>
      <c r="AZ214" t="n">
        <v>0</v>
      </c>
      <c r="BA214" t="n">
        <v>0</v>
      </c>
      <c r="BB214" t="n">
        <v>0</v>
      </c>
      <c r="BC214" t="n">
        <v>0</v>
      </c>
      <c r="BD214" t="n">
        <v>0</v>
      </c>
      <c r="BE214" t="n">
        <v>0</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row>
    <row r="215">
      <c r="A215" t="n">
        <v>210</v>
      </c>
      <c r="B215" s="29">
        <f>Months!B215</f>
        <v/>
      </c>
      <c r="E215">
        <f>SUM(V215:AG215)</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t="n">
        <v>0</v>
      </c>
      <c r="AU215" t="n">
        <v>0</v>
      </c>
      <c r="AV215" t="n">
        <v>0</v>
      </c>
      <c r="AW215" t="n">
        <v>0</v>
      </c>
      <c r="AX215" t="n">
        <v>0</v>
      </c>
      <c r="AY215" t="n">
        <v>0</v>
      </c>
      <c r="AZ215" t="n">
        <v>0</v>
      </c>
      <c r="BA215" t="n">
        <v>0</v>
      </c>
      <c r="BB215" t="n">
        <v>0</v>
      </c>
      <c r="BC215" t="n">
        <v>0</v>
      </c>
      <c r="BD215" t="n">
        <v>0</v>
      </c>
      <c r="BE215" t="n">
        <v>0</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row>
    <row r="216">
      <c r="A216" t="n">
        <v>211</v>
      </c>
      <c r="B216" s="29">
        <f>Months!B216</f>
        <v/>
      </c>
      <c r="E216">
        <f>SUM(V216:AG216)</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t="n">
        <v>0</v>
      </c>
      <c r="AU216" t="n">
        <v>0</v>
      </c>
      <c r="AV216" t="n">
        <v>0</v>
      </c>
      <c r="AW216" t="n">
        <v>0</v>
      </c>
      <c r="AX216" t="n">
        <v>0</v>
      </c>
      <c r="AY216" t="n">
        <v>0</v>
      </c>
      <c r="AZ216" t="n">
        <v>0</v>
      </c>
      <c r="BA216" t="n">
        <v>0</v>
      </c>
      <c r="BB216" t="n">
        <v>0</v>
      </c>
      <c r="BC216" t="n">
        <v>0</v>
      </c>
      <c r="BD216" t="n">
        <v>0</v>
      </c>
      <c r="BE216" t="n">
        <v>0</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row>
    <row r="217">
      <c r="A217" t="n">
        <v>212</v>
      </c>
      <c r="B217" s="29">
        <f>Months!B217</f>
        <v/>
      </c>
      <c r="E217">
        <f>SUM(V217:AG217)</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t="n">
        <v>0</v>
      </c>
      <c r="AU217" t="n">
        <v>0</v>
      </c>
      <c r="AV217" t="n">
        <v>0</v>
      </c>
      <c r="AW217" t="n">
        <v>0</v>
      </c>
      <c r="AX217" t="n">
        <v>0</v>
      </c>
      <c r="AY217" t="n">
        <v>0</v>
      </c>
      <c r="AZ217" t="n">
        <v>0</v>
      </c>
      <c r="BA217" t="n">
        <v>0</v>
      </c>
      <c r="BB217" t="n">
        <v>0</v>
      </c>
      <c r="BC217" t="n">
        <v>0</v>
      </c>
      <c r="BD217" t="n">
        <v>0</v>
      </c>
      <c r="BE217" t="n">
        <v>0</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row>
    <row r="218">
      <c r="A218" t="n">
        <v>213</v>
      </c>
      <c r="B218" s="29">
        <f>Months!B218</f>
        <v/>
      </c>
      <c r="E218">
        <f>SUM(V218:AG218)</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t="n">
        <v>0</v>
      </c>
      <c r="AU218" t="n">
        <v>0</v>
      </c>
      <c r="AV218" t="n">
        <v>0</v>
      </c>
      <c r="AW218" t="n">
        <v>0</v>
      </c>
      <c r="AX218" t="n">
        <v>0</v>
      </c>
      <c r="AY218" t="n">
        <v>0</v>
      </c>
      <c r="AZ218" t="n">
        <v>0</v>
      </c>
      <c r="BA218" t="n">
        <v>0</v>
      </c>
      <c r="BB218" t="n">
        <v>0</v>
      </c>
      <c r="BC218" t="n">
        <v>0</v>
      </c>
      <c r="BD218" t="n">
        <v>0</v>
      </c>
      <c r="BE218" t="n">
        <v>0</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row>
    <row r="219">
      <c r="A219" t="n">
        <v>214</v>
      </c>
      <c r="B219" s="29">
        <f>Months!B219</f>
        <v/>
      </c>
      <c r="E219">
        <f>SUM(V219:AG219)</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t="n">
        <v>0</v>
      </c>
      <c r="AU219" t="n">
        <v>0</v>
      </c>
      <c r="AV219" t="n">
        <v>0</v>
      </c>
      <c r="AW219" t="n">
        <v>0</v>
      </c>
      <c r="AX219" t="n">
        <v>0</v>
      </c>
      <c r="AY219" t="n">
        <v>0</v>
      </c>
      <c r="AZ219" t="n">
        <v>0</v>
      </c>
      <c r="BA219" t="n">
        <v>0</v>
      </c>
      <c r="BB219" t="n">
        <v>0</v>
      </c>
      <c r="BC219" t="n">
        <v>0</v>
      </c>
      <c r="BD219" t="n">
        <v>0</v>
      </c>
      <c r="BE219" t="n">
        <v>0</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row>
    <row r="220">
      <c r="A220" t="n">
        <v>215</v>
      </c>
      <c r="B220" s="29">
        <f>Months!B220</f>
        <v/>
      </c>
      <c r="E220">
        <f>SUM(V220:AG220)</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t="n">
        <v>0</v>
      </c>
      <c r="AU220" t="n">
        <v>0</v>
      </c>
      <c r="AV220" t="n">
        <v>0</v>
      </c>
      <c r="AW220" t="n">
        <v>0</v>
      </c>
      <c r="AX220" t="n">
        <v>0</v>
      </c>
      <c r="AY220" t="n">
        <v>0</v>
      </c>
      <c r="AZ220" t="n">
        <v>0</v>
      </c>
      <c r="BA220" t="n">
        <v>0</v>
      </c>
      <c r="BB220" t="n">
        <v>0</v>
      </c>
      <c r="BC220" t="n">
        <v>0</v>
      </c>
      <c r="BD220" t="n">
        <v>0</v>
      </c>
      <c r="BE220" t="n">
        <v>0</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row>
    <row r="221">
      <c r="A221" t="n">
        <v>216</v>
      </c>
      <c r="B221" s="29">
        <f>Months!B221</f>
        <v/>
      </c>
      <c r="E221">
        <f>SUM(V221:AG221)</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t="n">
        <v>0</v>
      </c>
      <c r="AU221" t="n">
        <v>0</v>
      </c>
      <c r="AV221" t="n">
        <v>0</v>
      </c>
      <c r="AW221" t="n">
        <v>0</v>
      </c>
      <c r="AX221" t="n">
        <v>0</v>
      </c>
      <c r="AY221" t="n">
        <v>0</v>
      </c>
      <c r="AZ221" t="n">
        <v>0</v>
      </c>
      <c r="BA221" t="n">
        <v>0</v>
      </c>
      <c r="BB221" t="n">
        <v>0</v>
      </c>
      <c r="BC221" t="n">
        <v>0</v>
      </c>
      <c r="BD221" t="n">
        <v>0</v>
      </c>
      <c r="BE221" t="n">
        <v>0</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row>
    <row r="222">
      <c r="A222" t="n">
        <v>217</v>
      </c>
      <c r="B222" s="29">
        <f>Months!B222</f>
        <v/>
      </c>
      <c r="E222">
        <f>SUM(V222:AG222)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t="n">
        <v>0</v>
      </c>
      <c r="AU222" t="n">
        <v>0</v>
      </c>
      <c r="AV222" t="n">
        <v>0</v>
      </c>
      <c r="AW222" t="n">
        <v>0</v>
      </c>
      <c r="AX222" t="n">
        <v>0</v>
      </c>
      <c r="AY222" t="n">
        <v>0</v>
      </c>
      <c r="AZ222" t="n">
        <v>0</v>
      </c>
      <c r="BA222" t="n">
        <v>0</v>
      </c>
      <c r="BB222" t="n">
        <v>0</v>
      </c>
      <c r="BC222" t="n">
        <v>0</v>
      </c>
      <c r="BD222" t="n">
        <v>0</v>
      </c>
      <c r="BE222" t="n">
        <v>0</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row>
    <row r="223">
      <c r="A223" t="n">
        <v>218</v>
      </c>
      <c r="B223" s="29">
        <f>Months!B223</f>
        <v/>
      </c>
      <c r="E223">
        <f>SUM(V223:AG223)</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t="n">
        <v>0</v>
      </c>
      <c r="AU223" t="n">
        <v>0</v>
      </c>
      <c r="AV223" t="n">
        <v>0</v>
      </c>
      <c r="AW223" t="n">
        <v>0</v>
      </c>
      <c r="AX223" t="n">
        <v>0</v>
      </c>
      <c r="AY223" t="n">
        <v>0</v>
      </c>
      <c r="AZ223" t="n">
        <v>0</v>
      </c>
      <c r="BA223" t="n">
        <v>0</v>
      </c>
      <c r="BB223" t="n">
        <v>0</v>
      </c>
      <c r="BC223" t="n">
        <v>0</v>
      </c>
      <c r="BD223" t="n">
        <v>0</v>
      </c>
      <c r="BE223" t="n">
        <v>0</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row>
    <row r="224">
      <c r="A224" t="n">
        <v>219</v>
      </c>
      <c r="B224" s="29">
        <f>Months!B224</f>
        <v/>
      </c>
      <c r="E224">
        <f>SUM(V224:AG224)</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t="n">
        <v>0</v>
      </c>
      <c r="AU224" t="n">
        <v>0</v>
      </c>
      <c r="AV224" t="n">
        <v>0</v>
      </c>
      <c r="AW224" t="n">
        <v>0</v>
      </c>
      <c r="AX224" t="n">
        <v>0</v>
      </c>
      <c r="AY224" t="n">
        <v>0</v>
      </c>
      <c r="AZ224" t="n">
        <v>0</v>
      </c>
      <c r="BA224" t="n">
        <v>0</v>
      </c>
      <c r="BB224" t="n">
        <v>0</v>
      </c>
      <c r="BC224" t="n">
        <v>0</v>
      </c>
      <c r="BD224" t="n">
        <v>0</v>
      </c>
      <c r="BE224" t="n">
        <v>0</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row>
    <row r="225">
      <c r="A225" t="n">
        <v>220</v>
      </c>
      <c r="B225" s="29">
        <f>Months!B225</f>
        <v/>
      </c>
      <c r="E225">
        <f>SUM(V225:AG225)</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t="n">
        <v>0</v>
      </c>
      <c r="AU225" t="n">
        <v>0</v>
      </c>
      <c r="AV225" t="n">
        <v>0</v>
      </c>
      <c r="AW225" t="n">
        <v>0</v>
      </c>
      <c r="AX225" t="n">
        <v>0</v>
      </c>
      <c r="AY225" t="n">
        <v>0</v>
      </c>
      <c r="AZ225" t="n">
        <v>0</v>
      </c>
      <c r="BA225" t="n">
        <v>0</v>
      </c>
      <c r="BB225" t="n">
        <v>0</v>
      </c>
      <c r="BC225" t="n">
        <v>0</v>
      </c>
      <c r="BD225" t="n">
        <v>0</v>
      </c>
      <c r="BE225" t="n">
        <v>0</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row>
    <row r="226">
      <c r="A226" t="n">
        <v>221</v>
      </c>
      <c r="B226" s="29">
        <f>Months!B226</f>
        <v/>
      </c>
      <c r="E226">
        <f>SUM(V226:AG226)</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t="n">
        <v>0</v>
      </c>
      <c r="AU226" t="n">
        <v>0</v>
      </c>
      <c r="AV226" t="n">
        <v>0</v>
      </c>
      <c r="AW226" t="n">
        <v>0</v>
      </c>
      <c r="AX226" t="n">
        <v>0</v>
      </c>
      <c r="AY226" t="n">
        <v>0</v>
      </c>
      <c r="AZ226" t="n">
        <v>0</v>
      </c>
      <c r="BA226" t="n">
        <v>0</v>
      </c>
      <c r="BB226" t="n">
        <v>0</v>
      </c>
      <c r="BC226" t="n">
        <v>0</v>
      </c>
      <c r="BD226" t="n">
        <v>0</v>
      </c>
      <c r="BE226" t="n">
        <v>0</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row>
    <row r="227">
      <c r="A227" t="n">
        <v>222</v>
      </c>
      <c r="B227" s="29">
        <f>Months!B227</f>
        <v/>
      </c>
      <c r="E227">
        <f>SUM(V227:AG227)</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t="n">
        <v>0</v>
      </c>
      <c r="AU227" t="n">
        <v>0</v>
      </c>
      <c r="AV227" t="n">
        <v>0</v>
      </c>
      <c r="AW227" t="n">
        <v>0</v>
      </c>
      <c r="AX227" t="n">
        <v>0</v>
      </c>
      <c r="AY227" t="n">
        <v>0</v>
      </c>
      <c r="AZ227" t="n">
        <v>0</v>
      </c>
      <c r="BA227" t="n">
        <v>0</v>
      </c>
      <c r="BB227" t="n">
        <v>0</v>
      </c>
      <c r="BC227" t="n">
        <v>0</v>
      </c>
      <c r="BD227" t="n">
        <v>0</v>
      </c>
      <c r="BE227" t="n">
        <v>0</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row>
    <row r="228">
      <c r="A228" t="n">
        <v>223</v>
      </c>
      <c r="B228" s="29">
        <f>Months!B228</f>
        <v/>
      </c>
      <c r="E228">
        <f>SUM(V228:AG228)</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t="n">
        <v>0</v>
      </c>
      <c r="AU228" t="n">
        <v>0</v>
      </c>
      <c r="AV228" t="n">
        <v>0</v>
      </c>
      <c r="AW228" t="n">
        <v>0</v>
      </c>
      <c r="AX228" t="n">
        <v>0</v>
      </c>
      <c r="AY228" t="n">
        <v>0</v>
      </c>
      <c r="AZ228" t="n">
        <v>0</v>
      </c>
      <c r="BA228" t="n">
        <v>0</v>
      </c>
      <c r="BB228" t="n">
        <v>0</v>
      </c>
      <c r="BC228" t="n">
        <v>0</v>
      </c>
      <c r="BD228" t="n">
        <v>0</v>
      </c>
      <c r="BE228" t="n">
        <v>0</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row>
    <row r="229">
      <c r="A229" t="n">
        <v>224</v>
      </c>
      <c r="B229" s="29">
        <f>Months!B229</f>
        <v/>
      </c>
      <c r="E229">
        <f>SUM(V229:AG229)</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t="n">
        <v>0</v>
      </c>
      <c r="AU229" t="n">
        <v>0</v>
      </c>
      <c r="AV229" t="n">
        <v>0</v>
      </c>
      <c r="AW229" t="n">
        <v>0</v>
      </c>
      <c r="AX229" t="n">
        <v>0</v>
      </c>
      <c r="AY229" t="n">
        <v>0</v>
      </c>
      <c r="AZ229" t="n">
        <v>0</v>
      </c>
      <c r="BA229" t="n">
        <v>0</v>
      </c>
      <c r="BB229" t="n">
        <v>0</v>
      </c>
      <c r="BC229" t="n">
        <v>0</v>
      </c>
      <c r="BD229" t="n">
        <v>0</v>
      </c>
      <c r="BE229" t="n">
        <v>0</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row>
    <row r="230">
      <c r="A230" t="n">
        <v>225</v>
      </c>
      <c r="B230" s="29">
        <f>Months!B230</f>
        <v/>
      </c>
      <c r="E230">
        <f>SUM(V230:AG230)</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t="n">
        <v>0</v>
      </c>
      <c r="AU230" t="n">
        <v>0</v>
      </c>
      <c r="AV230" t="n">
        <v>0</v>
      </c>
      <c r="AW230" t="n">
        <v>0</v>
      </c>
      <c r="AX230" t="n">
        <v>0</v>
      </c>
      <c r="AY230" t="n">
        <v>0</v>
      </c>
      <c r="AZ230" t="n">
        <v>0</v>
      </c>
      <c r="BA230" t="n">
        <v>0</v>
      </c>
      <c r="BB230" t="n">
        <v>0</v>
      </c>
      <c r="BC230" t="n">
        <v>0</v>
      </c>
      <c r="BD230" t="n">
        <v>0</v>
      </c>
      <c r="BE230" t="n">
        <v>0</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row>
    <row r="231">
      <c r="A231" t="n">
        <v>226</v>
      </c>
      <c r="B231" s="29">
        <f>Months!B231</f>
        <v/>
      </c>
      <c r="E231">
        <f>SUM(V231:AG231)</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t="n">
        <v>0</v>
      </c>
      <c r="AU231" t="n">
        <v>0</v>
      </c>
      <c r="AV231" t="n">
        <v>0</v>
      </c>
      <c r="AW231" t="n">
        <v>0</v>
      </c>
      <c r="AX231" t="n">
        <v>0</v>
      </c>
      <c r="AY231" t="n">
        <v>0</v>
      </c>
      <c r="AZ231" t="n">
        <v>0</v>
      </c>
      <c r="BA231" t="n">
        <v>0</v>
      </c>
      <c r="BB231" t="n">
        <v>0</v>
      </c>
      <c r="BC231" t="n">
        <v>0</v>
      </c>
      <c r="BD231" t="n">
        <v>0</v>
      </c>
      <c r="BE231" t="n">
        <v>0</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row>
    <row r="232">
      <c r="A232" t="n">
        <v>227</v>
      </c>
      <c r="B232" s="29">
        <f>Months!B232</f>
        <v/>
      </c>
      <c r="E232">
        <f>SUM(V232:AG232)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t="n">
        <v>0</v>
      </c>
      <c r="AU232" t="n">
        <v>0</v>
      </c>
      <c r="AV232" t="n">
        <v>0</v>
      </c>
      <c r="AW232" t="n">
        <v>0</v>
      </c>
      <c r="AX232" t="n">
        <v>0</v>
      </c>
      <c r="AY232" t="n">
        <v>0</v>
      </c>
      <c r="AZ232" t="n">
        <v>0</v>
      </c>
      <c r="BA232" t="n">
        <v>0</v>
      </c>
      <c r="BB232" t="n">
        <v>0</v>
      </c>
      <c r="BC232" t="n">
        <v>0</v>
      </c>
      <c r="BD232" t="n">
        <v>0</v>
      </c>
      <c r="BE232" t="n">
        <v>0</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row>
    <row r="233">
      <c r="A233" t="n">
        <v>228</v>
      </c>
      <c r="B233" s="29">
        <f>Months!B233</f>
        <v/>
      </c>
      <c r="E233">
        <f>SUM(V233:AG233)</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t="n">
        <v>0</v>
      </c>
      <c r="AU233" t="n">
        <v>0</v>
      </c>
      <c r="AV233" t="n">
        <v>0</v>
      </c>
      <c r="AW233" t="n">
        <v>0</v>
      </c>
      <c r="AX233" t="n">
        <v>0</v>
      </c>
      <c r="AY233" t="n">
        <v>0</v>
      </c>
      <c r="AZ233" t="n">
        <v>0</v>
      </c>
      <c r="BA233" t="n">
        <v>0</v>
      </c>
      <c r="BB233" t="n">
        <v>0</v>
      </c>
      <c r="BC233" t="n">
        <v>0</v>
      </c>
      <c r="BD233" t="n">
        <v>0</v>
      </c>
      <c r="BE233" t="n">
        <v>0</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row>
    <row r="234">
      <c r="A234" t="n">
        <v>229</v>
      </c>
      <c r="B234" s="29">
        <f>Months!B234</f>
        <v/>
      </c>
      <c r="E234">
        <f>SUM(V234:AG234)</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t="n">
        <v>0</v>
      </c>
      <c r="AU234" t="n">
        <v>0</v>
      </c>
      <c r="AV234" t="n">
        <v>0</v>
      </c>
      <c r="AW234" t="n">
        <v>0</v>
      </c>
      <c r="AX234" t="n">
        <v>0</v>
      </c>
      <c r="AY234" t="n">
        <v>0</v>
      </c>
      <c r="AZ234" t="n">
        <v>0</v>
      </c>
      <c r="BA234" t="n">
        <v>0</v>
      </c>
      <c r="BB234" t="n">
        <v>0</v>
      </c>
      <c r="BC234" t="n">
        <v>0</v>
      </c>
      <c r="BD234" t="n">
        <v>0</v>
      </c>
      <c r="BE234" t="n">
        <v>0</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row>
    <row r="235">
      <c r="A235" t="n">
        <v>230</v>
      </c>
      <c r="B235" s="29">
        <f>Months!B235</f>
        <v/>
      </c>
      <c r="E235">
        <f>SUM(V235:AG235)</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t="n">
        <v>0</v>
      </c>
      <c r="AU235" t="n">
        <v>0</v>
      </c>
      <c r="AV235" t="n">
        <v>0</v>
      </c>
      <c r="AW235" t="n">
        <v>0</v>
      </c>
      <c r="AX235" t="n">
        <v>0</v>
      </c>
      <c r="AY235" t="n">
        <v>0</v>
      </c>
      <c r="AZ235" t="n">
        <v>0</v>
      </c>
      <c r="BA235" t="n">
        <v>0</v>
      </c>
      <c r="BB235" t="n">
        <v>0</v>
      </c>
      <c r="BC235" t="n">
        <v>0</v>
      </c>
      <c r="BD235" t="n">
        <v>0</v>
      </c>
      <c r="BE235" t="n">
        <v>0</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row>
    <row r="236">
      <c r="A236" t="n">
        <v>231</v>
      </c>
      <c r="B236" s="29">
        <f>Months!B236</f>
        <v/>
      </c>
      <c r="E236">
        <f>SUM(V236:AG236)</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t="n">
        <v>0</v>
      </c>
      <c r="AU236" t="n">
        <v>0</v>
      </c>
      <c r="AV236" t="n">
        <v>0</v>
      </c>
      <c r="AW236" t="n">
        <v>0</v>
      </c>
      <c r="AX236" t="n">
        <v>0</v>
      </c>
      <c r="AY236" t="n">
        <v>0</v>
      </c>
      <c r="AZ236" t="n">
        <v>0</v>
      </c>
      <c r="BA236" t="n">
        <v>0</v>
      </c>
      <c r="BB236" t="n">
        <v>0</v>
      </c>
      <c r="BC236" t="n">
        <v>0</v>
      </c>
      <c r="BD236" t="n">
        <v>0</v>
      </c>
      <c r="BE236" t="n">
        <v>0</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row>
    <row r="237">
      <c r="A237" t="n">
        <v>232</v>
      </c>
      <c r="B237" s="29">
        <f>Months!B237</f>
        <v/>
      </c>
      <c r="E237">
        <f>SUM(V237:AG237)</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t="n">
        <v>0</v>
      </c>
      <c r="AU237" t="n">
        <v>0</v>
      </c>
      <c r="AV237" t="n">
        <v>0</v>
      </c>
      <c r="AW237" t="n">
        <v>0</v>
      </c>
      <c r="AX237" t="n">
        <v>0</v>
      </c>
      <c r="AY237" t="n">
        <v>0</v>
      </c>
      <c r="AZ237" t="n">
        <v>0</v>
      </c>
      <c r="BA237" t="n">
        <v>0</v>
      </c>
      <c r="BB237" t="n">
        <v>0</v>
      </c>
      <c r="BC237" t="n">
        <v>0</v>
      </c>
      <c r="BD237" t="n">
        <v>0</v>
      </c>
      <c r="BE237" t="n">
        <v>0</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row>
    <row r="238">
      <c r="A238" t="n">
        <v>233</v>
      </c>
      <c r="B238" s="29">
        <f>Months!B238</f>
        <v/>
      </c>
      <c r="E238">
        <f>SUM(V238:AG238)</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t="n">
        <v>0</v>
      </c>
      <c r="AU238" t="n">
        <v>0</v>
      </c>
      <c r="AV238" t="n">
        <v>0</v>
      </c>
      <c r="AW238" t="n">
        <v>0</v>
      </c>
      <c r="AX238" t="n">
        <v>0</v>
      </c>
      <c r="AY238" t="n">
        <v>0</v>
      </c>
      <c r="AZ238" t="n">
        <v>0</v>
      </c>
      <c r="BA238" t="n">
        <v>0</v>
      </c>
      <c r="BB238" t="n">
        <v>0</v>
      </c>
      <c r="BC238" t="n">
        <v>0</v>
      </c>
      <c r="BD238" t="n">
        <v>0</v>
      </c>
      <c r="BE238" t="n">
        <v>0</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row>
    <row r="239">
      <c r="A239" t="n">
        <v>234</v>
      </c>
      <c r="B239" s="29">
        <f>Months!B239</f>
        <v/>
      </c>
      <c r="E239">
        <f>SUM(V239:AG239)</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t="n">
        <v>0</v>
      </c>
      <c r="AU239" t="n">
        <v>0</v>
      </c>
      <c r="AV239" t="n">
        <v>0</v>
      </c>
      <c r="AW239" t="n">
        <v>0</v>
      </c>
      <c r="AX239" t="n">
        <v>0</v>
      </c>
      <c r="AY239" t="n">
        <v>0</v>
      </c>
      <c r="AZ239" t="n">
        <v>0</v>
      </c>
      <c r="BA239" t="n">
        <v>0</v>
      </c>
      <c r="BB239" t="n">
        <v>0</v>
      </c>
      <c r="BC239" t="n">
        <v>0</v>
      </c>
      <c r="BD239" t="n">
        <v>0</v>
      </c>
      <c r="BE239" t="n">
        <v>0</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row>
    <row r="240">
      <c r="A240" t="n">
        <v>235</v>
      </c>
      <c r="B240" s="29">
        <f>Months!B240</f>
        <v/>
      </c>
      <c r="E240">
        <f>SUM(V240:AG240)</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t="n">
        <v>0</v>
      </c>
      <c r="AU240" t="n">
        <v>0</v>
      </c>
      <c r="AV240" t="n">
        <v>0</v>
      </c>
      <c r="AW240" t="n">
        <v>0</v>
      </c>
      <c r="AX240" t="n">
        <v>0</v>
      </c>
      <c r="AY240" t="n">
        <v>0</v>
      </c>
      <c r="AZ240" t="n">
        <v>0</v>
      </c>
      <c r="BA240" t="n">
        <v>0</v>
      </c>
      <c r="BB240" t="n">
        <v>0</v>
      </c>
      <c r="BC240" t="n">
        <v>0</v>
      </c>
      <c r="BD240" t="n">
        <v>0</v>
      </c>
      <c r="BE240" t="n">
        <v>0</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row>
    <row r="241">
      <c r="A241" t="n">
        <v>236</v>
      </c>
      <c r="B241" s="29">
        <f>Months!B241</f>
        <v/>
      </c>
      <c r="E241">
        <f>SUM(V241:AG241)</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t="n">
        <v>0</v>
      </c>
      <c r="AU241" t="n">
        <v>0</v>
      </c>
      <c r="AV241" t="n">
        <v>0</v>
      </c>
      <c r="AW241" t="n">
        <v>0</v>
      </c>
      <c r="AX241" t="n">
        <v>0</v>
      </c>
      <c r="AY241" t="n">
        <v>0</v>
      </c>
      <c r="AZ241" t="n">
        <v>0</v>
      </c>
      <c r="BA241" t="n">
        <v>0</v>
      </c>
      <c r="BB241" t="n">
        <v>0</v>
      </c>
      <c r="BC241" t="n">
        <v>0</v>
      </c>
      <c r="BD241" t="n">
        <v>0</v>
      </c>
      <c r="BE241" t="n">
        <v>0</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row>
    <row r="242">
      <c r="A242" t="n">
        <v>237</v>
      </c>
      <c r="B242" s="29">
        <f>Months!B242</f>
        <v/>
      </c>
      <c r="E242">
        <f>SUM(V242:AG242)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t="n">
        <v>0</v>
      </c>
      <c r="AU242" t="n">
        <v>0</v>
      </c>
      <c r="AV242" t="n">
        <v>0</v>
      </c>
      <c r="AW242" t="n">
        <v>0</v>
      </c>
      <c r="AX242" t="n">
        <v>0</v>
      </c>
      <c r="AY242" t="n">
        <v>0</v>
      </c>
      <c r="AZ242" t="n">
        <v>0</v>
      </c>
      <c r="BA242" t="n">
        <v>0</v>
      </c>
      <c r="BB242" t="n">
        <v>0</v>
      </c>
      <c r="BC242" t="n">
        <v>0</v>
      </c>
      <c r="BD242" t="n">
        <v>0</v>
      </c>
      <c r="BE242" t="n">
        <v>0</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row>
    <row r="243">
      <c r="A243" t="n">
        <v>238</v>
      </c>
      <c r="B243" s="29">
        <f>Months!B243</f>
        <v/>
      </c>
      <c r="E243">
        <f>SUM(V243:AG243)</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t="n">
        <v>0</v>
      </c>
      <c r="AU243" t="n">
        <v>0</v>
      </c>
      <c r="AV243" t="n">
        <v>0</v>
      </c>
      <c r="AW243" t="n">
        <v>0</v>
      </c>
      <c r="AX243" t="n">
        <v>0</v>
      </c>
      <c r="AY243" t="n">
        <v>0</v>
      </c>
      <c r="AZ243" t="n">
        <v>0</v>
      </c>
      <c r="BA243" t="n">
        <v>0</v>
      </c>
      <c r="BB243" t="n">
        <v>0</v>
      </c>
      <c r="BC243" t="n">
        <v>0</v>
      </c>
      <c r="BD243" t="n">
        <v>0</v>
      </c>
      <c r="BE243" t="n">
        <v>0</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row>
    <row r="244">
      <c r="A244" t="n">
        <v>239</v>
      </c>
      <c r="B244" s="29">
        <f>Months!B244</f>
        <v/>
      </c>
      <c r="E244">
        <f>SUM(V244:AG244)</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t="n">
        <v>0</v>
      </c>
      <c r="AU244" t="n">
        <v>0</v>
      </c>
      <c r="AV244" t="n">
        <v>0</v>
      </c>
      <c r="AW244" t="n">
        <v>0</v>
      </c>
      <c r="AX244" t="n">
        <v>0</v>
      </c>
      <c r="AY244" t="n">
        <v>0</v>
      </c>
      <c r="AZ244" t="n">
        <v>0</v>
      </c>
      <c r="BA244" t="n">
        <v>0</v>
      </c>
      <c r="BB244" t="n">
        <v>0</v>
      </c>
      <c r="BC244" t="n">
        <v>0</v>
      </c>
      <c r="BD244" t="n">
        <v>0</v>
      </c>
      <c r="BE244" t="n">
        <v>0</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row>
    <row r="245">
      <c r="A245" t="n">
        <v>240</v>
      </c>
      <c r="B245" s="29">
        <f>Months!B245</f>
        <v/>
      </c>
      <c r="E245">
        <f>SUM(V245:AG245)</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t="n">
        <v>0</v>
      </c>
      <c r="AU245" t="n">
        <v>0</v>
      </c>
      <c r="AV245" t="n">
        <v>0</v>
      </c>
      <c r="AW245" t="n">
        <v>0</v>
      </c>
      <c r="AX245" t="n">
        <v>0</v>
      </c>
      <c r="AY245" t="n">
        <v>0</v>
      </c>
      <c r="AZ245" t="n">
        <v>0</v>
      </c>
      <c r="BA245" t="n">
        <v>0</v>
      </c>
      <c r="BB245" t="n">
        <v>0</v>
      </c>
      <c r="BC245" t="n">
        <v>0</v>
      </c>
      <c r="BD245" t="n">
        <v>0</v>
      </c>
      <c r="BE245" t="n">
        <v>0</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row>
    <row r="246">
      <c r="A246" t="n">
        <v>241</v>
      </c>
      <c r="B246" s="29">
        <f>Months!B246</f>
        <v/>
      </c>
      <c r="E246">
        <f>SUM(V246:AG246)</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t="n">
        <v>0</v>
      </c>
      <c r="AU246" t="n">
        <v>0</v>
      </c>
      <c r="AV246" t="n">
        <v>0</v>
      </c>
      <c r="AW246" t="n">
        <v>0</v>
      </c>
      <c r="AX246" t="n">
        <v>0</v>
      </c>
      <c r="AY246" t="n">
        <v>0</v>
      </c>
      <c r="AZ246" t="n">
        <v>0</v>
      </c>
      <c r="BA246" t="n">
        <v>0</v>
      </c>
      <c r="BB246" t="n">
        <v>0</v>
      </c>
      <c r="BC246" t="n">
        <v>0</v>
      </c>
      <c r="BD246" t="n">
        <v>0</v>
      </c>
      <c r="BE246" t="n">
        <v>0</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row>
    <row r="247">
      <c r="A247" t="n">
        <v>242</v>
      </c>
      <c r="B247" s="29">
        <f>Months!B247</f>
        <v/>
      </c>
      <c r="E247">
        <f>SUM(V247:AG247)</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t="n">
        <v>0</v>
      </c>
      <c r="AU247" t="n">
        <v>0</v>
      </c>
      <c r="AV247" t="n">
        <v>0</v>
      </c>
      <c r="AW247" t="n">
        <v>0</v>
      </c>
      <c r="AX247" t="n">
        <v>0</v>
      </c>
      <c r="AY247" t="n">
        <v>0</v>
      </c>
      <c r="AZ247" t="n">
        <v>0</v>
      </c>
      <c r="BA247" t="n">
        <v>0</v>
      </c>
      <c r="BB247" t="n">
        <v>0</v>
      </c>
      <c r="BC247" t="n">
        <v>0</v>
      </c>
      <c r="BD247" t="n">
        <v>0</v>
      </c>
      <c r="BE247" t="n">
        <v>0</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row>
    <row r="248">
      <c r="A248" t="n">
        <v>243</v>
      </c>
      <c r="B248" s="29">
        <f>Months!B248</f>
        <v/>
      </c>
      <c r="E248">
        <f>SUM(V248:AG248)</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t="n">
        <v>0</v>
      </c>
      <c r="AU248" t="n">
        <v>0</v>
      </c>
      <c r="AV248" t="n">
        <v>0</v>
      </c>
      <c r="AW248" t="n">
        <v>0</v>
      </c>
      <c r="AX248" t="n">
        <v>0</v>
      </c>
      <c r="AY248" t="n">
        <v>0</v>
      </c>
      <c r="AZ248" t="n">
        <v>0</v>
      </c>
      <c r="BA248" t="n">
        <v>0</v>
      </c>
      <c r="BB248" t="n">
        <v>0</v>
      </c>
      <c r="BC248" t="n">
        <v>0</v>
      </c>
      <c r="BD248" t="n">
        <v>0</v>
      </c>
      <c r="BE248" t="n">
        <v>0</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row>
    <row r="249">
      <c r="A249" t="n">
        <v>244</v>
      </c>
      <c r="B249" s="29">
        <f>Months!B249</f>
        <v/>
      </c>
      <c r="E249">
        <f>SUM(V249:AG249)</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t="n">
        <v>0</v>
      </c>
      <c r="AU249" t="n">
        <v>0</v>
      </c>
      <c r="AV249" t="n">
        <v>0</v>
      </c>
      <c r="AW249" t="n">
        <v>0</v>
      </c>
      <c r="AX249" t="n">
        <v>0</v>
      </c>
      <c r="AY249" t="n">
        <v>0</v>
      </c>
      <c r="AZ249" t="n">
        <v>0</v>
      </c>
      <c r="BA249" t="n">
        <v>0</v>
      </c>
      <c r="BB249" t="n">
        <v>0</v>
      </c>
      <c r="BC249" t="n">
        <v>0</v>
      </c>
      <c r="BD249" t="n">
        <v>0</v>
      </c>
      <c r="BE249" t="n">
        <v>0</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row>
    <row r="250">
      <c r="A250" t="n">
        <v>245</v>
      </c>
      <c r="B250" s="29">
        <f>Months!B250</f>
        <v/>
      </c>
      <c r="E250">
        <f>SUM(V250:AG250)</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t="n">
        <v>0</v>
      </c>
      <c r="AU250" t="n">
        <v>0</v>
      </c>
      <c r="AV250" t="n">
        <v>0</v>
      </c>
      <c r="AW250" t="n">
        <v>0</v>
      </c>
      <c r="AX250" t="n">
        <v>0</v>
      </c>
      <c r="AY250" t="n">
        <v>0</v>
      </c>
      <c r="AZ250" t="n">
        <v>0</v>
      </c>
      <c r="BA250" t="n">
        <v>0</v>
      </c>
      <c r="BB250" t="n">
        <v>0</v>
      </c>
      <c r="BC250" t="n">
        <v>0</v>
      </c>
      <c r="BD250" t="n">
        <v>0</v>
      </c>
      <c r="BE250" t="n">
        <v>0</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row>
    <row r="251">
      <c r="A251" t="n">
        <v>246</v>
      </c>
      <c r="B251" s="29">
        <f>Months!B251</f>
        <v/>
      </c>
      <c r="E251">
        <f>SUM(V251:AG251)</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t="n">
        <v>0</v>
      </c>
      <c r="AU251" t="n">
        <v>0</v>
      </c>
      <c r="AV251" t="n">
        <v>0</v>
      </c>
      <c r="AW251" t="n">
        <v>0</v>
      </c>
      <c r="AX251" t="n">
        <v>0</v>
      </c>
      <c r="AY251" t="n">
        <v>0</v>
      </c>
      <c r="AZ251" t="n">
        <v>0</v>
      </c>
      <c r="BA251" t="n">
        <v>0</v>
      </c>
      <c r="BB251" t="n">
        <v>0</v>
      </c>
      <c r="BC251" t="n">
        <v>0</v>
      </c>
      <c r="BD251" t="n">
        <v>0</v>
      </c>
      <c r="BE251" t="n">
        <v>0</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row>
    <row r="252">
      <c r="A252" t="n">
        <v>247</v>
      </c>
      <c r="B252" s="29">
        <f>Months!B252</f>
        <v/>
      </c>
      <c r="E252">
        <f>SUM(V252:AG252)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t="n">
        <v>0</v>
      </c>
      <c r="AU252" t="n">
        <v>0</v>
      </c>
      <c r="AV252" t="n">
        <v>0</v>
      </c>
      <c r="AW252" t="n">
        <v>0</v>
      </c>
      <c r="AX252" t="n">
        <v>0</v>
      </c>
      <c r="AY252" t="n">
        <v>0</v>
      </c>
      <c r="AZ252" t="n">
        <v>0</v>
      </c>
      <c r="BA252" t="n">
        <v>0</v>
      </c>
      <c r="BB252" t="n">
        <v>0</v>
      </c>
      <c r="BC252" t="n">
        <v>0</v>
      </c>
      <c r="BD252" t="n">
        <v>0</v>
      </c>
      <c r="BE252" t="n">
        <v>0</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row>
    <row r="253">
      <c r="A253" t="n">
        <v>248</v>
      </c>
      <c r="B253" s="29">
        <f>Months!B253</f>
        <v/>
      </c>
      <c r="E253">
        <f>SUM(V253:AG253)</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t="n">
        <v>0</v>
      </c>
      <c r="AU253" t="n">
        <v>0</v>
      </c>
      <c r="AV253" t="n">
        <v>0</v>
      </c>
      <c r="AW253" t="n">
        <v>0</v>
      </c>
      <c r="AX253" t="n">
        <v>0</v>
      </c>
      <c r="AY253" t="n">
        <v>0</v>
      </c>
      <c r="AZ253" t="n">
        <v>0</v>
      </c>
      <c r="BA253" t="n">
        <v>0</v>
      </c>
      <c r="BB253" t="n">
        <v>0</v>
      </c>
      <c r="BC253" t="n">
        <v>0</v>
      </c>
      <c r="BD253" t="n">
        <v>0</v>
      </c>
      <c r="BE253" t="n">
        <v>0</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row>
    <row r="254">
      <c r="A254" t="n">
        <v>249</v>
      </c>
      <c r="B254" s="29">
        <f>Months!B254</f>
        <v/>
      </c>
      <c r="E254">
        <f>SUM(V254:AG254)</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t="n">
        <v>0</v>
      </c>
      <c r="AU254" t="n">
        <v>0</v>
      </c>
      <c r="AV254" t="n">
        <v>0</v>
      </c>
      <c r="AW254" t="n">
        <v>0</v>
      </c>
      <c r="AX254" t="n">
        <v>0</v>
      </c>
      <c r="AY254" t="n">
        <v>0</v>
      </c>
      <c r="AZ254" t="n">
        <v>0</v>
      </c>
      <c r="BA254" t="n">
        <v>0</v>
      </c>
      <c r="BB254" t="n">
        <v>0</v>
      </c>
      <c r="BC254" t="n">
        <v>0</v>
      </c>
      <c r="BD254" t="n">
        <v>0</v>
      </c>
      <c r="BE254" t="n">
        <v>0</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row>
    <row r="255">
      <c r="A255" t="n">
        <v>250</v>
      </c>
      <c r="B255" s="29">
        <f>Months!B255</f>
        <v/>
      </c>
      <c r="E255">
        <f>SUM(V255:AG255)</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t="n">
        <v>0</v>
      </c>
      <c r="AU255" t="n">
        <v>0</v>
      </c>
      <c r="AV255" t="n">
        <v>0</v>
      </c>
      <c r="AW255" t="n">
        <v>0</v>
      </c>
      <c r="AX255" t="n">
        <v>0</v>
      </c>
      <c r="AY255" t="n">
        <v>0</v>
      </c>
      <c r="AZ255" t="n">
        <v>0</v>
      </c>
      <c r="BA255" t="n">
        <v>0</v>
      </c>
      <c r="BB255" t="n">
        <v>0</v>
      </c>
      <c r="BC255" t="n">
        <v>0</v>
      </c>
      <c r="BD255" t="n">
        <v>0</v>
      </c>
      <c r="BE255" t="n">
        <v>0</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row>
    <row r="256">
      <c r="A256" t="n">
        <v>251</v>
      </c>
      <c r="B256" s="29">
        <f>Months!B256</f>
        <v/>
      </c>
      <c r="E256">
        <f>SUM(V256:AG256)</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t="n">
        <v>0</v>
      </c>
      <c r="AU256" t="n">
        <v>0</v>
      </c>
      <c r="AV256" t="n">
        <v>0</v>
      </c>
      <c r="AW256" t="n">
        <v>0</v>
      </c>
      <c r="AX256" t="n">
        <v>0</v>
      </c>
      <c r="AY256" t="n">
        <v>0</v>
      </c>
      <c r="AZ256" t="n">
        <v>0</v>
      </c>
      <c r="BA256" t="n">
        <v>0</v>
      </c>
      <c r="BB256" t="n">
        <v>0</v>
      </c>
      <c r="BC256" t="n">
        <v>0</v>
      </c>
      <c r="BD256" t="n">
        <v>0</v>
      </c>
      <c r="BE256" t="n">
        <v>0</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row>
    <row r="257">
      <c r="A257" t="n">
        <v>252</v>
      </c>
      <c r="B257" s="29">
        <f>Months!B257</f>
        <v/>
      </c>
      <c r="E257">
        <f>SUM(V257:AG257)</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t="n">
        <v>0</v>
      </c>
      <c r="AU257" t="n">
        <v>0</v>
      </c>
      <c r="AV257" t="n">
        <v>0</v>
      </c>
      <c r="AW257" t="n">
        <v>0</v>
      </c>
      <c r="AX257" t="n">
        <v>0</v>
      </c>
      <c r="AY257" t="n">
        <v>0</v>
      </c>
      <c r="AZ257" t="n">
        <v>0</v>
      </c>
      <c r="BA257" t="n">
        <v>0</v>
      </c>
      <c r="BB257" t="n">
        <v>0</v>
      </c>
      <c r="BC257" t="n">
        <v>0</v>
      </c>
      <c r="BD257" t="n">
        <v>0</v>
      </c>
      <c r="BE257" t="n">
        <v>0</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row>
    <row r="258">
      <c r="A258" t="n">
        <v>253</v>
      </c>
      <c r="B258" s="29">
        <f>Months!B258</f>
        <v/>
      </c>
      <c r="E258">
        <f>SUM(V258:AG258)</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t="n">
        <v>0</v>
      </c>
      <c r="AU258" t="n">
        <v>0</v>
      </c>
      <c r="AV258" t="n">
        <v>0</v>
      </c>
      <c r="AW258" t="n">
        <v>0</v>
      </c>
      <c r="AX258" t="n">
        <v>0</v>
      </c>
      <c r="AY258" t="n">
        <v>0</v>
      </c>
      <c r="AZ258" t="n">
        <v>0</v>
      </c>
      <c r="BA258" t="n">
        <v>0</v>
      </c>
      <c r="BB258" t="n">
        <v>0</v>
      </c>
      <c r="BC258" t="n">
        <v>0</v>
      </c>
      <c r="BD258" t="n">
        <v>0</v>
      </c>
      <c r="BE258" t="n">
        <v>0</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row>
    <row r="259">
      <c r="A259" t="n">
        <v>254</v>
      </c>
      <c r="B259" s="29">
        <f>Months!B259</f>
        <v/>
      </c>
      <c r="E259">
        <f>SUM(V259:AG259)</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t="n">
        <v>0</v>
      </c>
      <c r="AU259" t="n">
        <v>0</v>
      </c>
      <c r="AV259" t="n">
        <v>0</v>
      </c>
      <c r="AW259" t="n">
        <v>0</v>
      </c>
      <c r="AX259" t="n">
        <v>0</v>
      </c>
      <c r="AY259" t="n">
        <v>0</v>
      </c>
      <c r="AZ259" t="n">
        <v>0</v>
      </c>
      <c r="BA259" t="n">
        <v>0</v>
      </c>
      <c r="BB259" t="n">
        <v>0</v>
      </c>
      <c r="BC259" t="n">
        <v>0</v>
      </c>
      <c r="BD259" t="n">
        <v>0</v>
      </c>
      <c r="BE259" t="n">
        <v>0</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row>
    <row r="260">
      <c r="A260" t="n">
        <v>255</v>
      </c>
      <c r="B260" s="29">
        <f>Months!B260</f>
        <v/>
      </c>
      <c r="E260">
        <f>SUM(V260:AG260)</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t="n">
        <v>0</v>
      </c>
      <c r="AU260" t="n">
        <v>0</v>
      </c>
      <c r="AV260" t="n">
        <v>0</v>
      </c>
      <c r="AW260" t="n">
        <v>0</v>
      </c>
      <c r="AX260" t="n">
        <v>0</v>
      </c>
      <c r="AY260" t="n">
        <v>0</v>
      </c>
      <c r="AZ260" t="n">
        <v>0</v>
      </c>
      <c r="BA260" t="n">
        <v>0</v>
      </c>
      <c r="BB260" t="n">
        <v>0</v>
      </c>
      <c r="BC260" t="n">
        <v>0</v>
      </c>
      <c r="BD260" t="n">
        <v>0</v>
      </c>
      <c r="BE260" t="n">
        <v>0</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row>
    <row r="261">
      <c r="A261" t="n">
        <v>256</v>
      </c>
      <c r="B261" s="29">
        <f>Months!B261</f>
        <v/>
      </c>
      <c r="E261">
        <f>SUM(V261:AG261)</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t="n">
        <v>0</v>
      </c>
      <c r="AU261" t="n">
        <v>0</v>
      </c>
      <c r="AV261" t="n">
        <v>0</v>
      </c>
      <c r="AW261" t="n">
        <v>0</v>
      </c>
      <c r="AX261" t="n">
        <v>0</v>
      </c>
      <c r="AY261" t="n">
        <v>0</v>
      </c>
      <c r="AZ261" t="n">
        <v>0</v>
      </c>
      <c r="BA261" t="n">
        <v>0</v>
      </c>
      <c r="BB261" t="n">
        <v>0</v>
      </c>
      <c r="BC261" t="n">
        <v>0</v>
      </c>
      <c r="BD261" t="n">
        <v>0</v>
      </c>
      <c r="BE261" t="n">
        <v>0</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row>
    <row r="262">
      <c r="A262" t="n">
        <v>257</v>
      </c>
      <c r="B262" s="29">
        <f>Months!B262</f>
        <v/>
      </c>
      <c r="E262">
        <f>SUM(V262:AG262)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t="n">
        <v>0</v>
      </c>
      <c r="AU262" t="n">
        <v>0</v>
      </c>
      <c r="AV262" t="n">
        <v>0</v>
      </c>
      <c r="AW262" t="n">
        <v>0</v>
      </c>
      <c r="AX262" t="n">
        <v>0</v>
      </c>
      <c r="AY262" t="n">
        <v>0</v>
      </c>
      <c r="AZ262" t="n">
        <v>0</v>
      </c>
      <c r="BA262" t="n">
        <v>0</v>
      </c>
      <c r="BB262" t="n">
        <v>0</v>
      </c>
      <c r="BC262" t="n">
        <v>0</v>
      </c>
      <c r="BD262" t="n">
        <v>0</v>
      </c>
      <c r="BE262" t="n">
        <v>0</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row>
    <row r="263">
      <c r="A263" t="n">
        <v>258</v>
      </c>
      <c r="B263" s="29">
        <f>Months!B263</f>
        <v/>
      </c>
      <c r="E263">
        <f>SUM(V263:AG263)</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t="n">
        <v>0</v>
      </c>
      <c r="AU263" t="n">
        <v>0</v>
      </c>
      <c r="AV263" t="n">
        <v>0</v>
      </c>
      <c r="AW263" t="n">
        <v>0</v>
      </c>
      <c r="AX263" t="n">
        <v>0</v>
      </c>
      <c r="AY263" t="n">
        <v>0</v>
      </c>
      <c r="AZ263" t="n">
        <v>0</v>
      </c>
      <c r="BA263" t="n">
        <v>0</v>
      </c>
      <c r="BB263" t="n">
        <v>0</v>
      </c>
      <c r="BC263" t="n">
        <v>0</v>
      </c>
      <c r="BD263" t="n">
        <v>0</v>
      </c>
      <c r="BE263" t="n">
        <v>0</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row>
    <row r="264">
      <c r="A264" t="n">
        <v>259</v>
      </c>
      <c r="B264" s="29">
        <f>Months!B264</f>
        <v/>
      </c>
      <c r="E264">
        <f>SUM(V264:AG264)</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t="n">
        <v>0</v>
      </c>
      <c r="AU264" t="n">
        <v>0</v>
      </c>
      <c r="AV264" t="n">
        <v>0</v>
      </c>
      <c r="AW264" t="n">
        <v>0</v>
      </c>
      <c r="AX264" t="n">
        <v>0</v>
      </c>
      <c r="AY264" t="n">
        <v>0</v>
      </c>
      <c r="AZ264" t="n">
        <v>0</v>
      </c>
      <c r="BA264" t="n">
        <v>0</v>
      </c>
      <c r="BB264" t="n">
        <v>0</v>
      </c>
      <c r="BC264" t="n">
        <v>0</v>
      </c>
      <c r="BD264" t="n">
        <v>0</v>
      </c>
      <c r="BE264" t="n">
        <v>0</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row>
    <row r="265">
      <c r="A265" t="n">
        <v>260</v>
      </c>
      <c r="B265" s="29">
        <f>Months!B265</f>
        <v/>
      </c>
      <c r="E265">
        <f>SUM(V265:AG265)</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t="n">
        <v>0</v>
      </c>
      <c r="AU265" t="n">
        <v>0</v>
      </c>
      <c r="AV265" t="n">
        <v>0</v>
      </c>
      <c r="AW265" t="n">
        <v>0</v>
      </c>
      <c r="AX265" t="n">
        <v>0</v>
      </c>
      <c r="AY265" t="n">
        <v>0</v>
      </c>
      <c r="AZ265" t="n">
        <v>0</v>
      </c>
      <c r="BA265" t="n">
        <v>0</v>
      </c>
      <c r="BB265" t="n">
        <v>0</v>
      </c>
      <c r="BC265" t="n">
        <v>0</v>
      </c>
      <c r="BD265" t="n">
        <v>0</v>
      </c>
      <c r="BE265" t="n">
        <v>0</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row>
    <row r="266">
      <c r="A266" t="n">
        <v>261</v>
      </c>
      <c r="B266" s="29">
        <f>Months!B266</f>
        <v/>
      </c>
      <c r="E266">
        <f>SUM(V266:AG266)</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t="n">
        <v>0</v>
      </c>
      <c r="AU266" t="n">
        <v>0</v>
      </c>
      <c r="AV266" t="n">
        <v>0</v>
      </c>
      <c r="AW266" t="n">
        <v>0</v>
      </c>
      <c r="AX266" t="n">
        <v>0</v>
      </c>
      <c r="AY266" t="n">
        <v>0</v>
      </c>
      <c r="AZ266" t="n">
        <v>0</v>
      </c>
      <c r="BA266" t="n">
        <v>0</v>
      </c>
      <c r="BB266" t="n">
        <v>0</v>
      </c>
      <c r="BC266" t="n">
        <v>0</v>
      </c>
      <c r="BD266" t="n">
        <v>0</v>
      </c>
      <c r="BE266" t="n">
        <v>0</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row>
    <row r="267">
      <c r="A267" t="n">
        <v>262</v>
      </c>
      <c r="B267" s="29">
        <f>Months!B267</f>
        <v/>
      </c>
      <c r="E267">
        <f>SUM(V267:AG267)</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t="n">
        <v>0</v>
      </c>
      <c r="AU267" t="n">
        <v>0</v>
      </c>
      <c r="AV267" t="n">
        <v>0</v>
      </c>
      <c r="AW267" t="n">
        <v>0</v>
      </c>
      <c r="AX267" t="n">
        <v>0</v>
      </c>
      <c r="AY267" t="n">
        <v>0</v>
      </c>
      <c r="AZ267" t="n">
        <v>0</v>
      </c>
      <c r="BA267" t="n">
        <v>0</v>
      </c>
      <c r="BB267" t="n">
        <v>0</v>
      </c>
      <c r="BC267" t="n">
        <v>0</v>
      </c>
      <c r="BD267" t="n">
        <v>0</v>
      </c>
      <c r="BE267" t="n">
        <v>0</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row>
    <row r="268">
      <c r="A268" t="n">
        <v>263</v>
      </c>
      <c r="B268" s="29">
        <f>Months!B268</f>
        <v/>
      </c>
      <c r="E268">
        <f>SUM(V268:AG268)</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t="n">
        <v>0</v>
      </c>
      <c r="AU268" t="n">
        <v>0</v>
      </c>
      <c r="AV268" t="n">
        <v>0</v>
      </c>
      <c r="AW268" t="n">
        <v>0</v>
      </c>
      <c r="AX268" t="n">
        <v>0</v>
      </c>
      <c r="AY268" t="n">
        <v>0</v>
      </c>
      <c r="AZ268" t="n">
        <v>0</v>
      </c>
      <c r="BA268" t="n">
        <v>0</v>
      </c>
      <c r="BB268" t="n">
        <v>0</v>
      </c>
      <c r="BC268" t="n">
        <v>0</v>
      </c>
      <c r="BD268" t="n">
        <v>0</v>
      </c>
      <c r="BE268" t="n">
        <v>0</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row>
    <row r="269">
      <c r="A269" t="n">
        <v>264</v>
      </c>
      <c r="B269" s="29">
        <f>Months!B269</f>
        <v/>
      </c>
      <c r="E269">
        <f>SUM(V269:AG269)</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t="n">
        <v>0</v>
      </c>
      <c r="AU269" t="n">
        <v>0</v>
      </c>
      <c r="AV269" t="n">
        <v>0</v>
      </c>
      <c r="AW269" t="n">
        <v>0</v>
      </c>
      <c r="AX269" t="n">
        <v>0</v>
      </c>
      <c r="AY269" t="n">
        <v>0</v>
      </c>
      <c r="AZ269" t="n">
        <v>0</v>
      </c>
      <c r="BA269" t="n">
        <v>0</v>
      </c>
      <c r="BB269" t="n">
        <v>0</v>
      </c>
      <c r="BC269" t="n">
        <v>0</v>
      </c>
      <c r="BD269" t="n">
        <v>0</v>
      </c>
      <c r="BE269" t="n">
        <v>0</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row>
    <row r="270">
      <c r="A270" t="n">
        <v>265</v>
      </c>
      <c r="B270" s="29">
        <f>Months!B270</f>
        <v/>
      </c>
      <c r="E270">
        <f>SUM(V270:AG270)</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t="n">
        <v>0</v>
      </c>
      <c r="AU270" t="n">
        <v>0</v>
      </c>
      <c r="AV270" t="n">
        <v>0</v>
      </c>
      <c r="AW270" t="n">
        <v>0</v>
      </c>
      <c r="AX270" t="n">
        <v>0</v>
      </c>
      <c r="AY270" t="n">
        <v>0</v>
      </c>
      <c r="AZ270" t="n">
        <v>0</v>
      </c>
      <c r="BA270" t="n">
        <v>0</v>
      </c>
      <c r="BB270" t="n">
        <v>0</v>
      </c>
      <c r="BC270" t="n">
        <v>0</v>
      </c>
      <c r="BD270" t="n">
        <v>0</v>
      </c>
      <c r="BE270" t="n">
        <v>0</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row>
    <row r="271">
      <c r="A271" t="n">
        <v>266</v>
      </c>
      <c r="B271" s="29">
        <f>Months!B271</f>
        <v/>
      </c>
      <c r="E271">
        <f>SUM(V271:AG271)</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t="n">
        <v>0</v>
      </c>
      <c r="AU271" t="n">
        <v>0</v>
      </c>
      <c r="AV271" t="n">
        <v>0</v>
      </c>
      <c r="AW271" t="n">
        <v>0</v>
      </c>
      <c r="AX271" t="n">
        <v>0</v>
      </c>
      <c r="AY271" t="n">
        <v>0</v>
      </c>
      <c r="AZ271" t="n">
        <v>0</v>
      </c>
      <c r="BA271" t="n">
        <v>0</v>
      </c>
      <c r="BB271" t="n">
        <v>0</v>
      </c>
      <c r="BC271" t="n">
        <v>0</v>
      </c>
      <c r="BD271" t="n">
        <v>0</v>
      </c>
      <c r="BE271" t="n">
        <v>0</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row>
    <row r="272">
      <c r="A272" t="n">
        <v>267</v>
      </c>
      <c r="B272" s="29">
        <f>Months!B272</f>
        <v/>
      </c>
      <c r="E272">
        <f>SUM(V272:AG272)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t="n">
        <v>0</v>
      </c>
      <c r="AU272" t="n">
        <v>0</v>
      </c>
      <c r="AV272" t="n">
        <v>0</v>
      </c>
      <c r="AW272" t="n">
        <v>0</v>
      </c>
      <c r="AX272" t="n">
        <v>0</v>
      </c>
      <c r="AY272" t="n">
        <v>0</v>
      </c>
      <c r="AZ272" t="n">
        <v>0</v>
      </c>
      <c r="BA272" t="n">
        <v>0</v>
      </c>
      <c r="BB272" t="n">
        <v>0</v>
      </c>
      <c r="BC272" t="n">
        <v>0</v>
      </c>
      <c r="BD272" t="n">
        <v>0</v>
      </c>
      <c r="BE272" t="n">
        <v>0</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row>
    <row r="273">
      <c r="A273" t="n">
        <v>268</v>
      </c>
      <c r="B273" s="29">
        <f>Months!B273</f>
        <v/>
      </c>
      <c r="E273">
        <f>SUM(V273:AG273)</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t="n">
        <v>0</v>
      </c>
      <c r="AU273" t="n">
        <v>0</v>
      </c>
      <c r="AV273" t="n">
        <v>0</v>
      </c>
      <c r="AW273" t="n">
        <v>0</v>
      </c>
      <c r="AX273" t="n">
        <v>0</v>
      </c>
      <c r="AY273" t="n">
        <v>0</v>
      </c>
      <c r="AZ273" t="n">
        <v>0</v>
      </c>
      <c r="BA273" t="n">
        <v>0</v>
      </c>
      <c r="BB273" t="n">
        <v>0</v>
      </c>
      <c r="BC273" t="n">
        <v>0</v>
      </c>
      <c r="BD273" t="n">
        <v>0</v>
      </c>
      <c r="BE273" t="n">
        <v>0</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row>
    <row r="274">
      <c r="A274" t="n">
        <v>269</v>
      </c>
      <c r="B274" s="29">
        <f>Months!B274</f>
        <v/>
      </c>
      <c r="E274">
        <f>SUM(V274:AG274)</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t="n">
        <v>0</v>
      </c>
      <c r="AU274" t="n">
        <v>0</v>
      </c>
      <c r="AV274" t="n">
        <v>0</v>
      </c>
      <c r="AW274" t="n">
        <v>0</v>
      </c>
      <c r="AX274" t="n">
        <v>0</v>
      </c>
      <c r="AY274" t="n">
        <v>0</v>
      </c>
      <c r="AZ274" t="n">
        <v>0</v>
      </c>
      <c r="BA274" t="n">
        <v>0</v>
      </c>
      <c r="BB274" t="n">
        <v>0</v>
      </c>
      <c r="BC274" t="n">
        <v>0</v>
      </c>
      <c r="BD274" t="n">
        <v>0</v>
      </c>
      <c r="BE274" t="n">
        <v>0</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row>
    <row r="275">
      <c r="A275" t="n">
        <v>270</v>
      </c>
      <c r="B275" s="29">
        <f>Months!B275</f>
        <v/>
      </c>
      <c r="E275">
        <f>SUM(V275:AG275)</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t="n">
        <v>0</v>
      </c>
      <c r="AU275" t="n">
        <v>0</v>
      </c>
      <c r="AV275" t="n">
        <v>0</v>
      </c>
      <c r="AW275" t="n">
        <v>0</v>
      </c>
      <c r="AX275" t="n">
        <v>0</v>
      </c>
      <c r="AY275" t="n">
        <v>0</v>
      </c>
      <c r="AZ275" t="n">
        <v>0</v>
      </c>
      <c r="BA275" t="n">
        <v>0</v>
      </c>
      <c r="BB275" t="n">
        <v>0</v>
      </c>
      <c r="BC275" t="n">
        <v>0</v>
      </c>
      <c r="BD275" t="n">
        <v>0</v>
      </c>
      <c r="BE275" t="n">
        <v>0</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row>
    <row r="276">
      <c r="A276" t="n">
        <v>271</v>
      </c>
      <c r="B276" s="29">
        <f>Months!B276</f>
        <v/>
      </c>
      <c r="E276">
        <f>SUM(V276:AG276)</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t="n">
        <v>0</v>
      </c>
      <c r="AU276" t="n">
        <v>0</v>
      </c>
      <c r="AV276" t="n">
        <v>0</v>
      </c>
      <c r="AW276" t="n">
        <v>0</v>
      </c>
      <c r="AX276" t="n">
        <v>0</v>
      </c>
      <c r="AY276" t="n">
        <v>0</v>
      </c>
      <c r="AZ276" t="n">
        <v>0</v>
      </c>
      <c r="BA276" t="n">
        <v>0</v>
      </c>
      <c r="BB276" t="n">
        <v>0</v>
      </c>
      <c r="BC276" t="n">
        <v>0</v>
      </c>
      <c r="BD276" t="n">
        <v>0</v>
      </c>
      <c r="BE276" t="n">
        <v>0</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row>
    <row r="277">
      <c r="A277" t="n">
        <v>272</v>
      </c>
      <c r="B277" s="29">
        <f>Months!B277</f>
        <v/>
      </c>
      <c r="E277">
        <f>SUM(V277:AG277)</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t="n">
        <v>0</v>
      </c>
      <c r="AU277" t="n">
        <v>0</v>
      </c>
      <c r="AV277" t="n">
        <v>0</v>
      </c>
      <c r="AW277" t="n">
        <v>0</v>
      </c>
      <c r="AX277" t="n">
        <v>0</v>
      </c>
      <c r="AY277" t="n">
        <v>0</v>
      </c>
      <c r="AZ277" t="n">
        <v>0</v>
      </c>
      <c r="BA277" t="n">
        <v>0</v>
      </c>
      <c r="BB277" t="n">
        <v>0</v>
      </c>
      <c r="BC277" t="n">
        <v>0</v>
      </c>
      <c r="BD277" t="n">
        <v>0</v>
      </c>
      <c r="BE277" t="n">
        <v>0</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row>
    <row r="278">
      <c r="A278" t="n">
        <v>273</v>
      </c>
      <c r="B278" s="29">
        <f>Months!B278</f>
        <v/>
      </c>
      <c r="E278">
        <f>SUM(V278:AG278)</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t="n">
        <v>0</v>
      </c>
      <c r="AU278" t="n">
        <v>0</v>
      </c>
      <c r="AV278" t="n">
        <v>0</v>
      </c>
      <c r="AW278" t="n">
        <v>0</v>
      </c>
      <c r="AX278" t="n">
        <v>0</v>
      </c>
      <c r="AY278" t="n">
        <v>0</v>
      </c>
      <c r="AZ278" t="n">
        <v>0</v>
      </c>
      <c r="BA278" t="n">
        <v>0</v>
      </c>
      <c r="BB278" t="n">
        <v>0</v>
      </c>
      <c r="BC278" t="n">
        <v>0</v>
      </c>
      <c r="BD278" t="n">
        <v>0</v>
      </c>
      <c r="BE278" t="n">
        <v>0</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row>
    <row r="279">
      <c r="A279" t="n">
        <v>274</v>
      </c>
      <c r="B279" s="29">
        <f>Months!B279</f>
        <v/>
      </c>
      <c r="E279">
        <f>SUM(V279:AG279)</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t="n">
        <v>0</v>
      </c>
      <c r="AU279" t="n">
        <v>0</v>
      </c>
      <c r="AV279" t="n">
        <v>0</v>
      </c>
      <c r="AW279" t="n">
        <v>0</v>
      </c>
      <c r="AX279" t="n">
        <v>0</v>
      </c>
      <c r="AY279" t="n">
        <v>0</v>
      </c>
      <c r="AZ279" t="n">
        <v>0</v>
      </c>
      <c r="BA279" t="n">
        <v>0</v>
      </c>
      <c r="BB279" t="n">
        <v>0</v>
      </c>
      <c r="BC279" t="n">
        <v>0</v>
      </c>
      <c r="BD279" t="n">
        <v>0</v>
      </c>
      <c r="BE279" t="n">
        <v>0</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row>
    <row r="280">
      <c r="A280" t="n">
        <v>275</v>
      </c>
      <c r="B280" s="29">
        <f>Months!B280</f>
        <v/>
      </c>
      <c r="E280">
        <f>SUM(V280:AG280)</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t="n">
        <v>0</v>
      </c>
      <c r="AU280" t="n">
        <v>0</v>
      </c>
      <c r="AV280" t="n">
        <v>0</v>
      </c>
      <c r="AW280" t="n">
        <v>0</v>
      </c>
      <c r="AX280" t="n">
        <v>0</v>
      </c>
      <c r="AY280" t="n">
        <v>0</v>
      </c>
      <c r="AZ280" t="n">
        <v>0</v>
      </c>
      <c r="BA280" t="n">
        <v>0</v>
      </c>
      <c r="BB280" t="n">
        <v>0</v>
      </c>
      <c r="BC280" t="n">
        <v>0</v>
      </c>
      <c r="BD280" t="n">
        <v>0</v>
      </c>
      <c r="BE280" t="n">
        <v>0</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row>
    <row r="281">
      <c r="A281" t="n">
        <v>276</v>
      </c>
      <c r="B281" s="29">
        <f>Months!B281</f>
        <v/>
      </c>
      <c r="E281">
        <f>SUM(V281:AG281)</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t="n">
        <v>0</v>
      </c>
      <c r="AU281" t="n">
        <v>0</v>
      </c>
      <c r="AV281" t="n">
        <v>0</v>
      </c>
      <c r="AW281" t="n">
        <v>0</v>
      </c>
      <c r="AX281" t="n">
        <v>0</v>
      </c>
      <c r="AY281" t="n">
        <v>0</v>
      </c>
      <c r="AZ281" t="n">
        <v>0</v>
      </c>
      <c r="BA281" t="n">
        <v>0</v>
      </c>
      <c r="BB281" t="n">
        <v>0</v>
      </c>
      <c r="BC281" t="n">
        <v>0</v>
      </c>
      <c r="BD281" t="n">
        <v>0</v>
      </c>
      <c r="BE281" t="n">
        <v>0</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row>
    <row r="282">
      <c r="A282" t="n">
        <v>277</v>
      </c>
      <c r="B282" s="29">
        <f>Months!B282</f>
        <v/>
      </c>
      <c r="E282">
        <f>SUM(V282:AG282)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t="n">
        <v>0</v>
      </c>
      <c r="AU282" t="n">
        <v>0</v>
      </c>
      <c r="AV282" t="n">
        <v>0</v>
      </c>
      <c r="AW282" t="n">
        <v>0</v>
      </c>
      <c r="AX282" t="n">
        <v>0</v>
      </c>
      <c r="AY282" t="n">
        <v>0</v>
      </c>
      <c r="AZ282" t="n">
        <v>0</v>
      </c>
      <c r="BA282" t="n">
        <v>0</v>
      </c>
      <c r="BB282" t="n">
        <v>0</v>
      </c>
      <c r="BC282" t="n">
        <v>0</v>
      </c>
      <c r="BD282" t="n">
        <v>0</v>
      </c>
      <c r="BE282" t="n">
        <v>0</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row>
    <row r="283">
      <c r="A283" t="n">
        <v>278</v>
      </c>
      <c r="B283" s="29">
        <f>Months!B283</f>
        <v/>
      </c>
      <c r="E283">
        <f>SUM(V283:AG283)</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t="n">
        <v>0</v>
      </c>
      <c r="AU283" t="n">
        <v>0</v>
      </c>
      <c r="AV283" t="n">
        <v>0</v>
      </c>
      <c r="AW283" t="n">
        <v>0</v>
      </c>
      <c r="AX283" t="n">
        <v>0</v>
      </c>
      <c r="AY283" t="n">
        <v>0</v>
      </c>
      <c r="AZ283" t="n">
        <v>0</v>
      </c>
      <c r="BA283" t="n">
        <v>0</v>
      </c>
      <c r="BB283" t="n">
        <v>0</v>
      </c>
      <c r="BC283" t="n">
        <v>0</v>
      </c>
      <c r="BD283" t="n">
        <v>0</v>
      </c>
      <c r="BE283" t="n">
        <v>0</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row>
    <row r="284">
      <c r="A284" t="n">
        <v>279</v>
      </c>
      <c r="B284" s="29">
        <f>Months!B284</f>
        <v/>
      </c>
      <c r="E284">
        <f>SUM(V284:AG284)</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t="n">
        <v>0</v>
      </c>
      <c r="AU284" t="n">
        <v>0</v>
      </c>
      <c r="AV284" t="n">
        <v>0</v>
      </c>
      <c r="AW284" t="n">
        <v>0</v>
      </c>
      <c r="AX284" t="n">
        <v>0</v>
      </c>
      <c r="AY284" t="n">
        <v>0</v>
      </c>
      <c r="AZ284" t="n">
        <v>0</v>
      </c>
      <c r="BA284" t="n">
        <v>0</v>
      </c>
      <c r="BB284" t="n">
        <v>0</v>
      </c>
      <c r="BC284" t="n">
        <v>0</v>
      </c>
      <c r="BD284" t="n">
        <v>0</v>
      </c>
      <c r="BE284" t="n">
        <v>0</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row>
    <row r="285">
      <c r="A285" t="n">
        <v>280</v>
      </c>
      <c r="B285" s="29">
        <f>Months!B285</f>
        <v/>
      </c>
      <c r="E285">
        <f>SUM(V285:AG285)</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t="n">
        <v>0</v>
      </c>
      <c r="AU285" t="n">
        <v>0</v>
      </c>
      <c r="AV285" t="n">
        <v>0</v>
      </c>
      <c r="AW285" t="n">
        <v>0</v>
      </c>
      <c r="AX285" t="n">
        <v>0</v>
      </c>
      <c r="AY285" t="n">
        <v>0</v>
      </c>
      <c r="AZ285" t="n">
        <v>0</v>
      </c>
      <c r="BA285" t="n">
        <v>0</v>
      </c>
      <c r="BB285" t="n">
        <v>0</v>
      </c>
      <c r="BC285" t="n">
        <v>0</v>
      </c>
      <c r="BD285" t="n">
        <v>0</v>
      </c>
      <c r="BE285" t="n">
        <v>0</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row>
    <row r="286">
      <c r="A286" t="n">
        <v>281</v>
      </c>
      <c r="B286" s="29">
        <f>Months!B286</f>
        <v/>
      </c>
      <c r="E286">
        <f>SUM(V286:AG286)</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t="n">
        <v>0</v>
      </c>
      <c r="AU286" t="n">
        <v>0</v>
      </c>
      <c r="AV286" t="n">
        <v>0</v>
      </c>
      <c r="AW286" t="n">
        <v>0</v>
      </c>
      <c r="AX286" t="n">
        <v>0</v>
      </c>
      <c r="AY286" t="n">
        <v>0</v>
      </c>
      <c r="AZ286" t="n">
        <v>0</v>
      </c>
      <c r="BA286" t="n">
        <v>0</v>
      </c>
      <c r="BB286" t="n">
        <v>0</v>
      </c>
      <c r="BC286" t="n">
        <v>0</v>
      </c>
      <c r="BD286" t="n">
        <v>0</v>
      </c>
      <c r="BE286" t="n">
        <v>0</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row>
    <row r="287">
      <c r="A287" t="n">
        <v>282</v>
      </c>
      <c r="B287" s="29">
        <f>Months!B287</f>
        <v/>
      </c>
      <c r="E287">
        <f>SUM(V287:AG287)</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t="n">
        <v>0</v>
      </c>
      <c r="AU287" t="n">
        <v>0</v>
      </c>
      <c r="AV287" t="n">
        <v>0</v>
      </c>
      <c r="AW287" t="n">
        <v>0</v>
      </c>
      <c r="AX287" t="n">
        <v>0</v>
      </c>
      <c r="AY287" t="n">
        <v>0</v>
      </c>
      <c r="AZ287" t="n">
        <v>0</v>
      </c>
      <c r="BA287" t="n">
        <v>0</v>
      </c>
      <c r="BB287" t="n">
        <v>0</v>
      </c>
      <c r="BC287" t="n">
        <v>0</v>
      </c>
      <c r="BD287" t="n">
        <v>0</v>
      </c>
      <c r="BE287" t="n">
        <v>0</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row>
    <row r="288">
      <c r="A288" t="n">
        <v>283</v>
      </c>
      <c r="B288" s="29">
        <f>Months!B288</f>
        <v/>
      </c>
      <c r="E288">
        <f>SUM(V288:AG288)</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t="n">
        <v>0</v>
      </c>
      <c r="AU288" t="n">
        <v>0</v>
      </c>
      <c r="AV288" t="n">
        <v>0</v>
      </c>
      <c r="AW288" t="n">
        <v>0</v>
      </c>
      <c r="AX288" t="n">
        <v>0</v>
      </c>
      <c r="AY288" t="n">
        <v>0</v>
      </c>
      <c r="AZ288" t="n">
        <v>0</v>
      </c>
      <c r="BA288" t="n">
        <v>0</v>
      </c>
      <c r="BB288" t="n">
        <v>0</v>
      </c>
      <c r="BC288" t="n">
        <v>0</v>
      </c>
      <c r="BD288" t="n">
        <v>0</v>
      </c>
      <c r="BE288" t="n">
        <v>0</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row>
    <row r="289">
      <c r="A289" t="n">
        <v>284</v>
      </c>
      <c r="B289" s="29">
        <f>Months!B289</f>
        <v/>
      </c>
      <c r="E289">
        <f>SUM(V289:AG289)</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t="n">
        <v>0</v>
      </c>
      <c r="AU289" t="n">
        <v>0</v>
      </c>
      <c r="AV289" t="n">
        <v>0</v>
      </c>
      <c r="AW289" t="n">
        <v>0</v>
      </c>
      <c r="AX289" t="n">
        <v>0</v>
      </c>
      <c r="AY289" t="n">
        <v>0</v>
      </c>
      <c r="AZ289" t="n">
        <v>0</v>
      </c>
      <c r="BA289" t="n">
        <v>0</v>
      </c>
      <c r="BB289" t="n">
        <v>0</v>
      </c>
      <c r="BC289" t="n">
        <v>0</v>
      </c>
      <c r="BD289" t="n">
        <v>0</v>
      </c>
      <c r="BE289" t="n">
        <v>0</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row>
    <row r="290">
      <c r="A290" t="n">
        <v>285</v>
      </c>
      <c r="B290" s="29">
        <f>Months!B290</f>
        <v/>
      </c>
      <c r="E290">
        <f>SUM(V290:AG290)</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t="n">
        <v>0</v>
      </c>
      <c r="AU290" t="n">
        <v>0</v>
      </c>
      <c r="AV290" t="n">
        <v>0</v>
      </c>
      <c r="AW290" t="n">
        <v>0</v>
      </c>
      <c r="AX290" t="n">
        <v>0</v>
      </c>
      <c r="AY290" t="n">
        <v>0</v>
      </c>
      <c r="AZ290" t="n">
        <v>0</v>
      </c>
      <c r="BA290" t="n">
        <v>0</v>
      </c>
      <c r="BB290" t="n">
        <v>0</v>
      </c>
      <c r="BC290" t="n">
        <v>0</v>
      </c>
      <c r="BD290" t="n">
        <v>0</v>
      </c>
      <c r="BE290" t="n">
        <v>0</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row>
    <row r="291">
      <c r="A291" t="n">
        <v>286</v>
      </c>
      <c r="B291" s="29">
        <f>Months!B291</f>
        <v/>
      </c>
      <c r="E291">
        <f>SUM(V291:AG291)</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t="n">
        <v>0</v>
      </c>
      <c r="AU291" t="n">
        <v>0</v>
      </c>
      <c r="AV291" t="n">
        <v>0</v>
      </c>
      <c r="AW291" t="n">
        <v>0</v>
      </c>
      <c r="AX291" t="n">
        <v>0</v>
      </c>
      <c r="AY291" t="n">
        <v>0</v>
      </c>
      <c r="AZ291" t="n">
        <v>0</v>
      </c>
      <c r="BA291" t="n">
        <v>0</v>
      </c>
      <c r="BB291" t="n">
        <v>0</v>
      </c>
      <c r="BC291" t="n">
        <v>0</v>
      </c>
      <c r="BD291" t="n">
        <v>0</v>
      </c>
      <c r="BE291" t="n">
        <v>0</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row>
    <row r="292">
      <c r="A292" t="n">
        <v>287</v>
      </c>
      <c r="B292" s="29">
        <f>Months!B292</f>
        <v/>
      </c>
      <c r="E292">
        <f>SUM(V292:AG292)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t="n">
        <v>0</v>
      </c>
      <c r="AU292" t="n">
        <v>0</v>
      </c>
      <c r="AV292" t="n">
        <v>0</v>
      </c>
      <c r="AW292" t="n">
        <v>0</v>
      </c>
      <c r="AX292" t="n">
        <v>0</v>
      </c>
      <c r="AY292" t="n">
        <v>0</v>
      </c>
      <c r="AZ292" t="n">
        <v>0</v>
      </c>
      <c r="BA292" t="n">
        <v>0</v>
      </c>
      <c r="BB292" t="n">
        <v>0</v>
      </c>
      <c r="BC292" t="n">
        <v>0</v>
      </c>
      <c r="BD292" t="n">
        <v>0</v>
      </c>
      <c r="BE292" t="n">
        <v>0</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row>
    <row r="293">
      <c r="A293" t="n">
        <v>288</v>
      </c>
      <c r="B293" s="29">
        <f>Months!B293</f>
        <v/>
      </c>
      <c r="E293">
        <f>SUM(V293:AG293)</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t="n">
        <v>0</v>
      </c>
      <c r="AU293" t="n">
        <v>0</v>
      </c>
      <c r="AV293" t="n">
        <v>0</v>
      </c>
      <c r="AW293" t="n">
        <v>0</v>
      </c>
      <c r="AX293" t="n">
        <v>0</v>
      </c>
      <c r="AY293" t="n">
        <v>0</v>
      </c>
      <c r="AZ293" t="n">
        <v>0</v>
      </c>
      <c r="BA293" t="n">
        <v>0</v>
      </c>
      <c r="BB293" t="n">
        <v>0</v>
      </c>
      <c r="BC293" t="n">
        <v>0</v>
      </c>
      <c r="BD293" t="n">
        <v>0</v>
      </c>
      <c r="BE293" t="n">
        <v>0</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row>
    <row r="294">
      <c r="A294" t="n">
        <v>289</v>
      </c>
      <c r="B294" s="29">
        <f>Months!B294</f>
        <v/>
      </c>
      <c r="E294">
        <f>SUM(V294:AG294)</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t="n">
        <v>0</v>
      </c>
      <c r="AU294" t="n">
        <v>0</v>
      </c>
      <c r="AV294" t="n">
        <v>0</v>
      </c>
      <c r="AW294" t="n">
        <v>0</v>
      </c>
      <c r="AX294" t="n">
        <v>0</v>
      </c>
      <c r="AY294" t="n">
        <v>0</v>
      </c>
      <c r="AZ294" t="n">
        <v>0</v>
      </c>
      <c r="BA294" t="n">
        <v>0</v>
      </c>
      <c r="BB294" t="n">
        <v>0</v>
      </c>
      <c r="BC294" t="n">
        <v>0</v>
      </c>
      <c r="BD294" t="n">
        <v>0</v>
      </c>
      <c r="BE294" t="n">
        <v>0</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row>
    <row r="295">
      <c r="A295" t="n">
        <v>290</v>
      </c>
      <c r="B295" s="29">
        <f>Months!B295</f>
        <v/>
      </c>
      <c r="E295">
        <f>SUM(V295:AG295)</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t="n">
        <v>0</v>
      </c>
      <c r="AU295" t="n">
        <v>0</v>
      </c>
      <c r="AV295" t="n">
        <v>0</v>
      </c>
      <c r="AW295" t="n">
        <v>0</v>
      </c>
      <c r="AX295" t="n">
        <v>0</v>
      </c>
      <c r="AY295" t="n">
        <v>0</v>
      </c>
      <c r="AZ295" t="n">
        <v>0</v>
      </c>
      <c r="BA295" t="n">
        <v>0</v>
      </c>
      <c r="BB295" t="n">
        <v>0</v>
      </c>
      <c r="BC295" t="n">
        <v>0</v>
      </c>
      <c r="BD295" t="n">
        <v>0</v>
      </c>
      <c r="BE295" t="n">
        <v>0</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row>
    <row r="296">
      <c r="A296" t="n">
        <v>291</v>
      </c>
      <c r="B296" s="29">
        <f>Months!B296</f>
        <v/>
      </c>
      <c r="E296">
        <f>SUM(V296:AG296)</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t="n">
        <v>0</v>
      </c>
      <c r="AU296" t="n">
        <v>0</v>
      </c>
      <c r="AV296" t="n">
        <v>0</v>
      </c>
      <c r="AW296" t="n">
        <v>0</v>
      </c>
      <c r="AX296" t="n">
        <v>0</v>
      </c>
      <c r="AY296" t="n">
        <v>0</v>
      </c>
      <c r="AZ296" t="n">
        <v>0</v>
      </c>
      <c r="BA296" t="n">
        <v>0</v>
      </c>
      <c r="BB296" t="n">
        <v>0</v>
      </c>
      <c r="BC296" t="n">
        <v>0</v>
      </c>
      <c r="BD296" t="n">
        <v>0</v>
      </c>
      <c r="BE296" t="n">
        <v>0</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row>
    <row r="297">
      <c r="A297" t="n">
        <v>292</v>
      </c>
      <c r="B297" s="29">
        <f>Months!B297</f>
        <v/>
      </c>
      <c r="E297">
        <f>SUM(V297:AG297)</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t="n">
        <v>0</v>
      </c>
      <c r="AU297" t="n">
        <v>0</v>
      </c>
      <c r="AV297" t="n">
        <v>0</v>
      </c>
      <c r="AW297" t="n">
        <v>0</v>
      </c>
      <c r="AX297" t="n">
        <v>0</v>
      </c>
      <c r="AY297" t="n">
        <v>0</v>
      </c>
      <c r="AZ297" t="n">
        <v>0</v>
      </c>
      <c r="BA297" t="n">
        <v>0</v>
      </c>
      <c r="BB297" t="n">
        <v>0</v>
      </c>
      <c r="BC297" t="n">
        <v>0</v>
      </c>
      <c r="BD297" t="n">
        <v>0</v>
      </c>
      <c r="BE297" t="n">
        <v>0</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row>
    <row r="298">
      <c r="A298" t="n">
        <v>293</v>
      </c>
      <c r="B298" s="29">
        <f>Months!B298</f>
        <v/>
      </c>
      <c r="E298">
        <f>SUM(V298:AG298)</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t="n">
        <v>0</v>
      </c>
      <c r="AU298" t="n">
        <v>0</v>
      </c>
      <c r="AV298" t="n">
        <v>0</v>
      </c>
      <c r="AW298" t="n">
        <v>0</v>
      </c>
      <c r="AX298" t="n">
        <v>0</v>
      </c>
      <c r="AY298" t="n">
        <v>0</v>
      </c>
      <c r="AZ298" t="n">
        <v>0</v>
      </c>
      <c r="BA298" t="n">
        <v>0</v>
      </c>
      <c r="BB298" t="n">
        <v>0</v>
      </c>
      <c r="BC298" t="n">
        <v>0</v>
      </c>
      <c r="BD298" t="n">
        <v>0</v>
      </c>
      <c r="BE298" t="n">
        <v>0</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row>
    <row r="299">
      <c r="A299" t="n">
        <v>294</v>
      </c>
      <c r="B299" s="29">
        <f>Months!B299</f>
        <v/>
      </c>
      <c r="E299">
        <f>SUM(V299:AG299)</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t="n">
        <v>0</v>
      </c>
      <c r="AU299" t="n">
        <v>0</v>
      </c>
      <c r="AV299" t="n">
        <v>0</v>
      </c>
      <c r="AW299" t="n">
        <v>0</v>
      </c>
      <c r="AX299" t="n">
        <v>0</v>
      </c>
      <c r="AY299" t="n">
        <v>0</v>
      </c>
      <c r="AZ299" t="n">
        <v>0</v>
      </c>
      <c r="BA299" t="n">
        <v>0</v>
      </c>
      <c r="BB299" t="n">
        <v>0</v>
      </c>
      <c r="BC299" t="n">
        <v>0</v>
      </c>
      <c r="BD299" t="n">
        <v>0</v>
      </c>
      <c r="BE299" t="n">
        <v>0</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row>
    <row r="300">
      <c r="A300" t="n">
        <v>295</v>
      </c>
      <c r="B300" s="29">
        <f>Months!B300</f>
        <v/>
      </c>
      <c r="E300">
        <f>SUM(V300:AG300)</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t="n">
        <v>0</v>
      </c>
      <c r="AU300" t="n">
        <v>0</v>
      </c>
      <c r="AV300" t="n">
        <v>0</v>
      </c>
      <c r="AW300" t="n">
        <v>0</v>
      </c>
      <c r="AX300" t="n">
        <v>0</v>
      </c>
      <c r="AY300" t="n">
        <v>0</v>
      </c>
      <c r="AZ300" t="n">
        <v>0</v>
      </c>
      <c r="BA300" t="n">
        <v>0</v>
      </c>
      <c r="BB300" t="n">
        <v>0</v>
      </c>
      <c r="BC300" t="n">
        <v>0</v>
      </c>
      <c r="BD300" t="n">
        <v>0</v>
      </c>
      <c r="BE300" t="n">
        <v>0</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row>
    <row r="301">
      <c r="A301" t="n">
        <v>296</v>
      </c>
      <c r="B301" s="29">
        <f>Months!B301</f>
        <v/>
      </c>
      <c r="E301">
        <f>SUM(V301:AG301)</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t="n">
        <v>0</v>
      </c>
      <c r="AU301" t="n">
        <v>0</v>
      </c>
      <c r="AV301" t="n">
        <v>0</v>
      </c>
      <c r="AW301" t="n">
        <v>0</v>
      </c>
      <c r="AX301" t="n">
        <v>0</v>
      </c>
      <c r="AY301" t="n">
        <v>0</v>
      </c>
      <c r="AZ301" t="n">
        <v>0</v>
      </c>
      <c r="BA301" t="n">
        <v>0</v>
      </c>
      <c r="BB301" t="n">
        <v>0</v>
      </c>
      <c r="BC301" t="n">
        <v>0</v>
      </c>
      <c r="BD301" t="n">
        <v>0</v>
      </c>
      <c r="BE301" t="n">
        <v>0</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row>
    <row r="302">
      <c r="A302" t="n">
        <v>297</v>
      </c>
      <c r="B302" s="29">
        <f>Months!B302</f>
        <v/>
      </c>
      <c r="E302">
        <f>SUM(V302:AG302)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t="n">
        <v>0</v>
      </c>
      <c r="AU302" t="n">
        <v>0</v>
      </c>
      <c r="AV302" t="n">
        <v>0</v>
      </c>
      <c r="AW302" t="n">
        <v>0</v>
      </c>
      <c r="AX302" t="n">
        <v>0</v>
      </c>
      <c r="AY302" t="n">
        <v>0</v>
      </c>
      <c r="AZ302" t="n">
        <v>0</v>
      </c>
      <c r="BA302" t="n">
        <v>0</v>
      </c>
      <c r="BB302" t="n">
        <v>0</v>
      </c>
      <c r="BC302" t="n">
        <v>0</v>
      </c>
      <c r="BD302" t="n">
        <v>0</v>
      </c>
      <c r="BE302" t="n">
        <v>0</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row>
    <row r="303">
      <c r="A303" t="n">
        <v>298</v>
      </c>
      <c r="B303" s="29">
        <f>Months!B303</f>
        <v/>
      </c>
      <c r="E303">
        <f>SUM(V303:AG303)</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t="n">
        <v>0</v>
      </c>
      <c r="AU303" t="n">
        <v>0</v>
      </c>
      <c r="AV303" t="n">
        <v>0</v>
      </c>
      <c r="AW303" t="n">
        <v>0</v>
      </c>
      <c r="AX303" t="n">
        <v>0</v>
      </c>
      <c r="AY303" t="n">
        <v>0</v>
      </c>
      <c r="AZ303" t="n">
        <v>0</v>
      </c>
      <c r="BA303" t="n">
        <v>0</v>
      </c>
      <c r="BB303" t="n">
        <v>0</v>
      </c>
      <c r="BC303" t="n">
        <v>0</v>
      </c>
      <c r="BD303" t="n">
        <v>0</v>
      </c>
      <c r="BE303" t="n">
        <v>0</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row>
    <row r="304">
      <c r="A304" t="n">
        <v>299</v>
      </c>
      <c r="B304" s="29">
        <f>Months!B304</f>
        <v/>
      </c>
      <c r="E304">
        <f>SUM(V304:AG304)</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t="n">
        <v>0</v>
      </c>
      <c r="AU304" t="n">
        <v>0</v>
      </c>
      <c r="AV304" t="n">
        <v>0</v>
      </c>
      <c r="AW304" t="n">
        <v>0</v>
      </c>
      <c r="AX304" t="n">
        <v>0</v>
      </c>
      <c r="AY304" t="n">
        <v>0</v>
      </c>
      <c r="AZ304" t="n">
        <v>0</v>
      </c>
      <c r="BA304" t="n">
        <v>0</v>
      </c>
      <c r="BB304" t="n">
        <v>0</v>
      </c>
      <c r="BC304" t="n">
        <v>0</v>
      </c>
      <c r="BD304" t="n">
        <v>0</v>
      </c>
      <c r="BE304" t="n">
        <v>0</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row>
    <row r="305">
      <c r="A305" t="n">
        <v>300</v>
      </c>
      <c r="B305" s="29">
        <f>Months!B305</f>
        <v/>
      </c>
      <c r="E305">
        <f>SUM(V305:AG305)</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t="n">
        <v>0</v>
      </c>
      <c r="AU305" t="n">
        <v>0</v>
      </c>
      <c r="AV305" t="n">
        <v>0</v>
      </c>
      <c r="AW305" t="n">
        <v>0</v>
      </c>
      <c r="AX305" t="n">
        <v>0</v>
      </c>
      <c r="AY305" t="n">
        <v>0</v>
      </c>
      <c r="AZ305" t="n">
        <v>0</v>
      </c>
      <c r="BA305" t="n">
        <v>0</v>
      </c>
      <c r="BB305" t="n">
        <v>0</v>
      </c>
      <c r="BC305" t="n">
        <v>0</v>
      </c>
      <c r="BD305" t="n">
        <v>0</v>
      </c>
      <c r="BE305" t="n">
        <v>0</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row>
    <row r="306">
      <c r="A306" t="n">
        <v>301</v>
      </c>
      <c r="B306" s="29">
        <f>Months!B306</f>
        <v/>
      </c>
      <c r="E306">
        <f>SUM(V306:AG306)</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t="n">
        <v>0</v>
      </c>
      <c r="AU306" t="n">
        <v>0</v>
      </c>
      <c r="AV306" t="n">
        <v>0</v>
      </c>
      <c r="AW306" t="n">
        <v>0</v>
      </c>
      <c r="AX306" t="n">
        <v>0</v>
      </c>
      <c r="AY306" t="n">
        <v>0</v>
      </c>
      <c r="AZ306" t="n">
        <v>0</v>
      </c>
      <c r="BA306" t="n">
        <v>0</v>
      </c>
      <c r="BB306" t="n">
        <v>0</v>
      </c>
      <c r="BC306" t="n">
        <v>0</v>
      </c>
      <c r="BD306" t="n">
        <v>0</v>
      </c>
      <c r="BE306" t="n">
        <v>0</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row>
    <row r="307">
      <c r="A307" t="n">
        <v>302</v>
      </c>
      <c r="B307" s="29">
        <f>Months!B307</f>
        <v/>
      </c>
      <c r="E307">
        <f>SUM(V307:AG307)</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t="n">
        <v>0</v>
      </c>
      <c r="AU307" t="n">
        <v>0</v>
      </c>
      <c r="AV307" t="n">
        <v>0</v>
      </c>
      <c r="AW307" t="n">
        <v>0</v>
      </c>
      <c r="AX307" t="n">
        <v>0</v>
      </c>
      <c r="AY307" t="n">
        <v>0</v>
      </c>
      <c r="AZ307" t="n">
        <v>0</v>
      </c>
      <c r="BA307" t="n">
        <v>0</v>
      </c>
      <c r="BB307" t="n">
        <v>0</v>
      </c>
      <c r="BC307" t="n">
        <v>0</v>
      </c>
      <c r="BD307" t="n">
        <v>0</v>
      </c>
      <c r="BE307" t="n">
        <v>0</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row>
    <row r="308">
      <c r="A308" t="n">
        <v>303</v>
      </c>
      <c r="B308" s="29">
        <f>Months!B308</f>
        <v/>
      </c>
      <c r="E308">
        <f>SUM(V308:AG308)</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t="n">
        <v>0</v>
      </c>
      <c r="AU308" t="n">
        <v>0</v>
      </c>
      <c r="AV308" t="n">
        <v>0</v>
      </c>
      <c r="AW308" t="n">
        <v>0</v>
      </c>
      <c r="AX308" t="n">
        <v>0</v>
      </c>
      <c r="AY308" t="n">
        <v>0</v>
      </c>
      <c r="AZ308" t="n">
        <v>0</v>
      </c>
      <c r="BA308" t="n">
        <v>0</v>
      </c>
      <c r="BB308" t="n">
        <v>0</v>
      </c>
      <c r="BC308" t="n">
        <v>0</v>
      </c>
      <c r="BD308" t="n">
        <v>0</v>
      </c>
      <c r="BE308" t="n">
        <v>0</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row>
    <row r="309">
      <c r="A309" t="n">
        <v>304</v>
      </c>
      <c r="B309" s="29">
        <f>Months!B309</f>
        <v/>
      </c>
      <c r="E309">
        <f>SUM(V309:AG309)</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t="n">
        <v>0</v>
      </c>
      <c r="AU309" t="n">
        <v>0</v>
      </c>
      <c r="AV309" t="n">
        <v>0</v>
      </c>
      <c r="AW309" t="n">
        <v>0</v>
      </c>
      <c r="AX309" t="n">
        <v>0</v>
      </c>
      <c r="AY309" t="n">
        <v>0</v>
      </c>
      <c r="AZ309" t="n">
        <v>0</v>
      </c>
      <c r="BA309" t="n">
        <v>0</v>
      </c>
      <c r="BB309" t="n">
        <v>0</v>
      </c>
      <c r="BC309" t="n">
        <v>0</v>
      </c>
      <c r="BD309" t="n">
        <v>0</v>
      </c>
      <c r="BE309" t="n">
        <v>0</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row>
    <row r="310">
      <c r="A310" t="n">
        <v>305</v>
      </c>
      <c r="B310" s="29">
        <f>Months!B310</f>
        <v/>
      </c>
      <c r="E310">
        <f>SUM(V310:AG310)</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t="n">
        <v>0</v>
      </c>
      <c r="AU310" t="n">
        <v>0</v>
      </c>
      <c r="AV310" t="n">
        <v>0</v>
      </c>
      <c r="AW310" t="n">
        <v>0</v>
      </c>
      <c r="AX310" t="n">
        <v>0</v>
      </c>
      <c r="AY310" t="n">
        <v>0</v>
      </c>
      <c r="AZ310" t="n">
        <v>0</v>
      </c>
      <c r="BA310" t="n">
        <v>0</v>
      </c>
      <c r="BB310" t="n">
        <v>0</v>
      </c>
      <c r="BC310" t="n">
        <v>0</v>
      </c>
      <c r="BD310" t="n">
        <v>0</v>
      </c>
      <c r="BE310" t="n">
        <v>0</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row>
    <row r="311">
      <c r="A311" t="n">
        <v>306</v>
      </c>
      <c r="B311" s="29">
        <f>Months!B311</f>
        <v/>
      </c>
      <c r="E311">
        <f>SUM(V311:AG311)</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t="n">
        <v>0</v>
      </c>
      <c r="AU311" t="n">
        <v>0</v>
      </c>
      <c r="AV311" t="n">
        <v>0</v>
      </c>
      <c r="AW311" t="n">
        <v>0</v>
      </c>
      <c r="AX311" t="n">
        <v>0</v>
      </c>
      <c r="AY311" t="n">
        <v>0</v>
      </c>
      <c r="AZ311" t="n">
        <v>0</v>
      </c>
      <c r="BA311" t="n">
        <v>0</v>
      </c>
      <c r="BB311" t="n">
        <v>0</v>
      </c>
      <c r="BC311" t="n">
        <v>0</v>
      </c>
      <c r="BD311" t="n">
        <v>0</v>
      </c>
      <c r="BE311" t="n">
        <v>0</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row>
    <row r="312">
      <c r="A312" t="n">
        <v>307</v>
      </c>
      <c r="B312" s="29">
        <f>Months!B312</f>
        <v/>
      </c>
      <c r="E312">
        <f>SUM(V312:AG312)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t="n">
        <v>0</v>
      </c>
      <c r="AU312" t="n">
        <v>0</v>
      </c>
      <c r="AV312" t="n">
        <v>0</v>
      </c>
      <c r="AW312" t="n">
        <v>0</v>
      </c>
      <c r="AX312" t="n">
        <v>0</v>
      </c>
      <c r="AY312" t="n">
        <v>0</v>
      </c>
      <c r="AZ312" t="n">
        <v>0</v>
      </c>
      <c r="BA312" t="n">
        <v>0</v>
      </c>
      <c r="BB312" t="n">
        <v>0</v>
      </c>
      <c r="BC312" t="n">
        <v>0</v>
      </c>
      <c r="BD312" t="n">
        <v>0</v>
      </c>
      <c r="BE312" t="n">
        <v>0</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row>
    <row r="313">
      <c r="A313" t="n">
        <v>308</v>
      </c>
      <c r="B313" s="29">
        <f>Months!B313</f>
        <v/>
      </c>
      <c r="E313">
        <f>SUM(V313:AG313)</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t="n">
        <v>0</v>
      </c>
      <c r="AU313" t="n">
        <v>0</v>
      </c>
      <c r="AV313" t="n">
        <v>0</v>
      </c>
      <c r="AW313" t="n">
        <v>0</v>
      </c>
      <c r="AX313" t="n">
        <v>0</v>
      </c>
      <c r="AY313" t="n">
        <v>0</v>
      </c>
      <c r="AZ313" t="n">
        <v>0</v>
      </c>
      <c r="BA313" t="n">
        <v>0</v>
      </c>
      <c r="BB313" t="n">
        <v>0</v>
      </c>
      <c r="BC313" t="n">
        <v>0</v>
      </c>
      <c r="BD313" t="n">
        <v>0</v>
      </c>
      <c r="BE313" t="n">
        <v>0</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row>
    <row r="314">
      <c r="A314" t="n">
        <v>309</v>
      </c>
      <c r="B314" s="29">
        <f>Months!B314</f>
        <v/>
      </c>
      <c r="E314">
        <f>SUM(V314:AG314)</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t="n">
        <v>0</v>
      </c>
      <c r="AU314" t="n">
        <v>0</v>
      </c>
      <c r="AV314" t="n">
        <v>0</v>
      </c>
      <c r="AW314" t="n">
        <v>0</v>
      </c>
      <c r="AX314" t="n">
        <v>0</v>
      </c>
      <c r="AY314" t="n">
        <v>0</v>
      </c>
      <c r="AZ314" t="n">
        <v>0</v>
      </c>
      <c r="BA314" t="n">
        <v>0</v>
      </c>
      <c r="BB314" t="n">
        <v>0</v>
      </c>
      <c r="BC314" t="n">
        <v>0</v>
      </c>
      <c r="BD314" t="n">
        <v>0</v>
      </c>
      <c r="BE314" t="n">
        <v>0</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row>
    <row r="315">
      <c r="A315" t="n">
        <v>310</v>
      </c>
      <c r="B315" s="29">
        <f>Months!B315</f>
        <v/>
      </c>
      <c r="E315">
        <f>SUM(V315:AG315)</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t="n">
        <v>0</v>
      </c>
      <c r="AU315" t="n">
        <v>0</v>
      </c>
      <c r="AV315" t="n">
        <v>0</v>
      </c>
      <c r="AW315" t="n">
        <v>0</v>
      </c>
      <c r="AX315" t="n">
        <v>0</v>
      </c>
      <c r="AY315" t="n">
        <v>0</v>
      </c>
      <c r="AZ315" t="n">
        <v>0</v>
      </c>
      <c r="BA315" t="n">
        <v>0</v>
      </c>
      <c r="BB315" t="n">
        <v>0</v>
      </c>
      <c r="BC315" t="n">
        <v>0</v>
      </c>
      <c r="BD315" t="n">
        <v>0</v>
      </c>
      <c r="BE315" t="n">
        <v>0</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row>
    <row r="316">
      <c r="A316" t="n">
        <v>311</v>
      </c>
      <c r="B316" s="29">
        <f>Months!B316</f>
        <v/>
      </c>
      <c r="E316">
        <f>SUM(V316:AG316)</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t="n">
        <v>0</v>
      </c>
      <c r="AU316" t="n">
        <v>0</v>
      </c>
      <c r="AV316" t="n">
        <v>0</v>
      </c>
      <c r="AW316" t="n">
        <v>0</v>
      </c>
      <c r="AX316" t="n">
        <v>0</v>
      </c>
      <c r="AY316" t="n">
        <v>0</v>
      </c>
      <c r="AZ316" t="n">
        <v>0</v>
      </c>
      <c r="BA316" t="n">
        <v>0</v>
      </c>
      <c r="BB316" t="n">
        <v>0</v>
      </c>
      <c r="BC316" t="n">
        <v>0</v>
      </c>
      <c r="BD316" t="n">
        <v>0</v>
      </c>
      <c r="BE316" t="n">
        <v>0</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row>
    <row r="317">
      <c r="A317" t="n">
        <v>312</v>
      </c>
      <c r="B317" s="29">
        <f>Months!B317</f>
        <v/>
      </c>
      <c r="E317">
        <f>SUM(V317:AG317)</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t="n">
        <v>0</v>
      </c>
      <c r="AU317" t="n">
        <v>0</v>
      </c>
      <c r="AV317" t="n">
        <v>0</v>
      </c>
      <c r="AW317" t="n">
        <v>0</v>
      </c>
      <c r="AX317" t="n">
        <v>0</v>
      </c>
      <c r="AY317" t="n">
        <v>0</v>
      </c>
      <c r="AZ317" t="n">
        <v>0</v>
      </c>
      <c r="BA317" t="n">
        <v>0</v>
      </c>
      <c r="BB317" t="n">
        <v>0</v>
      </c>
      <c r="BC317" t="n">
        <v>0</v>
      </c>
      <c r="BD317" t="n">
        <v>0</v>
      </c>
      <c r="BE317" t="n">
        <v>0</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row>
    <row r="318">
      <c r="A318" t="n">
        <v>313</v>
      </c>
      <c r="B318" s="29">
        <f>Months!B318</f>
        <v/>
      </c>
      <c r="E318">
        <f>SUM(V318:AG318)</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t="n">
        <v>0</v>
      </c>
      <c r="AU318" t="n">
        <v>0</v>
      </c>
      <c r="AV318" t="n">
        <v>0</v>
      </c>
      <c r="AW318" t="n">
        <v>0</v>
      </c>
      <c r="AX318" t="n">
        <v>0</v>
      </c>
      <c r="AY318" t="n">
        <v>0</v>
      </c>
      <c r="AZ318" t="n">
        <v>0</v>
      </c>
      <c r="BA318" t="n">
        <v>0</v>
      </c>
      <c r="BB318" t="n">
        <v>0</v>
      </c>
      <c r="BC318" t="n">
        <v>0</v>
      </c>
      <c r="BD318" t="n">
        <v>0</v>
      </c>
      <c r="BE318" t="n">
        <v>0</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row>
    <row r="319">
      <c r="A319" t="n">
        <v>314</v>
      </c>
      <c r="B319" s="29">
        <f>Months!B319</f>
        <v/>
      </c>
      <c r="E319">
        <f>SUM(V319:AG319)</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t="n">
        <v>0</v>
      </c>
      <c r="AU319" t="n">
        <v>0</v>
      </c>
      <c r="AV319" t="n">
        <v>0</v>
      </c>
      <c r="AW319" t="n">
        <v>0</v>
      </c>
      <c r="AX319" t="n">
        <v>0</v>
      </c>
      <c r="AY319" t="n">
        <v>0</v>
      </c>
      <c r="AZ319" t="n">
        <v>0</v>
      </c>
      <c r="BA319" t="n">
        <v>0</v>
      </c>
      <c r="BB319" t="n">
        <v>0</v>
      </c>
      <c r="BC319" t="n">
        <v>0</v>
      </c>
      <c r="BD319" t="n">
        <v>0</v>
      </c>
      <c r="BE319" t="n">
        <v>0</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row>
    <row r="320">
      <c r="A320" t="n">
        <v>315</v>
      </c>
      <c r="B320" s="29">
        <f>Months!B320</f>
        <v/>
      </c>
      <c r="E320">
        <f>SUM(V320:AG320)</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t="n">
        <v>0</v>
      </c>
      <c r="AU320" t="n">
        <v>0</v>
      </c>
      <c r="AV320" t="n">
        <v>0</v>
      </c>
      <c r="AW320" t="n">
        <v>0</v>
      </c>
      <c r="AX320" t="n">
        <v>0</v>
      </c>
      <c r="AY320" t="n">
        <v>0</v>
      </c>
      <c r="AZ320" t="n">
        <v>0</v>
      </c>
      <c r="BA320" t="n">
        <v>0</v>
      </c>
      <c r="BB320" t="n">
        <v>0</v>
      </c>
      <c r="BC320" t="n">
        <v>0</v>
      </c>
      <c r="BD320" t="n">
        <v>0</v>
      </c>
      <c r="BE320" t="n">
        <v>0</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row>
    <row r="321">
      <c r="A321" t="n">
        <v>316</v>
      </c>
      <c r="B321" s="29">
        <f>Months!B321</f>
        <v/>
      </c>
      <c r="E321">
        <f>SUM(V321:AG321)</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t="n">
        <v>0</v>
      </c>
      <c r="AU321" t="n">
        <v>0</v>
      </c>
      <c r="AV321" t="n">
        <v>0</v>
      </c>
      <c r="AW321" t="n">
        <v>0</v>
      </c>
      <c r="AX321" t="n">
        <v>0</v>
      </c>
      <c r="AY321" t="n">
        <v>0</v>
      </c>
      <c r="AZ321" t="n">
        <v>0</v>
      </c>
      <c r="BA321" t="n">
        <v>0</v>
      </c>
      <c r="BB321" t="n">
        <v>0</v>
      </c>
      <c r="BC321" t="n">
        <v>0</v>
      </c>
      <c r="BD321" t="n">
        <v>0</v>
      </c>
      <c r="BE321" t="n">
        <v>0</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row>
    <row r="322">
      <c r="A322" t="n">
        <v>317</v>
      </c>
      <c r="B322" s="29">
        <f>Months!B322</f>
        <v/>
      </c>
      <c r="E322">
        <f>SUM(V322:AG322)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t="n">
        <v>0</v>
      </c>
      <c r="AU322" t="n">
        <v>0</v>
      </c>
      <c r="AV322" t="n">
        <v>0</v>
      </c>
      <c r="AW322" t="n">
        <v>0</v>
      </c>
      <c r="AX322" t="n">
        <v>0</v>
      </c>
      <c r="AY322" t="n">
        <v>0</v>
      </c>
      <c r="AZ322" t="n">
        <v>0</v>
      </c>
      <c r="BA322" t="n">
        <v>0</v>
      </c>
      <c r="BB322" t="n">
        <v>0</v>
      </c>
      <c r="BC322" t="n">
        <v>0</v>
      </c>
      <c r="BD322" t="n">
        <v>0</v>
      </c>
      <c r="BE322" t="n">
        <v>0</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row>
    <row r="323">
      <c r="A323" t="n">
        <v>318</v>
      </c>
      <c r="B323" s="29">
        <f>Months!B323</f>
        <v/>
      </c>
      <c r="E323">
        <f>SUM(V323:AG323)</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t="n">
        <v>0</v>
      </c>
      <c r="AU323" t="n">
        <v>0</v>
      </c>
      <c r="AV323" t="n">
        <v>0</v>
      </c>
      <c r="AW323" t="n">
        <v>0</v>
      </c>
      <c r="AX323" t="n">
        <v>0</v>
      </c>
      <c r="AY323" t="n">
        <v>0</v>
      </c>
      <c r="AZ323" t="n">
        <v>0</v>
      </c>
      <c r="BA323" t="n">
        <v>0</v>
      </c>
      <c r="BB323" t="n">
        <v>0</v>
      </c>
      <c r="BC323" t="n">
        <v>0</v>
      </c>
      <c r="BD323" t="n">
        <v>0</v>
      </c>
      <c r="BE323" t="n">
        <v>0</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row>
    <row r="324">
      <c r="A324" t="n">
        <v>319</v>
      </c>
      <c r="B324" s="29">
        <f>Months!B324</f>
        <v/>
      </c>
      <c r="E324">
        <f>SUM(V324:AG324)</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t="n">
        <v>0</v>
      </c>
      <c r="AU324" t="n">
        <v>0</v>
      </c>
      <c r="AV324" t="n">
        <v>0</v>
      </c>
      <c r="AW324" t="n">
        <v>0</v>
      </c>
      <c r="AX324" t="n">
        <v>0</v>
      </c>
      <c r="AY324" t="n">
        <v>0</v>
      </c>
      <c r="AZ324" t="n">
        <v>0</v>
      </c>
      <c r="BA324" t="n">
        <v>0</v>
      </c>
      <c r="BB324" t="n">
        <v>0</v>
      </c>
      <c r="BC324" t="n">
        <v>0</v>
      </c>
      <c r="BD324" t="n">
        <v>0</v>
      </c>
      <c r="BE324" t="n">
        <v>0</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row>
    <row r="325">
      <c r="A325" t="n">
        <v>320</v>
      </c>
      <c r="B325" s="29">
        <f>Months!B325</f>
        <v/>
      </c>
      <c r="E325">
        <f>SUM(V325:AG325)</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t="n">
        <v>0</v>
      </c>
      <c r="AU325" t="n">
        <v>0</v>
      </c>
      <c r="AV325" t="n">
        <v>0</v>
      </c>
      <c r="AW325" t="n">
        <v>0</v>
      </c>
      <c r="AX325" t="n">
        <v>0</v>
      </c>
      <c r="AY325" t="n">
        <v>0</v>
      </c>
      <c r="AZ325" t="n">
        <v>0</v>
      </c>
      <c r="BA325" t="n">
        <v>0</v>
      </c>
      <c r="BB325" t="n">
        <v>0</v>
      </c>
      <c r="BC325" t="n">
        <v>0</v>
      </c>
      <c r="BD325" t="n">
        <v>0</v>
      </c>
      <c r="BE325" t="n">
        <v>0</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row>
    <row r="326">
      <c r="A326" t="n">
        <v>321</v>
      </c>
      <c r="B326" s="29">
        <f>Months!B326</f>
        <v/>
      </c>
      <c r="E326">
        <f>SUM(V326:AG326)</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t="n">
        <v>0</v>
      </c>
      <c r="AU326" t="n">
        <v>0</v>
      </c>
      <c r="AV326" t="n">
        <v>0</v>
      </c>
      <c r="AW326" t="n">
        <v>0</v>
      </c>
      <c r="AX326" t="n">
        <v>0</v>
      </c>
      <c r="AY326" t="n">
        <v>0</v>
      </c>
      <c r="AZ326" t="n">
        <v>0</v>
      </c>
      <c r="BA326" t="n">
        <v>0</v>
      </c>
      <c r="BB326" t="n">
        <v>0</v>
      </c>
      <c r="BC326" t="n">
        <v>0</v>
      </c>
      <c r="BD326" t="n">
        <v>0</v>
      </c>
      <c r="BE326" t="n">
        <v>0</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row>
    <row r="327">
      <c r="A327" t="n">
        <v>322</v>
      </c>
      <c r="B327" s="29">
        <f>Months!B327</f>
        <v/>
      </c>
      <c r="E327">
        <f>SUM(V327:AG327)</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t="n">
        <v>0</v>
      </c>
      <c r="AU327" t="n">
        <v>0</v>
      </c>
      <c r="AV327" t="n">
        <v>0</v>
      </c>
      <c r="AW327" t="n">
        <v>0</v>
      </c>
      <c r="AX327" t="n">
        <v>0</v>
      </c>
      <c r="AY327" t="n">
        <v>0</v>
      </c>
      <c r="AZ327" t="n">
        <v>0</v>
      </c>
      <c r="BA327" t="n">
        <v>0</v>
      </c>
      <c r="BB327" t="n">
        <v>0</v>
      </c>
      <c r="BC327" t="n">
        <v>0</v>
      </c>
      <c r="BD327" t="n">
        <v>0</v>
      </c>
      <c r="BE327" t="n">
        <v>0</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row>
    <row r="328">
      <c r="A328" t="n">
        <v>323</v>
      </c>
      <c r="B328" s="29">
        <f>Months!B328</f>
        <v/>
      </c>
      <c r="E328">
        <f>SUM(V328:AG328)</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t="n">
        <v>0</v>
      </c>
      <c r="AU328" t="n">
        <v>0</v>
      </c>
      <c r="AV328" t="n">
        <v>0</v>
      </c>
      <c r="AW328" t="n">
        <v>0</v>
      </c>
      <c r="AX328" t="n">
        <v>0</v>
      </c>
      <c r="AY328" t="n">
        <v>0</v>
      </c>
      <c r="AZ328" t="n">
        <v>0</v>
      </c>
      <c r="BA328" t="n">
        <v>0</v>
      </c>
      <c r="BB328" t="n">
        <v>0</v>
      </c>
      <c r="BC328" t="n">
        <v>0</v>
      </c>
      <c r="BD328" t="n">
        <v>0</v>
      </c>
      <c r="BE328" t="n">
        <v>0</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row>
    <row r="329">
      <c r="A329" t="n">
        <v>324</v>
      </c>
      <c r="B329" s="29">
        <f>Months!B329</f>
        <v/>
      </c>
      <c r="E329">
        <f>SUM(V329:AG329)</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t="n">
        <v>0</v>
      </c>
      <c r="AU329" t="n">
        <v>0</v>
      </c>
      <c r="AV329" t="n">
        <v>0</v>
      </c>
      <c r="AW329" t="n">
        <v>0</v>
      </c>
      <c r="AX329" t="n">
        <v>0</v>
      </c>
      <c r="AY329" t="n">
        <v>0</v>
      </c>
      <c r="AZ329" t="n">
        <v>0</v>
      </c>
      <c r="BA329" t="n">
        <v>0</v>
      </c>
      <c r="BB329" t="n">
        <v>0</v>
      </c>
      <c r="BC329" t="n">
        <v>0</v>
      </c>
      <c r="BD329" t="n">
        <v>0</v>
      </c>
      <c r="BE329" t="n">
        <v>0</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row>
    <row r="330">
      <c r="A330" t="n">
        <v>325</v>
      </c>
      <c r="B330" s="29">
        <f>Months!B330</f>
        <v/>
      </c>
      <c r="E330">
        <f>SUM(V330:AG330)</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t="n">
        <v>0</v>
      </c>
      <c r="AU330" t="n">
        <v>0</v>
      </c>
      <c r="AV330" t="n">
        <v>0</v>
      </c>
      <c r="AW330" t="n">
        <v>0</v>
      </c>
      <c r="AX330" t="n">
        <v>0</v>
      </c>
      <c r="AY330" t="n">
        <v>0</v>
      </c>
      <c r="AZ330" t="n">
        <v>0</v>
      </c>
      <c r="BA330" t="n">
        <v>0</v>
      </c>
      <c r="BB330" t="n">
        <v>0</v>
      </c>
      <c r="BC330" t="n">
        <v>0</v>
      </c>
      <c r="BD330" t="n">
        <v>0</v>
      </c>
      <c r="BE330" t="n">
        <v>0</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row>
    <row r="331">
      <c r="A331" t="n">
        <v>326</v>
      </c>
      <c r="B331" s="29">
        <f>Months!B331</f>
        <v/>
      </c>
      <c r="E331">
        <f>SUM(V331:AG331)</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t="n">
        <v>0</v>
      </c>
      <c r="AU331" t="n">
        <v>0</v>
      </c>
      <c r="AV331" t="n">
        <v>0</v>
      </c>
      <c r="AW331" t="n">
        <v>0</v>
      </c>
      <c r="AX331" t="n">
        <v>0</v>
      </c>
      <c r="AY331" t="n">
        <v>0</v>
      </c>
      <c r="AZ331" t="n">
        <v>0</v>
      </c>
      <c r="BA331" t="n">
        <v>0</v>
      </c>
      <c r="BB331" t="n">
        <v>0</v>
      </c>
      <c r="BC331" t="n">
        <v>0</v>
      </c>
      <c r="BD331" t="n">
        <v>0</v>
      </c>
      <c r="BE331" t="n">
        <v>0</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row>
    <row r="332">
      <c r="A332" t="n">
        <v>327</v>
      </c>
      <c r="B332" s="29">
        <f>Months!B332</f>
        <v/>
      </c>
      <c r="E332">
        <f>SUM(V332:AG332)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t="n">
        <v>0</v>
      </c>
      <c r="AU332" t="n">
        <v>0</v>
      </c>
      <c r="AV332" t="n">
        <v>0</v>
      </c>
      <c r="AW332" t="n">
        <v>0</v>
      </c>
      <c r="AX332" t="n">
        <v>0</v>
      </c>
      <c r="AY332" t="n">
        <v>0</v>
      </c>
      <c r="AZ332" t="n">
        <v>0</v>
      </c>
      <c r="BA332" t="n">
        <v>0</v>
      </c>
      <c r="BB332" t="n">
        <v>0</v>
      </c>
      <c r="BC332" t="n">
        <v>0</v>
      </c>
      <c r="BD332" t="n">
        <v>0</v>
      </c>
      <c r="BE332" t="n">
        <v>0</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row>
    <row r="333">
      <c r="A333" t="n">
        <v>328</v>
      </c>
      <c r="B333" s="29">
        <f>Months!B333</f>
        <v/>
      </c>
      <c r="E333">
        <f>SUM(V333:AG333)</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t="n">
        <v>0</v>
      </c>
      <c r="AU333" t="n">
        <v>0</v>
      </c>
      <c r="AV333" t="n">
        <v>0</v>
      </c>
      <c r="AW333" t="n">
        <v>0</v>
      </c>
      <c r="AX333" t="n">
        <v>0</v>
      </c>
      <c r="AY333" t="n">
        <v>0</v>
      </c>
      <c r="AZ333" t="n">
        <v>0</v>
      </c>
      <c r="BA333" t="n">
        <v>0</v>
      </c>
      <c r="BB333" t="n">
        <v>0</v>
      </c>
      <c r="BC333" t="n">
        <v>0</v>
      </c>
      <c r="BD333" t="n">
        <v>0</v>
      </c>
      <c r="BE333" t="n">
        <v>0</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row>
    <row r="334">
      <c r="A334" t="n">
        <v>329</v>
      </c>
      <c r="B334" s="29">
        <f>Months!B334</f>
        <v/>
      </c>
      <c r="E334">
        <f>SUM(V334:AG334)</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t="n">
        <v>0</v>
      </c>
      <c r="AU334" t="n">
        <v>0</v>
      </c>
      <c r="AV334" t="n">
        <v>0</v>
      </c>
      <c r="AW334" t="n">
        <v>0</v>
      </c>
      <c r="AX334" t="n">
        <v>0</v>
      </c>
      <c r="AY334" t="n">
        <v>0</v>
      </c>
      <c r="AZ334" t="n">
        <v>0</v>
      </c>
      <c r="BA334" t="n">
        <v>0</v>
      </c>
      <c r="BB334" t="n">
        <v>0</v>
      </c>
      <c r="BC334" t="n">
        <v>0</v>
      </c>
      <c r="BD334" t="n">
        <v>0</v>
      </c>
      <c r="BE334" t="n">
        <v>0</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row>
    <row r="335">
      <c r="A335" t="n">
        <v>330</v>
      </c>
      <c r="B335" s="29">
        <f>Months!B335</f>
        <v/>
      </c>
      <c r="E335">
        <f>SUM(V335:AG335)</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t="n">
        <v>0</v>
      </c>
      <c r="AU335" t="n">
        <v>0</v>
      </c>
      <c r="AV335" t="n">
        <v>0</v>
      </c>
      <c r="AW335" t="n">
        <v>0</v>
      </c>
      <c r="AX335" t="n">
        <v>0</v>
      </c>
      <c r="AY335" t="n">
        <v>0</v>
      </c>
      <c r="AZ335" t="n">
        <v>0</v>
      </c>
      <c r="BA335" t="n">
        <v>0</v>
      </c>
      <c r="BB335" t="n">
        <v>0</v>
      </c>
      <c r="BC335" t="n">
        <v>0</v>
      </c>
      <c r="BD335" t="n">
        <v>0</v>
      </c>
      <c r="BE335" t="n">
        <v>0</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row>
    <row r="336">
      <c r="A336" t="n">
        <v>331</v>
      </c>
      <c r="B336" s="29">
        <f>Months!B336</f>
        <v/>
      </c>
      <c r="E336">
        <f>SUM(V336:AG336)</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t="n">
        <v>0</v>
      </c>
      <c r="AU336" t="n">
        <v>0</v>
      </c>
      <c r="AV336" t="n">
        <v>0</v>
      </c>
      <c r="AW336" t="n">
        <v>0</v>
      </c>
      <c r="AX336" t="n">
        <v>0</v>
      </c>
      <c r="AY336" t="n">
        <v>0</v>
      </c>
      <c r="AZ336" t="n">
        <v>0</v>
      </c>
      <c r="BA336" t="n">
        <v>0</v>
      </c>
      <c r="BB336" t="n">
        <v>0</v>
      </c>
      <c r="BC336" t="n">
        <v>0</v>
      </c>
      <c r="BD336" t="n">
        <v>0</v>
      </c>
      <c r="BE336" t="n">
        <v>0</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row>
    <row r="337">
      <c r="A337" t="n">
        <v>332</v>
      </c>
      <c r="B337" s="29">
        <f>Months!B337</f>
        <v/>
      </c>
      <c r="E337">
        <f>SUM(V337:AG337)</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t="n">
        <v>0</v>
      </c>
      <c r="AU337" t="n">
        <v>0</v>
      </c>
      <c r="AV337" t="n">
        <v>0</v>
      </c>
      <c r="AW337" t="n">
        <v>0</v>
      </c>
      <c r="AX337" t="n">
        <v>0</v>
      </c>
      <c r="AY337" t="n">
        <v>0</v>
      </c>
      <c r="AZ337" t="n">
        <v>0</v>
      </c>
      <c r="BA337" t="n">
        <v>0</v>
      </c>
      <c r="BB337" t="n">
        <v>0</v>
      </c>
      <c r="BC337" t="n">
        <v>0</v>
      </c>
      <c r="BD337" t="n">
        <v>0</v>
      </c>
      <c r="BE337" t="n">
        <v>0</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row>
    <row r="338">
      <c r="A338" t="n">
        <v>333</v>
      </c>
      <c r="B338" s="29">
        <f>Months!B338</f>
        <v/>
      </c>
      <c r="E338">
        <f>SUM(V338:AG338)</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t="n">
        <v>0</v>
      </c>
      <c r="AU338" t="n">
        <v>0</v>
      </c>
      <c r="AV338" t="n">
        <v>0</v>
      </c>
      <c r="AW338" t="n">
        <v>0</v>
      </c>
      <c r="AX338" t="n">
        <v>0</v>
      </c>
      <c r="AY338" t="n">
        <v>0</v>
      </c>
      <c r="AZ338" t="n">
        <v>0</v>
      </c>
      <c r="BA338" t="n">
        <v>0</v>
      </c>
      <c r="BB338" t="n">
        <v>0</v>
      </c>
      <c r="BC338" t="n">
        <v>0</v>
      </c>
      <c r="BD338" t="n">
        <v>0</v>
      </c>
      <c r="BE338" t="n">
        <v>0</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row>
    <row r="339">
      <c r="A339" t="n">
        <v>334</v>
      </c>
      <c r="B339" s="29">
        <f>Months!B339</f>
        <v/>
      </c>
      <c r="E339">
        <f>SUM(V339:AG339)</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t="n">
        <v>0</v>
      </c>
      <c r="AU339" t="n">
        <v>0</v>
      </c>
      <c r="AV339" t="n">
        <v>0</v>
      </c>
      <c r="AW339" t="n">
        <v>0</v>
      </c>
      <c r="AX339" t="n">
        <v>0</v>
      </c>
      <c r="AY339" t="n">
        <v>0</v>
      </c>
      <c r="AZ339" t="n">
        <v>0</v>
      </c>
      <c r="BA339" t="n">
        <v>0</v>
      </c>
      <c r="BB339" t="n">
        <v>0</v>
      </c>
      <c r="BC339" t="n">
        <v>0</v>
      </c>
      <c r="BD339" t="n">
        <v>0</v>
      </c>
      <c r="BE339" t="n">
        <v>0</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row>
    <row r="340">
      <c r="A340" t="n">
        <v>335</v>
      </c>
      <c r="B340" s="29">
        <f>Months!B340</f>
        <v/>
      </c>
      <c r="E340">
        <f>SUM(V340:AG340)</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t="n">
        <v>0</v>
      </c>
      <c r="AU340" t="n">
        <v>0</v>
      </c>
      <c r="AV340" t="n">
        <v>0</v>
      </c>
      <c r="AW340" t="n">
        <v>0</v>
      </c>
      <c r="AX340" t="n">
        <v>0</v>
      </c>
      <c r="AY340" t="n">
        <v>0</v>
      </c>
      <c r="AZ340" t="n">
        <v>0</v>
      </c>
      <c r="BA340" t="n">
        <v>0</v>
      </c>
      <c r="BB340" t="n">
        <v>0</v>
      </c>
      <c r="BC340" t="n">
        <v>0</v>
      </c>
      <c r="BD340" t="n">
        <v>0</v>
      </c>
      <c r="BE340" t="n">
        <v>0</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row>
    <row r="341">
      <c r="A341" t="n">
        <v>336</v>
      </c>
      <c r="B341" s="29">
        <f>Months!B341</f>
        <v/>
      </c>
      <c r="E341">
        <f>SUM(V341:AG341)</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t="n">
        <v>0</v>
      </c>
      <c r="AU341" t="n">
        <v>0</v>
      </c>
      <c r="AV341" t="n">
        <v>0</v>
      </c>
      <c r="AW341" t="n">
        <v>0</v>
      </c>
      <c r="AX341" t="n">
        <v>0</v>
      </c>
      <c r="AY341" t="n">
        <v>0</v>
      </c>
      <c r="AZ341" t="n">
        <v>0</v>
      </c>
      <c r="BA341" t="n">
        <v>0</v>
      </c>
      <c r="BB341" t="n">
        <v>0</v>
      </c>
      <c r="BC341" t="n">
        <v>0</v>
      </c>
      <c r="BD341" t="n">
        <v>0</v>
      </c>
      <c r="BE341" t="n">
        <v>0</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row>
    <row r="342">
      <c r="A342" t="n">
        <v>337</v>
      </c>
      <c r="B342" s="29">
        <f>Months!B342</f>
        <v/>
      </c>
      <c r="E342">
        <f>SUM(V342:AG342)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t="n">
        <v>0</v>
      </c>
      <c r="AU342" t="n">
        <v>0</v>
      </c>
      <c r="AV342" t="n">
        <v>0</v>
      </c>
      <c r="AW342" t="n">
        <v>0</v>
      </c>
      <c r="AX342" t="n">
        <v>0</v>
      </c>
      <c r="AY342" t="n">
        <v>0</v>
      </c>
      <c r="AZ342" t="n">
        <v>0</v>
      </c>
      <c r="BA342" t="n">
        <v>0</v>
      </c>
      <c r="BB342" t="n">
        <v>0</v>
      </c>
      <c r="BC342" t="n">
        <v>0</v>
      </c>
      <c r="BD342" t="n">
        <v>0</v>
      </c>
      <c r="BE342" t="n">
        <v>0</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row>
    <row r="343">
      <c r="A343" t="n">
        <v>338</v>
      </c>
      <c r="B343" s="29">
        <f>Months!B343</f>
        <v/>
      </c>
      <c r="E343">
        <f>SUM(V343:AG343)</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t="n">
        <v>0</v>
      </c>
      <c r="AU343" t="n">
        <v>0</v>
      </c>
      <c r="AV343" t="n">
        <v>0</v>
      </c>
      <c r="AW343" t="n">
        <v>0</v>
      </c>
      <c r="AX343" t="n">
        <v>0</v>
      </c>
      <c r="AY343" t="n">
        <v>0</v>
      </c>
      <c r="AZ343" t="n">
        <v>0</v>
      </c>
      <c r="BA343" t="n">
        <v>0</v>
      </c>
      <c r="BB343" t="n">
        <v>0</v>
      </c>
      <c r="BC343" t="n">
        <v>0</v>
      </c>
      <c r="BD343" t="n">
        <v>0</v>
      </c>
      <c r="BE343" t="n">
        <v>0</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row>
    <row r="344">
      <c r="A344" t="n">
        <v>339</v>
      </c>
      <c r="B344" s="29">
        <f>Months!B344</f>
        <v/>
      </c>
      <c r="E344">
        <f>SUM(V344:AG344)</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t="n">
        <v>0</v>
      </c>
      <c r="AU344" t="n">
        <v>0</v>
      </c>
      <c r="AV344" t="n">
        <v>0</v>
      </c>
      <c r="AW344" t="n">
        <v>0</v>
      </c>
      <c r="AX344" t="n">
        <v>0</v>
      </c>
      <c r="AY344" t="n">
        <v>0</v>
      </c>
      <c r="AZ344" t="n">
        <v>0</v>
      </c>
      <c r="BA344" t="n">
        <v>0</v>
      </c>
      <c r="BB344" t="n">
        <v>0</v>
      </c>
      <c r="BC344" t="n">
        <v>0</v>
      </c>
      <c r="BD344" t="n">
        <v>0</v>
      </c>
      <c r="BE344" t="n">
        <v>0</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row>
    <row r="345">
      <c r="A345" t="n">
        <v>340</v>
      </c>
      <c r="B345" s="29">
        <f>Months!B345</f>
        <v/>
      </c>
      <c r="E345">
        <f>SUM(V345:AG345)</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t="n">
        <v>0</v>
      </c>
      <c r="AU345" t="n">
        <v>0</v>
      </c>
      <c r="AV345" t="n">
        <v>0</v>
      </c>
      <c r="AW345" t="n">
        <v>0</v>
      </c>
      <c r="AX345" t="n">
        <v>0</v>
      </c>
      <c r="AY345" t="n">
        <v>0</v>
      </c>
      <c r="AZ345" t="n">
        <v>0</v>
      </c>
      <c r="BA345" t="n">
        <v>0</v>
      </c>
      <c r="BB345" t="n">
        <v>0</v>
      </c>
      <c r="BC345" t="n">
        <v>0</v>
      </c>
      <c r="BD345" t="n">
        <v>0</v>
      </c>
      <c r="BE345" t="n">
        <v>0</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row>
    <row r="346">
      <c r="A346" t="n">
        <v>341</v>
      </c>
      <c r="B346" s="29">
        <f>Months!B346</f>
        <v/>
      </c>
      <c r="E346">
        <f>SUM(V346:AG346)</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t="n">
        <v>0</v>
      </c>
      <c r="AU346" t="n">
        <v>0</v>
      </c>
      <c r="AV346" t="n">
        <v>0</v>
      </c>
      <c r="AW346" t="n">
        <v>0</v>
      </c>
      <c r="AX346" t="n">
        <v>0</v>
      </c>
      <c r="AY346" t="n">
        <v>0</v>
      </c>
      <c r="AZ346" t="n">
        <v>0</v>
      </c>
      <c r="BA346" t="n">
        <v>0</v>
      </c>
      <c r="BB346" t="n">
        <v>0</v>
      </c>
      <c r="BC346" t="n">
        <v>0</v>
      </c>
      <c r="BD346" t="n">
        <v>0</v>
      </c>
      <c r="BE346" t="n">
        <v>0</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row>
    <row r="347">
      <c r="A347" t="n">
        <v>342</v>
      </c>
      <c r="B347" s="29">
        <f>Months!B347</f>
        <v/>
      </c>
      <c r="E347">
        <f>SUM(V347:AG347)</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t="n">
        <v>0</v>
      </c>
      <c r="AU347" t="n">
        <v>0</v>
      </c>
      <c r="AV347" t="n">
        <v>0</v>
      </c>
      <c r="AW347" t="n">
        <v>0</v>
      </c>
      <c r="AX347" t="n">
        <v>0</v>
      </c>
      <c r="AY347" t="n">
        <v>0</v>
      </c>
      <c r="AZ347" t="n">
        <v>0</v>
      </c>
      <c r="BA347" t="n">
        <v>0</v>
      </c>
      <c r="BB347" t="n">
        <v>0</v>
      </c>
      <c r="BC347" t="n">
        <v>0</v>
      </c>
      <c r="BD347" t="n">
        <v>0</v>
      </c>
      <c r="BE347" t="n">
        <v>0</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row>
    <row r="348">
      <c r="A348" t="n">
        <v>343</v>
      </c>
      <c r="B348" s="29">
        <f>Months!B348</f>
        <v/>
      </c>
      <c r="E348">
        <f>SUM(V348:AG348)</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t="n">
        <v>0</v>
      </c>
      <c r="AU348" t="n">
        <v>0</v>
      </c>
      <c r="AV348" t="n">
        <v>0</v>
      </c>
      <c r="AW348" t="n">
        <v>0</v>
      </c>
      <c r="AX348" t="n">
        <v>0</v>
      </c>
      <c r="AY348" t="n">
        <v>0</v>
      </c>
      <c r="AZ348" t="n">
        <v>0</v>
      </c>
      <c r="BA348" t="n">
        <v>0</v>
      </c>
      <c r="BB348" t="n">
        <v>0</v>
      </c>
      <c r="BC348" t="n">
        <v>0</v>
      </c>
      <c r="BD348" t="n">
        <v>0</v>
      </c>
      <c r="BE348" t="n">
        <v>0</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row>
    <row r="349">
      <c r="A349" t="n">
        <v>344</v>
      </c>
      <c r="B349" s="29">
        <f>Months!B349</f>
        <v/>
      </c>
      <c r="E349">
        <f>SUM(V349:AG349)</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t="n">
        <v>0</v>
      </c>
      <c r="AU349" t="n">
        <v>0</v>
      </c>
      <c r="AV349" t="n">
        <v>0</v>
      </c>
      <c r="AW349" t="n">
        <v>0</v>
      </c>
      <c r="AX349" t="n">
        <v>0</v>
      </c>
      <c r="AY349" t="n">
        <v>0</v>
      </c>
      <c r="AZ349" t="n">
        <v>0</v>
      </c>
      <c r="BA349" t="n">
        <v>0</v>
      </c>
      <c r="BB349" t="n">
        <v>0</v>
      </c>
      <c r="BC349" t="n">
        <v>0</v>
      </c>
      <c r="BD349" t="n">
        <v>0</v>
      </c>
      <c r="BE349" t="n">
        <v>0</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row>
    <row r="350">
      <c r="A350" t="n">
        <v>345</v>
      </c>
      <c r="B350" s="29">
        <f>Months!B350</f>
        <v/>
      </c>
      <c r="E350">
        <f>SUM(V350:AG350)</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t="n">
        <v>0</v>
      </c>
      <c r="AU350" t="n">
        <v>0</v>
      </c>
      <c r="AV350" t="n">
        <v>0</v>
      </c>
      <c r="AW350" t="n">
        <v>0</v>
      </c>
      <c r="AX350" t="n">
        <v>0</v>
      </c>
      <c r="AY350" t="n">
        <v>0</v>
      </c>
      <c r="AZ350" t="n">
        <v>0</v>
      </c>
      <c r="BA350" t="n">
        <v>0</v>
      </c>
      <c r="BB350" t="n">
        <v>0</v>
      </c>
      <c r="BC350" t="n">
        <v>0</v>
      </c>
      <c r="BD350" t="n">
        <v>0</v>
      </c>
      <c r="BE350" t="n">
        <v>0</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row>
    <row r="351">
      <c r="A351" t="n">
        <v>346</v>
      </c>
      <c r="B351" s="29">
        <f>Months!B351</f>
        <v/>
      </c>
      <c r="E351">
        <f>SUM(V351:AG351)</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t="n">
        <v>0</v>
      </c>
      <c r="AU351" t="n">
        <v>0</v>
      </c>
      <c r="AV351" t="n">
        <v>0</v>
      </c>
      <c r="AW351" t="n">
        <v>0</v>
      </c>
      <c r="AX351" t="n">
        <v>0</v>
      </c>
      <c r="AY351" t="n">
        <v>0</v>
      </c>
      <c r="AZ351" t="n">
        <v>0</v>
      </c>
      <c r="BA351" t="n">
        <v>0</v>
      </c>
      <c r="BB351" t="n">
        <v>0</v>
      </c>
      <c r="BC351" t="n">
        <v>0</v>
      </c>
      <c r="BD351" t="n">
        <v>0</v>
      </c>
      <c r="BE351" t="n">
        <v>0</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row>
    <row r="352">
      <c r="A352" t="n">
        <v>347</v>
      </c>
      <c r="B352" s="29">
        <f>Months!B352</f>
        <v/>
      </c>
      <c r="E352">
        <f>SUM(V352:AG352)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t="n">
        <v>0</v>
      </c>
      <c r="AU352" t="n">
        <v>0</v>
      </c>
      <c r="AV352" t="n">
        <v>0</v>
      </c>
      <c r="AW352" t="n">
        <v>0</v>
      </c>
      <c r="AX352" t="n">
        <v>0</v>
      </c>
      <c r="AY352" t="n">
        <v>0</v>
      </c>
      <c r="AZ352" t="n">
        <v>0</v>
      </c>
      <c r="BA352" t="n">
        <v>0</v>
      </c>
      <c r="BB352" t="n">
        <v>0</v>
      </c>
      <c r="BC352" t="n">
        <v>0</v>
      </c>
      <c r="BD352" t="n">
        <v>0</v>
      </c>
      <c r="BE352" t="n">
        <v>0</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row>
    <row r="353">
      <c r="A353" t="n">
        <v>348</v>
      </c>
      <c r="B353" s="29">
        <f>Months!B353</f>
        <v/>
      </c>
      <c r="E353">
        <f>SUM(V353:AG353)</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t="n">
        <v>0</v>
      </c>
      <c r="AU353" t="n">
        <v>0</v>
      </c>
      <c r="AV353" t="n">
        <v>0</v>
      </c>
      <c r="AW353" t="n">
        <v>0</v>
      </c>
      <c r="AX353" t="n">
        <v>0</v>
      </c>
      <c r="AY353" t="n">
        <v>0</v>
      </c>
      <c r="AZ353" t="n">
        <v>0</v>
      </c>
      <c r="BA353" t="n">
        <v>0</v>
      </c>
      <c r="BB353" t="n">
        <v>0</v>
      </c>
      <c r="BC353" t="n">
        <v>0</v>
      </c>
      <c r="BD353" t="n">
        <v>0</v>
      </c>
      <c r="BE353" t="n">
        <v>0</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row>
    <row r="354">
      <c r="A354" t="n">
        <v>349</v>
      </c>
      <c r="B354" s="29">
        <f>Months!B354</f>
        <v/>
      </c>
      <c r="E354">
        <f>SUM(V354:AG354)</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t="n">
        <v>0</v>
      </c>
      <c r="AU354" t="n">
        <v>0</v>
      </c>
      <c r="AV354" t="n">
        <v>0</v>
      </c>
      <c r="AW354" t="n">
        <v>0</v>
      </c>
      <c r="AX354" t="n">
        <v>0</v>
      </c>
      <c r="AY354" t="n">
        <v>0</v>
      </c>
      <c r="AZ354" t="n">
        <v>0</v>
      </c>
      <c r="BA354" t="n">
        <v>0</v>
      </c>
      <c r="BB354" t="n">
        <v>0</v>
      </c>
      <c r="BC354" t="n">
        <v>0</v>
      </c>
      <c r="BD354" t="n">
        <v>0</v>
      </c>
      <c r="BE354" t="n">
        <v>0</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row>
    <row r="355">
      <c r="A355" t="n">
        <v>350</v>
      </c>
      <c r="B355" s="29">
        <f>Months!B355</f>
        <v/>
      </c>
      <c r="E355">
        <f>SUM(V355:AG355)</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t="n">
        <v>0</v>
      </c>
      <c r="AU355" t="n">
        <v>0</v>
      </c>
      <c r="AV355" t="n">
        <v>0</v>
      </c>
      <c r="AW355" t="n">
        <v>0</v>
      </c>
      <c r="AX355" t="n">
        <v>0</v>
      </c>
      <c r="AY355" t="n">
        <v>0</v>
      </c>
      <c r="AZ355" t="n">
        <v>0</v>
      </c>
      <c r="BA355" t="n">
        <v>0</v>
      </c>
      <c r="BB355" t="n">
        <v>0</v>
      </c>
      <c r="BC355" t="n">
        <v>0</v>
      </c>
      <c r="BD355" t="n">
        <v>0</v>
      </c>
      <c r="BE355" t="n">
        <v>0</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row>
    <row r="356">
      <c r="A356" t="n">
        <v>351</v>
      </c>
      <c r="B356" s="29">
        <f>Months!B356</f>
        <v/>
      </c>
      <c r="E356">
        <f>SUM(V356:AG356)</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t="n">
        <v>0</v>
      </c>
      <c r="AU356" t="n">
        <v>0</v>
      </c>
      <c r="AV356" t="n">
        <v>0</v>
      </c>
      <c r="AW356" t="n">
        <v>0</v>
      </c>
      <c r="AX356" t="n">
        <v>0</v>
      </c>
      <c r="AY356" t="n">
        <v>0</v>
      </c>
      <c r="AZ356" t="n">
        <v>0</v>
      </c>
      <c r="BA356" t="n">
        <v>0</v>
      </c>
      <c r="BB356" t="n">
        <v>0</v>
      </c>
      <c r="BC356" t="n">
        <v>0</v>
      </c>
      <c r="BD356" t="n">
        <v>0</v>
      </c>
      <c r="BE356" t="n">
        <v>0</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row>
    <row r="357">
      <c r="A357" t="n">
        <v>352</v>
      </c>
      <c r="B357" s="29">
        <f>Months!B357</f>
        <v/>
      </c>
      <c r="E357">
        <f>SUM(V357:AG357)</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t="n">
        <v>0</v>
      </c>
      <c r="AU357" t="n">
        <v>0</v>
      </c>
      <c r="AV357" t="n">
        <v>0</v>
      </c>
      <c r="AW357" t="n">
        <v>0</v>
      </c>
      <c r="AX357" t="n">
        <v>0</v>
      </c>
      <c r="AY357" t="n">
        <v>0</v>
      </c>
      <c r="AZ357" t="n">
        <v>0</v>
      </c>
      <c r="BA357" t="n">
        <v>0</v>
      </c>
      <c r="BB357" t="n">
        <v>0</v>
      </c>
      <c r="BC357" t="n">
        <v>0</v>
      </c>
      <c r="BD357" t="n">
        <v>0</v>
      </c>
      <c r="BE357" t="n">
        <v>0</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row>
    <row r="358">
      <c r="A358" t="n">
        <v>353</v>
      </c>
      <c r="B358" s="29">
        <f>Months!B358</f>
        <v/>
      </c>
      <c r="E358">
        <f>SUM(V358:AG358)</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t="n">
        <v>0</v>
      </c>
      <c r="AU358" t="n">
        <v>0</v>
      </c>
      <c r="AV358" t="n">
        <v>0</v>
      </c>
      <c r="AW358" t="n">
        <v>0</v>
      </c>
      <c r="AX358" t="n">
        <v>0</v>
      </c>
      <c r="AY358" t="n">
        <v>0</v>
      </c>
      <c r="AZ358" t="n">
        <v>0</v>
      </c>
      <c r="BA358" t="n">
        <v>0</v>
      </c>
      <c r="BB358" t="n">
        <v>0</v>
      </c>
      <c r="BC358" t="n">
        <v>0</v>
      </c>
      <c r="BD358" t="n">
        <v>0</v>
      </c>
      <c r="BE358" t="n">
        <v>0</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row>
    <row r="359">
      <c r="A359" t="n">
        <v>354</v>
      </c>
      <c r="B359" s="29">
        <f>Months!B359</f>
        <v/>
      </c>
      <c r="E359">
        <f>SUM(V359:AG359)</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t="n">
        <v>0</v>
      </c>
      <c r="AU359" t="n">
        <v>0</v>
      </c>
      <c r="AV359" t="n">
        <v>0</v>
      </c>
      <c r="AW359" t="n">
        <v>0</v>
      </c>
      <c r="AX359" t="n">
        <v>0</v>
      </c>
      <c r="AY359" t="n">
        <v>0</v>
      </c>
      <c r="AZ359" t="n">
        <v>0</v>
      </c>
      <c r="BA359" t="n">
        <v>0</v>
      </c>
      <c r="BB359" t="n">
        <v>0</v>
      </c>
      <c r="BC359" t="n">
        <v>0</v>
      </c>
      <c r="BD359" t="n">
        <v>0</v>
      </c>
      <c r="BE359" t="n">
        <v>0</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row>
    <row r="360">
      <c r="A360" t="n">
        <v>355</v>
      </c>
      <c r="B360" s="29">
        <f>Months!B360</f>
        <v/>
      </c>
      <c r="E360">
        <f>SUM(V360:AG360)</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t="n">
        <v>0</v>
      </c>
      <c r="AU360" t="n">
        <v>0</v>
      </c>
      <c r="AV360" t="n">
        <v>0</v>
      </c>
      <c r="AW360" t="n">
        <v>0</v>
      </c>
      <c r="AX360" t="n">
        <v>0</v>
      </c>
      <c r="AY360" t="n">
        <v>0</v>
      </c>
      <c r="AZ360" t="n">
        <v>0</v>
      </c>
      <c r="BA360" t="n">
        <v>0</v>
      </c>
      <c r="BB360" t="n">
        <v>0</v>
      </c>
      <c r="BC360" t="n">
        <v>0</v>
      </c>
      <c r="BD360" t="n">
        <v>0</v>
      </c>
      <c r="BE360" t="n">
        <v>0</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row>
    <row r="361">
      <c r="A361" t="n">
        <v>356</v>
      </c>
      <c r="B361" s="29">
        <f>Months!B361</f>
        <v/>
      </c>
      <c r="E361">
        <f>SUM(V361:AG361)</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t="n">
        <v>0</v>
      </c>
      <c r="AU361" t="n">
        <v>0</v>
      </c>
      <c r="AV361" t="n">
        <v>0</v>
      </c>
      <c r="AW361" t="n">
        <v>0</v>
      </c>
      <c r="AX361" t="n">
        <v>0</v>
      </c>
      <c r="AY361" t="n">
        <v>0</v>
      </c>
      <c r="AZ361" t="n">
        <v>0</v>
      </c>
      <c r="BA361" t="n">
        <v>0</v>
      </c>
      <c r="BB361" t="n">
        <v>0</v>
      </c>
      <c r="BC361" t="n">
        <v>0</v>
      </c>
      <c r="BD361" t="n">
        <v>0</v>
      </c>
      <c r="BE361" t="n">
        <v>0</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row>
    <row r="362">
      <c r="A362" t="n">
        <v>357</v>
      </c>
      <c r="B362" s="29">
        <f>Months!B362</f>
        <v/>
      </c>
      <c r="E362">
        <f>SUM(V362:AG362)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t="n">
        <v>0</v>
      </c>
      <c r="AU362" t="n">
        <v>0</v>
      </c>
      <c r="AV362" t="n">
        <v>0</v>
      </c>
      <c r="AW362" t="n">
        <v>0</v>
      </c>
      <c r="AX362" t="n">
        <v>0</v>
      </c>
      <c r="AY362" t="n">
        <v>0</v>
      </c>
      <c r="AZ362" t="n">
        <v>0</v>
      </c>
      <c r="BA362" t="n">
        <v>0</v>
      </c>
      <c r="BB362" t="n">
        <v>0</v>
      </c>
      <c r="BC362" t="n">
        <v>0</v>
      </c>
      <c r="BD362" t="n">
        <v>0</v>
      </c>
      <c r="BE362" t="n">
        <v>0</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row>
    <row r="363">
      <c r="A363" t="n">
        <v>358</v>
      </c>
      <c r="B363" s="29">
        <f>Months!B363</f>
        <v/>
      </c>
      <c r="E363">
        <f>SUM(V363:AG363)</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t="n">
        <v>0</v>
      </c>
      <c r="AU363" t="n">
        <v>0</v>
      </c>
      <c r="AV363" t="n">
        <v>0</v>
      </c>
      <c r="AW363" t="n">
        <v>0</v>
      </c>
      <c r="AX363" t="n">
        <v>0</v>
      </c>
      <c r="AY363" t="n">
        <v>0</v>
      </c>
      <c r="AZ363" t="n">
        <v>0</v>
      </c>
      <c r="BA363" t="n">
        <v>0</v>
      </c>
      <c r="BB363" t="n">
        <v>0</v>
      </c>
      <c r="BC363" t="n">
        <v>0</v>
      </c>
      <c r="BD363" t="n">
        <v>0</v>
      </c>
      <c r="BE363" t="n">
        <v>0</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row>
    <row r="364">
      <c r="A364" t="n">
        <v>359</v>
      </c>
      <c r="B364" s="29">
        <f>Months!B364</f>
        <v/>
      </c>
      <c r="E364">
        <f>SUM(V364:AG364)</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t="n">
        <v>0</v>
      </c>
      <c r="AU364" t="n">
        <v>0</v>
      </c>
      <c r="AV364" t="n">
        <v>0</v>
      </c>
      <c r="AW364" t="n">
        <v>0</v>
      </c>
      <c r="AX364" t="n">
        <v>0</v>
      </c>
      <c r="AY364" t="n">
        <v>0</v>
      </c>
      <c r="AZ364" t="n">
        <v>0</v>
      </c>
      <c r="BA364" t="n">
        <v>0</v>
      </c>
      <c r="BB364" t="n">
        <v>0</v>
      </c>
      <c r="BC364" t="n">
        <v>0</v>
      </c>
      <c r="BD364" t="n">
        <v>0</v>
      </c>
      <c r="BE364" t="n">
        <v>0</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row>
    <row r="365">
      <c r="A365" t="n">
        <v>360</v>
      </c>
      <c r="B365" s="29">
        <f>Months!B365</f>
        <v/>
      </c>
      <c r="E365">
        <f>SUM(V365:AG365)</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t="n">
        <v>0</v>
      </c>
      <c r="AU365" t="n">
        <v>0</v>
      </c>
      <c r="AV365" t="n">
        <v>0</v>
      </c>
      <c r="AW365" t="n">
        <v>0</v>
      </c>
      <c r="AX365" t="n">
        <v>0</v>
      </c>
      <c r="AY365" t="n">
        <v>0</v>
      </c>
      <c r="AZ365" t="n">
        <v>0</v>
      </c>
      <c r="BA365" t="n">
        <v>0</v>
      </c>
      <c r="BB365" t="n">
        <v>0</v>
      </c>
      <c r="BC365" t="n">
        <v>0</v>
      </c>
      <c r="BD365" t="n">
        <v>0</v>
      </c>
      <c r="BE365" t="n">
        <v>0</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Q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s>
  <sheetData>
    <row r="1">
      <c r="A1" s="1" t="inlineStr">
        <is>
          <t>Engine: Snowball</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3">
      <c r="AT3">
        <f>Debts!$AH$5</f>
        <v/>
      </c>
      <c r="AU3">
        <f>Debts!$AH$6</f>
        <v/>
      </c>
      <c r="AV3">
        <f>Debts!$AH$7</f>
        <v/>
      </c>
      <c r="AW3">
        <f>Debts!$AH$8</f>
        <v/>
      </c>
      <c r="AX3">
        <f>Debts!$AH$9</f>
        <v/>
      </c>
      <c r="AY3">
        <f>Debts!$AH$10</f>
        <v/>
      </c>
      <c r="AZ3">
        <f>Debts!$AH$11</f>
        <v/>
      </c>
      <c r="BA3">
        <f>Debts!$AH$12</f>
        <v/>
      </c>
      <c r="BB3">
        <f>Debts!$AH$13</f>
        <v/>
      </c>
      <c r="BC3">
        <f>Debts!$AH$14</f>
        <v/>
      </c>
      <c r="BD3">
        <f>Debts!$AH$15</f>
        <v/>
      </c>
      <c r="BE3">
        <f>Debts!$AH$16</f>
        <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C6">
        <f>Months!C6</f>
        <v/>
      </c>
      <c r="D6">
        <f>Months!D6</f>
        <v/>
      </c>
      <c r="E6">
        <f>SUM(V6:AG6)</f>
        <v/>
      </c>
      <c r="F6">
        <f>MAX(0,ROUND(C6+D6-E6,2))</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f>IF(AH6&lt;=0,0,ROUND(MIN(AH6,MAX(0,$F6-SUMPRODUCT(($AT$3:$BE$3&lt;AT$3)*$AH6:$AS6))),2))</f>
        <v/>
      </c>
      <c r="AU6">
        <f>IF(AI6&lt;=0,0,ROUND(MIN(AI6,MAX(0,$F6-SUMPRODUCT(($AT$3:$BE$3&lt;AU$3)*$AH6:$AS6))),2))</f>
        <v/>
      </c>
      <c r="AV6">
        <f>IF(AJ6&lt;=0,0,ROUND(MIN(AJ6,MAX(0,$F6-SUMPRODUCT(($AT$3:$BE$3&lt;AV$3)*$AH6:$AS6))),2))</f>
        <v/>
      </c>
      <c r="AW6">
        <f>IF(AK6&lt;=0,0,ROUND(MIN(AK6,MAX(0,$F6-SUMPRODUCT(($AT$3:$BE$3&lt;AW$3)*$AH6:$AS6))),2))</f>
        <v/>
      </c>
      <c r="AX6">
        <f>IF(AL6&lt;=0,0,ROUND(MIN(AL6,MAX(0,$F6-SUMPRODUCT(($AT$3:$BE$3&lt;AX$3)*$AH6:$AS6))),2))</f>
        <v/>
      </c>
      <c r="AY6">
        <f>IF(AM6&lt;=0,0,ROUND(MIN(AM6,MAX(0,$F6-SUMPRODUCT(($AT$3:$BE$3&lt;AY$3)*$AH6:$AS6))),2))</f>
        <v/>
      </c>
      <c r="AZ6">
        <f>IF(AN6&lt;=0,0,ROUND(MIN(AN6,MAX(0,$F6-SUMPRODUCT(($AT$3:$BE$3&lt;AZ$3)*$AH6:$AS6))),2))</f>
        <v/>
      </c>
      <c r="BA6">
        <f>IF(AO6&lt;=0,0,ROUND(MIN(AO6,MAX(0,$F6-SUMPRODUCT(($AT$3:$BE$3&lt;BA$3)*$AH6:$AS6))),2))</f>
        <v/>
      </c>
      <c r="BB6">
        <f>IF(AP6&lt;=0,0,ROUND(MIN(AP6,MAX(0,$F6-SUMPRODUCT(($AT$3:$BE$3&lt;BB$3)*$AH6:$AS6))),2))</f>
        <v/>
      </c>
      <c r="BC6">
        <f>IF(AQ6&lt;=0,0,ROUND(MIN(AQ6,MAX(0,$F6-SUMPRODUCT(($AT$3:$BE$3&lt;BC$3)*$AH6:$AS6))),2))</f>
        <v/>
      </c>
      <c r="BD6">
        <f>IF(AR6&lt;=0,0,ROUND(MIN(AR6,MAX(0,$F6-SUMPRODUCT(($AT$3:$BE$3&lt;BD$3)*$AH6:$AS6))),2))</f>
        <v/>
      </c>
      <c r="BE6">
        <f>IF(AS6&lt;=0,0,ROUND(MIN(AS6,MAX(0,$F6-SUMPRODUCT(($AT$3:$BE$3&lt;BE$3)*$AH6:$AS6))),2))</f>
        <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row>
    <row r="7">
      <c r="A7" t="n">
        <v>2</v>
      </c>
      <c r="B7" s="29">
        <f>Months!B7</f>
        <v/>
      </c>
      <c r="C7">
        <f>Months!C7</f>
        <v/>
      </c>
      <c r="D7">
        <f>Months!D7</f>
        <v/>
      </c>
      <c r="E7">
        <f>SUM(V7:AG7)</f>
        <v/>
      </c>
      <c r="F7">
        <f>MAX(0,ROUND(C7+D7-E7,2))</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f>IF(AH7&lt;=0,0,ROUND(MIN(AH7,MAX(0,$F7-SUMPRODUCT(($AT$3:$BE$3&lt;AT$3)*$AH7:$AS7))),2))</f>
        <v/>
      </c>
      <c r="AU7">
        <f>IF(AI7&lt;=0,0,ROUND(MIN(AI7,MAX(0,$F7-SUMPRODUCT(($AT$3:$BE$3&lt;AU$3)*$AH7:$AS7))),2))</f>
        <v/>
      </c>
      <c r="AV7">
        <f>IF(AJ7&lt;=0,0,ROUND(MIN(AJ7,MAX(0,$F7-SUMPRODUCT(($AT$3:$BE$3&lt;AV$3)*$AH7:$AS7))),2))</f>
        <v/>
      </c>
      <c r="AW7">
        <f>IF(AK7&lt;=0,0,ROUND(MIN(AK7,MAX(0,$F7-SUMPRODUCT(($AT$3:$BE$3&lt;AW$3)*$AH7:$AS7))),2))</f>
        <v/>
      </c>
      <c r="AX7">
        <f>IF(AL7&lt;=0,0,ROUND(MIN(AL7,MAX(0,$F7-SUMPRODUCT(($AT$3:$BE$3&lt;AX$3)*$AH7:$AS7))),2))</f>
        <v/>
      </c>
      <c r="AY7">
        <f>IF(AM7&lt;=0,0,ROUND(MIN(AM7,MAX(0,$F7-SUMPRODUCT(($AT$3:$BE$3&lt;AY$3)*$AH7:$AS7))),2))</f>
        <v/>
      </c>
      <c r="AZ7">
        <f>IF(AN7&lt;=0,0,ROUND(MIN(AN7,MAX(0,$F7-SUMPRODUCT(($AT$3:$BE$3&lt;AZ$3)*$AH7:$AS7))),2))</f>
        <v/>
      </c>
      <c r="BA7">
        <f>IF(AO7&lt;=0,0,ROUND(MIN(AO7,MAX(0,$F7-SUMPRODUCT(($AT$3:$BE$3&lt;BA$3)*$AH7:$AS7))),2))</f>
        <v/>
      </c>
      <c r="BB7">
        <f>IF(AP7&lt;=0,0,ROUND(MIN(AP7,MAX(0,$F7-SUMPRODUCT(($AT$3:$BE$3&lt;BB$3)*$AH7:$AS7))),2))</f>
        <v/>
      </c>
      <c r="BC7">
        <f>IF(AQ7&lt;=0,0,ROUND(MIN(AQ7,MAX(0,$F7-SUMPRODUCT(($AT$3:$BE$3&lt;BC$3)*$AH7:$AS7))),2))</f>
        <v/>
      </c>
      <c r="BD7">
        <f>IF(AR7&lt;=0,0,ROUND(MIN(AR7,MAX(0,$F7-SUMPRODUCT(($AT$3:$BE$3&lt;BD$3)*$AH7:$AS7))),2))</f>
        <v/>
      </c>
      <c r="BE7">
        <f>IF(AS7&lt;=0,0,ROUND(MIN(AS7,MAX(0,$F7-SUMPRODUCT(($AT$3:$BE$3&lt;BE$3)*$AH7:$AS7))),2))</f>
        <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row>
    <row r="8">
      <c r="A8" t="n">
        <v>3</v>
      </c>
      <c r="B8" s="29">
        <f>Months!B8</f>
        <v/>
      </c>
      <c r="C8">
        <f>Months!C8</f>
        <v/>
      </c>
      <c r="D8">
        <f>Months!D8</f>
        <v/>
      </c>
      <c r="E8">
        <f>SUM(V8:AG8)</f>
        <v/>
      </c>
      <c r="F8">
        <f>MAX(0,ROUND(C8+D8-E8,2))</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f>IF(AH8&lt;=0,0,ROUND(MIN(AH8,MAX(0,$F8-SUMPRODUCT(($AT$3:$BE$3&lt;AT$3)*$AH8:$AS8))),2))</f>
        <v/>
      </c>
      <c r="AU8">
        <f>IF(AI8&lt;=0,0,ROUND(MIN(AI8,MAX(0,$F8-SUMPRODUCT(($AT$3:$BE$3&lt;AU$3)*$AH8:$AS8))),2))</f>
        <v/>
      </c>
      <c r="AV8">
        <f>IF(AJ8&lt;=0,0,ROUND(MIN(AJ8,MAX(0,$F8-SUMPRODUCT(($AT$3:$BE$3&lt;AV$3)*$AH8:$AS8))),2))</f>
        <v/>
      </c>
      <c r="AW8">
        <f>IF(AK8&lt;=0,0,ROUND(MIN(AK8,MAX(0,$F8-SUMPRODUCT(($AT$3:$BE$3&lt;AW$3)*$AH8:$AS8))),2))</f>
        <v/>
      </c>
      <c r="AX8">
        <f>IF(AL8&lt;=0,0,ROUND(MIN(AL8,MAX(0,$F8-SUMPRODUCT(($AT$3:$BE$3&lt;AX$3)*$AH8:$AS8))),2))</f>
        <v/>
      </c>
      <c r="AY8">
        <f>IF(AM8&lt;=0,0,ROUND(MIN(AM8,MAX(0,$F8-SUMPRODUCT(($AT$3:$BE$3&lt;AY$3)*$AH8:$AS8))),2))</f>
        <v/>
      </c>
      <c r="AZ8">
        <f>IF(AN8&lt;=0,0,ROUND(MIN(AN8,MAX(0,$F8-SUMPRODUCT(($AT$3:$BE$3&lt;AZ$3)*$AH8:$AS8))),2))</f>
        <v/>
      </c>
      <c r="BA8">
        <f>IF(AO8&lt;=0,0,ROUND(MIN(AO8,MAX(0,$F8-SUMPRODUCT(($AT$3:$BE$3&lt;BA$3)*$AH8:$AS8))),2))</f>
        <v/>
      </c>
      <c r="BB8">
        <f>IF(AP8&lt;=0,0,ROUND(MIN(AP8,MAX(0,$F8-SUMPRODUCT(($AT$3:$BE$3&lt;BB$3)*$AH8:$AS8))),2))</f>
        <v/>
      </c>
      <c r="BC8">
        <f>IF(AQ8&lt;=0,0,ROUND(MIN(AQ8,MAX(0,$F8-SUMPRODUCT(($AT$3:$BE$3&lt;BC$3)*$AH8:$AS8))),2))</f>
        <v/>
      </c>
      <c r="BD8">
        <f>IF(AR8&lt;=0,0,ROUND(MIN(AR8,MAX(0,$F8-SUMPRODUCT(($AT$3:$BE$3&lt;BD$3)*$AH8:$AS8))),2))</f>
        <v/>
      </c>
      <c r="BE8">
        <f>IF(AS8&lt;=0,0,ROUND(MIN(AS8,MAX(0,$F8-SUMPRODUCT(($AT$3:$BE$3&lt;BE$3)*$AH8:$AS8))),2))</f>
        <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row>
    <row r="9">
      <c r="A9" t="n">
        <v>4</v>
      </c>
      <c r="B9" s="29">
        <f>Months!B9</f>
        <v/>
      </c>
      <c r="C9">
        <f>Months!C9</f>
        <v/>
      </c>
      <c r="D9">
        <f>Months!D9</f>
        <v/>
      </c>
      <c r="E9">
        <f>SUM(V9:AG9)</f>
        <v/>
      </c>
      <c r="F9">
        <f>MAX(0,ROUND(C9+D9-E9,2))</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f>IF(AH9&lt;=0,0,ROUND(MIN(AH9,MAX(0,$F9-SUMPRODUCT(($AT$3:$BE$3&lt;AT$3)*$AH9:$AS9))),2))</f>
        <v/>
      </c>
      <c r="AU9">
        <f>IF(AI9&lt;=0,0,ROUND(MIN(AI9,MAX(0,$F9-SUMPRODUCT(($AT$3:$BE$3&lt;AU$3)*$AH9:$AS9))),2))</f>
        <v/>
      </c>
      <c r="AV9">
        <f>IF(AJ9&lt;=0,0,ROUND(MIN(AJ9,MAX(0,$F9-SUMPRODUCT(($AT$3:$BE$3&lt;AV$3)*$AH9:$AS9))),2))</f>
        <v/>
      </c>
      <c r="AW9">
        <f>IF(AK9&lt;=0,0,ROUND(MIN(AK9,MAX(0,$F9-SUMPRODUCT(($AT$3:$BE$3&lt;AW$3)*$AH9:$AS9))),2))</f>
        <v/>
      </c>
      <c r="AX9">
        <f>IF(AL9&lt;=0,0,ROUND(MIN(AL9,MAX(0,$F9-SUMPRODUCT(($AT$3:$BE$3&lt;AX$3)*$AH9:$AS9))),2))</f>
        <v/>
      </c>
      <c r="AY9">
        <f>IF(AM9&lt;=0,0,ROUND(MIN(AM9,MAX(0,$F9-SUMPRODUCT(($AT$3:$BE$3&lt;AY$3)*$AH9:$AS9))),2))</f>
        <v/>
      </c>
      <c r="AZ9">
        <f>IF(AN9&lt;=0,0,ROUND(MIN(AN9,MAX(0,$F9-SUMPRODUCT(($AT$3:$BE$3&lt;AZ$3)*$AH9:$AS9))),2))</f>
        <v/>
      </c>
      <c r="BA9">
        <f>IF(AO9&lt;=0,0,ROUND(MIN(AO9,MAX(0,$F9-SUMPRODUCT(($AT$3:$BE$3&lt;BA$3)*$AH9:$AS9))),2))</f>
        <v/>
      </c>
      <c r="BB9">
        <f>IF(AP9&lt;=0,0,ROUND(MIN(AP9,MAX(0,$F9-SUMPRODUCT(($AT$3:$BE$3&lt;BB$3)*$AH9:$AS9))),2))</f>
        <v/>
      </c>
      <c r="BC9">
        <f>IF(AQ9&lt;=0,0,ROUND(MIN(AQ9,MAX(0,$F9-SUMPRODUCT(($AT$3:$BE$3&lt;BC$3)*$AH9:$AS9))),2))</f>
        <v/>
      </c>
      <c r="BD9">
        <f>IF(AR9&lt;=0,0,ROUND(MIN(AR9,MAX(0,$F9-SUMPRODUCT(($AT$3:$BE$3&lt;BD$3)*$AH9:$AS9))),2))</f>
        <v/>
      </c>
      <c r="BE9">
        <f>IF(AS9&lt;=0,0,ROUND(MIN(AS9,MAX(0,$F9-SUMPRODUCT(($AT$3:$BE$3&lt;BE$3)*$AH9:$AS9))),2))</f>
        <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row>
    <row r="10">
      <c r="A10" t="n">
        <v>5</v>
      </c>
      <c r="B10" s="29">
        <f>Months!B10</f>
        <v/>
      </c>
      <c r="C10">
        <f>Months!C10</f>
        <v/>
      </c>
      <c r="D10">
        <f>Months!D10</f>
        <v/>
      </c>
      <c r="E10">
        <f>SUM(V10:AG10)</f>
        <v/>
      </c>
      <c r="F10">
        <f>MAX(0,ROUND(C10+D10-E10,2))</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f>IF(AH10&lt;=0,0,ROUND(MIN(AH10,MAX(0,$F10-SUMPRODUCT(($AT$3:$BE$3&lt;AT$3)*$AH10:$AS10))),2))</f>
        <v/>
      </c>
      <c r="AU10">
        <f>IF(AI10&lt;=0,0,ROUND(MIN(AI10,MAX(0,$F10-SUMPRODUCT(($AT$3:$BE$3&lt;AU$3)*$AH10:$AS10))),2))</f>
        <v/>
      </c>
      <c r="AV10">
        <f>IF(AJ10&lt;=0,0,ROUND(MIN(AJ10,MAX(0,$F10-SUMPRODUCT(($AT$3:$BE$3&lt;AV$3)*$AH10:$AS10))),2))</f>
        <v/>
      </c>
      <c r="AW10">
        <f>IF(AK10&lt;=0,0,ROUND(MIN(AK10,MAX(0,$F10-SUMPRODUCT(($AT$3:$BE$3&lt;AW$3)*$AH10:$AS10))),2))</f>
        <v/>
      </c>
      <c r="AX10">
        <f>IF(AL10&lt;=0,0,ROUND(MIN(AL10,MAX(0,$F10-SUMPRODUCT(($AT$3:$BE$3&lt;AX$3)*$AH10:$AS10))),2))</f>
        <v/>
      </c>
      <c r="AY10">
        <f>IF(AM10&lt;=0,0,ROUND(MIN(AM10,MAX(0,$F10-SUMPRODUCT(($AT$3:$BE$3&lt;AY$3)*$AH10:$AS10))),2))</f>
        <v/>
      </c>
      <c r="AZ10">
        <f>IF(AN10&lt;=0,0,ROUND(MIN(AN10,MAX(0,$F10-SUMPRODUCT(($AT$3:$BE$3&lt;AZ$3)*$AH10:$AS10))),2))</f>
        <v/>
      </c>
      <c r="BA10">
        <f>IF(AO10&lt;=0,0,ROUND(MIN(AO10,MAX(0,$F10-SUMPRODUCT(($AT$3:$BE$3&lt;BA$3)*$AH10:$AS10))),2))</f>
        <v/>
      </c>
      <c r="BB10">
        <f>IF(AP10&lt;=0,0,ROUND(MIN(AP10,MAX(0,$F10-SUMPRODUCT(($AT$3:$BE$3&lt;BB$3)*$AH10:$AS10))),2))</f>
        <v/>
      </c>
      <c r="BC10">
        <f>IF(AQ10&lt;=0,0,ROUND(MIN(AQ10,MAX(0,$F10-SUMPRODUCT(($AT$3:$BE$3&lt;BC$3)*$AH10:$AS10))),2))</f>
        <v/>
      </c>
      <c r="BD10">
        <f>IF(AR10&lt;=0,0,ROUND(MIN(AR10,MAX(0,$F10-SUMPRODUCT(($AT$3:$BE$3&lt;BD$3)*$AH10:$AS10))),2))</f>
        <v/>
      </c>
      <c r="BE10">
        <f>IF(AS10&lt;=0,0,ROUND(MIN(AS10,MAX(0,$F10-SUMPRODUCT(($AT$3:$BE$3&lt;BE$3)*$AH10:$AS10))),2))</f>
        <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row>
    <row r="11">
      <c r="A11" t="n">
        <v>6</v>
      </c>
      <c r="B11" s="29">
        <f>Months!B11</f>
        <v/>
      </c>
      <c r="C11">
        <f>Months!C11</f>
        <v/>
      </c>
      <c r="D11">
        <f>Months!D11</f>
        <v/>
      </c>
      <c r="E11">
        <f>SUM(V11:AG11)</f>
        <v/>
      </c>
      <c r="F11">
        <f>MAX(0,ROUND(C11+D11-E11,2))</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f>IF(AH11&lt;=0,0,ROUND(MIN(AH11,MAX(0,$F11-SUMPRODUCT(($AT$3:$BE$3&lt;AT$3)*$AH11:$AS11))),2))</f>
        <v/>
      </c>
      <c r="AU11">
        <f>IF(AI11&lt;=0,0,ROUND(MIN(AI11,MAX(0,$F11-SUMPRODUCT(($AT$3:$BE$3&lt;AU$3)*$AH11:$AS11))),2))</f>
        <v/>
      </c>
      <c r="AV11">
        <f>IF(AJ11&lt;=0,0,ROUND(MIN(AJ11,MAX(0,$F11-SUMPRODUCT(($AT$3:$BE$3&lt;AV$3)*$AH11:$AS11))),2))</f>
        <v/>
      </c>
      <c r="AW11">
        <f>IF(AK11&lt;=0,0,ROUND(MIN(AK11,MAX(0,$F11-SUMPRODUCT(($AT$3:$BE$3&lt;AW$3)*$AH11:$AS11))),2))</f>
        <v/>
      </c>
      <c r="AX11">
        <f>IF(AL11&lt;=0,0,ROUND(MIN(AL11,MAX(0,$F11-SUMPRODUCT(($AT$3:$BE$3&lt;AX$3)*$AH11:$AS11))),2))</f>
        <v/>
      </c>
      <c r="AY11">
        <f>IF(AM11&lt;=0,0,ROUND(MIN(AM11,MAX(0,$F11-SUMPRODUCT(($AT$3:$BE$3&lt;AY$3)*$AH11:$AS11))),2))</f>
        <v/>
      </c>
      <c r="AZ11">
        <f>IF(AN11&lt;=0,0,ROUND(MIN(AN11,MAX(0,$F11-SUMPRODUCT(($AT$3:$BE$3&lt;AZ$3)*$AH11:$AS11))),2))</f>
        <v/>
      </c>
      <c r="BA11">
        <f>IF(AO11&lt;=0,0,ROUND(MIN(AO11,MAX(0,$F11-SUMPRODUCT(($AT$3:$BE$3&lt;BA$3)*$AH11:$AS11))),2))</f>
        <v/>
      </c>
      <c r="BB11">
        <f>IF(AP11&lt;=0,0,ROUND(MIN(AP11,MAX(0,$F11-SUMPRODUCT(($AT$3:$BE$3&lt;BB$3)*$AH11:$AS11))),2))</f>
        <v/>
      </c>
      <c r="BC11">
        <f>IF(AQ11&lt;=0,0,ROUND(MIN(AQ11,MAX(0,$F11-SUMPRODUCT(($AT$3:$BE$3&lt;BC$3)*$AH11:$AS11))),2))</f>
        <v/>
      </c>
      <c r="BD11">
        <f>IF(AR11&lt;=0,0,ROUND(MIN(AR11,MAX(0,$F11-SUMPRODUCT(($AT$3:$BE$3&lt;BD$3)*$AH11:$AS11))),2))</f>
        <v/>
      </c>
      <c r="BE11">
        <f>IF(AS11&lt;=0,0,ROUND(MIN(AS11,MAX(0,$F11-SUMPRODUCT(($AT$3:$BE$3&lt;BE$3)*$AH11:$AS11))),2))</f>
        <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row>
    <row r="12">
      <c r="A12" t="n">
        <v>7</v>
      </c>
      <c r="B12" s="29">
        <f>Months!B12</f>
        <v/>
      </c>
      <c r="C12">
        <f>Months!C12</f>
        <v/>
      </c>
      <c r="D12">
        <f>Months!D12</f>
        <v/>
      </c>
      <c r="E12">
        <f>SUM(V12:AG12)</f>
        <v/>
      </c>
      <c r="F12">
        <f>MAX(0,ROUND(C12+D12-E12,2))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f>IF(AH12&lt;=0,0,ROUND(MIN(AH12,MAX(0,$F12-SUMPRODUCT(($AT$3:$BE$3&lt;AT$3)*$AH12:$AS12))),2))</f>
        <v/>
      </c>
      <c r="AU12">
        <f>IF(AI12&lt;=0,0,ROUND(MIN(AI12,MAX(0,$F12-SUMPRODUCT(($AT$3:$BE$3&lt;AU$3)*$AH12:$AS12))),2))</f>
        <v/>
      </c>
      <c r="AV12">
        <f>IF(AJ12&lt;=0,0,ROUND(MIN(AJ12,MAX(0,$F12-SUMPRODUCT(($AT$3:$BE$3&lt;AV$3)*$AH12:$AS12))),2))</f>
        <v/>
      </c>
      <c r="AW12">
        <f>IF(AK12&lt;=0,0,ROUND(MIN(AK12,MAX(0,$F12-SUMPRODUCT(($AT$3:$BE$3&lt;AW$3)*$AH12:$AS12))),2))</f>
        <v/>
      </c>
      <c r="AX12">
        <f>IF(AL12&lt;=0,0,ROUND(MIN(AL12,MAX(0,$F12-SUMPRODUCT(($AT$3:$BE$3&lt;AX$3)*$AH12:$AS12))),2))</f>
        <v/>
      </c>
      <c r="AY12">
        <f>IF(AM12&lt;=0,0,ROUND(MIN(AM12,MAX(0,$F12-SUMPRODUCT(($AT$3:$BE$3&lt;AY$3)*$AH12:$AS12))),2))</f>
        <v/>
      </c>
      <c r="AZ12">
        <f>IF(AN12&lt;=0,0,ROUND(MIN(AN12,MAX(0,$F12-SUMPRODUCT(($AT$3:$BE$3&lt;AZ$3)*$AH12:$AS12))),2))</f>
        <v/>
      </c>
      <c r="BA12">
        <f>IF(AO12&lt;=0,0,ROUND(MIN(AO12,MAX(0,$F12-SUMPRODUCT(($AT$3:$BE$3&lt;BA$3)*$AH12:$AS12))),2))</f>
        <v/>
      </c>
      <c r="BB12">
        <f>IF(AP12&lt;=0,0,ROUND(MIN(AP12,MAX(0,$F12-SUMPRODUCT(($AT$3:$BE$3&lt;BB$3)*$AH12:$AS12))),2))</f>
        <v/>
      </c>
      <c r="BC12">
        <f>IF(AQ12&lt;=0,0,ROUND(MIN(AQ12,MAX(0,$F12-SUMPRODUCT(($AT$3:$BE$3&lt;BC$3)*$AH12:$AS12))),2))</f>
        <v/>
      </c>
      <c r="BD12">
        <f>IF(AR12&lt;=0,0,ROUND(MIN(AR12,MAX(0,$F12-SUMPRODUCT(($AT$3:$BE$3&lt;BD$3)*$AH12:$AS12))),2))</f>
        <v/>
      </c>
      <c r="BE12">
        <f>IF(AS12&lt;=0,0,ROUND(MIN(AS12,MAX(0,$F12-SUMPRODUCT(($AT$3:$BE$3&lt;BE$3)*$AH12:$AS12))),2))</f>
        <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row>
    <row r="13">
      <c r="A13" t="n">
        <v>8</v>
      </c>
      <c r="B13" s="29">
        <f>Months!B13</f>
        <v/>
      </c>
      <c r="C13">
        <f>Months!C13</f>
        <v/>
      </c>
      <c r="D13">
        <f>Months!D13</f>
        <v/>
      </c>
      <c r="E13">
        <f>SUM(V13:AG13)</f>
        <v/>
      </c>
      <c r="F13">
        <f>MAX(0,ROUND(C13+D13-E13,2))</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f>IF(AH13&lt;=0,0,ROUND(MIN(AH13,MAX(0,$F13-SUMPRODUCT(($AT$3:$BE$3&lt;AT$3)*$AH13:$AS13))),2))</f>
        <v/>
      </c>
      <c r="AU13">
        <f>IF(AI13&lt;=0,0,ROUND(MIN(AI13,MAX(0,$F13-SUMPRODUCT(($AT$3:$BE$3&lt;AU$3)*$AH13:$AS13))),2))</f>
        <v/>
      </c>
      <c r="AV13">
        <f>IF(AJ13&lt;=0,0,ROUND(MIN(AJ13,MAX(0,$F13-SUMPRODUCT(($AT$3:$BE$3&lt;AV$3)*$AH13:$AS13))),2))</f>
        <v/>
      </c>
      <c r="AW13">
        <f>IF(AK13&lt;=0,0,ROUND(MIN(AK13,MAX(0,$F13-SUMPRODUCT(($AT$3:$BE$3&lt;AW$3)*$AH13:$AS13))),2))</f>
        <v/>
      </c>
      <c r="AX13">
        <f>IF(AL13&lt;=0,0,ROUND(MIN(AL13,MAX(0,$F13-SUMPRODUCT(($AT$3:$BE$3&lt;AX$3)*$AH13:$AS13))),2))</f>
        <v/>
      </c>
      <c r="AY13">
        <f>IF(AM13&lt;=0,0,ROUND(MIN(AM13,MAX(0,$F13-SUMPRODUCT(($AT$3:$BE$3&lt;AY$3)*$AH13:$AS13))),2))</f>
        <v/>
      </c>
      <c r="AZ13">
        <f>IF(AN13&lt;=0,0,ROUND(MIN(AN13,MAX(0,$F13-SUMPRODUCT(($AT$3:$BE$3&lt;AZ$3)*$AH13:$AS13))),2))</f>
        <v/>
      </c>
      <c r="BA13">
        <f>IF(AO13&lt;=0,0,ROUND(MIN(AO13,MAX(0,$F13-SUMPRODUCT(($AT$3:$BE$3&lt;BA$3)*$AH13:$AS13))),2))</f>
        <v/>
      </c>
      <c r="BB13">
        <f>IF(AP13&lt;=0,0,ROUND(MIN(AP13,MAX(0,$F13-SUMPRODUCT(($AT$3:$BE$3&lt;BB$3)*$AH13:$AS13))),2))</f>
        <v/>
      </c>
      <c r="BC13">
        <f>IF(AQ13&lt;=0,0,ROUND(MIN(AQ13,MAX(0,$F13-SUMPRODUCT(($AT$3:$BE$3&lt;BC$3)*$AH13:$AS13))),2))</f>
        <v/>
      </c>
      <c r="BD13">
        <f>IF(AR13&lt;=0,0,ROUND(MIN(AR13,MAX(0,$F13-SUMPRODUCT(($AT$3:$BE$3&lt;BD$3)*$AH13:$AS13))),2))</f>
        <v/>
      </c>
      <c r="BE13">
        <f>IF(AS13&lt;=0,0,ROUND(MIN(AS13,MAX(0,$F13-SUMPRODUCT(($AT$3:$BE$3&lt;BE$3)*$AH13:$AS13))),2))</f>
        <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row>
    <row r="14">
      <c r="A14" t="n">
        <v>9</v>
      </c>
      <c r="B14" s="29">
        <f>Months!B14</f>
        <v/>
      </c>
      <c r="C14">
        <f>Months!C14</f>
        <v/>
      </c>
      <c r="D14">
        <f>Months!D14</f>
        <v/>
      </c>
      <c r="E14">
        <f>SUM(V14:AG14)</f>
        <v/>
      </c>
      <c r="F14">
        <f>MAX(0,ROUND(C14+D14-E14,2))</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f>IF(AH14&lt;=0,0,ROUND(MIN(AH14,MAX(0,$F14-SUMPRODUCT(($AT$3:$BE$3&lt;AT$3)*$AH14:$AS14))),2))</f>
        <v/>
      </c>
      <c r="AU14">
        <f>IF(AI14&lt;=0,0,ROUND(MIN(AI14,MAX(0,$F14-SUMPRODUCT(($AT$3:$BE$3&lt;AU$3)*$AH14:$AS14))),2))</f>
        <v/>
      </c>
      <c r="AV14">
        <f>IF(AJ14&lt;=0,0,ROUND(MIN(AJ14,MAX(0,$F14-SUMPRODUCT(($AT$3:$BE$3&lt;AV$3)*$AH14:$AS14))),2))</f>
        <v/>
      </c>
      <c r="AW14">
        <f>IF(AK14&lt;=0,0,ROUND(MIN(AK14,MAX(0,$F14-SUMPRODUCT(($AT$3:$BE$3&lt;AW$3)*$AH14:$AS14))),2))</f>
        <v/>
      </c>
      <c r="AX14">
        <f>IF(AL14&lt;=0,0,ROUND(MIN(AL14,MAX(0,$F14-SUMPRODUCT(($AT$3:$BE$3&lt;AX$3)*$AH14:$AS14))),2))</f>
        <v/>
      </c>
      <c r="AY14">
        <f>IF(AM14&lt;=0,0,ROUND(MIN(AM14,MAX(0,$F14-SUMPRODUCT(($AT$3:$BE$3&lt;AY$3)*$AH14:$AS14))),2))</f>
        <v/>
      </c>
      <c r="AZ14">
        <f>IF(AN14&lt;=0,0,ROUND(MIN(AN14,MAX(0,$F14-SUMPRODUCT(($AT$3:$BE$3&lt;AZ$3)*$AH14:$AS14))),2))</f>
        <v/>
      </c>
      <c r="BA14">
        <f>IF(AO14&lt;=0,0,ROUND(MIN(AO14,MAX(0,$F14-SUMPRODUCT(($AT$3:$BE$3&lt;BA$3)*$AH14:$AS14))),2))</f>
        <v/>
      </c>
      <c r="BB14">
        <f>IF(AP14&lt;=0,0,ROUND(MIN(AP14,MAX(0,$F14-SUMPRODUCT(($AT$3:$BE$3&lt;BB$3)*$AH14:$AS14))),2))</f>
        <v/>
      </c>
      <c r="BC14">
        <f>IF(AQ14&lt;=0,0,ROUND(MIN(AQ14,MAX(0,$F14-SUMPRODUCT(($AT$3:$BE$3&lt;BC$3)*$AH14:$AS14))),2))</f>
        <v/>
      </c>
      <c r="BD14">
        <f>IF(AR14&lt;=0,0,ROUND(MIN(AR14,MAX(0,$F14-SUMPRODUCT(($AT$3:$BE$3&lt;BD$3)*$AH14:$AS14))),2))</f>
        <v/>
      </c>
      <c r="BE14">
        <f>IF(AS14&lt;=0,0,ROUND(MIN(AS14,MAX(0,$F14-SUMPRODUCT(($AT$3:$BE$3&lt;BE$3)*$AH14:$AS14))),2))</f>
        <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row>
    <row r="15">
      <c r="A15" t="n">
        <v>10</v>
      </c>
      <c r="B15" s="29">
        <f>Months!B15</f>
        <v/>
      </c>
      <c r="C15">
        <f>Months!C15</f>
        <v/>
      </c>
      <c r="D15">
        <f>Months!D15</f>
        <v/>
      </c>
      <c r="E15">
        <f>SUM(V15:AG15)</f>
        <v/>
      </c>
      <c r="F15">
        <f>MAX(0,ROUND(C15+D15-E15,2))</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f>IF(AH15&lt;=0,0,ROUND(MIN(AH15,MAX(0,$F15-SUMPRODUCT(($AT$3:$BE$3&lt;AT$3)*$AH15:$AS15))),2))</f>
        <v/>
      </c>
      <c r="AU15">
        <f>IF(AI15&lt;=0,0,ROUND(MIN(AI15,MAX(0,$F15-SUMPRODUCT(($AT$3:$BE$3&lt;AU$3)*$AH15:$AS15))),2))</f>
        <v/>
      </c>
      <c r="AV15">
        <f>IF(AJ15&lt;=0,0,ROUND(MIN(AJ15,MAX(0,$F15-SUMPRODUCT(($AT$3:$BE$3&lt;AV$3)*$AH15:$AS15))),2))</f>
        <v/>
      </c>
      <c r="AW15">
        <f>IF(AK15&lt;=0,0,ROUND(MIN(AK15,MAX(0,$F15-SUMPRODUCT(($AT$3:$BE$3&lt;AW$3)*$AH15:$AS15))),2))</f>
        <v/>
      </c>
      <c r="AX15">
        <f>IF(AL15&lt;=0,0,ROUND(MIN(AL15,MAX(0,$F15-SUMPRODUCT(($AT$3:$BE$3&lt;AX$3)*$AH15:$AS15))),2))</f>
        <v/>
      </c>
      <c r="AY15">
        <f>IF(AM15&lt;=0,0,ROUND(MIN(AM15,MAX(0,$F15-SUMPRODUCT(($AT$3:$BE$3&lt;AY$3)*$AH15:$AS15))),2))</f>
        <v/>
      </c>
      <c r="AZ15">
        <f>IF(AN15&lt;=0,0,ROUND(MIN(AN15,MAX(0,$F15-SUMPRODUCT(($AT$3:$BE$3&lt;AZ$3)*$AH15:$AS15))),2))</f>
        <v/>
      </c>
      <c r="BA15">
        <f>IF(AO15&lt;=0,0,ROUND(MIN(AO15,MAX(0,$F15-SUMPRODUCT(($AT$3:$BE$3&lt;BA$3)*$AH15:$AS15))),2))</f>
        <v/>
      </c>
      <c r="BB15">
        <f>IF(AP15&lt;=0,0,ROUND(MIN(AP15,MAX(0,$F15-SUMPRODUCT(($AT$3:$BE$3&lt;BB$3)*$AH15:$AS15))),2))</f>
        <v/>
      </c>
      <c r="BC15">
        <f>IF(AQ15&lt;=0,0,ROUND(MIN(AQ15,MAX(0,$F15-SUMPRODUCT(($AT$3:$BE$3&lt;BC$3)*$AH15:$AS15))),2))</f>
        <v/>
      </c>
      <c r="BD15">
        <f>IF(AR15&lt;=0,0,ROUND(MIN(AR15,MAX(0,$F15-SUMPRODUCT(($AT$3:$BE$3&lt;BD$3)*$AH15:$AS15))),2))</f>
        <v/>
      </c>
      <c r="BE15">
        <f>IF(AS15&lt;=0,0,ROUND(MIN(AS15,MAX(0,$F15-SUMPRODUCT(($AT$3:$BE$3&lt;BE$3)*$AH15:$AS15))),2))</f>
        <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row>
    <row r="16">
      <c r="A16" t="n">
        <v>11</v>
      </c>
      <c r="B16" s="29">
        <f>Months!B16</f>
        <v/>
      </c>
      <c r="C16">
        <f>Months!C16</f>
        <v/>
      </c>
      <c r="D16">
        <f>Months!D16</f>
        <v/>
      </c>
      <c r="E16">
        <f>SUM(V16:AG16)</f>
        <v/>
      </c>
      <c r="F16">
        <f>MAX(0,ROUND(C16+D16-E16,2))</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f>IF(AH16&lt;=0,0,ROUND(MIN(AH16,MAX(0,$F16-SUMPRODUCT(($AT$3:$BE$3&lt;AT$3)*$AH16:$AS16))),2))</f>
        <v/>
      </c>
      <c r="AU16">
        <f>IF(AI16&lt;=0,0,ROUND(MIN(AI16,MAX(0,$F16-SUMPRODUCT(($AT$3:$BE$3&lt;AU$3)*$AH16:$AS16))),2))</f>
        <v/>
      </c>
      <c r="AV16">
        <f>IF(AJ16&lt;=0,0,ROUND(MIN(AJ16,MAX(0,$F16-SUMPRODUCT(($AT$3:$BE$3&lt;AV$3)*$AH16:$AS16))),2))</f>
        <v/>
      </c>
      <c r="AW16">
        <f>IF(AK16&lt;=0,0,ROUND(MIN(AK16,MAX(0,$F16-SUMPRODUCT(($AT$3:$BE$3&lt;AW$3)*$AH16:$AS16))),2))</f>
        <v/>
      </c>
      <c r="AX16">
        <f>IF(AL16&lt;=0,0,ROUND(MIN(AL16,MAX(0,$F16-SUMPRODUCT(($AT$3:$BE$3&lt;AX$3)*$AH16:$AS16))),2))</f>
        <v/>
      </c>
      <c r="AY16">
        <f>IF(AM16&lt;=0,0,ROUND(MIN(AM16,MAX(0,$F16-SUMPRODUCT(($AT$3:$BE$3&lt;AY$3)*$AH16:$AS16))),2))</f>
        <v/>
      </c>
      <c r="AZ16">
        <f>IF(AN16&lt;=0,0,ROUND(MIN(AN16,MAX(0,$F16-SUMPRODUCT(($AT$3:$BE$3&lt;AZ$3)*$AH16:$AS16))),2))</f>
        <v/>
      </c>
      <c r="BA16">
        <f>IF(AO16&lt;=0,0,ROUND(MIN(AO16,MAX(0,$F16-SUMPRODUCT(($AT$3:$BE$3&lt;BA$3)*$AH16:$AS16))),2))</f>
        <v/>
      </c>
      <c r="BB16">
        <f>IF(AP16&lt;=0,0,ROUND(MIN(AP16,MAX(0,$F16-SUMPRODUCT(($AT$3:$BE$3&lt;BB$3)*$AH16:$AS16))),2))</f>
        <v/>
      </c>
      <c r="BC16">
        <f>IF(AQ16&lt;=0,0,ROUND(MIN(AQ16,MAX(0,$F16-SUMPRODUCT(($AT$3:$BE$3&lt;BC$3)*$AH16:$AS16))),2))</f>
        <v/>
      </c>
      <c r="BD16">
        <f>IF(AR16&lt;=0,0,ROUND(MIN(AR16,MAX(0,$F16-SUMPRODUCT(($AT$3:$BE$3&lt;BD$3)*$AH16:$AS16))),2))</f>
        <v/>
      </c>
      <c r="BE16">
        <f>IF(AS16&lt;=0,0,ROUND(MIN(AS16,MAX(0,$F16-SUMPRODUCT(($AT$3:$BE$3&lt;BE$3)*$AH16:$AS16))),2))</f>
        <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row>
    <row r="17">
      <c r="A17" t="n">
        <v>12</v>
      </c>
      <c r="B17" s="29">
        <f>Months!B17</f>
        <v/>
      </c>
      <c r="C17">
        <f>Months!C17</f>
        <v/>
      </c>
      <c r="D17">
        <f>Months!D17</f>
        <v/>
      </c>
      <c r="E17">
        <f>SUM(V17:AG17)</f>
        <v/>
      </c>
      <c r="F17">
        <f>MAX(0,ROUND(C17+D17-E17,2))</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f>IF(AH17&lt;=0,0,ROUND(MIN(AH17,MAX(0,$F17-SUMPRODUCT(($AT$3:$BE$3&lt;AT$3)*$AH17:$AS17))),2))</f>
        <v/>
      </c>
      <c r="AU17">
        <f>IF(AI17&lt;=0,0,ROUND(MIN(AI17,MAX(0,$F17-SUMPRODUCT(($AT$3:$BE$3&lt;AU$3)*$AH17:$AS17))),2))</f>
        <v/>
      </c>
      <c r="AV17">
        <f>IF(AJ17&lt;=0,0,ROUND(MIN(AJ17,MAX(0,$F17-SUMPRODUCT(($AT$3:$BE$3&lt;AV$3)*$AH17:$AS17))),2))</f>
        <v/>
      </c>
      <c r="AW17">
        <f>IF(AK17&lt;=0,0,ROUND(MIN(AK17,MAX(0,$F17-SUMPRODUCT(($AT$3:$BE$3&lt;AW$3)*$AH17:$AS17))),2))</f>
        <v/>
      </c>
      <c r="AX17">
        <f>IF(AL17&lt;=0,0,ROUND(MIN(AL17,MAX(0,$F17-SUMPRODUCT(($AT$3:$BE$3&lt;AX$3)*$AH17:$AS17))),2))</f>
        <v/>
      </c>
      <c r="AY17">
        <f>IF(AM17&lt;=0,0,ROUND(MIN(AM17,MAX(0,$F17-SUMPRODUCT(($AT$3:$BE$3&lt;AY$3)*$AH17:$AS17))),2))</f>
        <v/>
      </c>
      <c r="AZ17">
        <f>IF(AN17&lt;=0,0,ROUND(MIN(AN17,MAX(0,$F17-SUMPRODUCT(($AT$3:$BE$3&lt;AZ$3)*$AH17:$AS17))),2))</f>
        <v/>
      </c>
      <c r="BA17">
        <f>IF(AO17&lt;=0,0,ROUND(MIN(AO17,MAX(0,$F17-SUMPRODUCT(($AT$3:$BE$3&lt;BA$3)*$AH17:$AS17))),2))</f>
        <v/>
      </c>
      <c r="BB17">
        <f>IF(AP17&lt;=0,0,ROUND(MIN(AP17,MAX(0,$F17-SUMPRODUCT(($AT$3:$BE$3&lt;BB$3)*$AH17:$AS17))),2))</f>
        <v/>
      </c>
      <c r="BC17">
        <f>IF(AQ17&lt;=0,0,ROUND(MIN(AQ17,MAX(0,$F17-SUMPRODUCT(($AT$3:$BE$3&lt;BC$3)*$AH17:$AS17))),2))</f>
        <v/>
      </c>
      <c r="BD17">
        <f>IF(AR17&lt;=0,0,ROUND(MIN(AR17,MAX(0,$F17-SUMPRODUCT(($AT$3:$BE$3&lt;BD$3)*$AH17:$AS17))),2))</f>
        <v/>
      </c>
      <c r="BE17">
        <f>IF(AS17&lt;=0,0,ROUND(MIN(AS17,MAX(0,$F17-SUMPRODUCT(($AT$3:$BE$3&lt;BE$3)*$AH17:$AS17))),2))</f>
        <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row>
    <row r="18">
      <c r="A18" t="n">
        <v>13</v>
      </c>
      <c r="B18" s="29">
        <f>Months!B18</f>
        <v/>
      </c>
      <c r="C18">
        <f>Months!C18</f>
        <v/>
      </c>
      <c r="D18">
        <f>Months!D18</f>
        <v/>
      </c>
      <c r="E18">
        <f>SUM(V18:AG18)</f>
        <v/>
      </c>
      <c r="F18">
        <f>MAX(0,ROUND(C18+D18-E18,2))</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f>IF(AH18&lt;=0,0,ROUND(MIN(AH18,MAX(0,$F18-SUMPRODUCT(($AT$3:$BE$3&lt;AT$3)*$AH18:$AS18))),2))</f>
        <v/>
      </c>
      <c r="AU18">
        <f>IF(AI18&lt;=0,0,ROUND(MIN(AI18,MAX(0,$F18-SUMPRODUCT(($AT$3:$BE$3&lt;AU$3)*$AH18:$AS18))),2))</f>
        <v/>
      </c>
      <c r="AV18">
        <f>IF(AJ18&lt;=0,0,ROUND(MIN(AJ18,MAX(0,$F18-SUMPRODUCT(($AT$3:$BE$3&lt;AV$3)*$AH18:$AS18))),2))</f>
        <v/>
      </c>
      <c r="AW18">
        <f>IF(AK18&lt;=0,0,ROUND(MIN(AK18,MAX(0,$F18-SUMPRODUCT(($AT$3:$BE$3&lt;AW$3)*$AH18:$AS18))),2))</f>
        <v/>
      </c>
      <c r="AX18">
        <f>IF(AL18&lt;=0,0,ROUND(MIN(AL18,MAX(0,$F18-SUMPRODUCT(($AT$3:$BE$3&lt;AX$3)*$AH18:$AS18))),2))</f>
        <v/>
      </c>
      <c r="AY18">
        <f>IF(AM18&lt;=0,0,ROUND(MIN(AM18,MAX(0,$F18-SUMPRODUCT(($AT$3:$BE$3&lt;AY$3)*$AH18:$AS18))),2))</f>
        <v/>
      </c>
      <c r="AZ18">
        <f>IF(AN18&lt;=0,0,ROUND(MIN(AN18,MAX(0,$F18-SUMPRODUCT(($AT$3:$BE$3&lt;AZ$3)*$AH18:$AS18))),2))</f>
        <v/>
      </c>
      <c r="BA18">
        <f>IF(AO18&lt;=0,0,ROUND(MIN(AO18,MAX(0,$F18-SUMPRODUCT(($AT$3:$BE$3&lt;BA$3)*$AH18:$AS18))),2))</f>
        <v/>
      </c>
      <c r="BB18">
        <f>IF(AP18&lt;=0,0,ROUND(MIN(AP18,MAX(0,$F18-SUMPRODUCT(($AT$3:$BE$3&lt;BB$3)*$AH18:$AS18))),2))</f>
        <v/>
      </c>
      <c r="BC18">
        <f>IF(AQ18&lt;=0,0,ROUND(MIN(AQ18,MAX(0,$F18-SUMPRODUCT(($AT$3:$BE$3&lt;BC$3)*$AH18:$AS18))),2))</f>
        <v/>
      </c>
      <c r="BD18">
        <f>IF(AR18&lt;=0,0,ROUND(MIN(AR18,MAX(0,$F18-SUMPRODUCT(($AT$3:$BE$3&lt;BD$3)*$AH18:$AS18))),2))</f>
        <v/>
      </c>
      <c r="BE18">
        <f>IF(AS18&lt;=0,0,ROUND(MIN(AS18,MAX(0,$F18-SUMPRODUCT(($AT$3:$BE$3&lt;BE$3)*$AH18:$AS18))),2))</f>
        <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row>
    <row r="19">
      <c r="A19" t="n">
        <v>14</v>
      </c>
      <c r="B19" s="29">
        <f>Months!B19</f>
        <v/>
      </c>
      <c r="C19">
        <f>Months!C19</f>
        <v/>
      </c>
      <c r="D19">
        <f>Months!D19</f>
        <v/>
      </c>
      <c r="E19">
        <f>SUM(V19:AG19)</f>
        <v/>
      </c>
      <c r="F19">
        <f>MAX(0,ROUND(C19+D19-E19,2))</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f>IF(AH19&lt;=0,0,ROUND(MIN(AH19,MAX(0,$F19-SUMPRODUCT(($AT$3:$BE$3&lt;AT$3)*$AH19:$AS19))),2))</f>
        <v/>
      </c>
      <c r="AU19">
        <f>IF(AI19&lt;=0,0,ROUND(MIN(AI19,MAX(0,$F19-SUMPRODUCT(($AT$3:$BE$3&lt;AU$3)*$AH19:$AS19))),2))</f>
        <v/>
      </c>
      <c r="AV19">
        <f>IF(AJ19&lt;=0,0,ROUND(MIN(AJ19,MAX(0,$F19-SUMPRODUCT(($AT$3:$BE$3&lt;AV$3)*$AH19:$AS19))),2))</f>
        <v/>
      </c>
      <c r="AW19">
        <f>IF(AK19&lt;=0,0,ROUND(MIN(AK19,MAX(0,$F19-SUMPRODUCT(($AT$3:$BE$3&lt;AW$3)*$AH19:$AS19))),2))</f>
        <v/>
      </c>
      <c r="AX19">
        <f>IF(AL19&lt;=0,0,ROUND(MIN(AL19,MAX(0,$F19-SUMPRODUCT(($AT$3:$BE$3&lt;AX$3)*$AH19:$AS19))),2))</f>
        <v/>
      </c>
      <c r="AY19">
        <f>IF(AM19&lt;=0,0,ROUND(MIN(AM19,MAX(0,$F19-SUMPRODUCT(($AT$3:$BE$3&lt;AY$3)*$AH19:$AS19))),2))</f>
        <v/>
      </c>
      <c r="AZ19">
        <f>IF(AN19&lt;=0,0,ROUND(MIN(AN19,MAX(0,$F19-SUMPRODUCT(($AT$3:$BE$3&lt;AZ$3)*$AH19:$AS19))),2))</f>
        <v/>
      </c>
      <c r="BA19">
        <f>IF(AO19&lt;=0,0,ROUND(MIN(AO19,MAX(0,$F19-SUMPRODUCT(($AT$3:$BE$3&lt;BA$3)*$AH19:$AS19))),2))</f>
        <v/>
      </c>
      <c r="BB19">
        <f>IF(AP19&lt;=0,0,ROUND(MIN(AP19,MAX(0,$F19-SUMPRODUCT(($AT$3:$BE$3&lt;BB$3)*$AH19:$AS19))),2))</f>
        <v/>
      </c>
      <c r="BC19">
        <f>IF(AQ19&lt;=0,0,ROUND(MIN(AQ19,MAX(0,$F19-SUMPRODUCT(($AT$3:$BE$3&lt;BC$3)*$AH19:$AS19))),2))</f>
        <v/>
      </c>
      <c r="BD19">
        <f>IF(AR19&lt;=0,0,ROUND(MIN(AR19,MAX(0,$F19-SUMPRODUCT(($AT$3:$BE$3&lt;BD$3)*$AH19:$AS19))),2))</f>
        <v/>
      </c>
      <c r="BE19">
        <f>IF(AS19&lt;=0,0,ROUND(MIN(AS19,MAX(0,$F19-SUMPRODUCT(($AT$3:$BE$3&lt;BE$3)*$AH19:$AS19))),2))</f>
        <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row>
    <row r="20">
      <c r="A20" t="n">
        <v>15</v>
      </c>
      <c r="B20" s="29">
        <f>Months!B20</f>
        <v/>
      </c>
      <c r="C20">
        <f>Months!C20</f>
        <v/>
      </c>
      <c r="D20">
        <f>Months!D20</f>
        <v/>
      </c>
      <c r="E20">
        <f>SUM(V20:AG20)</f>
        <v/>
      </c>
      <c r="F20">
        <f>MAX(0,ROUND(C20+D20-E20,2))</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f>IF(AH20&lt;=0,0,ROUND(MIN(AH20,MAX(0,$F20-SUMPRODUCT(($AT$3:$BE$3&lt;AT$3)*$AH20:$AS20))),2))</f>
        <v/>
      </c>
      <c r="AU20">
        <f>IF(AI20&lt;=0,0,ROUND(MIN(AI20,MAX(0,$F20-SUMPRODUCT(($AT$3:$BE$3&lt;AU$3)*$AH20:$AS20))),2))</f>
        <v/>
      </c>
      <c r="AV20">
        <f>IF(AJ20&lt;=0,0,ROUND(MIN(AJ20,MAX(0,$F20-SUMPRODUCT(($AT$3:$BE$3&lt;AV$3)*$AH20:$AS20))),2))</f>
        <v/>
      </c>
      <c r="AW20">
        <f>IF(AK20&lt;=0,0,ROUND(MIN(AK20,MAX(0,$F20-SUMPRODUCT(($AT$3:$BE$3&lt;AW$3)*$AH20:$AS20))),2))</f>
        <v/>
      </c>
      <c r="AX20">
        <f>IF(AL20&lt;=0,0,ROUND(MIN(AL20,MAX(0,$F20-SUMPRODUCT(($AT$3:$BE$3&lt;AX$3)*$AH20:$AS20))),2))</f>
        <v/>
      </c>
      <c r="AY20">
        <f>IF(AM20&lt;=0,0,ROUND(MIN(AM20,MAX(0,$F20-SUMPRODUCT(($AT$3:$BE$3&lt;AY$3)*$AH20:$AS20))),2))</f>
        <v/>
      </c>
      <c r="AZ20">
        <f>IF(AN20&lt;=0,0,ROUND(MIN(AN20,MAX(0,$F20-SUMPRODUCT(($AT$3:$BE$3&lt;AZ$3)*$AH20:$AS20))),2))</f>
        <v/>
      </c>
      <c r="BA20">
        <f>IF(AO20&lt;=0,0,ROUND(MIN(AO20,MAX(0,$F20-SUMPRODUCT(($AT$3:$BE$3&lt;BA$3)*$AH20:$AS20))),2))</f>
        <v/>
      </c>
      <c r="BB20">
        <f>IF(AP20&lt;=0,0,ROUND(MIN(AP20,MAX(0,$F20-SUMPRODUCT(($AT$3:$BE$3&lt;BB$3)*$AH20:$AS20))),2))</f>
        <v/>
      </c>
      <c r="BC20">
        <f>IF(AQ20&lt;=0,0,ROUND(MIN(AQ20,MAX(0,$F20-SUMPRODUCT(($AT$3:$BE$3&lt;BC$3)*$AH20:$AS20))),2))</f>
        <v/>
      </c>
      <c r="BD20">
        <f>IF(AR20&lt;=0,0,ROUND(MIN(AR20,MAX(0,$F20-SUMPRODUCT(($AT$3:$BE$3&lt;BD$3)*$AH20:$AS20))),2))</f>
        <v/>
      </c>
      <c r="BE20">
        <f>IF(AS20&lt;=0,0,ROUND(MIN(AS20,MAX(0,$F20-SUMPRODUCT(($AT$3:$BE$3&lt;BE$3)*$AH20:$AS20))),2))</f>
        <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row>
    <row r="21">
      <c r="A21" t="n">
        <v>16</v>
      </c>
      <c r="B21" s="29">
        <f>Months!B21</f>
        <v/>
      </c>
      <c r="C21">
        <f>Months!C21</f>
        <v/>
      </c>
      <c r="D21">
        <f>Months!D21</f>
        <v/>
      </c>
      <c r="E21">
        <f>SUM(V21:AG21)</f>
        <v/>
      </c>
      <c r="F21">
        <f>MAX(0,ROUND(C21+D21-E21,2))</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f>IF(AH21&lt;=0,0,ROUND(MIN(AH21,MAX(0,$F21-SUMPRODUCT(($AT$3:$BE$3&lt;AT$3)*$AH21:$AS21))),2))</f>
        <v/>
      </c>
      <c r="AU21">
        <f>IF(AI21&lt;=0,0,ROUND(MIN(AI21,MAX(0,$F21-SUMPRODUCT(($AT$3:$BE$3&lt;AU$3)*$AH21:$AS21))),2))</f>
        <v/>
      </c>
      <c r="AV21">
        <f>IF(AJ21&lt;=0,0,ROUND(MIN(AJ21,MAX(0,$F21-SUMPRODUCT(($AT$3:$BE$3&lt;AV$3)*$AH21:$AS21))),2))</f>
        <v/>
      </c>
      <c r="AW21">
        <f>IF(AK21&lt;=0,0,ROUND(MIN(AK21,MAX(0,$F21-SUMPRODUCT(($AT$3:$BE$3&lt;AW$3)*$AH21:$AS21))),2))</f>
        <v/>
      </c>
      <c r="AX21">
        <f>IF(AL21&lt;=0,0,ROUND(MIN(AL21,MAX(0,$F21-SUMPRODUCT(($AT$3:$BE$3&lt;AX$3)*$AH21:$AS21))),2))</f>
        <v/>
      </c>
      <c r="AY21">
        <f>IF(AM21&lt;=0,0,ROUND(MIN(AM21,MAX(0,$F21-SUMPRODUCT(($AT$3:$BE$3&lt;AY$3)*$AH21:$AS21))),2))</f>
        <v/>
      </c>
      <c r="AZ21">
        <f>IF(AN21&lt;=0,0,ROUND(MIN(AN21,MAX(0,$F21-SUMPRODUCT(($AT$3:$BE$3&lt;AZ$3)*$AH21:$AS21))),2))</f>
        <v/>
      </c>
      <c r="BA21">
        <f>IF(AO21&lt;=0,0,ROUND(MIN(AO21,MAX(0,$F21-SUMPRODUCT(($AT$3:$BE$3&lt;BA$3)*$AH21:$AS21))),2))</f>
        <v/>
      </c>
      <c r="BB21">
        <f>IF(AP21&lt;=0,0,ROUND(MIN(AP21,MAX(0,$F21-SUMPRODUCT(($AT$3:$BE$3&lt;BB$3)*$AH21:$AS21))),2))</f>
        <v/>
      </c>
      <c r="BC21">
        <f>IF(AQ21&lt;=0,0,ROUND(MIN(AQ21,MAX(0,$F21-SUMPRODUCT(($AT$3:$BE$3&lt;BC$3)*$AH21:$AS21))),2))</f>
        <v/>
      </c>
      <c r="BD21">
        <f>IF(AR21&lt;=0,0,ROUND(MIN(AR21,MAX(0,$F21-SUMPRODUCT(($AT$3:$BE$3&lt;BD$3)*$AH21:$AS21))),2))</f>
        <v/>
      </c>
      <c r="BE21">
        <f>IF(AS21&lt;=0,0,ROUND(MIN(AS21,MAX(0,$F21-SUMPRODUCT(($AT$3:$BE$3&lt;BE$3)*$AH21:$AS21))),2))</f>
        <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row>
    <row r="22">
      <c r="A22" t="n">
        <v>17</v>
      </c>
      <c r="B22" s="29">
        <f>Months!B22</f>
        <v/>
      </c>
      <c r="C22">
        <f>Months!C22</f>
        <v/>
      </c>
      <c r="D22">
        <f>Months!D22</f>
        <v/>
      </c>
      <c r="E22">
        <f>SUM(V22:AG22)</f>
        <v/>
      </c>
      <c r="F22">
        <f>MAX(0,ROUND(C22+D22-E22,2))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f>IF(AH22&lt;=0,0,ROUND(MIN(AH22,MAX(0,$F22-SUMPRODUCT(($AT$3:$BE$3&lt;AT$3)*$AH22:$AS22))),2))</f>
        <v/>
      </c>
      <c r="AU22">
        <f>IF(AI22&lt;=0,0,ROUND(MIN(AI22,MAX(0,$F22-SUMPRODUCT(($AT$3:$BE$3&lt;AU$3)*$AH22:$AS22))),2))</f>
        <v/>
      </c>
      <c r="AV22">
        <f>IF(AJ22&lt;=0,0,ROUND(MIN(AJ22,MAX(0,$F22-SUMPRODUCT(($AT$3:$BE$3&lt;AV$3)*$AH22:$AS22))),2))</f>
        <v/>
      </c>
      <c r="AW22">
        <f>IF(AK22&lt;=0,0,ROUND(MIN(AK22,MAX(0,$F22-SUMPRODUCT(($AT$3:$BE$3&lt;AW$3)*$AH22:$AS22))),2))</f>
        <v/>
      </c>
      <c r="AX22">
        <f>IF(AL22&lt;=0,0,ROUND(MIN(AL22,MAX(0,$F22-SUMPRODUCT(($AT$3:$BE$3&lt;AX$3)*$AH22:$AS22))),2))</f>
        <v/>
      </c>
      <c r="AY22">
        <f>IF(AM22&lt;=0,0,ROUND(MIN(AM22,MAX(0,$F22-SUMPRODUCT(($AT$3:$BE$3&lt;AY$3)*$AH22:$AS22))),2))</f>
        <v/>
      </c>
      <c r="AZ22">
        <f>IF(AN22&lt;=0,0,ROUND(MIN(AN22,MAX(0,$F22-SUMPRODUCT(($AT$3:$BE$3&lt;AZ$3)*$AH22:$AS22))),2))</f>
        <v/>
      </c>
      <c r="BA22">
        <f>IF(AO22&lt;=0,0,ROUND(MIN(AO22,MAX(0,$F22-SUMPRODUCT(($AT$3:$BE$3&lt;BA$3)*$AH22:$AS22))),2))</f>
        <v/>
      </c>
      <c r="BB22">
        <f>IF(AP22&lt;=0,0,ROUND(MIN(AP22,MAX(0,$F22-SUMPRODUCT(($AT$3:$BE$3&lt;BB$3)*$AH22:$AS22))),2))</f>
        <v/>
      </c>
      <c r="BC22">
        <f>IF(AQ22&lt;=0,0,ROUND(MIN(AQ22,MAX(0,$F22-SUMPRODUCT(($AT$3:$BE$3&lt;BC$3)*$AH22:$AS22))),2))</f>
        <v/>
      </c>
      <c r="BD22">
        <f>IF(AR22&lt;=0,0,ROUND(MIN(AR22,MAX(0,$F22-SUMPRODUCT(($AT$3:$BE$3&lt;BD$3)*$AH22:$AS22))),2))</f>
        <v/>
      </c>
      <c r="BE22">
        <f>IF(AS22&lt;=0,0,ROUND(MIN(AS22,MAX(0,$F22-SUMPRODUCT(($AT$3:$BE$3&lt;BE$3)*$AH22:$AS22))),2))</f>
        <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row>
    <row r="23">
      <c r="A23" t="n">
        <v>18</v>
      </c>
      <c r="B23" s="29">
        <f>Months!B23</f>
        <v/>
      </c>
      <c r="C23">
        <f>Months!C23</f>
        <v/>
      </c>
      <c r="D23">
        <f>Months!D23</f>
        <v/>
      </c>
      <c r="E23">
        <f>SUM(V23:AG23)</f>
        <v/>
      </c>
      <c r="F23">
        <f>MAX(0,ROUND(C23+D23-E23,2))</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f>IF(AH23&lt;=0,0,ROUND(MIN(AH23,MAX(0,$F23-SUMPRODUCT(($AT$3:$BE$3&lt;AT$3)*$AH23:$AS23))),2))</f>
        <v/>
      </c>
      <c r="AU23">
        <f>IF(AI23&lt;=0,0,ROUND(MIN(AI23,MAX(0,$F23-SUMPRODUCT(($AT$3:$BE$3&lt;AU$3)*$AH23:$AS23))),2))</f>
        <v/>
      </c>
      <c r="AV23">
        <f>IF(AJ23&lt;=0,0,ROUND(MIN(AJ23,MAX(0,$F23-SUMPRODUCT(($AT$3:$BE$3&lt;AV$3)*$AH23:$AS23))),2))</f>
        <v/>
      </c>
      <c r="AW23">
        <f>IF(AK23&lt;=0,0,ROUND(MIN(AK23,MAX(0,$F23-SUMPRODUCT(($AT$3:$BE$3&lt;AW$3)*$AH23:$AS23))),2))</f>
        <v/>
      </c>
      <c r="AX23">
        <f>IF(AL23&lt;=0,0,ROUND(MIN(AL23,MAX(0,$F23-SUMPRODUCT(($AT$3:$BE$3&lt;AX$3)*$AH23:$AS23))),2))</f>
        <v/>
      </c>
      <c r="AY23">
        <f>IF(AM23&lt;=0,0,ROUND(MIN(AM23,MAX(0,$F23-SUMPRODUCT(($AT$3:$BE$3&lt;AY$3)*$AH23:$AS23))),2))</f>
        <v/>
      </c>
      <c r="AZ23">
        <f>IF(AN23&lt;=0,0,ROUND(MIN(AN23,MAX(0,$F23-SUMPRODUCT(($AT$3:$BE$3&lt;AZ$3)*$AH23:$AS23))),2))</f>
        <v/>
      </c>
      <c r="BA23">
        <f>IF(AO23&lt;=0,0,ROUND(MIN(AO23,MAX(0,$F23-SUMPRODUCT(($AT$3:$BE$3&lt;BA$3)*$AH23:$AS23))),2))</f>
        <v/>
      </c>
      <c r="BB23">
        <f>IF(AP23&lt;=0,0,ROUND(MIN(AP23,MAX(0,$F23-SUMPRODUCT(($AT$3:$BE$3&lt;BB$3)*$AH23:$AS23))),2))</f>
        <v/>
      </c>
      <c r="BC23">
        <f>IF(AQ23&lt;=0,0,ROUND(MIN(AQ23,MAX(0,$F23-SUMPRODUCT(($AT$3:$BE$3&lt;BC$3)*$AH23:$AS23))),2))</f>
        <v/>
      </c>
      <c r="BD23">
        <f>IF(AR23&lt;=0,0,ROUND(MIN(AR23,MAX(0,$F23-SUMPRODUCT(($AT$3:$BE$3&lt;BD$3)*$AH23:$AS23))),2))</f>
        <v/>
      </c>
      <c r="BE23">
        <f>IF(AS23&lt;=0,0,ROUND(MIN(AS23,MAX(0,$F23-SUMPRODUCT(($AT$3:$BE$3&lt;BE$3)*$AH23:$AS23))),2))</f>
        <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row>
    <row r="24">
      <c r="A24" t="n">
        <v>19</v>
      </c>
      <c r="B24" s="29">
        <f>Months!B24</f>
        <v/>
      </c>
      <c r="C24">
        <f>Months!C24</f>
        <v/>
      </c>
      <c r="D24">
        <f>Months!D24</f>
        <v/>
      </c>
      <c r="E24">
        <f>SUM(V24:AG24)</f>
        <v/>
      </c>
      <c r="F24">
        <f>MAX(0,ROUND(C24+D24-E24,2))</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f>IF(AH24&lt;=0,0,ROUND(MIN(AH24,MAX(0,$F24-SUMPRODUCT(($AT$3:$BE$3&lt;AT$3)*$AH24:$AS24))),2))</f>
        <v/>
      </c>
      <c r="AU24">
        <f>IF(AI24&lt;=0,0,ROUND(MIN(AI24,MAX(0,$F24-SUMPRODUCT(($AT$3:$BE$3&lt;AU$3)*$AH24:$AS24))),2))</f>
        <v/>
      </c>
      <c r="AV24">
        <f>IF(AJ24&lt;=0,0,ROUND(MIN(AJ24,MAX(0,$F24-SUMPRODUCT(($AT$3:$BE$3&lt;AV$3)*$AH24:$AS24))),2))</f>
        <v/>
      </c>
      <c r="AW24">
        <f>IF(AK24&lt;=0,0,ROUND(MIN(AK24,MAX(0,$F24-SUMPRODUCT(($AT$3:$BE$3&lt;AW$3)*$AH24:$AS24))),2))</f>
        <v/>
      </c>
      <c r="AX24">
        <f>IF(AL24&lt;=0,0,ROUND(MIN(AL24,MAX(0,$F24-SUMPRODUCT(($AT$3:$BE$3&lt;AX$3)*$AH24:$AS24))),2))</f>
        <v/>
      </c>
      <c r="AY24">
        <f>IF(AM24&lt;=0,0,ROUND(MIN(AM24,MAX(0,$F24-SUMPRODUCT(($AT$3:$BE$3&lt;AY$3)*$AH24:$AS24))),2))</f>
        <v/>
      </c>
      <c r="AZ24">
        <f>IF(AN24&lt;=0,0,ROUND(MIN(AN24,MAX(0,$F24-SUMPRODUCT(($AT$3:$BE$3&lt;AZ$3)*$AH24:$AS24))),2))</f>
        <v/>
      </c>
      <c r="BA24">
        <f>IF(AO24&lt;=0,0,ROUND(MIN(AO24,MAX(0,$F24-SUMPRODUCT(($AT$3:$BE$3&lt;BA$3)*$AH24:$AS24))),2))</f>
        <v/>
      </c>
      <c r="BB24">
        <f>IF(AP24&lt;=0,0,ROUND(MIN(AP24,MAX(0,$F24-SUMPRODUCT(($AT$3:$BE$3&lt;BB$3)*$AH24:$AS24))),2))</f>
        <v/>
      </c>
      <c r="BC24">
        <f>IF(AQ24&lt;=0,0,ROUND(MIN(AQ24,MAX(0,$F24-SUMPRODUCT(($AT$3:$BE$3&lt;BC$3)*$AH24:$AS24))),2))</f>
        <v/>
      </c>
      <c r="BD24">
        <f>IF(AR24&lt;=0,0,ROUND(MIN(AR24,MAX(0,$F24-SUMPRODUCT(($AT$3:$BE$3&lt;BD$3)*$AH24:$AS24))),2))</f>
        <v/>
      </c>
      <c r="BE24">
        <f>IF(AS24&lt;=0,0,ROUND(MIN(AS24,MAX(0,$F24-SUMPRODUCT(($AT$3:$BE$3&lt;BE$3)*$AH24:$AS24))),2))</f>
        <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row>
    <row r="25">
      <c r="A25" t="n">
        <v>20</v>
      </c>
      <c r="B25" s="29">
        <f>Months!B25</f>
        <v/>
      </c>
      <c r="C25">
        <f>Months!C25</f>
        <v/>
      </c>
      <c r="D25">
        <f>Months!D25</f>
        <v/>
      </c>
      <c r="E25">
        <f>SUM(V25:AG25)</f>
        <v/>
      </c>
      <c r="F25">
        <f>MAX(0,ROUND(C25+D25-E25,2))</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f>IF(AH25&lt;=0,0,ROUND(MIN(AH25,MAX(0,$F25-SUMPRODUCT(($AT$3:$BE$3&lt;AT$3)*$AH25:$AS25))),2))</f>
        <v/>
      </c>
      <c r="AU25">
        <f>IF(AI25&lt;=0,0,ROUND(MIN(AI25,MAX(0,$F25-SUMPRODUCT(($AT$3:$BE$3&lt;AU$3)*$AH25:$AS25))),2))</f>
        <v/>
      </c>
      <c r="AV25">
        <f>IF(AJ25&lt;=0,0,ROUND(MIN(AJ25,MAX(0,$F25-SUMPRODUCT(($AT$3:$BE$3&lt;AV$3)*$AH25:$AS25))),2))</f>
        <v/>
      </c>
      <c r="AW25">
        <f>IF(AK25&lt;=0,0,ROUND(MIN(AK25,MAX(0,$F25-SUMPRODUCT(($AT$3:$BE$3&lt;AW$3)*$AH25:$AS25))),2))</f>
        <v/>
      </c>
      <c r="AX25">
        <f>IF(AL25&lt;=0,0,ROUND(MIN(AL25,MAX(0,$F25-SUMPRODUCT(($AT$3:$BE$3&lt;AX$3)*$AH25:$AS25))),2))</f>
        <v/>
      </c>
      <c r="AY25">
        <f>IF(AM25&lt;=0,0,ROUND(MIN(AM25,MAX(0,$F25-SUMPRODUCT(($AT$3:$BE$3&lt;AY$3)*$AH25:$AS25))),2))</f>
        <v/>
      </c>
      <c r="AZ25">
        <f>IF(AN25&lt;=0,0,ROUND(MIN(AN25,MAX(0,$F25-SUMPRODUCT(($AT$3:$BE$3&lt;AZ$3)*$AH25:$AS25))),2))</f>
        <v/>
      </c>
      <c r="BA25">
        <f>IF(AO25&lt;=0,0,ROUND(MIN(AO25,MAX(0,$F25-SUMPRODUCT(($AT$3:$BE$3&lt;BA$3)*$AH25:$AS25))),2))</f>
        <v/>
      </c>
      <c r="BB25">
        <f>IF(AP25&lt;=0,0,ROUND(MIN(AP25,MAX(0,$F25-SUMPRODUCT(($AT$3:$BE$3&lt;BB$3)*$AH25:$AS25))),2))</f>
        <v/>
      </c>
      <c r="BC25">
        <f>IF(AQ25&lt;=0,0,ROUND(MIN(AQ25,MAX(0,$F25-SUMPRODUCT(($AT$3:$BE$3&lt;BC$3)*$AH25:$AS25))),2))</f>
        <v/>
      </c>
      <c r="BD25">
        <f>IF(AR25&lt;=0,0,ROUND(MIN(AR25,MAX(0,$F25-SUMPRODUCT(($AT$3:$BE$3&lt;BD$3)*$AH25:$AS25))),2))</f>
        <v/>
      </c>
      <c r="BE25">
        <f>IF(AS25&lt;=0,0,ROUND(MIN(AS25,MAX(0,$F25-SUMPRODUCT(($AT$3:$BE$3&lt;BE$3)*$AH25:$AS25))),2))</f>
        <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row>
    <row r="26">
      <c r="A26" t="n">
        <v>21</v>
      </c>
      <c r="B26" s="29">
        <f>Months!B26</f>
        <v/>
      </c>
      <c r="C26">
        <f>Months!C26</f>
        <v/>
      </c>
      <c r="D26">
        <f>Months!D26</f>
        <v/>
      </c>
      <c r="E26">
        <f>SUM(V26:AG26)</f>
        <v/>
      </c>
      <c r="F26">
        <f>MAX(0,ROUND(C26+D26-E26,2))</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f>IF(AH26&lt;=0,0,ROUND(MIN(AH26,MAX(0,$F26-SUMPRODUCT(($AT$3:$BE$3&lt;AT$3)*$AH26:$AS26))),2))</f>
        <v/>
      </c>
      <c r="AU26">
        <f>IF(AI26&lt;=0,0,ROUND(MIN(AI26,MAX(0,$F26-SUMPRODUCT(($AT$3:$BE$3&lt;AU$3)*$AH26:$AS26))),2))</f>
        <v/>
      </c>
      <c r="AV26">
        <f>IF(AJ26&lt;=0,0,ROUND(MIN(AJ26,MAX(0,$F26-SUMPRODUCT(($AT$3:$BE$3&lt;AV$3)*$AH26:$AS26))),2))</f>
        <v/>
      </c>
      <c r="AW26">
        <f>IF(AK26&lt;=0,0,ROUND(MIN(AK26,MAX(0,$F26-SUMPRODUCT(($AT$3:$BE$3&lt;AW$3)*$AH26:$AS26))),2))</f>
        <v/>
      </c>
      <c r="AX26">
        <f>IF(AL26&lt;=0,0,ROUND(MIN(AL26,MAX(0,$F26-SUMPRODUCT(($AT$3:$BE$3&lt;AX$3)*$AH26:$AS26))),2))</f>
        <v/>
      </c>
      <c r="AY26">
        <f>IF(AM26&lt;=0,0,ROUND(MIN(AM26,MAX(0,$F26-SUMPRODUCT(($AT$3:$BE$3&lt;AY$3)*$AH26:$AS26))),2))</f>
        <v/>
      </c>
      <c r="AZ26">
        <f>IF(AN26&lt;=0,0,ROUND(MIN(AN26,MAX(0,$F26-SUMPRODUCT(($AT$3:$BE$3&lt;AZ$3)*$AH26:$AS26))),2))</f>
        <v/>
      </c>
      <c r="BA26">
        <f>IF(AO26&lt;=0,0,ROUND(MIN(AO26,MAX(0,$F26-SUMPRODUCT(($AT$3:$BE$3&lt;BA$3)*$AH26:$AS26))),2))</f>
        <v/>
      </c>
      <c r="BB26">
        <f>IF(AP26&lt;=0,0,ROUND(MIN(AP26,MAX(0,$F26-SUMPRODUCT(($AT$3:$BE$3&lt;BB$3)*$AH26:$AS26))),2))</f>
        <v/>
      </c>
      <c r="BC26">
        <f>IF(AQ26&lt;=0,0,ROUND(MIN(AQ26,MAX(0,$F26-SUMPRODUCT(($AT$3:$BE$3&lt;BC$3)*$AH26:$AS26))),2))</f>
        <v/>
      </c>
      <c r="BD26">
        <f>IF(AR26&lt;=0,0,ROUND(MIN(AR26,MAX(0,$F26-SUMPRODUCT(($AT$3:$BE$3&lt;BD$3)*$AH26:$AS26))),2))</f>
        <v/>
      </c>
      <c r="BE26">
        <f>IF(AS26&lt;=0,0,ROUND(MIN(AS26,MAX(0,$F26-SUMPRODUCT(($AT$3:$BE$3&lt;BE$3)*$AH26:$AS26))),2))</f>
        <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row>
    <row r="27">
      <c r="A27" t="n">
        <v>22</v>
      </c>
      <c r="B27" s="29">
        <f>Months!B27</f>
        <v/>
      </c>
      <c r="C27">
        <f>Months!C27</f>
        <v/>
      </c>
      <c r="D27">
        <f>Months!D27</f>
        <v/>
      </c>
      <c r="E27">
        <f>SUM(V27:AG27)</f>
        <v/>
      </c>
      <c r="F27">
        <f>MAX(0,ROUND(C27+D27-E27,2))</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f>IF(AH27&lt;=0,0,ROUND(MIN(AH27,MAX(0,$F27-SUMPRODUCT(($AT$3:$BE$3&lt;AT$3)*$AH27:$AS27))),2))</f>
        <v/>
      </c>
      <c r="AU27">
        <f>IF(AI27&lt;=0,0,ROUND(MIN(AI27,MAX(0,$F27-SUMPRODUCT(($AT$3:$BE$3&lt;AU$3)*$AH27:$AS27))),2))</f>
        <v/>
      </c>
      <c r="AV27">
        <f>IF(AJ27&lt;=0,0,ROUND(MIN(AJ27,MAX(0,$F27-SUMPRODUCT(($AT$3:$BE$3&lt;AV$3)*$AH27:$AS27))),2))</f>
        <v/>
      </c>
      <c r="AW27">
        <f>IF(AK27&lt;=0,0,ROUND(MIN(AK27,MAX(0,$F27-SUMPRODUCT(($AT$3:$BE$3&lt;AW$3)*$AH27:$AS27))),2))</f>
        <v/>
      </c>
      <c r="AX27">
        <f>IF(AL27&lt;=0,0,ROUND(MIN(AL27,MAX(0,$F27-SUMPRODUCT(($AT$3:$BE$3&lt;AX$3)*$AH27:$AS27))),2))</f>
        <v/>
      </c>
      <c r="AY27">
        <f>IF(AM27&lt;=0,0,ROUND(MIN(AM27,MAX(0,$F27-SUMPRODUCT(($AT$3:$BE$3&lt;AY$3)*$AH27:$AS27))),2))</f>
        <v/>
      </c>
      <c r="AZ27">
        <f>IF(AN27&lt;=0,0,ROUND(MIN(AN27,MAX(0,$F27-SUMPRODUCT(($AT$3:$BE$3&lt;AZ$3)*$AH27:$AS27))),2))</f>
        <v/>
      </c>
      <c r="BA27">
        <f>IF(AO27&lt;=0,0,ROUND(MIN(AO27,MAX(0,$F27-SUMPRODUCT(($AT$3:$BE$3&lt;BA$3)*$AH27:$AS27))),2))</f>
        <v/>
      </c>
      <c r="BB27">
        <f>IF(AP27&lt;=0,0,ROUND(MIN(AP27,MAX(0,$F27-SUMPRODUCT(($AT$3:$BE$3&lt;BB$3)*$AH27:$AS27))),2))</f>
        <v/>
      </c>
      <c r="BC27">
        <f>IF(AQ27&lt;=0,0,ROUND(MIN(AQ27,MAX(0,$F27-SUMPRODUCT(($AT$3:$BE$3&lt;BC$3)*$AH27:$AS27))),2))</f>
        <v/>
      </c>
      <c r="BD27">
        <f>IF(AR27&lt;=0,0,ROUND(MIN(AR27,MAX(0,$F27-SUMPRODUCT(($AT$3:$BE$3&lt;BD$3)*$AH27:$AS27))),2))</f>
        <v/>
      </c>
      <c r="BE27">
        <f>IF(AS27&lt;=0,0,ROUND(MIN(AS27,MAX(0,$F27-SUMPRODUCT(($AT$3:$BE$3&lt;BE$3)*$AH27:$AS27))),2))</f>
        <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row>
    <row r="28">
      <c r="A28" t="n">
        <v>23</v>
      </c>
      <c r="B28" s="29">
        <f>Months!B28</f>
        <v/>
      </c>
      <c r="C28">
        <f>Months!C28</f>
        <v/>
      </c>
      <c r="D28">
        <f>Months!D28</f>
        <v/>
      </c>
      <c r="E28">
        <f>SUM(V28:AG28)</f>
        <v/>
      </c>
      <c r="F28">
        <f>MAX(0,ROUND(C28+D28-E28,2))</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f>IF(AH28&lt;=0,0,ROUND(MIN(AH28,MAX(0,$F28-SUMPRODUCT(($AT$3:$BE$3&lt;AT$3)*$AH28:$AS28))),2))</f>
        <v/>
      </c>
      <c r="AU28">
        <f>IF(AI28&lt;=0,0,ROUND(MIN(AI28,MAX(0,$F28-SUMPRODUCT(($AT$3:$BE$3&lt;AU$3)*$AH28:$AS28))),2))</f>
        <v/>
      </c>
      <c r="AV28">
        <f>IF(AJ28&lt;=0,0,ROUND(MIN(AJ28,MAX(0,$F28-SUMPRODUCT(($AT$3:$BE$3&lt;AV$3)*$AH28:$AS28))),2))</f>
        <v/>
      </c>
      <c r="AW28">
        <f>IF(AK28&lt;=0,0,ROUND(MIN(AK28,MAX(0,$F28-SUMPRODUCT(($AT$3:$BE$3&lt;AW$3)*$AH28:$AS28))),2))</f>
        <v/>
      </c>
      <c r="AX28">
        <f>IF(AL28&lt;=0,0,ROUND(MIN(AL28,MAX(0,$F28-SUMPRODUCT(($AT$3:$BE$3&lt;AX$3)*$AH28:$AS28))),2))</f>
        <v/>
      </c>
      <c r="AY28">
        <f>IF(AM28&lt;=0,0,ROUND(MIN(AM28,MAX(0,$F28-SUMPRODUCT(($AT$3:$BE$3&lt;AY$3)*$AH28:$AS28))),2))</f>
        <v/>
      </c>
      <c r="AZ28">
        <f>IF(AN28&lt;=0,0,ROUND(MIN(AN28,MAX(0,$F28-SUMPRODUCT(($AT$3:$BE$3&lt;AZ$3)*$AH28:$AS28))),2))</f>
        <v/>
      </c>
      <c r="BA28">
        <f>IF(AO28&lt;=0,0,ROUND(MIN(AO28,MAX(0,$F28-SUMPRODUCT(($AT$3:$BE$3&lt;BA$3)*$AH28:$AS28))),2))</f>
        <v/>
      </c>
      <c r="BB28">
        <f>IF(AP28&lt;=0,0,ROUND(MIN(AP28,MAX(0,$F28-SUMPRODUCT(($AT$3:$BE$3&lt;BB$3)*$AH28:$AS28))),2))</f>
        <v/>
      </c>
      <c r="BC28">
        <f>IF(AQ28&lt;=0,0,ROUND(MIN(AQ28,MAX(0,$F28-SUMPRODUCT(($AT$3:$BE$3&lt;BC$3)*$AH28:$AS28))),2))</f>
        <v/>
      </c>
      <c r="BD28">
        <f>IF(AR28&lt;=0,0,ROUND(MIN(AR28,MAX(0,$F28-SUMPRODUCT(($AT$3:$BE$3&lt;BD$3)*$AH28:$AS28))),2))</f>
        <v/>
      </c>
      <c r="BE28">
        <f>IF(AS28&lt;=0,0,ROUND(MIN(AS28,MAX(0,$F28-SUMPRODUCT(($AT$3:$BE$3&lt;BE$3)*$AH28:$AS28))),2))</f>
        <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row>
    <row r="29">
      <c r="A29" t="n">
        <v>24</v>
      </c>
      <c r="B29" s="29">
        <f>Months!B29</f>
        <v/>
      </c>
      <c r="C29">
        <f>Months!C29</f>
        <v/>
      </c>
      <c r="D29">
        <f>Months!D29</f>
        <v/>
      </c>
      <c r="E29">
        <f>SUM(V29:AG29)</f>
        <v/>
      </c>
      <c r="F29">
        <f>MAX(0,ROUND(C29+D29-E29,2))</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f>IF(AH29&lt;=0,0,ROUND(MIN(AH29,MAX(0,$F29-SUMPRODUCT(($AT$3:$BE$3&lt;AT$3)*$AH29:$AS29))),2))</f>
        <v/>
      </c>
      <c r="AU29">
        <f>IF(AI29&lt;=0,0,ROUND(MIN(AI29,MAX(0,$F29-SUMPRODUCT(($AT$3:$BE$3&lt;AU$3)*$AH29:$AS29))),2))</f>
        <v/>
      </c>
      <c r="AV29">
        <f>IF(AJ29&lt;=0,0,ROUND(MIN(AJ29,MAX(0,$F29-SUMPRODUCT(($AT$3:$BE$3&lt;AV$3)*$AH29:$AS29))),2))</f>
        <v/>
      </c>
      <c r="AW29">
        <f>IF(AK29&lt;=0,0,ROUND(MIN(AK29,MAX(0,$F29-SUMPRODUCT(($AT$3:$BE$3&lt;AW$3)*$AH29:$AS29))),2))</f>
        <v/>
      </c>
      <c r="AX29">
        <f>IF(AL29&lt;=0,0,ROUND(MIN(AL29,MAX(0,$F29-SUMPRODUCT(($AT$3:$BE$3&lt;AX$3)*$AH29:$AS29))),2))</f>
        <v/>
      </c>
      <c r="AY29">
        <f>IF(AM29&lt;=0,0,ROUND(MIN(AM29,MAX(0,$F29-SUMPRODUCT(($AT$3:$BE$3&lt;AY$3)*$AH29:$AS29))),2))</f>
        <v/>
      </c>
      <c r="AZ29">
        <f>IF(AN29&lt;=0,0,ROUND(MIN(AN29,MAX(0,$F29-SUMPRODUCT(($AT$3:$BE$3&lt;AZ$3)*$AH29:$AS29))),2))</f>
        <v/>
      </c>
      <c r="BA29">
        <f>IF(AO29&lt;=0,0,ROUND(MIN(AO29,MAX(0,$F29-SUMPRODUCT(($AT$3:$BE$3&lt;BA$3)*$AH29:$AS29))),2))</f>
        <v/>
      </c>
      <c r="BB29">
        <f>IF(AP29&lt;=0,0,ROUND(MIN(AP29,MAX(0,$F29-SUMPRODUCT(($AT$3:$BE$3&lt;BB$3)*$AH29:$AS29))),2))</f>
        <v/>
      </c>
      <c r="BC29">
        <f>IF(AQ29&lt;=0,0,ROUND(MIN(AQ29,MAX(0,$F29-SUMPRODUCT(($AT$3:$BE$3&lt;BC$3)*$AH29:$AS29))),2))</f>
        <v/>
      </c>
      <c r="BD29">
        <f>IF(AR29&lt;=0,0,ROUND(MIN(AR29,MAX(0,$F29-SUMPRODUCT(($AT$3:$BE$3&lt;BD$3)*$AH29:$AS29))),2))</f>
        <v/>
      </c>
      <c r="BE29">
        <f>IF(AS29&lt;=0,0,ROUND(MIN(AS29,MAX(0,$F29-SUMPRODUCT(($AT$3:$BE$3&lt;BE$3)*$AH29:$AS29))),2))</f>
        <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row>
    <row r="30">
      <c r="A30" t="n">
        <v>25</v>
      </c>
      <c r="B30" s="29">
        <f>Months!B30</f>
        <v/>
      </c>
      <c r="C30">
        <f>Months!C30</f>
        <v/>
      </c>
      <c r="D30">
        <f>Months!D30</f>
        <v/>
      </c>
      <c r="E30">
        <f>SUM(V30:AG30)</f>
        <v/>
      </c>
      <c r="F30">
        <f>MAX(0,ROUND(C30+D30-E30,2))</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f>IF(AH30&lt;=0,0,ROUND(MIN(AH30,MAX(0,$F30-SUMPRODUCT(($AT$3:$BE$3&lt;AT$3)*$AH30:$AS30))),2))</f>
        <v/>
      </c>
      <c r="AU30">
        <f>IF(AI30&lt;=0,0,ROUND(MIN(AI30,MAX(0,$F30-SUMPRODUCT(($AT$3:$BE$3&lt;AU$3)*$AH30:$AS30))),2))</f>
        <v/>
      </c>
      <c r="AV30">
        <f>IF(AJ30&lt;=0,0,ROUND(MIN(AJ30,MAX(0,$F30-SUMPRODUCT(($AT$3:$BE$3&lt;AV$3)*$AH30:$AS30))),2))</f>
        <v/>
      </c>
      <c r="AW30">
        <f>IF(AK30&lt;=0,0,ROUND(MIN(AK30,MAX(0,$F30-SUMPRODUCT(($AT$3:$BE$3&lt;AW$3)*$AH30:$AS30))),2))</f>
        <v/>
      </c>
      <c r="AX30">
        <f>IF(AL30&lt;=0,0,ROUND(MIN(AL30,MAX(0,$F30-SUMPRODUCT(($AT$3:$BE$3&lt;AX$3)*$AH30:$AS30))),2))</f>
        <v/>
      </c>
      <c r="AY30">
        <f>IF(AM30&lt;=0,0,ROUND(MIN(AM30,MAX(0,$F30-SUMPRODUCT(($AT$3:$BE$3&lt;AY$3)*$AH30:$AS30))),2))</f>
        <v/>
      </c>
      <c r="AZ30">
        <f>IF(AN30&lt;=0,0,ROUND(MIN(AN30,MAX(0,$F30-SUMPRODUCT(($AT$3:$BE$3&lt;AZ$3)*$AH30:$AS30))),2))</f>
        <v/>
      </c>
      <c r="BA30">
        <f>IF(AO30&lt;=0,0,ROUND(MIN(AO30,MAX(0,$F30-SUMPRODUCT(($AT$3:$BE$3&lt;BA$3)*$AH30:$AS30))),2))</f>
        <v/>
      </c>
      <c r="BB30">
        <f>IF(AP30&lt;=0,0,ROUND(MIN(AP30,MAX(0,$F30-SUMPRODUCT(($AT$3:$BE$3&lt;BB$3)*$AH30:$AS30))),2))</f>
        <v/>
      </c>
      <c r="BC30">
        <f>IF(AQ30&lt;=0,0,ROUND(MIN(AQ30,MAX(0,$F30-SUMPRODUCT(($AT$3:$BE$3&lt;BC$3)*$AH30:$AS30))),2))</f>
        <v/>
      </c>
      <c r="BD30">
        <f>IF(AR30&lt;=0,0,ROUND(MIN(AR30,MAX(0,$F30-SUMPRODUCT(($AT$3:$BE$3&lt;BD$3)*$AH30:$AS30))),2))</f>
        <v/>
      </c>
      <c r="BE30">
        <f>IF(AS30&lt;=0,0,ROUND(MIN(AS30,MAX(0,$F30-SUMPRODUCT(($AT$3:$BE$3&lt;BE$3)*$AH30:$AS30))),2))</f>
        <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row>
    <row r="31">
      <c r="A31" t="n">
        <v>26</v>
      </c>
      <c r="B31" s="29">
        <f>Months!B31</f>
        <v/>
      </c>
      <c r="C31">
        <f>Months!C31</f>
        <v/>
      </c>
      <c r="D31">
        <f>Months!D31</f>
        <v/>
      </c>
      <c r="E31">
        <f>SUM(V31:AG31)</f>
        <v/>
      </c>
      <c r="F31">
        <f>MAX(0,ROUND(C31+D31-E31,2))</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f>IF(AH31&lt;=0,0,ROUND(MIN(AH31,MAX(0,$F31-SUMPRODUCT(($AT$3:$BE$3&lt;AT$3)*$AH31:$AS31))),2))</f>
        <v/>
      </c>
      <c r="AU31">
        <f>IF(AI31&lt;=0,0,ROUND(MIN(AI31,MAX(0,$F31-SUMPRODUCT(($AT$3:$BE$3&lt;AU$3)*$AH31:$AS31))),2))</f>
        <v/>
      </c>
      <c r="AV31">
        <f>IF(AJ31&lt;=0,0,ROUND(MIN(AJ31,MAX(0,$F31-SUMPRODUCT(($AT$3:$BE$3&lt;AV$3)*$AH31:$AS31))),2))</f>
        <v/>
      </c>
      <c r="AW31">
        <f>IF(AK31&lt;=0,0,ROUND(MIN(AK31,MAX(0,$F31-SUMPRODUCT(($AT$3:$BE$3&lt;AW$3)*$AH31:$AS31))),2))</f>
        <v/>
      </c>
      <c r="AX31">
        <f>IF(AL31&lt;=0,0,ROUND(MIN(AL31,MAX(0,$F31-SUMPRODUCT(($AT$3:$BE$3&lt;AX$3)*$AH31:$AS31))),2))</f>
        <v/>
      </c>
      <c r="AY31">
        <f>IF(AM31&lt;=0,0,ROUND(MIN(AM31,MAX(0,$F31-SUMPRODUCT(($AT$3:$BE$3&lt;AY$3)*$AH31:$AS31))),2))</f>
        <v/>
      </c>
      <c r="AZ31">
        <f>IF(AN31&lt;=0,0,ROUND(MIN(AN31,MAX(0,$F31-SUMPRODUCT(($AT$3:$BE$3&lt;AZ$3)*$AH31:$AS31))),2))</f>
        <v/>
      </c>
      <c r="BA31">
        <f>IF(AO31&lt;=0,0,ROUND(MIN(AO31,MAX(0,$F31-SUMPRODUCT(($AT$3:$BE$3&lt;BA$3)*$AH31:$AS31))),2))</f>
        <v/>
      </c>
      <c r="BB31">
        <f>IF(AP31&lt;=0,0,ROUND(MIN(AP31,MAX(0,$F31-SUMPRODUCT(($AT$3:$BE$3&lt;BB$3)*$AH31:$AS31))),2))</f>
        <v/>
      </c>
      <c r="BC31">
        <f>IF(AQ31&lt;=0,0,ROUND(MIN(AQ31,MAX(0,$F31-SUMPRODUCT(($AT$3:$BE$3&lt;BC$3)*$AH31:$AS31))),2))</f>
        <v/>
      </c>
      <c r="BD31">
        <f>IF(AR31&lt;=0,0,ROUND(MIN(AR31,MAX(0,$F31-SUMPRODUCT(($AT$3:$BE$3&lt;BD$3)*$AH31:$AS31))),2))</f>
        <v/>
      </c>
      <c r="BE31">
        <f>IF(AS31&lt;=0,0,ROUND(MIN(AS31,MAX(0,$F31-SUMPRODUCT(($AT$3:$BE$3&lt;BE$3)*$AH31:$AS31))),2))</f>
        <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row>
    <row r="32">
      <c r="A32" t="n">
        <v>27</v>
      </c>
      <c r="B32" s="29">
        <f>Months!B32</f>
        <v/>
      </c>
      <c r="C32">
        <f>Months!C32</f>
        <v/>
      </c>
      <c r="D32">
        <f>Months!D32</f>
        <v/>
      </c>
      <c r="E32">
        <f>SUM(V32:AG32)</f>
        <v/>
      </c>
      <c r="F32">
        <f>MAX(0,ROUND(C32+D32-E32,2))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f>IF(AH32&lt;=0,0,ROUND(MIN(AH32,MAX(0,$F32-SUMPRODUCT(($AT$3:$BE$3&lt;AT$3)*$AH32:$AS32))),2))</f>
        <v/>
      </c>
      <c r="AU32">
        <f>IF(AI32&lt;=0,0,ROUND(MIN(AI32,MAX(0,$F32-SUMPRODUCT(($AT$3:$BE$3&lt;AU$3)*$AH32:$AS32))),2))</f>
        <v/>
      </c>
      <c r="AV32">
        <f>IF(AJ32&lt;=0,0,ROUND(MIN(AJ32,MAX(0,$F32-SUMPRODUCT(($AT$3:$BE$3&lt;AV$3)*$AH32:$AS32))),2))</f>
        <v/>
      </c>
      <c r="AW32">
        <f>IF(AK32&lt;=0,0,ROUND(MIN(AK32,MAX(0,$F32-SUMPRODUCT(($AT$3:$BE$3&lt;AW$3)*$AH32:$AS32))),2))</f>
        <v/>
      </c>
      <c r="AX32">
        <f>IF(AL32&lt;=0,0,ROUND(MIN(AL32,MAX(0,$F32-SUMPRODUCT(($AT$3:$BE$3&lt;AX$3)*$AH32:$AS32))),2))</f>
        <v/>
      </c>
      <c r="AY32">
        <f>IF(AM32&lt;=0,0,ROUND(MIN(AM32,MAX(0,$F32-SUMPRODUCT(($AT$3:$BE$3&lt;AY$3)*$AH32:$AS32))),2))</f>
        <v/>
      </c>
      <c r="AZ32">
        <f>IF(AN32&lt;=0,0,ROUND(MIN(AN32,MAX(0,$F32-SUMPRODUCT(($AT$3:$BE$3&lt;AZ$3)*$AH32:$AS32))),2))</f>
        <v/>
      </c>
      <c r="BA32">
        <f>IF(AO32&lt;=0,0,ROUND(MIN(AO32,MAX(0,$F32-SUMPRODUCT(($AT$3:$BE$3&lt;BA$3)*$AH32:$AS32))),2))</f>
        <v/>
      </c>
      <c r="BB32">
        <f>IF(AP32&lt;=0,0,ROUND(MIN(AP32,MAX(0,$F32-SUMPRODUCT(($AT$3:$BE$3&lt;BB$3)*$AH32:$AS32))),2))</f>
        <v/>
      </c>
      <c r="BC32">
        <f>IF(AQ32&lt;=0,0,ROUND(MIN(AQ32,MAX(0,$F32-SUMPRODUCT(($AT$3:$BE$3&lt;BC$3)*$AH32:$AS32))),2))</f>
        <v/>
      </c>
      <c r="BD32">
        <f>IF(AR32&lt;=0,0,ROUND(MIN(AR32,MAX(0,$F32-SUMPRODUCT(($AT$3:$BE$3&lt;BD$3)*$AH32:$AS32))),2))</f>
        <v/>
      </c>
      <c r="BE32">
        <f>IF(AS32&lt;=0,0,ROUND(MIN(AS32,MAX(0,$F32-SUMPRODUCT(($AT$3:$BE$3&lt;BE$3)*$AH32:$AS32))),2))</f>
        <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row>
    <row r="33">
      <c r="A33" t="n">
        <v>28</v>
      </c>
      <c r="B33" s="29">
        <f>Months!B33</f>
        <v/>
      </c>
      <c r="C33">
        <f>Months!C33</f>
        <v/>
      </c>
      <c r="D33">
        <f>Months!D33</f>
        <v/>
      </c>
      <c r="E33">
        <f>SUM(V33:AG33)</f>
        <v/>
      </c>
      <c r="F33">
        <f>MAX(0,ROUND(C33+D33-E33,2))</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f>IF(AH33&lt;=0,0,ROUND(MIN(AH33,MAX(0,$F33-SUMPRODUCT(($AT$3:$BE$3&lt;AT$3)*$AH33:$AS33))),2))</f>
        <v/>
      </c>
      <c r="AU33">
        <f>IF(AI33&lt;=0,0,ROUND(MIN(AI33,MAX(0,$F33-SUMPRODUCT(($AT$3:$BE$3&lt;AU$3)*$AH33:$AS33))),2))</f>
        <v/>
      </c>
      <c r="AV33">
        <f>IF(AJ33&lt;=0,0,ROUND(MIN(AJ33,MAX(0,$F33-SUMPRODUCT(($AT$3:$BE$3&lt;AV$3)*$AH33:$AS33))),2))</f>
        <v/>
      </c>
      <c r="AW33">
        <f>IF(AK33&lt;=0,0,ROUND(MIN(AK33,MAX(0,$F33-SUMPRODUCT(($AT$3:$BE$3&lt;AW$3)*$AH33:$AS33))),2))</f>
        <v/>
      </c>
      <c r="AX33">
        <f>IF(AL33&lt;=0,0,ROUND(MIN(AL33,MAX(0,$F33-SUMPRODUCT(($AT$3:$BE$3&lt;AX$3)*$AH33:$AS33))),2))</f>
        <v/>
      </c>
      <c r="AY33">
        <f>IF(AM33&lt;=0,0,ROUND(MIN(AM33,MAX(0,$F33-SUMPRODUCT(($AT$3:$BE$3&lt;AY$3)*$AH33:$AS33))),2))</f>
        <v/>
      </c>
      <c r="AZ33">
        <f>IF(AN33&lt;=0,0,ROUND(MIN(AN33,MAX(0,$F33-SUMPRODUCT(($AT$3:$BE$3&lt;AZ$3)*$AH33:$AS33))),2))</f>
        <v/>
      </c>
      <c r="BA33">
        <f>IF(AO33&lt;=0,0,ROUND(MIN(AO33,MAX(0,$F33-SUMPRODUCT(($AT$3:$BE$3&lt;BA$3)*$AH33:$AS33))),2))</f>
        <v/>
      </c>
      <c r="BB33">
        <f>IF(AP33&lt;=0,0,ROUND(MIN(AP33,MAX(0,$F33-SUMPRODUCT(($AT$3:$BE$3&lt;BB$3)*$AH33:$AS33))),2))</f>
        <v/>
      </c>
      <c r="BC33">
        <f>IF(AQ33&lt;=0,0,ROUND(MIN(AQ33,MAX(0,$F33-SUMPRODUCT(($AT$3:$BE$3&lt;BC$3)*$AH33:$AS33))),2))</f>
        <v/>
      </c>
      <c r="BD33">
        <f>IF(AR33&lt;=0,0,ROUND(MIN(AR33,MAX(0,$F33-SUMPRODUCT(($AT$3:$BE$3&lt;BD$3)*$AH33:$AS33))),2))</f>
        <v/>
      </c>
      <c r="BE33">
        <f>IF(AS33&lt;=0,0,ROUND(MIN(AS33,MAX(0,$F33-SUMPRODUCT(($AT$3:$BE$3&lt;BE$3)*$AH33:$AS33))),2))</f>
        <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row>
    <row r="34">
      <c r="A34" t="n">
        <v>29</v>
      </c>
      <c r="B34" s="29">
        <f>Months!B34</f>
        <v/>
      </c>
      <c r="C34">
        <f>Months!C34</f>
        <v/>
      </c>
      <c r="D34">
        <f>Months!D34</f>
        <v/>
      </c>
      <c r="E34">
        <f>SUM(V34:AG34)</f>
        <v/>
      </c>
      <c r="F34">
        <f>MAX(0,ROUND(C34+D34-E34,2))</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f>IF(AH34&lt;=0,0,ROUND(MIN(AH34,MAX(0,$F34-SUMPRODUCT(($AT$3:$BE$3&lt;AT$3)*$AH34:$AS34))),2))</f>
        <v/>
      </c>
      <c r="AU34">
        <f>IF(AI34&lt;=0,0,ROUND(MIN(AI34,MAX(0,$F34-SUMPRODUCT(($AT$3:$BE$3&lt;AU$3)*$AH34:$AS34))),2))</f>
        <v/>
      </c>
      <c r="AV34">
        <f>IF(AJ34&lt;=0,0,ROUND(MIN(AJ34,MAX(0,$F34-SUMPRODUCT(($AT$3:$BE$3&lt;AV$3)*$AH34:$AS34))),2))</f>
        <v/>
      </c>
      <c r="AW34">
        <f>IF(AK34&lt;=0,0,ROUND(MIN(AK34,MAX(0,$F34-SUMPRODUCT(($AT$3:$BE$3&lt;AW$3)*$AH34:$AS34))),2))</f>
        <v/>
      </c>
      <c r="AX34">
        <f>IF(AL34&lt;=0,0,ROUND(MIN(AL34,MAX(0,$F34-SUMPRODUCT(($AT$3:$BE$3&lt;AX$3)*$AH34:$AS34))),2))</f>
        <v/>
      </c>
      <c r="AY34">
        <f>IF(AM34&lt;=0,0,ROUND(MIN(AM34,MAX(0,$F34-SUMPRODUCT(($AT$3:$BE$3&lt;AY$3)*$AH34:$AS34))),2))</f>
        <v/>
      </c>
      <c r="AZ34">
        <f>IF(AN34&lt;=0,0,ROUND(MIN(AN34,MAX(0,$F34-SUMPRODUCT(($AT$3:$BE$3&lt;AZ$3)*$AH34:$AS34))),2))</f>
        <v/>
      </c>
      <c r="BA34">
        <f>IF(AO34&lt;=0,0,ROUND(MIN(AO34,MAX(0,$F34-SUMPRODUCT(($AT$3:$BE$3&lt;BA$3)*$AH34:$AS34))),2))</f>
        <v/>
      </c>
      <c r="BB34">
        <f>IF(AP34&lt;=0,0,ROUND(MIN(AP34,MAX(0,$F34-SUMPRODUCT(($AT$3:$BE$3&lt;BB$3)*$AH34:$AS34))),2))</f>
        <v/>
      </c>
      <c r="BC34">
        <f>IF(AQ34&lt;=0,0,ROUND(MIN(AQ34,MAX(0,$F34-SUMPRODUCT(($AT$3:$BE$3&lt;BC$3)*$AH34:$AS34))),2))</f>
        <v/>
      </c>
      <c r="BD34">
        <f>IF(AR34&lt;=0,0,ROUND(MIN(AR34,MAX(0,$F34-SUMPRODUCT(($AT$3:$BE$3&lt;BD$3)*$AH34:$AS34))),2))</f>
        <v/>
      </c>
      <c r="BE34">
        <f>IF(AS34&lt;=0,0,ROUND(MIN(AS34,MAX(0,$F34-SUMPRODUCT(($AT$3:$BE$3&lt;BE$3)*$AH34:$AS34))),2))</f>
        <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row>
    <row r="35">
      <c r="A35" t="n">
        <v>30</v>
      </c>
      <c r="B35" s="29">
        <f>Months!B35</f>
        <v/>
      </c>
      <c r="C35">
        <f>Months!C35</f>
        <v/>
      </c>
      <c r="D35">
        <f>Months!D35</f>
        <v/>
      </c>
      <c r="E35">
        <f>SUM(V35:AG35)</f>
        <v/>
      </c>
      <c r="F35">
        <f>MAX(0,ROUND(C35+D35-E35,2))</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f>IF(AH35&lt;=0,0,ROUND(MIN(AH35,MAX(0,$F35-SUMPRODUCT(($AT$3:$BE$3&lt;AT$3)*$AH35:$AS35))),2))</f>
        <v/>
      </c>
      <c r="AU35">
        <f>IF(AI35&lt;=0,0,ROUND(MIN(AI35,MAX(0,$F35-SUMPRODUCT(($AT$3:$BE$3&lt;AU$3)*$AH35:$AS35))),2))</f>
        <v/>
      </c>
      <c r="AV35">
        <f>IF(AJ35&lt;=0,0,ROUND(MIN(AJ35,MAX(0,$F35-SUMPRODUCT(($AT$3:$BE$3&lt;AV$3)*$AH35:$AS35))),2))</f>
        <v/>
      </c>
      <c r="AW35">
        <f>IF(AK35&lt;=0,0,ROUND(MIN(AK35,MAX(0,$F35-SUMPRODUCT(($AT$3:$BE$3&lt;AW$3)*$AH35:$AS35))),2))</f>
        <v/>
      </c>
      <c r="AX35">
        <f>IF(AL35&lt;=0,0,ROUND(MIN(AL35,MAX(0,$F35-SUMPRODUCT(($AT$3:$BE$3&lt;AX$3)*$AH35:$AS35))),2))</f>
        <v/>
      </c>
      <c r="AY35">
        <f>IF(AM35&lt;=0,0,ROUND(MIN(AM35,MAX(0,$F35-SUMPRODUCT(($AT$3:$BE$3&lt;AY$3)*$AH35:$AS35))),2))</f>
        <v/>
      </c>
      <c r="AZ35">
        <f>IF(AN35&lt;=0,0,ROUND(MIN(AN35,MAX(0,$F35-SUMPRODUCT(($AT$3:$BE$3&lt;AZ$3)*$AH35:$AS35))),2))</f>
        <v/>
      </c>
      <c r="BA35">
        <f>IF(AO35&lt;=0,0,ROUND(MIN(AO35,MAX(0,$F35-SUMPRODUCT(($AT$3:$BE$3&lt;BA$3)*$AH35:$AS35))),2))</f>
        <v/>
      </c>
      <c r="BB35">
        <f>IF(AP35&lt;=0,0,ROUND(MIN(AP35,MAX(0,$F35-SUMPRODUCT(($AT$3:$BE$3&lt;BB$3)*$AH35:$AS35))),2))</f>
        <v/>
      </c>
      <c r="BC35">
        <f>IF(AQ35&lt;=0,0,ROUND(MIN(AQ35,MAX(0,$F35-SUMPRODUCT(($AT$3:$BE$3&lt;BC$3)*$AH35:$AS35))),2))</f>
        <v/>
      </c>
      <c r="BD35">
        <f>IF(AR35&lt;=0,0,ROUND(MIN(AR35,MAX(0,$F35-SUMPRODUCT(($AT$3:$BE$3&lt;BD$3)*$AH35:$AS35))),2))</f>
        <v/>
      </c>
      <c r="BE35">
        <f>IF(AS35&lt;=0,0,ROUND(MIN(AS35,MAX(0,$F35-SUMPRODUCT(($AT$3:$BE$3&lt;BE$3)*$AH35:$AS35))),2))</f>
        <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row>
    <row r="36">
      <c r="A36" t="n">
        <v>31</v>
      </c>
      <c r="B36" s="29">
        <f>Months!B36</f>
        <v/>
      </c>
      <c r="C36">
        <f>Months!C36</f>
        <v/>
      </c>
      <c r="D36">
        <f>Months!D36</f>
        <v/>
      </c>
      <c r="E36">
        <f>SUM(V36:AG36)</f>
        <v/>
      </c>
      <c r="F36">
        <f>MAX(0,ROUND(C36+D36-E36,2))</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f>IF(AH36&lt;=0,0,ROUND(MIN(AH36,MAX(0,$F36-SUMPRODUCT(($AT$3:$BE$3&lt;AT$3)*$AH36:$AS36))),2))</f>
        <v/>
      </c>
      <c r="AU36">
        <f>IF(AI36&lt;=0,0,ROUND(MIN(AI36,MAX(0,$F36-SUMPRODUCT(($AT$3:$BE$3&lt;AU$3)*$AH36:$AS36))),2))</f>
        <v/>
      </c>
      <c r="AV36">
        <f>IF(AJ36&lt;=0,0,ROUND(MIN(AJ36,MAX(0,$F36-SUMPRODUCT(($AT$3:$BE$3&lt;AV$3)*$AH36:$AS36))),2))</f>
        <v/>
      </c>
      <c r="AW36">
        <f>IF(AK36&lt;=0,0,ROUND(MIN(AK36,MAX(0,$F36-SUMPRODUCT(($AT$3:$BE$3&lt;AW$3)*$AH36:$AS36))),2))</f>
        <v/>
      </c>
      <c r="AX36">
        <f>IF(AL36&lt;=0,0,ROUND(MIN(AL36,MAX(0,$F36-SUMPRODUCT(($AT$3:$BE$3&lt;AX$3)*$AH36:$AS36))),2))</f>
        <v/>
      </c>
      <c r="AY36">
        <f>IF(AM36&lt;=0,0,ROUND(MIN(AM36,MAX(0,$F36-SUMPRODUCT(($AT$3:$BE$3&lt;AY$3)*$AH36:$AS36))),2))</f>
        <v/>
      </c>
      <c r="AZ36">
        <f>IF(AN36&lt;=0,0,ROUND(MIN(AN36,MAX(0,$F36-SUMPRODUCT(($AT$3:$BE$3&lt;AZ$3)*$AH36:$AS36))),2))</f>
        <v/>
      </c>
      <c r="BA36">
        <f>IF(AO36&lt;=0,0,ROUND(MIN(AO36,MAX(0,$F36-SUMPRODUCT(($AT$3:$BE$3&lt;BA$3)*$AH36:$AS36))),2))</f>
        <v/>
      </c>
      <c r="BB36">
        <f>IF(AP36&lt;=0,0,ROUND(MIN(AP36,MAX(0,$F36-SUMPRODUCT(($AT$3:$BE$3&lt;BB$3)*$AH36:$AS36))),2))</f>
        <v/>
      </c>
      <c r="BC36">
        <f>IF(AQ36&lt;=0,0,ROUND(MIN(AQ36,MAX(0,$F36-SUMPRODUCT(($AT$3:$BE$3&lt;BC$3)*$AH36:$AS36))),2))</f>
        <v/>
      </c>
      <c r="BD36">
        <f>IF(AR36&lt;=0,0,ROUND(MIN(AR36,MAX(0,$F36-SUMPRODUCT(($AT$3:$BE$3&lt;BD$3)*$AH36:$AS36))),2))</f>
        <v/>
      </c>
      <c r="BE36">
        <f>IF(AS36&lt;=0,0,ROUND(MIN(AS36,MAX(0,$F36-SUMPRODUCT(($AT$3:$BE$3&lt;BE$3)*$AH36:$AS36))),2))</f>
        <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row>
    <row r="37">
      <c r="A37" t="n">
        <v>32</v>
      </c>
      <c r="B37" s="29">
        <f>Months!B37</f>
        <v/>
      </c>
      <c r="C37">
        <f>Months!C37</f>
        <v/>
      </c>
      <c r="D37">
        <f>Months!D37</f>
        <v/>
      </c>
      <c r="E37">
        <f>SUM(V37:AG37)</f>
        <v/>
      </c>
      <c r="F37">
        <f>MAX(0,ROUND(C37+D37-E37,2))</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f>IF(AH37&lt;=0,0,ROUND(MIN(AH37,MAX(0,$F37-SUMPRODUCT(($AT$3:$BE$3&lt;AT$3)*$AH37:$AS37))),2))</f>
        <v/>
      </c>
      <c r="AU37">
        <f>IF(AI37&lt;=0,0,ROUND(MIN(AI37,MAX(0,$F37-SUMPRODUCT(($AT$3:$BE$3&lt;AU$3)*$AH37:$AS37))),2))</f>
        <v/>
      </c>
      <c r="AV37">
        <f>IF(AJ37&lt;=0,0,ROUND(MIN(AJ37,MAX(0,$F37-SUMPRODUCT(($AT$3:$BE$3&lt;AV$3)*$AH37:$AS37))),2))</f>
        <v/>
      </c>
      <c r="AW37">
        <f>IF(AK37&lt;=0,0,ROUND(MIN(AK37,MAX(0,$F37-SUMPRODUCT(($AT$3:$BE$3&lt;AW$3)*$AH37:$AS37))),2))</f>
        <v/>
      </c>
      <c r="AX37">
        <f>IF(AL37&lt;=0,0,ROUND(MIN(AL37,MAX(0,$F37-SUMPRODUCT(($AT$3:$BE$3&lt;AX$3)*$AH37:$AS37))),2))</f>
        <v/>
      </c>
      <c r="AY37">
        <f>IF(AM37&lt;=0,0,ROUND(MIN(AM37,MAX(0,$F37-SUMPRODUCT(($AT$3:$BE$3&lt;AY$3)*$AH37:$AS37))),2))</f>
        <v/>
      </c>
      <c r="AZ37">
        <f>IF(AN37&lt;=0,0,ROUND(MIN(AN37,MAX(0,$F37-SUMPRODUCT(($AT$3:$BE$3&lt;AZ$3)*$AH37:$AS37))),2))</f>
        <v/>
      </c>
      <c r="BA37">
        <f>IF(AO37&lt;=0,0,ROUND(MIN(AO37,MAX(0,$F37-SUMPRODUCT(($AT$3:$BE$3&lt;BA$3)*$AH37:$AS37))),2))</f>
        <v/>
      </c>
      <c r="BB37">
        <f>IF(AP37&lt;=0,0,ROUND(MIN(AP37,MAX(0,$F37-SUMPRODUCT(($AT$3:$BE$3&lt;BB$3)*$AH37:$AS37))),2))</f>
        <v/>
      </c>
      <c r="BC37">
        <f>IF(AQ37&lt;=0,0,ROUND(MIN(AQ37,MAX(0,$F37-SUMPRODUCT(($AT$3:$BE$3&lt;BC$3)*$AH37:$AS37))),2))</f>
        <v/>
      </c>
      <c r="BD37">
        <f>IF(AR37&lt;=0,0,ROUND(MIN(AR37,MAX(0,$F37-SUMPRODUCT(($AT$3:$BE$3&lt;BD$3)*$AH37:$AS37))),2))</f>
        <v/>
      </c>
      <c r="BE37">
        <f>IF(AS37&lt;=0,0,ROUND(MIN(AS37,MAX(0,$F37-SUMPRODUCT(($AT$3:$BE$3&lt;BE$3)*$AH37:$AS37))),2))</f>
        <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row>
    <row r="38">
      <c r="A38" t="n">
        <v>33</v>
      </c>
      <c r="B38" s="29">
        <f>Months!B38</f>
        <v/>
      </c>
      <c r="C38">
        <f>Months!C38</f>
        <v/>
      </c>
      <c r="D38">
        <f>Months!D38</f>
        <v/>
      </c>
      <c r="E38">
        <f>SUM(V38:AG38)</f>
        <v/>
      </c>
      <c r="F38">
        <f>MAX(0,ROUND(C38+D38-E38,2))</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f>IF(AH38&lt;=0,0,ROUND(MIN(AH38,MAX(0,$F38-SUMPRODUCT(($AT$3:$BE$3&lt;AT$3)*$AH38:$AS38))),2))</f>
        <v/>
      </c>
      <c r="AU38">
        <f>IF(AI38&lt;=0,0,ROUND(MIN(AI38,MAX(0,$F38-SUMPRODUCT(($AT$3:$BE$3&lt;AU$3)*$AH38:$AS38))),2))</f>
        <v/>
      </c>
      <c r="AV38">
        <f>IF(AJ38&lt;=0,0,ROUND(MIN(AJ38,MAX(0,$F38-SUMPRODUCT(($AT$3:$BE$3&lt;AV$3)*$AH38:$AS38))),2))</f>
        <v/>
      </c>
      <c r="AW38">
        <f>IF(AK38&lt;=0,0,ROUND(MIN(AK38,MAX(0,$F38-SUMPRODUCT(($AT$3:$BE$3&lt;AW$3)*$AH38:$AS38))),2))</f>
        <v/>
      </c>
      <c r="AX38">
        <f>IF(AL38&lt;=0,0,ROUND(MIN(AL38,MAX(0,$F38-SUMPRODUCT(($AT$3:$BE$3&lt;AX$3)*$AH38:$AS38))),2))</f>
        <v/>
      </c>
      <c r="AY38">
        <f>IF(AM38&lt;=0,0,ROUND(MIN(AM38,MAX(0,$F38-SUMPRODUCT(($AT$3:$BE$3&lt;AY$3)*$AH38:$AS38))),2))</f>
        <v/>
      </c>
      <c r="AZ38">
        <f>IF(AN38&lt;=0,0,ROUND(MIN(AN38,MAX(0,$F38-SUMPRODUCT(($AT$3:$BE$3&lt;AZ$3)*$AH38:$AS38))),2))</f>
        <v/>
      </c>
      <c r="BA38">
        <f>IF(AO38&lt;=0,0,ROUND(MIN(AO38,MAX(0,$F38-SUMPRODUCT(($AT$3:$BE$3&lt;BA$3)*$AH38:$AS38))),2))</f>
        <v/>
      </c>
      <c r="BB38">
        <f>IF(AP38&lt;=0,0,ROUND(MIN(AP38,MAX(0,$F38-SUMPRODUCT(($AT$3:$BE$3&lt;BB$3)*$AH38:$AS38))),2))</f>
        <v/>
      </c>
      <c r="BC38">
        <f>IF(AQ38&lt;=0,0,ROUND(MIN(AQ38,MAX(0,$F38-SUMPRODUCT(($AT$3:$BE$3&lt;BC$3)*$AH38:$AS38))),2))</f>
        <v/>
      </c>
      <c r="BD38">
        <f>IF(AR38&lt;=0,0,ROUND(MIN(AR38,MAX(0,$F38-SUMPRODUCT(($AT$3:$BE$3&lt;BD$3)*$AH38:$AS38))),2))</f>
        <v/>
      </c>
      <c r="BE38">
        <f>IF(AS38&lt;=0,0,ROUND(MIN(AS38,MAX(0,$F38-SUMPRODUCT(($AT$3:$BE$3&lt;BE$3)*$AH38:$AS38))),2))</f>
        <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row>
    <row r="39">
      <c r="A39" t="n">
        <v>34</v>
      </c>
      <c r="B39" s="29">
        <f>Months!B39</f>
        <v/>
      </c>
      <c r="C39">
        <f>Months!C39</f>
        <v/>
      </c>
      <c r="D39">
        <f>Months!D39</f>
        <v/>
      </c>
      <c r="E39">
        <f>SUM(V39:AG39)</f>
        <v/>
      </c>
      <c r="F39">
        <f>MAX(0,ROUND(C39+D39-E39,2))</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f>IF(AH39&lt;=0,0,ROUND(MIN(AH39,MAX(0,$F39-SUMPRODUCT(($AT$3:$BE$3&lt;AT$3)*$AH39:$AS39))),2))</f>
        <v/>
      </c>
      <c r="AU39">
        <f>IF(AI39&lt;=0,0,ROUND(MIN(AI39,MAX(0,$F39-SUMPRODUCT(($AT$3:$BE$3&lt;AU$3)*$AH39:$AS39))),2))</f>
        <v/>
      </c>
      <c r="AV39">
        <f>IF(AJ39&lt;=0,0,ROUND(MIN(AJ39,MAX(0,$F39-SUMPRODUCT(($AT$3:$BE$3&lt;AV$3)*$AH39:$AS39))),2))</f>
        <v/>
      </c>
      <c r="AW39">
        <f>IF(AK39&lt;=0,0,ROUND(MIN(AK39,MAX(0,$F39-SUMPRODUCT(($AT$3:$BE$3&lt;AW$3)*$AH39:$AS39))),2))</f>
        <v/>
      </c>
      <c r="AX39">
        <f>IF(AL39&lt;=0,0,ROUND(MIN(AL39,MAX(0,$F39-SUMPRODUCT(($AT$3:$BE$3&lt;AX$3)*$AH39:$AS39))),2))</f>
        <v/>
      </c>
      <c r="AY39">
        <f>IF(AM39&lt;=0,0,ROUND(MIN(AM39,MAX(0,$F39-SUMPRODUCT(($AT$3:$BE$3&lt;AY$3)*$AH39:$AS39))),2))</f>
        <v/>
      </c>
      <c r="AZ39">
        <f>IF(AN39&lt;=0,0,ROUND(MIN(AN39,MAX(0,$F39-SUMPRODUCT(($AT$3:$BE$3&lt;AZ$3)*$AH39:$AS39))),2))</f>
        <v/>
      </c>
      <c r="BA39">
        <f>IF(AO39&lt;=0,0,ROUND(MIN(AO39,MAX(0,$F39-SUMPRODUCT(($AT$3:$BE$3&lt;BA$3)*$AH39:$AS39))),2))</f>
        <v/>
      </c>
      <c r="BB39">
        <f>IF(AP39&lt;=0,0,ROUND(MIN(AP39,MAX(0,$F39-SUMPRODUCT(($AT$3:$BE$3&lt;BB$3)*$AH39:$AS39))),2))</f>
        <v/>
      </c>
      <c r="BC39">
        <f>IF(AQ39&lt;=0,0,ROUND(MIN(AQ39,MAX(0,$F39-SUMPRODUCT(($AT$3:$BE$3&lt;BC$3)*$AH39:$AS39))),2))</f>
        <v/>
      </c>
      <c r="BD39">
        <f>IF(AR39&lt;=0,0,ROUND(MIN(AR39,MAX(0,$F39-SUMPRODUCT(($AT$3:$BE$3&lt;BD$3)*$AH39:$AS39))),2))</f>
        <v/>
      </c>
      <c r="BE39">
        <f>IF(AS39&lt;=0,0,ROUND(MIN(AS39,MAX(0,$F39-SUMPRODUCT(($AT$3:$BE$3&lt;BE$3)*$AH39:$AS39))),2))</f>
        <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row>
    <row r="40">
      <c r="A40" t="n">
        <v>35</v>
      </c>
      <c r="B40" s="29">
        <f>Months!B40</f>
        <v/>
      </c>
      <c r="C40">
        <f>Months!C40</f>
        <v/>
      </c>
      <c r="D40">
        <f>Months!D40</f>
        <v/>
      </c>
      <c r="E40">
        <f>SUM(V40:AG40)</f>
        <v/>
      </c>
      <c r="F40">
        <f>MAX(0,ROUND(C40+D40-E40,2))</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f>IF(AH40&lt;=0,0,ROUND(MIN(AH40,MAX(0,$F40-SUMPRODUCT(($AT$3:$BE$3&lt;AT$3)*$AH40:$AS40))),2))</f>
        <v/>
      </c>
      <c r="AU40">
        <f>IF(AI40&lt;=0,0,ROUND(MIN(AI40,MAX(0,$F40-SUMPRODUCT(($AT$3:$BE$3&lt;AU$3)*$AH40:$AS40))),2))</f>
        <v/>
      </c>
      <c r="AV40">
        <f>IF(AJ40&lt;=0,0,ROUND(MIN(AJ40,MAX(0,$F40-SUMPRODUCT(($AT$3:$BE$3&lt;AV$3)*$AH40:$AS40))),2))</f>
        <v/>
      </c>
      <c r="AW40">
        <f>IF(AK40&lt;=0,0,ROUND(MIN(AK40,MAX(0,$F40-SUMPRODUCT(($AT$3:$BE$3&lt;AW$3)*$AH40:$AS40))),2))</f>
        <v/>
      </c>
      <c r="AX40">
        <f>IF(AL40&lt;=0,0,ROUND(MIN(AL40,MAX(0,$F40-SUMPRODUCT(($AT$3:$BE$3&lt;AX$3)*$AH40:$AS40))),2))</f>
        <v/>
      </c>
      <c r="AY40">
        <f>IF(AM40&lt;=0,0,ROUND(MIN(AM40,MAX(0,$F40-SUMPRODUCT(($AT$3:$BE$3&lt;AY$3)*$AH40:$AS40))),2))</f>
        <v/>
      </c>
      <c r="AZ40">
        <f>IF(AN40&lt;=0,0,ROUND(MIN(AN40,MAX(0,$F40-SUMPRODUCT(($AT$3:$BE$3&lt;AZ$3)*$AH40:$AS40))),2))</f>
        <v/>
      </c>
      <c r="BA40">
        <f>IF(AO40&lt;=0,0,ROUND(MIN(AO40,MAX(0,$F40-SUMPRODUCT(($AT$3:$BE$3&lt;BA$3)*$AH40:$AS40))),2))</f>
        <v/>
      </c>
      <c r="BB40">
        <f>IF(AP40&lt;=0,0,ROUND(MIN(AP40,MAX(0,$F40-SUMPRODUCT(($AT$3:$BE$3&lt;BB$3)*$AH40:$AS40))),2))</f>
        <v/>
      </c>
      <c r="BC40">
        <f>IF(AQ40&lt;=0,0,ROUND(MIN(AQ40,MAX(0,$F40-SUMPRODUCT(($AT$3:$BE$3&lt;BC$3)*$AH40:$AS40))),2))</f>
        <v/>
      </c>
      <c r="BD40">
        <f>IF(AR40&lt;=0,0,ROUND(MIN(AR40,MAX(0,$F40-SUMPRODUCT(($AT$3:$BE$3&lt;BD$3)*$AH40:$AS40))),2))</f>
        <v/>
      </c>
      <c r="BE40">
        <f>IF(AS40&lt;=0,0,ROUND(MIN(AS40,MAX(0,$F40-SUMPRODUCT(($AT$3:$BE$3&lt;BE$3)*$AH40:$AS40))),2))</f>
        <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row>
    <row r="41">
      <c r="A41" t="n">
        <v>36</v>
      </c>
      <c r="B41" s="29">
        <f>Months!B41</f>
        <v/>
      </c>
      <c r="C41">
        <f>Months!C41</f>
        <v/>
      </c>
      <c r="D41">
        <f>Months!D41</f>
        <v/>
      </c>
      <c r="E41">
        <f>SUM(V41:AG41)</f>
        <v/>
      </c>
      <c r="F41">
        <f>MAX(0,ROUND(C41+D41-E41,2))</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f>IF(AH41&lt;=0,0,ROUND(MIN(AH41,MAX(0,$F41-SUMPRODUCT(($AT$3:$BE$3&lt;AT$3)*$AH41:$AS41))),2))</f>
        <v/>
      </c>
      <c r="AU41">
        <f>IF(AI41&lt;=0,0,ROUND(MIN(AI41,MAX(0,$F41-SUMPRODUCT(($AT$3:$BE$3&lt;AU$3)*$AH41:$AS41))),2))</f>
        <v/>
      </c>
      <c r="AV41">
        <f>IF(AJ41&lt;=0,0,ROUND(MIN(AJ41,MAX(0,$F41-SUMPRODUCT(($AT$3:$BE$3&lt;AV$3)*$AH41:$AS41))),2))</f>
        <v/>
      </c>
      <c r="AW41">
        <f>IF(AK41&lt;=0,0,ROUND(MIN(AK41,MAX(0,$F41-SUMPRODUCT(($AT$3:$BE$3&lt;AW$3)*$AH41:$AS41))),2))</f>
        <v/>
      </c>
      <c r="AX41">
        <f>IF(AL41&lt;=0,0,ROUND(MIN(AL41,MAX(0,$F41-SUMPRODUCT(($AT$3:$BE$3&lt;AX$3)*$AH41:$AS41))),2))</f>
        <v/>
      </c>
      <c r="AY41">
        <f>IF(AM41&lt;=0,0,ROUND(MIN(AM41,MAX(0,$F41-SUMPRODUCT(($AT$3:$BE$3&lt;AY$3)*$AH41:$AS41))),2))</f>
        <v/>
      </c>
      <c r="AZ41">
        <f>IF(AN41&lt;=0,0,ROUND(MIN(AN41,MAX(0,$F41-SUMPRODUCT(($AT$3:$BE$3&lt;AZ$3)*$AH41:$AS41))),2))</f>
        <v/>
      </c>
      <c r="BA41">
        <f>IF(AO41&lt;=0,0,ROUND(MIN(AO41,MAX(0,$F41-SUMPRODUCT(($AT$3:$BE$3&lt;BA$3)*$AH41:$AS41))),2))</f>
        <v/>
      </c>
      <c r="BB41">
        <f>IF(AP41&lt;=0,0,ROUND(MIN(AP41,MAX(0,$F41-SUMPRODUCT(($AT$3:$BE$3&lt;BB$3)*$AH41:$AS41))),2))</f>
        <v/>
      </c>
      <c r="BC41">
        <f>IF(AQ41&lt;=0,0,ROUND(MIN(AQ41,MAX(0,$F41-SUMPRODUCT(($AT$3:$BE$3&lt;BC$3)*$AH41:$AS41))),2))</f>
        <v/>
      </c>
      <c r="BD41">
        <f>IF(AR41&lt;=0,0,ROUND(MIN(AR41,MAX(0,$F41-SUMPRODUCT(($AT$3:$BE$3&lt;BD$3)*$AH41:$AS41))),2))</f>
        <v/>
      </c>
      <c r="BE41">
        <f>IF(AS41&lt;=0,0,ROUND(MIN(AS41,MAX(0,$F41-SUMPRODUCT(($AT$3:$BE$3&lt;BE$3)*$AH41:$AS41))),2))</f>
        <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row>
    <row r="42">
      <c r="A42" t="n">
        <v>37</v>
      </c>
      <c r="B42" s="29">
        <f>Months!B42</f>
        <v/>
      </c>
      <c r="C42">
        <f>Months!C42</f>
        <v/>
      </c>
      <c r="D42">
        <f>Months!D42</f>
        <v/>
      </c>
      <c r="E42">
        <f>SUM(V42:AG42)</f>
        <v/>
      </c>
      <c r="F42">
        <f>MAX(0,ROUND(C42+D42-E42,2))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f>IF(AH42&lt;=0,0,ROUND(MIN(AH42,MAX(0,$F42-SUMPRODUCT(($AT$3:$BE$3&lt;AT$3)*$AH42:$AS42))),2))</f>
        <v/>
      </c>
      <c r="AU42">
        <f>IF(AI42&lt;=0,0,ROUND(MIN(AI42,MAX(0,$F42-SUMPRODUCT(($AT$3:$BE$3&lt;AU$3)*$AH42:$AS42))),2))</f>
        <v/>
      </c>
      <c r="AV42">
        <f>IF(AJ42&lt;=0,0,ROUND(MIN(AJ42,MAX(0,$F42-SUMPRODUCT(($AT$3:$BE$3&lt;AV$3)*$AH42:$AS42))),2))</f>
        <v/>
      </c>
      <c r="AW42">
        <f>IF(AK42&lt;=0,0,ROUND(MIN(AK42,MAX(0,$F42-SUMPRODUCT(($AT$3:$BE$3&lt;AW$3)*$AH42:$AS42))),2))</f>
        <v/>
      </c>
      <c r="AX42">
        <f>IF(AL42&lt;=0,0,ROUND(MIN(AL42,MAX(0,$F42-SUMPRODUCT(($AT$3:$BE$3&lt;AX$3)*$AH42:$AS42))),2))</f>
        <v/>
      </c>
      <c r="AY42">
        <f>IF(AM42&lt;=0,0,ROUND(MIN(AM42,MAX(0,$F42-SUMPRODUCT(($AT$3:$BE$3&lt;AY$3)*$AH42:$AS42))),2))</f>
        <v/>
      </c>
      <c r="AZ42">
        <f>IF(AN42&lt;=0,0,ROUND(MIN(AN42,MAX(0,$F42-SUMPRODUCT(($AT$3:$BE$3&lt;AZ$3)*$AH42:$AS42))),2))</f>
        <v/>
      </c>
      <c r="BA42">
        <f>IF(AO42&lt;=0,0,ROUND(MIN(AO42,MAX(0,$F42-SUMPRODUCT(($AT$3:$BE$3&lt;BA$3)*$AH42:$AS42))),2))</f>
        <v/>
      </c>
      <c r="BB42">
        <f>IF(AP42&lt;=0,0,ROUND(MIN(AP42,MAX(0,$F42-SUMPRODUCT(($AT$3:$BE$3&lt;BB$3)*$AH42:$AS42))),2))</f>
        <v/>
      </c>
      <c r="BC42">
        <f>IF(AQ42&lt;=0,0,ROUND(MIN(AQ42,MAX(0,$F42-SUMPRODUCT(($AT$3:$BE$3&lt;BC$3)*$AH42:$AS42))),2))</f>
        <v/>
      </c>
      <c r="BD42">
        <f>IF(AR42&lt;=0,0,ROUND(MIN(AR42,MAX(0,$F42-SUMPRODUCT(($AT$3:$BE$3&lt;BD$3)*$AH42:$AS42))),2))</f>
        <v/>
      </c>
      <c r="BE42">
        <f>IF(AS42&lt;=0,0,ROUND(MIN(AS42,MAX(0,$F42-SUMPRODUCT(($AT$3:$BE$3&lt;BE$3)*$AH42:$AS42))),2))</f>
        <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row>
    <row r="43">
      <c r="A43" t="n">
        <v>38</v>
      </c>
      <c r="B43" s="29">
        <f>Months!B43</f>
        <v/>
      </c>
      <c r="C43">
        <f>Months!C43</f>
        <v/>
      </c>
      <c r="D43">
        <f>Months!D43</f>
        <v/>
      </c>
      <c r="E43">
        <f>SUM(V43:AG43)</f>
        <v/>
      </c>
      <c r="F43">
        <f>MAX(0,ROUND(C43+D43-E43,2))</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f>IF(AH43&lt;=0,0,ROUND(MIN(AH43,MAX(0,$F43-SUMPRODUCT(($AT$3:$BE$3&lt;AT$3)*$AH43:$AS43))),2))</f>
        <v/>
      </c>
      <c r="AU43">
        <f>IF(AI43&lt;=0,0,ROUND(MIN(AI43,MAX(0,$F43-SUMPRODUCT(($AT$3:$BE$3&lt;AU$3)*$AH43:$AS43))),2))</f>
        <v/>
      </c>
      <c r="AV43">
        <f>IF(AJ43&lt;=0,0,ROUND(MIN(AJ43,MAX(0,$F43-SUMPRODUCT(($AT$3:$BE$3&lt;AV$3)*$AH43:$AS43))),2))</f>
        <v/>
      </c>
      <c r="AW43">
        <f>IF(AK43&lt;=0,0,ROUND(MIN(AK43,MAX(0,$F43-SUMPRODUCT(($AT$3:$BE$3&lt;AW$3)*$AH43:$AS43))),2))</f>
        <v/>
      </c>
      <c r="AX43">
        <f>IF(AL43&lt;=0,0,ROUND(MIN(AL43,MAX(0,$F43-SUMPRODUCT(($AT$3:$BE$3&lt;AX$3)*$AH43:$AS43))),2))</f>
        <v/>
      </c>
      <c r="AY43">
        <f>IF(AM43&lt;=0,0,ROUND(MIN(AM43,MAX(0,$F43-SUMPRODUCT(($AT$3:$BE$3&lt;AY$3)*$AH43:$AS43))),2))</f>
        <v/>
      </c>
      <c r="AZ43">
        <f>IF(AN43&lt;=0,0,ROUND(MIN(AN43,MAX(0,$F43-SUMPRODUCT(($AT$3:$BE$3&lt;AZ$3)*$AH43:$AS43))),2))</f>
        <v/>
      </c>
      <c r="BA43">
        <f>IF(AO43&lt;=0,0,ROUND(MIN(AO43,MAX(0,$F43-SUMPRODUCT(($AT$3:$BE$3&lt;BA$3)*$AH43:$AS43))),2))</f>
        <v/>
      </c>
      <c r="BB43">
        <f>IF(AP43&lt;=0,0,ROUND(MIN(AP43,MAX(0,$F43-SUMPRODUCT(($AT$3:$BE$3&lt;BB$3)*$AH43:$AS43))),2))</f>
        <v/>
      </c>
      <c r="BC43">
        <f>IF(AQ43&lt;=0,0,ROUND(MIN(AQ43,MAX(0,$F43-SUMPRODUCT(($AT$3:$BE$3&lt;BC$3)*$AH43:$AS43))),2))</f>
        <v/>
      </c>
      <c r="BD43">
        <f>IF(AR43&lt;=0,0,ROUND(MIN(AR43,MAX(0,$F43-SUMPRODUCT(($AT$3:$BE$3&lt;BD$3)*$AH43:$AS43))),2))</f>
        <v/>
      </c>
      <c r="BE43">
        <f>IF(AS43&lt;=0,0,ROUND(MIN(AS43,MAX(0,$F43-SUMPRODUCT(($AT$3:$BE$3&lt;BE$3)*$AH43:$AS43))),2))</f>
        <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row>
    <row r="44">
      <c r="A44" t="n">
        <v>39</v>
      </c>
      <c r="B44" s="29">
        <f>Months!B44</f>
        <v/>
      </c>
      <c r="C44">
        <f>Months!C44</f>
        <v/>
      </c>
      <c r="D44">
        <f>Months!D44</f>
        <v/>
      </c>
      <c r="E44">
        <f>SUM(V44:AG44)</f>
        <v/>
      </c>
      <c r="F44">
        <f>MAX(0,ROUND(C44+D44-E44,2))</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f>IF(AH44&lt;=0,0,ROUND(MIN(AH44,MAX(0,$F44-SUMPRODUCT(($AT$3:$BE$3&lt;AT$3)*$AH44:$AS44))),2))</f>
        <v/>
      </c>
      <c r="AU44">
        <f>IF(AI44&lt;=0,0,ROUND(MIN(AI44,MAX(0,$F44-SUMPRODUCT(($AT$3:$BE$3&lt;AU$3)*$AH44:$AS44))),2))</f>
        <v/>
      </c>
      <c r="AV44">
        <f>IF(AJ44&lt;=0,0,ROUND(MIN(AJ44,MAX(0,$F44-SUMPRODUCT(($AT$3:$BE$3&lt;AV$3)*$AH44:$AS44))),2))</f>
        <v/>
      </c>
      <c r="AW44">
        <f>IF(AK44&lt;=0,0,ROUND(MIN(AK44,MAX(0,$F44-SUMPRODUCT(($AT$3:$BE$3&lt;AW$3)*$AH44:$AS44))),2))</f>
        <v/>
      </c>
      <c r="AX44">
        <f>IF(AL44&lt;=0,0,ROUND(MIN(AL44,MAX(0,$F44-SUMPRODUCT(($AT$3:$BE$3&lt;AX$3)*$AH44:$AS44))),2))</f>
        <v/>
      </c>
      <c r="AY44">
        <f>IF(AM44&lt;=0,0,ROUND(MIN(AM44,MAX(0,$F44-SUMPRODUCT(($AT$3:$BE$3&lt;AY$3)*$AH44:$AS44))),2))</f>
        <v/>
      </c>
      <c r="AZ44">
        <f>IF(AN44&lt;=0,0,ROUND(MIN(AN44,MAX(0,$F44-SUMPRODUCT(($AT$3:$BE$3&lt;AZ$3)*$AH44:$AS44))),2))</f>
        <v/>
      </c>
      <c r="BA44">
        <f>IF(AO44&lt;=0,0,ROUND(MIN(AO44,MAX(0,$F44-SUMPRODUCT(($AT$3:$BE$3&lt;BA$3)*$AH44:$AS44))),2))</f>
        <v/>
      </c>
      <c r="BB44">
        <f>IF(AP44&lt;=0,0,ROUND(MIN(AP44,MAX(0,$F44-SUMPRODUCT(($AT$3:$BE$3&lt;BB$3)*$AH44:$AS44))),2))</f>
        <v/>
      </c>
      <c r="BC44">
        <f>IF(AQ44&lt;=0,0,ROUND(MIN(AQ44,MAX(0,$F44-SUMPRODUCT(($AT$3:$BE$3&lt;BC$3)*$AH44:$AS44))),2))</f>
        <v/>
      </c>
      <c r="BD44">
        <f>IF(AR44&lt;=0,0,ROUND(MIN(AR44,MAX(0,$F44-SUMPRODUCT(($AT$3:$BE$3&lt;BD$3)*$AH44:$AS44))),2))</f>
        <v/>
      </c>
      <c r="BE44">
        <f>IF(AS44&lt;=0,0,ROUND(MIN(AS44,MAX(0,$F44-SUMPRODUCT(($AT$3:$BE$3&lt;BE$3)*$AH44:$AS44))),2))</f>
        <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row>
    <row r="45">
      <c r="A45" t="n">
        <v>40</v>
      </c>
      <c r="B45" s="29">
        <f>Months!B45</f>
        <v/>
      </c>
      <c r="C45">
        <f>Months!C45</f>
        <v/>
      </c>
      <c r="D45">
        <f>Months!D45</f>
        <v/>
      </c>
      <c r="E45">
        <f>SUM(V45:AG45)</f>
        <v/>
      </c>
      <c r="F45">
        <f>MAX(0,ROUND(C45+D45-E45,2))</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f>IF(AH45&lt;=0,0,ROUND(MIN(AH45,MAX(0,$F45-SUMPRODUCT(($AT$3:$BE$3&lt;AT$3)*$AH45:$AS45))),2))</f>
        <v/>
      </c>
      <c r="AU45">
        <f>IF(AI45&lt;=0,0,ROUND(MIN(AI45,MAX(0,$F45-SUMPRODUCT(($AT$3:$BE$3&lt;AU$3)*$AH45:$AS45))),2))</f>
        <v/>
      </c>
      <c r="AV45">
        <f>IF(AJ45&lt;=0,0,ROUND(MIN(AJ45,MAX(0,$F45-SUMPRODUCT(($AT$3:$BE$3&lt;AV$3)*$AH45:$AS45))),2))</f>
        <v/>
      </c>
      <c r="AW45">
        <f>IF(AK45&lt;=0,0,ROUND(MIN(AK45,MAX(0,$F45-SUMPRODUCT(($AT$3:$BE$3&lt;AW$3)*$AH45:$AS45))),2))</f>
        <v/>
      </c>
      <c r="AX45">
        <f>IF(AL45&lt;=0,0,ROUND(MIN(AL45,MAX(0,$F45-SUMPRODUCT(($AT$3:$BE$3&lt;AX$3)*$AH45:$AS45))),2))</f>
        <v/>
      </c>
      <c r="AY45">
        <f>IF(AM45&lt;=0,0,ROUND(MIN(AM45,MAX(0,$F45-SUMPRODUCT(($AT$3:$BE$3&lt;AY$3)*$AH45:$AS45))),2))</f>
        <v/>
      </c>
      <c r="AZ45">
        <f>IF(AN45&lt;=0,0,ROUND(MIN(AN45,MAX(0,$F45-SUMPRODUCT(($AT$3:$BE$3&lt;AZ$3)*$AH45:$AS45))),2))</f>
        <v/>
      </c>
      <c r="BA45">
        <f>IF(AO45&lt;=0,0,ROUND(MIN(AO45,MAX(0,$F45-SUMPRODUCT(($AT$3:$BE$3&lt;BA$3)*$AH45:$AS45))),2))</f>
        <v/>
      </c>
      <c r="BB45">
        <f>IF(AP45&lt;=0,0,ROUND(MIN(AP45,MAX(0,$F45-SUMPRODUCT(($AT$3:$BE$3&lt;BB$3)*$AH45:$AS45))),2))</f>
        <v/>
      </c>
      <c r="BC45">
        <f>IF(AQ45&lt;=0,0,ROUND(MIN(AQ45,MAX(0,$F45-SUMPRODUCT(($AT$3:$BE$3&lt;BC$3)*$AH45:$AS45))),2))</f>
        <v/>
      </c>
      <c r="BD45">
        <f>IF(AR45&lt;=0,0,ROUND(MIN(AR45,MAX(0,$F45-SUMPRODUCT(($AT$3:$BE$3&lt;BD$3)*$AH45:$AS45))),2))</f>
        <v/>
      </c>
      <c r="BE45">
        <f>IF(AS45&lt;=0,0,ROUND(MIN(AS45,MAX(0,$F45-SUMPRODUCT(($AT$3:$BE$3&lt;BE$3)*$AH45:$AS45))),2))</f>
        <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row>
    <row r="46">
      <c r="A46" t="n">
        <v>41</v>
      </c>
      <c r="B46" s="29">
        <f>Months!B46</f>
        <v/>
      </c>
      <c r="C46">
        <f>Months!C46</f>
        <v/>
      </c>
      <c r="D46">
        <f>Months!D46</f>
        <v/>
      </c>
      <c r="E46">
        <f>SUM(V46:AG46)</f>
        <v/>
      </c>
      <c r="F46">
        <f>MAX(0,ROUND(C46+D46-E46,2))</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f>IF(AH46&lt;=0,0,ROUND(MIN(AH46,MAX(0,$F46-SUMPRODUCT(($AT$3:$BE$3&lt;AT$3)*$AH46:$AS46))),2))</f>
        <v/>
      </c>
      <c r="AU46">
        <f>IF(AI46&lt;=0,0,ROUND(MIN(AI46,MAX(0,$F46-SUMPRODUCT(($AT$3:$BE$3&lt;AU$3)*$AH46:$AS46))),2))</f>
        <v/>
      </c>
      <c r="AV46">
        <f>IF(AJ46&lt;=0,0,ROUND(MIN(AJ46,MAX(0,$F46-SUMPRODUCT(($AT$3:$BE$3&lt;AV$3)*$AH46:$AS46))),2))</f>
        <v/>
      </c>
      <c r="AW46">
        <f>IF(AK46&lt;=0,0,ROUND(MIN(AK46,MAX(0,$F46-SUMPRODUCT(($AT$3:$BE$3&lt;AW$3)*$AH46:$AS46))),2))</f>
        <v/>
      </c>
      <c r="AX46">
        <f>IF(AL46&lt;=0,0,ROUND(MIN(AL46,MAX(0,$F46-SUMPRODUCT(($AT$3:$BE$3&lt;AX$3)*$AH46:$AS46))),2))</f>
        <v/>
      </c>
      <c r="AY46">
        <f>IF(AM46&lt;=0,0,ROUND(MIN(AM46,MAX(0,$F46-SUMPRODUCT(($AT$3:$BE$3&lt;AY$3)*$AH46:$AS46))),2))</f>
        <v/>
      </c>
      <c r="AZ46">
        <f>IF(AN46&lt;=0,0,ROUND(MIN(AN46,MAX(0,$F46-SUMPRODUCT(($AT$3:$BE$3&lt;AZ$3)*$AH46:$AS46))),2))</f>
        <v/>
      </c>
      <c r="BA46">
        <f>IF(AO46&lt;=0,0,ROUND(MIN(AO46,MAX(0,$F46-SUMPRODUCT(($AT$3:$BE$3&lt;BA$3)*$AH46:$AS46))),2))</f>
        <v/>
      </c>
      <c r="BB46">
        <f>IF(AP46&lt;=0,0,ROUND(MIN(AP46,MAX(0,$F46-SUMPRODUCT(($AT$3:$BE$3&lt;BB$3)*$AH46:$AS46))),2))</f>
        <v/>
      </c>
      <c r="BC46">
        <f>IF(AQ46&lt;=0,0,ROUND(MIN(AQ46,MAX(0,$F46-SUMPRODUCT(($AT$3:$BE$3&lt;BC$3)*$AH46:$AS46))),2))</f>
        <v/>
      </c>
      <c r="BD46">
        <f>IF(AR46&lt;=0,0,ROUND(MIN(AR46,MAX(0,$F46-SUMPRODUCT(($AT$3:$BE$3&lt;BD$3)*$AH46:$AS46))),2))</f>
        <v/>
      </c>
      <c r="BE46">
        <f>IF(AS46&lt;=0,0,ROUND(MIN(AS46,MAX(0,$F46-SUMPRODUCT(($AT$3:$BE$3&lt;BE$3)*$AH46:$AS46))),2))</f>
        <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row>
    <row r="47">
      <c r="A47" t="n">
        <v>42</v>
      </c>
      <c r="B47" s="29">
        <f>Months!B47</f>
        <v/>
      </c>
      <c r="C47">
        <f>Months!C47</f>
        <v/>
      </c>
      <c r="D47">
        <f>Months!D47</f>
        <v/>
      </c>
      <c r="E47">
        <f>SUM(V47:AG47)</f>
        <v/>
      </c>
      <c r="F47">
        <f>MAX(0,ROUND(C47+D47-E47,2))</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f>IF(AH47&lt;=0,0,ROUND(MIN(AH47,MAX(0,$F47-SUMPRODUCT(($AT$3:$BE$3&lt;AT$3)*$AH47:$AS47))),2))</f>
        <v/>
      </c>
      <c r="AU47">
        <f>IF(AI47&lt;=0,0,ROUND(MIN(AI47,MAX(0,$F47-SUMPRODUCT(($AT$3:$BE$3&lt;AU$3)*$AH47:$AS47))),2))</f>
        <v/>
      </c>
      <c r="AV47">
        <f>IF(AJ47&lt;=0,0,ROUND(MIN(AJ47,MAX(0,$F47-SUMPRODUCT(($AT$3:$BE$3&lt;AV$3)*$AH47:$AS47))),2))</f>
        <v/>
      </c>
      <c r="AW47">
        <f>IF(AK47&lt;=0,0,ROUND(MIN(AK47,MAX(0,$F47-SUMPRODUCT(($AT$3:$BE$3&lt;AW$3)*$AH47:$AS47))),2))</f>
        <v/>
      </c>
      <c r="AX47">
        <f>IF(AL47&lt;=0,0,ROUND(MIN(AL47,MAX(0,$F47-SUMPRODUCT(($AT$3:$BE$3&lt;AX$3)*$AH47:$AS47))),2))</f>
        <v/>
      </c>
      <c r="AY47">
        <f>IF(AM47&lt;=0,0,ROUND(MIN(AM47,MAX(0,$F47-SUMPRODUCT(($AT$3:$BE$3&lt;AY$3)*$AH47:$AS47))),2))</f>
        <v/>
      </c>
      <c r="AZ47">
        <f>IF(AN47&lt;=0,0,ROUND(MIN(AN47,MAX(0,$F47-SUMPRODUCT(($AT$3:$BE$3&lt;AZ$3)*$AH47:$AS47))),2))</f>
        <v/>
      </c>
      <c r="BA47">
        <f>IF(AO47&lt;=0,0,ROUND(MIN(AO47,MAX(0,$F47-SUMPRODUCT(($AT$3:$BE$3&lt;BA$3)*$AH47:$AS47))),2))</f>
        <v/>
      </c>
      <c r="BB47">
        <f>IF(AP47&lt;=0,0,ROUND(MIN(AP47,MAX(0,$F47-SUMPRODUCT(($AT$3:$BE$3&lt;BB$3)*$AH47:$AS47))),2))</f>
        <v/>
      </c>
      <c r="BC47">
        <f>IF(AQ47&lt;=0,0,ROUND(MIN(AQ47,MAX(0,$F47-SUMPRODUCT(($AT$3:$BE$3&lt;BC$3)*$AH47:$AS47))),2))</f>
        <v/>
      </c>
      <c r="BD47">
        <f>IF(AR47&lt;=0,0,ROUND(MIN(AR47,MAX(0,$F47-SUMPRODUCT(($AT$3:$BE$3&lt;BD$3)*$AH47:$AS47))),2))</f>
        <v/>
      </c>
      <c r="BE47">
        <f>IF(AS47&lt;=0,0,ROUND(MIN(AS47,MAX(0,$F47-SUMPRODUCT(($AT$3:$BE$3&lt;BE$3)*$AH47:$AS47))),2))</f>
        <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row>
    <row r="48">
      <c r="A48" t="n">
        <v>43</v>
      </c>
      <c r="B48" s="29">
        <f>Months!B48</f>
        <v/>
      </c>
      <c r="C48">
        <f>Months!C48</f>
        <v/>
      </c>
      <c r="D48">
        <f>Months!D48</f>
        <v/>
      </c>
      <c r="E48">
        <f>SUM(V48:AG48)</f>
        <v/>
      </c>
      <c r="F48">
        <f>MAX(0,ROUND(C48+D48-E48,2))</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f>IF(AH48&lt;=0,0,ROUND(MIN(AH48,MAX(0,$F48-SUMPRODUCT(($AT$3:$BE$3&lt;AT$3)*$AH48:$AS48))),2))</f>
        <v/>
      </c>
      <c r="AU48">
        <f>IF(AI48&lt;=0,0,ROUND(MIN(AI48,MAX(0,$F48-SUMPRODUCT(($AT$3:$BE$3&lt;AU$3)*$AH48:$AS48))),2))</f>
        <v/>
      </c>
      <c r="AV48">
        <f>IF(AJ48&lt;=0,0,ROUND(MIN(AJ48,MAX(0,$F48-SUMPRODUCT(($AT$3:$BE$3&lt;AV$3)*$AH48:$AS48))),2))</f>
        <v/>
      </c>
      <c r="AW48">
        <f>IF(AK48&lt;=0,0,ROUND(MIN(AK48,MAX(0,$F48-SUMPRODUCT(($AT$3:$BE$3&lt;AW$3)*$AH48:$AS48))),2))</f>
        <v/>
      </c>
      <c r="AX48">
        <f>IF(AL48&lt;=0,0,ROUND(MIN(AL48,MAX(0,$F48-SUMPRODUCT(($AT$3:$BE$3&lt;AX$3)*$AH48:$AS48))),2))</f>
        <v/>
      </c>
      <c r="AY48">
        <f>IF(AM48&lt;=0,0,ROUND(MIN(AM48,MAX(0,$F48-SUMPRODUCT(($AT$3:$BE$3&lt;AY$3)*$AH48:$AS48))),2))</f>
        <v/>
      </c>
      <c r="AZ48">
        <f>IF(AN48&lt;=0,0,ROUND(MIN(AN48,MAX(0,$F48-SUMPRODUCT(($AT$3:$BE$3&lt;AZ$3)*$AH48:$AS48))),2))</f>
        <v/>
      </c>
      <c r="BA48">
        <f>IF(AO48&lt;=0,0,ROUND(MIN(AO48,MAX(0,$F48-SUMPRODUCT(($AT$3:$BE$3&lt;BA$3)*$AH48:$AS48))),2))</f>
        <v/>
      </c>
      <c r="BB48">
        <f>IF(AP48&lt;=0,0,ROUND(MIN(AP48,MAX(0,$F48-SUMPRODUCT(($AT$3:$BE$3&lt;BB$3)*$AH48:$AS48))),2))</f>
        <v/>
      </c>
      <c r="BC48">
        <f>IF(AQ48&lt;=0,0,ROUND(MIN(AQ48,MAX(0,$F48-SUMPRODUCT(($AT$3:$BE$3&lt;BC$3)*$AH48:$AS48))),2))</f>
        <v/>
      </c>
      <c r="BD48">
        <f>IF(AR48&lt;=0,0,ROUND(MIN(AR48,MAX(0,$F48-SUMPRODUCT(($AT$3:$BE$3&lt;BD$3)*$AH48:$AS48))),2))</f>
        <v/>
      </c>
      <c r="BE48">
        <f>IF(AS48&lt;=0,0,ROUND(MIN(AS48,MAX(0,$F48-SUMPRODUCT(($AT$3:$BE$3&lt;BE$3)*$AH48:$AS48))),2))</f>
        <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row>
    <row r="49">
      <c r="A49" t="n">
        <v>44</v>
      </c>
      <c r="B49" s="29">
        <f>Months!B49</f>
        <v/>
      </c>
      <c r="C49">
        <f>Months!C49</f>
        <v/>
      </c>
      <c r="D49">
        <f>Months!D49</f>
        <v/>
      </c>
      <c r="E49">
        <f>SUM(V49:AG49)</f>
        <v/>
      </c>
      <c r="F49">
        <f>MAX(0,ROUND(C49+D49-E49,2))</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f>IF(AH49&lt;=0,0,ROUND(MIN(AH49,MAX(0,$F49-SUMPRODUCT(($AT$3:$BE$3&lt;AT$3)*$AH49:$AS49))),2))</f>
        <v/>
      </c>
      <c r="AU49">
        <f>IF(AI49&lt;=0,0,ROUND(MIN(AI49,MAX(0,$F49-SUMPRODUCT(($AT$3:$BE$3&lt;AU$3)*$AH49:$AS49))),2))</f>
        <v/>
      </c>
      <c r="AV49">
        <f>IF(AJ49&lt;=0,0,ROUND(MIN(AJ49,MAX(0,$F49-SUMPRODUCT(($AT$3:$BE$3&lt;AV$3)*$AH49:$AS49))),2))</f>
        <v/>
      </c>
      <c r="AW49">
        <f>IF(AK49&lt;=0,0,ROUND(MIN(AK49,MAX(0,$F49-SUMPRODUCT(($AT$3:$BE$3&lt;AW$3)*$AH49:$AS49))),2))</f>
        <v/>
      </c>
      <c r="AX49">
        <f>IF(AL49&lt;=0,0,ROUND(MIN(AL49,MAX(0,$F49-SUMPRODUCT(($AT$3:$BE$3&lt;AX$3)*$AH49:$AS49))),2))</f>
        <v/>
      </c>
      <c r="AY49">
        <f>IF(AM49&lt;=0,0,ROUND(MIN(AM49,MAX(0,$F49-SUMPRODUCT(($AT$3:$BE$3&lt;AY$3)*$AH49:$AS49))),2))</f>
        <v/>
      </c>
      <c r="AZ49">
        <f>IF(AN49&lt;=0,0,ROUND(MIN(AN49,MAX(0,$F49-SUMPRODUCT(($AT$3:$BE$3&lt;AZ$3)*$AH49:$AS49))),2))</f>
        <v/>
      </c>
      <c r="BA49">
        <f>IF(AO49&lt;=0,0,ROUND(MIN(AO49,MAX(0,$F49-SUMPRODUCT(($AT$3:$BE$3&lt;BA$3)*$AH49:$AS49))),2))</f>
        <v/>
      </c>
      <c r="BB49">
        <f>IF(AP49&lt;=0,0,ROUND(MIN(AP49,MAX(0,$F49-SUMPRODUCT(($AT$3:$BE$3&lt;BB$3)*$AH49:$AS49))),2))</f>
        <v/>
      </c>
      <c r="BC49">
        <f>IF(AQ49&lt;=0,0,ROUND(MIN(AQ49,MAX(0,$F49-SUMPRODUCT(($AT$3:$BE$3&lt;BC$3)*$AH49:$AS49))),2))</f>
        <v/>
      </c>
      <c r="BD49">
        <f>IF(AR49&lt;=0,0,ROUND(MIN(AR49,MAX(0,$F49-SUMPRODUCT(($AT$3:$BE$3&lt;BD$3)*$AH49:$AS49))),2))</f>
        <v/>
      </c>
      <c r="BE49">
        <f>IF(AS49&lt;=0,0,ROUND(MIN(AS49,MAX(0,$F49-SUMPRODUCT(($AT$3:$BE$3&lt;BE$3)*$AH49:$AS49))),2))</f>
        <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row>
    <row r="50">
      <c r="A50" t="n">
        <v>45</v>
      </c>
      <c r="B50" s="29">
        <f>Months!B50</f>
        <v/>
      </c>
      <c r="C50">
        <f>Months!C50</f>
        <v/>
      </c>
      <c r="D50">
        <f>Months!D50</f>
        <v/>
      </c>
      <c r="E50">
        <f>SUM(V50:AG50)</f>
        <v/>
      </c>
      <c r="F50">
        <f>MAX(0,ROUND(C50+D50-E50,2))</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f>IF(AH50&lt;=0,0,ROUND(MIN(AH50,MAX(0,$F50-SUMPRODUCT(($AT$3:$BE$3&lt;AT$3)*$AH50:$AS50))),2))</f>
        <v/>
      </c>
      <c r="AU50">
        <f>IF(AI50&lt;=0,0,ROUND(MIN(AI50,MAX(0,$F50-SUMPRODUCT(($AT$3:$BE$3&lt;AU$3)*$AH50:$AS50))),2))</f>
        <v/>
      </c>
      <c r="AV50">
        <f>IF(AJ50&lt;=0,0,ROUND(MIN(AJ50,MAX(0,$F50-SUMPRODUCT(($AT$3:$BE$3&lt;AV$3)*$AH50:$AS50))),2))</f>
        <v/>
      </c>
      <c r="AW50">
        <f>IF(AK50&lt;=0,0,ROUND(MIN(AK50,MAX(0,$F50-SUMPRODUCT(($AT$3:$BE$3&lt;AW$3)*$AH50:$AS50))),2))</f>
        <v/>
      </c>
      <c r="AX50">
        <f>IF(AL50&lt;=0,0,ROUND(MIN(AL50,MAX(0,$F50-SUMPRODUCT(($AT$3:$BE$3&lt;AX$3)*$AH50:$AS50))),2))</f>
        <v/>
      </c>
      <c r="AY50">
        <f>IF(AM50&lt;=0,0,ROUND(MIN(AM50,MAX(0,$F50-SUMPRODUCT(($AT$3:$BE$3&lt;AY$3)*$AH50:$AS50))),2))</f>
        <v/>
      </c>
      <c r="AZ50">
        <f>IF(AN50&lt;=0,0,ROUND(MIN(AN50,MAX(0,$F50-SUMPRODUCT(($AT$3:$BE$3&lt;AZ$3)*$AH50:$AS50))),2))</f>
        <v/>
      </c>
      <c r="BA50">
        <f>IF(AO50&lt;=0,0,ROUND(MIN(AO50,MAX(0,$F50-SUMPRODUCT(($AT$3:$BE$3&lt;BA$3)*$AH50:$AS50))),2))</f>
        <v/>
      </c>
      <c r="BB50">
        <f>IF(AP50&lt;=0,0,ROUND(MIN(AP50,MAX(0,$F50-SUMPRODUCT(($AT$3:$BE$3&lt;BB$3)*$AH50:$AS50))),2))</f>
        <v/>
      </c>
      <c r="BC50">
        <f>IF(AQ50&lt;=0,0,ROUND(MIN(AQ50,MAX(0,$F50-SUMPRODUCT(($AT$3:$BE$3&lt;BC$3)*$AH50:$AS50))),2))</f>
        <v/>
      </c>
      <c r="BD50">
        <f>IF(AR50&lt;=0,0,ROUND(MIN(AR50,MAX(0,$F50-SUMPRODUCT(($AT$3:$BE$3&lt;BD$3)*$AH50:$AS50))),2))</f>
        <v/>
      </c>
      <c r="BE50">
        <f>IF(AS50&lt;=0,0,ROUND(MIN(AS50,MAX(0,$F50-SUMPRODUCT(($AT$3:$BE$3&lt;BE$3)*$AH50:$AS50))),2))</f>
        <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row>
    <row r="51">
      <c r="A51" t="n">
        <v>46</v>
      </c>
      <c r="B51" s="29">
        <f>Months!B51</f>
        <v/>
      </c>
      <c r="C51">
        <f>Months!C51</f>
        <v/>
      </c>
      <c r="D51">
        <f>Months!D51</f>
        <v/>
      </c>
      <c r="E51">
        <f>SUM(V51:AG51)</f>
        <v/>
      </c>
      <c r="F51">
        <f>MAX(0,ROUND(C51+D51-E51,2))</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f>IF(AH51&lt;=0,0,ROUND(MIN(AH51,MAX(0,$F51-SUMPRODUCT(($AT$3:$BE$3&lt;AT$3)*$AH51:$AS51))),2))</f>
        <v/>
      </c>
      <c r="AU51">
        <f>IF(AI51&lt;=0,0,ROUND(MIN(AI51,MAX(0,$F51-SUMPRODUCT(($AT$3:$BE$3&lt;AU$3)*$AH51:$AS51))),2))</f>
        <v/>
      </c>
      <c r="AV51">
        <f>IF(AJ51&lt;=0,0,ROUND(MIN(AJ51,MAX(0,$F51-SUMPRODUCT(($AT$3:$BE$3&lt;AV$3)*$AH51:$AS51))),2))</f>
        <v/>
      </c>
      <c r="AW51">
        <f>IF(AK51&lt;=0,0,ROUND(MIN(AK51,MAX(0,$F51-SUMPRODUCT(($AT$3:$BE$3&lt;AW$3)*$AH51:$AS51))),2))</f>
        <v/>
      </c>
      <c r="AX51">
        <f>IF(AL51&lt;=0,0,ROUND(MIN(AL51,MAX(0,$F51-SUMPRODUCT(($AT$3:$BE$3&lt;AX$3)*$AH51:$AS51))),2))</f>
        <v/>
      </c>
      <c r="AY51">
        <f>IF(AM51&lt;=0,0,ROUND(MIN(AM51,MAX(0,$F51-SUMPRODUCT(($AT$3:$BE$3&lt;AY$3)*$AH51:$AS51))),2))</f>
        <v/>
      </c>
      <c r="AZ51">
        <f>IF(AN51&lt;=0,0,ROUND(MIN(AN51,MAX(0,$F51-SUMPRODUCT(($AT$3:$BE$3&lt;AZ$3)*$AH51:$AS51))),2))</f>
        <v/>
      </c>
      <c r="BA51">
        <f>IF(AO51&lt;=0,0,ROUND(MIN(AO51,MAX(0,$F51-SUMPRODUCT(($AT$3:$BE$3&lt;BA$3)*$AH51:$AS51))),2))</f>
        <v/>
      </c>
      <c r="BB51">
        <f>IF(AP51&lt;=0,0,ROUND(MIN(AP51,MAX(0,$F51-SUMPRODUCT(($AT$3:$BE$3&lt;BB$3)*$AH51:$AS51))),2))</f>
        <v/>
      </c>
      <c r="BC51">
        <f>IF(AQ51&lt;=0,0,ROUND(MIN(AQ51,MAX(0,$F51-SUMPRODUCT(($AT$3:$BE$3&lt;BC$3)*$AH51:$AS51))),2))</f>
        <v/>
      </c>
      <c r="BD51">
        <f>IF(AR51&lt;=0,0,ROUND(MIN(AR51,MAX(0,$F51-SUMPRODUCT(($AT$3:$BE$3&lt;BD$3)*$AH51:$AS51))),2))</f>
        <v/>
      </c>
      <c r="BE51">
        <f>IF(AS51&lt;=0,0,ROUND(MIN(AS51,MAX(0,$F51-SUMPRODUCT(($AT$3:$BE$3&lt;BE$3)*$AH51:$AS51))),2))</f>
        <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row>
    <row r="52">
      <c r="A52" t="n">
        <v>47</v>
      </c>
      <c r="B52" s="29">
        <f>Months!B52</f>
        <v/>
      </c>
      <c r="C52">
        <f>Months!C52</f>
        <v/>
      </c>
      <c r="D52">
        <f>Months!D52</f>
        <v/>
      </c>
      <c r="E52">
        <f>SUM(V52:AG52)</f>
        <v/>
      </c>
      <c r="F52">
        <f>MAX(0,ROUND(C52+D52-E52,2))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f>IF(AH52&lt;=0,0,ROUND(MIN(AH52,MAX(0,$F52-SUMPRODUCT(($AT$3:$BE$3&lt;AT$3)*$AH52:$AS52))),2))</f>
        <v/>
      </c>
      <c r="AU52">
        <f>IF(AI52&lt;=0,0,ROUND(MIN(AI52,MAX(0,$F52-SUMPRODUCT(($AT$3:$BE$3&lt;AU$3)*$AH52:$AS52))),2))</f>
        <v/>
      </c>
      <c r="AV52">
        <f>IF(AJ52&lt;=0,0,ROUND(MIN(AJ52,MAX(0,$F52-SUMPRODUCT(($AT$3:$BE$3&lt;AV$3)*$AH52:$AS52))),2))</f>
        <v/>
      </c>
      <c r="AW52">
        <f>IF(AK52&lt;=0,0,ROUND(MIN(AK52,MAX(0,$F52-SUMPRODUCT(($AT$3:$BE$3&lt;AW$3)*$AH52:$AS52))),2))</f>
        <v/>
      </c>
      <c r="AX52">
        <f>IF(AL52&lt;=0,0,ROUND(MIN(AL52,MAX(0,$F52-SUMPRODUCT(($AT$3:$BE$3&lt;AX$3)*$AH52:$AS52))),2))</f>
        <v/>
      </c>
      <c r="AY52">
        <f>IF(AM52&lt;=0,0,ROUND(MIN(AM52,MAX(0,$F52-SUMPRODUCT(($AT$3:$BE$3&lt;AY$3)*$AH52:$AS52))),2))</f>
        <v/>
      </c>
      <c r="AZ52">
        <f>IF(AN52&lt;=0,0,ROUND(MIN(AN52,MAX(0,$F52-SUMPRODUCT(($AT$3:$BE$3&lt;AZ$3)*$AH52:$AS52))),2))</f>
        <v/>
      </c>
      <c r="BA52">
        <f>IF(AO52&lt;=0,0,ROUND(MIN(AO52,MAX(0,$F52-SUMPRODUCT(($AT$3:$BE$3&lt;BA$3)*$AH52:$AS52))),2))</f>
        <v/>
      </c>
      <c r="BB52">
        <f>IF(AP52&lt;=0,0,ROUND(MIN(AP52,MAX(0,$F52-SUMPRODUCT(($AT$3:$BE$3&lt;BB$3)*$AH52:$AS52))),2))</f>
        <v/>
      </c>
      <c r="BC52">
        <f>IF(AQ52&lt;=0,0,ROUND(MIN(AQ52,MAX(0,$F52-SUMPRODUCT(($AT$3:$BE$3&lt;BC$3)*$AH52:$AS52))),2))</f>
        <v/>
      </c>
      <c r="BD52">
        <f>IF(AR52&lt;=0,0,ROUND(MIN(AR52,MAX(0,$F52-SUMPRODUCT(($AT$3:$BE$3&lt;BD$3)*$AH52:$AS52))),2))</f>
        <v/>
      </c>
      <c r="BE52">
        <f>IF(AS52&lt;=0,0,ROUND(MIN(AS52,MAX(0,$F52-SUMPRODUCT(($AT$3:$BE$3&lt;BE$3)*$AH52:$AS52))),2))</f>
        <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row>
    <row r="53">
      <c r="A53" t="n">
        <v>48</v>
      </c>
      <c r="B53" s="29">
        <f>Months!B53</f>
        <v/>
      </c>
      <c r="C53">
        <f>Months!C53</f>
        <v/>
      </c>
      <c r="D53">
        <f>Months!D53</f>
        <v/>
      </c>
      <c r="E53">
        <f>SUM(V53:AG53)</f>
        <v/>
      </c>
      <c r="F53">
        <f>MAX(0,ROUND(C53+D53-E53,2))</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f>IF(AH53&lt;=0,0,ROUND(MIN(AH53,MAX(0,$F53-SUMPRODUCT(($AT$3:$BE$3&lt;AT$3)*$AH53:$AS53))),2))</f>
        <v/>
      </c>
      <c r="AU53">
        <f>IF(AI53&lt;=0,0,ROUND(MIN(AI53,MAX(0,$F53-SUMPRODUCT(($AT$3:$BE$3&lt;AU$3)*$AH53:$AS53))),2))</f>
        <v/>
      </c>
      <c r="AV53">
        <f>IF(AJ53&lt;=0,0,ROUND(MIN(AJ53,MAX(0,$F53-SUMPRODUCT(($AT$3:$BE$3&lt;AV$3)*$AH53:$AS53))),2))</f>
        <v/>
      </c>
      <c r="AW53">
        <f>IF(AK53&lt;=0,0,ROUND(MIN(AK53,MAX(0,$F53-SUMPRODUCT(($AT$3:$BE$3&lt;AW$3)*$AH53:$AS53))),2))</f>
        <v/>
      </c>
      <c r="AX53">
        <f>IF(AL53&lt;=0,0,ROUND(MIN(AL53,MAX(0,$F53-SUMPRODUCT(($AT$3:$BE$3&lt;AX$3)*$AH53:$AS53))),2))</f>
        <v/>
      </c>
      <c r="AY53">
        <f>IF(AM53&lt;=0,0,ROUND(MIN(AM53,MAX(0,$F53-SUMPRODUCT(($AT$3:$BE$3&lt;AY$3)*$AH53:$AS53))),2))</f>
        <v/>
      </c>
      <c r="AZ53">
        <f>IF(AN53&lt;=0,0,ROUND(MIN(AN53,MAX(0,$F53-SUMPRODUCT(($AT$3:$BE$3&lt;AZ$3)*$AH53:$AS53))),2))</f>
        <v/>
      </c>
      <c r="BA53">
        <f>IF(AO53&lt;=0,0,ROUND(MIN(AO53,MAX(0,$F53-SUMPRODUCT(($AT$3:$BE$3&lt;BA$3)*$AH53:$AS53))),2))</f>
        <v/>
      </c>
      <c r="BB53">
        <f>IF(AP53&lt;=0,0,ROUND(MIN(AP53,MAX(0,$F53-SUMPRODUCT(($AT$3:$BE$3&lt;BB$3)*$AH53:$AS53))),2))</f>
        <v/>
      </c>
      <c r="BC53">
        <f>IF(AQ53&lt;=0,0,ROUND(MIN(AQ53,MAX(0,$F53-SUMPRODUCT(($AT$3:$BE$3&lt;BC$3)*$AH53:$AS53))),2))</f>
        <v/>
      </c>
      <c r="BD53">
        <f>IF(AR53&lt;=0,0,ROUND(MIN(AR53,MAX(0,$F53-SUMPRODUCT(($AT$3:$BE$3&lt;BD$3)*$AH53:$AS53))),2))</f>
        <v/>
      </c>
      <c r="BE53">
        <f>IF(AS53&lt;=0,0,ROUND(MIN(AS53,MAX(0,$F53-SUMPRODUCT(($AT$3:$BE$3&lt;BE$3)*$AH53:$AS53))),2))</f>
        <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row>
    <row r="54">
      <c r="A54" t="n">
        <v>49</v>
      </c>
      <c r="B54" s="29">
        <f>Months!B54</f>
        <v/>
      </c>
      <c r="C54">
        <f>Months!C54</f>
        <v/>
      </c>
      <c r="D54">
        <f>Months!D54</f>
        <v/>
      </c>
      <c r="E54">
        <f>SUM(V54:AG54)</f>
        <v/>
      </c>
      <c r="F54">
        <f>MAX(0,ROUND(C54+D54-E54,2))</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f>IF(AH54&lt;=0,0,ROUND(MIN(AH54,MAX(0,$F54-SUMPRODUCT(($AT$3:$BE$3&lt;AT$3)*$AH54:$AS54))),2))</f>
        <v/>
      </c>
      <c r="AU54">
        <f>IF(AI54&lt;=0,0,ROUND(MIN(AI54,MAX(0,$F54-SUMPRODUCT(($AT$3:$BE$3&lt;AU$3)*$AH54:$AS54))),2))</f>
        <v/>
      </c>
      <c r="AV54">
        <f>IF(AJ54&lt;=0,0,ROUND(MIN(AJ54,MAX(0,$F54-SUMPRODUCT(($AT$3:$BE$3&lt;AV$3)*$AH54:$AS54))),2))</f>
        <v/>
      </c>
      <c r="AW54">
        <f>IF(AK54&lt;=0,0,ROUND(MIN(AK54,MAX(0,$F54-SUMPRODUCT(($AT$3:$BE$3&lt;AW$3)*$AH54:$AS54))),2))</f>
        <v/>
      </c>
      <c r="AX54">
        <f>IF(AL54&lt;=0,0,ROUND(MIN(AL54,MAX(0,$F54-SUMPRODUCT(($AT$3:$BE$3&lt;AX$3)*$AH54:$AS54))),2))</f>
        <v/>
      </c>
      <c r="AY54">
        <f>IF(AM54&lt;=0,0,ROUND(MIN(AM54,MAX(0,$F54-SUMPRODUCT(($AT$3:$BE$3&lt;AY$3)*$AH54:$AS54))),2))</f>
        <v/>
      </c>
      <c r="AZ54">
        <f>IF(AN54&lt;=0,0,ROUND(MIN(AN54,MAX(0,$F54-SUMPRODUCT(($AT$3:$BE$3&lt;AZ$3)*$AH54:$AS54))),2))</f>
        <v/>
      </c>
      <c r="BA54">
        <f>IF(AO54&lt;=0,0,ROUND(MIN(AO54,MAX(0,$F54-SUMPRODUCT(($AT$3:$BE$3&lt;BA$3)*$AH54:$AS54))),2))</f>
        <v/>
      </c>
      <c r="BB54">
        <f>IF(AP54&lt;=0,0,ROUND(MIN(AP54,MAX(0,$F54-SUMPRODUCT(($AT$3:$BE$3&lt;BB$3)*$AH54:$AS54))),2))</f>
        <v/>
      </c>
      <c r="BC54">
        <f>IF(AQ54&lt;=0,0,ROUND(MIN(AQ54,MAX(0,$F54-SUMPRODUCT(($AT$3:$BE$3&lt;BC$3)*$AH54:$AS54))),2))</f>
        <v/>
      </c>
      <c r="BD54">
        <f>IF(AR54&lt;=0,0,ROUND(MIN(AR54,MAX(0,$F54-SUMPRODUCT(($AT$3:$BE$3&lt;BD$3)*$AH54:$AS54))),2))</f>
        <v/>
      </c>
      <c r="BE54">
        <f>IF(AS54&lt;=0,0,ROUND(MIN(AS54,MAX(0,$F54-SUMPRODUCT(($AT$3:$BE$3&lt;BE$3)*$AH54:$AS54))),2))</f>
        <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row>
    <row r="55">
      <c r="A55" t="n">
        <v>50</v>
      </c>
      <c r="B55" s="29">
        <f>Months!B55</f>
        <v/>
      </c>
      <c r="C55">
        <f>Months!C55</f>
        <v/>
      </c>
      <c r="D55">
        <f>Months!D55</f>
        <v/>
      </c>
      <c r="E55">
        <f>SUM(V55:AG55)</f>
        <v/>
      </c>
      <c r="F55">
        <f>MAX(0,ROUND(C55+D55-E55,2))</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f>IF(AH55&lt;=0,0,ROUND(MIN(AH55,MAX(0,$F55-SUMPRODUCT(($AT$3:$BE$3&lt;AT$3)*$AH55:$AS55))),2))</f>
        <v/>
      </c>
      <c r="AU55">
        <f>IF(AI55&lt;=0,0,ROUND(MIN(AI55,MAX(0,$F55-SUMPRODUCT(($AT$3:$BE$3&lt;AU$3)*$AH55:$AS55))),2))</f>
        <v/>
      </c>
      <c r="AV55">
        <f>IF(AJ55&lt;=0,0,ROUND(MIN(AJ55,MAX(0,$F55-SUMPRODUCT(($AT$3:$BE$3&lt;AV$3)*$AH55:$AS55))),2))</f>
        <v/>
      </c>
      <c r="AW55">
        <f>IF(AK55&lt;=0,0,ROUND(MIN(AK55,MAX(0,$F55-SUMPRODUCT(($AT$3:$BE$3&lt;AW$3)*$AH55:$AS55))),2))</f>
        <v/>
      </c>
      <c r="AX55">
        <f>IF(AL55&lt;=0,0,ROUND(MIN(AL55,MAX(0,$F55-SUMPRODUCT(($AT$3:$BE$3&lt;AX$3)*$AH55:$AS55))),2))</f>
        <v/>
      </c>
      <c r="AY55">
        <f>IF(AM55&lt;=0,0,ROUND(MIN(AM55,MAX(0,$F55-SUMPRODUCT(($AT$3:$BE$3&lt;AY$3)*$AH55:$AS55))),2))</f>
        <v/>
      </c>
      <c r="AZ55">
        <f>IF(AN55&lt;=0,0,ROUND(MIN(AN55,MAX(0,$F55-SUMPRODUCT(($AT$3:$BE$3&lt;AZ$3)*$AH55:$AS55))),2))</f>
        <v/>
      </c>
      <c r="BA55">
        <f>IF(AO55&lt;=0,0,ROUND(MIN(AO55,MAX(0,$F55-SUMPRODUCT(($AT$3:$BE$3&lt;BA$3)*$AH55:$AS55))),2))</f>
        <v/>
      </c>
      <c r="BB55">
        <f>IF(AP55&lt;=0,0,ROUND(MIN(AP55,MAX(0,$F55-SUMPRODUCT(($AT$3:$BE$3&lt;BB$3)*$AH55:$AS55))),2))</f>
        <v/>
      </c>
      <c r="BC55">
        <f>IF(AQ55&lt;=0,0,ROUND(MIN(AQ55,MAX(0,$F55-SUMPRODUCT(($AT$3:$BE$3&lt;BC$3)*$AH55:$AS55))),2))</f>
        <v/>
      </c>
      <c r="BD55">
        <f>IF(AR55&lt;=0,0,ROUND(MIN(AR55,MAX(0,$F55-SUMPRODUCT(($AT$3:$BE$3&lt;BD$3)*$AH55:$AS55))),2))</f>
        <v/>
      </c>
      <c r="BE55">
        <f>IF(AS55&lt;=0,0,ROUND(MIN(AS55,MAX(0,$F55-SUMPRODUCT(($AT$3:$BE$3&lt;BE$3)*$AH55:$AS55))),2))</f>
        <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row>
    <row r="56">
      <c r="A56" t="n">
        <v>51</v>
      </c>
      <c r="B56" s="29">
        <f>Months!B56</f>
        <v/>
      </c>
      <c r="C56">
        <f>Months!C56</f>
        <v/>
      </c>
      <c r="D56">
        <f>Months!D56</f>
        <v/>
      </c>
      <c r="E56">
        <f>SUM(V56:AG56)</f>
        <v/>
      </c>
      <c r="F56">
        <f>MAX(0,ROUND(C56+D56-E56,2))</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f>IF(AH56&lt;=0,0,ROUND(MIN(AH56,MAX(0,$F56-SUMPRODUCT(($AT$3:$BE$3&lt;AT$3)*$AH56:$AS56))),2))</f>
        <v/>
      </c>
      <c r="AU56">
        <f>IF(AI56&lt;=0,0,ROUND(MIN(AI56,MAX(0,$F56-SUMPRODUCT(($AT$3:$BE$3&lt;AU$3)*$AH56:$AS56))),2))</f>
        <v/>
      </c>
      <c r="AV56">
        <f>IF(AJ56&lt;=0,0,ROUND(MIN(AJ56,MAX(0,$F56-SUMPRODUCT(($AT$3:$BE$3&lt;AV$3)*$AH56:$AS56))),2))</f>
        <v/>
      </c>
      <c r="AW56">
        <f>IF(AK56&lt;=0,0,ROUND(MIN(AK56,MAX(0,$F56-SUMPRODUCT(($AT$3:$BE$3&lt;AW$3)*$AH56:$AS56))),2))</f>
        <v/>
      </c>
      <c r="AX56">
        <f>IF(AL56&lt;=0,0,ROUND(MIN(AL56,MAX(0,$F56-SUMPRODUCT(($AT$3:$BE$3&lt;AX$3)*$AH56:$AS56))),2))</f>
        <v/>
      </c>
      <c r="AY56">
        <f>IF(AM56&lt;=0,0,ROUND(MIN(AM56,MAX(0,$F56-SUMPRODUCT(($AT$3:$BE$3&lt;AY$3)*$AH56:$AS56))),2))</f>
        <v/>
      </c>
      <c r="AZ56">
        <f>IF(AN56&lt;=0,0,ROUND(MIN(AN56,MAX(0,$F56-SUMPRODUCT(($AT$3:$BE$3&lt;AZ$3)*$AH56:$AS56))),2))</f>
        <v/>
      </c>
      <c r="BA56">
        <f>IF(AO56&lt;=0,0,ROUND(MIN(AO56,MAX(0,$F56-SUMPRODUCT(($AT$3:$BE$3&lt;BA$3)*$AH56:$AS56))),2))</f>
        <v/>
      </c>
      <c r="BB56">
        <f>IF(AP56&lt;=0,0,ROUND(MIN(AP56,MAX(0,$F56-SUMPRODUCT(($AT$3:$BE$3&lt;BB$3)*$AH56:$AS56))),2))</f>
        <v/>
      </c>
      <c r="BC56">
        <f>IF(AQ56&lt;=0,0,ROUND(MIN(AQ56,MAX(0,$F56-SUMPRODUCT(($AT$3:$BE$3&lt;BC$3)*$AH56:$AS56))),2))</f>
        <v/>
      </c>
      <c r="BD56">
        <f>IF(AR56&lt;=0,0,ROUND(MIN(AR56,MAX(0,$F56-SUMPRODUCT(($AT$3:$BE$3&lt;BD$3)*$AH56:$AS56))),2))</f>
        <v/>
      </c>
      <c r="BE56">
        <f>IF(AS56&lt;=0,0,ROUND(MIN(AS56,MAX(0,$F56-SUMPRODUCT(($AT$3:$BE$3&lt;BE$3)*$AH56:$AS56))),2))</f>
        <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row>
    <row r="57">
      <c r="A57" t="n">
        <v>52</v>
      </c>
      <c r="B57" s="29">
        <f>Months!B57</f>
        <v/>
      </c>
      <c r="C57">
        <f>Months!C57</f>
        <v/>
      </c>
      <c r="D57">
        <f>Months!D57</f>
        <v/>
      </c>
      <c r="E57">
        <f>SUM(V57:AG57)</f>
        <v/>
      </c>
      <c r="F57">
        <f>MAX(0,ROUND(C57+D57-E57,2))</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f>IF(AH57&lt;=0,0,ROUND(MIN(AH57,MAX(0,$F57-SUMPRODUCT(($AT$3:$BE$3&lt;AT$3)*$AH57:$AS57))),2))</f>
        <v/>
      </c>
      <c r="AU57">
        <f>IF(AI57&lt;=0,0,ROUND(MIN(AI57,MAX(0,$F57-SUMPRODUCT(($AT$3:$BE$3&lt;AU$3)*$AH57:$AS57))),2))</f>
        <v/>
      </c>
      <c r="AV57">
        <f>IF(AJ57&lt;=0,0,ROUND(MIN(AJ57,MAX(0,$F57-SUMPRODUCT(($AT$3:$BE$3&lt;AV$3)*$AH57:$AS57))),2))</f>
        <v/>
      </c>
      <c r="AW57">
        <f>IF(AK57&lt;=0,0,ROUND(MIN(AK57,MAX(0,$F57-SUMPRODUCT(($AT$3:$BE$3&lt;AW$3)*$AH57:$AS57))),2))</f>
        <v/>
      </c>
      <c r="AX57">
        <f>IF(AL57&lt;=0,0,ROUND(MIN(AL57,MAX(0,$F57-SUMPRODUCT(($AT$3:$BE$3&lt;AX$3)*$AH57:$AS57))),2))</f>
        <v/>
      </c>
      <c r="AY57">
        <f>IF(AM57&lt;=0,0,ROUND(MIN(AM57,MAX(0,$F57-SUMPRODUCT(($AT$3:$BE$3&lt;AY$3)*$AH57:$AS57))),2))</f>
        <v/>
      </c>
      <c r="AZ57">
        <f>IF(AN57&lt;=0,0,ROUND(MIN(AN57,MAX(0,$F57-SUMPRODUCT(($AT$3:$BE$3&lt;AZ$3)*$AH57:$AS57))),2))</f>
        <v/>
      </c>
      <c r="BA57">
        <f>IF(AO57&lt;=0,0,ROUND(MIN(AO57,MAX(0,$F57-SUMPRODUCT(($AT$3:$BE$3&lt;BA$3)*$AH57:$AS57))),2))</f>
        <v/>
      </c>
      <c r="BB57">
        <f>IF(AP57&lt;=0,0,ROUND(MIN(AP57,MAX(0,$F57-SUMPRODUCT(($AT$3:$BE$3&lt;BB$3)*$AH57:$AS57))),2))</f>
        <v/>
      </c>
      <c r="BC57">
        <f>IF(AQ57&lt;=0,0,ROUND(MIN(AQ57,MAX(0,$F57-SUMPRODUCT(($AT$3:$BE$3&lt;BC$3)*$AH57:$AS57))),2))</f>
        <v/>
      </c>
      <c r="BD57">
        <f>IF(AR57&lt;=0,0,ROUND(MIN(AR57,MAX(0,$F57-SUMPRODUCT(($AT$3:$BE$3&lt;BD$3)*$AH57:$AS57))),2))</f>
        <v/>
      </c>
      <c r="BE57">
        <f>IF(AS57&lt;=0,0,ROUND(MIN(AS57,MAX(0,$F57-SUMPRODUCT(($AT$3:$BE$3&lt;BE$3)*$AH57:$AS57))),2))</f>
        <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row>
    <row r="58">
      <c r="A58" t="n">
        <v>53</v>
      </c>
      <c r="B58" s="29">
        <f>Months!B58</f>
        <v/>
      </c>
      <c r="C58">
        <f>Months!C58</f>
        <v/>
      </c>
      <c r="D58">
        <f>Months!D58</f>
        <v/>
      </c>
      <c r="E58">
        <f>SUM(V58:AG58)</f>
        <v/>
      </c>
      <c r="F58">
        <f>MAX(0,ROUND(C58+D58-E58,2))</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f>IF(AH58&lt;=0,0,ROUND(MIN(AH58,MAX(0,$F58-SUMPRODUCT(($AT$3:$BE$3&lt;AT$3)*$AH58:$AS58))),2))</f>
        <v/>
      </c>
      <c r="AU58">
        <f>IF(AI58&lt;=0,0,ROUND(MIN(AI58,MAX(0,$F58-SUMPRODUCT(($AT$3:$BE$3&lt;AU$3)*$AH58:$AS58))),2))</f>
        <v/>
      </c>
      <c r="AV58">
        <f>IF(AJ58&lt;=0,0,ROUND(MIN(AJ58,MAX(0,$F58-SUMPRODUCT(($AT$3:$BE$3&lt;AV$3)*$AH58:$AS58))),2))</f>
        <v/>
      </c>
      <c r="AW58">
        <f>IF(AK58&lt;=0,0,ROUND(MIN(AK58,MAX(0,$F58-SUMPRODUCT(($AT$3:$BE$3&lt;AW$3)*$AH58:$AS58))),2))</f>
        <v/>
      </c>
      <c r="AX58">
        <f>IF(AL58&lt;=0,0,ROUND(MIN(AL58,MAX(0,$F58-SUMPRODUCT(($AT$3:$BE$3&lt;AX$3)*$AH58:$AS58))),2))</f>
        <v/>
      </c>
      <c r="AY58">
        <f>IF(AM58&lt;=0,0,ROUND(MIN(AM58,MAX(0,$F58-SUMPRODUCT(($AT$3:$BE$3&lt;AY$3)*$AH58:$AS58))),2))</f>
        <v/>
      </c>
      <c r="AZ58">
        <f>IF(AN58&lt;=0,0,ROUND(MIN(AN58,MAX(0,$F58-SUMPRODUCT(($AT$3:$BE$3&lt;AZ$3)*$AH58:$AS58))),2))</f>
        <v/>
      </c>
      <c r="BA58">
        <f>IF(AO58&lt;=0,0,ROUND(MIN(AO58,MAX(0,$F58-SUMPRODUCT(($AT$3:$BE$3&lt;BA$3)*$AH58:$AS58))),2))</f>
        <v/>
      </c>
      <c r="BB58">
        <f>IF(AP58&lt;=0,0,ROUND(MIN(AP58,MAX(0,$F58-SUMPRODUCT(($AT$3:$BE$3&lt;BB$3)*$AH58:$AS58))),2))</f>
        <v/>
      </c>
      <c r="BC58">
        <f>IF(AQ58&lt;=0,0,ROUND(MIN(AQ58,MAX(0,$F58-SUMPRODUCT(($AT$3:$BE$3&lt;BC$3)*$AH58:$AS58))),2))</f>
        <v/>
      </c>
      <c r="BD58">
        <f>IF(AR58&lt;=0,0,ROUND(MIN(AR58,MAX(0,$F58-SUMPRODUCT(($AT$3:$BE$3&lt;BD$3)*$AH58:$AS58))),2))</f>
        <v/>
      </c>
      <c r="BE58">
        <f>IF(AS58&lt;=0,0,ROUND(MIN(AS58,MAX(0,$F58-SUMPRODUCT(($AT$3:$BE$3&lt;BE$3)*$AH58:$AS58))),2))</f>
        <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row>
    <row r="59">
      <c r="A59" t="n">
        <v>54</v>
      </c>
      <c r="B59" s="29">
        <f>Months!B59</f>
        <v/>
      </c>
      <c r="C59">
        <f>Months!C59</f>
        <v/>
      </c>
      <c r="D59">
        <f>Months!D59</f>
        <v/>
      </c>
      <c r="E59">
        <f>SUM(V59:AG59)</f>
        <v/>
      </c>
      <c r="F59">
        <f>MAX(0,ROUND(C59+D59-E59,2))</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f>IF(AH59&lt;=0,0,ROUND(MIN(AH59,MAX(0,$F59-SUMPRODUCT(($AT$3:$BE$3&lt;AT$3)*$AH59:$AS59))),2))</f>
        <v/>
      </c>
      <c r="AU59">
        <f>IF(AI59&lt;=0,0,ROUND(MIN(AI59,MAX(0,$F59-SUMPRODUCT(($AT$3:$BE$3&lt;AU$3)*$AH59:$AS59))),2))</f>
        <v/>
      </c>
      <c r="AV59">
        <f>IF(AJ59&lt;=0,0,ROUND(MIN(AJ59,MAX(0,$F59-SUMPRODUCT(($AT$3:$BE$3&lt;AV$3)*$AH59:$AS59))),2))</f>
        <v/>
      </c>
      <c r="AW59">
        <f>IF(AK59&lt;=0,0,ROUND(MIN(AK59,MAX(0,$F59-SUMPRODUCT(($AT$3:$BE$3&lt;AW$3)*$AH59:$AS59))),2))</f>
        <v/>
      </c>
      <c r="AX59">
        <f>IF(AL59&lt;=0,0,ROUND(MIN(AL59,MAX(0,$F59-SUMPRODUCT(($AT$3:$BE$3&lt;AX$3)*$AH59:$AS59))),2))</f>
        <v/>
      </c>
      <c r="AY59">
        <f>IF(AM59&lt;=0,0,ROUND(MIN(AM59,MAX(0,$F59-SUMPRODUCT(($AT$3:$BE$3&lt;AY$3)*$AH59:$AS59))),2))</f>
        <v/>
      </c>
      <c r="AZ59">
        <f>IF(AN59&lt;=0,0,ROUND(MIN(AN59,MAX(0,$F59-SUMPRODUCT(($AT$3:$BE$3&lt;AZ$3)*$AH59:$AS59))),2))</f>
        <v/>
      </c>
      <c r="BA59">
        <f>IF(AO59&lt;=0,0,ROUND(MIN(AO59,MAX(0,$F59-SUMPRODUCT(($AT$3:$BE$3&lt;BA$3)*$AH59:$AS59))),2))</f>
        <v/>
      </c>
      <c r="BB59">
        <f>IF(AP59&lt;=0,0,ROUND(MIN(AP59,MAX(0,$F59-SUMPRODUCT(($AT$3:$BE$3&lt;BB$3)*$AH59:$AS59))),2))</f>
        <v/>
      </c>
      <c r="BC59">
        <f>IF(AQ59&lt;=0,0,ROUND(MIN(AQ59,MAX(0,$F59-SUMPRODUCT(($AT$3:$BE$3&lt;BC$3)*$AH59:$AS59))),2))</f>
        <v/>
      </c>
      <c r="BD59">
        <f>IF(AR59&lt;=0,0,ROUND(MIN(AR59,MAX(0,$F59-SUMPRODUCT(($AT$3:$BE$3&lt;BD$3)*$AH59:$AS59))),2))</f>
        <v/>
      </c>
      <c r="BE59">
        <f>IF(AS59&lt;=0,0,ROUND(MIN(AS59,MAX(0,$F59-SUMPRODUCT(($AT$3:$BE$3&lt;BE$3)*$AH59:$AS59))),2))</f>
        <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row>
    <row r="60">
      <c r="A60" t="n">
        <v>55</v>
      </c>
      <c r="B60" s="29">
        <f>Months!B60</f>
        <v/>
      </c>
      <c r="C60">
        <f>Months!C60</f>
        <v/>
      </c>
      <c r="D60">
        <f>Months!D60</f>
        <v/>
      </c>
      <c r="E60">
        <f>SUM(V60:AG60)</f>
        <v/>
      </c>
      <c r="F60">
        <f>MAX(0,ROUND(C60+D60-E60,2))</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f>IF(AH60&lt;=0,0,ROUND(MIN(AH60,MAX(0,$F60-SUMPRODUCT(($AT$3:$BE$3&lt;AT$3)*$AH60:$AS60))),2))</f>
        <v/>
      </c>
      <c r="AU60">
        <f>IF(AI60&lt;=0,0,ROUND(MIN(AI60,MAX(0,$F60-SUMPRODUCT(($AT$3:$BE$3&lt;AU$3)*$AH60:$AS60))),2))</f>
        <v/>
      </c>
      <c r="AV60">
        <f>IF(AJ60&lt;=0,0,ROUND(MIN(AJ60,MAX(0,$F60-SUMPRODUCT(($AT$3:$BE$3&lt;AV$3)*$AH60:$AS60))),2))</f>
        <v/>
      </c>
      <c r="AW60">
        <f>IF(AK60&lt;=0,0,ROUND(MIN(AK60,MAX(0,$F60-SUMPRODUCT(($AT$3:$BE$3&lt;AW$3)*$AH60:$AS60))),2))</f>
        <v/>
      </c>
      <c r="AX60">
        <f>IF(AL60&lt;=0,0,ROUND(MIN(AL60,MAX(0,$F60-SUMPRODUCT(($AT$3:$BE$3&lt;AX$3)*$AH60:$AS60))),2))</f>
        <v/>
      </c>
      <c r="AY60">
        <f>IF(AM60&lt;=0,0,ROUND(MIN(AM60,MAX(0,$F60-SUMPRODUCT(($AT$3:$BE$3&lt;AY$3)*$AH60:$AS60))),2))</f>
        <v/>
      </c>
      <c r="AZ60">
        <f>IF(AN60&lt;=0,0,ROUND(MIN(AN60,MAX(0,$F60-SUMPRODUCT(($AT$3:$BE$3&lt;AZ$3)*$AH60:$AS60))),2))</f>
        <v/>
      </c>
      <c r="BA60">
        <f>IF(AO60&lt;=0,0,ROUND(MIN(AO60,MAX(0,$F60-SUMPRODUCT(($AT$3:$BE$3&lt;BA$3)*$AH60:$AS60))),2))</f>
        <v/>
      </c>
      <c r="BB60">
        <f>IF(AP60&lt;=0,0,ROUND(MIN(AP60,MAX(0,$F60-SUMPRODUCT(($AT$3:$BE$3&lt;BB$3)*$AH60:$AS60))),2))</f>
        <v/>
      </c>
      <c r="BC60">
        <f>IF(AQ60&lt;=0,0,ROUND(MIN(AQ60,MAX(0,$F60-SUMPRODUCT(($AT$3:$BE$3&lt;BC$3)*$AH60:$AS60))),2))</f>
        <v/>
      </c>
      <c r="BD60">
        <f>IF(AR60&lt;=0,0,ROUND(MIN(AR60,MAX(0,$F60-SUMPRODUCT(($AT$3:$BE$3&lt;BD$3)*$AH60:$AS60))),2))</f>
        <v/>
      </c>
      <c r="BE60">
        <f>IF(AS60&lt;=0,0,ROUND(MIN(AS60,MAX(0,$F60-SUMPRODUCT(($AT$3:$BE$3&lt;BE$3)*$AH60:$AS60))),2))</f>
        <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row>
    <row r="61">
      <c r="A61" t="n">
        <v>56</v>
      </c>
      <c r="B61" s="29">
        <f>Months!B61</f>
        <v/>
      </c>
      <c r="C61">
        <f>Months!C61</f>
        <v/>
      </c>
      <c r="D61">
        <f>Months!D61</f>
        <v/>
      </c>
      <c r="E61">
        <f>SUM(V61:AG61)</f>
        <v/>
      </c>
      <c r="F61">
        <f>MAX(0,ROUND(C61+D61-E61,2))</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f>IF(AH61&lt;=0,0,ROUND(MIN(AH61,MAX(0,$F61-SUMPRODUCT(($AT$3:$BE$3&lt;AT$3)*$AH61:$AS61))),2))</f>
        <v/>
      </c>
      <c r="AU61">
        <f>IF(AI61&lt;=0,0,ROUND(MIN(AI61,MAX(0,$F61-SUMPRODUCT(($AT$3:$BE$3&lt;AU$3)*$AH61:$AS61))),2))</f>
        <v/>
      </c>
      <c r="AV61">
        <f>IF(AJ61&lt;=0,0,ROUND(MIN(AJ61,MAX(0,$F61-SUMPRODUCT(($AT$3:$BE$3&lt;AV$3)*$AH61:$AS61))),2))</f>
        <v/>
      </c>
      <c r="AW61">
        <f>IF(AK61&lt;=0,0,ROUND(MIN(AK61,MAX(0,$F61-SUMPRODUCT(($AT$3:$BE$3&lt;AW$3)*$AH61:$AS61))),2))</f>
        <v/>
      </c>
      <c r="AX61">
        <f>IF(AL61&lt;=0,0,ROUND(MIN(AL61,MAX(0,$F61-SUMPRODUCT(($AT$3:$BE$3&lt;AX$3)*$AH61:$AS61))),2))</f>
        <v/>
      </c>
      <c r="AY61">
        <f>IF(AM61&lt;=0,0,ROUND(MIN(AM61,MAX(0,$F61-SUMPRODUCT(($AT$3:$BE$3&lt;AY$3)*$AH61:$AS61))),2))</f>
        <v/>
      </c>
      <c r="AZ61">
        <f>IF(AN61&lt;=0,0,ROUND(MIN(AN61,MAX(0,$F61-SUMPRODUCT(($AT$3:$BE$3&lt;AZ$3)*$AH61:$AS61))),2))</f>
        <v/>
      </c>
      <c r="BA61">
        <f>IF(AO61&lt;=0,0,ROUND(MIN(AO61,MAX(0,$F61-SUMPRODUCT(($AT$3:$BE$3&lt;BA$3)*$AH61:$AS61))),2))</f>
        <v/>
      </c>
      <c r="BB61">
        <f>IF(AP61&lt;=0,0,ROUND(MIN(AP61,MAX(0,$F61-SUMPRODUCT(($AT$3:$BE$3&lt;BB$3)*$AH61:$AS61))),2))</f>
        <v/>
      </c>
      <c r="BC61">
        <f>IF(AQ61&lt;=0,0,ROUND(MIN(AQ61,MAX(0,$F61-SUMPRODUCT(($AT$3:$BE$3&lt;BC$3)*$AH61:$AS61))),2))</f>
        <v/>
      </c>
      <c r="BD61">
        <f>IF(AR61&lt;=0,0,ROUND(MIN(AR61,MAX(0,$F61-SUMPRODUCT(($AT$3:$BE$3&lt;BD$3)*$AH61:$AS61))),2))</f>
        <v/>
      </c>
      <c r="BE61">
        <f>IF(AS61&lt;=0,0,ROUND(MIN(AS61,MAX(0,$F61-SUMPRODUCT(($AT$3:$BE$3&lt;BE$3)*$AH61:$AS61))),2))</f>
        <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row>
    <row r="62">
      <c r="A62" t="n">
        <v>57</v>
      </c>
      <c r="B62" s="29">
        <f>Months!B62</f>
        <v/>
      </c>
      <c r="C62">
        <f>Months!C62</f>
        <v/>
      </c>
      <c r="D62">
        <f>Months!D62</f>
        <v/>
      </c>
      <c r="E62">
        <f>SUM(V62:AG62)</f>
        <v/>
      </c>
      <c r="F62">
        <f>MAX(0,ROUND(C62+D62-E62,2))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f>IF(AH62&lt;=0,0,ROUND(MIN(AH62,MAX(0,$F62-SUMPRODUCT(($AT$3:$BE$3&lt;AT$3)*$AH62:$AS62))),2))</f>
        <v/>
      </c>
      <c r="AU62">
        <f>IF(AI62&lt;=0,0,ROUND(MIN(AI62,MAX(0,$F62-SUMPRODUCT(($AT$3:$BE$3&lt;AU$3)*$AH62:$AS62))),2))</f>
        <v/>
      </c>
      <c r="AV62">
        <f>IF(AJ62&lt;=0,0,ROUND(MIN(AJ62,MAX(0,$F62-SUMPRODUCT(($AT$3:$BE$3&lt;AV$3)*$AH62:$AS62))),2))</f>
        <v/>
      </c>
      <c r="AW62">
        <f>IF(AK62&lt;=0,0,ROUND(MIN(AK62,MAX(0,$F62-SUMPRODUCT(($AT$3:$BE$3&lt;AW$3)*$AH62:$AS62))),2))</f>
        <v/>
      </c>
      <c r="AX62">
        <f>IF(AL62&lt;=0,0,ROUND(MIN(AL62,MAX(0,$F62-SUMPRODUCT(($AT$3:$BE$3&lt;AX$3)*$AH62:$AS62))),2))</f>
        <v/>
      </c>
      <c r="AY62">
        <f>IF(AM62&lt;=0,0,ROUND(MIN(AM62,MAX(0,$F62-SUMPRODUCT(($AT$3:$BE$3&lt;AY$3)*$AH62:$AS62))),2))</f>
        <v/>
      </c>
      <c r="AZ62">
        <f>IF(AN62&lt;=0,0,ROUND(MIN(AN62,MAX(0,$F62-SUMPRODUCT(($AT$3:$BE$3&lt;AZ$3)*$AH62:$AS62))),2))</f>
        <v/>
      </c>
      <c r="BA62">
        <f>IF(AO62&lt;=0,0,ROUND(MIN(AO62,MAX(0,$F62-SUMPRODUCT(($AT$3:$BE$3&lt;BA$3)*$AH62:$AS62))),2))</f>
        <v/>
      </c>
      <c r="BB62">
        <f>IF(AP62&lt;=0,0,ROUND(MIN(AP62,MAX(0,$F62-SUMPRODUCT(($AT$3:$BE$3&lt;BB$3)*$AH62:$AS62))),2))</f>
        <v/>
      </c>
      <c r="BC62">
        <f>IF(AQ62&lt;=0,0,ROUND(MIN(AQ62,MAX(0,$F62-SUMPRODUCT(($AT$3:$BE$3&lt;BC$3)*$AH62:$AS62))),2))</f>
        <v/>
      </c>
      <c r="BD62">
        <f>IF(AR62&lt;=0,0,ROUND(MIN(AR62,MAX(0,$F62-SUMPRODUCT(($AT$3:$BE$3&lt;BD$3)*$AH62:$AS62))),2))</f>
        <v/>
      </c>
      <c r="BE62">
        <f>IF(AS62&lt;=0,0,ROUND(MIN(AS62,MAX(0,$F62-SUMPRODUCT(($AT$3:$BE$3&lt;BE$3)*$AH62:$AS62))),2))</f>
        <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row>
    <row r="63">
      <c r="A63" t="n">
        <v>58</v>
      </c>
      <c r="B63" s="29">
        <f>Months!B63</f>
        <v/>
      </c>
      <c r="C63">
        <f>Months!C63</f>
        <v/>
      </c>
      <c r="D63">
        <f>Months!D63</f>
        <v/>
      </c>
      <c r="E63">
        <f>SUM(V63:AG63)</f>
        <v/>
      </c>
      <c r="F63">
        <f>MAX(0,ROUND(C63+D63-E63,2))</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f>IF(AH63&lt;=0,0,ROUND(MIN(AH63,MAX(0,$F63-SUMPRODUCT(($AT$3:$BE$3&lt;AT$3)*$AH63:$AS63))),2))</f>
        <v/>
      </c>
      <c r="AU63">
        <f>IF(AI63&lt;=0,0,ROUND(MIN(AI63,MAX(0,$F63-SUMPRODUCT(($AT$3:$BE$3&lt;AU$3)*$AH63:$AS63))),2))</f>
        <v/>
      </c>
      <c r="AV63">
        <f>IF(AJ63&lt;=0,0,ROUND(MIN(AJ63,MAX(0,$F63-SUMPRODUCT(($AT$3:$BE$3&lt;AV$3)*$AH63:$AS63))),2))</f>
        <v/>
      </c>
      <c r="AW63">
        <f>IF(AK63&lt;=0,0,ROUND(MIN(AK63,MAX(0,$F63-SUMPRODUCT(($AT$3:$BE$3&lt;AW$3)*$AH63:$AS63))),2))</f>
        <v/>
      </c>
      <c r="AX63">
        <f>IF(AL63&lt;=0,0,ROUND(MIN(AL63,MAX(0,$F63-SUMPRODUCT(($AT$3:$BE$3&lt;AX$3)*$AH63:$AS63))),2))</f>
        <v/>
      </c>
      <c r="AY63">
        <f>IF(AM63&lt;=0,0,ROUND(MIN(AM63,MAX(0,$F63-SUMPRODUCT(($AT$3:$BE$3&lt;AY$3)*$AH63:$AS63))),2))</f>
        <v/>
      </c>
      <c r="AZ63">
        <f>IF(AN63&lt;=0,0,ROUND(MIN(AN63,MAX(0,$F63-SUMPRODUCT(($AT$3:$BE$3&lt;AZ$3)*$AH63:$AS63))),2))</f>
        <v/>
      </c>
      <c r="BA63">
        <f>IF(AO63&lt;=0,0,ROUND(MIN(AO63,MAX(0,$F63-SUMPRODUCT(($AT$3:$BE$3&lt;BA$3)*$AH63:$AS63))),2))</f>
        <v/>
      </c>
      <c r="BB63">
        <f>IF(AP63&lt;=0,0,ROUND(MIN(AP63,MAX(0,$F63-SUMPRODUCT(($AT$3:$BE$3&lt;BB$3)*$AH63:$AS63))),2))</f>
        <v/>
      </c>
      <c r="BC63">
        <f>IF(AQ63&lt;=0,0,ROUND(MIN(AQ63,MAX(0,$F63-SUMPRODUCT(($AT$3:$BE$3&lt;BC$3)*$AH63:$AS63))),2))</f>
        <v/>
      </c>
      <c r="BD63">
        <f>IF(AR63&lt;=0,0,ROUND(MIN(AR63,MAX(0,$F63-SUMPRODUCT(($AT$3:$BE$3&lt;BD$3)*$AH63:$AS63))),2))</f>
        <v/>
      </c>
      <c r="BE63">
        <f>IF(AS63&lt;=0,0,ROUND(MIN(AS63,MAX(0,$F63-SUMPRODUCT(($AT$3:$BE$3&lt;BE$3)*$AH63:$AS63))),2))</f>
        <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row>
    <row r="64">
      <c r="A64" t="n">
        <v>59</v>
      </c>
      <c r="B64" s="29">
        <f>Months!B64</f>
        <v/>
      </c>
      <c r="C64">
        <f>Months!C64</f>
        <v/>
      </c>
      <c r="D64">
        <f>Months!D64</f>
        <v/>
      </c>
      <c r="E64">
        <f>SUM(V64:AG64)</f>
        <v/>
      </c>
      <c r="F64">
        <f>MAX(0,ROUND(C64+D64-E64,2))</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f>IF(AH64&lt;=0,0,ROUND(MIN(AH64,MAX(0,$F64-SUMPRODUCT(($AT$3:$BE$3&lt;AT$3)*$AH64:$AS64))),2))</f>
        <v/>
      </c>
      <c r="AU64">
        <f>IF(AI64&lt;=0,0,ROUND(MIN(AI64,MAX(0,$F64-SUMPRODUCT(($AT$3:$BE$3&lt;AU$3)*$AH64:$AS64))),2))</f>
        <v/>
      </c>
      <c r="AV64">
        <f>IF(AJ64&lt;=0,0,ROUND(MIN(AJ64,MAX(0,$F64-SUMPRODUCT(($AT$3:$BE$3&lt;AV$3)*$AH64:$AS64))),2))</f>
        <v/>
      </c>
      <c r="AW64">
        <f>IF(AK64&lt;=0,0,ROUND(MIN(AK64,MAX(0,$F64-SUMPRODUCT(($AT$3:$BE$3&lt;AW$3)*$AH64:$AS64))),2))</f>
        <v/>
      </c>
      <c r="AX64">
        <f>IF(AL64&lt;=0,0,ROUND(MIN(AL64,MAX(0,$F64-SUMPRODUCT(($AT$3:$BE$3&lt;AX$3)*$AH64:$AS64))),2))</f>
        <v/>
      </c>
      <c r="AY64">
        <f>IF(AM64&lt;=0,0,ROUND(MIN(AM64,MAX(0,$F64-SUMPRODUCT(($AT$3:$BE$3&lt;AY$3)*$AH64:$AS64))),2))</f>
        <v/>
      </c>
      <c r="AZ64">
        <f>IF(AN64&lt;=0,0,ROUND(MIN(AN64,MAX(0,$F64-SUMPRODUCT(($AT$3:$BE$3&lt;AZ$3)*$AH64:$AS64))),2))</f>
        <v/>
      </c>
      <c r="BA64">
        <f>IF(AO64&lt;=0,0,ROUND(MIN(AO64,MAX(0,$F64-SUMPRODUCT(($AT$3:$BE$3&lt;BA$3)*$AH64:$AS64))),2))</f>
        <v/>
      </c>
      <c r="BB64">
        <f>IF(AP64&lt;=0,0,ROUND(MIN(AP64,MAX(0,$F64-SUMPRODUCT(($AT$3:$BE$3&lt;BB$3)*$AH64:$AS64))),2))</f>
        <v/>
      </c>
      <c r="BC64">
        <f>IF(AQ64&lt;=0,0,ROUND(MIN(AQ64,MAX(0,$F64-SUMPRODUCT(($AT$3:$BE$3&lt;BC$3)*$AH64:$AS64))),2))</f>
        <v/>
      </c>
      <c r="BD64">
        <f>IF(AR64&lt;=0,0,ROUND(MIN(AR64,MAX(0,$F64-SUMPRODUCT(($AT$3:$BE$3&lt;BD$3)*$AH64:$AS64))),2))</f>
        <v/>
      </c>
      <c r="BE64">
        <f>IF(AS64&lt;=0,0,ROUND(MIN(AS64,MAX(0,$F64-SUMPRODUCT(($AT$3:$BE$3&lt;BE$3)*$AH64:$AS64))),2))</f>
        <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row>
    <row r="65">
      <c r="A65" t="n">
        <v>60</v>
      </c>
      <c r="B65" s="29">
        <f>Months!B65</f>
        <v/>
      </c>
      <c r="C65">
        <f>Months!C65</f>
        <v/>
      </c>
      <c r="D65">
        <f>Months!D65</f>
        <v/>
      </c>
      <c r="E65">
        <f>SUM(V65:AG65)</f>
        <v/>
      </c>
      <c r="F65">
        <f>MAX(0,ROUND(C65+D65-E65,2))</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f>IF(AH65&lt;=0,0,ROUND(MIN(AH65,MAX(0,$F65-SUMPRODUCT(($AT$3:$BE$3&lt;AT$3)*$AH65:$AS65))),2))</f>
        <v/>
      </c>
      <c r="AU65">
        <f>IF(AI65&lt;=0,0,ROUND(MIN(AI65,MAX(0,$F65-SUMPRODUCT(($AT$3:$BE$3&lt;AU$3)*$AH65:$AS65))),2))</f>
        <v/>
      </c>
      <c r="AV65">
        <f>IF(AJ65&lt;=0,0,ROUND(MIN(AJ65,MAX(0,$F65-SUMPRODUCT(($AT$3:$BE$3&lt;AV$3)*$AH65:$AS65))),2))</f>
        <v/>
      </c>
      <c r="AW65">
        <f>IF(AK65&lt;=0,0,ROUND(MIN(AK65,MAX(0,$F65-SUMPRODUCT(($AT$3:$BE$3&lt;AW$3)*$AH65:$AS65))),2))</f>
        <v/>
      </c>
      <c r="AX65">
        <f>IF(AL65&lt;=0,0,ROUND(MIN(AL65,MAX(0,$F65-SUMPRODUCT(($AT$3:$BE$3&lt;AX$3)*$AH65:$AS65))),2))</f>
        <v/>
      </c>
      <c r="AY65">
        <f>IF(AM65&lt;=0,0,ROUND(MIN(AM65,MAX(0,$F65-SUMPRODUCT(($AT$3:$BE$3&lt;AY$3)*$AH65:$AS65))),2))</f>
        <v/>
      </c>
      <c r="AZ65">
        <f>IF(AN65&lt;=0,0,ROUND(MIN(AN65,MAX(0,$F65-SUMPRODUCT(($AT$3:$BE$3&lt;AZ$3)*$AH65:$AS65))),2))</f>
        <v/>
      </c>
      <c r="BA65">
        <f>IF(AO65&lt;=0,0,ROUND(MIN(AO65,MAX(0,$F65-SUMPRODUCT(($AT$3:$BE$3&lt;BA$3)*$AH65:$AS65))),2))</f>
        <v/>
      </c>
      <c r="BB65">
        <f>IF(AP65&lt;=0,0,ROUND(MIN(AP65,MAX(0,$F65-SUMPRODUCT(($AT$3:$BE$3&lt;BB$3)*$AH65:$AS65))),2))</f>
        <v/>
      </c>
      <c r="BC65">
        <f>IF(AQ65&lt;=0,0,ROUND(MIN(AQ65,MAX(0,$F65-SUMPRODUCT(($AT$3:$BE$3&lt;BC$3)*$AH65:$AS65))),2))</f>
        <v/>
      </c>
      <c r="BD65">
        <f>IF(AR65&lt;=0,0,ROUND(MIN(AR65,MAX(0,$F65-SUMPRODUCT(($AT$3:$BE$3&lt;BD$3)*$AH65:$AS65))),2))</f>
        <v/>
      </c>
      <c r="BE65">
        <f>IF(AS65&lt;=0,0,ROUND(MIN(AS65,MAX(0,$F65-SUMPRODUCT(($AT$3:$BE$3&lt;BE$3)*$AH65:$AS65))),2))</f>
        <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row>
    <row r="66">
      <c r="A66" t="n">
        <v>61</v>
      </c>
      <c r="B66" s="29">
        <f>Months!B66</f>
        <v/>
      </c>
      <c r="C66">
        <f>Months!C66</f>
        <v/>
      </c>
      <c r="D66">
        <f>Months!D66</f>
        <v/>
      </c>
      <c r="E66">
        <f>SUM(V66:AG66)</f>
        <v/>
      </c>
      <c r="F66">
        <f>MAX(0,ROUND(C66+D66-E66,2))</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f>IF(AH66&lt;=0,0,ROUND(MIN(AH66,MAX(0,$F66-SUMPRODUCT(($AT$3:$BE$3&lt;AT$3)*$AH66:$AS66))),2))</f>
        <v/>
      </c>
      <c r="AU66">
        <f>IF(AI66&lt;=0,0,ROUND(MIN(AI66,MAX(0,$F66-SUMPRODUCT(($AT$3:$BE$3&lt;AU$3)*$AH66:$AS66))),2))</f>
        <v/>
      </c>
      <c r="AV66">
        <f>IF(AJ66&lt;=0,0,ROUND(MIN(AJ66,MAX(0,$F66-SUMPRODUCT(($AT$3:$BE$3&lt;AV$3)*$AH66:$AS66))),2))</f>
        <v/>
      </c>
      <c r="AW66">
        <f>IF(AK66&lt;=0,0,ROUND(MIN(AK66,MAX(0,$F66-SUMPRODUCT(($AT$3:$BE$3&lt;AW$3)*$AH66:$AS66))),2))</f>
        <v/>
      </c>
      <c r="AX66">
        <f>IF(AL66&lt;=0,0,ROUND(MIN(AL66,MAX(0,$F66-SUMPRODUCT(($AT$3:$BE$3&lt;AX$3)*$AH66:$AS66))),2))</f>
        <v/>
      </c>
      <c r="AY66">
        <f>IF(AM66&lt;=0,0,ROUND(MIN(AM66,MAX(0,$F66-SUMPRODUCT(($AT$3:$BE$3&lt;AY$3)*$AH66:$AS66))),2))</f>
        <v/>
      </c>
      <c r="AZ66">
        <f>IF(AN66&lt;=0,0,ROUND(MIN(AN66,MAX(0,$F66-SUMPRODUCT(($AT$3:$BE$3&lt;AZ$3)*$AH66:$AS66))),2))</f>
        <v/>
      </c>
      <c r="BA66">
        <f>IF(AO66&lt;=0,0,ROUND(MIN(AO66,MAX(0,$F66-SUMPRODUCT(($AT$3:$BE$3&lt;BA$3)*$AH66:$AS66))),2))</f>
        <v/>
      </c>
      <c r="BB66">
        <f>IF(AP66&lt;=0,0,ROUND(MIN(AP66,MAX(0,$F66-SUMPRODUCT(($AT$3:$BE$3&lt;BB$3)*$AH66:$AS66))),2))</f>
        <v/>
      </c>
      <c r="BC66">
        <f>IF(AQ66&lt;=0,0,ROUND(MIN(AQ66,MAX(0,$F66-SUMPRODUCT(($AT$3:$BE$3&lt;BC$3)*$AH66:$AS66))),2))</f>
        <v/>
      </c>
      <c r="BD66">
        <f>IF(AR66&lt;=0,0,ROUND(MIN(AR66,MAX(0,$F66-SUMPRODUCT(($AT$3:$BE$3&lt;BD$3)*$AH66:$AS66))),2))</f>
        <v/>
      </c>
      <c r="BE66">
        <f>IF(AS66&lt;=0,0,ROUND(MIN(AS66,MAX(0,$F66-SUMPRODUCT(($AT$3:$BE$3&lt;BE$3)*$AH66:$AS66))),2))</f>
        <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row>
    <row r="67">
      <c r="A67" t="n">
        <v>62</v>
      </c>
      <c r="B67" s="29">
        <f>Months!B67</f>
        <v/>
      </c>
      <c r="C67">
        <f>Months!C67</f>
        <v/>
      </c>
      <c r="D67">
        <f>Months!D67</f>
        <v/>
      </c>
      <c r="E67">
        <f>SUM(V67:AG67)</f>
        <v/>
      </c>
      <c r="F67">
        <f>MAX(0,ROUND(C67+D67-E67,2))</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f>IF(AH67&lt;=0,0,ROUND(MIN(AH67,MAX(0,$F67-SUMPRODUCT(($AT$3:$BE$3&lt;AT$3)*$AH67:$AS67))),2))</f>
        <v/>
      </c>
      <c r="AU67">
        <f>IF(AI67&lt;=0,0,ROUND(MIN(AI67,MAX(0,$F67-SUMPRODUCT(($AT$3:$BE$3&lt;AU$3)*$AH67:$AS67))),2))</f>
        <v/>
      </c>
      <c r="AV67">
        <f>IF(AJ67&lt;=0,0,ROUND(MIN(AJ67,MAX(0,$F67-SUMPRODUCT(($AT$3:$BE$3&lt;AV$3)*$AH67:$AS67))),2))</f>
        <v/>
      </c>
      <c r="AW67">
        <f>IF(AK67&lt;=0,0,ROUND(MIN(AK67,MAX(0,$F67-SUMPRODUCT(($AT$3:$BE$3&lt;AW$3)*$AH67:$AS67))),2))</f>
        <v/>
      </c>
      <c r="AX67">
        <f>IF(AL67&lt;=0,0,ROUND(MIN(AL67,MAX(0,$F67-SUMPRODUCT(($AT$3:$BE$3&lt;AX$3)*$AH67:$AS67))),2))</f>
        <v/>
      </c>
      <c r="AY67">
        <f>IF(AM67&lt;=0,0,ROUND(MIN(AM67,MAX(0,$F67-SUMPRODUCT(($AT$3:$BE$3&lt;AY$3)*$AH67:$AS67))),2))</f>
        <v/>
      </c>
      <c r="AZ67">
        <f>IF(AN67&lt;=0,0,ROUND(MIN(AN67,MAX(0,$F67-SUMPRODUCT(($AT$3:$BE$3&lt;AZ$3)*$AH67:$AS67))),2))</f>
        <v/>
      </c>
      <c r="BA67">
        <f>IF(AO67&lt;=0,0,ROUND(MIN(AO67,MAX(0,$F67-SUMPRODUCT(($AT$3:$BE$3&lt;BA$3)*$AH67:$AS67))),2))</f>
        <v/>
      </c>
      <c r="BB67">
        <f>IF(AP67&lt;=0,0,ROUND(MIN(AP67,MAX(0,$F67-SUMPRODUCT(($AT$3:$BE$3&lt;BB$3)*$AH67:$AS67))),2))</f>
        <v/>
      </c>
      <c r="BC67">
        <f>IF(AQ67&lt;=0,0,ROUND(MIN(AQ67,MAX(0,$F67-SUMPRODUCT(($AT$3:$BE$3&lt;BC$3)*$AH67:$AS67))),2))</f>
        <v/>
      </c>
      <c r="BD67">
        <f>IF(AR67&lt;=0,0,ROUND(MIN(AR67,MAX(0,$F67-SUMPRODUCT(($AT$3:$BE$3&lt;BD$3)*$AH67:$AS67))),2))</f>
        <v/>
      </c>
      <c r="BE67">
        <f>IF(AS67&lt;=0,0,ROUND(MIN(AS67,MAX(0,$F67-SUMPRODUCT(($AT$3:$BE$3&lt;BE$3)*$AH67:$AS67))),2))</f>
        <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row>
    <row r="68">
      <c r="A68" t="n">
        <v>63</v>
      </c>
      <c r="B68" s="29">
        <f>Months!B68</f>
        <v/>
      </c>
      <c r="C68">
        <f>Months!C68</f>
        <v/>
      </c>
      <c r="D68">
        <f>Months!D68</f>
        <v/>
      </c>
      <c r="E68">
        <f>SUM(V68:AG68)</f>
        <v/>
      </c>
      <c r="F68">
        <f>MAX(0,ROUND(C68+D68-E68,2))</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f>IF(AH68&lt;=0,0,ROUND(MIN(AH68,MAX(0,$F68-SUMPRODUCT(($AT$3:$BE$3&lt;AT$3)*$AH68:$AS68))),2))</f>
        <v/>
      </c>
      <c r="AU68">
        <f>IF(AI68&lt;=0,0,ROUND(MIN(AI68,MAX(0,$F68-SUMPRODUCT(($AT$3:$BE$3&lt;AU$3)*$AH68:$AS68))),2))</f>
        <v/>
      </c>
      <c r="AV68">
        <f>IF(AJ68&lt;=0,0,ROUND(MIN(AJ68,MAX(0,$F68-SUMPRODUCT(($AT$3:$BE$3&lt;AV$3)*$AH68:$AS68))),2))</f>
        <v/>
      </c>
      <c r="AW68">
        <f>IF(AK68&lt;=0,0,ROUND(MIN(AK68,MAX(0,$F68-SUMPRODUCT(($AT$3:$BE$3&lt;AW$3)*$AH68:$AS68))),2))</f>
        <v/>
      </c>
      <c r="AX68">
        <f>IF(AL68&lt;=0,0,ROUND(MIN(AL68,MAX(0,$F68-SUMPRODUCT(($AT$3:$BE$3&lt;AX$3)*$AH68:$AS68))),2))</f>
        <v/>
      </c>
      <c r="AY68">
        <f>IF(AM68&lt;=0,0,ROUND(MIN(AM68,MAX(0,$F68-SUMPRODUCT(($AT$3:$BE$3&lt;AY$3)*$AH68:$AS68))),2))</f>
        <v/>
      </c>
      <c r="AZ68">
        <f>IF(AN68&lt;=0,0,ROUND(MIN(AN68,MAX(0,$F68-SUMPRODUCT(($AT$3:$BE$3&lt;AZ$3)*$AH68:$AS68))),2))</f>
        <v/>
      </c>
      <c r="BA68">
        <f>IF(AO68&lt;=0,0,ROUND(MIN(AO68,MAX(0,$F68-SUMPRODUCT(($AT$3:$BE$3&lt;BA$3)*$AH68:$AS68))),2))</f>
        <v/>
      </c>
      <c r="BB68">
        <f>IF(AP68&lt;=0,0,ROUND(MIN(AP68,MAX(0,$F68-SUMPRODUCT(($AT$3:$BE$3&lt;BB$3)*$AH68:$AS68))),2))</f>
        <v/>
      </c>
      <c r="BC68">
        <f>IF(AQ68&lt;=0,0,ROUND(MIN(AQ68,MAX(0,$F68-SUMPRODUCT(($AT$3:$BE$3&lt;BC$3)*$AH68:$AS68))),2))</f>
        <v/>
      </c>
      <c r="BD68">
        <f>IF(AR68&lt;=0,0,ROUND(MIN(AR68,MAX(0,$F68-SUMPRODUCT(($AT$3:$BE$3&lt;BD$3)*$AH68:$AS68))),2))</f>
        <v/>
      </c>
      <c r="BE68">
        <f>IF(AS68&lt;=0,0,ROUND(MIN(AS68,MAX(0,$F68-SUMPRODUCT(($AT$3:$BE$3&lt;BE$3)*$AH68:$AS68))),2))</f>
        <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row>
    <row r="69">
      <c r="A69" t="n">
        <v>64</v>
      </c>
      <c r="B69" s="29">
        <f>Months!B69</f>
        <v/>
      </c>
      <c r="C69">
        <f>Months!C69</f>
        <v/>
      </c>
      <c r="D69">
        <f>Months!D69</f>
        <v/>
      </c>
      <c r="E69">
        <f>SUM(V69:AG69)</f>
        <v/>
      </c>
      <c r="F69">
        <f>MAX(0,ROUND(C69+D69-E69,2))</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f>IF(AH69&lt;=0,0,ROUND(MIN(AH69,MAX(0,$F69-SUMPRODUCT(($AT$3:$BE$3&lt;AT$3)*$AH69:$AS69))),2))</f>
        <v/>
      </c>
      <c r="AU69">
        <f>IF(AI69&lt;=0,0,ROUND(MIN(AI69,MAX(0,$F69-SUMPRODUCT(($AT$3:$BE$3&lt;AU$3)*$AH69:$AS69))),2))</f>
        <v/>
      </c>
      <c r="AV69">
        <f>IF(AJ69&lt;=0,0,ROUND(MIN(AJ69,MAX(0,$F69-SUMPRODUCT(($AT$3:$BE$3&lt;AV$3)*$AH69:$AS69))),2))</f>
        <v/>
      </c>
      <c r="AW69">
        <f>IF(AK69&lt;=0,0,ROUND(MIN(AK69,MAX(0,$F69-SUMPRODUCT(($AT$3:$BE$3&lt;AW$3)*$AH69:$AS69))),2))</f>
        <v/>
      </c>
      <c r="AX69">
        <f>IF(AL69&lt;=0,0,ROUND(MIN(AL69,MAX(0,$F69-SUMPRODUCT(($AT$3:$BE$3&lt;AX$3)*$AH69:$AS69))),2))</f>
        <v/>
      </c>
      <c r="AY69">
        <f>IF(AM69&lt;=0,0,ROUND(MIN(AM69,MAX(0,$F69-SUMPRODUCT(($AT$3:$BE$3&lt;AY$3)*$AH69:$AS69))),2))</f>
        <v/>
      </c>
      <c r="AZ69">
        <f>IF(AN69&lt;=0,0,ROUND(MIN(AN69,MAX(0,$F69-SUMPRODUCT(($AT$3:$BE$3&lt;AZ$3)*$AH69:$AS69))),2))</f>
        <v/>
      </c>
      <c r="BA69">
        <f>IF(AO69&lt;=0,0,ROUND(MIN(AO69,MAX(0,$F69-SUMPRODUCT(($AT$3:$BE$3&lt;BA$3)*$AH69:$AS69))),2))</f>
        <v/>
      </c>
      <c r="BB69">
        <f>IF(AP69&lt;=0,0,ROUND(MIN(AP69,MAX(0,$F69-SUMPRODUCT(($AT$3:$BE$3&lt;BB$3)*$AH69:$AS69))),2))</f>
        <v/>
      </c>
      <c r="BC69">
        <f>IF(AQ69&lt;=0,0,ROUND(MIN(AQ69,MAX(0,$F69-SUMPRODUCT(($AT$3:$BE$3&lt;BC$3)*$AH69:$AS69))),2))</f>
        <v/>
      </c>
      <c r="BD69">
        <f>IF(AR69&lt;=0,0,ROUND(MIN(AR69,MAX(0,$F69-SUMPRODUCT(($AT$3:$BE$3&lt;BD$3)*$AH69:$AS69))),2))</f>
        <v/>
      </c>
      <c r="BE69">
        <f>IF(AS69&lt;=0,0,ROUND(MIN(AS69,MAX(0,$F69-SUMPRODUCT(($AT$3:$BE$3&lt;BE$3)*$AH69:$AS69))),2))</f>
        <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row>
    <row r="70">
      <c r="A70" t="n">
        <v>65</v>
      </c>
      <c r="B70" s="29">
        <f>Months!B70</f>
        <v/>
      </c>
      <c r="C70">
        <f>Months!C70</f>
        <v/>
      </c>
      <c r="D70">
        <f>Months!D70</f>
        <v/>
      </c>
      <c r="E70">
        <f>SUM(V70:AG70)</f>
        <v/>
      </c>
      <c r="F70">
        <f>MAX(0,ROUND(C70+D70-E70,2))</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f>IF(AH70&lt;=0,0,ROUND(MIN(AH70,MAX(0,$F70-SUMPRODUCT(($AT$3:$BE$3&lt;AT$3)*$AH70:$AS70))),2))</f>
        <v/>
      </c>
      <c r="AU70">
        <f>IF(AI70&lt;=0,0,ROUND(MIN(AI70,MAX(0,$F70-SUMPRODUCT(($AT$3:$BE$3&lt;AU$3)*$AH70:$AS70))),2))</f>
        <v/>
      </c>
      <c r="AV70">
        <f>IF(AJ70&lt;=0,0,ROUND(MIN(AJ70,MAX(0,$F70-SUMPRODUCT(($AT$3:$BE$3&lt;AV$3)*$AH70:$AS70))),2))</f>
        <v/>
      </c>
      <c r="AW70">
        <f>IF(AK70&lt;=0,0,ROUND(MIN(AK70,MAX(0,$F70-SUMPRODUCT(($AT$3:$BE$3&lt;AW$3)*$AH70:$AS70))),2))</f>
        <v/>
      </c>
      <c r="AX70">
        <f>IF(AL70&lt;=0,0,ROUND(MIN(AL70,MAX(0,$F70-SUMPRODUCT(($AT$3:$BE$3&lt;AX$3)*$AH70:$AS70))),2))</f>
        <v/>
      </c>
      <c r="AY70">
        <f>IF(AM70&lt;=0,0,ROUND(MIN(AM70,MAX(0,$F70-SUMPRODUCT(($AT$3:$BE$3&lt;AY$3)*$AH70:$AS70))),2))</f>
        <v/>
      </c>
      <c r="AZ70">
        <f>IF(AN70&lt;=0,0,ROUND(MIN(AN70,MAX(0,$F70-SUMPRODUCT(($AT$3:$BE$3&lt;AZ$3)*$AH70:$AS70))),2))</f>
        <v/>
      </c>
      <c r="BA70">
        <f>IF(AO70&lt;=0,0,ROUND(MIN(AO70,MAX(0,$F70-SUMPRODUCT(($AT$3:$BE$3&lt;BA$3)*$AH70:$AS70))),2))</f>
        <v/>
      </c>
      <c r="BB70">
        <f>IF(AP70&lt;=0,0,ROUND(MIN(AP70,MAX(0,$F70-SUMPRODUCT(($AT$3:$BE$3&lt;BB$3)*$AH70:$AS70))),2))</f>
        <v/>
      </c>
      <c r="BC70">
        <f>IF(AQ70&lt;=0,0,ROUND(MIN(AQ70,MAX(0,$F70-SUMPRODUCT(($AT$3:$BE$3&lt;BC$3)*$AH70:$AS70))),2))</f>
        <v/>
      </c>
      <c r="BD70">
        <f>IF(AR70&lt;=0,0,ROUND(MIN(AR70,MAX(0,$F70-SUMPRODUCT(($AT$3:$BE$3&lt;BD$3)*$AH70:$AS70))),2))</f>
        <v/>
      </c>
      <c r="BE70">
        <f>IF(AS70&lt;=0,0,ROUND(MIN(AS70,MAX(0,$F70-SUMPRODUCT(($AT$3:$BE$3&lt;BE$3)*$AH70:$AS70))),2))</f>
        <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row>
    <row r="71">
      <c r="A71" t="n">
        <v>66</v>
      </c>
      <c r="B71" s="29">
        <f>Months!B71</f>
        <v/>
      </c>
      <c r="C71">
        <f>Months!C71</f>
        <v/>
      </c>
      <c r="D71">
        <f>Months!D71</f>
        <v/>
      </c>
      <c r="E71">
        <f>SUM(V71:AG71)</f>
        <v/>
      </c>
      <c r="F71">
        <f>MAX(0,ROUND(C71+D71-E71,2))</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f>IF(AH71&lt;=0,0,ROUND(MIN(AH71,MAX(0,$F71-SUMPRODUCT(($AT$3:$BE$3&lt;AT$3)*$AH71:$AS71))),2))</f>
        <v/>
      </c>
      <c r="AU71">
        <f>IF(AI71&lt;=0,0,ROUND(MIN(AI71,MAX(0,$F71-SUMPRODUCT(($AT$3:$BE$3&lt;AU$3)*$AH71:$AS71))),2))</f>
        <v/>
      </c>
      <c r="AV71">
        <f>IF(AJ71&lt;=0,0,ROUND(MIN(AJ71,MAX(0,$F71-SUMPRODUCT(($AT$3:$BE$3&lt;AV$3)*$AH71:$AS71))),2))</f>
        <v/>
      </c>
      <c r="AW71">
        <f>IF(AK71&lt;=0,0,ROUND(MIN(AK71,MAX(0,$F71-SUMPRODUCT(($AT$3:$BE$3&lt;AW$3)*$AH71:$AS71))),2))</f>
        <v/>
      </c>
      <c r="AX71">
        <f>IF(AL71&lt;=0,0,ROUND(MIN(AL71,MAX(0,$F71-SUMPRODUCT(($AT$3:$BE$3&lt;AX$3)*$AH71:$AS71))),2))</f>
        <v/>
      </c>
      <c r="AY71">
        <f>IF(AM71&lt;=0,0,ROUND(MIN(AM71,MAX(0,$F71-SUMPRODUCT(($AT$3:$BE$3&lt;AY$3)*$AH71:$AS71))),2))</f>
        <v/>
      </c>
      <c r="AZ71">
        <f>IF(AN71&lt;=0,0,ROUND(MIN(AN71,MAX(0,$F71-SUMPRODUCT(($AT$3:$BE$3&lt;AZ$3)*$AH71:$AS71))),2))</f>
        <v/>
      </c>
      <c r="BA71">
        <f>IF(AO71&lt;=0,0,ROUND(MIN(AO71,MAX(0,$F71-SUMPRODUCT(($AT$3:$BE$3&lt;BA$3)*$AH71:$AS71))),2))</f>
        <v/>
      </c>
      <c r="BB71">
        <f>IF(AP71&lt;=0,0,ROUND(MIN(AP71,MAX(0,$F71-SUMPRODUCT(($AT$3:$BE$3&lt;BB$3)*$AH71:$AS71))),2))</f>
        <v/>
      </c>
      <c r="BC71">
        <f>IF(AQ71&lt;=0,0,ROUND(MIN(AQ71,MAX(0,$F71-SUMPRODUCT(($AT$3:$BE$3&lt;BC$3)*$AH71:$AS71))),2))</f>
        <v/>
      </c>
      <c r="BD71">
        <f>IF(AR71&lt;=0,0,ROUND(MIN(AR71,MAX(0,$F71-SUMPRODUCT(($AT$3:$BE$3&lt;BD$3)*$AH71:$AS71))),2))</f>
        <v/>
      </c>
      <c r="BE71">
        <f>IF(AS71&lt;=0,0,ROUND(MIN(AS71,MAX(0,$F71-SUMPRODUCT(($AT$3:$BE$3&lt;BE$3)*$AH71:$AS71))),2))</f>
        <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row>
    <row r="72">
      <c r="A72" t="n">
        <v>67</v>
      </c>
      <c r="B72" s="29">
        <f>Months!B72</f>
        <v/>
      </c>
      <c r="C72">
        <f>Months!C72</f>
        <v/>
      </c>
      <c r="D72">
        <f>Months!D72</f>
        <v/>
      </c>
      <c r="E72">
        <f>SUM(V72:AG72)</f>
        <v/>
      </c>
      <c r="F72">
        <f>MAX(0,ROUND(C72+D72-E72,2))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f>IF(AH72&lt;=0,0,ROUND(MIN(AH72,MAX(0,$F72-SUMPRODUCT(($AT$3:$BE$3&lt;AT$3)*$AH72:$AS72))),2))</f>
        <v/>
      </c>
      <c r="AU72">
        <f>IF(AI72&lt;=0,0,ROUND(MIN(AI72,MAX(0,$F72-SUMPRODUCT(($AT$3:$BE$3&lt;AU$3)*$AH72:$AS72))),2))</f>
        <v/>
      </c>
      <c r="AV72">
        <f>IF(AJ72&lt;=0,0,ROUND(MIN(AJ72,MAX(0,$F72-SUMPRODUCT(($AT$3:$BE$3&lt;AV$3)*$AH72:$AS72))),2))</f>
        <v/>
      </c>
      <c r="AW72">
        <f>IF(AK72&lt;=0,0,ROUND(MIN(AK72,MAX(0,$F72-SUMPRODUCT(($AT$3:$BE$3&lt;AW$3)*$AH72:$AS72))),2))</f>
        <v/>
      </c>
      <c r="AX72">
        <f>IF(AL72&lt;=0,0,ROUND(MIN(AL72,MAX(0,$F72-SUMPRODUCT(($AT$3:$BE$3&lt;AX$3)*$AH72:$AS72))),2))</f>
        <v/>
      </c>
      <c r="AY72">
        <f>IF(AM72&lt;=0,0,ROUND(MIN(AM72,MAX(0,$F72-SUMPRODUCT(($AT$3:$BE$3&lt;AY$3)*$AH72:$AS72))),2))</f>
        <v/>
      </c>
      <c r="AZ72">
        <f>IF(AN72&lt;=0,0,ROUND(MIN(AN72,MAX(0,$F72-SUMPRODUCT(($AT$3:$BE$3&lt;AZ$3)*$AH72:$AS72))),2))</f>
        <v/>
      </c>
      <c r="BA72">
        <f>IF(AO72&lt;=0,0,ROUND(MIN(AO72,MAX(0,$F72-SUMPRODUCT(($AT$3:$BE$3&lt;BA$3)*$AH72:$AS72))),2))</f>
        <v/>
      </c>
      <c r="BB72">
        <f>IF(AP72&lt;=0,0,ROUND(MIN(AP72,MAX(0,$F72-SUMPRODUCT(($AT$3:$BE$3&lt;BB$3)*$AH72:$AS72))),2))</f>
        <v/>
      </c>
      <c r="BC72">
        <f>IF(AQ72&lt;=0,0,ROUND(MIN(AQ72,MAX(0,$F72-SUMPRODUCT(($AT$3:$BE$3&lt;BC$3)*$AH72:$AS72))),2))</f>
        <v/>
      </c>
      <c r="BD72">
        <f>IF(AR72&lt;=0,0,ROUND(MIN(AR72,MAX(0,$F72-SUMPRODUCT(($AT$3:$BE$3&lt;BD$3)*$AH72:$AS72))),2))</f>
        <v/>
      </c>
      <c r="BE72">
        <f>IF(AS72&lt;=0,0,ROUND(MIN(AS72,MAX(0,$F72-SUMPRODUCT(($AT$3:$BE$3&lt;BE$3)*$AH72:$AS72))),2))</f>
        <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row>
    <row r="73">
      <c r="A73" t="n">
        <v>68</v>
      </c>
      <c r="B73" s="29">
        <f>Months!B73</f>
        <v/>
      </c>
      <c r="C73">
        <f>Months!C73</f>
        <v/>
      </c>
      <c r="D73">
        <f>Months!D73</f>
        <v/>
      </c>
      <c r="E73">
        <f>SUM(V73:AG73)</f>
        <v/>
      </c>
      <c r="F73">
        <f>MAX(0,ROUND(C73+D73-E73,2))</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f>IF(AH73&lt;=0,0,ROUND(MIN(AH73,MAX(0,$F73-SUMPRODUCT(($AT$3:$BE$3&lt;AT$3)*$AH73:$AS73))),2))</f>
        <v/>
      </c>
      <c r="AU73">
        <f>IF(AI73&lt;=0,0,ROUND(MIN(AI73,MAX(0,$F73-SUMPRODUCT(($AT$3:$BE$3&lt;AU$3)*$AH73:$AS73))),2))</f>
        <v/>
      </c>
      <c r="AV73">
        <f>IF(AJ73&lt;=0,0,ROUND(MIN(AJ73,MAX(0,$F73-SUMPRODUCT(($AT$3:$BE$3&lt;AV$3)*$AH73:$AS73))),2))</f>
        <v/>
      </c>
      <c r="AW73">
        <f>IF(AK73&lt;=0,0,ROUND(MIN(AK73,MAX(0,$F73-SUMPRODUCT(($AT$3:$BE$3&lt;AW$3)*$AH73:$AS73))),2))</f>
        <v/>
      </c>
      <c r="AX73">
        <f>IF(AL73&lt;=0,0,ROUND(MIN(AL73,MAX(0,$F73-SUMPRODUCT(($AT$3:$BE$3&lt;AX$3)*$AH73:$AS73))),2))</f>
        <v/>
      </c>
      <c r="AY73">
        <f>IF(AM73&lt;=0,0,ROUND(MIN(AM73,MAX(0,$F73-SUMPRODUCT(($AT$3:$BE$3&lt;AY$3)*$AH73:$AS73))),2))</f>
        <v/>
      </c>
      <c r="AZ73">
        <f>IF(AN73&lt;=0,0,ROUND(MIN(AN73,MAX(0,$F73-SUMPRODUCT(($AT$3:$BE$3&lt;AZ$3)*$AH73:$AS73))),2))</f>
        <v/>
      </c>
      <c r="BA73">
        <f>IF(AO73&lt;=0,0,ROUND(MIN(AO73,MAX(0,$F73-SUMPRODUCT(($AT$3:$BE$3&lt;BA$3)*$AH73:$AS73))),2))</f>
        <v/>
      </c>
      <c r="BB73">
        <f>IF(AP73&lt;=0,0,ROUND(MIN(AP73,MAX(0,$F73-SUMPRODUCT(($AT$3:$BE$3&lt;BB$3)*$AH73:$AS73))),2))</f>
        <v/>
      </c>
      <c r="BC73">
        <f>IF(AQ73&lt;=0,0,ROUND(MIN(AQ73,MAX(0,$F73-SUMPRODUCT(($AT$3:$BE$3&lt;BC$3)*$AH73:$AS73))),2))</f>
        <v/>
      </c>
      <c r="BD73">
        <f>IF(AR73&lt;=0,0,ROUND(MIN(AR73,MAX(0,$F73-SUMPRODUCT(($AT$3:$BE$3&lt;BD$3)*$AH73:$AS73))),2))</f>
        <v/>
      </c>
      <c r="BE73">
        <f>IF(AS73&lt;=0,0,ROUND(MIN(AS73,MAX(0,$F73-SUMPRODUCT(($AT$3:$BE$3&lt;BE$3)*$AH73:$AS73))),2))</f>
        <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row>
    <row r="74">
      <c r="A74" t="n">
        <v>69</v>
      </c>
      <c r="B74" s="29">
        <f>Months!B74</f>
        <v/>
      </c>
      <c r="C74">
        <f>Months!C74</f>
        <v/>
      </c>
      <c r="D74">
        <f>Months!D74</f>
        <v/>
      </c>
      <c r="E74">
        <f>SUM(V74:AG74)</f>
        <v/>
      </c>
      <c r="F74">
        <f>MAX(0,ROUND(C74+D74-E74,2))</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f>IF(AH74&lt;=0,0,ROUND(MIN(AH74,MAX(0,$F74-SUMPRODUCT(($AT$3:$BE$3&lt;AT$3)*$AH74:$AS74))),2))</f>
        <v/>
      </c>
      <c r="AU74">
        <f>IF(AI74&lt;=0,0,ROUND(MIN(AI74,MAX(0,$F74-SUMPRODUCT(($AT$3:$BE$3&lt;AU$3)*$AH74:$AS74))),2))</f>
        <v/>
      </c>
      <c r="AV74">
        <f>IF(AJ74&lt;=0,0,ROUND(MIN(AJ74,MAX(0,$F74-SUMPRODUCT(($AT$3:$BE$3&lt;AV$3)*$AH74:$AS74))),2))</f>
        <v/>
      </c>
      <c r="AW74">
        <f>IF(AK74&lt;=0,0,ROUND(MIN(AK74,MAX(0,$F74-SUMPRODUCT(($AT$3:$BE$3&lt;AW$3)*$AH74:$AS74))),2))</f>
        <v/>
      </c>
      <c r="AX74">
        <f>IF(AL74&lt;=0,0,ROUND(MIN(AL74,MAX(0,$F74-SUMPRODUCT(($AT$3:$BE$3&lt;AX$3)*$AH74:$AS74))),2))</f>
        <v/>
      </c>
      <c r="AY74">
        <f>IF(AM74&lt;=0,0,ROUND(MIN(AM74,MAX(0,$F74-SUMPRODUCT(($AT$3:$BE$3&lt;AY$3)*$AH74:$AS74))),2))</f>
        <v/>
      </c>
      <c r="AZ74">
        <f>IF(AN74&lt;=0,0,ROUND(MIN(AN74,MAX(0,$F74-SUMPRODUCT(($AT$3:$BE$3&lt;AZ$3)*$AH74:$AS74))),2))</f>
        <v/>
      </c>
      <c r="BA74">
        <f>IF(AO74&lt;=0,0,ROUND(MIN(AO74,MAX(0,$F74-SUMPRODUCT(($AT$3:$BE$3&lt;BA$3)*$AH74:$AS74))),2))</f>
        <v/>
      </c>
      <c r="BB74">
        <f>IF(AP74&lt;=0,0,ROUND(MIN(AP74,MAX(0,$F74-SUMPRODUCT(($AT$3:$BE$3&lt;BB$3)*$AH74:$AS74))),2))</f>
        <v/>
      </c>
      <c r="BC74">
        <f>IF(AQ74&lt;=0,0,ROUND(MIN(AQ74,MAX(0,$F74-SUMPRODUCT(($AT$3:$BE$3&lt;BC$3)*$AH74:$AS74))),2))</f>
        <v/>
      </c>
      <c r="BD74">
        <f>IF(AR74&lt;=0,0,ROUND(MIN(AR74,MAX(0,$F74-SUMPRODUCT(($AT$3:$BE$3&lt;BD$3)*$AH74:$AS74))),2))</f>
        <v/>
      </c>
      <c r="BE74">
        <f>IF(AS74&lt;=0,0,ROUND(MIN(AS74,MAX(0,$F74-SUMPRODUCT(($AT$3:$BE$3&lt;BE$3)*$AH74:$AS74))),2))</f>
        <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row>
    <row r="75">
      <c r="A75" t="n">
        <v>70</v>
      </c>
      <c r="B75" s="29">
        <f>Months!B75</f>
        <v/>
      </c>
      <c r="C75">
        <f>Months!C75</f>
        <v/>
      </c>
      <c r="D75">
        <f>Months!D75</f>
        <v/>
      </c>
      <c r="E75">
        <f>SUM(V75:AG75)</f>
        <v/>
      </c>
      <c r="F75">
        <f>MAX(0,ROUND(C75+D75-E75,2))</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f>IF(AH75&lt;=0,0,ROUND(MIN(AH75,MAX(0,$F75-SUMPRODUCT(($AT$3:$BE$3&lt;AT$3)*$AH75:$AS75))),2))</f>
        <v/>
      </c>
      <c r="AU75">
        <f>IF(AI75&lt;=0,0,ROUND(MIN(AI75,MAX(0,$F75-SUMPRODUCT(($AT$3:$BE$3&lt;AU$3)*$AH75:$AS75))),2))</f>
        <v/>
      </c>
      <c r="AV75">
        <f>IF(AJ75&lt;=0,0,ROUND(MIN(AJ75,MAX(0,$F75-SUMPRODUCT(($AT$3:$BE$3&lt;AV$3)*$AH75:$AS75))),2))</f>
        <v/>
      </c>
      <c r="AW75">
        <f>IF(AK75&lt;=0,0,ROUND(MIN(AK75,MAX(0,$F75-SUMPRODUCT(($AT$3:$BE$3&lt;AW$3)*$AH75:$AS75))),2))</f>
        <v/>
      </c>
      <c r="AX75">
        <f>IF(AL75&lt;=0,0,ROUND(MIN(AL75,MAX(0,$F75-SUMPRODUCT(($AT$3:$BE$3&lt;AX$3)*$AH75:$AS75))),2))</f>
        <v/>
      </c>
      <c r="AY75">
        <f>IF(AM75&lt;=0,0,ROUND(MIN(AM75,MAX(0,$F75-SUMPRODUCT(($AT$3:$BE$3&lt;AY$3)*$AH75:$AS75))),2))</f>
        <v/>
      </c>
      <c r="AZ75">
        <f>IF(AN75&lt;=0,0,ROUND(MIN(AN75,MAX(0,$F75-SUMPRODUCT(($AT$3:$BE$3&lt;AZ$3)*$AH75:$AS75))),2))</f>
        <v/>
      </c>
      <c r="BA75">
        <f>IF(AO75&lt;=0,0,ROUND(MIN(AO75,MAX(0,$F75-SUMPRODUCT(($AT$3:$BE$3&lt;BA$3)*$AH75:$AS75))),2))</f>
        <v/>
      </c>
      <c r="BB75">
        <f>IF(AP75&lt;=0,0,ROUND(MIN(AP75,MAX(0,$F75-SUMPRODUCT(($AT$3:$BE$3&lt;BB$3)*$AH75:$AS75))),2))</f>
        <v/>
      </c>
      <c r="BC75">
        <f>IF(AQ75&lt;=0,0,ROUND(MIN(AQ75,MAX(0,$F75-SUMPRODUCT(($AT$3:$BE$3&lt;BC$3)*$AH75:$AS75))),2))</f>
        <v/>
      </c>
      <c r="BD75">
        <f>IF(AR75&lt;=0,0,ROUND(MIN(AR75,MAX(0,$F75-SUMPRODUCT(($AT$3:$BE$3&lt;BD$3)*$AH75:$AS75))),2))</f>
        <v/>
      </c>
      <c r="BE75">
        <f>IF(AS75&lt;=0,0,ROUND(MIN(AS75,MAX(0,$F75-SUMPRODUCT(($AT$3:$BE$3&lt;BE$3)*$AH75:$AS75))),2))</f>
        <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row>
    <row r="76">
      <c r="A76" t="n">
        <v>71</v>
      </c>
      <c r="B76" s="29">
        <f>Months!B76</f>
        <v/>
      </c>
      <c r="C76">
        <f>Months!C76</f>
        <v/>
      </c>
      <c r="D76">
        <f>Months!D76</f>
        <v/>
      </c>
      <c r="E76">
        <f>SUM(V76:AG76)</f>
        <v/>
      </c>
      <c r="F76">
        <f>MAX(0,ROUND(C76+D76-E76,2))</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f>IF(AH76&lt;=0,0,ROUND(MIN(AH76,MAX(0,$F76-SUMPRODUCT(($AT$3:$BE$3&lt;AT$3)*$AH76:$AS76))),2))</f>
        <v/>
      </c>
      <c r="AU76">
        <f>IF(AI76&lt;=0,0,ROUND(MIN(AI76,MAX(0,$F76-SUMPRODUCT(($AT$3:$BE$3&lt;AU$3)*$AH76:$AS76))),2))</f>
        <v/>
      </c>
      <c r="AV76">
        <f>IF(AJ76&lt;=0,0,ROUND(MIN(AJ76,MAX(0,$F76-SUMPRODUCT(($AT$3:$BE$3&lt;AV$3)*$AH76:$AS76))),2))</f>
        <v/>
      </c>
      <c r="AW76">
        <f>IF(AK76&lt;=0,0,ROUND(MIN(AK76,MAX(0,$F76-SUMPRODUCT(($AT$3:$BE$3&lt;AW$3)*$AH76:$AS76))),2))</f>
        <v/>
      </c>
      <c r="AX76">
        <f>IF(AL76&lt;=0,0,ROUND(MIN(AL76,MAX(0,$F76-SUMPRODUCT(($AT$3:$BE$3&lt;AX$3)*$AH76:$AS76))),2))</f>
        <v/>
      </c>
      <c r="AY76">
        <f>IF(AM76&lt;=0,0,ROUND(MIN(AM76,MAX(0,$F76-SUMPRODUCT(($AT$3:$BE$3&lt;AY$3)*$AH76:$AS76))),2))</f>
        <v/>
      </c>
      <c r="AZ76">
        <f>IF(AN76&lt;=0,0,ROUND(MIN(AN76,MAX(0,$F76-SUMPRODUCT(($AT$3:$BE$3&lt;AZ$3)*$AH76:$AS76))),2))</f>
        <v/>
      </c>
      <c r="BA76">
        <f>IF(AO76&lt;=0,0,ROUND(MIN(AO76,MAX(0,$F76-SUMPRODUCT(($AT$3:$BE$3&lt;BA$3)*$AH76:$AS76))),2))</f>
        <v/>
      </c>
      <c r="BB76">
        <f>IF(AP76&lt;=0,0,ROUND(MIN(AP76,MAX(0,$F76-SUMPRODUCT(($AT$3:$BE$3&lt;BB$3)*$AH76:$AS76))),2))</f>
        <v/>
      </c>
      <c r="BC76">
        <f>IF(AQ76&lt;=0,0,ROUND(MIN(AQ76,MAX(0,$F76-SUMPRODUCT(($AT$3:$BE$3&lt;BC$3)*$AH76:$AS76))),2))</f>
        <v/>
      </c>
      <c r="BD76">
        <f>IF(AR76&lt;=0,0,ROUND(MIN(AR76,MAX(0,$F76-SUMPRODUCT(($AT$3:$BE$3&lt;BD$3)*$AH76:$AS76))),2))</f>
        <v/>
      </c>
      <c r="BE76">
        <f>IF(AS76&lt;=0,0,ROUND(MIN(AS76,MAX(0,$F76-SUMPRODUCT(($AT$3:$BE$3&lt;BE$3)*$AH76:$AS76))),2))</f>
        <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row>
    <row r="77">
      <c r="A77" t="n">
        <v>72</v>
      </c>
      <c r="B77" s="29">
        <f>Months!B77</f>
        <v/>
      </c>
      <c r="C77">
        <f>Months!C77</f>
        <v/>
      </c>
      <c r="D77">
        <f>Months!D77</f>
        <v/>
      </c>
      <c r="E77">
        <f>SUM(V77:AG77)</f>
        <v/>
      </c>
      <c r="F77">
        <f>MAX(0,ROUND(C77+D77-E77,2))</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f>IF(AH77&lt;=0,0,ROUND(MIN(AH77,MAX(0,$F77-SUMPRODUCT(($AT$3:$BE$3&lt;AT$3)*$AH77:$AS77))),2))</f>
        <v/>
      </c>
      <c r="AU77">
        <f>IF(AI77&lt;=0,0,ROUND(MIN(AI77,MAX(0,$F77-SUMPRODUCT(($AT$3:$BE$3&lt;AU$3)*$AH77:$AS77))),2))</f>
        <v/>
      </c>
      <c r="AV77">
        <f>IF(AJ77&lt;=0,0,ROUND(MIN(AJ77,MAX(0,$F77-SUMPRODUCT(($AT$3:$BE$3&lt;AV$3)*$AH77:$AS77))),2))</f>
        <v/>
      </c>
      <c r="AW77">
        <f>IF(AK77&lt;=0,0,ROUND(MIN(AK77,MAX(0,$F77-SUMPRODUCT(($AT$3:$BE$3&lt;AW$3)*$AH77:$AS77))),2))</f>
        <v/>
      </c>
      <c r="AX77">
        <f>IF(AL77&lt;=0,0,ROUND(MIN(AL77,MAX(0,$F77-SUMPRODUCT(($AT$3:$BE$3&lt;AX$3)*$AH77:$AS77))),2))</f>
        <v/>
      </c>
      <c r="AY77">
        <f>IF(AM77&lt;=0,0,ROUND(MIN(AM77,MAX(0,$F77-SUMPRODUCT(($AT$3:$BE$3&lt;AY$3)*$AH77:$AS77))),2))</f>
        <v/>
      </c>
      <c r="AZ77">
        <f>IF(AN77&lt;=0,0,ROUND(MIN(AN77,MAX(0,$F77-SUMPRODUCT(($AT$3:$BE$3&lt;AZ$3)*$AH77:$AS77))),2))</f>
        <v/>
      </c>
      <c r="BA77">
        <f>IF(AO77&lt;=0,0,ROUND(MIN(AO77,MAX(0,$F77-SUMPRODUCT(($AT$3:$BE$3&lt;BA$3)*$AH77:$AS77))),2))</f>
        <v/>
      </c>
      <c r="BB77">
        <f>IF(AP77&lt;=0,0,ROUND(MIN(AP77,MAX(0,$F77-SUMPRODUCT(($AT$3:$BE$3&lt;BB$3)*$AH77:$AS77))),2))</f>
        <v/>
      </c>
      <c r="BC77">
        <f>IF(AQ77&lt;=0,0,ROUND(MIN(AQ77,MAX(0,$F77-SUMPRODUCT(($AT$3:$BE$3&lt;BC$3)*$AH77:$AS77))),2))</f>
        <v/>
      </c>
      <c r="BD77">
        <f>IF(AR77&lt;=0,0,ROUND(MIN(AR77,MAX(0,$F77-SUMPRODUCT(($AT$3:$BE$3&lt;BD$3)*$AH77:$AS77))),2))</f>
        <v/>
      </c>
      <c r="BE77">
        <f>IF(AS77&lt;=0,0,ROUND(MIN(AS77,MAX(0,$F77-SUMPRODUCT(($AT$3:$BE$3&lt;BE$3)*$AH77:$AS77))),2))</f>
        <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row>
    <row r="78">
      <c r="A78" t="n">
        <v>73</v>
      </c>
      <c r="B78" s="29">
        <f>Months!B78</f>
        <v/>
      </c>
      <c r="C78">
        <f>Months!C78</f>
        <v/>
      </c>
      <c r="D78">
        <f>Months!D78</f>
        <v/>
      </c>
      <c r="E78">
        <f>SUM(V78:AG78)</f>
        <v/>
      </c>
      <c r="F78">
        <f>MAX(0,ROUND(C78+D78-E78,2))</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f>IF(AH78&lt;=0,0,ROUND(MIN(AH78,MAX(0,$F78-SUMPRODUCT(($AT$3:$BE$3&lt;AT$3)*$AH78:$AS78))),2))</f>
        <v/>
      </c>
      <c r="AU78">
        <f>IF(AI78&lt;=0,0,ROUND(MIN(AI78,MAX(0,$F78-SUMPRODUCT(($AT$3:$BE$3&lt;AU$3)*$AH78:$AS78))),2))</f>
        <v/>
      </c>
      <c r="AV78">
        <f>IF(AJ78&lt;=0,0,ROUND(MIN(AJ78,MAX(0,$F78-SUMPRODUCT(($AT$3:$BE$3&lt;AV$3)*$AH78:$AS78))),2))</f>
        <v/>
      </c>
      <c r="AW78">
        <f>IF(AK78&lt;=0,0,ROUND(MIN(AK78,MAX(0,$F78-SUMPRODUCT(($AT$3:$BE$3&lt;AW$3)*$AH78:$AS78))),2))</f>
        <v/>
      </c>
      <c r="AX78">
        <f>IF(AL78&lt;=0,0,ROUND(MIN(AL78,MAX(0,$F78-SUMPRODUCT(($AT$3:$BE$3&lt;AX$3)*$AH78:$AS78))),2))</f>
        <v/>
      </c>
      <c r="AY78">
        <f>IF(AM78&lt;=0,0,ROUND(MIN(AM78,MAX(0,$F78-SUMPRODUCT(($AT$3:$BE$3&lt;AY$3)*$AH78:$AS78))),2))</f>
        <v/>
      </c>
      <c r="AZ78">
        <f>IF(AN78&lt;=0,0,ROUND(MIN(AN78,MAX(0,$F78-SUMPRODUCT(($AT$3:$BE$3&lt;AZ$3)*$AH78:$AS78))),2))</f>
        <v/>
      </c>
      <c r="BA78">
        <f>IF(AO78&lt;=0,0,ROUND(MIN(AO78,MAX(0,$F78-SUMPRODUCT(($AT$3:$BE$3&lt;BA$3)*$AH78:$AS78))),2))</f>
        <v/>
      </c>
      <c r="BB78">
        <f>IF(AP78&lt;=0,0,ROUND(MIN(AP78,MAX(0,$F78-SUMPRODUCT(($AT$3:$BE$3&lt;BB$3)*$AH78:$AS78))),2))</f>
        <v/>
      </c>
      <c r="BC78">
        <f>IF(AQ78&lt;=0,0,ROUND(MIN(AQ78,MAX(0,$F78-SUMPRODUCT(($AT$3:$BE$3&lt;BC$3)*$AH78:$AS78))),2))</f>
        <v/>
      </c>
      <c r="BD78">
        <f>IF(AR78&lt;=0,0,ROUND(MIN(AR78,MAX(0,$F78-SUMPRODUCT(($AT$3:$BE$3&lt;BD$3)*$AH78:$AS78))),2))</f>
        <v/>
      </c>
      <c r="BE78">
        <f>IF(AS78&lt;=0,0,ROUND(MIN(AS78,MAX(0,$F78-SUMPRODUCT(($AT$3:$BE$3&lt;BE$3)*$AH78:$AS78))),2))</f>
        <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row>
    <row r="79">
      <c r="A79" t="n">
        <v>74</v>
      </c>
      <c r="B79" s="29">
        <f>Months!B79</f>
        <v/>
      </c>
      <c r="C79">
        <f>Months!C79</f>
        <v/>
      </c>
      <c r="D79">
        <f>Months!D79</f>
        <v/>
      </c>
      <c r="E79">
        <f>SUM(V79:AG79)</f>
        <v/>
      </c>
      <c r="F79">
        <f>MAX(0,ROUND(C79+D79-E79,2))</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f>IF(AH79&lt;=0,0,ROUND(MIN(AH79,MAX(0,$F79-SUMPRODUCT(($AT$3:$BE$3&lt;AT$3)*$AH79:$AS79))),2))</f>
        <v/>
      </c>
      <c r="AU79">
        <f>IF(AI79&lt;=0,0,ROUND(MIN(AI79,MAX(0,$F79-SUMPRODUCT(($AT$3:$BE$3&lt;AU$3)*$AH79:$AS79))),2))</f>
        <v/>
      </c>
      <c r="AV79">
        <f>IF(AJ79&lt;=0,0,ROUND(MIN(AJ79,MAX(0,$F79-SUMPRODUCT(($AT$3:$BE$3&lt;AV$3)*$AH79:$AS79))),2))</f>
        <v/>
      </c>
      <c r="AW79">
        <f>IF(AK79&lt;=0,0,ROUND(MIN(AK79,MAX(0,$F79-SUMPRODUCT(($AT$3:$BE$3&lt;AW$3)*$AH79:$AS79))),2))</f>
        <v/>
      </c>
      <c r="AX79">
        <f>IF(AL79&lt;=0,0,ROUND(MIN(AL79,MAX(0,$F79-SUMPRODUCT(($AT$3:$BE$3&lt;AX$3)*$AH79:$AS79))),2))</f>
        <v/>
      </c>
      <c r="AY79">
        <f>IF(AM79&lt;=0,0,ROUND(MIN(AM79,MAX(0,$F79-SUMPRODUCT(($AT$3:$BE$3&lt;AY$3)*$AH79:$AS79))),2))</f>
        <v/>
      </c>
      <c r="AZ79">
        <f>IF(AN79&lt;=0,0,ROUND(MIN(AN79,MAX(0,$F79-SUMPRODUCT(($AT$3:$BE$3&lt;AZ$3)*$AH79:$AS79))),2))</f>
        <v/>
      </c>
      <c r="BA79">
        <f>IF(AO79&lt;=0,0,ROUND(MIN(AO79,MAX(0,$F79-SUMPRODUCT(($AT$3:$BE$3&lt;BA$3)*$AH79:$AS79))),2))</f>
        <v/>
      </c>
      <c r="BB79">
        <f>IF(AP79&lt;=0,0,ROUND(MIN(AP79,MAX(0,$F79-SUMPRODUCT(($AT$3:$BE$3&lt;BB$3)*$AH79:$AS79))),2))</f>
        <v/>
      </c>
      <c r="BC79">
        <f>IF(AQ79&lt;=0,0,ROUND(MIN(AQ79,MAX(0,$F79-SUMPRODUCT(($AT$3:$BE$3&lt;BC$3)*$AH79:$AS79))),2))</f>
        <v/>
      </c>
      <c r="BD79">
        <f>IF(AR79&lt;=0,0,ROUND(MIN(AR79,MAX(0,$F79-SUMPRODUCT(($AT$3:$BE$3&lt;BD$3)*$AH79:$AS79))),2))</f>
        <v/>
      </c>
      <c r="BE79">
        <f>IF(AS79&lt;=0,0,ROUND(MIN(AS79,MAX(0,$F79-SUMPRODUCT(($AT$3:$BE$3&lt;BE$3)*$AH79:$AS79))),2))</f>
        <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row>
    <row r="80">
      <c r="A80" t="n">
        <v>75</v>
      </c>
      <c r="B80" s="29">
        <f>Months!B80</f>
        <v/>
      </c>
      <c r="C80">
        <f>Months!C80</f>
        <v/>
      </c>
      <c r="D80">
        <f>Months!D80</f>
        <v/>
      </c>
      <c r="E80">
        <f>SUM(V80:AG80)</f>
        <v/>
      </c>
      <c r="F80">
        <f>MAX(0,ROUND(C80+D80-E80,2))</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f>IF(AH80&lt;=0,0,ROUND(MIN(AH80,MAX(0,$F80-SUMPRODUCT(($AT$3:$BE$3&lt;AT$3)*$AH80:$AS80))),2))</f>
        <v/>
      </c>
      <c r="AU80">
        <f>IF(AI80&lt;=0,0,ROUND(MIN(AI80,MAX(0,$F80-SUMPRODUCT(($AT$3:$BE$3&lt;AU$3)*$AH80:$AS80))),2))</f>
        <v/>
      </c>
      <c r="AV80">
        <f>IF(AJ80&lt;=0,0,ROUND(MIN(AJ80,MAX(0,$F80-SUMPRODUCT(($AT$3:$BE$3&lt;AV$3)*$AH80:$AS80))),2))</f>
        <v/>
      </c>
      <c r="AW80">
        <f>IF(AK80&lt;=0,0,ROUND(MIN(AK80,MAX(0,$F80-SUMPRODUCT(($AT$3:$BE$3&lt;AW$3)*$AH80:$AS80))),2))</f>
        <v/>
      </c>
      <c r="AX80">
        <f>IF(AL80&lt;=0,0,ROUND(MIN(AL80,MAX(0,$F80-SUMPRODUCT(($AT$3:$BE$3&lt;AX$3)*$AH80:$AS80))),2))</f>
        <v/>
      </c>
      <c r="AY80">
        <f>IF(AM80&lt;=0,0,ROUND(MIN(AM80,MAX(0,$F80-SUMPRODUCT(($AT$3:$BE$3&lt;AY$3)*$AH80:$AS80))),2))</f>
        <v/>
      </c>
      <c r="AZ80">
        <f>IF(AN80&lt;=0,0,ROUND(MIN(AN80,MAX(0,$F80-SUMPRODUCT(($AT$3:$BE$3&lt;AZ$3)*$AH80:$AS80))),2))</f>
        <v/>
      </c>
      <c r="BA80">
        <f>IF(AO80&lt;=0,0,ROUND(MIN(AO80,MAX(0,$F80-SUMPRODUCT(($AT$3:$BE$3&lt;BA$3)*$AH80:$AS80))),2))</f>
        <v/>
      </c>
      <c r="BB80">
        <f>IF(AP80&lt;=0,0,ROUND(MIN(AP80,MAX(0,$F80-SUMPRODUCT(($AT$3:$BE$3&lt;BB$3)*$AH80:$AS80))),2))</f>
        <v/>
      </c>
      <c r="BC80">
        <f>IF(AQ80&lt;=0,0,ROUND(MIN(AQ80,MAX(0,$F80-SUMPRODUCT(($AT$3:$BE$3&lt;BC$3)*$AH80:$AS80))),2))</f>
        <v/>
      </c>
      <c r="BD80">
        <f>IF(AR80&lt;=0,0,ROUND(MIN(AR80,MAX(0,$F80-SUMPRODUCT(($AT$3:$BE$3&lt;BD$3)*$AH80:$AS80))),2))</f>
        <v/>
      </c>
      <c r="BE80">
        <f>IF(AS80&lt;=0,0,ROUND(MIN(AS80,MAX(0,$F80-SUMPRODUCT(($AT$3:$BE$3&lt;BE$3)*$AH80:$AS80))),2))</f>
        <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row>
    <row r="81">
      <c r="A81" t="n">
        <v>76</v>
      </c>
      <c r="B81" s="29">
        <f>Months!B81</f>
        <v/>
      </c>
      <c r="C81">
        <f>Months!C81</f>
        <v/>
      </c>
      <c r="D81">
        <f>Months!D81</f>
        <v/>
      </c>
      <c r="E81">
        <f>SUM(V81:AG81)</f>
        <v/>
      </c>
      <c r="F81">
        <f>MAX(0,ROUND(C81+D81-E81,2))</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f>IF(AH81&lt;=0,0,ROUND(MIN(AH81,MAX(0,$F81-SUMPRODUCT(($AT$3:$BE$3&lt;AT$3)*$AH81:$AS81))),2))</f>
        <v/>
      </c>
      <c r="AU81">
        <f>IF(AI81&lt;=0,0,ROUND(MIN(AI81,MAX(0,$F81-SUMPRODUCT(($AT$3:$BE$3&lt;AU$3)*$AH81:$AS81))),2))</f>
        <v/>
      </c>
      <c r="AV81">
        <f>IF(AJ81&lt;=0,0,ROUND(MIN(AJ81,MAX(0,$F81-SUMPRODUCT(($AT$3:$BE$3&lt;AV$3)*$AH81:$AS81))),2))</f>
        <v/>
      </c>
      <c r="AW81">
        <f>IF(AK81&lt;=0,0,ROUND(MIN(AK81,MAX(0,$F81-SUMPRODUCT(($AT$3:$BE$3&lt;AW$3)*$AH81:$AS81))),2))</f>
        <v/>
      </c>
      <c r="AX81">
        <f>IF(AL81&lt;=0,0,ROUND(MIN(AL81,MAX(0,$F81-SUMPRODUCT(($AT$3:$BE$3&lt;AX$3)*$AH81:$AS81))),2))</f>
        <v/>
      </c>
      <c r="AY81">
        <f>IF(AM81&lt;=0,0,ROUND(MIN(AM81,MAX(0,$F81-SUMPRODUCT(($AT$3:$BE$3&lt;AY$3)*$AH81:$AS81))),2))</f>
        <v/>
      </c>
      <c r="AZ81">
        <f>IF(AN81&lt;=0,0,ROUND(MIN(AN81,MAX(0,$F81-SUMPRODUCT(($AT$3:$BE$3&lt;AZ$3)*$AH81:$AS81))),2))</f>
        <v/>
      </c>
      <c r="BA81">
        <f>IF(AO81&lt;=0,0,ROUND(MIN(AO81,MAX(0,$F81-SUMPRODUCT(($AT$3:$BE$3&lt;BA$3)*$AH81:$AS81))),2))</f>
        <v/>
      </c>
      <c r="BB81">
        <f>IF(AP81&lt;=0,0,ROUND(MIN(AP81,MAX(0,$F81-SUMPRODUCT(($AT$3:$BE$3&lt;BB$3)*$AH81:$AS81))),2))</f>
        <v/>
      </c>
      <c r="BC81">
        <f>IF(AQ81&lt;=0,0,ROUND(MIN(AQ81,MAX(0,$F81-SUMPRODUCT(($AT$3:$BE$3&lt;BC$3)*$AH81:$AS81))),2))</f>
        <v/>
      </c>
      <c r="BD81">
        <f>IF(AR81&lt;=0,0,ROUND(MIN(AR81,MAX(0,$F81-SUMPRODUCT(($AT$3:$BE$3&lt;BD$3)*$AH81:$AS81))),2))</f>
        <v/>
      </c>
      <c r="BE81">
        <f>IF(AS81&lt;=0,0,ROUND(MIN(AS81,MAX(0,$F81-SUMPRODUCT(($AT$3:$BE$3&lt;BE$3)*$AH81:$AS81))),2))</f>
        <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row>
    <row r="82">
      <c r="A82" t="n">
        <v>77</v>
      </c>
      <c r="B82" s="29">
        <f>Months!B82</f>
        <v/>
      </c>
      <c r="C82">
        <f>Months!C82</f>
        <v/>
      </c>
      <c r="D82">
        <f>Months!D82</f>
        <v/>
      </c>
      <c r="E82">
        <f>SUM(V82:AG82)</f>
        <v/>
      </c>
      <c r="F82">
        <f>MAX(0,ROUND(C82+D82-E82,2))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f>IF(AH82&lt;=0,0,ROUND(MIN(AH82,MAX(0,$F82-SUMPRODUCT(($AT$3:$BE$3&lt;AT$3)*$AH82:$AS82))),2))</f>
        <v/>
      </c>
      <c r="AU82">
        <f>IF(AI82&lt;=0,0,ROUND(MIN(AI82,MAX(0,$F82-SUMPRODUCT(($AT$3:$BE$3&lt;AU$3)*$AH82:$AS82))),2))</f>
        <v/>
      </c>
      <c r="AV82">
        <f>IF(AJ82&lt;=0,0,ROUND(MIN(AJ82,MAX(0,$F82-SUMPRODUCT(($AT$3:$BE$3&lt;AV$3)*$AH82:$AS82))),2))</f>
        <v/>
      </c>
      <c r="AW82">
        <f>IF(AK82&lt;=0,0,ROUND(MIN(AK82,MAX(0,$F82-SUMPRODUCT(($AT$3:$BE$3&lt;AW$3)*$AH82:$AS82))),2))</f>
        <v/>
      </c>
      <c r="AX82">
        <f>IF(AL82&lt;=0,0,ROUND(MIN(AL82,MAX(0,$F82-SUMPRODUCT(($AT$3:$BE$3&lt;AX$3)*$AH82:$AS82))),2))</f>
        <v/>
      </c>
      <c r="AY82">
        <f>IF(AM82&lt;=0,0,ROUND(MIN(AM82,MAX(0,$F82-SUMPRODUCT(($AT$3:$BE$3&lt;AY$3)*$AH82:$AS82))),2))</f>
        <v/>
      </c>
      <c r="AZ82">
        <f>IF(AN82&lt;=0,0,ROUND(MIN(AN82,MAX(0,$F82-SUMPRODUCT(($AT$3:$BE$3&lt;AZ$3)*$AH82:$AS82))),2))</f>
        <v/>
      </c>
      <c r="BA82">
        <f>IF(AO82&lt;=0,0,ROUND(MIN(AO82,MAX(0,$F82-SUMPRODUCT(($AT$3:$BE$3&lt;BA$3)*$AH82:$AS82))),2))</f>
        <v/>
      </c>
      <c r="BB82">
        <f>IF(AP82&lt;=0,0,ROUND(MIN(AP82,MAX(0,$F82-SUMPRODUCT(($AT$3:$BE$3&lt;BB$3)*$AH82:$AS82))),2))</f>
        <v/>
      </c>
      <c r="BC82">
        <f>IF(AQ82&lt;=0,0,ROUND(MIN(AQ82,MAX(0,$F82-SUMPRODUCT(($AT$3:$BE$3&lt;BC$3)*$AH82:$AS82))),2))</f>
        <v/>
      </c>
      <c r="BD82">
        <f>IF(AR82&lt;=0,0,ROUND(MIN(AR82,MAX(0,$F82-SUMPRODUCT(($AT$3:$BE$3&lt;BD$3)*$AH82:$AS82))),2))</f>
        <v/>
      </c>
      <c r="BE82">
        <f>IF(AS82&lt;=0,0,ROUND(MIN(AS82,MAX(0,$F82-SUMPRODUCT(($AT$3:$BE$3&lt;BE$3)*$AH82:$AS82))),2))</f>
        <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row>
    <row r="83">
      <c r="A83" t="n">
        <v>78</v>
      </c>
      <c r="B83" s="29">
        <f>Months!B83</f>
        <v/>
      </c>
      <c r="C83">
        <f>Months!C83</f>
        <v/>
      </c>
      <c r="D83">
        <f>Months!D83</f>
        <v/>
      </c>
      <c r="E83">
        <f>SUM(V83:AG83)</f>
        <v/>
      </c>
      <c r="F83">
        <f>MAX(0,ROUND(C83+D83-E83,2))</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f>IF(AH83&lt;=0,0,ROUND(MIN(AH83,MAX(0,$F83-SUMPRODUCT(($AT$3:$BE$3&lt;AT$3)*$AH83:$AS83))),2))</f>
        <v/>
      </c>
      <c r="AU83">
        <f>IF(AI83&lt;=0,0,ROUND(MIN(AI83,MAX(0,$F83-SUMPRODUCT(($AT$3:$BE$3&lt;AU$3)*$AH83:$AS83))),2))</f>
        <v/>
      </c>
      <c r="AV83">
        <f>IF(AJ83&lt;=0,0,ROUND(MIN(AJ83,MAX(0,$F83-SUMPRODUCT(($AT$3:$BE$3&lt;AV$3)*$AH83:$AS83))),2))</f>
        <v/>
      </c>
      <c r="AW83">
        <f>IF(AK83&lt;=0,0,ROUND(MIN(AK83,MAX(0,$F83-SUMPRODUCT(($AT$3:$BE$3&lt;AW$3)*$AH83:$AS83))),2))</f>
        <v/>
      </c>
      <c r="AX83">
        <f>IF(AL83&lt;=0,0,ROUND(MIN(AL83,MAX(0,$F83-SUMPRODUCT(($AT$3:$BE$3&lt;AX$3)*$AH83:$AS83))),2))</f>
        <v/>
      </c>
      <c r="AY83">
        <f>IF(AM83&lt;=0,0,ROUND(MIN(AM83,MAX(0,$F83-SUMPRODUCT(($AT$3:$BE$3&lt;AY$3)*$AH83:$AS83))),2))</f>
        <v/>
      </c>
      <c r="AZ83">
        <f>IF(AN83&lt;=0,0,ROUND(MIN(AN83,MAX(0,$F83-SUMPRODUCT(($AT$3:$BE$3&lt;AZ$3)*$AH83:$AS83))),2))</f>
        <v/>
      </c>
      <c r="BA83">
        <f>IF(AO83&lt;=0,0,ROUND(MIN(AO83,MAX(0,$F83-SUMPRODUCT(($AT$3:$BE$3&lt;BA$3)*$AH83:$AS83))),2))</f>
        <v/>
      </c>
      <c r="BB83">
        <f>IF(AP83&lt;=0,0,ROUND(MIN(AP83,MAX(0,$F83-SUMPRODUCT(($AT$3:$BE$3&lt;BB$3)*$AH83:$AS83))),2))</f>
        <v/>
      </c>
      <c r="BC83">
        <f>IF(AQ83&lt;=0,0,ROUND(MIN(AQ83,MAX(0,$F83-SUMPRODUCT(($AT$3:$BE$3&lt;BC$3)*$AH83:$AS83))),2))</f>
        <v/>
      </c>
      <c r="BD83">
        <f>IF(AR83&lt;=0,0,ROUND(MIN(AR83,MAX(0,$F83-SUMPRODUCT(($AT$3:$BE$3&lt;BD$3)*$AH83:$AS83))),2))</f>
        <v/>
      </c>
      <c r="BE83">
        <f>IF(AS83&lt;=0,0,ROUND(MIN(AS83,MAX(0,$F83-SUMPRODUCT(($AT$3:$BE$3&lt;BE$3)*$AH83:$AS83))),2))</f>
        <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row>
    <row r="84">
      <c r="A84" t="n">
        <v>79</v>
      </c>
      <c r="B84" s="29">
        <f>Months!B84</f>
        <v/>
      </c>
      <c r="C84">
        <f>Months!C84</f>
        <v/>
      </c>
      <c r="D84">
        <f>Months!D84</f>
        <v/>
      </c>
      <c r="E84">
        <f>SUM(V84:AG84)</f>
        <v/>
      </c>
      <c r="F84">
        <f>MAX(0,ROUND(C84+D84-E84,2))</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f>IF(AH84&lt;=0,0,ROUND(MIN(AH84,MAX(0,$F84-SUMPRODUCT(($AT$3:$BE$3&lt;AT$3)*$AH84:$AS84))),2))</f>
        <v/>
      </c>
      <c r="AU84">
        <f>IF(AI84&lt;=0,0,ROUND(MIN(AI84,MAX(0,$F84-SUMPRODUCT(($AT$3:$BE$3&lt;AU$3)*$AH84:$AS84))),2))</f>
        <v/>
      </c>
      <c r="AV84">
        <f>IF(AJ84&lt;=0,0,ROUND(MIN(AJ84,MAX(0,$F84-SUMPRODUCT(($AT$3:$BE$3&lt;AV$3)*$AH84:$AS84))),2))</f>
        <v/>
      </c>
      <c r="AW84">
        <f>IF(AK84&lt;=0,0,ROUND(MIN(AK84,MAX(0,$F84-SUMPRODUCT(($AT$3:$BE$3&lt;AW$3)*$AH84:$AS84))),2))</f>
        <v/>
      </c>
      <c r="AX84">
        <f>IF(AL84&lt;=0,0,ROUND(MIN(AL84,MAX(0,$F84-SUMPRODUCT(($AT$3:$BE$3&lt;AX$3)*$AH84:$AS84))),2))</f>
        <v/>
      </c>
      <c r="AY84">
        <f>IF(AM84&lt;=0,0,ROUND(MIN(AM84,MAX(0,$F84-SUMPRODUCT(($AT$3:$BE$3&lt;AY$3)*$AH84:$AS84))),2))</f>
        <v/>
      </c>
      <c r="AZ84">
        <f>IF(AN84&lt;=0,0,ROUND(MIN(AN84,MAX(0,$F84-SUMPRODUCT(($AT$3:$BE$3&lt;AZ$3)*$AH84:$AS84))),2))</f>
        <v/>
      </c>
      <c r="BA84">
        <f>IF(AO84&lt;=0,0,ROUND(MIN(AO84,MAX(0,$F84-SUMPRODUCT(($AT$3:$BE$3&lt;BA$3)*$AH84:$AS84))),2))</f>
        <v/>
      </c>
      <c r="BB84">
        <f>IF(AP84&lt;=0,0,ROUND(MIN(AP84,MAX(0,$F84-SUMPRODUCT(($AT$3:$BE$3&lt;BB$3)*$AH84:$AS84))),2))</f>
        <v/>
      </c>
      <c r="BC84">
        <f>IF(AQ84&lt;=0,0,ROUND(MIN(AQ84,MAX(0,$F84-SUMPRODUCT(($AT$3:$BE$3&lt;BC$3)*$AH84:$AS84))),2))</f>
        <v/>
      </c>
      <c r="BD84">
        <f>IF(AR84&lt;=0,0,ROUND(MIN(AR84,MAX(0,$F84-SUMPRODUCT(($AT$3:$BE$3&lt;BD$3)*$AH84:$AS84))),2))</f>
        <v/>
      </c>
      <c r="BE84">
        <f>IF(AS84&lt;=0,0,ROUND(MIN(AS84,MAX(0,$F84-SUMPRODUCT(($AT$3:$BE$3&lt;BE$3)*$AH84:$AS84))),2))</f>
        <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row>
    <row r="85">
      <c r="A85" t="n">
        <v>80</v>
      </c>
      <c r="B85" s="29">
        <f>Months!B85</f>
        <v/>
      </c>
      <c r="C85">
        <f>Months!C85</f>
        <v/>
      </c>
      <c r="D85">
        <f>Months!D85</f>
        <v/>
      </c>
      <c r="E85">
        <f>SUM(V85:AG85)</f>
        <v/>
      </c>
      <c r="F85">
        <f>MAX(0,ROUND(C85+D85-E85,2))</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f>IF(AH85&lt;=0,0,ROUND(MIN(AH85,MAX(0,$F85-SUMPRODUCT(($AT$3:$BE$3&lt;AT$3)*$AH85:$AS85))),2))</f>
        <v/>
      </c>
      <c r="AU85">
        <f>IF(AI85&lt;=0,0,ROUND(MIN(AI85,MAX(0,$F85-SUMPRODUCT(($AT$3:$BE$3&lt;AU$3)*$AH85:$AS85))),2))</f>
        <v/>
      </c>
      <c r="AV85">
        <f>IF(AJ85&lt;=0,0,ROUND(MIN(AJ85,MAX(0,$F85-SUMPRODUCT(($AT$3:$BE$3&lt;AV$3)*$AH85:$AS85))),2))</f>
        <v/>
      </c>
      <c r="AW85">
        <f>IF(AK85&lt;=0,0,ROUND(MIN(AK85,MAX(0,$F85-SUMPRODUCT(($AT$3:$BE$3&lt;AW$3)*$AH85:$AS85))),2))</f>
        <v/>
      </c>
      <c r="AX85">
        <f>IF(AL85&lt;=0,0,ROUND(MIN(AL85,MAX(0,$F85-SUMPRODUCT(($AT$3:$BE$3&lt;AX$3)*$AH85:$AS85))),2))</f>
        <v/>
      </c>
      <c r="AY85">
        <f>IF(AM85&lt;=0,0,ROUND(MIN(AM85,MAX(0,$F85-SUMPRODUCT(($AT$3:$BE$3&lt;AY$3)*$AH85:$AS85))),2))</f>
        <v/>
      </c>
      <c r="AZ85">
        <f>IF(AN85&lt;=0,0,ROUND(MIN(AN85,MAX(0,$F85-SUMPRODUCT(($AT$3:$BE$3&lt;AZ$3)*$AH85:$AS85))),2))</f>
        <v/>
      </c>
      <c r="BA85">
        <f>IF(AO85&lt;=0,0,ROUND(MIN(AO85,MAX(0,$F85-SUMPRODUCT(($AT$3:$BE$3&lt;BA$3)*$AH85:$AS85))),2))</f>
        <v/>
      </c>
      <c r="BB85">
        <f>IF(AP85&lt;=0,0,ROUND(MIN(AP85,MAX(0,$F85-SUMPRODUCT(($AT$3:$BE$3&lt;BB$3)*$AH85:$AS85))),2))</f>
        <v/>
      </c>
      <c r="BC85">
        <f>IF(AQ85&lt;=0,0,ROUND(MIN(AQ85,MAX(0,$F85-SUMPRODUCT(($AT$3:$BE$3&lt;BC$3)*$AH85:$AS85))),2))</f>
        <v/>
      </c>
      <c r="BD85">
        <f>IF(AR85&lt;=0,0,ROUND(MIN(AR85,MAX(0,$F85-SUMPRODUCT(($AT$3:$BE$3&lt;BD$3)*$AH85:$AS85))),2))</f>
        <v/>
      </c>
      <c r="BE85">
        <f>IF(AS85&lt;=0,0,ROUND(MIN(AS85,MAX(0,$F85-SUMPRODUCT(($AT$3:$BE$3&lt;BE$3)*$AH85:$AS85))),2))</f>
        <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row>
    <row r="86">
      <c r="A86" t="n">
        <v>81</v>
      </c>
      <c r="B86" s="29">
        <f>Months!B86</f>
        <v/>
      </c>
      <c r="C86">
        <f>Months!C86</f>
        <v/>
      </c>
      <c r="D86">
        <f>Months!D86</f>
        <v/>
      </c>
      <c r="E86">
        <f>SUM(V86:AG86)</f>
        <v/>
      </c>
      <c r="F86">
        <f>MAX(0,ROUND(C86+D86-E86,2))</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f>IF(AH86&lt;=0,0,ROUND(MIN(AH86,MAX(0,$F86-SUMPRODUCT(($AT$3:$BE$3&lt;AT$3)*$AH86:$AS86))),2))</f>
        <v/>
      </c>
      <c r="AU86">
        <f>IF(AI86&lt;=0,0,ROUND(MIN(AI86,MAX(0,$F86-SUMPRODUCT(($AT$3:$BE$3&lt;AU$3)*$AH86:$AS86))),2))</f>
        <v/>
      </c>
      <c r="AV86">
        <f>IF(AJ86&lt;=0,0,ROUND(MIN(AJ86,MAX(0,$F86-SUMPRODUCT(($AT$3:$BE$3&lt;AV$3)*$AH86:$AS86))),2))</f>
        <v/>
      </c>
      <c r="AW86">
        <f>IF(AK86&lt;=0,0,ROUND(MIN(AK86,MAX(0,$F86-SUMPRODUCT(($AT$3:$BE$3&lt;AW$3)*$AH86:$AS86))),2))</f>
        <v/>
      </c>
      <c r="AX86">
        <f>IF(AL86&lt;=0,0,ROUND(MIN(AL86,MAX(0,$F86-SUMPRODUCT(($AT$3:$BE$3&lt;AX$3)*$AH86:$AS86))),2))</f>
        <v/>
      </c>
      <c r="AY86">
        <f>IF(AM86&lt;=0,0,ROUND(MIN(AM86,MAX(0,$F86-SUMPRODUCT(($AT$3:$BE$3&lt;AY$3)*$AH86:$AS86))),2))</f>
        <v/>
      </c>
      <c r="AZ86">
        <f>IF(AN86&lt;=0,0,ROUND(MIN(AN86,MAX(0,$F86-SUMPRODUCT(($AT$3:$BE$3&lt;AZ$3)*$AH86:$AS86))),2))</f>
        <v/>
      </c>
      <c r="BA86">
        <f>IF(AO86&lt;=0,0,ROUND(MIN(AO86,MAX(0,$F86-SUMPRODUCT(($AT$3:$BE$3&lt;BA$3)*$AH86:$AS86))),2))</f>
        <v/>
      </c>
      <c r="BB86">
        <f>IF(AP86&lt;=0,0,ROUND(MIN(AP86,MAX(0,$F86-SUMPRODUCT(($AT$3:$BE$3&lt;BB$3)*$AH86:$AS86))),2))</f>
        <v/>
      </c>
      <c r="BC86">
        <f>IF(AQ86&lt;=0,0,ROUND(MIN(AQ86,MAX(0,$F86-SUMPRODUCT(($AT$3:$BE$3&lt;BC$3)*$AH86:$AS86))),2))</f>
        <v/>
      </c>
      <c r="BD86">
        <f>IF(AR86&lt;=0,0,ROUND(MIN(AR86,MAX(0,$F86-SUMPRODUCT(($AT$3:$BE$3&lt;BD$3)*$AH86:$AS86))),2))</f>
        <v/>
      </c>
      <c r="BE86">
        <f>IF(AS86&lt;=0,0,ROUND(MIN(AS86,MAX(0,$F86-SUMPRODUCT(($AT$3:$BE$3&lt;BE$3)*$AH86:$AS86))),2))</f>
        <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row>
    <row r="87">
      <c r="A87" t="n">
        <v>82</v>
      </c>
      <c r="B87" s="29">
        <f>Months!B87</f>
        <v/>
      </c>
      <c r="C87">
        <f>Months!C87</f>
        <v/>
      </c>
      <c r="D87">
        <f>Months!D87</f>
        <v/>
      </c>
      <c r="E87">
        <f>SUM(V87:AG87)</f>
        <v/>
      </c>
      <c r="F87">
        <f>MAX(0,ROUND(C87+D87-E87,2))</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f>IF(AH87&lt;=0,0,ROUND(MIN(AH87,MAX(0,$F87-SUMPRODUCT(($AT$3:$BE$3&lt;AT$3)*$AH87:$AS87))),2))</f>
        <v/>
      </c>
      <c r="AU87">
        <f>IF(AI87&lt;=0,0,ROUND(MIN(AI87,MAX(0,$F87-SUMPRODUCT(($AT$3:$BE$3&lt;AU$3)*$AH87:$AS87))),2))</f>
        <v/>
      </c>
      <c r="AV87">
        <f>IF(AJ87&lt;=0,0,ROUND(MIN(AJ87,MAX(0,$F87-SUMPRODUCT(($AT$3:$BE$3&lt;AV$3)*$AH87:$AS87))),2))</f>
        <v/>
      </c>
      <c r="AW87">
        <f>IF(AK87&lt;=0,0,ROUND(MIN(AK87,MAX(0,$F87-SUMPRODUCT(($AT$3:$BE$3&lt;AW$3)*$AH87:$AS87))),2))</f>
        <v/>
      </c>
      <c r="AX87">
        <f>IF(AL87&lt;=0,0,ROUND(MIN(AL87,MAX(0,$F87-SUMPRODUCT(($AT$3:$BE$3&lt;AX$3)*$AH87:$AS87))),2))</f>
        <v/>
      </c>
      <c r="AY87">
        <f>IF(AM87&lt;=0,0,ROUND(MIN(AM87,MAX(0,$F87-SUMPRODUCT(($AT$3:$BE$3&lt;AY$3)*$AH87:$AS87))),2))</f>
        <v/>
      </c>
      <c r="AZ87">
        <f>IF(AN87&lt;=0,0,ROUND(MIN(AN87,MAX(0,$F87-SUMPRODUCT(($AT$3:$BE$3&lt;AZ$3)*$AH87:$AS87))),2))</f>
        <v/>
      </c>
      <c r="BA87">
        <f>IF(AO87&lt;=0,0,ROUND(MIN(AO87,MAX(0,$F87-SUMPRODUCT(($AT$3:$BE$3&lt;BA$3)*$AH87:$AS87))),2))</f>
        <v/>
      </c>
      <c r="BB87">
        <f>IF(AP87&lt;=0,0,ROUND(MIN(AP87,MAX(0,$F87-SUMPRODUCT(($AT$3:$BE$3&lt;BB$3)*$AH87:$AS87))),2))</f>
        <v/>
      </c>
      <c r="BC87">
        <f>IF(AQ87&lt;=0,0,ROUND(MIN(AQ87,MAX(0,$F87-SUMPRODUCT(($AT$3:$BE$3&lt;BC$3)*$AH87:$AS87))),2))</f>
        <v/>
      </c>
      <c r="BD87">
        <f>IF(AR87&lt;=0,0,ROUND(MIN(AR87,MAX(0,$F87-SUMPRODUCT(($AT$3:$BE$3&lt;BD$3)*$AH87:$AS87))),2))</f>
        <v/>
      </c>
      <c r="BE87">
        <f>IF(AS87&lt;=0,0,ROUND(MIN(AS87,MAX(0,$F87-SUMPRODUCT(($AT$3:$BE$3&lt;BE$3)*$AH87:$AS87))),2))</f>
        <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row>
    <row r="88">
      <c r="A88" t="n">
        <v>83</v>
      </c>
      <c r="B88" s="29">
        <f>Months!B88</f>
        <v/>
      </c>
      <c r="C88">
        <f>Months!C88</f>
        <v/>
      </c>
      <c r="D88">
        <f>Months!D88</f>
        <v/>
      </c>
      <c r="E88">
        <f>SUM(V88:AG88)</f>
        <v/>
      </c>
      <c r="F88">
        <f>MAX(0,ROUND(C88+D88-E88,2))</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f>IF(AH88&lt;=0,0,ROUND(MIN(AH88,MAX(0,$F88-SUMPRODUCT(($AT$3:$BE$3&lt;AT$3)*$AH88:$AS88))),2))</f>
        <v/>
      </c>
      <c r="AU88">
        <f>IF(AI88&lt;=0,0,ROUND(MIN(AI88,MAX(0,$F88-SUMPRODUCT(($AT$3:$BE$3&lt;AU$3)*$AH88:$AS88))),2))</f>
        <v/>
      </c>
      <c r="AV88">
        <f>IF(AJ88&lt;=0,0,ROUND(MIN(AJ88,MAX(0,$F88-SUMPRODUCT(($AT$3:$BE$3&lt;AV$3)*$AH88:$AS88))),2))</f>
        <v/>
      </c>
      <c r="AW88">
        <f>IF(AK88&lt;=0,0,ROUND(MIN(AK88,MAX(0,$F88-SUMPRODUCT(($AT$3:$BE$3&lt;AW$3)*$AH88:$AS88))),2))</f>
        <v/>
      </c>
      <c r="AX88">
        <f>IF(AL88&lt;=0,0,ROUND(MIN(AL88,MAX(0,$F88-SUMPRODUCT(($AT$3:$BE$3&lt;AX$3)*$AH88:$AS88))),2))</f>
        <v/>
      </c>
      <c r="AY88">
        <f>IF(AM88&lt;=0,0,ROUND(MIN(AM88,MAX(0,$F88-SUMPRODUCT(($AT$3:$BE$3&lt;AY$3)*$AH88:$AS88))),2))</f>
        <v/>
      </c>
      <c r="AZ88">
        <f>IF(AN88&lt;=0,0,ROUND(MIN(AN88,MAX(0,$F88-SUMPRODUCT(($AT$3:$BE$3&lt;AZ$3)*$AH88:$AS88))),2))</f>
        <v/>
      </c>
      <c r="BA88">
        <f>IF(AO88&lt;=0,0,ROUND(MIN(AO88,MAX(0,$F88-SUMPRODUCT(($AT$3:$BE$3&lt;BA$3)*$AH88:$AS88))),2))</f>
        <v/>
      </c>
      <c r="BB88">
        <f>IF(AP88&lt;=0,0,ROUND(MIN(AP88,MAX(0,$F88-SUMPRODUCT(($AT$3:$BE$3&lt;BB$3)*$AH88:$AS88))),2))</f>
        <v/>
      </c>
      <c r="BC88">
        <f>IF(AQ88&lt;=0,0,ROUND(MIN(AQ88,MAX(0,$F88-SUMPRODUCT(($AT$3:$BE$3&lt;BC$3)*$AH88:$AS88))),2))</f>
        <v/>
      </c>
      <c r="BD88">
        <f>IF(AR88&lt;=0,0,ROUND(MIN(AR88,MAX(0,$F88-SUMPRODUCT(($AT$3:$BE$3&lt;BD$3)*$AH88:$AS88))),2))</f>
        <v/>
      </c>
      <c r="BE88">
        <f>IF(AS88&lt;=0,0,ROUND(MIN(AS88,MAX(0,$F88-SUMPRODUCT(($AT$3:$BE$3&lt;BE$3)*$AH88:$AS88))),2))</f>
        <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row>
    <row r="89">
      <c r="A89" t="n">
        <v>84</v>
      </c>
      <c r="B89" s="29">
        <f>Months!B89</f>
        <v/>
      </c>
      <c r="C89">
        <f>Months!C89</f>
        <v/>
      </c>
      <c r="D89">
        <f>Months!D89</f>
        <v/>
      </c>
      <c r="E89">
        <f>SUM(V89:AG89)</f>
        <v/>
      </c>
      <c r="F89">
        <f>MAX(0,ROUND(C89+D89-E89,2))</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f>IF(AH89&lt;=0,0,ROUND(MIN(AH89,MAX(0,$F89-SUMPRODUCT(($AT$3:$BE$3&lt;AT$3)*$AH89:$AS89))),2))</f>
        <v/>
      </c>
      <c r="AU89">
        <f>IF(AI89&lt;=0,0,ROUND(MIN(AI89,MAX(0,$F89-SUMPRODUCT(($AT$3:$BE$3&lt;AU$3)*$AH89:$AS89))),2))</f>
        <v/>
      </c>
      <c r="AV89">
        <f>IF(AJ89&lt;=0,0,ROUND(MIN(AJ89,MAX(0,$F89-SUMPRODUCT(($AT$3:$BE$3&lt;AV$3)*$AH89:$AS89))),2))</f>
        <v/>
      </c>
      <c r="AW89">
        <f>IF(AK89&lt;=0,0,ROUND(MIN(AK89,MAX(0,$F89-SUMPRODUCT(($AT$3:$BE$3&lt;AW$3)*$AH89:$AS89))),2))</f>
        <v/>
      </c>
      <c r="AX89">
        <f>IF(AL89&lt;=0,0,ROUND(MIN(AL89,MAX(0,$F89-SUMPRODUCT(($AT$3:$BE$3&lt;AX$3)*$AH89:$AS89))),2))</f>
        <v/>
      </c>
      <c r="AY89">
        <f>IF(AM89&lt;=0,0,ROUND(MIN(AM89,MAX(0,$F89-SUMPRODUCT(($AT$3:$BE$3&lt;AY$3)*$AH89:$AS89))),2))</f>
        <v/>
      </c>
      <c r="AZ89">
        <f>IF(AN89&lt;=0,0,ROUND(MIN(AN89,MAX(0,$F89-SUMPRODUCT(($AT$3:$BE$3&lt;AZ$3)*$AH89:$AS89))),2))</f>
        <v/>
      </c>
      <c r="BA89">
        <f>IF(AO89&lt;=0,0,ROUND(MIN(AO89,MAX(0,$F89-SUMPRODUCT(($AT$3:$BE$3&lt;BA$3)*$AH89:$AS89))),2))</f>
        <v/>
      </c>
      <c r="BB89">
        <f>IF(AP89&lt;=0,0,ROUND(MIN(AP89,MAX(0,$F89-SUMPRODUCT(($AT$3:$BE$3&lt;BB$3)*$AH89:$AS89))),2))</f>
        <v/>
      </c>
      <c r="BC89">
        <f>IF(AQ89&lt;=0,0,ROUND(MIN(AQ89,MAX(0,$F89-SUMPRODUCT(($AT$3:$BE$3&lt;BC$3)*$AH89:$AS89))),2))</f>
        <v/>
      </c>
      <c r="BD89">
        <f>IF(AR89&lt;=0,0,ROUND(MIN(AR89,MAX(0,$F89-SUMPRODUCT(($AT$3:$BE$3&lt;BD$3)*$AH89:$AS89))),2))</f>
        <v/>
      </c>
      <c r="BE89">
        <f>IF(AS89&lt;=0,0,ROUND(MIN(AS89,MAX(0,$F89-SUMPRODUCT(($AT$3:$BE$3&lt;BE$3)*$AH89:$AS89))),2))</f>
        <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row>
    <row r="90">
      <c r="A90" t="n">
        <v>85</v>
      </c>
      <c r="B90" s="29">
        <f>Months!B90</f>
        <v/>
      </c>
      <c r="C90">
        <f>Months!C90</f>
        <v/>
      </c>
      <c r="D90">
        <f>Months!D90</f>
        <v/>
      </c>
      <c r="E90">
        <f>SUM(V90:AG90)</f>
        <v/>
      </c>
      <c r="F90">
        <f>MAX(0,ROUND(C90+D90-E90,2))</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f>IF(AH90&lt;=0,0,ROUND(MIN(AH90,MAX(0,$F90-SUMPRODUCT(($AT$3:$BE$3&lt;AT$3)*$AH90:$AS90))),2))</f>
        <v/>
      </c>
      <c r="AU90">
        <f>IF(AI90&lt;=0,0,ROUND(MIN(AI90,MAX(0,$F90-SUMPRODUCT(($AT$3:$BE$3&lt;AU$3)*$AH90:$AS90))),2))</f>
        <v/>
      </c>
      <c r="AV90">
        <f>IF(AJ90&lt;=0,0,ROUND(MIN(AJ90,MAX(0,$F90-SUMPRODUCT(($AT$3:$BE$3&lt;AV$3)*$AH90:$AS90))),2))</f>
        <v/>
      </c>
      <c r="AW90">
        <f>IF(AK90&lt;=0,0,ROUND(MIN(AK90,MAX(0,$F90-SUMPRODUCT(($AT$3:$BE$3&lt;AW$3)*$AH90:$AS90))),2))</f>
        <v/>
      </c>
      <c r="AX90">
        <f>IF(AL90&lt;=0,0,ROUND(MIN(AL90,MAX(0,$F90-SUMPRODUCT(($AT$3:$BE$3&lt;AX$3)*$AH90:$AS90))),2))</f>
        <v/>
      </c>
      <c r="AY90">
        <f>IF(AM90&lt;=0,0,ROUND(MIN(AM90,MAX(0,$F90-SUMPRODUCT(($AT$3:$BE$3&lt;AY$3)*$AH90:$AS90))),2))</f>
        <v/>
      </c>
      <c r="AZ90">
        <f>IF(AN90&lt;=0,0,ROUND(MIN(AN90,MAX(0,$F90-SUMPRODUCT(($AT$3:$BE$3&lt;AZ$3)*$AH90:$AS90))),2))</f>
        <v/>
      </c>
      <c r="BA90">
        <f>IF(AO90&lt;=0,0,ROUND(MIN(AO90,MAX(0,$F90-SUMPRODUCT(($AT$3:$BE$3&lt;BA$3)*$AH90:$AS90))),2))</f>
        <v/>
      </c>
      <c r="BB90">
        <f>IF(AP90&lt;=0,0,ROUND(MIN(AP90,MAX(0,$F90-SUMPRODUCT(($AT$3:$BE$3&lt;BB$3)*$AH90:$AS90))),2))</f>
        <v/>
      </c>
      <c r="BC90">
        <f>IF(AQ90&lt;=0,0,ROUND(MIN(AQ90,MAX(0,$F90-SUMPRODUCT(($AT$3:$BE$3&lt;BC$3)*$AH90:$AS90))),2))</f>
        <v/>
      </c>
      <c r="BD90">
        <f>IF(AR90&lt;=0,0,ROUND(MIN(AR90,MAX(0,$F90-SUMPRODUCT(($AT$3:$BE$3&lt;BD$3)*$AH90:$AS90))),2))</f>
        <v/>
      </c>
      <c r="BE90">
        <f>IF(AS90&lt;=0,0,ROUND(MIN(AS90,MAX(0,$F90-SUMPRODUCT(($AT$3:$BE$3&lt;BE$3)*$AH90:$AS90))),2))</f>
        <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row>
    <row r="91">
      <c r="A91" t="n">
        <v>86</v>
      </c>
      <c r="B91" s="29">
        <f>Months!B91</f>
        <v/>
      </c>
      <c r="C91">
        <f>Months!C91</f>
        <v/>
      </c>
      <c r="D91">
        <f>Months!D91</f>
        <v/>
      </c>
      <c r="E91">
        <f>SUM(V91:AG91)</f>
        <v/>
      </c>
      <c r="F91">
        <f>MAX(0,ROUND(C91+D91-E91,2))</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f>IF(AH91&lt;=0,0,ROUND(MIN(AH91,MAX(0,$F91-SUMPRODUCT(($AT$3:$BE$3&lt;AT$3)*$AH91:$AS91))),2))</f>
        <v/>
      </c>
      <c r="AU91">
        <f>IF(AI91&lt;=0,0,ROUND(MIN(AI91,MAX(0,$F91-SUMPRODUCT(($AT$3:$BE$3&lt;AU$3)*$AH91:$AS91))),2))</f>
        <v/>
      </c>
      <c r="AV91">
        <f>IF(AJ91&lt;=0,0,ROUND(MIN(AJ91,MAX(0,$F91-SUMPRODUCT(($AT$3:$BE$3&lt;AV$3)*$AH91:$AS91))),2))</f>
        <v/>
      </c>
      <c r="AW91">
        <f>IF(AK91&lt;=0,0,ROUND(MIN(AK91,MAX(0,$F91-SUMPRODUCT(($AT$3:$BE$3&lt;AW$3)*$AH91:$AS91))),2))</f>
        <v/>
      </c>
      <c r="AX91">
        <f>IF(AL91&lt;=0,0,ROUND(MIN(AL91,MAX(0,$F91-SUMPRODUCT(($AT$3:$BE$3&lt;AX$3)*$AH91:$AS91))),2))</f>
        <v/>
      </c>
      <c r="AY91">
        <f>IF(AM91&lt;=0,0,ROUND(MIN(AM91,MAX(0,$F91-SUMPRODUCT(($AT$3:$BE$3&lt;AY$3)*$AH91:$AS91))),2))</f>
        <v/>
      </c>
      <c r="AZ91">
        <f>IF(AN91&lt;=0,0,ROUND(MIN(AN91,MAX(0,$F91-SUMPRODUCT(($AT$3:$BE$3&lt;AZ$3)*$AH91:$AS91))),2))</f>
        <v/>
      </c>
      <c r="BA91">
        <f>IF(AO91&lt;=0,0,ROUND(MIN(AO91,MAX(0,$F91-SUMPRODUCT(($AT$3:$BE$3&lt;BA$3)*$AH91:$AS91))),2))</f>
        <v/>
      </c>
      <c r="BB91">
        <f>IF(AP91&lt;=0,0,ROUND(MIN(AP91,MAX(0,$F91-SUMPRODUCT(($AT$3:$BE$3&lt;BB$3)*$AH91:$AS91))),2))</f>
        <v/>
      </c>
      <c r="BC91">
        <f>IF(AQ91&lt;=0,0,ROUND(MIN(AQ91,MAX(0,$F91-SUMPRODUCT(($AT$3:$BE$3&lt;BC$3)*$AH91:$AS91))),2))</f>
        <v/>
      </c>
      <c r="BD91">
        <f>IF(AR91&lt;=0,0,ROUND(MIN(AR91,MAX(0,$F91-SUMPRODUCT(($AT$3:$BE$3&lt;BD$3)*$AH91:$AS91))),2))</f>
        <v/>
      </c>
      <c r="BE91">
        <f>IF(AS91&lt;=0,0,ROUND(MIN(AS91,MAX(0,$F91-SUMPRODUCT(($AT$3:$BE$3&lt;BE$3)*$AH91:$AS91))),2))</f>
        <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row>
    <row r="92">
      <c r="A92" t="n">
        <v>87</v>
      </c>
      <c r="B92" s="29">
        <f>Months!B92</f>
        <v/>
      </c>
      <c r="C92">
        <f>Months!C92</f>
        <v/>
      </c>
      <c r="D92">
        <f>Months!D92</f>
        <v/>
      </c>
      <c r="E92">
        <f>SUM(V92:AG92)</f>
        <v/>
      </c>
      <c r="F92">
        <f>MAX(0,ROUND(C92+D92-E92,2))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f>IF(AH92&lt;=0,0,ROUND(MIN(AH92,MAX(0,$F92-SUMPRODUCT(($AT$3:$BE$3&lt;AT$3)*$AH92:$AS92))),2))</f>
        <v/>
      </c>
      <c r="AU92">
        <f>IF(AI92&lt;=0,0,ROUND(MIN(AI92,MAX(0,$F92-SUMPRODUCT(($AT$3:$BE$3&lt;AU$3)*$AH92:$AS92))),2))</f>
        <v/>
      </c>
      <c r="AV92">
        <f>IF(AJ92&lt;=0,0,ROUND(MIN(AJ92,MAX(0,$F92-SUMPRODUCT(($AT$3:$BE$3&lt;AV$3)*$AH92:$AS92))),2))</f>
        <v/>
      </c>
      <c r="AW92">
        <f>IF(AK92&lt;=0,0,ROUND(MIN(AK92,MAX(0,$F92-SUMPRODUCT(($AT$3:$BE$3&lt;AW$3)*$AH92:$AS92))),2))</f>
        <v/>
      </c>
      <c r="AX92">
        <f>IF(AL92&lt;=0,0,ROUND(MIN(AL92,MAX(0,$F92-SUMPRODUCT(($AT$3:$BE$3&lt;AX$3)*$AH92:$AS92))),2))</f>
        <v/>
      </c>
      <c r="AY92">
        <f>IF(AM92&lt;=0,0,ROUND(MIN(AM92,MAX(0,$F92-SUMPRODUCT(($AT$3:$BE$3&lt;AY$3)*$AH92:$AS92))),2))</f>
        <v/>
      </c>
      <c r="AZ92">
        <f>IF(AN92&lt;=0,0,ROUND(MIN(AN92,MAX(0,$F92-SUMPRODUCT(($AT$3:$BE$3&lt;AZ$3)*$AH92:$AS92))),2))</f>
        <v/>
      </c>
      <c r="BA92">
        <f>IF(AO92&lt;=0,0,ROUND(MIN(AO92,MAX(0,$F92-SUMPRODUCT(($AT$3:$BE$3&lt;BA$3)*$AH92:$AS92))),2))</f>
        <v/>
      </c>
      <c r="BB92">
        <f>IF(AP92&lt;=0,0,ROUND(MIN(AP92,MAX(0,$F92-SUMPRODUCT(($AT$3:$BE$3&lt;BB$3)*$AH92:$AS92))),2))</f>
        <v/>
      </c>
      <c r="BC92">
        <f>IF(AQ92&lt;=0,0,ROUND(MIN(AQ92,MAX(0,$F92-SUMPRODUCT(($AT$3:$BE$3&lt;BC$3)*$AH92:$AS92))),2))</f>
        <v/>
      </c>
      <c r="BD92">
        <f>IF(AR92&lt;=0,0,ROUND(MIN(AR92,MAX(0,$F92-SUMPRODUCT(($AT$3:$BE$3&lt;BD$3)*$AH92:$AS92))),2))</f>
        <v/>
      </c>
      <c r="BE92">
        <f>IF(AS92&lt;=0,0,ROUND(MIN(AS92,MAX(0,$F92-SUMPRODUCT(($AT$3:$BE$3&lt;BE$3)*$AH92:$AS92))),2))</f>
        <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row>
    <row r="93">
      <c r="A93" t="n">
        <v>88</v>
      </c>
      <c r="B93" s="29">
        <f>Months!B93</f>
        <v/>
      </c>
      <c r="C93">
        <f>Months!C93</f>
        <v/>
      </c>
      <c r="D93">
        <f>Months!D93</f>
        <v/>
      </c>
      <c r="E93">
        <f>SUM(V93:AG93)</f>
        <v/>
      </c>
      <c r="F93">
        <f>MAX(0,ROUND(C93+D93-E93,2))</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f>IF(AH93&lt;=0,0,ROUND(MIN(AH93,MAX(0,$F93-SUMPRODUCT(($AT$3:$BE$3&lt;AT$3)*$AH93:$AS93))),2))</f>
        <v/>
      </c>
      <c r="AU93">
        <f>IF(AI93&lt;=0,0,ROUND(MIN(AI93,MAX(0,$F93-SUMPRODUCT(($AT$3:$BE$3&lt;AU$3)*$AH93:$AS93))),2))</f>
        <v/>
      </c>
      <c r="AV93">
        <f>IF(AJ93&lt;=0,0,ROUND(MIN(AJ93,MAX(0,$F93-SUMPRODUCT(($AT$3:$BE$3&lt;AV$3)*$AH93:$AS93))),2))</f>
        <v/>
      </c>
      <c r="AW93">
        <f>IF(AK93&lt;=0,0,ROUND(MIN(AK93,MAX(0,$F93-SUMPRODUCT(($AT$3:$BE$3&lt;AW$3)*$AH93:$AS93))),2))</f>
        <v/>
      </c>
      <c r="AX93">
        <f>IF(AL93&lt;=0,0,ROUND(MIN(AL93,MAX(0,$F93-SUMPRODUCT(($AT$3:$BE$3&lt;AX$3)*$AH93:$AS93))),2))</f>
        <v/>
      </c>
      <c r="AY93">
        <f>IF(AM93&lt;=0,0,ROUND(MIN(AM93,MAX(0,$F93-SUMPRODUCT(($AT$3:$BE$3&lt;AY$3)*$AH93:$AS93))),2))</f>
        <v/>
      </c>
      <c r="AZ93">
        <f>IF(AN93&lt;=0,0,ROUND(MIN(AN93,MAX(0,$F93-SUMPRODUCT(($AT$3:$BE$3&lt;AZ$3)*$AH93:$AS93))),2))</f>
        <v/>
      </c>
      <c r="BA93">
        <f>IF(AO93&lt;=0,0,ROUND(MIN(AO93,MAX(0,$F93-SUMPRODUCT(($AT$3:$BE$3&lt;BA$3)*$AH93:$AS93))),2))</f>
        <v/>
      </c>
      <c r="BB93">
        <f>IF(AP93&lt;=0,0,ROUND(MIN(AP93,MAX(0,$F93-SUMPRODUCT(($AT$3:$BE$3&lt;BB$3)*$AH93:$AS93))),2))</f>
        <v/>
      </c>
      <c r="BC93">
        <f>IF(AQ93&lt;=0,0,ROUND(MIN(AQ93,MAX(0,$F93-SUMPRODUCT(($AT$3:$BE$3&lt;BC$3)*$AH93:$AS93))),2))</f>
        <v/>
      </c>
      <c r="BD93">
        <f>IF(AR93&lt;=0,0,ROUND(MIN(AR93,MAX(0,$F93-SUMPRODUCT(($AT$3:$BE$3&lt;BD$3)*$AH93:$AS93))),2))</f>
        <v/>
      </c>
      <c r="BE93">
        <f>IF(AS93&lt;=0,0,ROUND(MIN(AS93,MAX(0,$F93-SUMPRODUCT(($AT$3:$BE$3&lt;BE$3)*$AH93:$AS93))),2))</f>
        <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row>
    <row r="94">
      <c r="A94" t="n">
        <v>89</v>
      </c>
      <c r="B94" s="29">
        <f>Months!B94</f>
        <v/>
      </c>
      <c r="C94">
        <f>Months!C94</f>
        <v/>
      </c>
      <c r="D94">
        <f>Months!D94</f>
        <v/>
      </c>
      <c r="E94">
        <f>SUM(V94:AG94)</f>
        <v/>
      </c>
      <c r="F94">
        <f>MAX(0,ROUND(C94+D94-E94,2))</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f>IF(AH94&lt;=0,0,ROUND(MIN(AH94,MAX(0,$F94-SUMPRODUCT(($AT$3:$BE$3&lt;AT$3)*$AH94:$AS94))),2))</f>
        <v/>
      </c>
      <c r="AU94">
        <f>IF(AI94&lt;=0,0,ROUND(MIN(AI94,MAX(0,$F94-SUMPRODUCT(($AT$3:$BE$3&lt;AU$3)*$AH94:$AS94))),2))</f>
        <v/>
      </c>
      <c r="AV94">
        <f>IF(AJ94&lt;=0,0,ROUND(MIN(AJ94,MAX(0,$F94-SUMPRODUCT(($AT$3:$BE$3&lt;AV$3)*$AH94:$AS94))),2))</f>
        <v/>
      </c>
      <c r="AW94">
        <f>IF(AK94&lt;=0,0,ROUND(MIN(AK94,MAX(0,$F94-SUMPRODUCT(($AT$3:$BE$3&lt;AW$3)*$AH94:$AS94))),2))</f>
        <v/>
      </c>
      <c r="AX94">
        <f>IF(AL94&lt;=0,0,ROUND(MIN(AL94,MAX(0,$F94-SUMPRODUCT(($AT$3:$BE$3&lt;AX$3)*$AH94:$AS94))),2))</f>
        <v/>
      </c>
      <c r="AY94">
        <f>IF(AM94&lt;=0,0,ROUND(MIN(AM94,MAX(0,$F94-SUMPRODUCT(($AT$3:$BE$3&lt;AY$3)*$AH94:$AS94))),2))</f>
        <v/>
      </c>
      <c r="AZ94">
        <f>IF(AN94&lt;=0,0,ROUND(MIN(AN94,MAX(0,$F94-SUMPRODUCT(($AT$3:$BE$3&lt;AZ$3)*$AH94:$AS94))),2))</f>
        <v/>
      </c>
      <c r="BA94">
        <f>IF(AO94&lt;=0,0,ROUND(MIN(AO94,MAX(0,$F94-SUMPRODUCT(($AT$3:$BE$3&lt;BA$3)*$AH94:$AS94))),2))</f>
        <v/>
      </c>
      <c r="BB94">
        <f>IF(AP94&lt;=0,0,ROUND(MIN(AP94,MAX(0,$F94-SUMPRODUCT(($AT$3:$BE$3&lt;BB$3)*$AH94:$AS94))),2))</f>
        <v/>
      </c>
      <c r="BC94">
        <f>IF(AQ94&lt;=0,0,ROUND(MIN(AQ94,MAX(0,$F94-SUMPRODUCT(($AT$3:$BE$3&lt;BC$3)*$AH94:$AS94))),2))</f>
        <v/>
      </c>
      <c r="BD94">
        <f>IF(AR94&lt;=0,0,ROUND(MIN(AR94,MAX(0,$F94-SUMPRODUCT(($AT$3:$BE$3&lt;BD$3)*$AH94:$AS94))),2))</f>
        <v/>
      </c>
      <c r="BE94">
        <f>IF(AS94&lt;=0,0,ROUND(MIN(AS94,MAX(0,$F94-SUMPRODUCT(($AT$3:$BE$3&lt;BE$3)*$AH94:$AS94))),2))</f>
        <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row>
    <row r="95">
      <c r="A95" t="n">
        <v>90</v>
      </c>
      <c r="B95" s="29">
        <f>Months!B95</f>
        <v/>
      </c>
      <c r="C95">
        <f>Months!C95</f>
        <v/>
      </c>
      <c r="D95">
        <f>Months!D95</f>
        <v/>
      </c>
      <c r="E95">
        <f>SUM(V95:AG95)</f>
        <v/>
      </c>
      <c r="F95">
        <f>MAX(0,ROUND(C95+D95-E95,2))</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f>IF(AH95&lt;=0,0,ROUND(MIN(AH95,MAX(0,$F95-SUMPRODUCT(($AT$3:$BE$3&lt;AT$3)*$AH95:$AS95))),2))</f>
        <v/>
      </c>
      <c r="AU95">
        <f>IF(AI95&lt;=0,0,ROUND(MIN(AI95,MAX(0,$F95-SUMPRODUCT(($AT$3:$BE$3&lt;AU$3)*$AH95:$AS95))),2))</f>
        <v/>
      </c>
      <c r="AV95">
        <f>IF(AJ95&lt;=0,0,ROUND(MIN(AJ95,MAX(0,$F95-SUMPRODUCT(($AT$3:$BE$3&lt;AV$3)*$AH95:$AS95))),2))</f>
        <v/>
      </c>
      <c r="AW95">
        <f>IF(AK95&lt;=0,0,ROUND(MIN(AK95,MAX(0,$F95-SUMPRODUCT(($AT$3:$BE$3&lt;AW$3)*$AH95:$AS95))),2))</f>
        <v/>
      </c>
      <c r="AX95">
        <f>IF(AL95&lt;=0,0,ROUND(MIN(AL95,MAX(0,$F95-SUMPRODUCT(($AT$3:$BE$3&lt;AX$3)*$AH95:$AS95))),2))</f>
        <v/>
      </c>
      <c r="AY95">
        <f>IF(AM95&lt;=0,0,ROUND(MIN(AM95,MAX(0,$F95-SUMPRODUCT(($AT$3:$BE$3&lt;AY$3)*$AH95:$AS95))),2))</f>
        <v/>
      </c>
      <c r="AZ95">
        <f>IF(AN95&lt;=0,0,ROUND(MIN(AN95,MAX(0,$F95-SUMPRODUCT(($AT$3:$BE$3&lt;AZ$3)*$AH95:$AS95))),2))</f>
        <v/>
      </c>
      <c r="BA95">
        <f>IF(AO95&lt;=0,0,ROUND(MIN(AO95,MAX(0,$F95-SUMPRODUCT(($AT$3:$BE$3&lt;BA$3)*$AH95:$AS95))),2))</f>
        <v/>
      </c>
      <c r="BB95">
        <f>IF(AP95&lt;=0,0,ROUND(MIN(AP95,MAX(0,$F95-SUMPRODUCT(($AT$3:$BE$3&lt;BB$3)*$AH95:$AS95))),2))</f>
        <v/>
      </c>
      <c r="BC95">
        <f>IF(AQ95&lt;=0,0,ROUND(MIN(AQ95,MAX(0,$F95-SUMPRODUCT(($AT$3:$BE$3&lt;BC$3)*$AH95:$AS95))),2))</f>
        <v/>
      </c>
      <c r="BD95">
        <f>IF(AR95&lt;=0,0,ROUND(MIN(AR95,MAX(0,$F95-SUMPRODUCT(($AT$3:$BE$3&lt;BD$3)*$AH95:$AS95))),2))</f>
        <v/>
      </c>
      <c r="BE95">
        <f>IF(AS95&lt;=0,0,ROUND(MIN(AS95,MAX(0,$F95-SUMPRODUCT(($AT$3:$BE$3&lt;BE$3)*$AH95:$AS95))),2))</f>
        <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row>
    <row r="96">
      <c r="A96" t="n">
        <v>91</v>
      </c>
      <c r="B96" s="29">
        <f>Months!B96</f>
        <v/>
      </c>
      <c r="C96">
        <f>Months!C96</f>
        <v/>
      </c>
      <c r="D96">
        <f>Months!D96</f>
        <v/>
      </c>
      <c r="E96">
        <f>SUM(V96:AG96)</f>
        <v/>
      </c>
      <c r="F96">
        <f>MAX(0,ROUND(C96+D96-E96,2))</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f>IF(AH96&lt;=0,0,ROUND(MIN(AH96,MAX(0,$F96-SUMPRODUCT(($AT$3:$BE$3&lt;AT$3)*$AH96:$AS96))),2))</f>
        <v/>
      </c>
      <c r="AU96">
        <f>IF(AI96&lt;=0,0,ROUND(MIN(AI96,MAX(0,$F96-SUMPRODUCT(($AT$3:$BE$3&lt;AU$3)*$AH96:$AS96))),2))</f>
        <v/>
      </c>
      <c r="AV96">
        <f>IF(AJ96&lt;=0,0,ROUND(MIN(AJ96,MAX(0,$F96-SUMPRODUCT(($AT$3:$BE$3&lt;AV$3)*$AH96:$AS96))),2))</f>
        <v/>
      </c>
      <c r="AW96">
        <f>IF(AK96&lt;=0,0,ROUND(MIN(AK96,MAX(0,$F96-SUMPRODUCT(($AT$3:$BE$3&lt;AW$3)*$AH96:$AS96))),2))</f>
        <v/>
      </c>
      <c r="AX96">
        <f>IF(AL96&lt;=0,0,ROUND(MIN(AL96,MAX(0,$F96-SUMPRODUCT(($AT$3:$BE$3&lt;AX$3)*$AH96:$AS96))),2))</f>
        <v/>
      </c>
      <c r="AY96">
        <f>IF(AM96&lt;=0,0,ROUND(MIN(AM96,MAX(0,$F96-SUMPRODUCT(($AT$3:$BE$3&lt;AY$3)*$AH96:$AS96))),2))</f>
        <v/>
      </c>
      <c r="AZ96">
        <f>IF(AN96&lt;=0,0,ROUND(MIN(AN96,MAX(0,$F96-SUMPRODUCT(($AT$3:$BE$3&lt;AZ$3)*$AH96:$AS96))),2))</f>
        <v/>
      </c>
      <c r="BA96">
        <f>IF(AO96&lt;=0,0,ROUND(MIN(AO96,MAX(0,$F96-SUMPRODUCT(($AT$3:$BE$3&lt;BA$3)*$AH96:$AS96))),2))</f>
        <v/>
      </c>
      <c r="BB96">
        <f>IF(AP96&lt;=0,0,ROUND(MIN(AP96,MAX(0,$F96-SUMPRODUCT(($AT$3:$BE$3&lt;BB$3)*$AH96:$AS96))),2))</f>
        <v/>
      </c>
      <c r="BC96">
        <f>IF(AQ96&lt;=0,0,ROUND(MIN(AQ96,MAX(0,$F96-SUMPRODUCT(($AT$3:$BE$3&lt;BC$3)*$AH96:$AS96))),2))</f>
        <v/>
      </c>
      <c r="BD96">
        <f>IF(AR96&lt;=0,0,ROUND(MIN(AR96,MAX(0,$F96-SUMPRODUCT(($AT$3:$BE$3&lt;BD$3)*$AH96:$AS96))),2))</f>
        <v/>
      </c>
      <c r="BE96">
        <f>IF(AS96&lt;=0,0,ROUND(MIN(AS96,MAX(0,$F96-SUMPRODUCT(($AT$3:$BE$3&lt;BE$3)*$AH96:$AS96))),2))</f>
        <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row>
    <row r="97">
      <c r="A97" t="n">
        <v>92</v>
      </c>
      <c r="B97" s="29">
        <f>Months!B97</f>
        <v/>
      </c>
      <c r="C97">
        <f>Months!C97</f>
        <v/>
      </c>
      <c r="D97">
        <f>Months!D97</f>
        <v/>
      </c>
      <c r="E97">
        <f>SUM(V97:AG97)</f>
        <v/>
      </c>
      <c r="F97">
        <f>MAX(0,ROUND(C97+D97-E97,2))</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f>IF(AH97&lt;=0,0,ROUND(MIN(AH97,MAX(0,$F97-SUMPRODUCT(($AT$3:$BE$3&lt;AT$3)*$AH97:$AS97))),2))</f>
        <v/>
      </c>
      <c r="AU97">
        <f>IF(AI97&lt;=0,0,ROUND(MIN(AI97,MAX(0,$F97-SUMPRODUCT(($AT$3:$BE$3&lt;AU$3)*$AH97:$AS97))),2))</f>
        <v/>
      </c>
      <c r="AV97">
        <f>IF(AJ97&lt;=0,0,ROUND(MIN(AJ97,MAX(0,$F97-SUMPRODUCT(($AT$3:$BE$3&lt;AV$3)*$AH97:$AS97))),2))</f>
        <v/>
      </c>
      <c r="AW97">
        <f>IF(AK97&lt;=0,0,ROUND(MIN(AK97,MAX(0,$F97-SUMPRODUCT(($AT$3:$BE$3&lt;AW$3)*$AH97:$AS97))),2))</f>
        <v/>
      </c>
      <c r="AX97">
        <f>IF(AL97&lt;=0,0,ROUND(MIN(AL97,MAX(0,$F97-SUMPRODUCT(($AT$3:$BE$3&lt;AX$3)*$AH97:$AS97))),2))</f>
        <v/>
      </c>
      <c r="AY97">
        <f>IF(AM97&lt;=0,0,ROUND(MIN(AM97,MAX(0,$F97-SUMPRODUCT(($AT$3:$BE$3&lt;AY$3)*$AH97:$AS97))),2))</f>
        <v/>
      </c>
      <c r="AZ97">
        <f>IF(AN97&lt;=0,0,ROUND(MIN(AN97,MAX(0,$F97-SUMPRODUCT(($AT$3:$BE$3&lt;AZ$3)*$AH97:$AS97))),2))</f>
        <v/>
      </c>
      <c r="BA97">
        <f>IF(AO97&lt;=0,0,ROUND(MIN(AO97,MAX(0,$F97-SUMPRODUCT(($AT$3:$BE$3&lt;BA$3)*$AH97:$AS97))),2))</f>
        <v/>
      </c>
      <c r="BB97">
        <f>IF(AP97&lt;=0,0,ROUND(MIN(AP97,MAX(0,$F97-SUMPRODUCT(($AT$3:$BE$3&lt;BB$3)*$AH97:$AS97))),2))</f>
        <v/>
      </c>
      <c r="BC97">
        <f>IF(AQ97&lt;=0,0,ROUND(MIN(AQ97,MAX(0,$F97-SUMPRODUCT(($AT$3:$BE$3&lt;BC$3)*$AH97:$AS97))),2))</f>
        <v/>
      </c>
      <c r="BD97">
        <f>IF(AR97&lt;=0,0,ROUND(MIN(AR97,MAX(0,$F97-SUMPRODUCT(($AT$3:$BE$3&lt;BD$3)*$AH97:$AS97))),2))</f>
        <v/>
      </c>
      <c r="BE97">
        <f>IF(AS97&lt;=0,0,ROUND(MIN(AS97,MAX(0,$F97-SUMPRODUCT(($AT$3:$BE$3&lt;BE$3)*$AH97:$AS97))),2))</f>
        <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row>
    <row r="98">
      <c r="A98" t="n">
        <v>93</v>
      </c>
      <c r="B98" s="29">
        <f>Months!B98</f>
        <v/>
      </c>
      <c r="C98">
        <f>Months!C98</f>
        <v/>
      </c>
      <c r="D98">
        <f>Months!D98</f>
        <v/>
      </c>
      <c r="E98">
        <f>SUM(V98:AG98)</f>
        <v/>
      </c>
      <c r="F98">
        <f>MAX(0,ROUND(C98+D98-E98,2))</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f>IF(AH98&lt;=0,0,ROUND(MIN(AH98,MAX(0,$F98-SUMPRODUCT(($AT$3:$BE$3&lt;AT$3)*$AH98:$AS98))),2))</f>
        <v/>
      </c>
      <c r="AU98">
        <f>IF(AI98&lt;=0,0,ROUND(MIN(AI98,MAX(0,$F98-SUMPRODUCT(($AT$3:$BE$3&lt;AU$3)*$AH98:$AS98))),2))</f>
        <v/>
      </c>
      <c r="AV98">
        <f>IF(AJ98&lt;=0,0,ROUND(MIN(AJ98,MAX(0,$F98-SUMPRODUCT(($AT$3:$BE$3&lt;AV$3)*$AH98:$AS98))),2))</f>
        <v/>
      </c>
      <c r="AW98">
        <f>IF(AK98&lt;=0,0,ROUND(MIN(AK98,MAX(0,$F98-SUMPRODUCT(($AT$3:$BE$3&lt;AW$3)*$AH98:$AS98))),2))</f>
        <v/>
      </c>
      <c r="AX98">
        <f>IF(AL98&lt;=0,0,ROUND(MIN(AL98,MAX(0,$F98-SUMPRODUCT(($AT$3:$BE$3&lt;AX$3)*$AH98:$AS98))),2))</f>
        <v/>
      </c>
      <c r="AY98">
        <f>IF(AM98&lt;=0,0,ROUND(MIN(AM98,MAX(0,$F98-SUMPRODUCT(($AT$3:$BE$3&lt;AY$3)*$AH98:$AS98))),2))</f>
        <v/>
      </c>
      <c r="AZ98">
        <f>IF(AN98&lt;=0,0,ROUND(MIN(AN98,MAX(0,$F98-SUMPRODUCT(($AT$3:$BE$3&lt;AZ$3)*$AH98:$AS98))),2))</f>
        <v/>
      </c>
      <c r="BA98">
        <f>IF(AO98&lt;=0,0,ROUND(MIN(AO98,MAX(0,$F98-SUMPRODUCT(($AT$3:$BE$3&lt;BA$3)*$AH98:$AS98))),2))</f>
        <v/>
      </c>
      <c r="BB98">
        <f>IF(AP98&lt;=0,0,ROUND(MIN(AP98,MAX(0,$F98-SUMPRODUCT(($AT$3:$BE$3&lt;BB$3)*$AH98:$AS98))),2))</f>
        <v/>
      </c>
      <c r="BC98">
        <f>IF(AQ98&lt;=0,0,ROUND(MIN(AQ98,MAX(0,$F98-SUMPRODUCT(($AT$3:$BE$3&lt;BC$3)*$AH98:$AS98))),2))</f>
        <v/>
      </c>
      <c r="BD98">
        <f>IF(AR98&lt;=0,0,ROUND(MIN(AR98,MAX(0,$F98-SUMPRODUCT(($AT$3:$BE$3&lt;BD$3)*$AH98:$AS98))),2))</f>
        <v/>
      </c>
      <c r="BE98">
        <f>IF(AS98&lt;=0,0,ROUND(MIN(AS98,MAX(0,$F98-SUMPRODUCT(($AT$3:$BE$3&lt;BE$3)*$AH98:$AS98))),2))</f>
        <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row>
    <row r="99">
      <c r="A99" t="n">
        <v>94</v>
      </c>
      <c r="B99" s="29">
        <f>Months!B99</f>
        <v/>
      </c>
      <c r="C99">
        <f>Months!C99</f>
        <v/>
      </c>
      <c r="D99">
        <f>Months!D99</f>
        <v/>
      </c>
      <c r="E99">
        <f>SUM(V99:AG99)</f>
        <v/>
      </c>
      <c r="F99">
        <f>MAX(0,ROUND(C99+D99-E99,2))</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f>IF(AH99&lt;=0,0,ROUND(MIN(AH99,MAX(0,$F99-SUMPRODUCT(($AT$3:$BE$3&lt;AT$3)*$AH99:$AS99))),2))</f>
        <v/>
      </c>
      <c r="AU99">
        <f>IF(AI99&lt;=0,0,ROUND(MIN(AI99,MAX(0,$F99-SUMPRODUCT(($AT$3:$BE$3&lt;AU$3)*$AH99:$AS99))),2))</f>
        <v/>
      </c>
      <c r="AV99">
        <f>IF(AJ99&lt;=0,0,ROUND(MIN(AJ99,MAX(0,$F99-SUMPRODUCT(($AT$3:$BE$3&lt;AV$3)*$AH99:$AS99))),2))</f>
        <v/>
      </c>
      <c r="AW99">
        <f>IF(AK99&lt;=0,0,ROUND(MIN(AK99,MAX(0,$F99-SUMPRODUCT(($AT$3:$BE$3&lt;AW$3)*$AH99:$AS99))),2))</f>
        <v/>
      </c>
      <c r="AX99">
        <f>IF(AL99&lt;=0,0,ROUND(MIN(AL99,MAX(0,$F99-SUMPRODUCT(($AT$3:$BE$3&lt;AX$3)*$AH99:$AS99))),2))</f>
        <v/>
      </c>
      <c r="AY99">
        <f>IF(AM99&lt;=0,0,ROUND(MIN(AM99,MAX(0,$F99-SUMPRODUCT(($AT$3:$BE$3&lt;AY$3)*$AH99:$AS99))),2))</f>
        <v/>
      </c>
      <c r="AZ99">
        <f>IF(AN99&lt;=0,0,ROUND(MIN(AN99,MAX(0,$F99-SUMPRODUCT(($AT$3:$BE$3&lt;AZ$3)*$AH99:$AS99))),2))</f>
        <v/>
      </c>
      <c r="BA99">
        <f>IF(AO99&lt;=0,0,ROUND(MIN(AO99,MAX(0,$F99-SUMPRODUCT(($AT$3:$BE$3&lt;BA$3)*$AH99:$AS99))),2))</f>
        <v/>
      </c>
      <c r="BB99">
        <f>IF(AP99&lt;=0,0,ROUND(MIN(AP99,MAX(0,$F99-SUMPRODUCT(($AT$3:$BE$3&lt;BB$3)*$AH99:$AS99))),2))</f>
        <v/>
      </c>
      <c r="BC99">
        <f>IF(AQ99&lt;=0,0,ROUND(MIN(AQ99,MAX(0,$F99-SUMPRODUCT(($AT$3:$BE$3&lt;BC$3)*$AH99:$AS99))),2))</f>
        <v/>
      </c>
      <c r="BD99">
        <f>IF(AR99&lt;=0,0,ROUND(MIN(AR99,MAX(0,$F99-SUMPRODUCT(($AT$3:$BE$3&lt;BD$3)*$AH99:$AS99))),2))</f>
        <v/>
      </c>
      <c r="BE99">
        <f>IF(AS99&lt;=0,0,ROUND(MIN(AS99,MAX(0,$F99-SUMPRODUCT(($AT$3:$BE$3&lt;BE$3)*$AH99:$AS99))),2))</f>
        <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row>
    <row r="100">
      <c r="A100" t="n">
        <v>95</v>
      </c>
      <c r="B100" s="29">
        <f>Months!B100</f>
        <v/>
      </c>
      <c r="C100">
        <f>Months!C100</f>
        <v/>
      </c>
      <c r="D100">
        <f>Months!D100</f>
        <v/>
      </c>
      <c r="E100">
        <f>SUM(V100:AG100)</f>
        <v/>
      </c>
      <c r="F100">
        <f>MAX(0,ROUND(C100+D100-E100,2))</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f>IF(AH100&lt;=0,0,ROUND(MIN(AH100,MAX(0,$F100-SUMPRODUCT(($AT$3:$BE$3&lt;AT$3)*$AH100:$AS100))),2))</f>
        <v/>
      </c>
      <c r="AU100">
        <f>IF(AI100&lt;=0,0,ROUND(MIN(AI100,MAX(0,$F100-SUMPRODUCT(($AT$3:$BE$3&lt;AU$3)*$AH100:$AS100))),2))</f>
        <v/>
      </c>
      <c r="AV100">
        <f>IF(AJ100&lt;=0,0,ROUND(MIN(AJ100,MAX(0,$F100-SUMPRODUCT(($AT$3:$BE$3&lt;AV$3)*$AH100:$AS100))),2))</f>
        <v/>
      </c>
      <c r="AW100">
        <f>IF(AK100&lt;=0,0,ROUND(MIN(AK100,MAX(0,$F100-SUMPRODUCT(($AT$3:$BE$3&lt;AW$3)*$AH100:$AS100))),2))</f>
        <v/>
      </c>
      <c r="AX100">
        <f>IF(AL100&lt;=0,0,ROUND(MIN(AL100,MAX(0,$F100-SUMPRODUCT(($AT$3:$BE$3&lt;AX$3)*$AH100:$AS100))),2))</f>
        <v/>
      </c>
      <c r="AY100">
        <f>IF(AM100&lt;=0,0,ROUND(MIN(AM100,MAX(0,$F100-SUMPRODUCT(($AT$3:$BE$3&lt;AY$3)*$AH100:$AS100))),2))</f>
        <v/>
      </c>
      <c r="AZ100">
        <f>IF(AN100&lt;=0,0,ROUND(MIN(AN100,MAX(0,$F100-SUMPRODUCT(($AT$3:$BE$3&lt;AZ$3)*$AH100:$AS100))),2))</f>
        <v/>
      </c>
      <c r="BA100">
        <f>IF(AO100&lt;=0,0,ROUND(MIN(AO100,MAX(0,$F100-SUMPRODUCT(($AT$3:$BE$3&lt;BA$3)*$AH100:$AS100))),2))</f>
        <v/>
      </c>
      <c r="BB100">
        <f>IF(AP100&lt;=0,0,ROUND(MIN(AP100,MAX(0,$F100-SUMPRODUCT(($AT$3:$BE$3&lt;BB$3)*$AH100:$AS100))),2))</f>
        <v/>
      </c>
      <c r="BC100">
        <f>IF(AQ100&lt;=0,0,ROUND(MIN(AQ100,MAX(0,$F100-SUMPRODUCT(($AT$3:$BE$3&lt;BC$3)*$AH100:$AS100))),2))</f>
        <v/>
      </c>
      <c r="BD100">
        <f>IF(AR100&lt;=0,0,ROUND(MIN(AR100,MAX(0,$F100-SUMPRODUCT(($AT$3:$BE$3&lt;BD$3)*$AH100:$AS100))),2))</f>
        <v/>
      </c>
      <c r="BE100">
        <f>IF(AS100&lt;=0,0,ROUND(MIN(AS100,MAX(0,$F100-SUMPRODUCT(($AT$3:$BE$3&lt;BE$3)*$AH100:$AS100))),2))</f>
        <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row>
    <row r="101">
      <c r="A101" t="n">
        <v>96</v>
      </c>
      <c r="B101" s="29">
        <f>Months!B101</f>
        <v/>
      </c>
      <c r="C101">
        <f>Months!C101</f>
        <v/>
      </c>
      <c r="D101">
        <f>Months!D101</f>
        <v/>
      </c>
      <c r="E101">
        <f>SUM(V101:AG101)</f>
        <v/>
      </c>
      <c r="F101">
        <f>MAX(0,ROUND(C101+D101-E101,2))</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f>IF(AH101&lt;=0,0,ROUND(MIN(AH101,MAX(0,$F101-SUMPRODUCT(($AT$3:$BE$3&lt;AT$3)*$AH101:$AS101))),2))</f>
        <v/>
      </c>
      <c r="AU101">
        <f>IF(AI101&lt;=0,0,ROUND(MIN(AI101,MAX(0,$F101-SUMPRODUCT(($AT$3:$BE$3&lt;AU$3)*$AH101:$AS101))),2))</f>
        <v/>
      </c>
      <c r="AV101">
        <f>IF(AJ101&lt;=0,0,ROUND(MIN(AJ101,MAX(0,$F101-SUMPRODUCT(($AT$3:$BE$3&lt;AV$3)*$AH101:$AS101))),2))</f>
        <v/>
      </c>
      <c r="AW101">
        <f>IF(AK101&lt;=0,0,ROUND(MIN(AK101,MAX(0,$F101-SUMPRODUCT(($AT$3:$BE$3&lt;AW$3)*$AH101:$AS101))),2))</f>
        <v/>
      </c>
      <c r="AX101">
        <f>IF(AL101&lt;=0,0,ROUND(MIN(AL101,MAX(0,$F101-SUMPRODUCT(($AT$3:$BE$3&lt;AX$3)*$AH101:$AS101))),2))</f>
        <v/>
      </c>
      <c r="AY101">
        <f>IF(AM101&lt;=0,0,ROUND(MIN(AM101,MAX(0,$F101-SUMPRODUCT(($AT$3:$BE$3&lt;AY$3)*$AH101:$AS101))),2))</f>
        <v/>
      </c>
      <c r="AZ101">
        <f>IF(AN101&lt;=0,0,ROUND(MIN(AN101,MAX(0,$F101-SUMPRODUCT(($AT$3:$BE$3&lt;AZ$3)*$AH101:$AS101))),2))</f>
        <v/>
      </c>
      <c r="BA101">
        <f>IF(AO101&lt;=0,0,ROUND(MIN(AO101,MAX(0,$F101-SUMPRODUCT(($AT$3:$BE$3&lt;BA$3)*$AH101:$AS101))),2))</f>
        <v/>
      </c>
      <c r="BB101">
        <f>IF(AP101&lt;=0,0,ROUND(MIN(AP101,MAX(0,$F101-SUMPRODUCT(($AT$3:$BE$3&lt;BB$3)*$AH101:$AS101))),2))</f>
        <v/>
      </c>
      <c r="BC101">
        <f>IF(AQ101&lt;=0,0,ROUND(MIN(AQ101,MAX(0,$F101-SUMPRODUCT(($AT$3:$BE$3&lt;BC$3)*$AH101:$AS101))),2))</f>
        <v/>
      </c>
      <c r="BD101">
        <f>IF(AR101&lt;=0,0,ROUND(MIN(AR101,MAX(0,$F101-SUMPRODUCT(($AT$3:$BE$3&lt;BD$3)*$AH101:$AS101))),2))</f>
        <v/>
      </c>
      <c r="BE101">
        <f>IF(AS101&lt;=0,0,ROUND(MIN(AS101,MAX(0,$F101-SUMPRODUCT(($AT$3:$BE$3&lt;BE$3)*$AH101:$AS101))),2))</f>
        <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row>
    <row r="102">
      <c r="A102" t="n">
        <v>97</v>
      </c>
      <c r="B102" s="29">
        <f>Months!B102</f>
        <v/>
      </c>
      <c r="C102">
        <f>Months!C102</f>
        <v/>
      </c>
      <c r="D102">
        <f>Months!D102</f>
        <v/>
      </c>
      <c r="E102">
        <f>SUM(V102:AG102)</f>
        <v/>
      </c>
      <c r="F102">
        <f>MAX(0,ROUND(C102+D102-E102,2))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f>IF(AH102&lt;=0,0,ROUND(MIN(AH102,MAX(0,$F102-SUMPRODUCT(($AT$3:$BE$3&lt;AT$3)*$AH102:$AS102))),2))</f>
        <v/>
      </c>
      <c r="AU102">
        <f>IF(AI102&lt;=0,0,ROUND(MIN(AI102,MAX(0,$F102-SUMPRODUCT(($AT$3:$BE$3&lt;AU$3)*$AH102:$AS102))),2))</f>
        <v/>
      </c>
      <c r="AV102">
        <f>IF(AJ102&lt;=0,0,ROUND(MIN(AJ102,MAX(0,$F102-SUMPRODUCT(($AT$3:$BE$3&lt;AV$3)*$AH102:$AS102))),2))</f>
        <v/>
      </c>
      <c r="AW102">
        <f>IF(AK102&lt;=0,0,ROUND(MIN(AK102,MAX(0,$F102-SUMPRODUCT(($AT$3:$BE$3&lt;AW$3)*$AH102:$AS102))),2))</f>
        <v/>
      </c>
      <c r="AX102">
        <f>IF(AL102&lt;=0,0,ROUND(MIN(AL102,MAX(0,$F102-SUMPRODUCT(($AT$3:$BE$3&lt;AX$3)*$AH102:$AS102))),2))</f>
        <v/>
      </c>
      <c r="AY102">
        <f>IF(AM102&lt;=0,0,ROUND(MIN(AM102,MAX(0,$F102-SUMPRODUCT(($AT$3:$BE$3&lt;AY$3)*$AH102:$AS102))),2))</f>
        <v/>
      </c>
      <c r="AZ102">
        <f>IF(AN102&lt;=0,0,ROUND(MIN(AN102,MAX(0,$F102-SUMPRODUCT(($AT$3:$BE$3&lt;AZ$3)*$AH102:$AS102))),2))</f>
        <v/>
      </c>
      <c r="BA102">
        <f>IF(AO102&lt;=0,0,ROUND(MIN(AO102,MAX(0,$F102-SUMPRODUCT(($AT$3:$BE$3&lt;BA$3)*$AH102:$AS102))),2))</f>
        <v/>
      </c>
      <c r="BB102">
        <f>IF(AP102&lt;=0,0,ROUND(MIN(AP102,MAX(0,$F102-SUMPRODUCT(($AT$3:$BE$3&lt;BB$3)*$AH102:$AS102))),2))</f>
        <v/>
      </c>
      <c r="BC102">
        <f>IF(AQ102&lt;=0,0,ROUND(MIN(AQ102,MAX(0,$F102-SUMPRODUCT(($AT$3:$BE$3&lt;BC$3)*$AH102:$AS102))),2))</f>
        <v/>
      </c>
      <c r="BD102">
        <f>IF(AR102&lt;=0,0,ROUND(MIN(AR102,MAX(0,$F102-SUMPRODUCT(($AT$3:$BE$3&lt;BD$3)*$AH102:$AS102))),2))</f>
        <v/>
      </c>
      <c r="BE102">
        <f>IF(AS102&lt;=0,0,ROUND(MIN(AS102,MAX(0,$F102-SUMPRODUCT(($AT$3:$BE$3&lt;BE$3)*$AH102:$AS102))),2))</f>
        <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row>
    <row r="103">
      <c r="A103" t="n">
        <v>98</v>
      </c>
      <c r="B103" s="29">
        <f>Months!B103</f>
        <v/>
      </c>
      <c r="C103">
        <f>Months!C103</f>
        <v/>
      </c>
      <c r="D103">
        <f>Months!D103</f>
        <v/>
      </c>
      <c r="E103">
        <f>SUM(V103:AG103)</f>
        <v/>
      </c>
      <c r="F103">
        <f>MAX(0,ROUND(C103+D103-E103,2))</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f>IF(AH103&lt;=0,0,ROUND(MIN(AH103,MAX(0,$F103-SUMPRODUCT(($AT$3:$BE$3&lt;AT$3)*$AH103:$AS103))),2))</f>
        <v/>
      </c>
      <c r="AU103">
        <f>IF(AI103&lt;=0,0,ROUND(MIN(AI103,MAX(0,$F103-SUMPRODUCT(($AT$3:$BE$3&lt;AU$3)*$AH103:$AS103))),2))</f>
        <v/>
      </c>
      <c r="AV103">
        <f>IF(AJ103&lt;=0,0,ROUND(MIN(AJ103,MAX(0,$F103-SUMPRODUCT(($AT$3:$BE$3&lt;AV$3)*$AH103:$AS103))),2))</f>
        <v/>
      </c>
      <c r="AW103">
        <f>IF(AK103&lt;=0,0,ROUND(MIN(AK103,MAX(0,$F103-SUMPRODUCT(($AT$3:$BE$3&lt;AW$3)*$AH103:$AS103))),2))</f>
        <v/>
      </c>
      <c r="AX103">
        <f>IF(AL103&lt;=0,0,ROUND(MIN(AL103,MAX(0,$F103-SUMPRODUCT(($AT$3:$BE$3&lt;AX$3)*$AH103:$AS103))),2))</f>
        <v/>
      </c>
      <c r="AY103">
        <f>IF(AM103&lt;=0,0,ROUND(MIN(AM103,MAX(0,$F103-SUMPRODUCT(($AT$3:$BE$3&lt;AY$3)*$AH103:$AS103))),2))</f>
        <v/>
      </c>
      <c r="AZ103">
        <f>IF(AN103&lt;=0,0,ROUND(MIN(AN103,MAX(0,$F103-SUMPRODUCT(($AT$3:$BE$3&lt;AZ$3)*$AH103:$AS103))),2))</f>
        <v/>
      </c>
      <c r="BA103">
        <f>IF(AO103&lt;=0,0,ROUND(MIN(AO103,MAX(0,$F103-SUMPRODUCT(($AT$3:$BE$3&lt;BA$3)*$AH103:$AS103))),2))</f>
        <v/>
      </c>
      <c r="BB103">
        <f>IF(AP103&lt;=0,0,ROUND(MIN(AP103,MAX(0,$F103-SUMPRODUCT(($AT$3:$BE$3&lt;BB$3)*$AH103:$AS103))),2))</f>
        <v/>
      </c>
      <c r="BC103">
        <f>IF(AQ103&lt;=0,0,ROUND(MIN(AQ103,MAX(0,$F103-SUMPRODUCT(($AT$3:$BE$3&lt;BC$3)*$AH103:$AS103))),2))</f>
        <v/>
      </c>
      <c r="BD103">
        <f>IF(AR103&lt;=0,0,ROUND(MIN(AR103,MAX(0,$F103-SUMPRODUCT(($AT$3:$BE$3&lt;BD$3)*$AH103:$AS103))),2))</f>
        <v/>
      </c>
      <c r="BE103">
        <f>IF(AS103&lt;=0,0,ROUND(MIN(AS103,MAX(0,$F103-SUMPRODUCT(($AT$3:$BE$3&lt;BE$3)*$AH103:$AS103))),2))</f>
        <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row>
    <row r="104">
      <c r="A104" t="n">
        <v>99</v>
      </c>
      <c r="B104" s="29">
        <f>Months!B104</f>
        <v/>
      </c>
      <c r="C104">
        <f>Months!C104</f>
        <v/>
      </c>
      <c r="D104">
        <f>Months!D104</f>
        <v/>
      </c>
      <c r="E104">
        <f>SUM(V104:AG104)</f>
        <v/>
      </c>
      <c r="F104">
        <f>MAX(0,ROUND(C104+D104-E104,2))</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f>IF(AH104&lt;=0,0,ROUND(MIN(AH104,MAX(0,$F104-SUMPRODUCT(($AT$3:$BE$3&lt;AT$3)*$AH104:$AS104))),2))</f>
        <v/>
      </c>
      <c r="AU104">
        <f>IF(AI104&lt;=0,0,ROUND(MIN(AI104,MAX(0,$F104-SUMPRODUCT(($AT$3:$BE$3&lt;AU$3)*$AH104:$AS104))),2))</f>
        <v/>
      </c>
      <c r="AV104">
        <f>IF(AJ104&lt;=0,0,ROUND(MIN(AJ104,MAX(0,$F104-SUMPRODUCT(($AT$3:$BE$3&lt;AV$3)*$AH104:$AS104))),2))</f>
        <v/>
      </c>
      <c r="AW104">
        <f>IF(AK104&lt;=0,0,ROUND(MIN(AK104,MAX(0,$F104-SUMPRODUCT(($AT$3:$BE$3&lt;AW$3)*$AH104:$AS104))),2))</f>
        <v/>
      </c>
      <c r="AX104">
        <f>IF(AL104&lt;=0,0,ROUND(MIN(AL104,MAX(0,$F104-SUMPRODUCT(($AT$3:$BE$3&lt;AX$3)*$AH104:$AS104))),2))</f>
        <v/>
      </c>
      <c r="AY104">
        <f>IF(AM104&lt;=0,0,ROUND(MIN(AM104,MAX(0,$F104-SUMPRODUCT(($AT$3:$BE$3&lt;AY$3)*$AH104:$AS104))),2))</f>
        <v/>
      </c>
      <c r="AZ104">
        <f>IF(AN104&lt;=0,0,ROUND(MIN(AN104,MAX(0,$F104-SUMPRODUCT(($AT$3:$BE$3&lt;AZ$3)*$AH104:$AS104))),2))</f>
        <v/>
      </c>
      <c r="BA104">
        <f>IF(AO104&lt;=0,0,ROUND(MIN(AO104,MAX(0,$F104-SUMPRODUCT(($AT$3:$BE$3&lt;BA$3)*$AH104:$AS104))),2))</f>
        <v/>
      </c>
      <c r="BB104">
        <f>IF(AP104&lt;=0,0,ROUND(MIN(AP104,MAX(0,$F104-SUMPRODUCT(($AT$3:$BE$3&lt;BB$3)*$AH104:$AS104))),2))</f>
        <v/>
      </c>
      <c r="BC104">
        <f>IF(AQ104&lt;=0,0,ROUND(MIN(AQ104,MAX(0,$F104-SUMPRODUCT(($AT$3:$BE$3&lt;BC$3)*$AH104:$AS104))),2))</f>
        <v/>
      </c>
      <c r="BD104">
        <f>IF(AR104&lt;=0,0,ROUND(MIN(AR104,MAX(0,$F104-SUMPRODUCT(($AT$3:$BE$3&lt;BD$3)*$AH104:$AS104))),2))</f>
        <v/>
      </c>
      <c r="BE104">
        <f>IF(AS104&lt;=0,0,ROUND(MIN(AS104,MAX(0,$F104-SUMPRODUCT(($AT$3:$BE$3&lt;BE$3)*$AH104:$AS104))),2))</f>
        <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row>
    <row r="105">
      <c r="A105" t="n">
        <v>100</v>
      </c>
      <c r="B105" s="29">
        <f>Months!B105</f>
        <v/>
      </c>
      <c r="C105">
        <f>Months!C105</f>
        <v/>
      </c>
      <c r="D105">
        <f>Months!D105</f>
        <v/>
      </c>
      <c r="E105">
        <f>SUM(V105:AG105)</f>
        <v/>
      </c>
      <c r="F105">
        <f>MAX(0,ROUND(C105+D105-E105,2))</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f>IF(AH105&lt;=0,0,ROUND(MIN(AH105,MAX(0,$F105-SUMPRODUCT(($AT$3:$BE$3&lt;AT$3)*$AH105:$AS105))),2))</f>
        <v/>
      </c>
      <c r="AU105">
        <f>IF(AI105&lt;=0,0,ROUND(MIN(AI105,MAX(0,$F105-SUMPRODUCT(($AT$3:$BE$3&lt;AU$3)*$AH105:$AS105))),2))</f>
        <v/>
      </c>
      <c r="AV105">
        <f>IF(AJ105&lt;=0,0,ROUND(MIN(AJ105,MAX(0,$F105-SUMPRODUCT(($AT$3:$BE$3&lt;AV$3)*$AH105:$AS105))),2))</f>
        <v/>
      </c>
      <c r="AW105">
        <f>IF(AK105&lt;=0,0,ROUND(MIN(AK105,MAX(0,$F105-SUMPRODUCT(($AT$3:$BE$3&lt;AW$3)*$AH105:$AS105))),2))</f>
        <v/>
      </c>
      <c r="AX105">
        <f>IF(AL105&lt;=0,0,ROUND(MIN(AL105,MAX(0,$F105-SUMPRODUCT(($AT$3:$BE$3&lt;AX$3)*$AH105:$AS105))),2))</f>
        <v/>
      </c>
      <c r="AY105">
        <f>IF(AM105&lt;=0,0,ROUND(MIN(AM105,MAX(0,$F105-SUMPRODUCT(($AT$3:$BE$3&lt;AY$3)*$AH105:$AS105))),2))</f>
        <v/>
      </c>
      <c r="AZ105">
        <f>IF(AN105&lt;=0,0,ROUND(MIN(AN105,MAX(0,$F105-SUMPRODUCT(($AT$3:$BE$3&lt;AZ$3)*$AH105:$AS105))),2))</f>
        <v/>
      </c>
      <c r="BA105">
        <f>IF(AO105&lt;=0,0,ROUND(MIN(AO105,MAX(0,$F105-SUMPRODUCT(($AT$3:$BE$3&lt;BA$3)*$AH105:$AS105))),2))</f>
        <v/>
      </c>
      <c r="BB105">
        <f>IF(AP105&lt;=0,0,ROUND(MIN(AP105,MAX(0,$F105-SUMPRODUCT(($AT$3:$BE$3&lt;BB$3)*$AH105:$AS105))),2))</f>
        <v/>
      </c>
      <c r="BC105">
        <f>IF(AQ105&lt;=0,0,ROUND(MIN(AQ105,MAX(0,$F105-SUMPRODUCT(($AT$3:$BE$3&lt;BC$3)*$AH105:$AS105))),2))</f>
        <v/>
      </c>
      <c r="BD105">
        <f>IF(AR105&lt;=0,0,ROUND(MIN(AR105,MAX(0,$F105-SUMPRODUCT(($AT$3:$BE$3&lt;BD$3)*$AH105:$AS105))),2))</f>
        <v/>
      </c>
      <c r="BE105">
        <f>IF(AS105&lt;=0,0,ROUND(MIN(AS105,MAX(0,$F105-SUMPRODUCT(($AT$3:$BE$3&lt;BE$3)*$AH105:$AS105))),2))</f>
        <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row>
    <row r="106">
      <c r="A106" t="n">
        <v>101</v>
      </c>
      <c r="B106" s="29">
        <f>Months!B106</f>
        <v/>
      </c>
      <c r="C106">
        <f>Months!C106</f>
        <v/>
      </c>
      <c r="D106">
        <f>Months!D106</f>
        <v/>
      </c>
      <c r="E106">
        <f>SUM(V106:AG106)</f>
        <v/>
      </c>
      <c r="F106">
        <f>MAX(0,ROUND(C106+D106-E106,2))</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f>IF(AH106&lt;=0,0,ROUND(MIN(AH106,MAX(0,$F106-SUMPRODUCT(($AT$3:$BE$3&lt;AT$3)*$AH106:$AS106))),2))</f>
        <v/>
      </c>
      <c r="AU106">
        <f>IF(AI106&lt;=0,0,ROUND(MIN(AI106,MAX(0,$F106-SUMPRODUCT(($AT$3:$BE$3&lt;AU$3)*$AH106:$AS106))),2))</f>
        <v/>
      </c>
      <c r="AV106">
        <f>IF(AJ106&lt;=0,0,ROUND(MIN(AJ106,MAX(0,$F106-SUMPRODUCT(($AT$3:$BE$3&lt;AV$3)*$AH106:$AS106))),2))</f>
        <v/>
      </c>
      <c r="AW106">
        <f>IF(AK106&lt;=0,0,ROUND(MIN(AK106,MAX(0,$F106-SUMPRODUCT(($AT$3:$BE$3&lt;AW$3)*$AH106:$AS106))),2))</f>
        <v/>
      </c>
      <c r="AX106">
        <f>IF(AL106&lt;=0,0,ROUND(MIN(AL106,MAX(0,$F106-SUMPRODUCT(($AT$3:$BE$3&lt;AX$3)*$AH106:$AS106))),2))</f>
        <v/>
      </c>
      <c r="AY106">
        <f>IF(AM106&lt;=0,0,ROUND(MIN(AM106,MAX(0,$F106-SUMPRODUCT(($AT$3:$BE$3&lt;AY$3)*$AH106:$AS106))),2))</f>
        <v/>
      </c>
      <c r="AZ106">
        <f>IF(AN106&lt;=0,0,ROUND(MIN(AN106,MAX(0,$F106-SUMPRODUCT(($AT$3:$BE$3&lt;AZ$3)*$AH106:$AS106))),2))</f>
        <v/>
      </c>
      <c r="BA106">
        <f>IF(AO106&lt;=0,0,ROUND(MIN(AO106,MAX(0,$F106-SUMPRODUCT(($AT$3:$BE$3&lt;BA$3)*$AH106:$AS106))),2))</f>
        <v/>
      </c>
      <c r="BB106">
        <f>IF(AP106&lt;=0,0,ROUND(MIN(AP106,MAX(0,$F106-SUMPRODUCT(($AT$3:$BE$3&lt;BB$3)*$AH106:$AS106))),2))</f>
        <v/>
      </c>
      <c r="BC106">
        <f>IF(AQ106&lt;=0,0,ROUND(MIN(AQ106,MAX(0,$F106-SUMPRODUCT(($AT$3:$BE$3&lt;BC$3)*$AH106:$AS106))),2))</f>
        <v/>
      </c>
      <c r="BD106">
        <f>IF(AR106&lt;=0,0,ROUND(MIN(AR106,MAX(0,$F106-SUMPRODUCT(($AT$3:$BE$3&lt;BD$3)*$AH106:$AS106))),2))</f>
        <v/>
      </c>
      <c r="BE106">
        <f>IF(AS106&lt;=0,0,ROUND(MIN(AS106,MAX(0,$F106-SUMPRODUCT(($AT$3:$BE$3&lt;BE$3)*$AH106:$AS106))),2))</f>
        <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row>
    <row r="107">
      <c r="A107" t="n">
        <v>102</v>
      </c>
      <c r="B107" s="29">
        <f>Months!B107</f>
        <v/>
      </c>
      <c r="C107">
        <f>Months!C107</f>
        <v/>
      </c>
      <c r="D107">
        <f>Months!D107</f>
        <v/>
      </c>
      <c r="E107">
        <f>SUM(V107:AG107)</f>
        <v/>
      </c>
      <c r="F107">
        <f>MAX(0,ROUND(C107+D107-E107,2))</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f>IF(AH107&lt;=0,0,ROUND(MIN(AH107,MAX(0,$F107-SUMPRODUCT(($AT$3:$BE$3&lt;AT$3)*$AH107:$AS107))),2))</f>
        <v/>
      </c>
      <c r="AU107">
        <f>IF(AI107&lt;=0,0,ROUND(MIN(AI107,MAX(0,$F107-SUMPRODUCT(($AT$3:$BE$3&lt;AU$3)*$AH107:$AS107))),2))</f>
        <v/>
      </c>
      <c r="AV107">
        <f>IF(AJ107&lt;=0,0,ROUND(MIN(AJ107,MAX(0,$F107-SUMPRODUCT(($AT$3:$BE$3&lt;AV$3)*$AH107:$AS107))),2))</f>
        <v/>
      </c>
      <c r="AW107">
        <f>IF(AK107&lt;=0,0,ROUND(MIN(AK107,MAX(0,$F107-SUMPRODUCT(($AT$3:$BE$3&lt;AW$3)*$AH107:$AS107))),2))</f>
        <v/>
      </c>
      <c r="AX107">
        <f>IF(AL107&lt;=0,0,ROUND(MIN(AL107,MAX(0,$F107-SUMPRODUCT(($AT$3:$BE$3&lt;AX$3)*$AH107:$AS107))),2))</f>
        <v/>
      </c>
      <c r="AY107">
        <f>IF(AM107&lt;=0,0,ROUND(MIN(AM107,MAX(0,$F107-SUMPRODUCT(($AT$3:$BE$3&lt;AY$3)*$AH107:$AS107))),2))</f>
        <v/>
      </c>
      <c r="AZ107">
        <f>IF(AN107&lt;=0,0,ROUND(MIN(AN107,MAX(0,$F107-SUMPRODUCT(($AT$3:$BE$3&lt;AZ$3)*$AH107:$AS107))),2))</f>
        <v/>
      </c>
      <c r="BA107">
        <f>IF(AO107&lt;=0,0,ROUND(MIN(AO107,MAX(0,$F107-SUMPRODUCT(($AT$3:$BE$3&lt;BA$3)*$AH107:$AS107))),2))</f>
        <v/>
      </c>
      <c r="BB107">
        <f>IF(AP107&lt;=0,0,ROUND(MIN(AP107,MAX(0,$F107-SUMPRODUCT(($AT$3:$BE$3&lt;BB$3)*$AH107:$AS107))),2))</f>
        <v/>
      </c>
      <c r="BC107">
        <f>IF(AQ107&lt;=0,0,ROUND(MIN(AQ107,MAX(0,$F107-SUMPRODUCT(($AT$3:$BE$3&lt;BC$3)*$AH107:$AS107))),2))</f>
        <v/>
      </c>
      <c r="BD107">
        <f>IF(AR107&lt;=0,0,ROUND(MIN(AR107,MAX(0,$F107-SUMPRODUCT(($AT$3:$BE$3&lt;BD$3)*$AH107:$AS107))),2))</f>
        <v/>
      </c>
      <c r="BE107">
        <f>IF(AS107&lt;=0,0,ROUND(MIN(AS107,MAX(0,$F107-SUMPRODUCT(($AT$3:$BE$3&lt;BE$3)*$AH107:$AS107))),2))</f>
        <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row>
    <row r="108">
      <c r="A108" t="n">
        <v>103</v>
      </c>
      <c r="B108" s="29">
        <f>Months!B108</f>
        <v/>
      </c>
      <c r="C108">
        <f>Months!C108</f>
        <v/>
      </c>
      <c r="D108">
        <f>Months!D108</f>
        <v/>
      </c>
      <c r="E108">
        <f>SUM(V108:AG108)</f>
        <v/>
      </c>
      <c r="F108">
        <f>MAX(0,ROUND(C108+D108-E108,2))</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f>IF(AH108&lt;=0,0,ROUND(MIN(AH108,MAX(0,$F108-SUMPRODUCT(($AT$3:$BE$3&lt;AT$3)*$AH108:$AS108))),2))</f>
        <v/>
      </c>
      <c r="AU108">
        <f>IF(AI108&lt;=0,0,ROUND(MIN(AI108,MAX(0,$F108-SUMPRODUCT(($AT$3:$BE$3&lt;AU$3)*$AH108:$AS108))),2))</f>
        <v/>
      </c>
      <c r="AV108">
        <f>IF(AJ108&lt;=0,0,ROUND(MIN(AJ108,MAX(0,$F108-SUMPRODUCT(($AT$3:$BE$3&lt;AV$3)*$AH108:$AS108))),2))</f>
        <v/>
      </c>
      <c r="AW108">
        <f>IF(AK108&lt;=0,0,ROUND(MIN(AK108,MAX(0,$F108-SUMPRODUCT(($AT$3:$BE$3&lt;AW$3)*$AH108:$AS108))),2))</f>
        <v/>
      </c>
      <c r="AX108">
        <f>IF(AL108&lt;=0,0,ROUND(MIN(AL108,MAX(0,$F108-SUMPRODUCT(($AT$3:$BE$3&lt;AX$3)*$AH108:$AS108))),2))</f>
        <v/>
      </c>
      <c r="AY108">
        <f>IF(AM108&lt;=0,0,ROUND(MIN(AM108,MAX(0,$F108-SUMPRODUCT(($AT$3:$BE$3&lt;AY$3)*$AH108:$AS108))),2))</f>
        <v/>
      </c>
      <c r="AZ108">
        <f>IF(AN108&lt;=0,0,ROUND(MIN(AN108,MAX(0,$F108-SUMPRODUCT(($AT$3:$BE$3&lt;AZ$3)*$AH108:$AS108))),2))</f>
        <v/>
      </c>
      <c r="BA108">
        <f>IF(AO108&lt;=0,0,ROUND(MIN(AO108,MAX(0,$F108-SUMPRODUCT(($AT$3:$BE$3&lt;BA$3)*$AH108:$AS108))),2))</f>
        <v/>
      </c>
      <c r="BB108">
        <f>IF(AP108&lt;=0,0,ROUND(MIN(AP108,MAX(0,$F108-SUMPRODUCT(($AT$3:$BE$3&lt;BB$3)*$AH108:$AS108))),2))</f>
        <v/>
      </c>
      <c r="BC108">
        <f>IF(AQ108&lt;=0,0,ROUND(MIN(AQ108,MAX(0,$F108-SUMPRODUCT(($AT$3:$BE$3&lt;BC$3)*$AH108:$AS108))),2))</f>
        <v/>
      </c>
      <c r="BD108">
        <f>IF(AR108&lt;=0,0,ROUND(MIN(AR108,MAX(0,$F108-SUMPRODUCT(($AT$3:$BE$3&lt;BD$3)*$AH108:$AS108))),2))</f>
        <v/>
      </c>
      <c r="BE108">
        <f>IF(AS108&lt;=0,0,ROUND(MIN(AS108,MAX(0,$F108-SUMPRODUCT(($AT$3:$BE$3&lt;BE$3)*$AH108:$AS108))),2))</f>
        <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row>
    <row r="109">
      <c r="A109" t="n">
        <v>104</v>
      </c>
      <c r="B109" s="29">
        <f>Months!B109</f>
        <v/>
      </c>
      <c r="C109">
        <f>Months!C109</f>
        <v/>
      </c>
      <c r="D109">
        <f>Months!D109</f>
        <v/>
      </c>
      <c r="E109">
        <f>SUM(V109:AG109)</f>
        <v/>
      </c>
      <c r="F109">
        <f>MAX(0,ROUND(C109+D109-E109,2))</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f>IF(AH109&lt;=0,0,ROUND(MIN(AH109,MAX(0,$F109-SUMPRODUCT(($AT$3:$BE$3&lt;AT$3)*$AH109:$AS109))),2))</f>
        <v/>
      </c>
      <c r="AU109">
        <f>IF(AI109&lt;=0,0,ROUND(MIN(AI109,MAX(0,$F109-SUMPRODUCT(($AT$3:$BE$3&lt;AU$3)*$AH109:$AS109))),2))</f>
        <v/>
      </c>
      <c r="AV109">
        <f>IF(AJ109&lt;=0,0,ROUND(MIN(AJ109,MAX(0,$F109-SUMPRODUCT(($AT$3:$BE$3&lt;AV$3)*$AH109:$AS109))),2))</f>
        <v/>
      </c>
      <c r="AW109">
        <f>IF(AK109&lt;=0,0,ROUND(MIN(AK109,MAX(0,$F109-SUMPRODUCT(($AT$3:$BE$3&lt;AW$3)*$AH109:$AS109))),2))</f>
        <v/>
      </c>
      <c r="AX109">
        <f>IF(AL109&lt;=0,0,ROUND(MIN(AL109,MAX(0,$F109-SUMPRODUCT(($AT$3:$BE$3&lt;AX$3)*$AH109:$AS109))),2))</f>
        <v/>
      </c>
      <c r="AY109">
        <f>IF(AM109&lt;=0,0,ROUND(MIN(AM109,MAX(0,$F109-SUMPRODUCT(($AT$3:$BE$3&lt;AY$3)*$AH109:$AS109))),2))</f>
        <v/>
      </c>
      <c r="AZ109">
        <f>IF(AN109&lt;=0,0,ROUND(MIN(AN109,MAX(0,$F109-SUMPRODUCT(($AT$3:$BE$3&lt;AZ$3)*$AH109:$AS109))),2))</f>
        <v/>
      </c>
      <c r="BA109">
        <f>IF(AO109&lt;=0,0,ROUND(MIN(AO109,MAX(0,$F109-SUMPRODUCT(($AT$3:$BE$3&lt;BA$3)*$AH109:$AS109))),2))</f>
        <v/>
      </c>
      <c r="BB109">
        <f>IF(AP109&lt;=0,0,ROUND(MIN(AP109,MAX(0,$F109-SUMPRODUCT(($AT$3:$BE$3&lt;BB$3)*$AH109:$AS109))),2))</f>
        <v/>
      </c>
      <c r="BC109">
        <f>IF(AQ109&lt;=0,0,ROUND(MIN(AQ109,MAX(0,$F109-SUMPRODUCT(($AT$3:$BE$3&lt;BC$3)*$AH109:$AS109))),2))</f>
        <v/>
      </c>
      <c r="BD109">
        <f>IF(AR109&lt;=0,0,ROUND(MIN(AR109,MAX(0,$F109-SUMPRODUCT(($AT$3:$BE$3&lt;BD$3)*$AH109:$AS109))),2))</f>
        <v/>
      </c>
      <c r="BE109">
        <f>IF(AS109&lt;=0,0,ROUND(MIN(AS109,MAX(0,$F109-SUMPRODUCT(($AT$3:$BE$3&lt;BE$3)*$AH109:$AS109))),2))</f>
        <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row>
    <row r="110">
      <c r="A110" t="n">
        <v>105</v>
      </c>
      <c r="B110" s="29">
        <f>Months!B110</f>
        <v/>
      </c>
      <c r="C110">
        <f>Months!C110</f>
        <v/>
      </c>
      <c r="D110">
        <f>Months!D110</f>
        <v/>
      </c>
      <c r="E110">
        <f>SUM(V110:AG110)</f>
        <v/>
      </c>
      <c r="F110">
        <f>MAX(0,ROUND(C110+D110-E110,2))</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f>IF(AH110&lt;=0,0,ROUND(MIN(AH110,MAX(0,$F110-SUMPRODUCT(($AT$3:$BE$3&lt;AT$3)*$AH110:$AS110))),2))</f>
        <v/>
      </c>
      <c r="AU110">
        <f>IF(AI110&lt;=0,0,ROUND(MIN(AI110,MAX(0,$F110-SUMPRODUCT(($AT$3:$BE$3&lt;AU$3)*$AH110:$AS110))),2))</f>
        <v/>
      </c>
      <c r="AV110">
        <f>IF(AJ110&lt;=0,0,ROUND(MIN(AJ110,MAX(0,$F110-SUMPRODUCT(($AT$3:$BE$3&lt;AV$3)*$AH110:$AS110))),2))</f>
        <v/>
      </c>
      <c r="AW110">
        <f>IF(AK110&lt;=0,0,ROUND(MIN(AK110,MAX(0,$F110-SUMPRODUCT(($AT$3:$BE$3&lt;AW$3)*$AH110:$AS110))),2))</f>
        <v/>
      </c>
      <c r="AX110">
        <f>IF(AL110&lt;=0,0,ROUND(MIN(AL110,MAX(0,$F110-SUMPRODUCT(($AT$3:$BE$3&lt;AX$3)*$AH110:$AS110))),2))</f>
        <v/>
      </c>
      <c r="AY110">
        <f>IF(AM110&lt;=0,0,ROUND(MIN(AM110,MAX(0,$F110-SUMPRODUCT(($AT$3:$BE$3&lt;AY$3)*$AH110:$AS110))),2))</f>
        <v/>
      </c>
      <c r="AZ110">
        <f>IF(AN110&lt;=0,0,ROUND(MIN(AN110,MAX(0,$F110-SUMPRODUCT(($AT$3:$BE$3&lt;AZ$3)*$AH110:$AS110))),2))</f>
        <v/>
      </c>
      <c r="BA110">
        <f>IF(AO110&lt;=0,0,ROUND(MIN(AO110,MAX(0,$F110-SUMPRODUCT(($AT$3:$BE$3&lt;BA$3)*$AH110:$AS110))),2))</f>
        <v/>
      </c>
      <c r="BB110">
        <f>IF(AP110&lt;=0,0,ROUND(MIN(AP110,MAX(0,$F110-SUMPRODUCT(($AT$3:$BE$3&lt;BB$3)*$AH110:$AS110))),2))</f>
        <v/>
      </c>
      <c r="BC110">
        <f>IF(AQ110&lt;=0,0,ROUND(MIN(AQ110,MAX(0,$F110-SUMPRODUCT(($AT$3:$BE$3&lt;BC$3)*$AH110:$AS110))),2))</f>
        <v/>
      </c>
      <c r="BD110">
        <f>IF(AR110&lt;=0,0,ROUND(MIN(AR110,MAX(0,$F110-SUMPRODUCT(($AT$3:$BE$3&lt;BD$3)*$AH110:$AS110))),2))</f>
        <v/>
      </c>
      <c r="BE110">
        <f>IF(AS110&lt;=0,0,ROUND(MIN(AS110,MAX(0,$F110-SUMPRODUCT(($AT$3:$BE$3&lt;BE$3)*$AH110:$AS110))),2))</f>
        <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row>
    <row r="111">
      <c r="A111" t="n">
        <v>106</v>
      </c>
      <c r="B111" s="29">
        <f>Months!B111</f>
        <v/>
      </c>
      <c r="C111">
        <f>Months!C111</f>
        <v/>
      </c>
      <c r="D111">
        <f>Months!D111</f>
        <v/>
      </c>
      <c r="E111">
        <f>SUM(V111:AG111)</f>
        <v/>
      </c>
      <c r="F111">
        <f>MAX(0,ROUND(C111+D111-E111,2))</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f>IF(AH111&lt;=0,0,ROUND(MIN(AH111,MAX(0,$F111-SUMPRODUCT(($AT$3:$BE$3&lt;AT$3)*$AH111:$AS111))),2))</f>
        <v/>
      </c>
      <c r="AU111">
        <f>IF(AI111&lt;=0,0,ROUND(MIN(AI111,MAX(0,$F111-SUMPRODUCT(($AT$3:$BE$3&lt;AU$3)*$AH111:$AS111))),2))</f>
        <v/>
      </c>
      <c r="AV111">
        <f>IF(AJ111&lt;=0,0,ROUND(MIN(AJ111,MAX(0,$F111-SUMPRODUCT(($AT$3:$BE$3&lt;AV$3)*$AH111:$AS111))),2))</f>
        <v/>
      </c>
      <c r="AW111">
        <f>IF(AK111&lt;=0,0,ROUND(MIN(AK111,MAX(0,$F111-SUMPRODUCT(($AT$3:$BE$3&lt;AW$3)*$AH111:$AS111))),2))</f>
        <v/>
      </c>
      <c r="AX111">
        <f>IF(AL111&lt;=0,0,ROUND(MIN(AL111,MAX(0,$F111-SUMPRODUCT(($AT$3:$BE$3&lt;AX$3)*$AH111:$AS111))),2))</f>
        <v/>
      </c>
      <c r="AY111">
        <f>IF(AM111&lt;=0,0,ROUND(MIN(AM111,MAX(0,$F111-SUMPRODUCT(($AT$3:$BE$3&lt;AY$3)*$AH111:$AS111))),2))</f>
        <v/>
      </c>
      <c r="AZ111">
        <f>IF(AN111&lt;=0,0,ROUND(MIN(AN111,MAX(0,$F111-SUMPRODUCT(($AT$3:$BE$3&lt;AZ$3)*$AH111:$AS111))),2))</f>
        <v/>
      </c>
      <c r="BA111">
        <f>IF(AO111&lt;=0,0,ROUND(MIN(AO111,MAX(0,$F111-SUMPRODUCT(($AT$3:$BE$3&lt;BA$3)*$AH111:$AS111))),2))</f>
        <v/>
      </c>
      <c r="BB111">
        <f>IF(AP111&lt;=0,0,ROUND(MIN(AP111,MAX(0,$F111-SUMPRODUCT(($AT$3:$BE$3&lt;BB$3)*$AH111:$AS111))),2))</f>
        <v/>
      </c>
      <c r="BC111">
        <f>IF(AQ111&lt;=0,0,ROUND(MIN(AQ111,MAX(0,$F111-SUMPRODUCT(($AT$3:$BE$3&lt;BC$3)*$AH111:$AS111))),2))</f>
        <v/>
      </c>
      <c r="BD111">
        <f>IF(AR111&lt;=0,0,ROUND(MIN(AR111,MAX(0,$F111-SUMPRODUCT(($AT$3:$BE$3&lt;BD$3)*$AH111:$AS111))),2))</f>
        <v/>
      </c>
      <c r="BE111">
        <f>IF(AS111&lt;=0,0,ROUND(MIN(AS111,MAX(0,$F111-SUMPRODUCT(($AT$3:$BE$3&lt;BE$3)*$AH111:$AS111))),2))</f>
        <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row>
    <row r="112">
      <c r="A112" t="n">
        <v>107</v>
      </c>
      <c r="B112" s="29">
        <f>Months!B112</f>
        <v/>
      </c>
      <c r="C112">
        <f>Months!C112</f>
        <v/>
      </c>
      <c r="D112">
        <f>Months!D112</f>
        <v/>
      </c>
      <c r="E112">
        <f>SUM(V112:AG112)</f>
        <v/>
      </c>
      <c r="F112">
        <f>MAX(0,ROUND(C112+D112-E112,2))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f>IF(AH112&lt;=0,0,ROUND(MIN(AH112,MAX(0,$F112-SUMPRODUCT(($AT$3:$BE$3&lt;AT$3)*$AH112:$AS112))),2))</f>
        <v/>
      </c>
      <c r="AU112">
        <f>IF(AI112&lt;=0,0,ROUND(MIN(AI112,MAX(0,$F112-SUMPRODUCT(($AT$3:$BE$3&lt;AU$3)*$AH112:$AS112))),2))</f>
        <v/>
      </c>
      <c r="AV112">
        <f>IF(AJ112&lt;=0,0,ROUND(MIN(AJ112,MAX(0,$F112-SUMPRODUCT(($AT$3:$BE$3&lt;AV$3)*$AH112:$AS112))),2))</f>
        <v/>
      </c>
      <c r="AW112">
        <f>IF(AK112&lt;=0,0,ROUND(MIN(AK112,MAX(0,$F112-SUMPRODUCT(($AT$3:$BE$3&lt;AW$3)*$AH112:$AS112))),2))</f>
        <v/>
      </c>
      <c r="AX112">
        <f>IF(AL112&lt;=0,0,ROUND(MIN(AL112,MAX(0,$F112-SUMPRODUCT(($AT$3:$BE$3&lt;AX$3)*$AH112:$AS112))),2))</f>
        <v/>
      </c>
      <c r="AY112">
        <f>IF(AM112&lt;=0,0,ROUND(MIN(AM112,MAX(0,$F112-SUMPRODUCT(($AT$3:$BE$3&lt;AY$3)*$AH112:$AS112))),2))</f>
        <v/>
      </c>
      <c r="AZ112">
        <f>IF(AN112&lt;=0,0,ROUND(MIN(AN112,MAX(0,$F112-SUMPRODUCT(($AT$3:$BE$3&lt;AZ$3)*$AH112:$AS112))),2))</f>
        <v/>
      </c>
      <c r="BA112">
        <f>IF(AO112&lt;=0,0,ROUND(MIN(AO112,MAX(0,$F112-SUMPRODUCT(($AT$3:$BE$3&lt;BA$3)*$AH112:$AS112))),2))</f>
        <v/>
      </c>
      <c r="BB112">
        <f>IF(AP112&lt;=0,0,ROUND(MIN(AP112,MAX(0,$F112-SUMPRODUCT(($AT$3:$BE$3&lt;BB$3)*$AH112:$AS112))),2))</f>
        <v/>
      </c>
      <c r="BC112">
        <f>IF(AQ112&lt;=0,0,ROUND(MIN(AQ112,MAX(0,$F112-SUMPRODUCT(($AT$3:$BE$3&lt;BC$3)*$AH112:$AS112))),2))</f>
        <v/>
      </c>
      <c r="BD112">
        <f>IF(AR112&lt;=0,0,ROUND(MIN(AR112,MAX(0,$F112-SUMPRODUCT(($AT$3:$BE$3&lt;BD$3)*$AH112:$AS112))),2))</f>
        <v/>
      </c>
      <c r="BE112">
        <f>IF(AS112&lt;=0,0,ROUND(MIN(AS112,MAX(0,$F112-SUMPRODUCT(($AT$3:$BE$3&lt;BE$3)*$AH112:$AS112))),2))</f>
        <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row>
    <row r="113">
      <c r="A113" t="n">
        <v>108</v>
      </c>
      <c r="B113" s="29">
        <f>Months!B113</f>
        <v/>
      </c>
      <c r="C113">
        <f>Months!C113</f>
        <v/>
      </c>
      <c r="D113">
        <f>Months!D113</f>
        <v/>
      </c>
      <c r="E113">
        <f>SUM(V113:AG113)</f>
        <v/>
      </c>
      <c r="F113">
        <f>MAX(0,ROUND(C113+D113-E113,2))</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f>IF(AH113&lt;=0,0,ROUND(MIN(AH113,MAX(0,$F113-SUMPRODUCT(($AT$3:$BE$3&lt;AT$3)*$AH113:$AS113))),2))</f>
        <v/>
      </c>
      <c r="AU113">
        <f>IF(AI113&lt;=0,0,ROUND(MIN(AI113,MAX(0,$F113-SUMPRODUCT(($AT$3:$BE$3&lt;AU$3)*$AH113:$AS113))),2))</f>
        <v/>
      </c>
      <c r="AV113">
        <f>IF(AJ113&lt;=0,0,ROUND(MIN(AJ113,MAX(0,$F113-SUMPRODUCT(($AT$3:$BE$3&lt;AV$3)*$AH113:$AS113))),2))</f>
        <v/>
      </c>
      <c r="AW113">
        <f>IF(AK113&lt;=0,0,ROUND(MIN(AK113,MAX(0,$F113-SUMPRODUCT(($AT$3:$BE$3&lt;AW$3)*$AH113:$AS113))),2))</f>
        <v/>
      </c>
      <c r="AX113">
        <f>IF(AL113&lt;=0,0,ROUND(MIN(AL113,MAX(0,$F113-SUMPRODUCT(($AT$3:$BE$3&lt;AX$3)*$AH113:$AS113))),2))</f>
        <v/>
      </c>
      <c r="AY113">
        <f>IF(AM113&lt;=0,0,ROUND(MIN(AM113,MAX(0,$F113-SUMPRODUCT(($AT$3:$BE$3&lt;AY$3)*$AH113:$AS113))),2))</f>
        <v/>
      </c>
      <c r="AZ113">
        <f>IF(AN113&lt;=0,0,ROUND(MIN(AN113,MAX(0,$F113-SUMPRODUCT(($AT$3:$BE$3&lt;AZ$3)*$AH113:$AS113))),2))</f>
        <v/>
      </c>
      <c r="BA113">
        <f>IF(AO113&lt;=0,0,ROUND(MIN(AO113,MAX(0,$F113-SUMPRODUCT(($AT$3:$BE$3&lt;BA$3)*$AH113:$AS113))),2))</f>
        <v/>
      </c>
      <c r="BB113">
        <f>IF(AP113&lt;=0,0,ROUND(MIN(AP113,MAX(0,$F113-SUMPRODUCT(($AT$3:$BE$3&lt;BB$3)*$AH113:$AS113))),2))</f>
        <v/>
      </c>
      <c r="BC113">
        <f>IF(AQ113&lt;=0,0,ROUND(MIN(AQ113,MAX(0,$F113-SUMPRODUCT(($AT$3:$BE$3&lt;BC$3)*$AH113:$AS113))),2))</f>
        <v/>
      </c>
      <c r="BD113">
        <f>IF(AR113&lt;=0,0,ROUND(MIN(AR113,MAX(0,$F113-SUMPRODUCT(($AT$3:$BE$3&lt;BD$3)*$AH113:$AS113))),2))</f>
        <v/>
      </c>
      <c r="BE113">
        <f>IF(AS113&lt;=0,0,ROUND(MIN(AS113,MAX(0,$F113-SUMPRODUCT(($AT$3:$BE$3&lt;BE$3)*$AH113:$AS113))),2))</f>
        <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row>
    <row r="114">
      <c r="A114" t="n">
        <v>109</v>
      </c>
      <c r="B114" s="29">
        <f>Months!B114</f>
        <v/>
      </c>
      <c r="C114">
        <f>Months!C114</f>
        <v/>
      </c>
      <c r="D114">
        <f>Months!D114</f>
        <v/>
      </c>
      <c r="E114">
        <f>SUM(V114:AG114)</f>
        <v/>
      </c>
      <c r="F114">
        <f>MAX(0,ROUND(C114+D114-E114,2))</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f>IF(AH114&lt;=0,0,ROUND(MIN(AH114,MAX(0,$F114-SUMPRODUCT(($AT$3:$BE$3&lt;AT$3)*$AH114:$AS114))),2))</f>
        <v/>
      </c>
      <c r="AU114">
        <f>IF(AI114&lt;=0,0,ROUND(MIN(AI114,MAX(0,$F114-SUMPRODUCT(($AT$3:$BE$3&lt;AU$3)*$AH114:$AS114))),2))</f>
        <v/>
      </c>
      <c r="AV114">
        <f>IF(AJ114&lt;=0,0,ROUND(MIN(AJ114,MAX(0,$F114-SUMPRODUCT(($AT$3:$BE$3&lt;AV$3)*$AH114:$AS114))),2))</f>
        <v/>
      </c>
      <c r="AW114">
        <f>IF(AK114&lt;=0,0,ROUND(MIN(AK114,MAX(0,$F114-SUMPRODUCT(($AT$3:$BE$3&lt;AW$3)*$AH114:$AS114))),2))</f>
        <v/>
      </c>
      <c r="AX114">
        <f>IF(AL114&lt;=0,0,ROUND(MIN(AL114,MAX(0,$F114-SUMPRODUCT(($AT$3:$BE$3&lt;AX$3)*$AH114:$AS114))),2))</f>
        <v/>
      </c>
      <c r="AY114">
        <f>IF(AM114&lt;=0,0,ROUND(MIN(AM114,MAX(0,$F114-SUMPRODUCT(($AT$3:$BE$3&lt;AY$3)*$AH114:$AS114))),2))</f>
        <v/>
      </c>
      <c r="AZ114">
        <f>IF(AN114&lt;=0,0,ROUND(MIN(AN114,MAX(0,$F114-SUMPRODUCT(($AT$3:$BE$3&lt;AZ$3)*$AH114:$AS114))),2))</f>
        <v/>
      </c>
      <c r="BA114">
        <f>IF(AO114&lt;=0,0,ROUND(MIN(AO114,MAX(0,$F114-SUMPRODUCT(($AT$3:$BE$3&lt;BA$3)*$AH114:$AS114))),2))</f>
        <v/>
      </c>
      <c r="BB114">
        <f>IF(AP114&lt;=0,0,ROUND(MIN(AP114,MAX(0,$F114-SUMPRODUCT(($AT$3:$BE$3&lt;BB$3)*$AH114:$AS114))),2))</f>
        <v/>
      </c>
      <c r="BC114">
        <f>IF(AQ114&lt;=0,0,ROUND(MIN(AQ114,MAX(0,$F114-SUMPRODUCT(($AT$3:$BE$3&lt;BC$3)*$AH114:$AS114))),2))</f>
        <v/>
      </c>
      <c r="BD114">
        <f>IF(AR114&lt;=0,0,ROUND(MIN(AR114,MAX(0,$F114-SUMPRODUCT(($AT$3:$BE$3&lt;BD$3)*$AH114:$AS114))),2))</f>
        <v/>
      </c>
      <c r="BE114">
        <f>IF(AS114&lt;=0,0,ROUND(MIN(AS114,MAX(0,$F114-SUMPRODUCT(($AT$3:$BE$3&lt;BE$3)*$AH114:$AS114))),2))</f>
        <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row>
    <row r="115">
      <c r="A115" t="n">
        <v>110</v>
      </c>
      <c r="B115" s="29">
        <f>Months!B115</f>
        <v/>
      </c>
      <c r="C115">
        <f>Months!C115</f>
        <v/>
      </c>
      <c r="D115">
        <f>Months!D115</f>
        <v/>
      </c>
      <c r="E115">
        <f>SUM(V115:AG115)</f>
        <v/>
      </c>
      <c r="F115">
        <f>MAX(0,ROUND(C115+D115-E115,2))</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f>IF(AH115&lt;=0,0,ROUND(MIN(AH115,MAX(0,$F115-SUMPRODUCT(($AT$3:$BE$3&lt;AT$3)*$AH115:$AS115))),2))</f>
        <v/>
      </c>
      <c r="AU115">
        <f>IF(AI115&lt;=0,0,ROUND(MIN(AI115,MAX(0,$F115-SUMPRODUCT(($AT$3:$BE$3&lt;AU$3)*$AH115:$AS115))),2))</f>
        <v/>
      </c>
      <c r="AV115">
        <f>IF(AJ115&lt;=0,0,ROUND(MIN(AJ115,MAX(0,$F115-SUMPRODUCT(($AT$3:$BE$3&lt;AV$3)*$AH115:$AS115))),2))</f>
        <v/>
      </c>
      <c r="AW115">
        <f>IF(AK115&lt;=0,0,ROUND(MIN(AK115,MAX(0,$F115-SUMPRODUCT(($AT$3:$BE$3&lt;AW$3)*$AH115:$AS115))),2))</f>
        <v/>
      </c>
      <c r="AX115">
        <f>IF(AL115&lt;=0,0,ROUND(MIN(AL115,MAX(0,$F115-SUMPRODUCT(($AT$3:$BE$3&lt;AX$3)*$AH115:$AS115))),2))</f>
        <v/>
      </c>
      <c r="AY115">
        <f>IF(AM115&lt;=0,0,ROUND(MIN(AM115,MAX(0,$F115-SUMPRODUCT(($AT$3:$BE$3&lt;AY$3)*$AH115:$AS115))),2))</f>
        <v/>
      </c>
      <c r="AZ115">
        <f>IF(AN115&lt;=0,0,ROUND(MIN(AN115,MAX(0,$F115-SUMPRODUCT(($AT$3:$BE$3&lt;AZ$3)*$AH115:$AS115))),2))</f>
        <v/>
      </c>
      <c r="BA115">
        <f>IF(AO115&lt;=0,0,ROUND(MIN(AO115,MAX(0,$F115-SUMPRODUCT(($AT$3:$BE$3&lt;BA$3)*$AH115:$AS115))),2))</f>
        <v/>
      </c>
      <c r="BB115">
        <f>IF(AP115&lt;=0,0,ROUND(MIN(AP115,MAX(0,$F115-SUMPRODUCT(($AT$3:$BE$3&lt;BB$3)*$AH115:$AS115))),2))</f>
        <v/>
      </c>
      <c r="BC115">
        <f>IF(AQ115&lt;=0,0,ROUND(MIN(AQ115,MAX(0,$F115-SUMPRODUCT(($AT$3:$BE$3&lt;BC$3)*$AH115:$AS115))),2))</f>
        <v/>
      </c>
      <c r="BD115">
        <f>IF(AR115&lt;=0,0,ROUND(MIN(AR115,MAX(0,$F115-SUMPRODUCT(($AT$3:$BE$3&lt;BD$3)*$AH115:$AS115))),2))</f>
        <v/>
      </c>
      <c r="BE115">
        <f>IF(AS115&lt;=0,0,ROUND(MIN(AS115,MAX(0,$F115-SUMPRODUCT(($AT$3:$BE$3&lt;BE$3)*$AH115:$AS115))),2))</f>
        <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row>
    <row r="116">
      <c r="A116" t="n">
        <v>111</v>
      </c>
      <c r="B116" s="29">
        <f>Months!B116</f>
        <v/>
      </c>
      <c r="C116">
        <f>Months!C116</f>
        <v/>
      </c>
      <c r="D116">
        <f>Months!D116</f>
        <v/>
      </c>
      <c r="E116">
        <f>SUM(V116:AG116)</f>
        <v/>
      </c>
      <c r="F116">
        <f>MAX(0,ROUND(C116+D116-E116,2))</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f>IF(AH116&lt;=0,0,ROUND(MIN(AH116,MAX(0,$F116-SUMPRODUCT(($AT$3:$BE$3&lt;AT$3)*$AH116:$AS116))),2))</f>
        <v/>
      </c>
      <c r="AU116">
        <f>IF(AI116&lt;=0,0,ROUND(MIN(AI116,MAX(0,$F116-SUMPRODUCT(($AT$3:$BE$3&lt;AU$3)*$AH116:$AS116))),2))</f>
        <v/>
      </c>
      <c r="AV116">
        <f>IF(AJ116&lt;=0,0,ROUND(MIN(AJ116,MAX(0,$F116-SUMPRODUCT(($AT$3:$BE$3&lt;AV$3)*$AH116:$AS116))),2))</f>
        <v/>
      </c>
      <c r="AW116">
        <f>IF(AK116&lt;=0,0,ROUND(MIN(AK116,MAX(0,$F116-SUMPRODUCT(($AT$3:$BE$3&lt;AW$3)*$AH116:$AS116))),2))</f>
        <v/>
      </c>
      <c r="AX116">
        <f>IF(AL116&lt;=0,0,ROUND(MIN(AL116,MAX(0,$F116-SUMPRODUCT(($AT$3:$BE$3&lt;AX$3)*$AH116:$AS116))),2))</f>
        <v/>
      </c>
      <c r="AY116">
        <f>IF(AM116&lt;=0,0,ROUND(MIN(AM116,MAX(0,$F116-SUMPRODUCT(($AT$3:$BE$3&lt;AY$3)*$AH116:$AS116))),2))</f>
        <v/>
      </c>
      <c r="AZ116">
        <f>IF(AN116&lt;=0,0,ROUND(MIN(AN116,MAX(0,$F116-SUMPRODUCT(($AT$3:$BE$3&lt;AZ$3)*$AH116:$AS116))),2))</f>
        <v/>
      </c>
      <c r="BA116">
        <f>IF(AO116&lt;=0,0,ROUND(MIN(AO116,MAX(0,$F116-SUMPRODUCT(($AT$3:$BE$3&lt;BA$3)*$AH116:$AS116))),2))</f>
        <v/>
      </c>
      <c r="BB116">
        <f>IF(AP116&lt;=0,0,ROUND(MIN(AP116,MAX(0,$F116-SUMPRODUCT(($AT$3:$BE$3&lt;BB$3)*$AH116:$AS116))),2))</f>
        <v/>
      </c>
      <c r="BC116">
        <f>IF(AQ116&lt;=0,0,ROUND(MIN(AQ116,MAX(0,$F116-SUMPRODUCT(($AT$3:$BE$3&lt;BC$3)*$AH116:$AS116))),2))</f>
        <v/>
      </c>
      <c r="BD116">
        <f>IF(AR116&lt;=0,0,ROUND(MIN(AR116,MAX(0,$F116-SUMPRODUCT(($AT$3:$BE$3&lt;BD$3)*$AH116:$AS116))),2))</f>
        <v/>
      </c>
      <c r="BE116">
        <f>IF(AS116&lt;=0,0,ROUND(MIN(AS116,MAX(0,$F116-SUMPRODUCT(($AT$3:$BE$3&lt;BE$3)*$AH116:$AS116))),2))</f>
        <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row>
    <row r="117">
      <c r="A117" t="n">
        <v>112</v>
      </c>
      <c r="B117" s="29">
        <f>Months!B117</f>
        <v/>
      </c>
      <c r="C117">
        <f>Months!C117</f>
        <v/>
      </c>
      <c r="D117">
        <f>Months!D117</f>
        <v/>
      </c>
      <c r="E117">
        <f>SUM(V117:AG117)</f>
        <v/>
      </c>
      <c r="F117">
        <f>MAX(0,ROUND(C117+D117-E117,2))</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f>IF(AH117&lt;=0,0,ROUND(MIN(AH117,MAX(0,$F117-SUMPRODUCT(($AT$3:$BE$3&lt;AT$3)*$AH117:$AS117))),2))</f>
        <v/>
      </c>
      <c r="AU117">
        <f>IF(AI117&lt;=0,0,ROUND(MIN(AI117,MAX(0,$F117-SUMPRODUCT(($AT$3:$BE$3&lt;AU$3)*$AH117:$AS117))),2))</f>
        <v/>
      </c>
      <c r="AV117">
        <f>IF(AJ117&lt;=0,0,ROUND(MIN(AJ117,MAX(0,$F117-SUMPRODUCT(($AT$3:$BE$3&lt;AV$3)*$AH117:$AS117))),2))</f>
        <v/>
      </c>
      <c r="AW117">
        <f>IF(AK117&lt;=0,0,ROUND(MIN(AK117,MAX(0,$F117-SUMPRODUCT(($AT$3:$BE$3&lt;AW$3)*$AH117:$AS117))),2))</f>
        <v/>
      </c>
      <c r="AX117">
        <f>IF(AL117&lt;=0,0,ROUND(MIN(AL117,MAX(0,$F117-SUMPRODUCT(($AT$3:$BE$3&lt;AX$3)*$AH117:$AS117))),2))</f>
        <v/>
      </c>
      <c r="AY117">
        <f>IF(AM117&lt;=0,0,ROUND(MIN(AM117,MAX(0,$F117-SUMPRODUCT(($AT$3:$BE$3&lt;AY$3)*$AH117:$AS117))),2))</f>
        <v/>
      </c>
      <c r="AZ117">
        <f>IF(AN117&lt;=0,0,ROUND(MIN(AN117,MAX(0,$F117-SUMPRODUCT(($AT$3:$BE$3&lt;AZ$3)*$AH117:$AS117))),2))</f>
        <v/>
      </c>
      <c r="BA117">
        <f>IF(AO117&lt;=0,0,ROUND(MIN(AO117,MAX(0,$F117-SUMPRODUCT(($AT$3:$BE$3&lt;BA$3)*$AH117:$AS117))),2))</f>
        <v/>
      </c>
      <c r="BB117">
        <f>IF(AP117&lt;=0,0,ROUND(MIN(AP117,MAX(0,$F117-SUMPRODUCT(($AT$3:$BE$3&lt;BB$3)*$AH117:$AS117))),2))</f>
        <v/>
      </c>
      <c r="BC117">
        <f>IF(AQ117&lt;=0,0,ROUND(MIN(AQ117,MAX(0,$F117-SUMPRODUCT(($AT$3:$BE$3&lt;BC$3)*$AH117:$AS117))),2))</f>
        <v/>
      </c>
      <c r="BD117">
        <f>IF(AR117&lt;=0,0,ROUND(MIN(AR117,MAX(0,$F117-SUMPRODUCT(($AT$3:$BE$3&lt;BD$3)*$AH117:$AS117))),2))</f>
        <v/>
      </c>
      <c r="BE117">
        <f>IF(AS117&lt;=0,0,ROUND(MIN(AS117,MAX(0,$F117-SUMPRODUCT(($AT$3:$BE$3&lt;BE$3)*$AH117:$AS117))),2))</f>
        <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row>
    <row r="118">
      <c r="A118" t="n">
        <v>113</v>
      </c>
      <c r="B118" s="29">
        <f>Months!B118</f>
        <v/>
      </c>
      <c r="C118">
        <f>Months!C118</f>
        <v/>
      </c>
      <c r="D118">
        <f>Months!D118</f>
        <v/>
      </c>
      <c r="E118">
        <f>SUM(V118:AG118)</f>
        <v/>
      </c>
      <c r="F118">
        <f>MAX(0,ROUND(C118+D118-E118,2))</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f>IF(AH118&lt;=0,0,ROUND(MIN(AH118,MAX(0,$F118-SUMPRODUCT(($AT$3:$BE$3&lt;AT$3)*$AH118:$AS118))),2))</f>
        <v/>
      </c>
      <c r="AU118">
        <f>IF(AI118&lt;=0,0,ROUND(MIN(AI118,MAX(0,$F118-SUMPRODUCT(($AT$3:$BE$3&lt;AU$3)*$AH118:$AS118))),2))</f>
        <v/>
      </c>
      <c r="AV118">
        <f>IF(AJ118&lt;=0,0,ROUND(MIN(AJ118,MAX(0,$F118-SUMPRODUCT(($AT$3:$BE$3&lt;AV$3)*$AH118:$AS118))),2))</f>
        <v/>
      </c>
      <c r="AW118">
        <f>IF(AK118&lt;=0,0,ROUND(MIN(AK118,MAX(0,$F118-SUMPRODUCT(($AT$3:$BE$3&lt;AW$3)*$AH118:$AS118))),2))</f>
        <v/>
      </c>
      <c r="AX118">
        <f>IF(AL118&lt;=0,0,ROUND(MIN(AL118,MAX(0,$F118-SUMPRODUCT(($AT$3:$BE$3&lt;AX$3)*$AH118:$AS118))),2))</f>
        <v/>
      </c>
      <c r="AY118">
        <f>IF(AM118&lt;=0,0,ROUND(MIN(AM118,MAX(0,$F118-SUMPRODUCT(($AT$3:$BE$3&lt;AY$3)*$AH118:$AS118))),2))</f>
        <v/>
      </c>
      <c r="AZ118">
        <f>IF(AN118&lt;=0,0,ROUND(MIN(AN118,MAX(0,$F118-SUMPRODUCT(($AT$3:$BE$3&lt;AZ$3)*$AH118:$AS118))),2))</f>
        <v/>
      </c>
      <c r="BA118">
        <f>IF(AO118&lt;=0,0,ROUND(MIN(AO118,MAX(0,$F118-SUMPRODUCT(($AT$3:$BE$3&lt;BA$3)*$AH118:$AS118))),2))</f>
        <v/>
      </c>
      <c r="BB118">
        <f>IF(AP118&lt;=0,0,ROUND(MIN(AP118,MAX(0,$F118-SUMPRODUCT(($AT$3:$BE$3&lt;BB$3)*$AH118:$AS118))),2))</f>
        <v/>
      </c>
      <c r="BC118">
        <f>IF(AQ118&lt;=0,0,ROUND(MIN(AQ118,MAX(0,$F118-SUMPRODUCT(($AT$3:$BE$3&lt;BC$3)*$AH118:$AS118))),2))</f>
        <v/>
      </c>
      <c r="BD118">
        <f>IF(AR118&lt;=0,0,ROUND(MIN(AR118,MAX(0,$F118-SUMPRODUCT(($AT$3:$BE$3&lt;BD$3)*$AH118:$AS118))),2))</f>
        <v/>
      </c>
      <c r="BE118">
        <f>IF(AS118&lt;=0,0,ROUND(MIN(AS118,MAX(0,$F118-SUMPRODUCT(($AT$3:$BE$3&lt;BE$3)*$AH118:$AS118))),2))</f>
        <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row>
    <row r="119">
      <c r="A119" t="n">
        <v>114</v>
      </c>
      <c r="B119" s="29">
        <f>Months!B119</f>
        <v/>
      </c>
      <c r="C119">
        <f>Months!C119</f>
        <v/>
      </c>
      <c r="D119">
        <f>Months!D119</f>
        <v/>
      </c>
      <c r="E119">
        <f>SUM(V119:AG119)</f>
        <v/>
      </c>
      <c r="F119">
        <f>MAX(0,ROUND(C119+D119-E119,2))</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f>IF(AH119&lt;=0,0,ROUND(MIN(AH119,MAX(0,$F119-SUMPRODUCT(($AT$3:$BE$3&lt;AT$3)*$AH119:$AS119))),2))</f>
        <v/>
      </c>
      <c r="AU119">
        <f>IF(AI119&lt;=0,0,ROUND(MIN(AI119,MAX(0,$F119-SUMPRODUCT(($AT$3:$BE$3&lt;AU$3)*$AH119:$AS119))),2))</f>
        <v/>
      </c>
      <c r="AV119">
        <f>IF(AJ119&lt;=0,0,ROUND(MIN(AJ119,MAX(0,$F119-SUMPRODUCT(($AT$3:$BE$3&lt;AV$3)*$AH119:$AS119))),2))</f>
        <v/>
      </c>
      <c r="AW119">
        <f>IF(AK119&lt;=0,0,ROUND(MIN(AK119,MAX(0,$F119-SUMPRODUCT(($AT$3:$BE$3&lt;AW$3)*$AH119:$AS119))),2))</f>
        <v/>
      </c>
      <c r="AX119">
        <f>IF(AL119&lt;=0,0,ROUND(MIN(AL119,MAX(0,$F119-SUMPRODUCT(($AT$3:$BE$3&lt;AX$3)*$AH119:$AS119))),2))</f>
        <v/>
      </c>
      <c r="AY119">
        <f>IF(AM119&lt;=0,0,ROUND(MIN(AM119,MAX(0,$F119-SUMPRODUCT(($AT$3:$BE$3&lt;AY$3)*$AH119:$AS119))),2))</f>
        <v/>
      </c>
      <c r="AZ119">
        <f>IF(AN119&lt;=0,0,ROUND(MIN(AN119,MAX(0,$F119-SUMPRODUCT(($AT$3:$BE$3&lt;AZ$3)*$AH119:$AS119))),2))</f>
        <v/>
      </c>
      <c r="BA119">
        <f>IF(AO119&lt;=0,0,ROUND(MIN(AO119,MAX(0,$F119-SUMPRODUCT(($AT$3:$BE$3&lt;BA$3)*$AH119:$AS119))),2))</f>
        <v/>
      </c>
      <c r="BB119">
        <f>IF(AP119&lt;=0,0,ROUND(MIN(AP119,MAX(0,$F119-SUMPRODUCT(($AT$3:$BE$3&lt;BB$3)*$AH119:$AS119))),2))</f>
        <v/>
      </c>
      <c r="BC119">
        <f>IF(AQ119&lt;=0,0,ROUND(MIN(AQ119,MAX(0,$F119-SUMPRODUCT(($AT$3:$BE$3&lt;BC$3)*$AH119:$AS119))),2))</f>
        <v/>
      </c>
      <c r="BD119">
        <f>IF(AR119&lt;=0,0,ROUND(MIN(AR119,MAX(0,$F119-SUMPRODUCT(($AT$3:$BE$3&lt;BD$3)*$AH119:$AS119))),2))</f>
        <v/>
      </c>
      <c r="BE119">
        <f>IF(AS119&lt;=0,0,ROUND(MIN(AS119,MAX(0,$F119-SUMPRODUCT(($AT$3:$BE$3&lt;BE$3)*$AH119:$AS119))),2))</f>
        <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row>
    <row r="120">
      <c r="A120" t="n">
        <v>115</v>
      </c>
      <c r="B120" s="29">
        <f>Months!B120</f>
        <v/>
      </c>
      <c r="C120">
        <f>Months!C120</f>
        <v/>
      </c>
      <c r="D120">
        <f>Months!D120</f>
        <v/>
      </c>
      <c r="E120">
        <f>SUM(V120:AG120)</f>
        <v/>
      </c>
      <c r="F120">
        <f>MAX(0,ROUND(C120+D120-E120,2))</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f>IF(AH120&lt;=0,0,ROUND(MIN(AH120,MAX(0,$F120-SUMPRODUCT(($AT$3:$BE$3&lt;AT$3)*$AH120:$AS120))),2))</f>
        <v/>
      </c>
      <c r="AU120">
        <f>IF(AI120&lt;=0,0,ROUND(MIN(AI120,MAX(0,$F120-SUMPRODUCT(($AT$3:$BE$3&lt;AU$3)*$AH120:$AS120))),2))</f>
        <v/>
      </c>
      <c r="AV120">
        <f>IF(AJ120&lt;=0,0,ROUND(MIN(AJ120,MAX(0,$F120-SUMPRODUCT(($AT$3:$BE$3&lt;AV$3)*$AH120:$AS120))),2))</f>
        <v/>
      </c>
      <c r="AW120">
        <f>IF(AK120&lt;=0,0,ROUND(MIN(AK120,MAX(0,$F120-SUMPRODUCT(($AT$3:$BE$3&lt;AW$3)*$AH120:$AS120))),2))</f>
        <v/>
      </c>
      <c r="AX120">
        <f>IF(AL120&lt;=0,0,ROUND(MIN(AL120,MAX(0,$F120-SUMPRODUCT(($AT$3:$BE$3&lt;AX$3)*$AH120:$AS120))),2))</f>
        <v/>
      </c>
      <c r="AY120">
        <f>IF(AM120&lt;=0,0,ROUND(MIN(AM120,MAX(0,$F120-SUMPRODUCT(($AT$3:$BE$3&lt;AY$3)*$AH120:$AS120))),2))</f>
        <v/>
      </c>
      <c r="AZ120">
        <f>IF(AN120&lt;=0,0,ROUND(MIN(AN120,MAX(0,$F120-SUMPRODUCT(($AT$3:$BE$3&lt;AZ$3)*$AH120:$AS120))),2))</f>
        <v/>
      </c>
      <c r="BA120">
        <f>IF(AO120&lt;=0,0,ROUND(MIN(AO120,MAX(0,$F120-SUMPRODUCT(($AT$3:$BE$3&lt;BA$3)*$AH120:$AS120))),2))</f>
        <v/>
      </c>
      <c r="BB120">
        <f>IF(AP120&lt;=0,0,ROUND(MIN(AP120,MAX(0,$F120-SUMPRODUCT(($AT$3:$BE$3&lt;BB$3)*$AH120:$AS120))),2))</f>
        <v/>
      </c>
      <c r="BC120">
        <f>IF(AQ120&lt;=0,0,ROUND(MIN(AQ120,MAX(0,$F120-SUMPRODUCT(($AT$3:$BE$3&lt;BC$3)*$AH120:$AS120))),2))</f>
        <v/>
      </c>
      <c r="BD120">
        <f>IF(AR120&lt;=0,0,ROUND(MIN(AR120,MAX(0,$F120-SUMPRODUCT(($AT$3:$BE$3&lt;BD$3)*$AH120:$AS120))),2))</f>
        <v/>
      </c>
      <c r="BE120">
        <f>IF(AS120&lt;=0,0,ROUND(MIN(AS120,MAX(0,$F120-SUMPRODUCT(($AT$3:$BE$3&lt;BE$3)*$AH120:$AS120))),2))</f>
        <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row>
    <row r="121">
      <c r="A121" t="n">
        <v>116</v>
      </c>
      <c r="B121" s="29">
        <f>Months!B121</f>
        <v/>
      </c>
      <c r="C121">
        <f>Months!C121</f>
        <v/>
      </c>
      <c r="D121">
        <f>Months!D121</f>
        <v/>
      </c>
      <c r="E121">
        <f>SUM(V121:AG121)</f>
        <v/>
      </c>
      <c r="F121">
        <f>MAX(0,ROUND(C121+D121-E121,2))</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f>IF(AH121&lt;=0,0,ROUND(MIN(AH121,MAX(0,$F121-SUMPRODUCT(($AT$3:$BE$3&lt;AT$3)*$AH121:$AS121))),2))</f>
        <v/>
      </c>
      <c r="AU121">
        <f>IF(AI121&lt;=0,0,ROUND(MIN(AI121,MAX(0,$F121-SUMPRODUCT(($AT$3:$BE$3&lt;AU$3)*$AH121:$AS121))),2))</f>
        <v/>
      </c>
      <c r="AV121">
        <f>IF(AJ121&lt;=0,0,ROUND(MIN(AJ121,MAX(0,$F121-SUMPRODUCT(($AT$3:$BE$3&lt;AV$3)*$AH121:$AS121))),2))</f>
        <v/>
      </c>
      <c r="AW121">
        <f>IF(AK121&lt;=0,0,ROUND(MIN(AK121,MAX(0,$F121-SUMPRODUCT(($AT$3:$BE$3&lt;AW$3)*$AH121:$AS121))),2))</f>
        <v/>
      </c>
      <c r="AX121">
        <f>IF(AL121&lt;=0,0,ROUND(MIN(AL121,MAX(0,$F121-SUMPRODUCT(($AT$3:$BE$3&lt;AX$3)*$AH121:$AS121))),2))</f>
        <v/>
      </c>
      <c r="AY121">
        <f>IF(AM121&lt;=0,0,ROUND(MIN(AM121,MAX(0,$F121-SUMPRODUCT(($AT$3:$BE$3&lt;AY$3)*$AH121:$AS121))),2))</f>
        <v/>
      </c>
      <c r="AZ121">
        <f>IF(AN121&lt;=0,0,ROUND(MIN(AN121,MAX(0,$F121-SUMPRODUCT(($AT$3:$BE$3&lt;AZ$3)*$AH121:$AS121))),2))</f>
        <v/>
      </c>
      <c r="BA121">
        <f>IF(AO121&lt;=0,0,ROUND(MIN(AO121,MAX(0,$F121-SUMPRODUCT(($AT$3:$BE$3&lt;BA$3)*$AH121:$AS121))),2))</f>
        <v/>
      </c>
      <c r="BB121">
        <f>IF(AP121&lt;=0,0,ROUND(MIN(AP121,MAX(0,$F121-SUMPRODUCT(($AT$3:$BE$3&lt;BB$3)*$AH121:$AS121))),2))</f>
        <v/>
      </c>
      <c r="BC121">
        <f>IF(AQ121&lt;=0,0,ROUND(MIN(AQ121,MAX(0,$F121-SUMPRODUCT(($AT$3:$BE$3&lt;BC$3)*$AH121:$AS121))),2))</f>
        <v/>
      </c>
      <c r="BD121">
        <f>IF(AR121&lt;=0,0,ROUND(MIN(AR121,MAX(0,$F121-SUMPRODUCT(($AT$3:$BE$3&lt;BD$3)*$AH121:$AS121))),2))</f>
        <v/>
      </c>
      <c r="BE121">
        <f>IF(AS121&lt;=0,0,ROUND(MIN(AS121,MAX(0,$F121-SUMPRODUCT(($AT$3:$BE$3&lt;BE$3)*$AH121:$AS121))),2))</f>
        <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row>
    <row r="122">
      <c r="A122" t="n">
        <v>117</v>
      </c>
      <c r="B122" s="29">
        <f>Months!B122</f>
        <v/>
      </c>
      <c r="C122">
        <f>Months!C122</f>
        <v/>
      </c>
      <c r="D122">
        <f>Months!D122</f>
        <v/>
      </c>
      <c r="E122">
        <f>SUM(V122:AG122)</f>
        <v/>
      </c>
      <c r="F122">
        <f>MAX(0,ROUND(C122+D122-E122,2))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f>IF(AH122&lt;=0,0,ROUND(MIN(AH122,MAX(0,$F122-SUMPRODUCT(($AT$3:$BE$3&lt;AT$3)*$AH122:$AS122))),2))</f>
        <v/>
      </c>
      <c r="AU122">
        <f>IF(AI122&lt;=0,0,ROUND(MIN(AI122,MAX(0,$F122-SUMPRODUCT(($AT$3:$BE$3&lt;AU$3)*$AH122:$AS122))),2))</f>
        <v/>
      </c>
      <c r="AV122">
        <f>IF(AJ122&lt;=0,0,ROUND(MIN(AJ122,MAX(0,$F122-SUMPRODUCT(($AT$3:$BE$3&lt;AV$3)*$AH122:$AS122))),2))</f>
        <v/>
      </c>
      <c r="AW122">
        <f>IF(AK122&lt;=0,0,ROUND(MIN(AK122,MAX(0,$F122-SUMPRODUCT(($AT$3:$BE$3&lt;AW$3)*$AH122:$AS122))),2))</f>
        <v/>
      </c>
      <c r="AX122">
        <f>IF(AL122&lt;=0,0,ROUND(MIN(AL122,MAX(0,$F122-SUMPRODUCT(($AT$3:$BE$3&lt;AX$3)*$AH122:$AS122))),2))</f>
        <v/>
      </c>
      <c r="AY122">
        <f>IF(AM122&lt;=0,0,ROUND(MIN(AM122,MAX(0,$F122-SUMPRODUCT(($AT$3:$BE$3&lt;AY$3)*$AH122:$AS122))),2))</f>
        <v/>
      </c>
      <c r="AZ122">
        <f>IF(AN122&lt;=0,0,ROUND(MIN(AN122,MAX(0,$F122-SUMPRODUCT(($AT$3:$BE$3&lt;AZ$3)*$AH122:$AS122))),2))</f>
        <v/>
      </c>
      <c r="BA122">
        <f>IF(AO122&lt;=0,0,ROUND(MIN(AO122,MAX(0,$F122-SUMPRODUCT(($AT$3:$BE$3&lt;BA$3)*$AH122:$AS122))),2))</f>
        <v/>
      </c>
      <c r="BB122">
        <f>IF(AP122&lt;=0,0,ROUND(MIN(AP122,MAX(0,$F122-SUMPRODUCT(($AT$3:$BE$3&lt;BB$3)*$AH122:$AS122))),2))</f>
        <v/>
      </c>
      <c r="BC122">
        <f>IF(AQ122&lt;=0,0,ROUND(MIN(AQ122,MAX(0,$F122-SUMPRODUCT(($AT$3:$BE$3&lt;BC$3)*$AH122:$AS122))),2))</f>
        <v/>
      </c>
      <c r="BD122">
        <f>IF(AR122&lt;=0,0,ROUND(MIN(AR122,MAX(0,$F122-SUMPRODUCT(($AT$3:$BE$3&lt;BD$3)*$AH122:$AS122))),2))</f>
        <v/>
      </c>
      <c r="BE122">
        <f>IF(AS122&lt;=0,0,ROUND(MIN(AS122,MAX(0,$F122-SUMPRODUCT(($AT$3:$BE$3&lt;BE$3)*$AH122:$AS122))),2))</f>
        <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row>
    <row r="123">
      <c r="A123" t="n">
        <v>118</v>
      </c>
      <c r="B123" s="29">
        <f>Months!B123</f>
        <v/>
      </c>
      <c r="C123">
        <f>Months!C123</f>
        <v/>
      </c>
      <c r="D123">
        <f>Months!D123</f>
        <v/>
      </c>
      <c r="E123">
        <f>SUM(V123:AG123)</f>
        <v/>
      </c>
      <c r="F123">
        <f>MAX(0,ROUND(C123+D123-E123,2))</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f>IF(AH123&lt;=0,0,ROUND(MIN(AH123,MAX(0,$F123-SUMPRODUCT(($AT$3:$BE$3&lt;AT$3)*$AH123:$AS123))),2))</f>
        <v/>
      </c>
      <c r="AU123">
        <f>IF(AI123&lt;=0,0,ROUND(MIN(AI123,MAX(0,$F123-SUMPRODUCT(($AT$3:$BE$3&lt;AU$3)*$AH123:$AS123))),2))</f>
        <v/>
      </c>
      <c r="AV123">
        <f>IF(AJ123&lt;=0,0,ROUND(MIN(AJ123,MAX(0,$F123-SUMPRODUCT(($AT$3:$BE$3&lt;AV$3)*$AH123:$AS123))),2))</f>
        <v/>
      </c>
      <c r="AW123">
        <f>IF(AK123&lt;=0,0,ROUND(MIN(AK123,MAX(0,$F123-SUMPRODUCT(($AT$3:$BE$3&lt;AW$3)*$AH123:$AS123))),2))</f>
        <v/>
      </c>
      <c r="AX123">
        <f>IF(AL123&lt;=0,0,ROUND(MIN(AL123,MAX(0,$F123-SUMPRODUCT(($AT$3:$BE$3&lt;AX$3)*$AH123:$AS123))),2))</f>
        <v/>
      </c>
      <c r="AY123">
        <f>IF(AM123&lt;=0,0,ROUND(MIN(AM123,MAX(0,$F123-SUMPRODUCT(($AT$3:$BE$3&lt;AY$3)*$AH123:$AS123))),2))</f>
        <v/>
      </c>
      <c r="AZ123">
        <f>IF(AN123&lt;=0,0,ROUND(MIN(AN123,MAX(0,$F123-SUMPRODUCT(($AT$3:$BE$3&lt;AZ$3)*$AH123:$AS123))),2))</f>
        <v/>
      </c>
      <c r="BA123">
        <f>IF(AO123&lt;=0,0,ROUND(MIN(AO123,MAX(0,$F123-SUMPRODUCT(($AT$3:$BE$3&lt;BA$3)*$AH123:$AS123))),2))</f>
        <v/>
      </c>
      <c r="BB123">
        <f>IF(AP123&lt;=0,0,ROUND(MIN(AP123,MAX(0,$F123-SUMPRODUCT(($AT$3:$BE$3&lt;BB$3)*$AH123:$AS123))),2))</f>
        <v/>
      </c>
      <c r="BC123">
        <f>IF(AQ123&lt;=0,0,ROUND(MIN(AQ123,MAX(0,$F123-SUMPRODUCT(($AT$3:$BE$3&lt;BC$3)*$AH123:$AS123))),2))</f>
        <v/>
      </c>
      <c r="BD123">
        <f>IF(AR123&lt;=0,0,ROUND(MIN(AR123,MAX(0,$F123-SUMPRODUCT(($AT$3:$BE$3&lt;BD$3)*$AH123:$AS123))),2))</f>
        <v/>
      </c>
      <c r="BE123">
        <f>IF(AS123&lt;=0,0,ROUND(MIN(AS123,MAX(0,$F123-SUMPRODUCT(($AT$3:$BE$3&lt;BE$3)*$AH123:$AS123))),2))</f>
        <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row>
    <row r="124">
      <c r="A124" t="n">
        <v>119</v>
      </c>
      <c r="B124" s="29">
        <f>Months!B124</f>
        <v/>
      </c>
      <c r="C124">
        <f>Months!C124</f>
        <v/>
      </c>
      <c r="D124">
        <f>Months!D124</f>
        <v/>
      </c>
      <c r="E124">
        <f>SUM(V124:AG124)</f>
        <v/>
      </c>
      <c r="F124">
        <f>MAX(0,ROUND(C124+D124-E124,2))</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f>IF(AH124&lt;=0,0,ROUND(MIN(AH124,MAX(0,$F124-SUMPRODUCT(($AT$3:$BE$3&lt;AT$3)*$AH124:$AS124))),2))</f>
        <v/>
      </c>
      <c r="AU124">
        <f>IF(AI124&lt;=0,0,ROUND(MIN(AI124,MAX(0,$F124-SUMPRODUCT(($AT$3:$BE$3&lt;AU$3)*$AH124:$AS124))),2))</f>
        <v/>
      </c>
      <c r="AV124">
        <f>IF(AJ124&lt;=0,0,ROUND(MIN(AJ124,MAX(0,$F124-SUMPRODUCT(($AT$3:$BE$3&lt;AV$3)*$AH124:$AS124))),2))</f>
        <v/>
      </c>
      <c r="AW124">
        <f>IF(AK124&lt;=0,0,ROUND(MIN(AK124,MAX(0,$F124-SUMPRODUCT(($AT$3:$BE$3&lt;AW$3)*$AH124:$AS124))),2))</f>
        <v/>
      </c>
      <c r="AX124">
        <f>IF(AL124&lt;=0,0,ROUND(MIN(AL124,MAX(0,$F124-SUMPRODUCT(($AT$3:$BE$3&lt;AX$3)*$AH124:$AS124))),2))</f>
        <v/>
      </c>
      <c r="AY124">
        <f>IF(AM124&lt;=0,0,ROUND(MIN(AM124,MAX(0,$F124-SUMPRODUCT(($AT$3:$BE$3&lt;AY$3)*$AH124:$AS124))),2))</f>
        <v/>
      </c>
      <c r="AZ124">
        <f>IF(AN124&lt;=0,0,ROUND(MIN(AN124,MAX(0,$F124-SUMPRODUCT(($AT$3:$BE$3&lt;AZ$3)*$AH124:$AS124))),2))</f>
        <v/>
      </c>
      <c r="BA124">
        <f>IF(AO124&lt;=0,0,ROUND(MIN(AO124,MAX(0,$F124-SUMPRODUCT(($AT$3:$BE$3&lt;BA$3)*$AH124:$AS124))),2))</f>
        <v/>
      </c>
      <c r="BB124">
        <f>IF(AP124&lt;=0,0,ROUND(MIN(AP124,MAX(0,$F124-SUMPRODUCT(($AT$3:$BE$3&lt;BB$3)*$AH124:$AS124))),2))</f>
        <v/>
      </c>
      <c r="BC124">
        <f>IF(AQ124&lt;=0,0,ROUND(MIN(AQ124,MAX(0,$F124-SUMPRODUCT(($AT$3:$BE$3&lt;BC$3)*$AH124:$AS124))),2))</f>
        <v/>
      </c>
      <c r="BD124">
        <f>IF(AR124&lt;=0,0,ROUND(MIN(AR124,MAX(0,$F124-SUMPRODUCT(($AT$3:$BE$3&lt;BD$3)*$AH124:$AS124))),2))</f>
        <v/>
      </c>
      <c r="BE124">
        <f>IF(AS124&lt;=0,0,ROUND(MIN(AS124,MAX(0,$F124-SUMPRODUCT(($AT$3:$BE$3&lt;BE$3)*$AH124:$AS124))),2))</f>
        <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row>
    <row r="125">
      <c r="A125" t="n">
        <v>120</v>
      </c>
      <c r="B125" s="29">
        <f>Months!B125</f>
        <v/>
      </c>
      <c r="C125">
        <f>Months!C125</f>
        <v/>
      </c>
      <c r="D125">
        <f>Months!D125</f>
        <v/>
      </c>
      <c r="E125">
        <f>SUM(V125:AG125)</f>
        <v/>
      </c>
      <c r="F125">
        <f>MAX(0,ROUND(C125+D125-E125,2))</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f>IF(AH125&lt;=0,0,ROUND(MIN(AH125,MAX(0,$F125-SUMPRODUCT(($AT$3:$BE$3&lt;AT$3)*$AH125:$AS125))),2))</f>
        <v/>
      </c>
      <c r="AU125">
        <f>IF(AI125&lt;=0,0,ROUND(MIN(AI125,MAX(0,$F125-SUMPRODUCT(($AT$3:$BE$3&lt;AU$3)*$AH125:$AS125))),2))</f>
        <v/>
      </c>
      <c r="AV125">
        <f>IF(AJ125&lt;=0,0,ROUND(MIN(AJ125,MAX(0,$F125-SUMPRODUCT(($AT$3:$BE$3&lt;AV$3)*$AH125:$AS125))),2))</f>
        <v/>
      </c>
      <c r="AW125">
        <f>IF(AK125&lt;=0,0,ROUND(MIN(AK125,MAX(0,$F125-SUMPRODUCT(($AT$3:$BE$3&lt;AW$3)*$AH125:$AS125))),2))</f>
        <v/>
      </c>
      <c r="AX125">
        <f>IF(AL125&lt;=0,0,ROUND(MIN(AL125,MAX(0,$F125-SUMPRODUCT(($AT$3:$BE$3&lt;AX$3)*$AH125:$AS125))),2))</f>
        <v/>
      </c>
      <c r="AY125">
        <f>IF(AM125&lt;=0,0,ROUND(MIN(AM125,MAX(0,$F125-SUMPRODUCT(($AT$3:$BE$3&lt;AY$3)*$AH125:$AS125))),2))</f>
        <v/>
      </c>
      <c r="AZ125">
        <f>IF(AN125&lt;=0,0,ROUND(MIN(AN125,MAX(0,$F125-SUMPRODUCT(($AT$3:$BE$3&lt;AZ$3)*$AH125:$AS125))),2))</f>
        <v/>
      </c>
      <c r="BA125">
        <f>IF(AO125&lt;=0,0,ROUND(MIN(AO125,MAX(0,$F125-SUMPRODUCT(($AT$3:$BE$3&lt;BA$3)*$AH125:$AS125))),2))</f>
        <v/>
      </c>
      <c r="BB125">
        <f>IF(AP125&lt;=0,0,ROUND(MIN(AP125,MAX(0,$F125-SUMPRODUCT(($AT$3:$BE$3&lt;BB$3)*$AH125:$AS125))),2))</f>
        <v/>
      </c>
      <c r="BC125">
        <f>IF(AQ125&lt;=0,0,ROUND(MIN(AQ125,MAX(0,$F125-SUMPRODUCT(($AT$3:$BE$3&lt;BC$3)*$AH125:$AS125))),2))</f>
        <v/>
      </c>
      <c r="BD125">
        <f>IF(AR125&lt;=0,0,ROUND(MIN(AR125,MAX(0,$F125-SUMPRODUCT(($AT$3:$BE$3&lt;BD$3)*$AH125:$AS125))),2))</f>
        <v/>
      </c>
      <c r="BE125">
        <f>IF(AS125&lt;=0,0,ROUND(MIN(AS125,MAX(0,$F125-SUMPRODUCT(($AT$3:$BE$3&lt;BE$3)*$AH125:$AS125))),2))</f>
        <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row>
    <row r="126">
      <c r="A126" t="n">
        <v>121</v>
      </c>
      <c r="B126" s="29">
        <f>Months!B126</f>
        <v/>
      </c>
      <c r="C126">
        <f>Months!C126</f>
        <v/>
      </c>
      <c r="D126">
        <f>Months!D126</f>
        <v/>
      </c>
      <c r="E126">
        <f>SUM(V126:AG126)</f>
        <v/>
      </c>
      <c r="F126">
        <f>MAX(0,ROUND(C126+D126-E126,2))</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f>IF(AH126&lt;=0,0,ROUND(MIN(AH126,MAX(0,$F126-SUMPRODUCT(($AT$3:$BE$3&lt;AT$3)*$AH126:$AS126))),2))</f>
        <v/>
      </c>
      <c r="AU126">
        <f>IF(AI126&lt;=0,0,ROUND(MIN(AI126,MAX(0,$F126-SUMPRODUCT(($AT$3:$BE$3&lt;AU$3)*$AH126:$AS126))),2))</f>
        <v/>
      </c>
      <c r="AV126">
        <f>IF(AJ126&lt;=0,0,ROUND(MIN(AJ126,MAX(0,$F126-SUMPRODUCT(($AT$3:$BE$3&lt;AV$3)*$AH126:$AS126))),2))</f>
        <v/>
      </c>
      <c r="AW126">
        <f>IF(AK126&lt;=0,0,ROUND(MIN(AK126,MAX(0,$F126-SUMPRODUCT(($AT$3:$BE$3&lt;AW$3)*$AH126:$AS126))),2))</f>
        <v/>
      </c>
      <c r="AX126">
        <f>IF(AL126&lt;=0,0,ROUND(MIN(AL126,MAX(0,$F126-SUMPRODUCT(($AT$3:$BE$3&lt;AX$3)*$AH126:$AS126))),2))</f>
        <v/>
      </c>
      <c r="AY126">
        <f>IF(AM126&lt;=0,0,ROUND(MIN(AM126,MAX(0,$F126-SUMPRODUCT(($AT$3:$BE$3&lt;AY$3)*$AH126:$AS126))),2))</f>
        <v/>
      </c>
      <c r="AZ126">
        <f>IF(AN126&lt;=0,0,ROUND(MIN(AN126,MAX(0,$F126-SUMPRODUCT(($AT$3:$BE$3&lt;AZ$3)*$AH126:$AS126))),2))</f>
        <v/>
      </c>
      <c r="BA126">
        <f>IF(AO126&lt;=0,0,ROUND(MIN(AO126,MAX(0,$F126-SUMPRODUCT(($AT$3:$BE$3&lt;BA$3)*$AH126:$AS126))),2))</f>
        <v/>
      </c>
      <c r="BB126">
        <f>IF(AP126&lt;=0,0,ROUND(MIN(AP126,MAX(0,$F126-SUMPRODUCT(($AT$3:$BE$3&lt;BB$3)*$AH126:$AS126))),2))</f>
        <v/>
      </c>
      <c r="BC126">
        <f>IF(AQ126&lt;=0,0,ROUND(MIN(AQ126,MAX(0,$F126-SUMPRODUCT(($AT$3:$BE$3&lt;BC$3)*$AH126:$AS126))),2))</f>
        <v/>
      </c>
      <c r="BD126">
        <f>IF(AR126&lt;=0,0,ROUND(MIN(AR126,MAX(0,$F126-SUMPRODUCT(($AT$3:$BE$3&lt;BD$3)*$AH126:$AS126))),2))</f>
        <v/>
      </c>
      <c r="BE126">
        <f>IF(AS126&lt;=0,0,ROUND(MIN(AS126,MAX(0,$F126-SUMPRODUCT(($AT$3:$BE$3&lt;BE$3)*$AH126:$AS126))),2))</f>
        <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row>
    <row r="127">
      <c r="A127" t="n">
        <v>122</v>
      </c>
      <c r="B127" s="29">
        <f>Months!B127</f>
        <v/>
      </c>
      <c r="C127">
        <f>Months!C127</f>
        <v/>
      </c>
      <c r="D127">
        <f>Months!D127</f>
        <v/>
      </c>
      <c r="E127">
        <f>SUM(V127:AG127)</f>
        <v/>
      </c>
      <c r="F127">
        <f>MAX(0,ROUND(C127+D127-E127,2))</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f>IF(AH127&lt;=0,0,ROUND(MIN(AH127,MAX(0,$F127-SUMPRODUCT(($AT$3:$BE$3&lt;AT$3)*$AH127:$AS127))),2))</f>
        <v/>
      </c>
      <c r="AU127">
        <f>IF(AI127&lt;=0,0,ROUND(MIN(AI127,MAX(0,$F127-SUMPRODUCT(($AT$3:$BE$3&lt;AU$3)*$AH127:$AS127))),2))</f>
        <v/>
      </c>
      <c r="AV127">
        <f>IF(AJ127&lt;=0,0,ROUND(MIN(AJ127,MAX(0,$F127-SUMPRODUCT(($AT$3:$BE$3&lt;AV$3)*$AH127:$AS127))),2))</f>
        <v/>
      </c>
      <c r="AW127">
        <f>IF(AK127&lt;=0,0,ROUND(MIN(AK127,MAX(0,$F127-SUMPRODUCT(($AT$3:$BE$3&lt;AW$3)*$AH127:$AS127))),2))</f>
        <v/>
      </c>
      <c r="AX127">
        <f>IF(AL127&lt;=0,0,ROUND(MIN(AL127,MAX(0,$F127-SUMPRODUCT(($AT$3:$BE$3&lt;AX$3)*$AH127:$AS127))),2))</f>
        <v/>
      </c>
      <c r="AY127">
        <f>IF(AM127&lt;=0,0,ROUND(MIN(AM127,MAX(0,$F127-SUMPRODUCT(($AT$3:$BE$3&lt;AY$3)*$AH127:$AS127))),2))</f>
        <v/>
      </c>
      <c r="AZ127">
        <f>IF(AN127&lt;=0,0,ROUND(MIN(AN127,MAX(0,$F127-SUMPRODUCT(($AT$3:$BE$3&lt;AZ$3)*$AH127:$AS127))),2))</f>
        <v/>
      </c>
      <c r="BA127">
        <f>IF(AO127&lt;=0,0,ROUND(MIN(AO127,MAX(0,$F127-SUMPRODUCT(($AT$3:$BE$3&lt;BA$3)*$AH127:$AS127))),2))</f>
        <v/>
      </c>
      <c r="BB127">
        <f>IF(AP127&lt;=0,0,ROUND(MIN(AP127,MAX(0,$F127-SUMPRODUCT(($AT$3:$BE$3&lt;BB$3)*$AH127:$AS127))),2))</f>
        <v/>
      </c>
      <c r="BC127">
        <f>IF(AQ127&lt;=0,0,ROUND(MIN(AQ127,MAX(0,$F127-SUMPRODUCT(($AT$3:$BE$3&lt;BC$3)*$AH127:$AS127))),2))</f>
        <v/>
      </c>
      <c r="BD127">
        <f>IF(AR127&lt;=0,0,ROUND(MIN(AR127,MAX(0,$F127-SUMPRODUCT(($AT$3:$BE$3&lt;BD$3)*$AH127:$AS127))),2))</f>
        <v/>
      </c>
      <c r="BE127">
        <f>IF(AS127&lt;=0,0,ROUND(MIN(AS127,MAX(0,$F127-SUMPRODUCT(($AT$3:$BE$3&lt;BE$3)*$AH127:$AS127))),2))</f>
        <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row>
    <row r="128">
      <c r="A128" t="n">
        <v>123</v>
      </c>
      <c r="B128" s="29">
        <f>Months!B128</f>
        <v/>
      </c>
      <c r="C128">
        <f>Months!C128</f>
        <v/>
      </c>
      <c r="D128">
        <f>Months!D128</f>
        <v/>
      </c>
      <c r="E128">
        <f>SUM(V128:AG128)</f>
        <v/>
      </c>
      <c r="F128">
        <f>MAX(0,ROUND(C128+D128-E128,2))</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f>IF(AH128&lt;=0,0,ROUND(MIN(AH128,MAX(0,$F128-SUMPRODUCT(($AT$3:$BE$3&lt;AT$3)*$AH128:$AS128))),2))</f>
        <v/>
      </c>
      <c r="AU128">
        <f>IF(AI128&lt;=0,0,ROUND(MIN(AI128,MAX(0,$F128-SUMPRODUCT(($AT$3:$BE$3&lt;AU$3)*$AH128:$AS128))),2))</f>
        <v/>
      </c>
      <c r="AV128">
        <f>IF(AJ128&lt;=0,0,ROUND(MIN(AJ128,MAX(0,$F128-SUMPRODUCT(($AT$3:$BE$3&lt;AV$3)*$AH128:$AS128))),2))</f>
        <v/>
      </c>
      <c r="AW128">
        <f>IF(AK128&lt;=0,0,ROUND(MIN(AK128,MAX(0,$F128-SUMPRODUCT(($AT$3:$BE$3&lt;AW$3)*$AH128:$AS128))),2))</f>
        <v/>
      </c>
      <c r="AX128">
        <f>IF(AL128&lt;=0,0,ROUND(MIN(AL128,MAX(0,$F128-SUMPRODUCT(($AT$3:$BE$3&lt;AX$3)*$AH128:$AS128))),2))</f>
        <v/>
      </c>
      <c r="AY128">
        <f>IF(AM128&lt;=0,0,ROUND(MIN(AM128,MAX(0,$F128-SUMPRODUCT(($AT$3:$BE$3&lt;AY$3)*$AH128:$AS128))),2))</f>
        <v/>
      </c>
      <c r="AZ128">
        <f>IF(AN128&lt;=0,0,ROUND(MIN(AN128,MAX(0,$F128-SUMPRODUCT(($AT$3:$BE$3&lt;AZ$3)*$AH128:$AS128))),2))</f>
        <v/>
      </c>
      <c r="BA128">
        <f>IF(AO128&lt;=0,0,ROUND(MIN(AO128,MAX(0,$F128-SUMPRODUCT(($AT$3:$BE$3&lt;BA$3)*$AH128:$AS128))),2))</f>
        <v/>
      </c>
      <c r="BB128">
        <f>IF(AP128&lt;=0,0,ROUND(MIN(AP128,MAX(0,$F128-SUMPRODUCT(($AT$3:$BE$3&lt;BB$3)*$AH128:$AS128))),2))</f>
        <v/>
      </c>
      <c r="BC128">
        <f>IF(AQ128&lt;=0,0,ROUND(MIN(AQ128,MAX(0,$F128-SUMPRODUCT(($AT$3:$BE$3&lt;BC$3)*$AH128:$AS128))),2))</f>
        <v/>
      </c>
      <c r="BD128">
        <f>IF(AR128&lt;=0,0,ROUND(MIN(AR128,MAX(0,$F128-SUMPRODUCT(($AT$3:$BE$3&lt;BD$3)*$AH128:$AS128))),2))</f>
        <v/>
      </c>
      <c r="BE128">
        <f>IF(AS128&lt;=0,0,ROUND(MIN(AS128,MAX(0,$F128-SUMPRODUCT(($AT$3:$BE$3&lt;BE$3)*$AH128:$AS128))),2))</f>
        <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row>
    <row r="129">
      <c r="A129" t="n">
        <v>124</v>
      </c>
      <c r="B129" s="29">
        <f>Months!B129</f>
        <v/>
      </c>
      <c r="C129">
        <f>Months!C129</f>
        <v/>
      </c>
      <c r="D129">
        <f>Months!D129</f>
        <v/>
      </c>
      <c r="E129">
        <f>SUM(V129:AG129)</f>
        <v/>
      </c>
      <c r="F129">
        <f>MAX(0,ROUND(C129+D129-E129,2))</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f>IF(AH129&lt;=0,0,ROUND(MIN(AH129,MAX(0,$F129-SUMPRODUCT(($AT$3:$BE$3&lt;AT$3)*$AH129:$AS129))),2))</f>
        <v/>
      </c>
      <c r="AU129">
        <f>IF(AI129&lt;=0,0,ROUND(MIN(AI129,MAX(0,$F129-SUMPRODUCT(($AT$3:$BE$3&lt;AU$3)*$AH129:$AS129))),2))</f>
        <v/>
      </c>
      <c r="AV129">
        <f>IF(AJ129&lt;=0,0,ROUND(MIN(AJ129,MAX(0,$F129-SUMPRODUCT(($AT$3:$BE$3&lt;AV$3)*$AH129:$AS129))),2))</f>
        <v/>
      </c>
      <c r="AW129">
        <f>IF(AK129&lt;=0,0,ROUND(MIN(AK129,MAX(0,$F129-SUMPRODUCT(($AT$3:$BE$3&lt;AW$3)*$AH129:$AS129))),2))</f>
        <v/>
      </c>
      <c r="AX129">
        <f>IF(AL129&lt;=0,0,ROUND(MIN(AL129,MAX(0,$F129-SUMPRODUCT(($AT$3:$BE$3&lt;AX$3)*$AH129:$AS129))),2))</f>
        <v/>
      </c>
      <c r="AY129">
        <f>IF(AM129&lt;=0,0,ROUND(MIN(AM129,MAX(0,$F129-SUMPRODUCT(($AT$3:$BE$3&lt;AY$3)*$AH129:$AS129))),2))</f>
        <v/>
      </c>
      <c r="AZ129">
        <f>IF(AN129&lt;=0,0,ROUND(MIN(AN129,MAX(0,$F129-SUMPRODUCT(($AT$3:$BE$3&lt;AZ$3)*$AH129:$AS129))),2))</f>
        <v/>
      </c>
      <c r="BA129">
        <f>IF(AO129&lt;=0,0,ROUND(MIN(AO129,MAX(0,$F129-SUMPRODUCT(($AT$3:$BE$3&lt;BA$3)*$AH129:$AS129))),2))</f>
        <v/>
      </c>
      <c r="BB129">
        <f>IF(AP129&lt;=0,0,ROUND(MIN(AP129,MAX(0,$F129-SUMPRODUCT(($AT$3:$BE$3&lt;BB$3)*$AH129:$AS129))),2))</f>
        <v/>
      </c>
      <c r="BC129">
        <f>IF(AQ129&lt;=0,0,ROUND(MIN(AQ129,MAX(0,$F129-SUMPRODUCT(($AT$3:$BE$3&lt;BC$3)*$AH129:$AS129))),2))</f>
        <v/>
      </c>
      <c r="BD129">
        <f>IF(AR129&lt;=0,0,ROUND(MIN(AR129,MAX(0,$F129-SUMPRODUCT(($AT$3:$BE$3&lt;BD$3)*$AH129:$AS129))),2))</f>
        <v/>
      </c>
      <c r="BE129">
        <f>IF(AS129&lt;=0,0,ROUND(MIN(AS129,MAX(0,$F129-SUMPRODUCT(($AT$3:$BE$3&lt;BE$3)*$AH129:$AS129))),2))</f>
        <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row>
    <row r="130">
      <c r="A130" t="n">
        <v>125</v>
      </c>
      <c r="B130" s="29">
        <f>Months!B130</f>
        <v/>
      </c>
      <c r="C130">
        <f>Months!C130</f>
        <v/>
      </c>
      <c r="D130">
        <f>Months!D130</f>
        <v/>
      </c>
      <c r="E130">
        <f>SUM(V130:AG130)</f>
        <v/>
      </c>
      <c r="F130">
        <f>MAX(0,ROUND(C130+D130-E130,2))</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f>IF(AH130&lt;=0,0,ROUND(MIN(AH130,MAX(0,$F130-SUMPRODUCT(($AT$3:$BE$3&lt;AT$3)*$AH130:$AS130))),2))</f>
        <v/>
      </c>
      <c r="AU130">
        <f>IF(AI130&lt;=0,0,ROUND(MIN(AI130,MAX(0,$F130-SUMPRODUCT(($AT$3:$BE$3&lt;AU$3)*$AH130:$AS130))),2))</f>
        <v/>
      </c>
      <c r="AV130">
        <f>IF(AJ130&lt;=0,0,ROUND(MIN(AJ130,MAX(0,$F130-SUMPRODUCT(($AT$3:$BE$3&lt;AV$3)*$AH130:$AS130))),2))</f>
        <v/>
      </c>
      <c r="AW130">
        <f>IF(AK130&lt;=0,0,ROUND(MIN(AK130,MAX(0,$F130-SUMPRODUCT(($AT$3:$BE$3&lt;AW$3)*$AH130:$AS130))),2))</f>
        <v/>
      </c>
      <c r="AX130">
        <f>IF(AL130&lt;=0,0,ROUND(MIN(AL130,MAX(0,$F130-SUMPRODUCT(($AT$3:$BE$3&lt;AX$3)*$AH130:$AS130))),2))</f>
        <v/>
      </c>
      <c r="AY130">
        <f>IF(AM130&lt;=0,0,ROUND(MIN(AM130,MAX(0,$F130-SUMPRODUCT(($AT$3:$BE$3&lt;AY$3)*$AH130:$AS130))),2))</f>
        <v/>
      </c>
      <c r="AZ130">
        <f>IF(AN130&lt;=0,0,ROUND(MIN(AN130,MAX(0,$F130-SUMPRODUCT(($AT$3:$BE$3&lt;AZ$3)*$AH130:$AS130))),2))</f>
        <v/>
      </c>
      <c r="BA130">
        <f>IF(AO130&lt;=0,0,ROUND(MIN(AO130,MAX(0,$F130-SUMPRODUCT(($AT$3:$BE$3&lt;BA$3)*$AH130:$AS130))),2))</f>
        <v/>
      </c>
      <c r="BB130">
        <f>IF(AP130&lt;=0,0,ROUND(MIN(AP130,MAX(0,$F130-SUMPRODUCT(($AT$3:$BE$3&lt;BB$3)*$AH130:$AS130))),2))</f>
        <v/>
      </c>
      <c r="BC130">
        <f>IF(AQ130&lt;=0,0,ROUND(MIN(AQ130,MAX(0,$F130-SUMPRODUCT(($AT$3:$BE$3&lt;BC$3)*$AH130:$AS130))),2))</f>
        <v/>
      </c>
      <c r="BD130">
        <f>IF(AR130&lt;=0,0,ROUND(MIN(AR130,MAX(0,$F130-SUMPRODUCT(($AT$3:$BE$3&lt;BD$3)*$AH130:$AS130))),2))</f>
        <v/>
      </c>
      <c r="BE130">
        <f>IF(AS130&lt;=0,0,ROUND(MIN(AS130,MAX(0,$F130-SUMPRODUCT(($AT$3:$BE$3&lt;BE$3)*$AH130:$AS130))),2))</f>
        <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row>
    <row r="131">
      <c r="A131" t="n">
        <v>126</v>
      </c>
      <c r="B131" s="29">
        <f>Months!B131</f>
        <v/>
      </c>
      <c r="C131">
        <f>Months!C131</f>
        <v/>
      </c>
      <c r="D131">
        <f>Months!D131</f>
        <v/>
      </c>
      <c r="E131">
        <f>SUM(V131:AG131)</f>
        <v/>
      </c>
      <c r="F131">
        <f>MAX(0,ROUND(C131+D131-E131,2))</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f>IF(AH131&lt;=0,0,ROUND(MIN(AH131,MAX(0,$F131-SUMPRODUCT(($AT$3:$BE$3&lt;AT$3)*$AH131:$AS131))),2))</f>
        <v/>
      </c>
      <c r="AU131">
        <f>IF(AI131&lt;=0,0,ROUND(MIN(AI131,MAX(0,$F131-SUMPRODUCT(($AT$3:$BE$3&lt;AU$3)*$AH131:$AS131))),2))</f>
        <v/>
      </c>
      <c r="AV131">
        <f>IF(AJ131&lt;=0,0,ROUND(MIN(AJ131,MAX(0,$F131-SUMPRODUCT(($AT$3:$BE$3&lt;AV$3)*$AH131:$AS131))),2))</f>
        <v/>
      </c>
      <c r="AW131">
        <f>IF(AK131&lt;=0,0,ROUND(MIN(AK131,MAX(0,$F131-SUMPRODUCT(($AT$3:$BE$3&lt;AW$3)*$AH131:$AS131))),2))</f>
        <v/>
      </c>
      <c r="AX131">
        <f>IF(AL131&lt;=0,0,ROUND(MIN(AL131,MAX(0,$F131-SUMPRODUCT(($AT$3:$BE$3&lt;AX$3)*$AH131:$AS131))),2))</f>
        <v/>
      </c>
      <c r="AY131">
        <f>IF(AM131&lt;=0,0,ROUND(MIN(AM131,MAX(0,$F131-SUMPRODUCT(($AT$3:$BE$3&lt;AY$3)*$AH131:$AS131))),2))</f>
        <v/>
      </c>
      <c r="AZ131">
        <f>IF(AN131&lt;=0,0,ROUND(MIN(AN131,MAX(0,$F131-SUMPRODUCT(($AT$3:$BE$3&lt;AZ$3)*$AH131:$AS131))),2))</f>
        <v/>
      </c>
      <c r="BA131">
        <f>IF(AO131&lt;=0,0,ROUND(MIN(AO131,MAX(0,$F131-SUMPRODUCT(($AT$3:$BE$3&lt;BA$3)*$AH131:$AS131))),2))</f>
        <v/>
      </c>
      <c r="BB131">
        <f>IF(AP131&lt;=0,0,ROUND(MIN(AP131,MAX(0,$F131-SUMPRODUCT(($AT$3:$BE$3&lt;BB$3)*$AH131:$AS131))),2))</f>
        <v/>
      </c>
      <c r="BC131">
        <f>IF(AQ131&lt;=0,0,ROUND(MIN(AQ131,MAX(0,$F131-SUMPRODUCT(($AT$3:$BE$3&lt;BC$3)*$AH131:$AS131))),2))</f>
        <v/>
      </c>
      <c r="BD131">
        <f>IF(AR131&lt;=0,0,ROUND(MIN(AR131,MAX(0,$F131-SUMPRODUCT(($AT$3:$BE$3&lt;BD$3)*$AH131:$AS131))),2))</f>
        <v/>
      </c>
      <c r="BE131">
        <f>IF(AS131&lt;=0,0,ROUND(MIN(AS131,MAX(0,$F131-SUMPRODUCT(($AT$3:$BE$3&lt;BE$3)*$AH131:$AS131))),2))</f>
        <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row>
    <row r="132">
      <c r="A132" t="n">
        <v>127</v>
      </c>
      <c r="B132" s="29">
        <f>Months!B132</f>
        <v/>
      </c>
      <c r="C132">
        <f>Months!C132</f>
        <v/>
      </c>
      <c r="D132">
        <f>Months!D132</f>
        <v/>
      </c>
      <c r="E132">
        <f>SUM(V132:AG132)</f>
        <v/>
      </c>
      <c r="F132">
        <f>MAX(0,ROUND(C132+D132-E132,2))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f>IF(AH132&lt;=0,0,ROUND(MIN(AH132,MAX(0,$F132-SUMPRODUCT(($AT$3:$BE$3&lt;AT$3)*$AH132:$AS132))),2))</f>
        <v/>
      </c>
      <c r="AU132">
        <f>IF(AI132&lt;=0,0,ROUND(MIN(AI132,MAX(0,$F132-SUMPRODUCT(($AT$3:$BE$3&lt;AU$3)*$AH132:$AS132))),2))</f>
        <v/>
      </c>
      <c r="AV132">
        <f>IF(AJ132&lt;=0,0,ROUND(MIN(AJ132,MAX(0,$F132-SUMPRODUCT(($AT$3:$BE$3&lt;AV$3)*$AH132:$AS132))),2))</f>
        <v/>
      </c>
      <c r="AW132">
        <f>IF(AK132&lt;=0,0,ROUND(MIN(AK132,MAX(0,$F132-SUMPRODUCT(($AT$3:$BE$3&lt;AW$3)*$AH132:$AS132))),2))</f>
        <v/>
      </c>
      <c r="AX132">
        <f>IF(AL132&lt;=0,0,ROUND(MIN(AL132,MAX(0,$F132-SUMPRODUCT(($AT$3:$BE$3&lt;AX$3)*$AH132:$AS132))),2))</f>
        <v/>
      </c>
      <c r="AY132">
        <f>IF(AM132&lt;=0,0,ROUND(MIN(AM132,MAX(0,$F132-SUMPRODUCT(($AT$3:$BE$3&lt;AY$3)*$AH132:$AS132))),2))</f>
        <v/>
      </c>
      <c r="AZ132">
        <f>IF(AN132&lt;=0,0,ROUND(MIN(AN132,MAX(0,$F132-SUMPRODUCT(($AT$3:$BE$3&lt;AZ$3)*$AH132:$AS132))),2))</f>
        <v/>
      </c>
      <c r="BA132">
        <f>IF(AO132&lt;=0,0,ROUND(MIN(AO132,MAX(0,$F132-SUMPRODUCT(($AT$3:$BE$3&lt;BA$3)*$AH132:$AS132))),2))</f>
        <v/>
      </c>
      <c r="BB132">
        <f>IF(AP132&lt;=0,0,ROUND(MIN(AP132,MAX(0,$F132-SUMPRODUCT(($AT$3:$BE$3&lt;BB$3)*$AH132:$AS132))),2))</f>
        <v/>
      </c>
      <c r="BC132">
        <f>IF(AQ132&lt;=0,0,ROUND(MIN(AQ132,MAX(0,$F132-SUMPRODUCT(($AT$3:$BE$3&lt;BC$3)*$AH132:$AS132))),2))</f>
        <v/>
      </c>
      <c r="BD132">
        <f>IF(AR132&lt;=0,0,ROUND(MIN(AR132,MAX(0,$F132-SUMPRODUCT(($AT$3:$BE$3&lt;BD$3)*$AH132:$AS132))),2))</f>
        <v/>
      </c>
      <c r="BE132">
        <f>IF(AS132&lt;=0,0,ROUND(MIN(AS132,MAX(0,$F132-SUMPRODUCT(($AT$3:$BE$3&lt;BE$3)*$AH132:$AS132))),2))</f>
        <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row>
    <row r="133">
      <c r="A133" t="n">
        <v>128</v>
      </c>
      <c r="B133" s="29">
        <f>Months!B133</f>
        <v/>
      </c>
      <c r="C133">
        <f>Months!C133</f>
        <v/>
      </c>
      <c r="D133">
        <f>Months!D133</f>
        <v/>
      </c>
      <c r="E133">
        <f>SUM(V133:AG133)</f>
        <v/>
      </c>
      <c r="F133">
        <f>MAX(0,ROUND(C133+D133-E133,2))</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f>IF(AH133&lt;=0,0,ROUND(MIN(AH133,MAX(0,$F133-SUMPRODUCT(($AT$3:$BE$3&lt;AT$3)*$AH133:$AS133))),2))</f>
        <v/>
      </c>
      <c r="AU133">
        <f>IF(AI133&lt;=0,0,ROUND(MIN(AI133,MAX(0,$F133-SUMPRODUCT(($AT$3:$BE$3&lt;AU$3)*$AH133:$AS133))),2))</f>
        <v/>
      </c>
      <c r="AV133">
        <f>IF(AJ133&lt;=0,0,ROUND(MIN(AJ133,MAX(0,$F133-SUMPRODUCT(($AT$3:$BE$3&lt;AV$3)*$AH133:$AS133))),2))</f>
        <v/>
      </c>
      <c r="AW133">
        <f>IF(AK133&lt;=0,0,ROUND(MIN(AK133,MAX(0,$F133-SUMPRODUCT(($AT$3:$BE$3&lt;AW$3)*$AH133:$AS133))),2))</f>
        <v/>
      </c>
      <c r="AX133">
        <f>IF(AL133&lt;=0,0,ROUND(MIN(AL133,MAX(0,$F133-SUMPRODUCT(($AT$3:$BE$3&lt;AX$3)*$AH133:$AS133))),2))</f>
        <v/>
      </c>
      <c r="AY133">
        <f>IF(AM133&lt;=0,0,ROUND(MIN(AM133,MAX(0,$F133-SUMPRODUCT(($AT$3:$BE$3&lt;AY$3)*$AH133:$AS133))),2))</f>
        <v/>
      </c>
      <c r="AZ133">
        <f>IF(AN133&lt;=0,0,ROUND(MIN(AN133,MAX(0,$F133-SUMPRODUCT(($AT$3:$BE$3&lt;AZ$3)*$AH133:$AS133))),2))</f>
        <v/>
      </c>
      <c r="BA133">
        <f>IF(AO133&lt;=0,0,ROUND(MIN(AO133,MAX(0,$F133-SUMPRODUCT(($AT$3:$BE$3&lt;BA$3)*$AH133:$AS133))),2))</f>
        <v/>
      </c>
      <c r="BB133">
        <f>IF(AP133&lt;=0,0,ROUND(MIN(AP133,MAX(0,$F133-SUMPRODUCT(($AT$3:$BE$3&lt;BB$3)*$AH133:$AS133))),2))</f>
        <v/>
      </c>
      <c r="BC133">
        <f>IF(AQ133&lt;=0,0,ROUND(MIN(AQ133,MAX(0,$F133-SUMPRODUCT(($AT$3:$BE$3&lt;BC$3)*$AH133:$AS133))),2))</f>
        <v/>
      </c>
      <c r="BD133">
        <f>IF(AR133&lt;=0,0,ROUND(MIN(AR133,MAX(0,$F133-SUMPRODUCT(($AT$3:$BE$3&lt;BD$3)*$AH133:$AS133))),2))</f>
        <v/>
      </c>
      <c r="BE133">
        <f>IF(AS133&lt;=0,0,ROUND(MIN(AS133,MAX(0,$F133-SUMPRODUCT(($AT$3:$BE$3&lt;BE$3)*$AH133:$AS133))),2))</f>
        <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row>
    <row r="134">
      <c r="A134" t="n">
        <v>129</v>
      </c>
      <c r="B134" s="29">
        <f>Months!B134</f>
        <v/>
      </c>
      <c r="C134">
        <f>Months!C134</f>
        <v/>
      </c>
      <c r="D134">
        <f>Months!D134</f>
        <v/>
      </c>
      <c r="E134">
        <f>SUM(V134:AG134)</f>
        <v/>
      </c>
      <c r="F134">
        <f>MAX(0,ROUND(C134+D134-E134,2))</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f>IF(AH134&lt;=0,0,ROUND(MIN(AH134,MAX(0,$F134-SUMPRODUCT(($AT$3:$BE$3&lt;AT$3)*$AH134:$AS134))),2))</f>
        <v/>
      </c>
      <c r="AU134">
        <f>IF(AI134&lt;=0,0,ROUND(MIN(AI134,MAX(0,$F134-SUMPRODUCT(($AT$3:$BE$3&lt;AU$3)*$AH134:$AS134))),2))</f>
        <v/>
      </c>
      <c r="AV134">
        <f>IF(AJ134&lt;=0,0,ROUND(MIN(AJ134,MAX(0,$F134-SUMPRODUCT(($AT$3:$BE$3&lt;AV$3)*$AH134:$AS134))),2))</f>
        <v/>
      </c>
      <c r="AW134">
        <f>IF(AK134&lt;=0,0,ROUND(MIN(AK134,MAX(0,$F134-SUMPRODUCT(($AT$3:$BE$3&lt;AW$3)*$AH134:$AS134))),2))</f>
        <v/>
      </c>
      <c r="AX134">
        <f>IF(AL134&lt;=0,0,ROUND(MIN(AL134,MAX(0,$F134-SUMPRODUCT(($AT$3:$BE$3&lt;AX$3)*$AH134:$AS134))),2))</f>
        <v/>
      </c>
      <c r="AY134">
        <f>IF(AM134&lt;=0,0,ROUND(MIN(AM134,MAX(0,$F134-SUMPRODUCT(($AT$3:$BE$3&lt;AY$3)*$AH134:$AS134))),2))</f>
        <v/>
      </c>
      <c r="AZ134">
        <f>IF(AN134&lt;=0,0,ROUND(MIN(AN134,MAX(0,$F134-SUMPRODUCT(($AT$3:$BE$3&lt;AZ$3)*$AH134:$AS134))),2))</f>
        <v/>
      </c>
      <c r="BA134">
        <f>IF(AO134&lt;=0,0,ROUND(MIN(AO134,MAX(0,$F134-SUMPRODUCT(($AT$3:$BE$3&lt;BA$3)*$AH134:$AS134))),2))</f>
        <v/>
      </c>
      <c r="BB134">
        <f>IF(AP134&lt;=0,0,ROUND(MIN(AP134,MAX(0,$F134-SUMPRODUCT(($AT$3:$BE$3&lt;BB$3)*$AH134:$AS134))),2))</f>
        <v/>
      </c>
      <c r="BC134">
        <f>IF(AQ134&lt;=0,0,ROUND(MIN(AQ134,MAX(0,$F134-SUMPRODUCT(($AT$3:$BE$3&lt;BC$3)*$AH134:$AS134))),2))</f>
        <v/>
      </c>
      <c r="BD134">
        <f>IF(AR134&lt;=0,0,ROUND(MIN(AR134,MAX(0,$F134-SUMPRODUCT(($AT$3:$BE$3&lt;BD$3)*$AH134:$AS134))),2))</f>
        <v/>
      </c>
      <c r="BE134">
        <f>IF(AS134&lt;=0,0,ROUND(MIN(AS134,MAX(0,$F134-SUMPRODUCT(($AT$3:$BE$3&lt;BE$3)*$AH134:$AS134))),2))</f>
        <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row>
    <row r="135">
      <c r="A135" t="n">
        <v>130</v>
      </c>
      <c r="B135" s="29">
        <f>Months!B135</f>
        <v/>
      </c>
      <c r="C135">
        <f>Months!C135</f>
        <v/>
      </c>
      <c r="D135">
        <f>Months!D135</f>
        <v/>
      </c>
      <c r="E135">
        <f>SUM(V135:AG135)</f>
        <v/>
      </c>
      <c r="F135">
        <f>MAX(0,ROUND(C135+D135-E135,2))</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f>IF(AH135&lt;=0,0,ROUND(MIN(AH135,MAX(0,$F135-SUMPRODUCT(($AT$3:$BE$3&lt;AT$3)*$AH135:$AS135))),2))</f>
        <v/>
      </c>
      <c r="AU135">
        <f>IF(AI135&lt;=0,0,ROUND(MIN(AI135,MAX(0,$F135-SUMPRODUCT(($AT$3:$BE$3&lt;AU$3)*$AH135:$AS135))),2))</f>
        <v/>
      </c>
      <c r="AV135">
        <f>IF(AJ135&lt;=0,0,ROUND(MIN(AJ135,MAX(0,$F135-SUMPRODUCT(($AT$3:$BE$3&lt;AV$3)*$AH135:$AS135))),2))</f>
        <v/>
      </c>
      <c r="AW135">
        <f>IF(AK135&lt;=0,0,ROUND(MIN(AK135,MAX(0,$F135-SUMPRODUCT(($AT$3:$BE$3&lt;AW$3)*$AH135:$AS135))),2))</f>
        <v/>
      </c>
      <c r="AX135">
        <f>IF(AL135&lt;=0,0,ROUND(MIN(AL135,MAX(0,$F135-SUMPRODUCT(($AT$3:$BE$3&lt;AX$3)*$AH135:$AS135))),2))</f>
        <v/>
      </c>
      <c r="AY135">
        <f>IF(AM135&lt;=0,0,ROUND(MIN(AM135,MAX(0,$F135-SUMPRODUCT(($AT$3:$BE$3&lt;AY$3)*$AH135:$AS135))),2))</f>
        <v/>
      </c>
      <c r="AZ135">
        <f>IF(AN135&lt;=0,0,ROUND(MIN(AN135,MAX(0,$F135-SUMPRODUCT(($AT$3:$BE$3&lt;AZ$3)*$AH135:$AS135))),2))</f>
        <v/>
      </c>
      <c r="BA135">
        <f>IF(AO135&lt;=0,0,ROUND(MIN(AO135,MAX(0,$F135-SUMPRODUCT(($AT$3:$BE$3&lt;BA$3)*$AH135:$AS135))),2))</f>
        <v/>
      </c>
      <c r="BB135">
        <f>IF(AP135&lt;=0,0,ROUND(MIN(AP135,MAX(0,$F135-SUMPRODUCT(($AT$3:$BE$3&lt;BB$3)*$AH135:$AS135))),2))</f>
        <v/>
      </c>
      <c r="BC135">
        <f>IF(AQ135&lt;=0,0,ROUND(MIN(AQ135,MAX(0,$F135-SUMPRODUCT(($AT$3:$BE$3&lt;BC$3)*$AH135:$AS135))),2))</f>
        <v/>
      </c>
      <c r="BD135">
        <f>IF(AR135&lt;=0,0,ROUND(MIN(AR135,MAX(0,$F135-SUMPRODUCT(($AT$3:$BE$3&lt;BD$3)*$AH135:$AS135))),2))</f>
        <v/>
      </c>
      <c r="BE135">
        <f>IF(AS135&lt;=0,0,ROUND(MIN(AS135,MAX(0,$F135-SUMPRODUCT(($AT$3:$BE$3&lt;BE$3)*$AH135:$AS135))),2))</f>
        <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row>
    <row r="136">
      <c r="A136" t="n">
        <v>131</v>
      </c>
      <c r="B136" s="29">
        <f>Months!B136</f>
        <v/>
      </c>
      <c r="C136">
        <f>Months!C136</f>
        <v/>
      </c>
      <c r="D136">
        <f>Months!D136</f>
        <v/>
      </c>
      <c r="E136">
        <f>SUM(V136:AG136)</f>
        <v/>
      </c>
      <c r="F136">
        <f>MAX(0,ROUND(C136+D136-E136,2))</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f>IF(AH136&lt;=0,0,ROUND(MIN(AH136,MAX(0,$F136-SUMPRODUCT(($AT$3:$BE$3&lt;AT$3)*$AH136:$AS136))),2))</f>
        <v/>
      </c>
      <c r="AU136">
        <f>IF(AI136&lt;=0,0,ROUND(MIN(AI136,MAX(0,$F136-SUMPRODUCT(($AT$3:$BE$3&lt;AU$3)*$AH136:$AS136))),2))</f>
        <v/>
      </c>
      <c r="AV136">
        <f>IF(AJ136&lt;=0,0,ROUND(MIN(AJ136,MAX(0,$F136-SUMPRODUCT(($AT$3:$BE$3&lt;AV$3)*$AH136:$AS136))),2))</f>
        <v/>
      </c>
      <c r="AW136">
        <f>IF(AK136&lt;=0,0,ROUND(MIN(AK136,MAX(0,$F136-SUMPRODUCT(($AT$3:$BE$3&lt;AW$3)*$AH136:$AS136))),2))</f>
        <v/>
      </c>
      <c r="AX136">
        <f>IF(AL136&lt;=0,0,ROUND(MIN(AL136,MAX(0,$F136-SUMPRODUCT(($AT$3:$BE$3&lt;AX$3)*$AH136:$AS136))),2))</f>
        <v/>
      </c>
      <c r="AY136">
        <f>IF(AM136&lt;=0,0,ROUND(MIN(AM136,MAX(0,$F136-SUMPRODUCT(($AT$3:$BE$3&lt;AY$3)*$AH136:$AS136))),2))</f>
        <v/>
      </c>
      <c r="AZ136">
        <f>IF(AN136&lt;=0,0,ROUND(MIN(AN136,MAX(0,$F136-SUMPRODUCT(($AT$3:$BE$3&lt;AZ$3)*$AH136:$AS136))),2))</f>
        <v/>
      </c>
      <c r="BA136">
        <f>IF(AO136&lt;=0,0,ROUND(MIN(AO136,MAX(0,$F136-SUMPRODUCT(($AT$3:$BE$3&lt;BA$3)*$AH136:$AS136))),2))</f>
        <v/>
      </c>
      <c r="BB136">
        <f>IF(AP136&lt;=0,0,ROUND(MIN(AP136,MAX(0,$F136-SUMPRODUCT(($AT$3:$BE$3&lt;BB$3)*$AH136:$AS136))),2))</f>
        <v/>
      </c>
      <c r="BC136">
        <f>IF(AQ136&lt;=0,0,ROUND(MIN(AQ136,MAX(0,$F136-SUMPRODUCT(($AT$3:$BE$3&lt;BC$3)*$AH136:$AS136))),2))</f>
        <v/>
      </c>
      <c r="BD136">
        <f>IF(AR136&lt;=0,0,ROUND(MIN(AR136,MAX(0,$F136-SUMPRODUCT(($AT$3:$BE$3&lt;BD$3)*$AH136:$AS136))),2))</f>
        <v/>
      </c>
      <c r="BE136">
        <f>IF(AS136&lt;=0,0,ROUND(MIN(AS136,MAX(0,$F136-SUMPRODUCT(($AT$3:$BE$3&lt;BE$3)*$AH136:$AS136))),2))</f>
        <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row>
    <row r="137">
      <c r="A137" t="n">
        <v>132</v>
      </c>
      <c r="B137" s="29">
        <f>Months!B137</f>
        <v/>
      </c>
      <c r="C137">
        <f>Months!C137</f>
        <v/>
      </c>
      <c r="D137">
        <f>Months!D137</f>
        <v/>
      </c>
      <c r="E137">
        <f>SUM(V137:AG137)</f>
        <v/>
      </c>
      <c r="F137">
        <f>MAX(0,ROUND(C137+D137-E137,2))</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f>IF(AH137&lt;=0,0,ROUND(MIN(AH137,MAX(0,$F137-SUMPRODUCT(($AT$3:$BE$3&lt;AT$3)*$AH137:$AS137))),2))</f>
        <v/>
      </c>
      <c r="AU137">
        <f>IF(AI137&lt;=0,0,ROUND(MIN(AI137,MAX(0,$F137-SUMPRODUCT(($AT$3:$BE$3&lt;AU$3)*$AH137:$AS137))),2))</f>
        <v/>
      </c>
      <c r="AV137">
        <f>IF(AJ137&lt;=0,0,ROUND(MIN(AJ137,MAX(0,$F137-SUMPRODUCT(($AT$3:$BE$3&lt;AV$3)*$AH137:$AS137))),2))</f>
        <v/>
      </c>
      <c r="AW137">
        <f>IF(AK137&lt;=0,0,ROUND(MIN(AK137,MAX(0,$F137-SUMPRODUCT(($AT$3:$BE$3&lt;AW$3)*$AH137:$AS137))),2))</f>
        <v/>
      </c>
      <c r="AX137">
        <f>IF(AL137&lt;=0,0,ROUND(MIN(AL137,MAX(0,$F137-SUMPRODUCT(($AT$3:$BE$3&lt;AX$3)*$AH137:$AS137))),2))</f>
        <v/>
      </c>
      <c r="AY137">
        <f>IF(AM137&lt;=0,0,ROUND(MIN(AM137,MAX(0,$F137-SUMPRODUCT(($AT$3:$BE$3&lt;AY$3)*$AH137:$AS137))),2))</f>
        <v/>
      </c>
      <c r="AZ137">
        <f>IF(AN137&lt;=0,0,ROUND(MIN(AN137,MAX(0,$F137-SUMPRODUCT(($AT$3:$BE$3&lt;AZ$3)*$AH137:$AS137))),2))</f>
        <v/>
      </c>
      <c r="BA137">
        <f>IF(AO137&lt;=0,0,ROUND(MIN(AO137,MAX(0,$F137-SUMPRODUCT(($AT$3:$BE$3&lt;BA$3)*$AH137:$AS137))),2))</f>
        <v/>
      </c>
      <c r="BB137">
        <f>IF(AP137&lt;=0,0,ROUND(MIN(AP137,MAX(0,$F137-SUMPRODUCT(($AT$3:$BE$3&lt;BB$3)*$AH137:$AS137))),2))</f>
        <v/>
      </c>
      <c r="BC137">
        <f>IF(AQ137&lt;=0,0,ROUND(MIN(AQ137,MAX(0,$F137-SUMPRODUCT(($AT$3:$BE$3&lt;BC$3)*$AH137:$AS137))),2))</f>
        <v/>
      </c>
      <c r="BD137">
        <f>IF(AR137&lt;=0,0,ROUND(MIN(AR137,MAX(0,$F137-SUMPRODUCT(($AT$3:$BE$3&lt;BD$3)*$AH137:$AS137))),2))</f>
        <v/>
      </c>
      <c r="BE137">
        <f>IF(AS137&lt;=0,0,ROUND(MIN(AS137,MAX(0,$F137-SUMPRODUCT(($AT$3:$BE$3&lt;BE$3)*$AH137:$AS137))),2))</f>
        <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row>
    <row r="138">
      <c r="A138" t="n">
        <v>133</v>
      </c>
      <c r="B138" s="29">
        <f>Months!B138</f>
        <v/>
      </c>
      <c r="C138">
        <f>Months!C138</f>
        <v/>
      </c>
      <c r="D138">
        <f>Months!D138</f>
        <v/>
      </c>
      <c r="E138">
        <f>SUM(V138:AG138)</f>
        <v/>
      </c>
      <c r="F138">
        <f>MAX(0,ROUND(C138+D138-E138,2))</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f>IF(AH138&lt;=0,0,ROUND(MIN(AH138,MAX(0,$F138-SUMPRODUCT(($AT$3:$BE$3&lt;AT$3)*$AH138:$AS138))),2))</f>
        <v/>
      </c>
      <c r="AU138">
        <f>IF(AI138&lt;=0,0,ROUND(MIN(AI138,MAX(0,$F138-SUMPRODUCT(($AT$3:$BE$3&lt;AU$3)*$AH138:$AS138))),2))</f>
        <v/>
      </c>
      <c r="AV138">
        <f>IF(AJ138&lt;=0,0,ROUND(MIN(AJ138,MAX(0,$F138-SUMPRODUCT(($AT$3:$BE$3&lt;AV$3)*$AH138:$AS138))),2))</f>
        <v/>
      </c>
      <c r="AW138">
        <f>IF(AK138&lt;=0,0,ROUND(MIN(AK138,MAX(0,$F138-SUMPRODUCT(($AT$3:$BE$3&lt;AW$3)*$AH138:$AS138))),2))</f>
        <v/>
      </c>
      <c r="AX138">
        <f>IF(AL138&lt;=0,0,ROUND(MIN(AL138,MAX(0,$F138-SUMPRODUCT(($AT$3:$BE$3&lt;AX$3)*$AH138:$AS138))),2))</f>
        <v/>
      </c>
      <c r="AY138">
        <f>IF(AM138&lt;=0,0,ROUND(MIN(AM138,MAX(0,$F138-SUMPRODUCT(($AT$3:$BE$3&lt;AY$3)*$AH138:$AS138))),2))</f>
        <v/>
      </c>
      <c r="AZ138">
        <f>IF(AN138&lt;=0,0,ROUND(MIN(AN138,MAX(0,$F138-SUMPRODUCT(($AT$3:$BE$3&lt;AZ$3)*$AH138:$AS138))),2))</f>
        <v/>
      </c>
      <c r="BA138">
        <f>IF(AO138&lt;=0,0,ROUND(MIN(AO138,MAX(0,$F138-SUMPRODUCT(($AT$3:$BE$3&lt;BA$3)*$AH138:$AS138))),2))</f>
        <v/>
      </c>
      <c r="BB138">
        <f>IF(AP138&lt;=0,0,ROUND(MIN(AP138,MAX(0,$F138-SUMPRODUCT(($AT$3:$BE$3&lt;BB$3)*$AH138:$AS138))),2))</f>
        <v/>
      </c>
      <c r="BC138">
        <f>IF(AQ138&lt;=0,0,ROUND(MIN(AQ138,MAX(0,$F138-SUMPRODUCT(($AT$3:$BE$3&lt;BC$3)*$AH138:$AS138))),2))</f>
        <v/>
      </c>
      <c r="BD138">
        <f>IF(AR138&lt;=0,0,ROUND(MIN(AR138,MAX(0,$F138-SUMPRODUCT(($AT$3:$BE$3&lt;BD$3)*$AH138:$AS138))),2))</f>
        <v/>
      </c>
      <c r="BE138">
        <f>IF(AS138&lt;=0,0,ROUND(MIN(AS138,MAX(0,$F138-SUMPRODUCT(($AT$3:$BE$3&lt;BE$3)*$AH138:$AS138))),2))</f>
        <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row>
    <row r="139">
      <c r="A139" t="n">
        <v>134</v>
      </c>
      <c r="B139" s="29">
        <f>Months!B139</f>
        <v/>
      </c>
      <c r="C139">
        <f>Months!C139</f>
        <v/>
      </c>
      <c r="D139">
        <f>Months!D139</f>
        <v/>
      </c>
      <c r="E139">
        <f>SUM(V139:AG139)</f>
        <v/>
      </c>
      <c r="F139">
        <f>MAX(0,ROUND(C139+D139-E139,2))</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f>IF(AH139&lt;=0,0,ROUND(MIN(AH139,MAX(0,$F139-SUMPRODUCT(($AT$3:$BE$3&lt;AT$3)*$AH139:$AS139))),2))</f>
        <v/>
      </c>
      <c r="AU139">
        <f>IF(AI139&lt;=0,0,ROUND(MIN(AI139,MAX(0,$F139-SUMPRODUCT(($AT$3:$BE$3&lt;AU$3)*$AH139:$AS139))),2))</f>
        <v/>
      </c>
      <c r="AV139">
        <f>IF(AJ139&lt;=0,0,ROUND(MIN(AJ139,MAX(0,$F139-SUMPRODUCT(($AT$3:$BE$3&lt;AV$3)*$AH139:$AS139))),2))</f>
        <v/>
      </c>
      <c r="AW139">
        <f>IF(AK139&lt;=0,0,ROUND(MIN(AK139,MAX(0,$F139-SUMPRODUCT(($AT$3:$BE$3&lt;AW$3)*$AH139:$AS139))),2))</f>
        <v/>
      </c>
      <c r="AX139">
        <f>IF(AL139&lt;=0,0,ROUND(MIN(AL139,MAX(0,$F139-SUMPRODUCT(($AT$3:$BE$3&lt;AX$3)*$AH139:$AS139))),2))</f>
        <v/>
      </c>
      <c r="AY139">
        <f>IF(AM139&lt;=0,0,ROUND(MIN(AM139,MAX(0,$F139-SUMPRODUCT(($AT$3:$BE$3&lt;AY$3)*$AH139:$AS139))),2))</f>
        <v/>
      </c>
      <c r="AZ139">
        <f>IF(AN139&lt;=0,0,ROUND(MIN(AN139,MAX(0,$F139-SUMPRODUCT(($AT$3:$BE$3&lt;AZ$3)*$AH139:$AS139))),2))</f>
        <v/>
      </c>
      <c r="BA139">
        <f>IF(AO139&lt;=0,0,ROUND(MIN(AO139,MAX(0,$F139-SUMPRODUCT(($AT$3:$BE$3&lt;BA$3)*$AH139:$AS139))),2))</f>
        <v/>
      </c>
      <c r="BB139">
        <f>IF(AP139&lt;=0,0,ROUND(MIN(AP139,MAX(0,$F139-SUMPRODUCT(($AT$3:$BE$3&lt;BB$3)*$AH139:$AS139))),2))</f>
        <v/>
      </c>
      <c r="BC139">
        <f>IF(AQ139&lt;=0,0,ROUND(MIN(AQ139,MAX(0,$F139-SUMPRODUCT(($AT$3:$BE$3&lt;BC$3)*$AH139:$AS139))),2))</f>
        <v/>
      </c>
      <c r="BD139">
        <f>IF(AR139&lt;=0,0,ROUND(MIN(AR139,MAX(0,$F139-SUMPRODUCT(($AT$3:$BE$3&lt;BD$3)*$AH139:$AS139))),2))</f>
        <v/>
      </c>
      <c r="BE139">
        <f>IF(AS139&lt;=0,0,ROUND(MIN(AS139,MAX(0,$F139-SUMPRODUCT(($AT$3:$BE$3&lt;BE$3)*$AH139:$AS139))),2))</f>
        <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row>
    <row r="140">
      <c r="A140" t="n">
        <v>135</v>
      </c>
      <c r="B140" s="29">
        <f>Months!B140</f>
        <v/>
      </c>
      <c r="C140">
        <f>Months!C140</f>
        <v/>
      </c>
      <c r="D140">
        <f>Months!D140</f>
        <v/>
      </c>
      <c r="E140">
        <f>SUM(V140:AG140)</f>
        <v/>
      </c>
      <c r="F140">
        <f>MAX(0,ROUND(C140+D140-E140,2))</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f>IF(AH140&lt;=0,0,ROUND(MIN(AH140,MAX(0,$F140-SUMPRODUCT(($AT$3:$BE$3&lt;AT$3)*$AH140:$AS140))),2))</f>
        <v/>
      </c>
      <c r="AU140">
        <f>IF(AI140&lt;=0,0,ROUND(MIN(AI140,MAX(0,$F140-SUMPRODUCT(($AT$3:$BE$3&lt;AU$3)*$AH140:$AS140))),2))</f>
        <v/>
      </c>
      <c r="AV140">
        <f>IF(AJ140&lt;=0,0,ROUND(MIN(AJ140,MAX(0,$F140-SUMPRODUCT(($AT$3:$BE$3&lt;AV$3)*$AH140:$AS140))),2))</f>
        <v/>
      </c>
      <c r="AW140">
        <f>IF(AK140&lt;=0,0,ROUND(MIN(AK140,MAX(0,$F140-SUMPRODUCT(($AT$3:$BE$3&lt;AW$3)*$AH140:$AS140))),2))</f>
        <v/>
      </c>
      <c r="AX140">
        <f>IF(AL140&lt;=0,0,ROUND(MIN(AL140,MAX(0,$F140-SUMPRODUCT(($AT$3:$BE$3&lt;AX$3)*$AH140:$AS140))),2))</f>
        <v/>
      </c>
      <c r="AY140">
        <f>IF(AM140&lt;=0,0,ROUND(MIN(AM140,MAX(0,$F140-SUMPRODUCT(($AT$3:$BE$3&lt;AY$3)*$AH140:$AS140))),2))</f>
        <v/>
      </c>
      <c r="AZ140">
        <f>IF(AN140&lt;=0,0,ROUND(MIN(AN140,MAX(0,$F140-SUMPRODUCT(($AT$3:$BE$3&lt;AZ$3)*$AH140:$AS140))),2))</f>
        <v/>
      </c>
      <c r="BA140">
        <f>IF(AO140&lt;=0,0,ROUND(MIN(AO140,MAX(0,$F140-SUMPRODUCT(($AT$3:$BE$3&lt;BA$3)*$AH140:$AS140))),2))</f>
        <v/>
      </c>
      <c r="BB140">
        <f>IF(AP140&lt;=0,0,ROUND(MIN(AP140,MAX(0,$F140-SUMPRODUCT(($AT$3:$BE$3&lt;BB$3)*$AH140:$AS140))),2))</f>
        <v/>
      </c>
      <c r="BC140">
        <f>IF(AQ140&lt;=0,0,ROUND(MIN(AQ140,MAX(0,$F140-SUMPRODUCT(($AT$3:$BE$3&lt;BC$3)*$AH140:$AS140))),2))</f>
        <v/>
      </c>
      <c r="BD140">
        <f>IF(AR140&lt;=0,0,ROUND(MIN(AR140,MAX(0,$F140-SUMPRODUCT(($AT$3:$BE$3&lt;BD$3)*$AH140:$AS140))),2))</f>
        <v/>
      </c>
      <c r="BE140">
        <f>IF(AS140&lt;=0,0,ROUND(MIN(AS140,MAX(0,$F140-SUMPRODUCT(($AT$3:$BE$3&lt;BE$3)*$AH140:$AS140))),2))</f>
        <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row>
    <row r="141">
      <c r="A141" t="n">
        <v>136</v>
      </c>
      <c r="B141" s="29">
        <f>Months!B141</f>
        <v/>
      </c>
      <c r="C141">
        <f>Months!C141</f>
        <v/>
      </c>
      <c r="D141">
        <f>Months!D141</f>
        <v/>
      </c>
      <c r="E141">
        <f>SUM(V141:AG141)</f>
        <v/>
      </c>
      <c r="F141">
        <f>MAX(0,ROUND(C141+D141-E141,2))</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f>IF(AH141&lt;=0,0,ROUND(MIN(AH141,MAX(0,$F141-SUMPRODUCT(($AT$3:$BE$3&lt;AT$3)*$AH141:$AS141))),2))</f>
        <v/>
      </c>
      <c r="AU141">
        <f>IF(AI141&lt;=0,0,ROUND(MIN(AI141,MAX(0,$F141-SUMPRODUCT(($AT$3:$BE$3&lt;AU$3)*$AH141:$AS141))),2))</f>
        <v/>
      </c>
      <c r="AV141">
        <f>IF(AJ141&lt;=0,0,ROUND(MIN(AJ141,MAX(0,$F141-SUMPRODUCT(($AT$3:$BE$3&lt;AV$3)*$AH141:$AS141))),2))</f>
        <v/>
      </c>
      <c r="AW141">
        <f>IF(AK141&lt;=0,0,ROUND(MIN(AK141,MAX(0,$F141-SUMPRODUCT(($AT$3:$BE$3&lt;AW$3)*$AH141:$AS141))),2))</f>
        <v/>
      </c>
      <c r="AX141">
        <f>IF(AL141&lt;=0,0,ROUND(MIN(AL141,MAX(0,$F141-SUMPRODUCT(($AT$3:$BE$3&lt;AX$3)*$AH141:$AS141))),2))</f>
        <v/>
      </c>
      <c r="AY141">
        <f>IF(AM141&lt;=0,0,ROUND(MIN(AM141,MAX(0,$F141-SUMPRODUCT(($AT$3:$BE$3&lt;AY$3)*$AH141:$AS141))),2))</f>
        <v/>
      </c>
      <c r="AZ141">
        <f>IF(AN141&lt;=0,0,ROUND(MIN(AN141,MAX(0,$F141-SUMPRODUCT(($AT$3:$BE$3&lt;AZ$3)*$AH141:$AS141))),2))</f>
        <v/>
      </c>
      <c r="BA141">
        <f>IF(AO141&lt;=0,0,ROUND(MIN(AO141,MAX(0,$F141-SUMPRODUCT(($AT$3:$BE$3&lt;BA$3)*$AH141:$AS141))),2))</f>
        <v/>
      </c>
      <c r="BB141">
        <f>IF(AP141&lt;=0,0,ROUND(MIN(AP141,MAX(0,$F141-SUMPRODUCT(($AT$3:$BE$3&lt;BB$3)*$AH141:$AS141))),2))</f>
        <v/>
      </c>
      <c r="BC141">
        <f>IF(AQ141&lt;=0,0,ROUND(MIN(AQ141,MAX(0,$F141-SUMPRODUCT(($AT$3:$BE$3&lt;BC$3)*$AH141:$AS141))),2))</f>
        <v/>
      </c>
      <c r="BD141">
        <f>IF(AR141&lt;=0,0,ROUND(MIN(AR141,MAX(0,$F141-SUMPRODUCT(($AT$3:$BE$3&lt;BD$3)*$AH141:$AS141))),2))</f>
        <v/>
      </c>
      <c r="BE141">
        <f>IF(AS141&lt;=0,0,ROUND(MIN(AS141,MAX(0,$F141-SUMPRODUCT(($AT$3:$BE$3&lt;BE$3)*$AH141:$AS141))),2))</f>
        <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row>
    <row r="142">
      <c r="A142" t="n">
        <v>137</v>
      </c>
      <c r="B142" s="29">
        <f>Months!B142</f>
        <v/>
      </c>
      <c r="C142">
        <f>Months!C142</f>
        <v/>
      </c>
      <c r="D142">
        <f>Months!D142</f>
        <v/>
      </c>
      <c r="E142">
        <f>SUM(V142:AG142)</f>
        <v/>
      </c>
      <c r="F142">
        <f>MAX(0,ROUND(C142+D142-E142,2))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f>IF(AH142&lt;=0,0,ROUND(MIN(AH142,MAX(0,$F142-SUMPRODUCT(($AT$3:$BE$3&lt;AT$3)*$AH142:$AS142))),2))</f>
        <v/>
      </c>
      <c r="AU142">
        <f>IF(AI142&lt;=0,0,ROUND(MIN(AI142,MAX(0,$F142-SUMPRODUCT(($AT$3:$BE$3&lt;AU$3)*$AH142:$AS142))),2))</f>
        <v/>
      </c>
      <c r="AV142">
        <f>IF(AJ142&lt;=0,0,ROUND(MIN(AJ142,MAX(0,$F142-SUMPRODUCT(($AT$3:$BE$3&lt;AV$3)*$AH142:$AS142))),2))</f>
        <v/>
      </c>
      <c r="AW142">
        <f>IF(AK142&lt;=0,0,ROUND(MIN(AK142,MAX(0,$F142-SUMPRODUCT(($AT$3:$BE$3&lt;AW$3)*$AH142:$AS142))),2))</f>
        <v/>
      </c>
      <c r="AX142">
        <f>IF(AL142&lt;=0,0,ROUND(MIN(AL142,MAX(0,$F142-SUMPRODUCT(($AT$3:$BE$3&lt;AX$3)*$AH142:$AS142))),2))</f>
        <v/>
      </c>
      <c r="AY142">
        <f>IF(AM142&lt;=0,0,ROUND(MIN(AM142,MAX(0,$F142-SUMPRODUCT(($AT$3:$BE$3&lt;AY$3)*$AH142:$AS142))),2))</f>
        <v/>
      </c>
      <c r="AZ142">
        <f>IF(AN142&lt;=0,0,ROUND(MIN(AN142,MAX(0,$F142-SUMPRODUCT(($AT$3:$BE$3&lt;AZ$3)*$AH142:$AS142))),2))</f>
        <v/>
      </c>
      <c r="BA142">
        <f>IF(AO142&lt;=0,0,ROUND(MIN(AO142,MAX(0,$F142-SUMPRODUCT(($AT$3:$BE$3&lt;BA$3)*$AH142:$AS142))),2))</f>
        <v/>
      </c>
      <c r="BB142">
        <f>IF(AP142&lt;=0,0,ROUND(MIN(AP142,MAX(0,$F142-SUMPRODUCT(($AT$3:$BE$3&lt;BB$3)*$AH142:$AS142))),2))</f>
        <v/>
      </c>
      <c r="BC142">
        <f>IF(AQ142&lt;=0,0,ROUND(MIN(AQ142,MAX(0,$F142-SUMPRODUCT(($AT$3:$BE$3&lt;BC$3)*$AH142:$AS142))),2))</f>
        <v/>
      </c>
      <c r="BD142">
        <f>IF(AR142&lt;=0,0,ROUND(MIN(AR142,MAX(0,$F142-SUMPRODUCT(($AT$3:$BE$3&lt;BD$3)*$AH142:$AS142))),2))</f>
        <v/>
      </c>
      <c r="BE142">
        <f>IF(AS142&lt;=0,0,ROUND(MIN(AS142,MAX(0,$F142-SUMPRODUCT(($AT$3:$BE$3&lt;BE$3)*$AH142:$AS142))),2))</f>
        <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row>
    <row r="143">
      <c r="A143" t="n">
        <v>138</v>
      </c>
      <c r="B143" s="29">
        <f>Months!B143</f>
        <v/>
      </c>
      <c r="C143">
        <f>Months!C143</f>
        <v/>
      </c>
      <c r="D143">
        <f>Months!D143</f>
        <v/>
      </c>
      <c r="E143">
        <f>SUM(V143:AG143)</f>
        <v/>
      </c>
      <c r="F143">
        <f>MAX(0,ROUND(C143+D143-E143,2))</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f>IF(AH143&lt;=0,0,ROUND(MIN(AH143,MAX(0,$F143-SUMPRODUCT(($AT$3:$BE$3&lt;AT$3)*$AH143:$AS143))),2))</f>
        <v/>
      </c>
      <c r="AU143">
        <f>IF(AI143&lt;=0,0,ROUND(MIN(AI143,MAX(0,$F143-SUMPRODUCT(($AT$3:$BE$3&lt;AU$3)*$AH143:$AS143))),2))</f>
        <v/>
      </c>
      <c r="AV143">
        <f>IF(AJ143&lt;=0,0,ROUND(MIN(AJ143,MAX(0,$F143-SUMPRODUCT(($AT$3:$BE$3&lt;AV$3)*$AH143:$AS143))),2))</f>
        <v/>
      </c>
      <c r="AW143">
        <f>IF(AK143&lt;=0,0,ROUND(MIN(AK143,MAX(0,$F143-SUMPRODUCT(($AT$3:$BE$3&lt;AW$3)*$AH143:$AS143))),2))</f>
        <v/>
      </c>
      <c r="AX143">
        <f>IF(AL143&lt;=0,0,ROUND(MIN(AL143,MAX(0,$F143-SUMPRODUCT(($AT$3:$BE$3&lt;AX$3)*$AH143:$AS143))),2))</f>
        <v/>
      </c>
      <c r="AY143">
        <f>IF(AM143&lt;=0,0,ROUND(MIN(AM143,MAX(0,$F143-SUMPRODUCT(($AT$3:$BE$3&lt;AY$3)*$AH143:$AS143))),2))</f>
        <v/>
      </c>
      <c r="AZ143">
        <f>IF(AN143&lt;=0,0,ROUND(MIN(AN143,MAX(0,$F143-SUMPRODUCT(($AT$3:$BE$3&lt;AZ$3)*$AH143:$AS143))),2))</f>
        <v/>
      </c>
      <c r="BA143">
        <f>IF(AO143&lt;=0,0,ROUND(MIN(AO143,MAX(0,$F143-SUMPRODUCT(($AT$3:$BE$3&lt;BA$3)*$AH143:$AS143))),2))</f>
        <v/>
      </c>
      <c r="BB143">
        <f>IF(AP143&lt;=0,0,ROUND(MIN(AP143,MAX(0,$F143-SUMPRODUCT(($AT$3:$BE$3&lt;BB$3)*$AH143:$AS143))),2))</f>
        <v/>
      </c>
      <c r="BC143">
        <f>IF(AQ143&lt;=0,0,ROUND(MIN(AQ143,MAX(0,$F143-SUMPRODUCT(($AT$3:$BE$3&lt;BC$3)*$AH143:$AS143))),2))</f>
        <v/>
      </c>
      <c r="BD143">
        <f>IF(AR143&lt;=0,0,ROUND(MIN(AR143,MAX(0,$F143-SUMPRODUCT(($AT$3:$BE$3&lt;BD$3)*$AH143:$AS143))),2))</f>
        <v/>
      </c>
      <c r="BE143">
        <f>IF(AS143&lt;=0,0,ROUND(MIN(AS143,MAX(0,$F143-SUMPRODUCT(($AT$3:$BE$3&lt;BE$3)*$AH143:$AS143))),2))</f>
        <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row>
    <row r="144">
      <c r="A144" t="n">
        <v>139</v>
      </c>
      <c r="B144" s="29">
        <f>Months!B144</f>
        <v/>
      </c>
      <c r="C144">
        <f>Months!C144</f>
        <v/>
      </c>
      <c r="D144">
        <f>Months!D144</f>
        <v/>
      </c>
      <c r="E144">
        <f>SUM(V144:AG144)</f>
        <v/>
      </c>
      <c r="F144">
        <f>MAX(0,ROUND(C144+D144-E144,2))</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f>IF(AH144&lt;=0,0,ROUND(MIN(AH144,MAX(0,$F144-SUMPRODUCT(($AT$3:$BE$3&lt;AT$3)*$AH144:$AS144))),2))</f>
        <v/>
      </c>
      <c r="AU144">
        <f>IF(AI144&lt;=0,0,ROUND(MIN(AI144,MAX(0,$F144-SUMPRODUCT(($AT$3:$BE$3&lt;AU$3)*$AH144:$AS144))),2))</f>
        <v/>
      </c>
      <c r="AV144">
        <f>IF(AJ144&lt;=0,0,ROUND(MIN(AJ144,MAX(0,$F144-SUMPRODUCT(($AT$3:$BE$3&lt;AV$3)*$AH144:$AS144))),2))</f>
        <v/>
      </c>
      <c r="AW144">
        <f>IF(AK144&lt;=0,0,ROUND(MIN(AK144,MAX(0,$F144-SUMPRODUCT(($AT$3:$BE$3&lt;AW$3)*$AH144:$AS144))),2))</f>
        <v/>
      </c>
      <c r="AX144">
        <f>IF(AL144&lt;=0,0,ROUND(MIN(AL144,MAX(0,$F144-SUMPRODUCT(($AT$3:$BE$3&lt;AX$3)*$AH144:$AS144))),2))</f>
        <v/>
      </c>
      <c r="AY144">
        <f>IF(AM144&lt;=0,0,ROUND(MIN(AM144,MAX(0,$F144-SUMPRODUCT(($AT$3:$BE$3&lt;AY$3)*$AH144:$AS144))),2))</f>
        <v/>
      </c>
      <c r="AZ144">
        <f>IF(AN144&lt;=0,0,ROUND(MIN(AN144,MAX(0,$F144-SUMPRODUCT(($AT$3:$BE$3&lt;AZ$3)*$AH144:$AS144))),2))</f>
        <v/>
      </c>
      <c r="BA144">
        <f>IF(AO144&lt;=0,0,ROUND(MIN(AO144,MAX(0,$F144-SUMPRODUCT(($AT$3:$BE$3&lt;BA$3)*$AH144:$AS144))),2))</f>
        <v/>
      </c>
      <c r="BB144">
        <f>IF(AP144&lt;=0,0,ROUND(MIN(AP144,MAX(0,$F144-SUMPRODUCT(($AT$3:$BE$3&lt;BB$3)*$AH144:$AS144))),2))</f>
        <v/>
      </c>
      <c r="BC144">
        <f>IF(AQ144&lt;=0,0,ROUND(MIN(AQ144,MAX(0,$F144-SUMPRODUCT(($AT$3:$BE$3&lt;BC$3)*$AH144:$AS144))),2))</f>
        <v/>
      </c>
      <c r="BD144">
        <f>IF(AR144&lt;=0,0,ROUND(MIN(AR144,MAX(0,$F144-SUMPRODUCT(($AT$3:$BE$3&lt;BD$3)*$AH144:$AS144))),2))</f>
        <v/>
      </c>
      <c r="BE144">
        <f>IF(AS144&lt;=0,0,ROUND(MIN(AS144,MAX(0,$F144-SUMPRODUCT(($AT$3:$BE$3&lt;BE$3)*$AH144:$AS144))),2))</f>
        <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row>
    <row r="145">
      <c r="A145" t="n">
        <v>140</v>
      </c>
      <c r="B145" s="29">
        <f>Months!B145</f>
        <v/>
      </c>
      <c r="C145">
        <f>Months!C145</f>
        <v/>
      </c>
      <c r="D145">
        <f>Months!D145</f>
        <v/>
      </c>
      <c r="E145">
        <f>SUM(V145:AG145)</f>
        <v/>
      </c>
      <c r="F145">
        <f>MAX(0,ROUND(C145+D145-E145,2))</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f>IF(AH145&lt;=0,0,ROUND(MIN(AH145,MAX(0,$F145-SUMPRODUCT(($AT$3:$BE$3&lt;AT$3)*$AH145:$AS145))),2))</f>
        <v/>
      </c>
      <c r="AU145">
        <f>IF(AI145&lt;=0,0,ROUND(MIN(AI145,MAX(0,$F145-SUMPRODUCT(($AT$3:$BE$3&lt;AU$3)*$AH145:$AS145))),2))</f>
        <v/>
      </c>
      <c r="AV145">
        <f>IF(AJ145&lt;=0,0,ROUND(MIN(AJ145,MAX(0,$F145-SUMPRODUCT(($AT$3:$BE$3&lt;AV$3)*$AH145:$AS145))),2))</f>
        <v/>
      </c>
      <c r="AW145">
        <f>IF(AK145&lt;=0,0,ROUND(MIN(AK145,MAX(0,$F145-SUMPRODUCT(($AT$3:$BE$3&lt;AW$3)*$AH145:$AS145))),2))</f>
        <v/>
      </c>
      <c r="AX145">
        <f>IF(AL145&lt;=0,0,ROUND(MIN(AL145,MAX(0,$F145-SUMPRODUCT(($AT$3:$BE$3&lt;AX$3)*$AH145:$AS145))),2))</f>
        <v/>
      </c>
      <c r="AY145">
        <f>IF(AM145&lt;=0,0,ROUND(MIN(AM145,MAX(0,$F145-SUMPRODUCT(($AT$3:$BE$3&lt;AY$3)*$AH145:$AS145))),2))</f>
        <v/>
      </c>
      <c r="AZ145">
        <f>IF(AN145&lt;=0,0,ROUND(MIN(AN145,MAX(0,$F145-SUMPRODUCT(($AT$3:$BE$3&lt;AZ$3)*$AH145:$AS145))),2))</f>
        <v/>
      </c>
      <c r="BA145">
        <f>IF(AO145&lt;=0,0,ROUND(MIN(AO145,MAX(0,$F145-SUMPRODUCT(($AT$3:$BE$3&lt;BA$3)*$AH145:$AS145))),2))</f>
        <v/>
      </c>
      <c r="BB145">
        <f>IF(AP145&lt;=0,0,ROUND(MIN(AP145,MAX(0,$F145-SUMPRODUCT(($AT$3:$BE$3&lt;BB$3)*$AH145:$AS145))),2))</f>
        <v/>
      </c>
      <c r="BC145">
        <f>IF(AQ145&lt;=0,0,ROUND(MIN(AQ145,MAX(0,$F145-SUMPRODUCT(($AT$3:$BE$3&lt;BC$3)*$AH145:$AS145))),2))</f>
        <v/>
      </c>
      <c r="BD145">
        <f>IF(AR145&lt;=0,0,ROUND(MIN(AR145,MAX(0,$F145-SUMPRODUCT(($AT$3:$BE$3&lt;BD$3)*$AH145:$AS145))),2))</f>
        <v/>
      </c>
      <c r="BE145">
        <f>IF(AS145&lt;=0,0,ROUND(MIN(AS145,MAX(0,$F145-SUMPRODUCT(($AT$3:$BE$3&lt;BE$3)*$AH145:$AS145))),2))</f>
        <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row>
    <row r="146">
      <c r="A146" t="n">
        <v>141</v>
      </c>
      <c r="B146" s="29">
        <f>Months!B146</f>
        <v/>
      </c>
      <c r="C146">
        <f>Months!C146</f>
        <v/>
      </c>
      <c r="D146">
        <f>Months!D146</f>
        <v/>
      </c>
      <c r="E146">
        <f>SUM(V146:AG146)</f>
        <v/>
      </c>
      <c r="F146">
        <f>MAX(0,ROUND(C146+D146-E146,2))</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f>IF(AH146&lt;=0,0,ROUND(MIN(AH146,MAX(0,$F146-SUMPRODUCT(($AT$3:$BE$3&lt;AT$3)*$AH146:$AS146))),2))</f>
        <v/>
      </c>
      <c r="AU146">
        <f>IF(AI146&lt;=0,0,ROUND(MIN(AI146,MAX(0,$F146-SUMPRODUCT(($AT$3:$BE$3&lt;AU$3)*$AH146:$AS146))),2))</f>
        <v/>
      </c>
      <c r="AV146">
        <f>IF(AJ146&lt;=0,0,ROUND(MIN(AJ146,MAX(0,$F146-SUMPRODUCT(($AT$3:$BE$3&lt;AV$3)*$AH146:$AS146))),2))</f>
        <v/>
      </c>
      <c r="AW146">
        <f>IF(AK146&lt;=0,0,ROUND(MIN(AK146,MAX(0,$F146-SUMPRODUCT(($AT$3:$BE$3&lt;AW$3)*$AH146:$AS146))),2))</f>
        <v/>
      </c>
      <c r="AX146">
        <f>IF(AL146&lt;=0,0,ROUND(MIN(AL146,MAX(0,$F146-SUMPRODUCT(($AT$3:$BE$3&lt;AX$3)*$AH146:$AS146))),2))</f>
        <v/>
      </c>
      <c r="AY146">
        <f>IF(AM146&lt;=0,0,ROUND(MIN(AM146,MAX(0,$F146-SUMPRODUCT(($AT$3:$BE$3&lt;AY$3)*$AH146:$AS146))),2))</f>
        <v/>
      </c>
      <c r="AZ146">
        <f>IF(AN146&lt;=0,0,ROUND(MIN(AN146,MAX(0,$F146-SUMPRODUCT(($AT$3:$BE$3&lt;AZ$3)*$AH146:$AS146))),2))</f>
        <v/>
      </c>
      <c r="BA146">
        <f>IF(AO146&lt;=0,0,ROUND(MIN(AO146,MAX(0,$F146-SUMPRODUCT(($AT$3:$BE$3&lt;BA$3)*$AH146:$AS146))),2))</f>
        <v/>
      </c>
      <c r="BB146">
        <f>IF(AP146&lt;=0,0,ROUND(MIN(AP146,MAX(0,$F146-SUMPRODUCT(($AT$3:$BE$3&lt;BB$3)*$AH146:$AS146))),2))</f>
        <v/>
      </c>
      <c r="BC146">
        <f>IF(AQ146&lt;=0,0,ROUND(MIN(AQ146,MAX(0,$F146-SUMPRODUCT(($AT$3:$BE$3&lt;BC$3)*$AH146:$AS146))),2))</f>
        <v/>
      </c>
      <c r="BD146">
        <f>IF(AR146&lt;=0,0,ROUND(MIN(AR146,MAX(0,$F146-SUMPRODUCT(($AT$3:$BE$3&lt;BD$3)*$AH146:$AS146))),2))</f>
        <v/>
      </c>
      <c r="BE146">
        <f>IF(AS146&lt;=0,0,ROUND(MIN(AS146,MAX(0,$F146-SUMPRODUCT(($AT$3:$BE$3&lt;BE$3)*$AH146:$AS146))),2))</f>
        <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row>
    <row r="147">
      <c r="A147" t="n">
        <v>142</v>
      </c>
      <c r="B147" s="29">
        <f>Months!B147</f>
        <v/>
      </c>
      <c r="C147">
        <f>Months!C147</f>
        <v/>
      </c>
      <c r="D147">
        <f>Months!D147</f>
        <v/>
      </c>
      <c r="E147">
        <f>SUM(V147:AG147)</f>
        <v/>
      </c>
      <c r="F147">
        <f>MAX(0,ROUND(C147+D147-E147,2))</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f>IF(AH147&lt;=0,0,ROUND(MIN(AH147,MAX(0,$F147-SUMPRODUCT(($AT$3:$BE$3&lt;AT$3)*$AH147:$AS147))),2))</f>
        <v/>
      </c>
      <c r="AU147">
        <f>IF(AI147&lt;=0,0,ROUND(MIN(AI147,MAX(0,$F147-SUMPRODUCT(($AT$3:$BE$3&lt;AU$3)*$AH147:$AS147))),2))</f>
        <v/>
      </c>
      <c r="AV147">
        <f>IF(AJ147&lt;=0,0,ROUND(MIN(AJ147,MAX(0,$F147-SUMPRODUCT(($AT$3:$BE$3&lt;AV$3)*$AH147:$AS147))),2))</f>
        <v/>
      </c>
      <c r="AW147">
        <f>IF(AK147&lt;=0,0,ROUND(MIN(AK147,MAX(0,$F147-SUMPRODUCT(($AT$3:$BE$3&lt;AW$3)*$AH147:$AS147))),2))</f>
        <v/>
      </c>
      <c r="AX147">
        <f>IF(AL147&lt;=0,0,ROUND(MIN(AL147,MAX(0,$F147-SUMPRODUCT(($AT$3:$BE$3&lt;AX$3)*$AH147:$AS147))),2))</f>
        <v/>
      </c>
      <c r="AY147">
        <f>IF(AM147&lt;=0,0,ROUND(MIN(AM147,MAX(0,$F147-SUMPRODUCT(($AT$3:$BE$3&lt;AY$3)*$AH147:$AS147))),2))</f>
        <v/>
      </c>
      <c r="AZ147">
        <f>IF(AN147&lt;=0,0,ROUND(MIN(AN147,MAX(0,$F147-SUMPRODUCT(($AT$3:$BE$3&lt;AZ$3)*$AH147:$AS147))),2))</f>
        <v/>
      </c>
      <c r="BA147">
        <f>IF(AO147&lt;=0,0,ROUND(MIN(AO147,MAX(0,$F147-SUMPRODUCT(($AT$3:$BE$3&lt;BA$3)*$AH147:$AS147))),2))</f>
        <v/>
      </c>
      <c r="BB147">
        <f>IF(AP147&lt;=0,0,ROUND(MIN(AP147,MAX(0,$F147-SUMPRODUCT(($AT$3:$BE$3&lt;BB$3)*$AH147:$AS147))),2))</f>
        <v/>
      </c>
      <c r="BC147">
        <f>IF(AQ147&lt;=0,0,ROUND(MIN(AQ147,MAX(0,$F147-SUMPRODUCT(($AT$3:$BE$3&lt;BC$3)*$AH147:$AS147))),2))</f>
        <v/>
      </c>
      <c r="BD147">
        <f>IF(AR147&lt;=0,0,ROUND(MIN(AR147,MAX(0,$F147-SUMPRODUCT(($AT$3:$BE$3&lt;BD$3)*$AH147:$AS147))),2))</f>
        <v/>
      </c>
      <c r="BE147">
        <f>IF(AS147&lt;=0,0,ROUND(MIN(AS147,MAX(0,$F147-SUMPRODUCT(($AT$3:$BE$3&lt;BE$3)*$AH147:$AS147))),2))</f>
        <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row>
    <row r="148">
      <c r="A148" t="n">
        <v>143</v>
      </c>
      <c r="B148" s="29">
        <f>Months!B148</f>
        <v/>
      </c>
      <c r="C148">
        <f>Months!C148</f>
        <v/>
      </c>
      <c r="D148">
        <f>Months!D148</f>
        <v/>
      </c>
      <c r="E148">
        <f>SUM(V148:AG148)</f>
        <v/>
      </c>
      <c r="F148">
        <f>MAX(0,ROUND(C148+D148-E148,2))</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f>IF(AH148&lt;=0,0,ROUND(MIN(AH148,MAX(0,$F148-SUMPRODUCT(($AT$3:$BE$3&lt;AT$3)*$AH148:$AS148))),2))</f>
        <v/>
      </c>
      <c r="AU148">
        <f>IF(AI148&lt;=0,0,ROUND(MIN(AI148,MAX(0,$F148-SUMPRODUCT(($AT$3:$BE$3&lt;AU$3)*$AH148:$AS148))),2))</f>
        <v/>
      </c>
      <c r="AV148">
        <f>IF(AJ148&lt;=0,0,ROUND(MIN(AJ148,MAX(0,$F148-SUMPRODUCT(($AT$3:$BE$3&lt;AV$3)*$AH148:$AS148))),2))</f>
        <v/>
      </c>
      <c r="AW148">
        <f>IF(AK148&lt;=0,0,ROUND(MIN(AK148,MAX(0,$F148-SUMPRODUCT(($AT$3:$BE$3&lt;AW$3)*$AH148:$AS148))),2))</f>
        <v/>
      </c>
      <c r="AX148">
        <f>IF(AL148&lt;=0,0,ROUND(MIN(AL148,MAX(0,$F148-SUMPRODUCT(($AT$3:$BE$3&lt;AX$3)*$AH148:$AS148))),2))</f>
        <v/>
      </c>
      <c r="AY148">
        <f>IF(AM148&lt;=0,0,ROUND(MIN(AM148,MAX(0,$F148-SUMPRODUCT(($AT$3:$BE$3&lt;AY$3)*$AH148:$AS148))),2))</f>
        <v/>
      </c>
      <c r="AZ148">
        <f>IF(AN148&lt;=0,0,ROUND(MIN(AN148,MAX(0,$F148-SUMPRODUCT(($AT$3:$BE$3&lt;AZ$3)*$AH148:$AS148))),2))</f>
        <v/>
      </c>
      <c r="BA148">
        <f>IF(AO148&lt;=0,0,ROUND(MIN(AO148,MAX(0,$F148-SUMPRODUCT(($AT$3:$BE$3&lt;BA$3)*$AH148:$AS148))),2))</f>
        <v/>
      </c>
      <c r="BB148">
        <f>IF(AP148&lt;=0,0,ROUND(MIN(AP148,MAX(0,$F148-SUMPRODUCT(($AT$3:$BE$3&lt;BB$3)*$AH148:$AS148))),2))</f>
        <v/>
      </c>
      <c r="BC148">
        <f>IF(AQ148&lt;=0,0,ROUND(MIN(AQ148,MAX(0,$F148-SUMPRODUCT(($AT$3:$BE$3&lt;BC$3)*$AH148:$AS148))),2))</f>
        <v/>
      </c>
      <c r="BD148">
        <f>IF(AR148&lt;=0,0,ROUND(MIN(AR148,MAX(0,$F148-SUMPRODUCT(($AT$3:$BE$3&lt;BD$3)*$AH148:$AS148))),2))</f>
        <v/>
      </c>
      <c r="BE148">
        <f>IF(AS148&lt;=0,0,ROUND(MIN(AS148,MAX(0,$F148-SUMPRODUCT(($AT$3:$BE$3&lt;BE$3)*$AH148:$AS148))),2))</f>
        <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row>
    <row r="149">
      <c r="A149" t="n">
        <v>144</v>
      </c>
      <c r="B149" s="29">
        <f>Months!B149</f>
        <v/>
      </c>
      <c r="C149">
        <f>Months!C149</f>
        <v/>
      </c>
      <c r="D149">
        <f>Months!D149</f>
        <v/>
      </c>
      <c r="E149">
        <f>SUM(V149:AG149)</f>
        <v/>
      </c>
      <c r="F149">
        <f>MAX(0,ROUND(C149+D149-E149,2))</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f>IF(AH149&lt;=0,0,ROUND(MIN(AH149,MAX(0,$F149-SUMPRODUCT(($AT$3:$BE$3&lt;AT$3)*$AH149:$AS149))),2))</f>
        <v/>
      </c>
      <c r="AU149">
        <f>IF(AI149&lt;=0,0,ROUND(MIN(AI149,MAX(0,$F149-SUMPRODUCT(($AT$3:$BE$3&lt;AU$3)*$AH149:$AS149))),2))</f>
        <v/>
      </c>
      <c r="AV149">
        <f>IF(AJ149&lt;=0,0,ROUND(MIN(AJ149,MAX(0,$F149-SUMPRODUCT(($AT$3:$BE$3&lt;AV$3)*$AH149:$AS149))),2))</f>
        <v/>
      </c>
      <c r="AW149">
        <f>IF(AK149&lt;=0,0,ROUND(MIN(AK149,MAX(0,$F149-SUMPRODUCT(($AT$3:$BE$3&lt;AW$3)*$AH149:$AS149))),2))</f>
        <v/>
      </c>
      <c r="AX149">
        <f>IF(AL149&lt;=0,0,ROUND(MIN(AL149,MAX(0,$F149-SUMPRODUCT(($AT$3:$BE$3&lt;AX$3)*$AH149:$AS149))),2))</f>
        <v/>
      </c>
      <c r="AY149">
        <f>IF(AM149&lt;=0,0,ROUND(MIN(AM149,MAX(0,$F149-SUMPRODUCT(($AT$3:$BE$3&lt;AY$3)*$AH149:$AS149))),2))</f>
        <v/>
      </c>
      <c r="AZ149">
        <f>IF(AN149&lt;=0,0,ROUND(MIN(AN149,MAX(0,$F149-SUMPRODUCT(($AT$3:$BE$3&lt;AZ$3)*$AH149:$AS149))),2))</f>
        <v/>
      </c>
      <c r="BA149">
        <f>IF(AO149&lt;=0,0,ROUND(MIN(AO149,MAX(0,$F149-SUMPRODUCT(($AT$3:$BE$3&lt;BA$3)*$AH149:$AS149))),2))</f>
        <v/>
      </c>
      <c r="BB149">
        <f>IF(AP149&lt;=0,0,ROUND(MIN(AP149,MAX(0,$F149-SUMPRODUCT(($AT$3:$BE$3&lt;BB$3)*$AH149:$AS149))),2))</f>
        <v/>
      </c>
      <c r="BC149">
        <f>IF(AQ149&lt;=0,0,ROUND(MIN(AQ149,MAX(0,$F149-SUMPRODUCT(($AT$3:$BE$3&lt;BC$3)*$AH149:$AS149))),2))</f>
        <v/>
      </c>
      <c r="BD149">
        <f>IF(AR149&lt;=0,0,ROUND(MIN(AR149,MAX(0,$F149-SUMPRODUCT(($AT$3:$BE$3&lt;BD$3)*$AH149:$AS149))),2))</f>
        <v/>
      </c>
      <c r="BE149">
        <f>IF(AS149&lt;=0,0,ROUND(MIN(AS149,MAX(0,$F149-SUMPRODUCT(($AT$3:$BE$3&lt;BE$3)*$AH149:$AS149))),2))</f>
        <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row>
    <row r="150">
      <c r="A150" t="n">
        <v>145</v>
      </c>
      <c r="B150" s="29">
        <f>Months!B150</f>
        <v/>
      </c>
      <c r="C150">
        <f>Months!C150</f>
        <v/>
      </c>
      <c r="D150">
        <f>Months!D150</f>
        <v/>
      </c>
      <c r="E150">
        <f>SUM(V150:AG150)</f>
        <v/>
      </c>
      <c r="F150">
        <f>MAX(0,ROUND(C150+D150-E150,2))</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f>IF(AH150&lt;=0,0,ROUND(MIN(AH150,MAX(0,$F150-SUMPRODUCT(($AT$3:$BE$3&lt;AT$3)*$AH150:$AS150))),2))</f>
        <v/>
      </c>
      <c r="AU150">
        <f>IF(AI150&lt;=0,0,ROUND(MIN(AI150,MAX(0,$F150-SUMPRODUCT(($AT$3:$BE$3&lt;AU$3)*$AH150:$AS150))),2))</f>
        <v/>
      </c>
      <c r="AV150">
        <f>IF(AJ150&lt;=0,0,ROUND(MIN(AJ150,MAX(0,$F150-SUMPRODUCT(($AT$3:$BE$3&lt;AV$3)*$AH150:$AS150))),2))</f>
        <v/>
      </c>
      <c r="AW150">
        <f>IF(AK150&lt;=0,0,ROUND(MIN(AK150,MAX(0,$F150-SUMPRODUCT(($AT$3:$BE$3&lt;AW$3)*$AH150:$AS150))),2))</f>
        <v/>
      </c>
      <c r="AX150">
        <f>IF(AL150&lt;=0,0,ROUND(MIN(AL150,MAX(0,$F150-SUMPRODUCT(($AT$3:$BE$3&lt;AX$3)*$AH150:$AS150))),2))</f>
        <v/>
      </c>
      <c r="AY150">
        <f>IF(AM150&lt;=0,0,ROUND(MIN(AM150,MAX(0,$F150-SUMPRODUCT(($AT$3:$BE$3&lt;AY$3)*$AH150:$AS150))),2))</f>
        <v/>
      </c>
      <c r="AZ150">
        <f>IF(AN150&lt;=0,0,ROUND(MIN(AN150,MAX(0,$F150-SUMPRODUCT(($AT$3:$BE$3&lt;AZ$3)*$AH150:$AS150))),2))</f>
        <v/>
      </c>
      <c r="BA150">
        <f>IF(AO150&lt;=0,0,ROUND(MIN(AO150,MAX(0,$F150-SUMPRODUCT(($AT$3:$BE$3&lt;BA$3)*$AH150:$AS150))),2))</f>
        <v/>
      </c>
      <c r="BB150">
        <f>IF(AP150&lt;=0,0,ROUND(MIN(AP150,MAX(0,$F150-SUMPRODUCT(($AT$3:$BE$3&lt;BB$3)*$AH150:$AS150))),2))</f>
        <v/>
      </c>
      <c r="BC150">
        <f>IF(AQ150&lt;=0,0,ROUND(MIN(AQ150,MAX(0,$F150-SUMPRODUCT(($AT$3:$BE$3&lt;BC$3)*$AH150:$AS150))),2))</f>
        <v/>
      </c>
      <c r="BD150">
        <f>IF(AR150&lt;=0,0,ROUND(MIN(AR150,MAX(0,$F150-SUMPRODUCT(($AT$3:$BE$3&lt;BD$3)*$AH150:$AS150))),2))</f>
        <v/>
      </c>
      <c r="BE150">
        <f>IF(AS150&lt;=0,0,ROUND(MIN(AS150,MAX(0,$F150-SUMPRODUCT(($AT$3:$BE$3&lt;BE$3)*$AH150:$AS150))),2))</f>
        <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row>
    <row r="151">
      <c r="A151" t="n">
        <v>146</v>
      </c>
      <c r="B151" s="29">
        <f>Months!B151</f>
        <v/>
      </c>
      <c r="C151">
        <f>Months!C151</f>
        <v/>
      </c>
      <c r="D151">
        <f>Months!D151</f>
        <v/>
      </c>
      <c r="E151">
        <f>SUM(V151:AG151)</f>
        <v/>
      </c>
      <c r="F151">
        <f>MAX(0,ROUND(C151+D151-E151,2))</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f>IF(AH151&lt;=0,0,ROUND(MIN(AH151,MAX(0,$F151-SUMPRODUCT(($AT$3:$BE$3&lt;AT$3)*$AH151:$AS151))),2))</f>
        <v/>
      </c>
      <c r="AU151">
        <f>IF(AI151&lt;=0,0,ROUND(MIN(AI151,MAX(0,$F151-SUMPRODUCT(($AT$3:$BE$3&lt;AU$3)*$AH151:$AS151))),2))</f>
        <v/>
      </c>
      <c r="AV151">
        <f>IF(AJ151&lt;=0,0,ROUND(MIN(AJ151,MAX(0,$F151-SUMPRODUCT(($AT$3:$BE$3&lt;AV$3)*$AH151:$AS151))),2))</f>
        <v/>
      </c>
      <c r="AW151">
        <f>IF(AK151&lt;=0,0,ROUND(MIN(AK151,MAX(0,$F151-SUMPRODUCT(($AT$3:$BE$3&lt;AW$3)*$AH151:$AS151))),2))</f>
        <v/>
      </c>
      <c r="AX151">
        <f>IF(AL151&lt;=0,0,ROUND(MIN(AL151,MAX(0,$F151-SUMPRODUCT(($AT$3:$BE$3&lt;AX$3)*$AH151:$AS151))),2))</f>
        <v/>
      </c>
      <c r="AY151">
        <f>IF(AM151&lt;=0,0,ROUND(MIN(AM151,MAX(0,$F151-SUMPRODUCT(($AT$3:$BE$3&lt;AY$3)*$AH151:$AS151))),2))</f>
        <v/>
      </c>
      <c r="AZ151">
        <f>IF(AN151&lt;=0,0,ROUND(MIN(AN151,MAX(0,$F151-SUMPRODUCT(($AT$3:$BE$3&lt;AZ$3)*$AH151:$AS151))),2))</f>
        <v/>
      </c>
      <c r="BA151">
        <f>IF(AO151&lt;=0,0,ROUND(MIN(AO151,MAX(0,$F151-SUMPRODUCT(($AT$3:$BE$3&lt;BA$3)*$AH151:$AS151))),2))</f>
        <v/>
      </c>
      <c r="BB151">
        <f>IF(AP151&lt;=0,0,ROUND(MIN(AP151,MAX(0,$F151-SUMPRODUCT(($AT$3:$BE$3&lt;BB$3)*$AH151:$AS151))),2))</f>
        <v/>
      </c>
      <c r="BC151">
        <f>IF(AQ151&lt;=0,0,ROUND(MIN(AQ151,MAX(0,$F151-SUMPRODUCT(($AT$3:$BE$3&lt;BC$3)*$AH151:$AS151))),2))</f>
        <v/>
      </c>
      <c r="BD151">
        <f>IF(AR151&lt;=0,0,ROUND(MIN(AR151,MAX(0,$F151-SUMPRODUCT(($AT$3:$BE$3&lt;BD$3)*$AH151:$AS151))),2))</f>
        <v/>
      </c>
      <c r="BE151">
        <f>IF(AS151&lt;=0,0,ROUND(MIN(AS151,MAX(0,$F151-SUMPRODUCT(($AT$3:$BE$3&lt;BE$3)*$AH151:$AS151))),2))</f>
        <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row>
    <row r="152">
      <c r="A152" t="n">
        <v>147</v>
      </c>
      <c r="B152" s="29">
        <f>Months!B152</f>
        <v/>
      </c>
      <c r="C152">
        <f>Months!C152</f>
        <v/>
      </c>
      <c r="D152">
        <f>Months!D152</f>
        <v/>
      </c>
      <c r="E152">
        <f>SUM(V152:AG152)</f>
        <v/>
      </c>
      <c r="F152">
        <f>MAX(0,ROUND(C152+D152-E152,2))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f>IF(AH152&lt;=0,0,ROUND(MIN(AH152,MAX(0,$F152-SUMPRODUCT(($AT$3:$BE$3&lt;AT$3)*$AH152:$AS152))),2))</f>
        <v/>
      </c>
      <c r="AU152">
        <f>IF(AI152&lt;=0,0,ROUND(MIN(AI152,MAX(0,$F152-SUMPRODUCT(($AT$3:$BE$3&lt;AU$3)*$AH152:$AS152))),2))</f>
        <v/>
      </c>
      <c r="AV152">
        <f>IF(AJ152&lt;=0,0,ROUND(MIN(AJ152,MAX(0,$F152-SUMPRODUCT(($AT$3:$BE$3&lt;AV$3)*$AH152:$AS152))),2))</f>
        <v/>
      </c>
      <c r="AW152">
        <f>IF(AK152&lt;=0,0,ROUND(MIN(AK152,MAX(0,$F152-SUMPRODUCT(($AT$3:$BE$3&lt;AW$3)*$AH152:$AS152))),2))</f>
        <v/>
      </c>
      <c r="AX152">
        <f>IF(AL152&lt;=0,0,ROUND(MIN(AL152,MAX(0,$F152-SUMPRODUCT(($AT$3:$BE$3&lt;AX$3)*$AH152:$AS152))),2))</f>
        <v/>
      </c>
      <c r="AY152">
        <f>IF(AM152&lt;=0,0,ROUND(MIN(AM152,MAX(0,$F152-SUMPRODUCT(($AT$3:$BE$3&lt;AY$3)*$AH152:$AS152))),2))</f>
        <v/>
      </c>
      <c r="AZ152">
        <f>IF(AN152&lt;=0,0,ROUND(MIN(AN152,MAX(0,$F152-SUMPRODUCT(($AT$3:$BE$3&lt;AZ$3)*$AH152:$AS152))),2))</f>
        <v/>
      </c>
      <c r="BA152">
        <f>IF(AO152&lt;=0,0,ROUND(MIN(AO152,MAX(0,$F152-SUMPRODUCT(($AT$3:$BE$3&lt;BA$3)*$AH152:$AS152))),2))</f>
        <v/>
      </c>
      <c r="BB152">
        <f>IF(AP152&lt;=0,0,ROUND(MIN(AP152,MAX(0,$F152-SUMPRODUCT(($AT$3:$BE$3&lt;BB$3)*$AH152:$AS152))),2))</f>
        <v/>
      </c>
      <c r="BC152">
        <f>IF(AQ152&lt;=0,0,ROUND(MIN(AQ152,MAX(0,$F152-SUMPRODUCT(($AT$3:$BE$3&lt;BC$3)*$AH152:$AS152))),2))</f>
        <v/>
      </c>
      <c r="BD152">
        <f>IF(AR152&lt;=0,0,ROUND(MIN(AR152,MAX(0,$F152-SUMPRODUCT(($AT$3:$BE$3&lt;BD$3)*$AH152:$AS152))),2))</f>
        <v/>
      </c>
      <c r="BE152">
        <f>IF(AS152&lt;=0,0,ROUND(MIN(AS152,MAX(0,$F152-SUMPRODUCT(($AT$3:$BE$3&lt;BE$3)*$AH152:$AS152))),2))</f>
        <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row>
    <row r="153">
      <c r="A153" t="n">
        <v>148</v>
      </c>
      <c r="B153" s="29">
        <f>Months!B153</f>
        <v/>
      </c>
      <c r="C153">
        <f>Months!C153</f>
        <v/>
      </c>
      <c r="D153">
        <f>Months!D153</f>
        <v/>
      </c>
      <c r="E153">
        <f>SUM(V153:AG153)</f>
        <v/>
      </c>
      <c r="F153">
        <f>MAX(0,ROUND(C153+D153-E153,2))</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f>IF(AH153&lt;=0,0,ROUND(MIN(AH153,MAX(0,$F153-SUMPRODUCT(($AT$3:$BE$3&lt;AT$3)*$AH153:$AS153))),2))</f>
        <v/>
      </c>
      <c r="AU153">
        <f>IF(AI153&lt;=0,0,ROUND(MIN(AI153,MAX(0,$F153-SUMPRODUCT(($AT$3:$BE$3&lt;AU$3)*$AH153:$AS153))),2))</f>
        <v/>
      </c>
      <c r="AV153">
        <f>IF(AJ153&lt;=0,0,ROUND(MIN(AJ153,MAX(0,$F153-SUMPRODUCT(($AT$3:$BE$3&lt;AV$3)*$AH153:$AS153))),2))</f>
        <v/>
      </c>
      <c r="AW153">
        <f>IF(AK153&lt;=0,0,ROUND(MIN(AK153,MAX(0,$F153-SUMPRODUCT(($AT$3:$BE$3&lt;AW$3)*$AH153:$AS153))),2))</f>
        <v/>
      </c>
      <c r="AX153">
        <f>IF(AL153&lt;=0,0,ROUND(MIN(AL153,MAX(0,$F153-SUMPRODUCT(($AT$3:$BE$3&lt;AX$3)*$AH153:$AS153))),2))</f>
        <v/>
      </c>
      <c r="AY153">
        <f>IF(AM153&lt;=0,0,ROUND(MIN(AM153,MAX(0,$F153-SUMPRODUCT(($AT$3:$BE$3&lt;AY$3)*$AH153:$AS153))),2))</f>
        <v/>
      </c>
      <c r="AZ153">
        <f>IF(AN153&lt;=0,0,ROUND(MIN(AN153,MAX(0,$F153-SUMPRODUCT(($AT$3:$BE$3&lt;AZ$3)*$AH153:$AS153))),2))</f>
        <v/>
      </c>
      <c r="BA153">
        <f>IF(AO153&lt;=0,0,ROUND(MIN(AO153,MAX(0,$F153-SUMPRODUCT(($AT$3:$BE$3&lt;BA$3)*$AH153:$AS153))),2))</f>
        <v/>
      </c>
      <c r="BB153">
        <f>IF(AP153&lt;=0,0,ROUND(MIN(AP153,MAX(0,$F153-SUMPRODUCT(($AT$3:$BE$3&lt;BB$3)*$AH153:$AS153))),2))</f>
        <v/>
      </c>
      <c r="BC153">
        <f>IF(AQ153&lt;=0,0,ROUND(MIN(AQ153,MAX(0,$F153-SUMPRODUCT(($AT$3:$BE$3&lt;BC$3)*$AH153:$AS153))),2))</f>
        <v/>
      </c>
      <c r="BD153">
        <f>IF(AR153&lt;=0,0,ROUND(MIN(AR153,MAX(0,$F153-SUMPRODUCT(($AT$3:$BE$3&lt;BD$3)*$AH153:$AS153))),2))</f>
        <v/>
      </c>
      <c r="BE153">
        <f>IF(AS153&lt;=0,0,ROUND(MIN(AS153,MAX(0,$F153-SUMPRODUCT(($AT$3:$BE$3&lt;BE$3)*$AH153:$AS153))),2))</f>
        <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row>
    <row r="154">
      <c r="A154" t="n">
        <v>149</v>
      </c>
      <c r="B154" s="29">
        <f>Months!B154</f>
        <v/>
      </c>
      <c r="C154">
        <f>Months!C154</f>
        <v/>
      </c>
      <c r="D154">
        <f>Months!D154</f>
        <v/>
      </c>
      <c r="E154">
        <f>SUM(V154:AG154)</f>
        <v/>
      </c>
      <c r="F154">
        <f>MAX(0,ROUND(C154+D154-E154,2))</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f>IF(AH154&lt;=0,0,ROUND(MIN(AH154,MAX(0,$F154-SUMPRODUCT(($AT$3:$BE$3&lt;AT$3)*$AH154:$AS154))),2))</f>
        <v/>
      </c>
      <c r="AU154">
        <f>IF(AI154&lt;=0,0,ROUND(MIN(AI154,MAX(0,$F154-SUMPRODUCT(($AT$3:$BE$3&lt;AU$3)*$AH154:$AS154))),2))</f>
        <v/>
      </c>
      <c r="AV154">
        <f>IF(AJ154&lt;=0,0,ROUND(MIN(AJ154,MAX(0,$F154-SUMPRODUCT(($AT$3:$BE$3&lt;AV$3)*$AH154:$AS154))),2))</f>
        <v/>
      </c>
      <c r="AW154">
        <f>IF(AK154&lt;=0,0,ROUND(MIN(AK154,MAX(0,$F154-SUMPRODUCT(($AT$3:$BE$3&lt;AW$3)*$AH154:$AS154))),2))</f>
        <v/>
      </c>
      <c r="AX154">
        <f>IF(AL154&lt;=0,0,ROUND(MIN(AL154,MAX(0,$F154-SUMPRODUCT(($AT$3:$BE$3&lt;AX$3)*$AH154:$AS154))),2))</f>
        <v/>
      </c>
      <c r="AY154">
        <f>IF(AM154&lt;=0,0,ROUND(MIN(AM154,MAX(0,$F154-SUMPRODUCT(($AT$3:$BE$3&lt;AY$3)*$AH154:$AS154))),2))</f>
        <v/>
      </c>
      <c r="AZ154">
        <f>IF(AN154&lt;=0,0,ROUND(MIN(AN154,MAX(0,$F154-SUMPRODUCT(($AT$3:$BE$3&lt;AZ$3)*$AH154:$AS154))),2))</f>
        <v/>
      </c>
      <c r="BA154">
        <f>IF(AO154&lt;=0,0,ROUND(MIN(AO154,MAX(0,$F154-SUMPRODUCT(($AT$3:$BE$3&lt;BA$3)*$AH154:$AS154))),2))</f>
        <v/>
      </c>
      <c r="BB154">
        <f>IF(AP154&lt;=0,0,ROUND(MIN(AP154,MAX(0,$F154-SUMPRODUCT(($AT$3:$BE$3&lt;BB$3)*$AH154:$AS154))),2))</f>
        <v/>
      </c>
      <c r="BC154">
        <f>IF(AQ154&lt;=0,0,ROUND(MIN(AQ154,MAX(0,$F154-SUMPRODUCT(($AT$3:$BE$3&lt;BC$3)*$AH154:$AS154))),2))</f>
        <v/>
      </c>
      <c r="BD154">
        <f>IF(AR154&lt;=0,0,ROUND(MIN(AR154,MAX(0,$F154-SUMPRODUCT(($AT$3:$BE$3&lt;BD$3)*$AH154:$AS154))),2))</f>
        <v/>
      </c>
      <c r="BE154">
        <f>IF(AS154&lt;=0,0,ROUND(MIN(AS154,MAX(0,$F154-SUMPRODUCT(($AT$3:$BE$3&lt;BE$3)*$AH154:$AS154))),2))</f>
        <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row>
    <row r="155">
      <c r="A155" t="n">
        <v>150</v>
      </c>
      <c r="B155" s="29">
        <f>Months!B155</f>
        <v/>
      </c>
      <c r="C155">
        <f>Months!C155</f>
        <v/>
      </c>
      <c r="D155">
        <f>Months!D155</f>
        <v/>
      </c>
      <c r="E155">
        <f>SUM(V155:AG155)</f>
        <v/>
      </c>
      <c r="F155">
        <f>MAX(0,ROUND(C155+D155-E155,2))</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f>IF(AH155&lt;=0,0,ROUND(MIN(AH155,MAX(0,$F155-SUMPRODUCT(($AT$3:$BE$3&lt;AT$3)*$AH155:$AS155))),2))</f>
        <v/>
      </c>
      <c r="AU155">
        <f>IF(AI155&lt;=0,0,ROUND(MIN(AI155,MAX(0,$F155-SUMPRODUCT(($AT$3:$BE$3&lt;AU$3)*$AH155:$AS155))),2))</f>
        <v/>
      </c>
      <c r="AV155">
        <f>IF(AJ155&lt;=0,0,ROUND(MIN(AJ155,MAX(0,$F155-SUMPRODUCT(($AT$3:$BE$3&lt;AV$3)*$AH155:$AS155))),2))</f>
        <v/>
      </c>
      <c r="AW155">
        <f>IF(AK155&lt;=0,0,ROUND(MIN(AK155,MAX(0,$F155-SUMPRODUCT(($AT$3:$BE$3&lt;AW$3)*$AH155:$AS155))),2))</f>
        <v/>
      </c>
      <c r="AX155">
        <f>IF(AL155&lt;=0,0,ROUND(MIN(AL155,MAX(0,$F155-SUMPRODUCT(($AT$3:$BE$3&lt;AX$3)*$AH155:$AS155))),2))</f>
        <v/>
      </c>
      <c r="AY155">
        <f>IF(AM155&lt;=0,0,ROUND(MIN(AM155,MAX(0,$F155-SUMPRODUCT(($AT$3:$BE$3&lt;AY$3)*$AH155:$AS155))),2))</f>
        <v/>
      </c>
      <c r="AZ155">
        <f>IF(AN155&lt;=0,0,ROUND(MIN(AN155,MAX(0,$F155-SUMPRODUCT(($AT$3:$BE$3&lt;AZ$3)*$AH155:$AS155))),2))</f>
        <v/>
      </c>
      <c r="BA155">
        <f>IF(AO155&lt;=0,0,ROUND(MIN(AO155,MAX(0,$F155-SUMPRODUCT(($AT$3:$BE$3&lt;BA$3)*$AH155:$AS155))),2))</f>
        <v/>
      </c>
      <c r="BB155">
        <f>IF(AP155&lt;=0,0,ROUND(MIN(AP155,MAX(0,$F155-SUMPRODUCT(($AT$3:$BE$3&lt;BB$3)*$AH155:$AS155))),2))</f>
        <v/>
      </c>
      <c r="BC155">
        <f>IF(AQ155&lt;=0,0,ROUND(MIN(AQ155,MAX(0,$F155-SUMPRODUCT(($AT$3:$BE$3&lt;BC$3)*$AH155:$AS155))),2))</f>
        <v/>
      </c>
      <c r="BD155">
        <f>IF(AR155&lt;=0,0,ROUND(MIN(AR155,MAX(0,$F155-SUMPRODUCT(($AT$3:$BE$3&lt;BD$3)*$AH155:$AS155))),2))</f>
        <v/>
      </c>
      <c r="BE155">
        <f>IF(AS155&lt;=0,0,ROUND(MIN(AS155,MAX(0,$F155-SUMPRODUCT(($AT$3:$BE$3&lt;BE$3)*$AH155:$AS155))),2))</f>
        <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row>
    <row r="156">
      <c r="A156" t="n">
        <v>151</v>
      </c>
      <c r="B156" s="29">
        <f>Months!B156</f>
        <v/>
      </c>
      <c r="C156">
        <f>Months!C156</f>
        <v/>
      </c>
      <c r="D156">
        <f>Months!D156</f>
        <v/>
      </c>
      <c r="E156">
        <f>SUM(V156:AG156)</f>
        <v/>
      </c>
      <c r="F156">
        <f>MAX(0,ROUND(C156+D156-E156,2))</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f>IF(AH156&lt;=0,0,ROUND(MIN(AH156,MAX(0,$F156-SUMPRODUCT(($AT$3:$BE$3&lt;AT$3)*$AH156:$AS156))),2))</f>
        <v/>
      </c>
      <c r="AU156">
        <f>IF(AI156&lt;=0,0,ROUND(MIN(AI156,MAX(0,$F156-SUMPRODUCT(($AT$3:$BE$3&lt;AU$3)*$AH156:$AS156))),2))</f>
        <v/>
      </c>
      <c r="AV156">
        <f>IF(AJ156&lt;=0,0,ROUND(MIN(AJ156,MAX(0,$F156-SUMPRODUCT(($AT$3:$BE$3&lt;AV$3)*$AH156:$AS156))),2))</f>
        <v/>
      </c>
      <c r="AW156">
        <f>IF(AK156&lt;=0,0,ROUND(MIN(AK156,MAX(0,$F156-SUMPRODUCT(($AT$3:$BE$3&lt;AW$3)*$AH156:$AS156))),2))</f>
        <v/>
      </c>
      <c r="AX156">
        <f>IF(AL156&lt;=0,0,ROUND(MIN(AL156,MAX(0,$F156-SUMPRODUCT(($AT$3:$BE$3&lt;AX$3)*$AH156:$AS156))),2))</f>
        <v/>
      </c>
      <c r="AY156">
        <f>IF(AM156&lt;=0,0,ROUND(MIN(AM156,MAX(0,$F156-SUMPRODUCT(($AT$3:$BE$3&lt;AY$3)*$AH156:$AS156))),2))</f>
        <v/>
      </c>
      <c r="AZ156">
        <f>IF(AN156&lt;=0,0,ROUND(MIN(AN156,MAX(0,$F156-SUMPRODUCT(($AT$3:$BE$3&lt;AZ$3)*$AH156:$AS156))),2))</f>
        <v/>
      </c>
      <c r="BA156">
        <f>IF(AO156&lt;=0,0,ROUND(MIN(AO156,MAX(0,$F156-SUMPRODUCT(($AT$3:$BE$3&lt;BA$3)*$AH156:$AS156))),2))</f>
        <v/>
      </c>
      <c r="BB156">
        <f>IF(AP156&lt;=0,0,ROUND(MIN(AP156,MAX(0,$F156-SUMPRODUCT(($AT$3:$BE$3&lt;BB$3)*$AH156:$AS156))),2))</f>
        <v/>
      </c>
      <c r="BC156">
        <f>IF(AQ156&lt;=0,0,ROUND(MIN(AQ156,MAX(0,$F156-SUMPRODUCT(($AT$3:$BE$3&lt;BC$3)*$AH156:$AS156))),2))</f>
        <v/>
      </c>
      <c r="BD156">
        <f>IF(AR156&lt;=0,0,ROUND(MIN(AR156,MAX(0,$F156-SUMPRODUCT(($AT$3:$BE$3&lt;BD$3)*$AH156:$AS156))),2))</f>
        <v/>
      </c>
      <c r="BE156">
        <f>IF(AS156&lt;=0,0,ROUND(MIN(AS156,MAX(0,$F156-SUMPRODUCT(($AT$3:$BE$3&lt;BE$3)*$AH156:$AS156))),2))</f>
        <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row>
    <row r="157">
      <c r="A157" t="n">
        <v>152</v>
      </c>
      <c r="B157" s="29">
        <f>Months!B157</f>
        <v/>
      </c>
      <c r="C157">
        <f>Months!C157</f>
        <v/>
      </c>
      <c r="D157">
        <f>Months!D157</f>
        <v/>
      </c>
      <c r="E157">
        <f>SUM(V157:AG157)</f>
        <v/>
      </c>
      <c r="F157">
        <f>MAX(0,ROUND(C157+D157-E157,2))</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f>IF(AH157&lt;=0,0,ROUND(MIN(AH157,MAX(0,$F157-SUMPRODUCT(($AT$3:$BE$3&lt;AT$3)*$AH157:$AS157))),2))</f>
        <v/>
      </c>
      <c r="AU157">
        <f>IF(AI157&lt;=0,0,ROUND(MIN(AI157,MAX(0,$F157-SUMPRODUCT(($AT$3:$BE$3&lt;AU$3)*$AH157:$AS157))),2))</f>
        <v/>
      </c>
      <c r="AV157">
        <f>IF(AJ157&lt;=0,0,ROUND(MIN(AJ157,MAX(0,$F157-SUMPRODUCT(($AT$3:$BE$3&lt;AV$3)*$AH157:$AS157))),2))</f>
        <v/>
      </c>
      <c r="AW157">
        <f>IF(AK157&lt;=0,0,ROUND(MIN(AK157,MAX(0,$F157-SUMPRODUCT(($AT$3:$BE$3&lt;AW$3)*$AH157:$AS157))),2))</f>
        <v/>
      </c>
      <c r="AX157">
        <f>IF(AL157&lt;=0,0,ROUND(MIN(AL157,MAX(0,$F157-SUMPRODUCT(($AT$3:$BE$3&lt;AX$3)*$AH157:$AS157))),2))</f>
        <v/>
      </c>
      <c r="AY157">
        <f>IF(AM157&lt;=0,0,ROUND(MIN(AM157,MAX(0,$F157-SUMPRODUCT(($AT$3:$BE$3&lt;AY$3)*$AH157:$AS157))),2))</f>
        <v/>
      </c>
      <c r="AZ157">
        <f>IF(AN157&lt;=0,0,ROUND(MIN(AN157,MAX(0,$F157-SUMPRODUCT(($AT$3:$BE$3&lt;AZ$3)*$AH157:$AS157))),2))</f>
        <v/>
      </c>
      <c r="BA157">
        <f>IF(AO157&lt;=0,0,ROUND(MIN(AO157,MAX(0,$F157-SUMPRODUCT(($AT$3:$BE$3&lt;BA$3)*$AH157:$AS157))),2))</f>
        <v/>
      </c>
      <c r="BB157">
        <f>IF(AP157&lt;=0,0,ROUND(MIN(AP157,MAX(0,$F157-SUMPRODUCT(($AT$3:$BE$3&lt;BB$3)*$AH157:$AS157))),2))</f>
        <v/>
      </c>
      <c r="BC157">
        <f>IF(AQ157&lt;=0,0,ROUND(MIN(AQ157,MAX(0,$F157-SUMPRODUCT(($AT$3:$BE$3&lt;BC$3)*$AH157:$AS157))),2))</f>
        <v/>
      </c>
      <c r="BD157">
        <f>IF(AR157&lt;=0,0,ROUND(MIN(AR157,MAX(0,$F157-SUMPRODUCT(($AT$3:$BE$3&lt;BD$3)*$AH157:$AS157))),2))</f>
        <v/>
      </c>
      <c r="BE157">
        <f>IF(AS157&lt;=0,0,ROUND(MIN(AS157,MAX(0,$F157-SUMPRODUCT(($AT$3:$BE$3&lt;BE$3)*$AH157:$AS157))),2))</f>
        <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row>
    <row r="158">
      <c r="A158" t="n">
        <v>153</v>
      </c>
      <c r="B158" s="29">
        <f>Months!B158</f>
        <v/>
      </c>
      <c r="C158">
        <f>Months!C158</f>
        <v/>
      </c>
      <c r="D158">
        <f>Months!D158</f>
        <v/>
      </c>
      <c r="E158">
        <f>SUM(V158:AG158)</f>
        <v/>
      </c>
      <c r="F158">
        <f>MAX(0,ROUND(C158+D158-E158,2))</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f>IF(AH158&lt;=0,0,ROUND(MIN(AH158,MAX(0,$F158-SUMPRODUCT(($AT$3:$BE$3&lt;AT$3)*$AH158:$AS158))),2))</f>
        <v/>
      </c>
      <c r="AU158">
        <f>IF(AI158&lt;=0,0,ROUND(MIN(AI158,MAX(0,$F158-SUMPRODUCT(($AT$3:$BE$3&lt;AU$3)*$AH158:$AS158))),2))</f>
        <v/>
      </c>
      <c r="AV158">
        <f>IF(AJ158&lt;=0,0,ROUND(MIN(AJ158,MAX(0,$F158-SUMPRODUCT(($AT$3:$BE$3&lt;AV$3)*$AH158:$AS158))),2))</f>
        <v/>
      </c>
      <c r="AW158">
        <f>IF(AK158&lt;=0,0,ROUND(MIN(AK158,MAX(0,$F158-SUMPRODUCT(($AT$3:$BE$3&lt;AW$3)*$AH158:$AS158))),2))</f>
        <v/>
      </c>
      <c r="AX158">
        <f>IF(AL158&lt;=0,0,ROUND(MIN(AL158,MAX(0,$F158-SUMPRODUCT(($AT$3:$BE$3&lt;AX$3)*$AH158:$AS158))),2))</f>
        <v/>
      </c>
      <c r="AY158">
        <f>IF(AM158&lt;=0,0,ROUND(MIN(AM158,MAX(0,$F158-SUMPRODUCT(($AT$3:$BE$3&lt;AY$3)*$AH158:$AS158))),2))</f>
        <v/>
      </c>
      <c r="AZ158">
        <f>IF(AN158&lt;=0,0,ROUND(MIN(AN158,MAX(0,$F158-SUMPRODUCT(($AT$3:$BE$3&lt;AZ$3)*$AH158:$AS158))),2))</f>
        <v/>
      </c>
      <c r="BA158">
        <f>IF(AO158&lt;=0,0,ROUND(MIN(AO158,MAX(0,$F158-SUMPRODUCT(($AT$3:$BE$3&lt;BA$3)*$AH158:$AS158))),2))</f>
        <v/>
      </c>
      <c r="BB158">
        <f>IF(AP158&lt;=0,0,ROUND(MIN(AP158,MAX(0,$F158-SUMPRODUCT(($AT$3:$BE$3&lt;BB$3)*$AH158:$AS158))),2))</f>
        <v/>
      </c>
      <c r="BC158">
        <f>IF(AQ158&lt;=0,0,ROUND(MIN(AQ158,MAX(0,$F158-SUMPRODUCT(($AT$3:$BE$3&lt;BC$3)*$AH158:$AS158))),2))</f>
        <v/>
      </c>
      <c r="BD158">
        <f>IF(AR158&lt;=0,0,ROUND(MIN(AR158,MAX(0,$F158-SUMPRODUCT(($AT$3:$BE$3&lt;BD$3)*$AH158:$AS158))),2))</f>
        <v/>
      </c>
      <c r="BE158">
        <f>IF(AS158&lt;=0,0,ROUND(MIN(AS158,MAX(0,$F158-SUMPRODUCT(($AT$3:$BE$3&lt;BE$3)*$AH158:$AS158))),2))</f>
        <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row>
    <row r="159">
      <c r="A159" t="n">
        <v>154</v>
      </c>
      <c r="B159" s="29">
        <f>Months!B159</f>
        <v/>
      </c>
      <c r="C159">
        <f>Months!C159</f>
        <v/>
      </c>
      <c r="D159">
        <f>Months!D159</f>
        <v/>
      </c>
      <c r="E159">
        <f>SUM(V159:AG159)</f>
        <v/>
      </c>
      <c r="F159">
        <f>MAX(0,ROUND(C159+D159-E159,2))</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f>IF(AH159&lt;=0,0,ROUND(MIN(AH159,MAX(0,$F159-SUMPRODUCT(($AT$3:$BE$3&lt;AT$3)*$AH159:$AS159))),2))</f>
        <v/>
      </c>
      <c r="AU159">
        <f>IF(AI159&lt;=0,0,ROUND(MIN(AI159,MAX(0,$F159-SUMPRODUCT(($AT$3:$BE$3&lt;AU$3)*$AH159:$AS159))),2))</f>
        <v/>
      </c>
      <c r="AV159">
        <f>IF(AJ159&lt;=0,0,ROUND(MIN(AJ159,MAX(0,$F159-SUMPRODUCT(($AT$3:$BE$3&lt;AV$3)*$AH159:$AS159))),2))</f>
        <v/>
      </c>
      <c r="AW159">
        <f>IF(AK159&lt;=0,0,ROUND(MIN(AK159,MAX(0,$F159-SUMPRODUCT(($AT$3:$BE$3&lt;AW$3)*$AH159:$AS159))),2))</f>
        <v/>
      </c>
      <c r="AX159">
        <f>IF(AL159&lt;=0,0,ROUND(MIN(AL159,MAX(0,$F159-SUMPRODUCT(($AT$3:$BE$3&lt;AX$3)*$AH159:$AS159))),2))</f>
        <v/>
      </c>
      <c r="AY159">
        <f>IF(AM159&lt;=0,0,ROUND(MIN(AM159,MAX(0,$F159-SUMPRODUCT(($AT$3:$BE$3&lt;AY$3)*$AH159:$AS159))),2))</f>
        <v/>
      </c>
      <c r="AZ159">
        <f>IF(AN159&lt;=0,0,ROUND(MIN(AN159,MAX(0,$F159-SUMPRODUCT(($AT$3:$BE$3&lt;AZ$3)*$AH159:$AS159))),2))</f>
        <v/>
      </c>
      <c r="BA159">
        <f>IF(AO159&lt;=0,0,ROUND(MIN(AO159,MAX(0,$F159-SUMPRODUCT(($AT$3:$BE$3&lt;BA$3)*$AH159:$AS159))),2))</f>
        <v/>
      </c>
      <c r="BB159">
        <f>IF(AP159&lt;=0,0,ROUND(MIN(AP159,MAX(0,$F159-SUMPRODUCT(($AT$3:$BE$3&lt;BB$3)*$AH159:$AS159))),2))</f>
        <v/>
      </c>
      <c r="BC159">
        <f>IF(AQ159&lt;=0,0,ROUND(MIN(AQ159,MAX(0,$F159-SUMPRODUCT(($AT$3:$BE$3&lt;BC$3)*$AH159:$AS159))),2))</f>
        <v/>
      </c>
      <c r="BD159">
        <f>IF(AR159&lt;=0,0,ROUND(MIN(AR159,MAX(0,$F159-SUMPRODUCT(($AT$3:$BE$3&lt;BD$3)*$AH159:$AS159))),2))</f>
        <v/>
      </c>
      <c r="BE159">
        <f>IF(AS159&lt;=0,0,ROUND(MIN(AS159,MAX(0,$F159-SUMPRODUCT(($AT$3:$BE$3&lt;BE$3)*$AH159:$AS159))),2))</f>
        <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row>
    <row r="160">
      <c r="A160" t="n">
        <v>155</v>
      </c>
      <c r="B160" s="29">
        <f>Months!B160</f>
        <v/>
      </c>
      <c r="C160">
        <f>Months!C160</f>
        <v/>
      </c>
      <c r="D160">
        <f>Months!D160</f>
        <v/>
      </c>
      <c r="E160">
        <f>SUM(V160:AG160)</f>
        <v/>
      </c>
      <c r="F160">
        <f>MAX(0,ROUND(C160+D160-E160,2))</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f>IF(AH160&lt;=0,0,ROUND(MIN(AH160,MAX(0,$F160-SUMPRODUCT(($AT$3:$BE$3&lt;AT$3)*$AH160:$AS160))),2))</f>
        <v/>
      </c>
      <c r="AU160">
        <f>IF(AI160&lt;=0,0,ROUND(MIN(AI160,MAX(0,$F160-SUMPRODUCT(($AT$3:$BE$3&lt;AU$3)*$AH160:$AS160))),2))</f>
        <v/>
      </c>
      <c r="AV160">
        <f>IF(AJ160&lt;=0,0,ROUND(MIN(AJ160,MAX(0,$F160-SUMPRODUCT(($AT$3:$BE$3&lt;AV$3)*$AH160:$AS160))),2))</f>
        <v/>
      </c>
      <c r="AW160">
        <f>IF(AK160&lt;=0,0,ROUND(MIN(AK160,MAX(0,$F160-SUMPRODUCT(($AT$3:$BE$3&lt;AW$3)*$AH160:$AS160))),2))</f>
        <v/>
      </c>
      <c r="AX160">
        <f>IF(AL160&lt;=0,0,ROUND(MIN(AL160,MAX(0,$F160-SUMPRODUCT(($AT$3:$BE$3&lt;AX$3)*$AH160:$AS160))),2))</f>
        <v/>
      </c>
      <c r="AY160">
        <f>IF(AM160&lt;=0,0,ROUND(MIN(AM160,MAX(0,$F160-SUMPRODUCT(($AT$3:$BE$3&lt;AY$3)*$AH160:$AS160))),2))</f>
        <v/>
      </c>
      <c r="AZ160">
        <f>IF(AN160&lt;=0,0,ROUND(MIN(AN160,MAX(0,$F160-SUMPRODUCT(($AT$3:$BE$3&lt;AZ$3)*$AH160:$AS160))),2))</f>
        <v/>
      </c>
      <c r="BA160">
        <f>IF(AO160&lt;=0,0,ROUND(MIN(AO160,MAX(0,$F160-SUMPRODUCT(($AT$3:$BE$3&lt;BA$3)*$AH160:$AS160))),2))</f>
        <v/>
      </c>
      <c r="BB160">
        <f>IF(AP160&lt;=0,0,ROUND(MIN(AP160,MAX(0,$F160-SUMPRODUCT(($AT$3:$BE$3&lt;BB$3)*$AH160:$AS160))),2))</f>
        <v/>
      </c>
      <c r="BC160">
        <f>IF(AQ160&lt;=0,0,ROUND(MIN(AQ160,MAX(0,$F160-SUMPRODUCT(($AT$3:$BE$3&lt;BC$3)*$AH160:$AS160))),2))</f>
        <v/>
      </c>
      <c r="BD160">
        <f>IF(AR160&lt;=0,0,ROUND(MIN(AR160,MAX(0,$F160-SUMPRODUCT(($AT$3:$BE$3&lt;BD$3)*$AH160:$AS160))),2))</f>
        <v/>
      </c>
      <c r="BE160">
        <f>IF(AS160&lt;=0,0,ROUND(MIN(AS160,MAX(0,$F160-SUMPRODUCT(($AT$3:$BE$3&lt;BE$3)*$AH160:$AS160))),2))</f>
        <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row>
    <row r="161">
      <c r="A161" t="n">
        <v>156</v>
      </c>
      <c r="B161" s="29">
        <f>Months!B161</f>
        <v/>
      </c>
      <c r="C161">
        <f>Months!C161</f>
        <v/>
      </c>
      <c r="D161">
        <f>Months!D161</f>
        <v/>
      </c>
      <c r="E161">
        <f>SUM(V161:AG161)</f>
        <v/>
      </c>
      <c r="F161">
        <f>MAX(0,ROUND(C161+D161-E161,2))</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f>IF(AH161&lt;=0,0,ROUND(MIN(AH161,MAX(0,$F161-SUMPRODUCT(($AT$3:$BE$3&lt;AT$3)*$AH161:$AS161))),2))</f>
        <v/>
      </c>
      <c r="AU161">
        <f>IF(AI161&lt;=0,0,ROUND(MIN(AI161,MAX(0,$F161-SUMPRODUCT(($AT$3:$BE$3&lt;AU$3)*$AH161:$AS161))),2))</f>
        <v/>
      </c>
      <c r="AV161">
        <f>IF(AJ161&lt;=0,0,ROUND(MIN(AJ161,MAX(0,$F161-SUMPRODUCT(($AT$3:$BE$3&lt;AV$3)*$AH161:$AS161))),2))</f>
        <v/>
      </c>
      <c r="AW161">
        <f>IF(AK161&lt;=0,0,ROUND(MIN(AK161,MAX(0,$F161-SUMPRODUCT(($AT$3:$BE$3&lt;AW$3)*$AH161:$AS161))),2))</f>
        <v/>
      </c>
      <c r="AX161">
        <f>IF(AL161&lt;=0,0,ROUND(MIN(AL161,MAX(0,$F161-SUMPRODUCT(($AT$3:$BE$3&lt;AX$3)*$AH161:$AS161))),2))</f>
        <v/>
      </c>
      <c r="AY161">
        <f>IF(AM161&lt;=0,0,ROUND(MIN(AM161,MAX(0,$F161-SUMPRODUCT(($AT$3:$BE$3&lt;AY$3)*$AH161:$AS161))),2))</f>
        <v/>
      </c>
      <c r="AZ161">
        <f>IF(AN161&lt;=0,0,ROUND(MIN(AN161,MAX(0,$F161-SUMPRODUCT(($AT$3:$BE$3&lt;AZ$3)*$AH161:$AS161))),2))</f>
        <v/>
      </c>
      <c r="BA161">
        <f>IF(AO161&lt;=0,0,ROUND(MIN(AO161,MAX(0,$F161-SUMPRODUCT(($AT$3:$BE$3&lt;BA$3)*$AH161:$AS161))),2))</f>
        <v/>
      </c>
      <c r="BB161">
        <f>IF(AP161&lt;=0,0,ROUND(MIN(AP161,MAX(0,$F161-SUMPRODUCT(($AT$3:$BE$3&lt;BB$3)*$AH161:$AS161))),2))</f>
        <v/>
      </c>
      <c r="BC161">
        <f>IF(AQ161&lt;=0,0,ROUND(MIN(AQ161,MAX(0,$F161-SUMPRODUCT(($AT$3:$BE$3&lt;BC$3)*$AH161:$AS161))),2))</f>
        <v/>
      </c>
      <c r="BD161">
        <f>IF(AR161&lt;=0,0,ROUND(MIN(AR161,MAX(0,$F161-SUMPRODUCT(($AT$3:$BE$3&lt;BD$3)*$AH161:$AS161))),2))</f>
        <v/>
      </c>
      <c r="BE161">
        <f>IF(AS161&lt;=0,0,ROUND(MIN(AS161,MAX(0,$F161-SUMPRODUCT(($AT$3:$BE$3&lt;BE$3)*$AH161:$AS161))),2))</f>
        <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row>
    <row r="162">
      <c r="A162" t="n">
        <v>157</v>
      </c>
      <c r="B162" s="29">
        <f>Months!B162</f>
        <v/>
      </c>
      <c r="C162">
        <f>Months!C162</f>
        <v/>
      </c>
      <c r="D162">
        <f>Months!D162</f>
        <v/>
      </c>
      <c r="E162">
        <f>SUM(V162:AG162)</f>
        <v/>
      </c>
      <c r="F162">
        <f>MAX(0,ROUND(C162+D162-E162,2))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f>IF(AH162&lt;=0,0,ROUND(MIN(AH162,MAX(0,$F162-SUMPRODUCT(($AT$3:$BE$3&lt;AT$3)*$AH162:$AS162))),2))</f>
        <v/>
      </c>
      <c r="AU162">
        <f>IF(AI162&lt;=0,0,ROUND(MIN(AI162,MAX(0,$F162-SUMPRODUCT(($AT$3:$BE$3&lt;AU$3)*$AH162:$AS162))),2))</f>
        <v/>
      </c>
      <c r="AV162">
        <f>IF(AJ162&lt;=0,0,ROUND(MIN(AJ162,MAX(0,$F162-SUMPRODUCT(($AT$3:$BE$3&lt;AV$3)*$AH162:$AS162))),2))</f>
        <v/>
      </c>
      <c r="AW162">
        <f>IF(AK162&lt;=0,0,ROUND(MIN(AK162,MAX(0,$F162-SUMPRODUCT(($AT$3:$BE$3&lt;AW$3)*$AH162:$AS162))),2))</f>
        <v/>
      </c>
      <c r="AX162">
        <f>IF(AL162&lt;=0,0,ROUND(MIN(AL162,MAX(0,$F162-SUMPRODUCT(($AT$3:$BE$3&lt;AX$3)*$AH162:$AS162))),2))</f>
        <v/>
      </c>
      <c r="AY162">
        <f>IF(AM162&lt;=0,0,ROUND(MIN(AM162,MAX(0,$F162-SUMPRODUCT(($AT$3:$BE$3&lt;AY$3)*$AH162:$AS162))),2))</f>
        <v/>
      </c>
      <c r="AZ162">
        <f>IF(AN162&lt;=0,0,ROUND(MIN(AN162,MAX(0,$F162-SUMPRODUCT(($AT$3:$BE$3&lt;AZ$3)*$AH162:$AS162))),2))</f>
        <v/>
      </c>
      <c r="BA162">
        <f>IF(AO162&lt;=0,0,ROUND(MIN(AO162,MAX(0,$F162-SUMPRODUCT(($AT$3:$BE$3&lt;BA$3)*$AH162:$AS162))),2))</f>
        <v/>
      </c>
      <c r="BB162">
        <f>IF(AP162&lt;=0,0,ROUND(MIN(AP162,MAX(0,$F162-SUMPRODUCT(($AT$3:$BE$3&lt;BB$3)*$AH162:$AS162))),2))</f>
        <v/>
      </c>
      <c r="BC162">
        <f>IF(AQ162&lt;=0,0,ROUND(MIN(AQ162,MAX(0,$F162-SUMPRODUCT(($AT$3:$BE$3&lt;BC$3)*$AH162:$AS162))),2))</f>
        <v/>
      </c>
      <c r="BD162">
        <f>IF(AR162&lt;=0,0,ROUND(MIN(AR162,MAX(0,$F162-SUMPRODUCT(($AT$3:$BE$3&lt;BD$3)*$AH162:$AS162))),2))</f>
        <v/>
      </c>
      <c r="BE162">
        <f>IF(AS162&lt;=0,0,ROUND(MIN(AS162,MAX(0,$F162-SUMPRODUCT(($AT$3:$BE$3&lt;BE$3)*$AH162:$AS162))),2))</f>
        <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row>
    <row r="163">
      <c r="A163" t="n">
        <v>158</v>
      </c>
      <c r="B163" s="29">
        <f>Months!B163</f>
        <v/>
      </c>
      <c r="C163">
        <f>Months!C163</f>
        <v/>
      </c>
      <c r="D163">
        <f>Months!D163</f>
        <v/>
      </c>
      <c r="E163">
        <f>SUM(V163:AG163)</f>
        <v/>
      </c>
      <c r="F163">
        <f>MAX(0,ROUND(C163+D163-E163,2))</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f>IF(AH163&lt;=0,0,ROUND(MIN(AH163,MAX(0,$F163-SUMPRODUCT(($AT$3:$BE$3&lt;AT$3)*$AH163:$AS163))),2))</f>
        <v/>
      </c>
      <c r="AU163">
        <f>IF(AI163&lt;=0,0,ROUND(MIN(AI163,MAX(0,$F163-SUMPRODUCT(($AT$3:$BE$3&lt;AU$3)*$AH163:$AS163))),2))</f>
        <v/>
      </c>
      <c r="AV163">
        <f>IF(AJ163&lt;=0,0,ROUND(MIN(AJ163,MAX(0,$F163-SUMPRODUCT(($AT$3:$BE$3&lt;AV$3)*$AH163:$AS163))),2))</f>
        <v/>
      </c>
      <c r="AW163">
        <f>IF(AK163&lt;=0,0,ROUND(MIN(AK163,MAX(0,$F163-SUMPRODUCT(($AT$3:$BE$3&lt;AW$3)*$AH163:$AS163))),2))</f>
        <v/>
      </c>
      <c r="AX163">
        <f>IF(AL163&lt;=0,0,ROUND(MIN(AL163,MAX(0,$F163-SUMPRODUCT(($AT$3:$BE$3&lt;AX$3)*$AH163:$AS163))),2))</f>
        <v/>
      </c>
      <c r="AY163">
        <f>IF(AM163&lt;=0,0,ROUND(MIN(AM163,MAX(0,$F163-SUMPRODUCT(($AT$3:$BE$3&lt;AY$3)*$AH163:$AS163))),2))</f>
        <v/>
      </c>
      <c r="AZ163">
        <f>IF(AN163&lt;=0,0,ROUND(MIN(AN163,MAX(0,$F163-SUMPRODUCT(($AT$3:$BE$3&lt;AZ$3)*$AH163:$AS163))),2))</f>
        <v/>
      </c>
      <c r="BA163">
        <f>IF(AO163&lt;=0,0,ROUND(MIN(AO163,MAX(0,$F163-SUMPRODUCT(($AT$3:$BE$3&lt;BA$3)*$AH163:$AS163))),2))</f>
        <v/>
      </c>
      <c r="BB163">
        <f>IF(AP163&lt;=0,0,ROUND(MIN(AP163,MAX(0,$F163-SUMPRODUCT(($AT$3:$BE$3&lt;BB$3)*$AH163:$AS163))),2))</f>
        <v/>
      </c>
      <c r="BC163">
        <f>IF(AQ163&lt;=0,0,ROUND(MIN(AQ163,MAX(0,$F163-SUMPRODUCT(($AT$3:$BE$3&lt;BC$3)*$AH163:$AS163))),2))</f>
        <v/>
      </c>
      <c r="BD163">
        <f>IF(AR163&lt;=0,0,ROUND(MIN(AR163,MAX(0,$F163-SUMPRODUCT(($AT$3:$BE$3&lt;BD$3)*$AH163:$AS163))),2))</f>
        <v/>
      </c>
      <c r="BE163">
        <f>IF(AS163&lt;=0,0,ROUND(MIN(AS163,MAX(0,$F163-SUMPRODUCT(($AT$3:$BE$3&lt;BE$3)*$AH163:$AS163))),2))</f>
        <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row>
    <row r="164">
      <c r="A164" t="n">
        <v>159</v>
      </c>
      <c r="B164" s="29">
        <f>Months!B164</f>
        <v/>
      </c>
      <c r="C164">
        <f>Months!C164</f>
        <v/>
      </c>
      <c r="D164">
        <f>Months!D164</f>
        <v/>
      </c>
      <c r="E164">
        <f>SUM(V164:AG164)</f>
        <v/>
      </c>
      <c r="F164">
        <f>MAX(0,ROUND(C164+D164-E164,2))</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f>IF(AH164&lt;=0,0,ROUND(MIN(AH164,MAX(0,$F164-SUMPRODUCT(($AT$3:$BE$3&lt;AT$3)*$AH164:$AS164))),2))</f>
        <v/>
      </c>
      <c r="AU164">
        <f>IF(AI164&lt;=0,0,ROUND(MIN(AI164,MAX(0,$F164-SUMPRODUCT(($AT$3:$BE$3&lt;AU$3)*$AH164:$AS164))),2))</f>
        <v/>
      </c>
      <c r="AV164">
        <f>IF(AJ164&lt;=0,0,ROUND(MIN(AJ164,MAX(0,$F164-SUMPRODUCT(($AT$3:$BE$3&lt;AV$3)*$AH164:$AS164))),2))</f>
        <v/>
      </c>
      <c r="AW164">
        <f>IF(AK164&lt;=0,0,ROUND(MIN(AK164,MAX(0,$F164-SUMPRODUCT(($AT$3:$BE$3&lt;AW$3)*$AH164:$AS164))),2))</f>
        <v/>
      </c>
      <c r="AX164">
        <f>IF(AL164&lt;=0,0,ROUND(MIN(AL164,MAX(0,$F164-SUMPRODUCT(($AT$3:$BE$3&lt;AX$3)*$AH164:$AS164))),2))</f>
        <v/>
      </c>
      <c r="AY164">
        <f>IF(AM164&lt;=0,0,ROUND(MIN(AM164,MAX(0,$F164-SUMPRODUCT(($AT$3:$BE$3&lt;AY$3)*$AH164:$AS164))),2))</f>
        <v/>
      </c>
      <c r="AZ164">
        <f>IF(AN164&lt;=0,0,ROUND(MIN(AN164,MAX(0,$F164-SUMPRODUCT(($AT$3:$BE$3&lt;AZ$3)*$AH164:$AS164))),2))</f>
        <v/>
      </c>
      <c r="BA164">
        <f>IF(AO164&lt;=0,0,ROUND(MIN(AO164,MAX(0,$F164-SUMPRODUCT(($AT$3:$BE$3&lt;BA$3)*$AH164:$AS164))),2))</f>
        <v/>
      </c>
      <c r="BB164">
        <f>IF(AP164&lt;=0,0,ROUND(MIN(AP164,MAX(0,$F164-SUMPRODUCT(($AT$3:$BE$3&lt;BB$3)*$AH164:$AS164))),2))</f>
        <v/>
      </c>
      <c r="BC164">
        <f>IF(AQ164&lt;=0,0,ROUND(MIN(AQ164,MAX(0,$F164-SUMPRODUCT(($AT$3:$BE$3&lt;BC$3)*$AH164:$AS164))),2))</f>
        <v/>
      </c>
      <c r="BD164">
        <f>IF(AR164&lt;=0,0,ROUND(MIN(AR164,MAX(0,$F164-SUMPRODUCT(($AT$3:$BE$3&lt;BD$3)*$AH164:$AS164))),2))</f>
        <v/>
      </c>
      <c r="BE164">
        <f>IF(AS164&lt;=0,0,ROUND(MIN(AS164,MAX(0,$F164-SUMPRODUCT(($AT$3:$BE$3&lt;BE$3)*$AH164:$AS164))),2))</f>
        <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row>
    <row r="165">
      <c r="A165" t="n">
        <v>160</v>
      </c>
      <c r="B165" s="29">
        <f>Months!B165</f>
        <v/>
      </c>
      <c r="C165">
        <f>Months!C165</f>
        <v/>
      </c>
      <c r="D165">
        <f>Months!D165</f>
        <v/>
      </c>
      <c r="E165">
        <f>SUM(V165:AG165)</f>
        <v/>
      </c>
      <c r="F165">
        <f>MAX(0,ROUND(C165+D165-E165,2))</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f>IF(AH165&lt;=0,0,ROUND(MIN(AH165,MAX(0,$F165-SUMPRODUCT(($AT$3:$BE$3&lt;AT$3)*$AH165:$AS165))),2))</f>
        <v/>
      </c>
      <c r="AU165">
        <f>IF(AI165&lt;=0,0,ROUND(MIN(AI165,MAX(0,$F165-SUMPRODUCT(($AT$3:$BE$3&lt;AU$3)*$AH165:$AS165))),2))</f>
        <v/>
      </c>
      <c r="AV165">
        <f>IF(AJ165&lt;=0,0,ROUND(MIN(AJ165,MAX(0,$F165-SUMPRODUCT(($AT$3:$BE$3&lt;AV$3)*$AH165:$AS165))),2))</f>
        <v/>
      </c>
      <c r="AW165">
        <f>IF(AK165&lt;=0,0,ROUND(MIN(AK165,MAX(0,$F165-SUMPRODUCT(($AT$3:$BE$3&lt;AW$3)*$AH165:$AS165))),2))</f>
        <v/>
      </c>
      <c r="AX165">
        <f>IF(AL165&lt;=0,0,ROUND(MIN(AL165,MAX(0,$F165-SUMPRODUCT(($AT$3:$BE$3&lt;AX$3)*$AH165:$AS165))),2))</f>
        <v/>
      </c>
      <c r="AY165">
        <f>IF(AM165&lt;=0,0,ROUND(MIN(AM165,MAX(0,$F165-SUMPRODUCT(($AT$3:$BE$3&lt;AY$3)*$AH165:$AS165))),2))</f>
        <v/>
      </c>
      <c r="AZ165">
        <f>IF(AN165&lt;=0,0,ROUND(MIN(AN165,MAX(0,$F165-SUMPRODUCT(($AT$3:$BE$3&lt;AZ$3)*$AH165:$AS165))),2))</f>
        <v/>
      </c>
      <c r="BA165">
        <f>IF(AO165&lt;=0,0,ROUND(MIN(AO165,MAX(0,$F165-SUMPRODUCT(($AT$3:$BE$3&lt;BA$3)*$AH165:$AS165))),2))</f>
        <v/>
      </c>
      <c r="BB165">
        <f>IF(AP165&lt;=0,0,ROUND(MIN(AP165,MAX(0,$F165-SUMPRODUCT(($AT$3:$BE$3&lt;BB$3)*$AH165:$AS165))),2))</f>
        <v/>
      </c>
      <c r="BC165">
        <f>IF(AQ165&lt;=0,0,ROUND(MIN(AQ165,MAX(0,$F165-SUMPRODUCT(($AT$3:$BE$3&lt;BC$3)*$AH165:$AS165))),2))</f>
        <v/>
      </c>
      <c r="BD165">
        <f>IF(AR165&lt;=0,0,ROUND(MIN(AR165,MAX(0,$F165-SUMPRODUCT(($AT$3:$BE$3&lt;BD$3)*$AH165:$AS165))),2))</f>
        <v/>
      </c>
      <c r="BE165">
        <f>IF(AS165&lt;=0,0,ROUND(MIN(AS165,MAX(0,$F165-SUMPRODUCT(($AT$3:$BE$3&lt;BE$3)*$AH165:$AS165))),2))</f>
        <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row>
    <row r="166">
      <c r="A166" t="n">
        <v>161</v>
      </c>
      <c r="B166" s="29">
        <f>Months!B166</f>
        <v/>
      </c>
      <c r="C166">
        <f>Months!C166</f>
        <v/>
      </c>
      <c r="D166">
        <f>Months!D166</f>
        <v/>
      </c>
      <c r="E166">
        <f>SUM(V166:AG166)</f>
        <v/>
      </c>
      <c r="F166">
        <f>MAX(0,ROUND(C166+D166-E166,2))</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f>IF(AH166&lt;=0,0,ROUND(MIN(AH166,MAX(0,$F166-SUMPRODUCT(($AT$3:$BE$3&lt;AT$3)*$AH166:$AS166))),2))</f>
        <v/>
      </c>
      <c r="AU166">
        <f>IF(AI166&lt;=0,0,ROUND(MIN(AI166,MAX(0,$F166-SUMPRODUCT(($AT$3:$BE$3&lt;AU$3)*$AH166:$AS166))),2))</f>
        <v/>
      </c>
      <c r="AV166">
        <f>IF(AJ166&lt;=0,0,ROUND(MIN(AJ166,MAX(0,$F166-SUMPRODUCT(($AT$3:$BE$3&lt;AV$3)*$AH166:$AS166))),2))</f>
        <v/>
      </c>
      <c r="AW166">
        <f>IF(AK166&lt;=0,0,ROUND(MIN(AK166,MAX(0,$F166-SUMPRODUCT(($AT$3:$BE$3&lt;AW$3)*$AH166:$AS166))),2))</f>
        <v/>
      </c>
      <c r="AX166">
        <f>IF(AL166&lt;=0,0,ROUND(MIN(AL166,MAX(0,$F166-SUMPRODUCT(($AT$3:$BE$3&lt;AX$3)*$AH166:$AS166))),2))</f>
        <v/>
      </c>
      <c r="AY166">
        <f>IF(AM166&lt;=0,0,ROUND(MIN(AM166,MAX(0,$F166-SUMPRODUCT(($AT$3:$BE$3&lt;AY$3)*$AH166:$AS166))),2))</f>
        <v/>
      </c>
      <c r="AZ166">
        <f>IF(AN166&lt;=0,0,ROUND(MIN(AN166,MAX(0,$F166-SUMPRODUCT(($AT$3:$BE$3&lt;AZ$3)*$AH166:$AS166))),2))</f>
        <v/>
      </c>
      <c r="BA166">
        <f>IF(AO166&lt;=0,0,ROUND(MIN(AO166,MAX(0,$F166-SUMPRODUCT(($AT$3:$BE$3&lt;BA$3)*$AH166:$AS166))),2))</f>
        <v/>
      </c>
      <c r="BB166">
        <f>IF(AP166&lt;=0,0,ROUND(MIN(AP166,MAX(0,$F166-SUMPRODUCT(($AT$3:$BE$3&lt;BB$3)*$AH166:$AS166))),2))</f>
        <v/>
      </c>
      <c r="BC166">
        <f>IF(AQ166&lt;=0,0,ROUND(MIN(AQ166,MAX(0,$F166-SUMPRODUCT(($AT$3:$BE$3&lt;BC$3)*$AH166:$AS166))),2))</f>
        <v/>
      </c>
      <c r="BD166">
        <f>IF(AR166&lt;=0,0,ROUND(MIN(AR166,MAX(0,$F166-SUMPRODUCT(($AT$3:$BE$3&lt;BD$3)*$AH166:$AS166))),2))</f>
        <v/>
      </c>
      <c r="BE166">
        <f>IF(AS166&lt;=0,0,ROUND(MIN(AS166,MAX(0,$F166-SUMPRODUCT(($AT$3:$BE$3&lt;BE$3)*$AH166:$AS166))),2))</f>
        <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row>
    <row r="167">
      <c r="A167" t="n">
        <v>162</v>
      </c>
      <c r="B167" s="29">
        <f>Months!B167</f>
        <v/>
      </c>
      <c r="C167">
        <f>Months!C167</f>
        <v/>
      </c>
      <c r="D167">
        <f>Months!D167</f>
        <v/>
      </c>
      <c r="E167">
        <f>SUM(V167:AG167)</f>
        <v/>
      </c>
      <c r="F167">
        <f>MAX(0,ROUND(C167+D167-E167,2))</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f>IF(AH167&lt;=0,0,ROUND(MIN(AH167,MAX(0,$F167-SUMPRODUCT(($AT$3:$BE$3&lt;AT$3)*$AH167:$AS167))),2))</f>
        <v/>
      </c>
      <c r="AU167">
        <f>IF(AI167&lt;=0,0,ROUND(MIN(AI167,MAX(0,$F167-SUMPRODUCT(($AT$3:$BE$3&lt;AU$3)*$AH167:$AS167))),2))</f>
        <v/>
      </c>
      <c r="AV167">
        <f>IF(AJ167&lt;=0,0,ROUND(MIN(AJ167,MAX(0,$F167-SUMPRODUCT(($AT$3:$BE$3&lt;AV$3)*$AH167:$AS167))),2))</f>
        <v/>
      </c>
      <c r="AW167">
        <f>IF(AK167&lt;=0,0,ROUND(MIN(AK167,MAX(0,$F167-SUMPRODUCT(($AT$3:$BE$3&lt;AW$3)*$AH167:$AS167))),2))</f>
        <v/>
      </c>
      <c r="AX167">
        <f>IF(AL167&lt;=0,0,ROUND(MIN(AL167,MAX(0,$F167-SUMPRODUCT(($AT$3:$BE$3&lt;AX$3)*$AH167:$AS167))),2))</f>
        <v/>
      </c>
      <c r="AY167">
        <f>IF(AM167&lt;=0,0,ROUND(MIN(AM167,MAX(0,$F167-SUMPRODUCT(($AT$3:$BE$3&lt;AY$3)*$AH167:$AS167))),2))</f>
        <v/>
      </c>
      <c r="AZ167">
        <f>IF(AN167&lt;=0,0,ROUND(MIN(AN167,MAX(0,$F167-SUMPRODUCT(($AT$3:$BE$3&lt;AZ$3)*$AH167:$AS167))),2))</f>
        <v/>
      </c>
      <c r="BA167">
        <f>IF(AO167&lt;=0,0,ROUND(MIN(AO167,MAX(0,$F167-SUMPRODUCT(($AT$3:$BE$3&lt;BA$3)*$AH167:$AS167))),2))</f>
        <v/>
      </c>
      <c r="BB167">
        <f>IF(AP167&lt;=0,0,ROUND(MIN(AP167,MAX(0,$F167-SUMPRODUCT(($AT$3:$BE$3&lt;BB$3)*$AH167:$AS167))),2))</f>
        <v/>
      </c>
      <c r="BC167">
        <f>IF(AQ167&lt;=0,0,ROUND(MIN(AQ167,MAX(0,$F167-SUMPRODUCT(($AT$3:$BE$3&lt;BC$3)*$AH167:$AS167))),2))</f>
        <v/>
      </c>
      <c r="BD167">
        <f>IF(AR167&lt;=0,0,ROUND(MIN(AR167,MAX(0,$F167-SUMPRODUCT(($AT$3:$BE$3&lt;BD$3)*$AH167:$AS167))),2))</f>
        <v/>
      </c>
      <c r="BE167">
        <f>IF(AS167&lt;=0,0,ROUND(MIN(AS167,MAX(0,$F167-SUMPRODUCT(($AT$3:$BE$3&lt;BE$3)*$AH167:$AS167))),2))</f>
        <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row>
    <row r="168">
      <c r="A168" t="n">
        <v>163</v>
      </c>
      <c r="B168" s="29">
        <f>Months!B168</f>
        <v/>
      </c>
      <c r="C168">
        <f>Months!C168</f>
        <v/>
      </c>
      <c r="D168">
        <f>Months!D168</f>
        <v/>
      </c>
      <c r="E168">
        <f>SUM(V168:AG168)</f>
        <v/>
      </c>
      <c r="F168">
        <f>MAX(0,ROUND(C168+D168-E168,2))</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f>IF(AH168&lt;=0,0,ROUND(MIN(AH168,MAX(0,$F168-SUMPRODUCT(($AT$3:$BE$3&lt;AT$3)*$AH168:$AS168))),2))</f>
        <v/>
      </c>
      <c r="AU168">
        <f>IF(AI168&lt;=0,0,ROUND(MIN(AI168,MAX(0,$F168-SUMPRODUCT(($AT$3:$BE$3&lt;AU$3)*$AH168:$AS168))),2))</f>
        <v/>
      </c>
      <c r="AV168">
        <f>IF(AJ168&lt;=0,0,ROUND(MIN(AJ168,MAX(0,$F168-SUMPRODUCT(($AT$3:$BE$3&lt;AV$3)*$AH168:$AS168))),2))</f>
        <v/>
      </c>
      <c r="AW168">
        <f>IF(AK168&lt;=0,0,ROUND(MIN(AK168,MAX(0,$F168-SUMPRODUCT(($AT$3:$BE$3&lt;AW$3)*$AH168:$AS168))),2))</f>
        <v/>
      </c>
      <c r="AX168">
        <f>IF(AL168&lt;=0,0,ROUND(MIN(AL168,MAX(0,$F168-SUMPRODUCT(($AT$3:$BE$3&lt;AX$3)*$AH168:$AS168))),2))</f>
        <v/>
      </c>
      <c r="AY168">
        <f>IF(AM168&lt;=0,0,ROUND(MIN(AM168,MAX(0,$F168-SUMPRODUCT(($AT$3:$BE$3&lt;AY$3)*$AH168:$AS168))),2))</f>
        <v/>
      </c>
      <c r="AZ168">
        <f>IF(AN168&lt;=0,0,ROUND(MIN(AN168,MAX(0,$F168-SUMPRODUCT(($AT$3:$BE$3&lt;AZ$3)*$AH168:$AS168))),2))</f>
        <v/>
      </c>
      <c r="BA168">
        <f>IF(AO168&lt;=0,0,ROUND(MIN(AO168,MAX(0,$F168-SUMPRODUCT(($AT$3:$BE$3&lt;BA$3)*$AH168:$AS168))),2))</f>
        <v/>
      </c>
      <c r="BB168">
        <f>IF(AP168&lt;=0,0,ROUND(MIN(AP168,MAX(0,$F168-SUMPRODUCT(($AT$3:$BE$3&lt;BB$3)*$AH168:$AS168))),2))</f>
        <v/>
      </c>
      <c r="BC168">
        <f>IF(AQ168&lt;=0,0,ROUND(MIN(AQ168,MAX(0,$F168-SUMPRODUCT(($AT$3:$BE$3&lt;BC$3)*$AH168:$AS168))),2))</f>
        <v/>
      </c>
      <c r="BD168">
        <f>IF(AR168&lt;=0,0,ROUND(MIN(AR168,MAX(0,$F168-SUMPRODUCT(($AT$3:$BE$3&lt;BD$3)*$AH168:$AS168))),2))</f>
        <v/>
      </c>
      <c r="BE168">
        <f>IF(AS168&lt;=0,0,ROUND(MIN(AS168,MAX(0,$F168-SUMPRODUCT(($AT$3:$BE$3&lt;BE$3)*$AH168:$AS168))),2))</f>
        <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row>
    <row r="169">
      <c r="A169" t="n">
        <v>164</v>
      </c>
      <c r="B169" s="29">
        <f>Months!B169</f>
        <v/>
      </c>
      <c r="C169">
        <f>Months!C169</f>
        <v/>
      </c>
      <c r="D169">
        <f>Months!D169</f>
        <v/>
      </c>
      <c r="E169">
        <f>SUM(V169:AG169)</f>
        <v/>
      </c>
      <c r="F169">
        <f>MAX(0,ROUND(C169+D169-E169,2))</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f>IF(AH169&lt;=0,0,ROUND(MIN(AH169,MAX(0,$F169-SUMPRODUCT(($AT$3:$BE$3&lt;AT$3)*$AH169:$AS169))),2))</f>
        <v/>
      </c>
      <c r="AU169">
        <f>IF(AI169&lt;=0,0,ROUND(MIN(AI169,MAX(0,$F169-SUMPRODUCT(($AT$3:$BE$3&lt;AU$3)*$AH169:$AS169))),2))</f>
        <v/>
      </c>
      <c r="AV169">
        <f>IF(AJ169&lt;=0,0,ROUND(MIN(AJ169,MAX(0,$F169-SUMPRODUCT(($AT$3:$BE$3&lt;AV$3)*$AH169:$AS169))),2))</f>
        <v/>
      </c>
      <c r="AW169">
        <f>IF(AK169&lt;=0,0,ROUND(MIN(AK169,MAX(0,$F169-SUMPRODUCT(($AT$3:$BE$3&lt;AW$3)*$AH169:$AS169))),2))</f>
        <v/>
      </c>
      <c r="AX169">
        <f>IF(AL169&lt;=0,0,ROUND(MIN(AL169,MAX(0,$F169-SUMPRODUCT(($AT$3:$BE$3&lt;AX$3)*$AH169:$AS169))),2))</f>
        <v/>
      </c>
      <c r="AY169">
        <f>IF(AM169&lt;=0,0,ROUND(MIN(AM169,MAX(0,$F169-SUMPRODUCT(($AT$3:$BE$3&lt;AY$3)*$AH169:$AS169))),2))</f>
        <v/>
      </c>
      <c r="AZ169">
        <f>IF(AN169&lt;=0,0,ROUND(MIN(AN169,MAX(0,$F169-SUMPRODUCT(($AT$3:$BE$3&lt;AZ$3)*$AH169:$AS169))),2))</f>
        <v/>
      </c>
      <c r="BA169">
        <f>IF(AO169&lt;=0,0,ROUND(MIN(AO169,MAX(0,$F169-SUMPRODUCT(($AT$3:$BE$3&lt;BA$3)*$AH169:$AS169))),2))</f>
        <v/>
      </c>
      <c r="BB169">
        <f>IF(AP169&lt;=0,0,ROUND(MIN(AP169,MAX(0,$F169-SUMPRODUCT(($AT$3:$BE$3&lt;BB$3)*$AH169:$AS169))),2))</f>
        <v/>
      </c>
      <c r="BC169">
        <f>IF(AQ169&lt;=0,0,ROUND(MIN(AQ169,MAX(0,$F169-SUMPRODUCT(($AT$3:$BE$3&lt;BC$3)*$AH169:$AS169))),2))</f>
        <v/>
      </c>
      <c r="BD169">
        <f>IF(AR169&lt;=0,0,ROUND(MIN(AR169,MAX(0,$F169-SUMPRODUCT(($AT$3:$BE$3&lt;BD$3)*$AH169:$AS169))),2))</f>
        <v/>
      </c>
      <c r="BE169">
        <f>IF(AS169&lt;=0,0,ROUND(MIN(AS169,MAX(0,$F169-SUMPRODUCT(($AT$3:$BE$3&lt;BE$3)*$AH169:$AS169))),2))</f>
        <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row>
    <row r="170">
      <c r="A170" t="n">
        <v>165</v>
      </c>
      <c r="B170" s="29">
        <f>Months!B170</f>
        <v/>
      </c>
      <c r="C170">
        <f>Months!C170</f>
        <v/>
      </c>
      <c r="D170">
        <f>Months!D170</f>
        <v/>
      </c>
      <c r="E170">
        <f>SUM(V170:AG170)</f>
        <v/>
      </c>
      <c r="F170">
        <f>MAX(0,ROUND(C170+D170-E170,2))</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f>IF(AH170&lt;=0,0,ROUND(MIN(AH170,MAX(0,$F170-SUMPRODUCT(($AT$3:$BE$3&lt;AT$3)*$AH170:$AS170))),2))</f>
        <v/>
      </c>
      <c r="AU170">
        <f>IF(AI170&lt;=0,0,ROUND(MIN(AI170,MAX(0,$F170-SUMPRODUCT(($AT$3:$BE$3&lt;AU$3)*$AH170:$AS170))),2))</f>
        <v/>
      </c>
      <c r="AV170">
        <f>IF(AJ170&lt;=0,0,ROUND(MIN(AJ170,MAX(0,$F170-SUMPRODUCT(($AT$3:$BE$3&lt;AV$3)*$AH170:$AS170))),2))</f>
        <v/>
      </c>
      <c r="AW170">
        <f>IF(AK170&lt;=0,0,ROUND(MIN(AK170,MAX(0,$F170-SUMPRODUCT(($AT$3:$BE$3&lt;AW$3)*$AH170:$AS170))),2))</f>
        <v/>
      </c>
      <c r="AX170">
        <f>IF(AL170&lt;=0,0,ROUND(MIN(AL170,MAX(0,$F170-SUMPRODUCT(($AT$3:$BE$3&lt;AX$3)*$AH170:$AS170))),2))</f>
        <v/>
      </c>
      <c r="AY170">
        <f>IF(AM170&lt;=0,0,ROUND(MIN(AM170,MAX(0,$F170-SUMPRODUCT(($AT$3:$BE$3&lt;AY$3)*$AH170:$AS170))),2))</f>
        <v/>
      </c>
      <c r="AZ170">
        <f>IF(AN170&lt;=0,0,ROUND(MIN(AN170,MAX(0,$F170-SUMPRODUCT(($AT$3:$BE$3&lt;AZ$3)*$AH170:$AS170))),2))</f>
        <v/>
      </c>
      <c r="BA170">
        <f>IF(AO170&lt;=0,0,ROUND(MIN(AO170,MAX(0,$F170-SUMPRODUCT(($AT$3:$BE$3&lt;BA$3)*$AH170:$AS170))),2))</f>
        <v/>
      </c>
      <c r="BB170">
        <f>IF(AP170&lt;=0,0,ROUND(MIN(AP170,MAX(0,$F170-SUMPRODUCT(($AT$3:$BE$3&lt;BB$3)*$AH170:$AS170))),2))</f>
        <v/>
      </c>
      <c r="BC170">
        <f>IF(AQ170&lt;=0,0,ROUND(MIN(AQ170,MAX(0,$F170-SUMPRODUCT(($AT$3:$BE$3&lt;BC$3)*$AH170:$AS170))),2))</f>
        <v/>
      </c>
      <c r="BD170">
        <f>IF(AR170&lt;=0,0,ROUND(MIN(AR170,MAX(0,$F170-SUMPRODUCT(($AT$3:$BE$3&lt;BD$3)*$AH170:$AS170))),2))</f>
        <v/>
      </c>
      <c r="BE170">
        <f>IF(AS170&lt;=0,0,ROUND(MIN(AS170,MAX(0,$F170-SUMPRODUCT(($AT$3:$BE$3&lt;BE$3)*$AH170:$AS170))),2))</f>
        <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row>
    <row r="171">
      <c r="A171" t="n">
        <v>166</v>
      </c>
      <c r="B171" s="29">
        <f>Months!B171</f>
        <v/>
      </c>
      <c r="C171">
        <f>Months!C171</f>
        <v/>
      </c>
      <c r="D171">
        <f>Months!D171</f>
        <v/>
      </c>
      <c r="E171">
        <f>SUM(V171:AG171)</f>
        <v/>
      </c>
      <c r="F171">
        <f>MAX(0,ROUND(C171+D171-E171,2))</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f>IF(AH171&lt;=0,0,ROUND(MIN(AH171,MAX(0,$F171-SUMPRODUCT(($AT$3:$BE$3&lt;AT$3)*$AH171:$AS171))),2))</f>
        <v/>
      </c>
      <c r="AU171">
        <f>IF(AI171&lt;=0,0,ROUND(MIN(AI171,MAX(0,$F171-SUMPRODUCT(($AT$3:$BE$3&lt;AU$3)*$AH171:$AS171))),2))</f>
        <v/>
      </c>
      <c r="AV171">
        <f>IF(AJ171&lt;=0,0,ROUND(MIN(AJ171,MAX(0,$F171-SUMPRODUCT(($AT$3:$BE$3&lt;AV$3)*$AH171:$AS171))),2))</f>
        <v/>
      </c>
      <c r="AW171">
        <f>IF(AK171&lt;=0,0,ROUND(MIN(AK171,MAX(0,$F171-SUMPRODUCT(($AT$3:$BE$3&lt;AW$3)*$AH171:$AS171))),2))</f>
        <v/>
      </c>
      <c r="AX171">
        <f>IF(AL171&lt;=0,0,ROUND(MIN(AL171,MAX(0,$F171-SUMPRODUCT(($AT$3:$BE$3&lt;AX$3)*$AH171:$AS171))),2))</f>
        <v/>
      </c>
      <c r="AY171">
        <f>IF(AM171&lt;=0,0,ROUND(MIN(AM171,MAX(0,$F171-SUMPRODUCT(($AT$3:$BE$3&lt;AY$3)*$AH171:$AS171))),2))</f>
        <v/>
      </c>
      <c r="AZ171">
        <f>IF(AN171&lt;=0,0,ROUND(MIN(AN171,MAX(0,$F171-SUMPRODUCT(($AT$3:$BE$3&lt;AZ$3)*$AH171:$AS171))),2))</f>
        <v/>
      </c>
      <c r="BA171">
        <f>IF(AO171&lt;=0,0,ROUND(MIN(AO171,MAX(0,$F171-SUMPRODUCT(($AT$3:$BE$3&lt;BA$3)*$AH171:$AS171))),2))</f>
        <v/>
      </c>
      <c r="BB171">
        <f>IF(AP171&lt;=0,0,ROUND(MIN(AP171,MAX(0,$F171-SUMPRODUCT(($AT$3:$BE$3&lt;BB$3)*$AH171:$AS171))),2))</f>
        <v/>
      </c>
      <c r="BC171">
        <f>IF(AQ171&lt;=0,0,ROUND(MIN(AQ171,MAX(0,$F171-SUMPRODUCT(($AT$3:$BE$3&lt;BC$3)*$AH171:$AS171))),2))</f>
        <v/>
      </c>
      <c r="BD171">
        <f>IF(AR171&lt;=0,0,ROUND(MIN(AR171,MAX(0,$F171-SUMPRODUCT(($AT$3:$BE$3&lt;BD$3)*$AH171:$AS171))),2))</f>
        <v/>
      </c>
      <c r="BE171">
        <f>IF(AS171&lt;=0,0,ROUND(MIN(AS171,MAX(0,$F171-SUMPRODUCT(($AT$3:$BE$3&lt;BE$3)*$AH171:$AS171))),2))</f>
        <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row>
    <row r="172">
      <c r="A172" t="n">
        <v>167</v>
      </c>
      <c r="B172" s="29">
        <f>Months!B172</f>
        <v/>
      </c>
      <c r="C172">
        <f>Months!C172</f>
        <v/>
      </c>
      <c r="D172">
        <f>Months!D172</f>
        <v/>
      </c>
      <c r="E172">
        <f>SUM(V172:AG172)</f>
        <v/>
      </c>
      <c r="F172">
        <f>MAX(0,ROUND(C172+D172-E172,2))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f>IF(AH172&lt;=0,0,ROUND(MIN(AH172,MAX(0,$F172-SUMPRODUCT(($AT$3:$BE$3&lt;AT$3)*$AH172:$AS172))),2))</f>
        <v/>
      </c>
      <c r="AU172">
        <f>IF(AI172&lt;=0,0,ROUND(MIN(AI172,MAX(0,$F172-SUMPRODUCT(($AT$3:$BE$3&lt;AU$3)*$AH172:$AS172))),2))</f>
        <v/>
      </c>
      <c r="AV172">
        <f>IF(AJ172&lt;=0,0,ROUND(MIN(AJ172,MAX(0,$F172-SUMPRODUCT(($AT$3:$BE$3&lt;AV$3)*$AH172:$AS172))),2))</f>
        <v/>
      </c>
      <c r="AW172">
        <f>IF(AK172&lt;=0,0,ROUND(MIN(AK172,MAX(0,$F172-SUMPRODUCT(($AT$3:$BE$3&lt;AW$3)*$AH172:$AS172))),2))</f>
        <v/>
      </c>
      <c r="AX172">
        <f>IF(AL172&lt;=0,0,ROUND(MIN(AL172,MAX(0,$F172-SUMPRODUCT(($AT$3:$BE$3&lt;AX$3)*$AH172:$AS172))),2))</f>
        <v/>
      </c>
      <c r="AY172">
        <f>IF(AM172&lt;=0,0,ROUND(MIN(AM172,MAX(0,$F172-SUMPRODUCT(($AT$3:$BE$3&lt;AY$3)*$AH172:$AS172))),2))</f>
        <v/>
      </c>
      <c r="AZ172">
        <f>IF(AN172&lt;=0,0,ROUND(MIN(AN172,MAX(0,$F172-SUMPRODUCT(($AT$3:$BE$3&lt;AZ$3)*$AH172:$AS172))),2))</f>
        <v/>
      </c>
      <c r="BA172">
        <f>IF(AO172&lt;=0,0,ROUND(MIN(AO172,MAX(0,$F172-SUMPRODUCT(($AT$3:$BE$3&lt;BA$3)*$AH172:$AS172))),2))</f>
        <v/>
      </c>
      <c r="BB172">
        <f>IF(AP172&lt;=0,0,ROUND(MIN(AP172,MAX(0,$F172-SUMPRODUCT(($AT$3:$BE$3&lt;BB$3)*$AH172:$AS172))),2))</f>
        <v/>
      </c>
      <c r="BC172">
        <f>IF(AQ172&lt;=0,0,ROUND(MIN(AQ172,MAX(0,$F172-SUMPRODUCT(($AT$3:$BE$3&lt;BC$3)*$AH172:$AS172))),2))</f>
        <v/>
      </c>
      <c r="BD172">
        <f>IF(AR172&lt;=0,0,ROUND(MIN(AR172,MAX(0,$F172-SUMPRODUCT(($AT$3:$BE$3&lt;BD$3)*$AH172:$AS172))),2))</f>
        <v/>
      </c>
      <c r="BE172">
        <f>IF(AS172&lt;=0,0,ROUND(MIN(AS172,MAX(0,$F172-SUMPRODUCT(($AT$3:$BE$3&lt;BE$3)*$AH172:$AS172))),2))</f>
        <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row>
    <row r="173">
      <c r="A173" t="n">
        <v>168</v>
      </c>
      <c r="B173" s="29">
        <f>Months!B173</f>
        <v/>
      </c>
      <c r="C173">
        <f>Months!C173</f>
        <v/>
      </c>
      <c r="D173">
        <f>Months!D173</f>
        <v/>
      </c>
      <c r="E173">
        <f>SUM(V173:AG173)</f>
        <v/>
      </c>
      <c r="F173">
        <f>MAX(0,ROUND(C173+D173-E173,2))</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f>IF(AH173&lt;=0,0,ROUND(MIN(AH173,MAX(0,$F173-SUMPRODUCT(($AT$3:$BE$3&lt;AT$3)*$AH173:$AS173))),2))</f>
        <v/>
      </c>
      <c r="AU173">
        <f>IF(AI173&lt;=0,0,ROUND(MIN(AI173,MAX(0,$F173-SUMPRODUCT(($AT$3:$BE$3&lt;AU$3)*$AH173:$AS173))),2))</f>
        <v/>
      </c>
      <c r="AV173">
        <f>IF(AJ173&lt;=0,0,ROUND(MIN(AJ173,MAX(0,$F173-SUMPRODUCT(($AT$3:$BE$3&lt;AV$3)*$AH173:$AS173))),2))</f>
        <v/>
      </c>
      <c r="AW173">
        <f>IF(AK173&lt;=0,0,ROUND(MIN(AK173,MAX(0,$F173-SUMPRODUCT(($AT$3:$BE$3&lt;AW$3)*$AH173:$AS173))),2))</f>
        <v/>
      </c>
      <c r="AX173">
        <f>IF(AL173&lt;=0,0,ROUND(MIN(AL173,MAX(0,$F173-SUMPRODUCT(($AT$3:$BE$3&lt;AX$3)*$AH173:$AS173))),2))</f>
        <v/>
      </c>
      <c r="AY173">
        <f>IF(AM173&lt;=0,0,ROUND(MIN(AM173,MAX(0,$F173-SUMPRODUCT(($AT$3:$BE$3&lt;AY$3)*$AH173:$AS173))),2))</f>
        <v/>
      </c>
      <c r="AZ173">
        <f>IF(AN173&lt;=0,0,ROUND(MIN(AN173,MAX(0,$F173-SUMPRODUCT(($AT$3:$BE$3&lt;AZ$3)*$AH173:$AS173))),2))</f>
        <v/>
      </c>
      <c r="BA173">
        <f>IF(AO173&lt;=0,0,ROUND(MIN(AO173,MAX(0,$F173-SUMPRODUCT(($AT$3:$BE$3&lt;BA$3)*$AH173:$AS173))),2))</f>
        <v/>
      </c>
      <c r="BB173">
        <f>IF(AP173&lt;=0,0,ROUND(MIN(AP173,MAX(0,$F173-SUMPRODUCT(($AT$3:$BE$3&lt;BB$3)*$AH173:$AS173))),2))</f>
        <v/>
      </c>
      <c r="BC173">
        <f>IF(AQ173&lt;=0,0,ROUND(MIN(AQ173,MAX(0,$F173-SUMPRODUCT(($AT$3:$BE$3&lt;BC$3)*$AH173:$AS173))),2))</f>
        <v/>
      </c>
      <c r="BD173">
        <f>IF(AR173&lt;=0,0,ROUND(MIN(AR173,MAX(0,$F173-SUMPRODUCT(($AT$3:$BE$3&lt;BD$3)*$AH173:$AS173))),2))</f>
        <v/>
      </c>
      <c r="BE173">
        <f>IF(AS173&lt;=0,0,ROUND(MIN(AS173,MAX(0,$F173-SUMPRODUCT(($AT$3:$BE$3&lt;BE$3)*$AH173:$AS173))),2))</f>
        <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row>
    <row r="174">
      <c r="A174" t="n">
        <v>169</v>
      </c>
      <c r="B174" s="29">
        <f>Months!B174</f>
        <v/>
      </c>
      <c r="C174">
        <f>Months!C174</f>
        <v/>
      </c>
      <c r="D174">
        <f>Months!D174</f>
        <v/>
      </c>
      <c r="E174">
        <f>SUM(V174:AG174)</f>
        <v/>
      </c>
      <c r="F174">
        <f>MAX(0,ROUND(C174+D174-E174,2))</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f>IF(AH174&lt;=0,0,ROUND(MIN(AH174,MAX(0,$F174-SUMPRODUCT(($AT$3:$BE$3&lt;AT$3)*$AH174:$AS174))),2))</f>
        <v/>
      </c>
      <c r="AU174">
        <f>IF(AI174&lt;=0,0,ROUND(MIN(AI174,MAX(0,$F174-SUMPRODUCT(($AT$3:$BE$3&lt;AU$3)*$AH174:$AS174))),2))</f>
        <v/>
      </c>
      <c r="AV174">
        <f>IF(AJ174&lt;=0,0,ROUND(MIN(AJ174,MAX(0,$F174-SUMPRODUCT(($AT$3:$BE$3&lt;AV$3)*$AH174:$AS174))),2))</f>
        <v/>
      </c>
      <c r="AW174">
        <f>IF(AK174&lt;=0,0,ROUND(MIN(AK174,MAX(0,$F174-SUMPRODUCT(($AT$3:$BE$3&lt;AW$3)*$AH174:$AS174))),2))</f>
        <v/>
      </c>
      <c r="AX174">
        <f>IF(AL174&lt;=0,0,ROUND(MIN(AL174,MAX(0,$F174-SUMPRODUCT(($AT$3:$BE$3&lt;AX$3)*$AH174:$AS174))),2))</f>
        <v/>
      </c>
      <c r="AY174">
        <f>IF(AM174&lt;=0,0,ROUND(MIN(AM174,MAX(0,$F174-SUMPRODUCT(($AT$3:$BE$3&lt;AY$3)*$AH174:$AS174))),2))</f>
        <v/>
      </c>
      <c r="AZ174">
        <f>IF(AN174&lt;=0,0,ROUND(MIN(AN174,MAX(0,$F174-SUMPRODUCT(($AT$3:$BE$3&lt;AZ$3)*$AH174:$AS174))),2))</f>
        <v/>
      </c>
      <c r="BA174">
        <f>IF(AO174&lt;=0,0,ROUND(MIN(AO174,MAX(0,$F174-SUMPRODUCT(($AT$3:$BE$3&lt;BA$3)*$AH174:$AS174))),2))</f>
        <v/>
      </c>
      <c r="BB174">
        <f>IF(AP174&lt;=0,0,ROUND(MIN(AP174,MAX(0,$F174-SUMPRODUCT(($AT$3:$BE$3&lt;BB$3)*$AH174:$AS174))),2))</f>
        <v/>
      </c>
      <c r="BC174">
        <f>IF(AQ174&lt;=0,0,ROUND(MIN(AQ174,MAX(0,$F174-SUMPRODUCT(($AT$3:$BE$3&lt;BC$3)*$AH174:$AS174))),2))</f>
        <v/>
      </c>
      <c r="BD174">
        <f>IF(AR174&lt;=0,0,ROUND(MIN(AR174,MAX(0,$F174-SUMPRODUCT(($AT$3:$BE$3&lt;BD$3)*$AH174:$AS174))),2))</f>
        <v/>
      </c>
      <c r="BE174">
        <f>IF(AS174&lt;=0,0,ROUND(MIN(AS174,MAX(0,$F174-SUMPRODUCT(($AT$3:$BE$3&lt;BE$3)*$AH174:$AS174))),2))</f>
        <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row>
    <row r="175">
      <c r="A175" t="n">
        <v>170</v>
      </c>
      <c r="B175" s="29">
        <f>Months!B175</f>
        <v/>
      </c>
      <c r="C175">
        <f>Months!C175</f>
        <v/>
      </c>
      <c r="D175">
        <f>Months!D175</f>
        <v/>
      </c>
      <c r="E175">
        <f>SUM(V175:AG175)</f>
        <v/>
      </c>
      <c r="F175">
        <f>MAX(0,ROUND(C175+D175-E175,2))</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f>IF(AH175&lt;=0,0,ROUND(MIN(AH175,MAX(0,$F175-SUMPRODUCT(($AT$3:$BE$3&lt;AT$3)*$AH175:$AS175))),2))</f>
        <v/>
      </c>
      <c r="AU175">
        <f>IF(AI175&lt;=0,0,ROUND(MIN(AI175,MAX(0,$F175-SUMPRODUCT(($AT$3:$BE$3&lt;AU$3)*$AH175:$AS175))),2))</f>
        <v/>
      </c>
      <c r="AV175">
        <f>IF(AJ175&lt;=0,0,ROUND(MIN(AJ175,MAX(0,$F175-SUMPRODUCT(($AT$3:$BE$3&lt;AV$3)*$AH175:$AS175))),2))</f>
        <v/>
      </c>
      <c r="AW175">
        <f>IF(AK175&lt;=0,0,ROUND(MIN(AK175,MAX(0,$F175-SUMPRODUCT(($AT$3:$BE$3&lt;AW$3)*$AH175:$AS175))),2))</f>
        <v/>
      </c>
      <c r="AX175">
        <f>IF(AL175&lt;=0,0,ROUND(MIN(AL175,MAX(0,$F175-SUMPRODUCT(($AT$3:$BE$3&lt;AX$3)*$AH175:$AS175))),2))</f>
        <v/>
      </c>
      <c r="AY175">
        <f>IF(AM175&lt;=0,0,ROUND(MIN(AM175,MAX(0,$F175-SUMPRODUCT(($AT$3:$BE$3&lt;AY$3)*$AH175:$AS175))),2))</f>
        <v/>
      </c>
      <c r="AZ175">
        <f>IF(AN175&lt;=0,0,ROUND(MIN(AN175,MAX(0,$F175-SUMPRODUCT(($AT$3:$BE$3&lt;AZ$3)*$AH175:$AS175))),2))</f>
        <v/>
      </c>
      <c r="BA175">
        <f>IF(AO175&lt;=0,0,ROUND(MIN(AO175,MAX(0,$F175-SUMPRODUCT(($AT$3:$BE$3&lt;BA$3)*$AH175:$AS175))),2))</f>
        <v/>
      </c>
      <c r="BB175">
        <f>IF(AP175&lt;=0,0,ROUND(MIN(AP175,MAX(0,$F175-SUMPRODUCT(($AT$3:$BE$3&lt;BB$3)*$AH175:$AS175))),2))</f>
        <v/>
      </c>
      <c r="BC175">
        <f>IF(AQ175&lt;=0,0,ROUND(MIN(AQ175,MAX(0,$F175-SUMPRODUCT(($AT$3:$BE$3&lt;BC$3)*$AH175:$AS175))),2))</f>
        <v/>
      </c>
      <c r="BD175">
        <f>IF(AR175&lt;=0,0,ROUND(MIN(AR175,MAX(0,$F175-SUMPRODUCT(($AT$3:$BE$3&lt;BD$3)*$AH175:$AS175))),2))</f>
        <v/>
      </c>
      <c r="BE175">
        <f>IF(AS175&lt;=0,0,ROUND(MIN(AS175,MAX(0,$F175-SUMPRODUCT(($AT$3:$BE$3&lt;BE$3)*$AH175:$AS175))),2))</f>
        <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row>
    <row r="176">
      <c r="A176" t="n">
        <v>171</v>
      </c>
      <c r="B176" s="29">
        <f>Months!B176</f>
        <v/>
      </c>
      <c r="C176">
        <f>Months!C176</f>
        <v/>
      </c>
      <c r="D176">
        <f>Months!D176</f>
        <v/>
      </c>
      <c r="E176">
        <f>SUM(V176:AG176)</f>
        <v/>
      </c>
      <c r="F176">
        <f>MAX(0,ROUND(C176+D176-E176,2))</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f>IF(AH176&lt;=0,0,ROUND(MIN(AH176,MAX(0,$F176-SUMPRODUCT(($AT$3:$BE$3&lt;AT$3)*$AH176:$AS176))),2))</f>
        <v/>
      </c>
      <c r="AU176">
        <f>IF(AI176&lt;=0,0,ROUND(MIN(AI176,MAX(0,$F176-SUMPRODUCT(($AT$3:$BE$3&lt;AU$3)*$AH176:$AS176))),2))</f>
        <v/>
      </c>
      <c r="AV176">
        <f>IF(AJ176&lt;=0,0,ROUND(MIN(AJ176,MAX(0,$F176-SUMPRODUCT(($AT$3:$BE$3&lt;AV$3)*$AH176:$AS176))),2))</f>
        <v/>
      </c>
      <c r="AW176">
        <f>IF(AK176&lt;=0,0,ROUND(MIN(AK176,MAX(0,$F176-SUMPRODUCT(($AT$3:$BE$3&lt;AW$3)*$AH176:$AS176))),2))</f>
        <v/>
      </c>
      <c r="AX176">
        <f>IF(AL176&lt;=0,0,ROUND(MIN(AL176,MAX(0,$F176-SUMPRODUCT(($AT$3:$BE$3&lt;AX$3)*$AH176:$AS176))),2))</f>
        <v/>
      </c>
      <c r="AY176">
        <f>IF(AM176&lt;=0,0,ROUND(MIN(AM176,MAX(0,$F176-SUMPRODUCT(($AT$3:$BE$3&lt;AY$3)*$AH176:$AS176))),2))</f>
        <v/>
      </c>
      <c r="AZ176">
        <f>IF(AN176&lt;=0,0,ROUND(MIN(AN176,MAX(0,$F176-SUMPRODUCT(($AT$3:$BE$3&lt;AZ$3)*$AH176:$AS176))),2))</f>
        <v/>
      </c>
      <c r="BA176">
        <f>IF(AO176&lt;=0,0,ROUND(MIN(AO176,MAX(0,$F176-SUMPRODUCT(($AT$3:$BE$3&lt;BA$3)*$AH176:$AS176))),2))</f>
        <v/>
      </c>
      <c r="BB176">
        <f>IF(AP176&lt;=0,0,ROUND(MIN(AP176,MAX(0,$F176-SUMPRODUCT(($AT$3:$BE$3&lt;BB$3)*$AH176:$AS176))),2))</f>
        <v/>
      </c>
      <c r="BC176">
        <f>IF(AQ176&lt;=0,0,ROUND(MIN(AQ176,MAX(0,$F176-SUMPRODUCT(($AT$3:$BE$3&lt;BC$3)*$AH176:$AS176))),2))</f>
        <v/>
      </c>
      <c r="BD176">
        <f>IF(AR176&lt;=0,0,ROUND(MIN(AR176,MAX(0,$F176-SUMPRODUCT(($AT$3:$BE$3&lt;BD$3)*$AH176:$AS176))),2))</f>
        <v/>
      </c>
      <c r="BE176">
        <f>IF(AS176&lt;=0,0,ROUND(MIN(AS176,MAX(0,$F176-SUMPRODUCT(($AT$3:$BE$3&lt;BE$3)*$AH176:$AS176))),2))</f>
        <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row>
    <row r="177">
      <c r="A177" t="n">
        <v>172</v>
      </c>
      <c r="B177" s="29">
        <f>Months!B177</f>
        <v/>
      </c>
      <c r="C177">
        <f>Months!C177</f>
        <v/>
      </c>
      <c r="D177">
        <f>Months!D177</f>
        <v/>
      </c>
      <c r="E177">
        <f>SUM(V177:AG177)</f>
        <v/>
      </c>
      <c r="F177">
        <f>MAX(0,ROUND(C177+D177-E177,2))</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f>IF(AH177&lt;=0,0,ROUND(MIN(AH177,MAX(0,$F177-SUMPRODUCT(($AT$3:$BE$3&lt;AT$3)*$AH177:$AS177))),2))</f>
        <v/>
      </c>
      <c r="AU177">
        <f>IF(AI177&lt;=0,0,ROUND(MIN(AI177,MAX(0,$F177-SUMPRODUCT(($AT$3:$BE$3&lt;AU$3)*$AH177:$AS177))),2))</f>
        <v/>
      </c>
      <c r="AV177">
        <f>IF(AJ177&lt;=0,0,ROUND(MIN(AJ177,MAX(0,$F177-SUMPRODUCT(($AT$3:$BE$3&lt;AV$3)*$AH177:$AS177))),2))</f>
        <v/>
      </c>
      <c r="AW177">
        <f>IF(AK177&lt;=0,0,ROUND(MIN(AK177,MAX(0,$F177-SUMPRODUCT(($AT$3:$BE$3&lt;AW$3)*$AH177:$AS177))),2))</f>
        <v/>
      </c>
      <c r="AX177">
        <f>IF(AL177&lt;=0,0,ROUND(MIN(AL177,MAX(0,$F177-SUMPRODUCT(($AT$3:$BE$3&lt;AX$3)*$AH177:$AS177))),2))</f>
        <v/>
      </c>
      <c r="AY177">
        <f>IF(AM177&lt;=0,0,ROUND(MIN(AM177,MAX(0,$F177-SUMPRODUCT(($AT$3:$BE$3&lt;AY$3)*$AH177:$AS177))),2))</f>
        <v/>
      </c>
      <c r="AZ177">
        <f>IF(AN177&lt;=0,0,ROUND(MIN(AN177,MAX(0,$F177-SUMPRODUCT(($AT$3:$BE$3&lt;AZ$3)*$AH177:$AS177))),2))</f>
        <v/>
      </c>
      <c r="BA177">
        <f>IF(AO177&lt;=0,0,ROUND(MIN(AO177,MAX(0,$F177-SUMPRODUCT(($AT$3:$BE$3&lt;BA$3)*$AH177:$AS177))),2))</f>
        <v/>
      </c>
      <c r="BB177">
        <f>IF(AP177&lt;=0,0,ROUND(MIN(AP177,MAX(0,$F177-SUMPRODUCT(($AT$3:$BE$3&lt;BB$3)*$AH177:$AS177))),2))</f>
        <v/>
      </c>
      <c r="BC177">
        <f>IF(AQ177&lt;=0,0,ROUND(MIN(AQ177,MAX(0,$F177-SUMPRODUCT(($AT$3:$BE$3&lt;BC$3)*$AH177:$AS177))),2))</f>
        <v/>
      </c>
      <c r="BD177">
        <f>IF(AR177&lt;=0,0,ROUND(MIN(AR177,MAX(0,$F177-SUMPRODUCT(($AT$3:$BE$3&lt;BD$3)*$AH177:$AS177))),2))</f>
        <v/>
      </c>
      <c r="BE177">
        <f>IF(AS177&lt;=0,0,ROUND(MIN(AS177,MAX(0,$F177-SUMPRODUCT(($AT$3:$BE$3&lt;BE$3)*$AH177:$AS177))),2))</f>
        <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row>
    <row r="178">
      <c r="A178" t="n">
        <v>173</v>
      </c>
      <c r="B178" s="29">
        <f>Months!B178</f>
        <v/>
      </c>
      <c r="C178">
        <f>Months!C178</f>
        <v/>
      </c>
      <c r="D178">
        <f>Months!D178</f>
        <v/>
      </c>
      <c r="E178">
        <f>SUM(V178:AG178)</f>
        <v/>
      </c>
      <c r="F178">
        <f>MAX(0,ROUND(C178+D178-E178,2))</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f>IF(AH178&lt;=0,0,ROUND(MIN(AH178,MAX(0,$F178-SUMPRODUCT(($AT$3:$BE$3&lt;AT$3)*$AH178:$AS178))),2))</f>
        <v/>
      </c>
      <c r="AU178">
        <f>IF(AI178&lt;=0,0,ROUND(MIN(AI178,MAX(0,$F178-SUMPRODUCT(($AT$3:$BE$3&lt;AU$3)*$AH178:$AS178))),2))</f>
        <v/>
      </c>
      <c r="AV178">
        <f>IF(AJ178&lt;=0,0,ROUND(MIN(AJ178,MAX(0,$F178-SUMPRODUCT(($AT$3:$BE$3&lt;AV$3)*$AH178:$AS178))),2))</f>
        <v/>
      </c>
      <c r="AW178">
        <f>IF(AK178&lt;=0,0,ROUND(MIN(AK178,MAX(0,$F178-SUMPRODUCT(($AT$3:$BE$3&lt;AW$3)*$AH178:$AS178))),2))</f>
        <v/>
      </c>
      <c r="AX178">
        <f>IF(AL178&lt;=0,0,ROUND(MIN(AL178,MAX(0,$F178-SUMPRODUCT(($AT$3:$BE$3&lt;AX$3)*$AH178:$AS178))),2))</f>
        <v/>
      </c>
      <c r="AY178">
        <f>IF(AM178&lt;=0,0,ROUND(MIN(AM178,MAX(0,$F178-SUMPRODUCT(($AT$3:$BE$3&lt;AY$3)*$AH178:$AS178))),2))</f>
        <v/>
      </c>
      <c r="AZ178">
        <f>IF(AN178&lt;=0,0,ROUND(MIN(AN178,MAX(0,$F178-SUMPRODUCT(($AT$3:$BE$3&lt;AZ$3)*$AH178:$AS178))),2))</f>
        <v/>
      </c>
      <c r="BA178">
        <f>IF(AO178&lt;=0,0,ROUND(MIN(AO178,MAX(0,$F178-SUMPRODUCT(($AT$3:$BE$3&lt;BA$3)*$AH178:$AS178))),2))</f>
        <v/>
      </c>
      <c r="BB178">
        <f>IF(AP178&lt;=0,0,ROUND(MIN(AP178,MAX(0,$F178-SUMPRODUCT(($AT$3:$BE$3&lt;BB$3)*$AH178:$AS178))),2))</f>
        <v/>
      </c>
      <c r="BC178">
        <f>IF(AQ178&lt;=0,0,ROUND(MIN(AQ178,MAX(0,$F178-SUMPRODUCT(($AT$3:$BE$3&lt;BC$3)*$AH178:$AS178))),2))</f>
        <v/>
      </c>
      <c r="BD178">
        <f>IF(AR178&lt;=0,0,ROUND(MIN(AR178,MAX(0,$F178-SUMPRODUCT(($AT$3:$BE$3&lt;BD$3)*$AH178:$AS178))),2))</f>
        <v/>
      </c>
      <c r="BE178">
        <f>IF(AS178&lt;=0,0,ROUND(MIN(AS178,MAX(0,$F178-SUMPRODUCT(($AT$3:$BE$3&lt;BE$3)*$AH178:$AS178))),2))</f>
        <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row>
    <row r="179">
      <c r="A179" t="n">
        <v>174</v>
      </c>
      <c r="B179" s="29">
        <f>Months!B179</f>
        <v/>
      </c>
      <c r="C179">
        <f>Months!C179</f>
        <v/>
      </c>
      <c r="D179">
        <f>Months!D179</f>
        <v/>
      </c>
      <c r="E179">
        <f>SUM(V179:AG179)</f>
        <v/>
      </c>
      <c r="F179">
        <f>MAX(0,ROUND(C179+D179-E179,2))</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f>IF(AH179&lt;=0,0,ROUND(MIN(AH179,MAX(0,$F179-SUMPRODUCT(($AT$3:$BE$3&lt;AT$3)*$AH179:$AS179))),2))</f>
        <v/>
      </c>
      <c r="AU179">
        <f>IF(AI179&lt;=0,0,ROUND(MIN(AI179,MAX(0,$F179-SUMPRODUCT(($AT$3:$BE$3&lt;AU$3)*$AH179:$AS179))),2))</f>
        <v/>
      </c>
      <c r="AV179">
        <f>IF(AJ179&lt;=0,0,ROUND(MIN(AJ179,MAX(0,$F179-SUMPRODUCT(($AT$3:$BE$3&lt;AV$3)*$AH179:$AS179))),2))</f>
        <v/>
      </c>
      <c r="AW179">
        <f>IF(AK179&lt;=0,0,ROUND(MIN(AK179,MAX(0,$F179-SUMPRODUCT(($AT$3:$BE$3&lt;AW$3)*$AH179:$AS179))),2))</f>
        <v/>
      </c>
      <c r="AX179">
        <f>IF(AL179&lt;=0,0,ROUND(MIN(AL179,MAX(0,$F179-SUMPRODUCT(($AT$3:$BE$3&lt;AX$3)*$AH179:$AS179))),2))</f>
        <v/>
      </c>
      <c r="AY179">
        <f>IF(AM179&lt;=0,0,ROUND(MIN(AM179,MAX(0,$F179-SUMPRODUCT(($AT$3:$BE$3&lt;AY$3)*$AH179:$AS179))),2))</f>
        <v/>
      </c>
      <c r="AZ179">
        <f>IF(AN179&lt;=0,0,ROUND(MIN(AN179,MAX(0,$F179-SUMPRODUCT(($AT$3:$BE$3&lt;AZ$3)*$AH179:$AS179))),2))</f>
        <v/>
      </c>
      <c r="BA179">
        <f>IF(AO179&lt;=0,0,ROUND(MIN(AO179,MAX(0,$F179-SUMPRODUCT(($AT$3:$BE$3&lt;BA$3)*$AH179:$AS179))),2))</f>
        <v/>
      </c>
      <c r="BB179">
        <f>IF(AP179&lt;=0,0,ROUND(MIN(AP179,MAX(0,$F179-SUMPRODUCT(($AT$3:$BE$3&lt;BB$3)*$AH179:$AS179))),2))</f>
        <v/>
      </c>
      <c r="BC179">
        <f>IF(AQ179&lt;=0,0,ROUND(MIN(AQ179,MAX(0,$F179-SUMPRODUCT(($AT$3:$BE$3&lt;BC$3)*$AH179:$AS179))),2))</f>
        <v/>
      </c>
      <c r="BD179">
        <f>IF(AR179&lt;=0,0,ROUND(MIN(AR179,MAX(0,$F179-SUMPRODUCT(($AT$3:$BE$3&lt;BD$3)*$AH179:$AS179))),2))</f>
        <v/>
      </c>
      <c r="BE179">
        <f>IF(AS179&lt;=0,0,ROUND(MIN(AS179,MAX(0,$F179-SUMPRODUCT(($AT$3:$BE$3&lt;BE$3)*$AH179:$AS179))),2))</f>
        <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row>
    <row r="180">
      <c r="A180" t="n">
        <v>175</v>
      </c>
      <c r="B180" s="29">
        <f>Months!B180</f>
        <v/>
      </c>
      <c r="C180">
        <f>Months!C180</f>
        <v/>
      </c>
      <c r="D180">
        <f>Months!D180</f>
        <v/>
      </c>
      <c r="E180">
        <f>SUM(V180:AG180)</f>
        <v/>
      </c>
      <c r="F180">
        <f>MAX(0,ROUND(C180+D180-E180,2))</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f>IF(AH180&lt;=0,0,ROUND(MIN(AH180,MAX(0,$F180-SUMPRODUCT(($AT$3:$BE$3&lt;AT$3)*$AH180:$AS180))),2))</f>
        <v/>
      </c>
      <c r="AU180">
        <f>IF(AI180&lt;=0,0,ROUND(MIN(AI180,MAX(0,$F180-SUMPRODUCT(($AT$3:$BE$3&lt;AU$3)*$AH180:$AS180))),2))</f>
        <v/>
      </c>
      <c r="AV180">
        <f>IF(AJ180&lt;=0,0,ROUND(MIN(AJ180,MAX(0,$F180-SUMPRODUCT(($AT$3:$BE$3&lt;AV$3)*$AH180:$AS180))),2))</f>
        <v/>
      </c>
      <c r="AW180">
        <f>IF(AK180&lt;=0,0,ROUND(MIN(AK180,MAX(0,$F180-SUMPRODUCT(($AT$3:$BE$3&lt;AW$3)*$AH180:$AS180))),2))</f>
        <v/>
      </c>
      <c r="AX180">
        <f>IF(AL180&lt;=0,0,ROUND(MIN(AL180,MAX(0,$F180-SUMPRODUCT(($AT$3:$BE$3&lt;AX$3)*$AH180:$AS180))),2))</f>
        <v/>
      </c>
      <c r="AY180">
        <f>IF(AM180&lt;=0,0,ROUND(MIN(AM180,MAX(0,$F180-SUMPRODUCT(($AT$3:$BE$3&lt;AY$3)*$AH180:$AS180))),2))</f>
        <v/>
      </c>
      <c r="AZ180">
        <f>IF(AN180&lt;=0,0,ROUND(MIN(AN180,MAX(0,$F180-SUMPRODUCT(($AT$3:$BE$3&lt;AZ$3)*$AH180:$AS180))),2))</f>
        <v/>
      </c>
      <c r="BA180">
        <f>IF(AO180&lt;=0,0,ROUND(MIN(AO180,MAX(0,$F180-SUMPRODUCT(($AT$3:$BE$3&lt;BA$3)*$AH180:$AS180))),2))</f>
        <v/>
      </c>
      <c r="BB180">
        <f>IF(AP180&lt;=0,0,ROUND(MIN(AP180,MAX(0,$F180-SUMPRODUCT(($AT$3:$BE$3&lt;BB$3)*$AH180:$AS180))),2))</f>
        <v/>
      </c>
      <c r="BC180">
        <f>IF(AQ180&lt;=0,0,ROUND(MIN(AQ180,MAX(0,$F180-SUMPRODUCT(($AT$3:$BE$3&lt;BC$3)*$AH180:$AS180))),2))</f>
        <v/>
      </c>
      <c r="BD180">
        <f>IF(AR180&lt;=0,0,ROUND(MIN(AR180,MAX(0,$F180-SUMPRODUCT(($AT$3:$BE$3&lt;BD$3)*$AH180:$AS180))),2))</f>
        <v/>
      </c>
      <c r="BE180">
        <f>IF(AS180&lt;=0,0,ROUND(MIN(AS180,MAX(0,$F180-SUMPRODUCT(($AT$3:$BE$3&lt;BE$3)*$AH180:$AS180))),2))</f>
        <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row>
    <row r="181">
      <c r="A181" t="n">
        <v>176</v>
      </c>
      <c r="B181" s="29">
        <f>Months!B181</f>
        <v/>
      </c>
      <c r="C181">
        <f>Months!C181</f>
        <v/>
      </c>
      <c r="D181">
        <f>Months!D181</f>
        <v/>
      </c>
      <c r="E181">
        <f>SUM(V181:AG181)</f>
        <v/>
      </c>
      <c r="F181">
        <f>MAX(0,ROUND(C181+D181-E181,2))</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f>IF(AH181&lt;=0,0,ROUND(MIN(AH181,MAX(0,$F181-SUMPRODUCT(($AT$3:$BE$3&lt;AT$3)*$AH181:$AS181))),2))</f>
        <v/>
      </c>
      <c r="AU181">
        <f>IF(AI181&lt;=0,0,ROUND(MIN(AI181,MAX(0,$F181-SUMPRODUCT(($AT$3:$BE$3&lt;AU$3)*$AH181:$AS181))),2))</f>
        <v/>
      </c>
      <c r="AV181">
        <f>IF(AJ181&lt;=0,0,ROUND(MIN(AJ181,MAX(0,$F181-SUMPRODUCT(($AT$3:$BE$3&lt;AV$3)*$AH181:$AS181))),2))</f>
        <v/>
      </c>
      <c r="AW181">
        <f>IF(AK181&lt;=0,0,ROUND(MIN(AK181,MAX(0,$F181-SUMPRODUCT(($AT$3:$BE$3&lt;AW$3)*$AH181:$AS181))),2))</f>
        <v/>
      </c>
      <c r="AX181">
        <f>IF(AL181&lt;=0,0,ROUND(MIN(AL181,MAX(0,$F181-SUMPRODUCT(($AT$3:$BE$3&lt;AX$3)*$AH181:$AS181))),2))</f>
        <v/>
      </c>
      <c r="AY181">
        <f>IF(AM181&lt;=0,0,ROUND(MIN(AM181,MAX(0,$F181-SUMPRODUCT(($AT$3:$BE$3&lt;AY$3)*$AH181:$AS181))),2))</f>
        <v/>
      </c>
      <c r="AZ181">
        <f>IF(AN181&lt;=0,0,ROUND(MIN(AN181,MAX(0,$F181-SUMPRODUCT(($AT$3:$BE$3&lt;AZ$3)*$AH181:$AS181))),2))</f>
        <v/>
      </c>
      <c r="BA181">
        <f>IF(AO181&lt;=0,0,ROUND(MIN(AO181,MAX(0,$F181-SUMPRODUCT(($AT$3:$BE$3&lt;BA$3)*$AH181:$AS181))),2))</f>
        <v/>
      </c>
      <c r="BB181">
        <f>IF(AP181&lt;=0,0,ROUND(MIN(AP181,MAX(0,$F181-SUMPRODUCT(($AT$3:$BE$3&lt;BB$3)*$AH181:$AS181))),2))</f>
        <v/>
      </c>
      <c r="BC181">
        <f>IF(AQ181&lt;=0,0,ROUND(MIN(AQ181,MAX(0,$F181-SUMPRODUCT(($AT$3:$BE$3&lt;BC$3)*$AH181:$AS181))),2))</f>
        <v/>
      </c>
      <c r="BD181">
        <f>IF(AR181&lt;=0,0,ROUND(MIN(AR181,MAX(0,$F181-SUMPRODUCT(($AT$3:$BE$3&lt;BD$3)*$AH181:$AS181))),2))</f>
        <v/>
      </c>
      <c r="BE181">
        <f>IF(AS181&lt;=0,0,ROUND(MIN(AS181,MAX(0,$F181-SUMPRODUCT(($AT$3:$BE$3&lt;BE$3)*$AH181:$AS181))),2))</f>
        <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row>
    <row r="182">
      <c r="A182" t="n">
        <v>177</v>
      </c>
      <c r="B182" s="29">
        <f>Months!B182</f>
        <v/>
      </c>
      <c r="C182">
        <f>Months!C182</f>
        <v/>
      </c>
      <c r="D182">
        <f>Months!D182</f>
        <v/>
      </c>
      <c r="E182">
        <f>SUM(V182:AG182)</f>
        <v/>
      </c>
      <c r="F182">
        <f>MAX(0,ROUND(C182+D182-E182,2))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f>IF(AH182&lt;=0,0,ROUND(MIN(AH182,MAX(0,$F182-SUMPRODUCT(($AT$3:$BE$3&lt;AT$3)*$AH182:$AS182))),2))</f>
        <v/>
      </c>
      <c r="AU182">
        <f>IF(AI182&lt;=0,0,ROUND(MIN(AI182,MAX(0,$F182-SUMPRODUCT(($AT$3:$BE$3&lt;AU$3)*$AH182:$AS182))),2))</f>
        <v/>
      </c>
      <c r="AV182">
        <f>IF(AJ182&lt;=0,0,ROUND(MIN(AJ182,MAX(0,$F182-SUMPRODUCT(($AT$3:$BE$3&lt;AV$3)*$AH182:$AS182))),2))</f>
        <v/>
      </c>
      <c r="AW182">
        <f>IF(AK182&lt;=0,0,ROUND(MIN(AK182,MAX(0,$F182-SUMPRODUCT(($AT$3:$BE$3&lt;AW$3)*$AH182:$AS182))),2))</f>
        <v/>
      </c>
      <c r="AX182">
        <f>IF(AL182&lt;=0,0,ROUND(MIN(AL182,MAX(0,$F182-SUMPRODUCT(($AT$3:$BE$3&lt;AX$3)*$AH182:$AS182))),2))</f>
        <v/>
      </c>
      <c r="AY182">
        <f>IF(AM182&lt;=0,0,ROUND(MIN(AM182,MAX(0,$F182-SUMPRODUCT(($AT$3:$BE$3&lt;AY$3)*$AH182:$AS182))),2))</f>
        <v/>
      </c>
      <c r="AZ182">
        <f>IF(AN182&lt;=0,0,ROUND(MIN(AN182,MAX(0,$F182-SUMPRODUCT(($AT$3:$BE$3&lt;AZ$3)*$AH182:$AS182))),2))</f>
        <v/>
      </c>
      <c r="BA182">
        <f>IF(AO182&lt;=0,0,ROUND(MIN(AO182,MAX(0,$F182-SUMPRODUCT(($AT$3:$BE$3&lt;BA$3)*$AH182:$AS182))),2))</f>
        <v/>
      </c>
      <c r="BB182">
        <f>IF(AP182&lt;=0,0,ROUND(MIN(AP182,MAX(0,$F182-SUMPRODUCT(($AT$3:$BE$3&lt;BB$3)*$AH182:$AS182))),2))</f>
        <v/>
      </c>
      <c r="BC182">
        <f>IF(AQ182&lt;=0,0,ROUND(MIN(AQ182,MAX(0,$F182-SUMPRODUCT(($AT$3:$BE$3&lt;BC$3)*$AH182:$AS182))),2))</f>
        <v/>
      </c>
      <c r="BD182">
        <f>IF(AR182&lt;=0,0,ROUND(MIN(AR182,MAX(0,$F182-SUMPRODUCT(($AT$3:$BE$3&lt;BD$3)*$AH182:$AS182))),2))</f>
        <v/>
      </c>
      <c r="BE182">
        <f>IF(AS182&lt;=0,0,ROUND(MIN(AS182,MAX(0,$F182-SUMPRODUCT(($AT$3:$BE$3&lt;BE$3)*$AH182:$AS182))),2))</f>
        <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row>
    <row r="183">
      <c r="A183" t="n">
        <v>178</v>
      </c>
      <c r="B183" s="29">
        <f>Months!B183</f>
        <v/>
      </c>
      <c r="C183">
        <f>Months!C183</f>
        <v/>
      </c>
      <c r="D183">
        <f>Months!D183</f>
        <v/>
      </c>
      <c r="E183">
        <f>SUM(V183:AG183)</f>
        <v/>
      </c>
      <c r="F183">
        <f>MAX(0,ROUND(C183+D183-E183,2))</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f>IF(AH183&lt;=0,0,ROUND(MIN(AH183,MAX(0,$F183-SUMPRODUCT(($AT$3:$BE$3&lt;AT$3)*$AH183:$AS183))),2))</f>
        <v/>
      </c>
      <c r="AU183">
        <f>IF(AI183&lt;=0,0,ROUND(MIN(AI183,MAX(0,$F183-SUMPRODUCT(($AT$3:$BE$3&lt;AU$3)*$AH183:$AS183))),2))</f>
        <v/>
      </c>
      <c r="AV183">
        <f>IF(AJ183&lt;=0,0,ROUND(MIN(AJ183,MAX(0,$F183-SUMPRODUCT(($AT$3:$BE$3&lt;AV$3)*$AH183:$AS183))),2))</f>
        <v/>
      </c>
      <c r="AW183">
        <f>IF(AK183&lt;=0,0,ROUND(MIN(AK183,MAX(0,$F183-SUMPRODUCT(($AT$3:$BE$3&lt;AW$3)*$AH183:$AS183))),2))</f>
        <v/>
      </c>
      <c r="AX183">
        <f>IF(AL183&lt;=0,0,ROUND(MIN(AL183,MAX(0,$F183-SUMPRODUCT(($AT$3:$BE$3&lt;AX$3)*$AH183:$AS183))),2))</f>
        <v/>
      </c>
      <c r="AY183">
        <f>IF(AM183&lt;=0,0,ROUND(MIN(AM183,MAX(0,$F183-SUMPRODUCT(($AT$3:$BE$3&lt;AY$3)*$AH183:$AS183))),2))</f>
        <v/>
      </c>
      <c r="AZ183">
        <f>IF(AN183&lt;=0,0,ROUND(MIN(AN183,MAX(0,$F183-SUMPRODUCT(($AT$3:$BE$3&lt;AZ$3)*$AH183:$AS183))),2))</f>
        <v/>
      </c>
      <c r="BA183">
        <f>IF(AO183&lt;=0,0,ROUND(MIN(AO183,MAX(0,$F183-SUMPRODUCT(($AT$3:$BE$3&lt;BA$3)*$AH183:$AS183))),2))</f>
        <v/>
      </c>
      <c r="BB183">
        <f>IF(AP183&lt;=0,0,ROUND(MIN(AP183,MAX(0,$F183-SUMPRODUCT(($AT$3:$BE$3&lt;BB$3)*$AH183:$AS183))),2))</f>
        <v/>
      </c>
      <c r="BC183">
        <f>IF(AQ183&lt;=0,0,ROUND(MIN(AQ183,MAX(0,$F183-SUMPRODUCT(($AT$3:$BE$3&lt;BC$3)*$AH183:$AS183))),2))</f>
        <v/>
      </c>
      <c r="BD183">
        <f>IF(AR183&lt;=0,0,ROUND(MIN(AR183,MAX(0,$F183-SUMPRODUCT(($AT$3:$BE$3&lt;BD$3)*$AH183:$AS183))),2))</f>
        <v/>
      </c>
      <c r="BE183">
        <f>IF(AS183&lt;=0,0,ROUND(MIN(AS183,MAX(0,$F183-SUMPRODUCT(($AT$3:$BE$3&lt;BE$3)*$AH183:$AS183))),2))</f>
        <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row>
    <row r="184">
      <c r="A184" t="n">
        <v>179</v>
      </c>
      <c r="B184" s="29">
        <f>Months!B184</f>
        <v/>
      </c>
      <c r="C184">
        <f>Months!C184</f>
        <v/>
      </c>
      <c r="D184">
        <f>Months!D184</f>
        <v/>
      </c>
      <c r="E184">
        <f>SUM(V184:AG184)</f>
        <v/>
      </c>
      <c r="F184">
        <f>MAX(0,ROUND(C184+D184-E184,2))</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f>IF(AH184&lt;=0,0,ROUND(MIN(AH184,MAX(0,$F184-SUMPRODUCT(($AT$3:$BE$3&lt;AT$3)*$AH184:$AS184))),2))</f>
        <v/>
      </c>
      <c r="AU184">
        <f>IF(AI184&lt;=0,0,ROUND(MIN(AI184,MAX(0,$F184-SUMPRODUCT(($AT$3:$BE$3&lt;AU$3)*$AH184:$AS184))),2))</f>
        <v/>
      </c>
      <c r="AV184">
        <f>IF(AJ184&lt;=0,0,ROUND(MIN(AJ184,MAX(0,$F184-SUMPRODUCT(($AT$3:$BE$3&lt;AV$3)*$AH184:$AS184))),2))</f>
        <v/>
      </c>
      <c r="AW184">
        <f>IF(AK184&lt;=0,0,ROUND(MIN(AK184,MAX(0,$F184-SUMPRODUCT(($AT$3:$BE$3&lt;AW$3)*$AH184:$AS184))),2))</f>
        <v/>
      </c>
      <c r="AX184">
        <f>IF(AL184&lt;=0,0,ROUND(MIN(AL184,MAX(0,$F184-SUMPRODUCT(($AT$3:$BE$3&lt;AX$3)*$AH184:$AS184))),2))</f>
        <v/>
      </c>
      <c r="AY184">
        <f>IF(AM184&lt;=0,0,ROUND(MIN(AM184,MAX(0,$F184-SUMPRODUCT(($AT$3:$BE$3&lt;AY$3)*$AH184:$AS184))),2))</f>
        <v/>
      </c>
      <c r="AZ184">
        <f>IF(AN184&lt;=0,0,ROUND(MIN(AN184,MAX(0,$F184-SUMPRODUCT(($AT$3:$BE$3&lt;AZ$3)*$AH184:$AS184))),2))</f>
        <v/>
      </c>
      <c r="BA184">
        <f>IF(AO184&lt;=0,0,ROUND(MIN(AO184,MAX(0,$F184-SUMPRODUCT(($AT$3:$BE$3&lt;BA$3)*$AH184:$AS184))),2))</f>
        <v/>
      </c>
      <c r="BB184">
        <f>IF(AP184&lt;=0,0,ROUND(MIN(AP184,MAX(0,$F184-SUMPRODUCT(($AT$3:$BE$3&lt;BB$3)*$AH184:$AS184))),2))</f>
        <v/>
      </c>
      <c r="BC184">
        <f>IF(AQ184&lt;=0,0,ROUND(MIN(AQ184,MAX(0,$F184-SUMPRODUCT(($AT$3:$BE$3&lt;BC$3)*$AH184:$AS184))),2))</f>
        <v/>
      </c>
      <c r="BD184">
        <f>IF(AR184&lt;=0,0,ROUND(MIN(AR184,MAX(0,$F184-SUMPRODUCT(($AT$3:$BE$3&lt;BD$3)*$AH184:$AS184))),2))</f>
        <v/>
      </c>
      <c r="BE184">
        <f>IF(AS184&lt;=0,0,ROUND(MIN(AS184,MAX(0,$F184-SUMPRODUCT(($AT$3:$BE$3&lt;BE$3)*$AH184:$AS184))),2))</f>
        <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row>
    <row r="185">
      <c r="A185" t="n">
        <v>180</v>
      </c>
      <c r="B185" s="29">
        <f>Months!B185</f>
        <v/>
      </c>
      <c r="C185">
        <f>Months!C185</f>
        <v/>
      </c>
      <c r="D185">
        <f>Months!D185</f>
        <v/>
      </c>
      <c r="E185">
        <f>SUM(V185:AG185)</f>
        <v/>
      </c>
      <c r="F185">
        <f>MAX(0,ROUND(C185+D185-E185,2))</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f>IF(AH185&lt;=0,0,ROUND(MIN(AH185,MAX(0,$F185-SUMPRODUCT(($AT$3:$BE$3&lt;AT$3)*$AH185:$AS185))),2))</f>
        <v/>
      </c>
      <c r="AU185">
        <f>IF(AI185&lt;=0,0,ROUND(MIN(AI185,MAX(0,$F185-SUMPRODUCT(($AT$3:$BE$3&lt;AU$3)*$AH185:$AS185))),2))</f>
        <v/>
      </c>
      <c r="AV185">
        <f>IF(AJ185&lt;=0,0,ROUND(MIN(AJ185,MAX(0,$F185-SUMPRODUCT(($AT$3:$BE$3&lt;AV$3)*$AH185:$AS185))),2))</f>
        <v/>
      </c>
      <c r="AW185">
        <f>IF(AK185&lt;=0,0,ROUND(MIN(AK185,MAX(0,$F185-SUMPRODUCT(($AT$3:$BE$3&lt;AW$3)*$AH185:$AS185))),2))</f>
        <v/>
      </c>
      <c r="AX185">
        <f>IF(AL185&lt;=0,0,ROUND(MIN(AL185,MAX(0,$F185-SUMPRODUCT(($AT$3:$BE$3&lt;AX$3)*$AH185:$AS185))),2))</f>
        <v/>
      </c>
      <c r="AY185">
        <f>IF(AM185&lt;=0,0,ROUND(MIN(AM185,MAX(0,$F185-SUMPRODUCT(($AT$3:$BE$3&lt;AY$3)*$AH185:$AS185))),2))</f>
        <v/>
      </c>
      <c r="AZ185">
        <f>IF(AN185&lt;=0,0,ROUND(MIN(AN185,MAX(0,$F185-SUMPRODUCT(($AT$3:$BE$3&lt;AZ$3)*$AH185:$AS185))),2))</f>
        <v/>
      </c>
      <c r="BA185">
        <f>IF(AO185&lt;=0,0,ROUND(MIN(AO185,MAX(0,$F185-SUMPRODUCT(($AT$3:$BE$3&lt;BA$3)*$AH185:$AS185))),2))</f>
        <v/>
      </c>
      <c r="BB185">
        <f>IF(AP185&lt;=0,0,ROUND(MIN(AP185,MAX(0,$F185-SUMPRODUCT(($AT$3:$BE$3&lt;BB$3)*$AH185:$AS185))),2))</f>
        <v/>
      </c>
      <c r="BC185">
        <f>IF(AQ185&lt;=0,0,ROUND(MIN(AQ185,MAX(0,$F185-SUMPRODUCT(($AT$3:$BE$3&lt;BC$3)*$AH185:$AS185))),2))</f>
        <v/>
      </c>
      <c r="BD185">
        <f>IF(AR185&lt;=0,0,ROUND(MIN(AR185,MAX(0,$F185-SUMPRODUCT(($AT$3:$BE$3&lt;BD$3)*$AH185:$AS185))),2))</f>
        <v/>
      </c>
      <c r="BE185">
        <f>IF(AS185&lt;=0,0,ROUND(MIN(AS185,MAX(0,$F185-SUMPRODUCT(($AT$3:$BE$3&lt;BE$3)*$AH185:$AS185))),2))</f>
        <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row>
    <row r="186">
      <c r="A186" t="n">
        <v>181</v>
      </c>
      <c r="B186" s="29">
        <f>Months!B186</f>
        <v/>
      </c>
      <c r="C186">
        <f>Months!C186</f>
        <v/>
      </c>
      <c r="D186">
        <f>Months!D186</f>
        <v/>
      </c>
      <c r="E186">
        <f>SUM(V186:AG186)</f>
        <v/>
      </c>
      <c r="F186">
        <f>MAX(0,ROUND(C186+D186-E186,2))</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f>IF(AH186&lt;=0,0,ROUND(MIN(AH186,MAX(0,$F186-SUMPRODUCT(($AT$3:$BE$3&lt;AT$3)*$AH186:$AS186))),2))</f>
        <v/>
      </c>
      <c r="AU186">
        <f>IF(AI186&lt;=0,0,ROUND(MIN(AI186,MAX(0,$F186-SUMPRODUCT(($AT$3:$BE$3&lt;AU$3)*$AH186:$AS186))),2))</f>
        <v/>
      </c>
      <c r="AV186">
        <f>IF(AJ186&lt;=0,0,ROUND(MIN(AJ186,MAX(0,$F186-SUMPRODUCT(($AT$3:$BE$3&lt;AV$3)*$AH186:$AS186))),2))</f>
        <v/>
      </c>
      <c r="AW186">
        <f>IF(AK186&lt;=0,0,ROUND(MIN(AK186,MAX(0,$F186-SUMPRODUCT(($AT$3:$BE$3&lt;AW$3)*$AH186:$AS186))),2))</f>
        <v/>
      </c>
      <c r="AX186">
        <f>IF(AL186&lt;=0,0,ROUND(MIN(AL186,MAX(0,$F186-SUMPRODUCT(($AT$3:$BE$3&lt;AX$3)*$AH186:$AS186))),2))</f>
        <v/>
      </c>
      <c r="AY186">
        <f>IF(AM186&lt;=0,0,ROUND(MIN(AM186,MAX(0,$F186-SUMPRODUCT(($AT$3:$BE$3&lt;AY$3)*$AH186:$AS186))),2))</f>
        <v/>
      </c>
      <c r="AZ186">
        <f>IF(AN186&lt;=0,0,ROUND(MIN(AN186,MAX(0,$F186-SUMPRODUCT(($AT$3:$BE$3&lt;AZ$3)*$AH186:$AS186))),2))</f>
        <v/>
      </c>
      <c r="BA186">
        <f>IF(AO186&lt;=0,0,ROUND(MIN(AO186,MAX(0,$F186-SUMPRODUCT(($AT$3:$BE$3&lt;BA$3)*$AH186:$AS186))),2))</f>
        <v/>
      </c>
      <c r="BB186">
        <f>IF(AP186&lt;=0,0,ROUND(MIN(AP186,MAX(0,$F186-SUMPRODUCT(($AT$3:$BE$3&lt;BB$3)*$AH186:$AS186))),2))</f>
        <v/>
      </c>
      <c r="BC186">
        <f>IF(AQ186&lt;=0,0,ROUND(MIN(AQ186,MAX(0,$F186-SUMPRODUCT(($AT$3:$BE$3&lt;BC$3)*$AH186:$AS186))),2))</f>
        <v/>
      </c>
      <c r="BD186">
        <f>IF(AR186&lt;=0,0,ROUND(MIN(AR186,MAX(0,$F186-SUMPRODUCT(($AT$3:$BE$3&lt;BD$3)*$AH186:$AS186))),2))</f>
        <v/>
      </c>
      <c r="BE186">
        <f>IF(AS186&lt;=0,0,ROUND(MIN(AS186,MAX(0,$F186-SUMPRODUCT(($AT$3:$BE$3&lt;BE$3)*$AH186:$AS186))),2))</f>
        <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row>
    <row r="187">
      <c r="A187" t="n">
        <v>182</v>
      </c>
      <c r="B187" s="29">
        <f>Months!B187</f>
        <v/>
      </c>
      <c r="C187">
        <f>Months!C187</f>
        <v/>
      </c>
      <c r="D187">
        <f>Months!D187</f>
        <v/>
      </c>
      <c r="E187">
        <f>SUM(V187:AG187)</f>
        <v/>
      </c>
      <c r="F187">
        <f>MAX(0,ROUND(C187+D187-E187,2))</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f>IF(AH187&lt;=0,0,ROUND(MIN(AH187,MAX(0,$F187-SUMPRODUCT(($AT$3:$BE$3&lt;AT$3)*$AH187:$AS187))),2))</f>
        <v/>
      </c>
      <c r="AU187">
        <f>IF(AI187&lt;=0,0,ROUND(MIN(AI187,MAX(0,$F187-SUMPRODUCT(($AT$3:$BE$3&lt;AU$3)*$AH187:$AS187))),2))</f>
        <v/>
      </c>
      <c r="AV187">
        <f>IF(AJ187&lt;=0,0,ROUND(MIN(AJ187,MAX(0,$F187-SUMPRODUCT(($AT$3:$BE$3&lt;AV$3)*$AH187:$AS187))),2))</f>
        <v/>
      </c>
      <c r="AW187">
        <f>IF(AK187&lt;=0,0,ROUND(MIN(AK187,MAX(0,$F187-SUMPRODUCT(($AT$3:$BE$3&lt;AW$3)*$AH187:$AS187))),2))</f>
        <v/>
      </c>
      <c r="AX187">
        <f>IF(AL187&lt;=0,0,ROUND(MIN(AL187,MAX(0,$F187-SUMPRODUCT(($AT$3:$BE$3&lt;AX$3)*$AH187:$AS187))),2))</f>
        <v/>
      </c>
      <c r="AY187">
        <f>IF(AM187&lt;=0,0,ROUND(MIN(AM187,MAX(0,$F187-SUMPRODUCT(($AT$3:$BE$3&lt;AY$3)*$AH187:$AS187))),2))</f>
        <v/>
      </c>
      <c r="AZ187">
        <f>IF(AN187&lt;=0,0,ROUND(MIN(AN187,MAX(0,$F187-SUMPRODUCT(($AT$3:$BE$3&lt;AZ$3)*$AH187:$AS187))),2))</f>
        <v/>
      </c>
      <c r="BA187">
        <f>IF(AO187&lt;=0,0,ROUND(MIN(AO187,MAX(0,$F187-SUMPRODUCT(($AT$3:$BE$3&lt;BA$3)*$AH187:$AS187))),2))</f>
        <v/>
      </c>
      <c r="BB187">
        <f>IF(AP187&lt;=0,0,ROUND(MIN(AP187,MAX(0,$F187-SUMPRODUCT(($AT$3:$BE$3&lt;BB$3)*$AH187:$AS187))),2))</f>
        <v/>
      </c>
      <c r="BC187">
        <f>IF(AQ187&lt;=0,0,ROUND(MIN(AQ187,MAX(0,$F187-SUMPRODUCT(($AT$3:$BE$3&lt;BC$3)*$AH187:$AS187))),2))</f>
        <v/>
      </c>
      <c r="BD187">
        <f>IF(AR187&lt;=0,0,ROUND(MIN(AR187,MAX(0,$F187-SUMPRODUCT(($AT$3:$BE$3&lt;BD$3)*$AH187:$AS187))),2))</f>
        <v/>
      </c>
      <c r="BE187">
        <f>IF(AS187&lt;=0,0,ROUND(MIN(AS187,MAX(0,$F187-SUMPRODUCT(($AT$3:$BE$3&lt;BE$3)*$AH187:$AS187))),2))</f>
        <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row>
    <row r="188">
      <c r="A188" t="n">
        <v>183</v>
      </c>
      <c r="B188" s="29">
        <f>Months!B188</f>
        <v/>
      </c>
      <c r="C188">
        <f>Months!C188</f>
        <v/>
      </c>
      <c r="D188">
        <f>Months!D188</f>
        <v/>
      </c>
      <c r="E188">
        <f>SUM(V188:AG188)</f>
        <v/>
      </c>
      <c r="F188">
        <f>MAX(0,ROUND(C188+D188-E188,2))</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f>IF(AH188&lt;=0,0,ROUND(MIN(AH188,MAX(0,$F188-SUMPRODUCT(($AT$3:$BE$3&lt;AT$3)*$AH188:$AS188))),2))</f>
        <v/>
      </c>
      <c r="AU188">
        <f>IF(AI188&lt;=0,0,ROUND(MIN(AI188,MAX(0,$F188-SUMPRODUCT(($AT$3:$BE$3&lt;AU$3)*$AH188:$AS188))),2))</f>
        <v/>
      </c>
      <c r="AV188">
        <f>IF(AJ188&lt;=0,0,ROUND(MIN(AJ188,MAX(0,$F188-SUMPRODUCT(($AT$3:$BE$3&lt;AV$3)*$AH188:$AS188))),2))</f>
        <v/>
      </c>
      <c r="AW188">
        <f>IF(AK188&lt;=0,0,ROUND(MIN(AK188,MAX(0,$F188-SUMPRODUCT(($AT$3:$BE$3&lt;AW$3)*$AH188:$AS188))),2))</f>
        <v/>
      </c>
      <c r="AX188">
        <f>IF(AL188&lt;=0,0,ROUND(MIN(AL188,MAX(0,$F188-SUMPRODUCT(($AT$3:$BE$3&lt;AX$3)*$AH188:$AS188))),2))</f>
        <v/>
      </c>
      <c r="AY188">
        <f>IF(AM188&lt;=0,0,ROUND(MIN(AM188,MAX(0,$F188-SUMPRODUCT(($AT$3:$BE$3&lt;AY$3)*$AH188:$AS188))),2))</f>
        <v/>
      </c>
      <c r="AZ188">
        <f>IF(AN188&lt;=0,0,ROUND(MIN(AN188,MAX(0,$F188-SUMPRODUCT(($AT$3:$BE$3&lt;AZ$3)*$AH188:$AS188))),2))</f>
        <v/>
      </c>
      <c r="BA188">
        <f>IF(AO188&lt;=0,0,ROUND(MIN(AO188,MAX(0,$F188-SUMPRODUCT(($AT$3:$BE$3&lt;BA$3)*$AH188:$AS188))),2))</f>
        <v/>
      </c>
      <c r="BB188">
        <f>IF(AP188&lt;=0,0,ROUND(MIN(AP188,MAX(0,$F188-SUMPRODUCT(($AT$3:$BE$3&lt;BB$3)*$AH188:$AS188))),2))</f>
        <v/>
      </c>
      <c r="BC188">
        <f>IF(AQ188&lt;=0,0,ROUND(MIN(AQ188,MAX(0,$F188-SUMPRODUCT(($AT$3:$BE$3&lt;BC$3)*$AH188:$AS188))),2))</f>
        <v/>
      </c>
      <c r="BD188">
        <f>IF(AR188&lt;=0,0,ROUND(MIN(AR188,MAX(0,$F188-SUMPRODUCT(($AT$3:$BE$3&lt;BD$3)*$AH188:$AS188))),2))</f>
        <v/>
      </c>
      <c r="BE188">
        <f>IF(AS188&lt;=0,0,ROUND(MIN(AS188,MAX(0,$F188-SUMPRODUCT(($AT$3:$BE$3&lt;BE$3)*$AH188:$AS188))),2))</f>
        <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row>
    <row r="189">
      <c r="A189" t="n">
        <v>184</v>
      </c>
      <c r="B189" s="29">
        <f>Months!B189</f>
        <v/>
      </c>
      <c r="C189">
        <f>Months!C189</f>
        <v/>
      </c>
      <c r="D189">
        <f>Months!D189</f>
        <v/>
      </c>
      <c r="E189">
        <f>SUM(V189:AG189)</f>
        <v/>
      </c>
      <c r="F189">
        <f>MAX(0,ROUND(C189+D189-E189,2))</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f>IF(AH189&lt;=0,0,ROUND(MIN(AH189,MAX(0,$F189-SUMPRODUCT(($AT$3:$BE$3&lt;AT$3)*$AH189:$AS189))),2))</f>
        <v/>
      </c>
      <c r="AU189">
        <f>IF(AI189&lt;=0,0,ROUND(MIN(AI189,MAX(0,$F189-SUMPRODUCT(($AT$3:$BE$3&lt;AU$3)*$AH189:$AS189))),2))</f>
        <v/>
      </c>
      <c r="AV189">
        <f>IF(AJ189&lt;=0,0,ROUND(MIN(AJ189,MAX(0,$F189-SUMPRODUCT(($AT$3:$BE$3&lt;AV$3)*$AH189:$AS189))),2))</f>
        <v/>
      </c>
      <c r="AW189">
        <f>IF(AK189&lt;=0,0,ROUND(MIN(AK189,MAX(0,$F189-SUMPRODUCT(($AT$3:$BE$3&lt;AW$3)*$AH189:$AS189))),2))</f>
        <v/>
      </c>
      <c r="AX189">
        <f>IF(AL189&lt;=0,0,ROUND(MIN(AL189,MAX(0,$F189-SUMPRODUCT(($AT$3:$BE$3&lt;AX$3)*$AH189:$AS189))),2))</f>
        <v/>
      </c>
      <c r="AY189">
        <f>IF(AM189&lt;=0,0,ROUND(MIN(AM189,MAX(0,$F189-SUMPRODUCT(($AT$3:$BE$3&lt;AY$3)*$AH189:$AS189))),2))</f>
        <v/>
      </c>
      <c r="AZ189">
        <f>IF(AN189&lt;=0,0,ROUND(MIN(AN189,MAX(0,$F189-SUMPRODUCT(($AT$3:$BE$3&lt;AZ$3)*$AH189:$AS189))),2))</f>
        <v/>
      </c>
      <c r="BA189">
        <f>IF(AO189&lt;=0,0,ROUND(MIN(AO189,MAX(0,$F189-SUMPRODUCT(($AT$3:$BE$3&lt;BA$3)*$AH189:$AS189))),2))</f>
        <v/>
      </c>
      <c r="BB189">
        <f>IF(AP189&lt;=0,0,ROUND(MIN(AP189,MAX(0,$F189-SUMPRODUCT(($AT$3:$BE$3&lt;BB$3)*$AH189:$AS189))),2))</f>
        <v/>
      </c>
      <c r="BC189">
        <f>IF(AQ189&lt;=0,0,ROUND(MIN(AQ189,MAX(0,$F189-SUMPRODUCT(($AT$3:$BE$3&lt;BC$3)*$AH189:$AS189))),2))</f>
        <v/>
      </c>
      <c r="BD189">
        <f>IF(AR189&lt;=0,0,ROUND(MIN(AR189,MAX(0,$F189-SUMPRODUCT(($AT$3:$BE$3&lt;BD$3)*$AH189:$AS189))),2))</f>
        <v/>
      </c>
      <c r="BE189">
        <f>IF(AS189&lt;=0,0,ROUND(MIN(AS189,MAX(0,$F189-SUMPRODUCT(($AT$3:$BE$3&lt;BE$3)*$AH189:$AS189))),2))</f>
        <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row>
    <row r="190">
      <c r="A190" t="n">
        <v>185</v>
      </c>
      <c r="B190" s="29">
        <f>Months!B190</f>
        <v/>
      </c>
      <c r="C190">
        <f>Months!C190</f>
        <v/>
      </c>
      <c r="D190">
        <f>Months!D190</f>
        <v/>
      </c>
      <c r="E190">
        <f>SUM(V190:AG190)</f>
        <v/>
      </c>
      <c r="F190">
        <f>MAX(0,ROUND(C190+D190-E190,2))</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f>IF(AH190&lt;=0,0,ROUND(MIN(AH190,MAX(0,$F190-SUMPRODUCT(($AT$3:$BE$3&lt;AT$3)*$AH190:$AS190))),2))</f>
        <v/>
      </c>
      <c r="AU190">
        <f>IF(AI190&lt;=0,0,ROUND(MIN(AI190,MAX(0,$F190-SUMPRODUCT(($AT$3:$BE$3&lt;AU$3)*$AH190:$AS190))),2))</f>
        <v/>
      </c>
      <c r="AV190">
        <f>IF(AJ190&lt;=0,0,ROUND(MIN(AJ190,MAX(0,$F190-SUMPRODUCT(($AT$3:$BE$3&lt;AV$3)*$AH190:$AS190))),2))</f>
        <v/>
      </c>
      <c r="AW190">
        <f>IF(AK190&lt;=0,0,ROUND(MIN(AK190,MAX(0,$F190-SUMPRODUCT(($AT$3:$BE$3&lt;AW$3)*$AH190:$AS190))),2))</f>
        <v/>
      </c>
      <c r="AX190">
        <f>IF(AL190&lt;=0,0,ROUND(MIN(AL190,MAX(0,$F190-SUMPRODUCT(($AT$3:$BE$3&lt;AX$3)*$AH190:$AS190))),2))</f>
        <v/>
      </c>
      <c r="AY190">
        <f>IF(AM190&lt;=0,0,ROUND(MIN(AM190,MAX(0,$F190-SUMPRODUCT(($AT$3:$BE$3&lt;AY$3)*$AH190:$AS190))),2))</f>
        <v/>
      </c>
      <c r="AZ190">
        <f>IF(AN190&lt;=0,0,ROUND(MIN(AN190,MAX(0,$F190-SUMPRODUCT(($AT$3:$BE$3&lt;AZ$3)*$AH190:$AS190))),2))</f>
        <v/>
      </c>
      <c r="BA190">
        <f>IF(AO190&lt;=0,0,ROUND(MIN(AO190,MAX(0,$F190-SUMPRODUCT(($AT$3:$BE$3&lt;BA$3)*$AH190:$AS190))),2))</f>
        <v/>
      </c>
      <c r="BB190">
        <f>IF(AP190&lt;=0,0,ROUND(MIN(AP190,MAX(0,$F190-SUMPRODUCT(($AT$3:$BE$3&lt;BB$3)*$AH190:$AS190))),2))</f>
        <v/>
      </c>
      <c r="BC190">
        <f>IF(AQ190&lt;=0,0,ROUND(MIN(AQ190,MAX(0,$F190-SUMPRODUCT(($AT$3:$BE$3&lt;BC$3)*$AH190:$AS190))),2))</f>
        <v/>
      </c>
      <c r="BD190">
        <f>IF(AR190&lt;=0,0,ROUND(MIN(AR190,MAX(0,$F190-SUMPRODUCT(($AT$3:$BE$3&lt;BD$3)*$AH190:$AS190))),2))</f>
        <v/>
      </c>
      <c r="BE190">
        <f>IF(AS190&lt;=0,0,ROUND(MIN(AS190,MAX(0,$F190-SUMPRODUCT(($AT$3:$BE$3&lt;BE$3)*$AH190:$AS190))),2))</f>
        <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row>
    <row r="191">
      <c r="A191" t="n">
        <v>186</v>
      </c>
      <c r="B191" s="29">
        <f>Months!B191</f>
        <v/>
      </c>
      <c r="C191">
        <f>Months!C191</f>
        <v/>
      </c>
      <c r="D191">
        <f>Months!D191</f>
        <v/>
      </c>
      <c r="E191">
        <f>SUM(V191:AG191)</f>
        <v/>
      </c>
      <c r="F191">
        <f>MAX(0,ROUND(C191+D191-E191,2))</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f>IF(AH191&lt;=0,0,ROUND(MIN(AH191,MAX(0,$F191-SUMPRODUCT(($AT$3:$BE$3&lt;AT$3)*$AH191:$AS191))),2))</f>
        <v/>
      </c>
      <c r="AU191">
        <f>IF(AI191&lt;=0,0,ROUND(MIN(AI191,MAX(0,$F191-SUMPRODUCT(($AT$3:$BE$3&lt;AU$3)*$AH191:$AS191))),2))</f>
        <v/>
      </c>
      <c r="AV191">
        <f>IF(AJ191&lt;=0,0,ROUND(MIN(AJ191,MAX(0,$F191-SUMPRODUCT(($AT$3:$BE$3&lt;AV$3)*$AH191:$AS191))),2))</f>
        <v/>
      </c>
      <c r="AW191">
        <f>IF(AK191&lt;=0,0,ROUND(MIN(AK191,MAX(0,$F191-SUMPRODUCT(($AT$3:$BE$3&lt;AW$3)*$AH191:$AS191))),2))</f>
        <v/>
      </c>
      <c r="AX191">
        <f>IF(AL191&lt;=0,0,ROUND(MIN(AL191,MAX(0,$F191-SUMPRODUCT(($AT$3:$BE$3&lt;AX$3)*$AH191:$AS191))),2))</f>
        <v/>
      </c>
      <c r="AY191">
        <f>IF(AM191&lt;=0,0,ROUND(MIN(AM191,MAX(0,$F191-SUMPRODUCT(($AT$3:$BE$3&lt;AY$3)*$AH191:$AS191))),2))</f>
        <v/>
      </c>
      <c r="AZ191">
        <f>IF(AN191&lt;=0,0,ROUND(MIN(AN191,MAX(0,$F191-SUMPRODUCT(($AT$3:$BE$3&lt;AZ$3)*$AH191:$AS191))),2))</f>
        <v/>
      </c>
      <c r="BA191">
        <f>IF(AO191&lt;=0,0,ROUND(MIN(AO191,MAX(0,$F191-SUMPRODUCT(($AT$3:$BE$3&lt;BA$3)*$AH191:$AS191))),2))</f>
        <v/>
      </c>
      <c r="BB191">
        <f>IF(AP191&lt;=0,0,ROUND(MIN(AP191,MAX(0,$F191-SUMPRODUCT(($AT$3:$BE$3&lt;BB$3)*$AH191:$AS191))),2))</f>
        <v/>
      </c>
      <c r="BC191">
        <f>IF(AQ191&lt;=0,0,ROUND(MIN(AQ191,MAX(0,$F191-SUMPRODUCT(($AT$3:$BE$3&lt;BC$3)*$AH191:$AS191))),2))</f>
        <v/>
      </c>
      <c r="BD191">
        <f>IF(AR191&lt;=0,0,ROUND(MIN(AR191,MAX(0,$F191-SUMPRODUCT(($AT$3:$BE$3&lt;BD$3)*$AH191:$AS191))),2))</f>
        <v/>
      </c>
      <c r="BE191">
        <f>IF(AS191&lt;=0,0,ROUND(MIN(AS191,MAX(0,$F191-SUMPRODUCT(($AT$3:$BE$3&lt;BE$3)*$AH191:$AS191))),2))</f>
        <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row>
    <row r="192">
      <c r="A192" t="n">
        <v>187</v>
      </c>
      <c r="B192" s="29">
        <f>Months!B192</f>
        <v/>
      </c>
      <c r="C192">
        <f>Months!C192</f>
        <v/>
      </c>
      <c r="D192">
        <f>Months!D192</f>
        <v/>
      </c>
      <c r="E192">
        <f>SUM(V192:AG192)</f>
        <v/>
      </c>
      <c r="F192">
        <f>MAX(0,ROUND(C192+D192-E192,2))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f>IF(AH192&lt;=0,0,ROUND(MIN(AH192,MAX(0,$F192-SUMPRODUCT(($AT$3:$BE$3&lt;AT$3)*$AH192:$AS192))),2))</f>
        <v/>
      </c>
      <c r="AU192">
        <f>IF(AI192&lt;=0,0,ROUND(MIN(AI192,MAX(0,$F192-SUMPRODUCT(($AT$3:$BE$3&lt;AU$3)*$AH192:$AS192))),2))</f>
        <v/>
      </c>
      <c r="AV192">
        <f>IF(AJ192&lt;=0,0,ROUND(MIN(AJ192,MAX(0,$F192-SUMPRODUCT(($AT$3:$BE$3&lt;AV$3)*$AH192:$AS192))),2))</f>
        <v/>
      </c>
      <c r="AW192">
        <f>IF(AK192&lt;=0,0,ROUND(MIN(AK192,MAX(0,$F192-SUMPRODUCT(($AT$3:$BE$3&lt;AW$3)*$AH192:$AS192))),2))</f>
        <v/>
      </c>
      <c r="AX192">
        <f>IF(AL192&lt;=0,0,ROUND(MIN(AL192,MAX(0,$F192-SUMPRODUCT(($AT$3:$BE$3&lt;AX$3)*$AH192:$AS192))),2))</f>
        <v/>
      </c>
      <c r="AY192">
        <f>IF(AM192&lt;=0,0,ROUND(MIN(AM192,MAX(0,$F192-SUMPRODUCT(($AT$3:$BE$3&lt;AY$3)*$AH192:$AS192))),2))</f>
        <v/>
      </c>
      <c r="AZ192">
        <f>IF(AN192&lt;=0,0,ROUND(MIN(AN192,MAX(0,$F192-SUMPRODUCT(($AT$3:$BE$3&lt;AZ$3)*$AH192:$AS192))),2))</f>
        <v/>
      </c>
      <c r="BA192">
        <f>IF(AO192&lt;=0,0,ROUND(MIN(AO192,MAX(0,$F192-SUMPRODUCT(($AT$3:$BE$3&lt;BA$3)*$AH192:$AS192))),2))</f>
        <v/>
      </c>
      <c r="BB192">
        <f>IF(AP192&lt;=0,0,ROUND(MIN(AP192,MAX(0,$F192-SUMPRODUCT(($AT$3:$BE$3&lt;BB$3)*$AH192:$AS192))),2))</f>
        <v/>
      </c>
      <c r="BC192">
        <f>IF(AQ192&lt;=0,0,ROUND(MIN(AQ192,MAX(0,$F192-SUMPRODUCT(($AT$3:$BE$3&lt;BC$3)*$AH192:$AS192))),2))</f>
        <v/>
      </c>
      <c r="BD192">
        <f>IF(AR192&lt;=0,0,ROUND(MIN(AR192,MAX(0,$F192-SUMPRODUCT(($AT$3:$BE$3&lt;BD$3)*$AH192:$AS192))),2))</f>
        <v/>
      </c>
      <c r="BE192">
        <f>IF(AS192&lt;=0,0,ROUND(MIN(AS192,MAX(0,$F192-SUMPRODUCT(($AT$3:$BE$3&lt;BE$3)*$AH192:$AS192))),2))</f>
        <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row>
    <row r="193">
      <c r="A193" t="n">
        <v>188</v>
      </c>
      <c r="B193" s="29">
        <f>Months!B193</f>
        <v/>
      </c>
      <c r="C193">
        <f>Months!C193</f>
        <v/>
      </c>
      <c r="D193">
        <f>Months!D193</f>
        <v/>
      </c>
      <c r="E193">
        <f>SUM(V193:AG193)</f>
        <v/>
      </c>
      <c r="F193">
        <f>MAX(0,ROUND(C193+D193-E193,2))</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f>IF(AH193&lt;=0,0,ROUND(MIN(AH193,MAX(0,$F193-SUMPRODUCT(($AT$3:$BE$3&lt;AT$3)*$AH193:$AS193))),2))</f>
        <v/>
      </c>
      <c r="AU193">
        <f>IF(AI193&lt;=0,0,ROUND(MIN(AI193,MAX(0,$F193-SUMPRODUCT(($AT$3:$BE$3&lt;AU$3)*$AH193:$AS193))),2))</f>
        <v/>
      </c>
      <c r="AV193">
        <f>IF(AJ193&lt;=0,0,ROUND(MIN(AJ193,MAX(0,$F193-SUMPRODUCT(($AT$3:$BE$3&lt;AV$3)*$AH193:$AS193))),2))</f>
        <v/>
      </c>
      <c r="AW193">
        <f>IF(AK193&lt;=0,0,ROUND(MIN(AK193,MAX(0,$F193-SUMPRODUCT(($AT$3:$BE$3&lt;AW$3)*$AH193:$AS193))),2))</f>
        <v/>
      </c>
      <c r="AX193">
        <f>IF(AL193&lt;=0,0,ROUND(MIN(AL193,MAX(0,$F193-SUMPRODUCT(($AT$3:$BE$3&lt;AX$3)*$AH193:$AS193))),2))</f>
        <v/>
      </c>
      <c r="AY193">
        <f>IF(AM193&lt;=0,0,ROUND(MIN(AM193,MAX(0,$F193-SUMPRODUCT(($AT$3:$BE$3&lt;AY$3)*$AH193:$AS193))),2))</f>
        <v/>
      </c>
      <c r="AZ193">
        <f>IF(AN193&lt;=0,0,ROUND(MIN(AN193,MAX(0,$F193-SUMPRODUCT(($AT$3:$BE$3&lt;AZ$3)*$AH193:$AS193))),2))</f>
        <v/>
      </c>
      <c r="BA193">
        <f>IF(AO193&lt;=0,0,ROUND(MIN(AO193,MAX(0,$F193-SUMPRODUCT(($AT$3:$BE$3&lt;BA$3)*$AH193:$AS193))),2))</f>
        <v/>
      </c>
      <c r="BB193">
        <f>IF(AP193&lt;=0,0,ROUND(MIN(AP193,MAX(0,$F193-SUMPRODUCT(($AT$3:$BE$3&lt;BB$3)*$AH193:$AS193))),2))</f>
        <v/>
      </c>
      <c r="BC193">
        <f>IF(AQ193&lt;=0,0,ROUND(MIN(AQ193,MAX(0,$F193-SUMPRODUCT(($AT$3:$BE$3&lt;BC$3)*$AH193:$AS193))),2))</f>
        <v/>
      </c>
      <c r="BD193">
        <f>IF(AR193&lt;=0,0,ROUND(MIN(AR193,MAX(0,$F193-SUMPRODUCT(($AT$3:$BE$3&lt;BD$3)*$AH193:$AS193))),2))</f>
        <v/>
      </c>
      <c r="BE193">
        <f>IF(AS193&lt;=0,0,ROUND(MIN(AS193,MAX(0,$F193-SUMPRODUCT(($AT$3:$BE$3&lt;BE$3)*$AH193:$AS193))),2))</f>
        <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row>
    <row r="194">
      <c r="A194" t="n">
        <v>189</v>
      </c>
      <c r="B194" s="29">
        <f>Months!B194</f>
        <v/>
      </c>
      <c r="C194">
        <f>Months!C194</f>
        <v/>
      </c>
      <c r="D194">
        <f>Months!D194</f>
        <v/>
      </c>
      <c r="E194">
        <f>SUM(V194:AG194)</f>
        <v/>
      </c>
      <c r="F194">
        <f>MAX(0,ROUND(C194+D194-E194,2))</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f>IF(AH194&lt;=0,0,ROUND(MIN(AH194,MAX(0,$F194-SUMPRODUCT(($AT$3:$BE$3&lt;AT$3)*$AH194:$AS194))),2))</f>
        <v/>
      </c>
      <c r="AU194">
        <f>IF(AI194&lt;=0,0,ROUND(MIN(AI194,MAX(0,$F194-SUMPRODUCT(($AT$3:$BE$3&lt;AU$3)*$AH194:$AS194))),2))</f>
        <v/>
      </c>
      <c r="AV194">
        <f>IF(AJ194&lt;=0,0,ROUND(MIN(AJ194,MAX(0,$F194-SUMPRODUCT(($AT$3:$BE$3&lt;AV$3)*$AH194:$AS194))),2))</f>
        <v/>
      </c>
      <c r="AW194">
        <f>IF(AK194&lt;=0,0,ROUND(MIN(AK194,MAX(0,$F194-SUMPRODUCT(($AT$3:$BE$3&lt;AW$3)*$AH194:$AS194))),2))</f>
        <v/>
      </c>
      <c r="AX194">
        <f>IF(AL194&lt;=0,0,ROUND(MIN(AL194,MAX(0,$F194-SUMPRODUCT(($AT$3:$BE$3&lt;AX$3)*$AH194:$AS194))),2))</f>
        <v/>
      </c>
      <c r="AY194">
        <f>IF(AM194&lt;=0,0,ROUND(MIN(AM194,MAX(0,$F194-SUMPRODUCT(($AT$3:$BE$3&lt;AY$3)*$AH194:$AS194))),2))</f>
        <v/>
      </c>
      <c r="AZ194">
        <f>IF(AN194&lt;=0,0,ROUND(MIN(AN194,MAX(0,$F194-SUMPRODUCT(($AT$3:$BE$3&lt;AZ$3)*$AH194:$AS194))),2))</f>
        <v/>
      </c>
      <c r="BA194">
        <f>IF(AO194&lt;=0,0,ROUND(MIN(AO194,MAX(0,$F194-SUMPRODUCT(($AT$3:$BE$3&lt;BA$3)*$AH194:$AS194))),2))</f>
        <v/>
      </c>
      <c r="BB194">
        <f>IF(AP194&lt;=0,0,ROUND(MIN(AP194,MAX(0,$F194-SUMPRODUCT(($AT$3:$BE$3&lt;BB$3)*$AH194:$AS194))),2))</f>
        <v/>
      </c>
      <c r="BC194">
        <f>IF(AQ194&lt;=0,0,ROUND(MIN(AQ194,MAX(0,$F194-SUMPRODUCT(($AT$3:$BE$3&lt;BC$3)*$AH194:$AS194))),2))</f>
        <v/>
      </c>
      <c r="BD194">
        <f>IF(AR194&lt;=0,0,ROUND(MIN(AR194,MAX(0,$F194-SUMPRODUCT(($AT$3:$BE$3&lt;BD$3)*$AH194:$AS194))),2))</f>
        <v/>
      </c>
      <c r="BE194">
        <f>IF(AS194&lt;=0,0,ROUND(MIN(AS194,MAX(0,$F194-SUMPRODUCT(($AT$3:$BE$3&lt;BE$3)*$AH194:$AS194))),2))</f>
        <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row>
    <row r="195">
      <c r="A195" t="n">
        <v>190</v>
      </c>
      <c r="B195" s="29">
        <f>Months!B195</f>
        <v/>
      </c>
      <c r="C195">
        <f>Months!C195</f>
        <v/>
      </c>
      <c r="D195">
        <f>Months!D195</f>
        <v/>
      </c>
      <c r="E195">
        <f>SUM(V195:AG195)</f>
        <v/>
      </c>
      <c r="F195">
        <f>MAX(0,ROUND(C195+D195-E195,2))</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f>IF(AH195&lt;=0,0,ROUND(MIN(AH195,MAX(0,$F195-SUMPRODUCT(($AT$3:$BE$3&lt;AT$3)*$AH195:$AS195))),2))</f>
        <v/>
      </c>
      <c r="AU195">
        <f>IF(AI195&lt;=0,0,ROUND(MIN(AI195,MAX(0,$F195-SUMPRODUCT(($AT$3:$BE$3&lt;AU$3)*$AH195:$AS195))),2))</f>
        <v/>
      </c>
      <c r="AV195">
        <f>IF(AJ195&lt;=0,0,ROUND(MIN(AJ195,MAX(0,$F195-SUMPRODUCT(($AT$3:$BE$3&lt;AV$3)*$AH195:$AS195))),2))</f>
        <v/>
      </c>
      <c r="AW195">
        <f>IF(AK195&lt;=0,0,ROUND(MIN(AK195,MAX(0,$F195-SUMPRODUCT(($AT$3:$BE$3&lt;AW$3)*$AH195:$AS195))),2))</f>
        <v/>
      </c>
      <c r="AX195">
        <f>IF(AL195&lt;=0,0,ROUND(MIN(AL195,MAX(0,$F195-SUMPRODUCT(($AT$3:$BE$3&lt;AX$3)*$AH195:$AS195))),2))</f>
        <v/>
      </c>
      <c r="AY195">
        <f>IF(AM195&lt;=0,0,ROUND(MIN(AM195,MAX(0,$F195-SUMPRODUCT(($AT$3:$BE$3&lt;AY$3)*$AH195:$AS195))),2))</f>
        <v/>
      </c>
      <c r="AZ195">
        <f>IF(AN195&lt;=0,0,ROUND(MIN(AN195,MAX(0,$F195-SUMPRODUCT(($AT$3:$BE$3&lt;AZ$3)*$AH195:$AS195))),2))</f>
        <v/>
      </c>
      <c r="BA195">
        <f>IF(AO195&lt;=0,0,ROUND(MIN(AO195,MAX(0,$F195-SUMPRODUCT(($AT$3:$BE$3&lt;BA$3)*$AH195:$AS195))),2))</f>
        <v/>
      </c>
      <c r="BB195">
        <f>IF(AP195&lt;=0,0,ROUND(MIN(AP195,MAX(0,$F195-SUMPRODUCT(($AT$3:$BE$3&lt;BB$3)*$AH195:$AS195))),2))</f>
        <v/>
      </c>
      <c r="BC195">
        <f>IF(AQ195&lt;=0,0,ROUND(MIN(AQ195,MAX(0,$F195-SUMPRODUCT(($AT$3:$BE$3&lt;BC$3)*$AH195:$AS195))),2))</f>
        <v/>
      </c>
      <c r="BD195">
        <f>IF(AR195&lt;=0,0,ROUND(MIN(AR195,MAX(0,$F195-SUMPRODUCT(($AT$3:$BE$3&lt;BD$3)*$AH195:$AS195))),2))</f>
        <v/>
      </c>
      <c r="BE195">
        <f>IF(AS195&lt;=0,0,ROUND(MIN(AS195,MAX(0,$F195-SUMPRODUCT(($AT$3:$BE$3&lt;BE$3)*$AH195:$AS195))),2))</f>
        <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row>
    <row r="196">
      <c r="A196" t="n">
        <v>191</v>
      </c>
      <c r="B196" s="29">
        <f>Months!B196</f>
        <v/>
      </c>
      <c r="C196">
        <f>Months!C196</f>
        <v/>
      </c>
      <c r="D196">
        <f>Months!D196</f>
        <v/>
      </c>
      <c r="E196">
        <f>SUM(V196:AG196)</f>
        <v/>
      </c>
      <c r="F196">
        <f>MAX(0,ROUND(C196+D196-E196,2))</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f>IF(AH196&lt;=0,0,ROUND(MIN(AH196,MAX(0,$F196-SUMPRODUCT(($AT$3:$BE$3&lt;AT$3)*$AH196:$AS196))),2))</f>
        <v/>
      </c>
      <c r="AU196">
        <f>IF(AI196&lt;=0,0,ROUND(MIN(AI196,MAX(0,$F196-SUMPRODUCT(($AT$3:$BE$3&lt;AU$3)*$AH196:$AS196))),2))</f>
        <v/>
      </c>
      <c r="AV196">
        <f>IF(AJ196&lt;=0,0,ROUND(MIN(AJ196,MAX(0,$F196-SUMPRODUCT(($AT$3:$BE$3&lt;AV$3)*$AH196:$AS196))),2))</f>
        <v/>
      </c>
      <c r="AW196">
        <f>IF(AK196&lt;=0,0,ROUND(MIN(AK196,MAX(0,$F196-SUMPRODUCT(($AT$3:$BE$3&lt;AW$3)*$AH196:$AS196))),2))</f>
        <v/>
      </c>
      <c r="AX196">
        <f>IF(AL196&lt;=0,0,ROUND(MIN(AL196,MAX(0,$F196-SUMPRODUCT(($AT$3:$BE$3&lt;AX$3)*$AH196:$AS196))),2))</f>
        <v/>
      </c>
      <c r="AY196">
        <f>IF(AM196&lt;=0,0,ROUND(MIN(AM196,MAX(0,$F196-SUMPRODUCT(($AT$3:$BE$3&lt;AY$3)*$AH196:$AS196))),2))</f>
        <v/>
      </c>
      <c r="AZ196">
        <f>IF(AN196&lt;=0,0,ROUND(MIN(AN196,MAX(0,$F196-SUMPRODUCT(($AT$3:$BE$3&lt;AZ$3)*$AH196:$AS196))),2))</f>
        <v/>
      </c>
      <c r="BA196">
        <f>IF(AO196&lt;=0,0,ROUND(MIN(AO196,MAX(0,$F196-SUMPRODUCT(($AT$3:$BE$3&lt;BA$3)*$AH196:$AS196))),2))</f>
        <v/>
      </c>
      <c r="BB196">
        <f>IF(AP196&lt;=0,0,ROUND(MIN(AP196,MAX(0,$F196-SUMPRODUCT(($AT$3:$BE$3&lt;BB$3)*$AH196:$AS196))),2))</f>
        <v/>
      </c>
      <c r="BC196">
        <f>IF(AQ196&lt;=0,0,ROUND(MIN(AQ196,MAX(0,$F196-SUMPRODUCT(($AT$3:$BE$3&lt;BC$3)*$AH196:$AS196))),2))</f>
        <v/>
      </c>
      <c r="BD196">
        <f>IF(AR196&lt;=0,0,ROUND(MIN(AR196,MAX(0,$F196-SUMPRODUCT(($AT$3:$BE$3&lt;BD$3)*$AH196:$AS196))),2))</f>
        <v/>
      </c>
      <c r="BE196">
        <f>IF(AS196&lt;=0,0,ROUND(MIN(AS196,MAX(0,$F196-SUMPRODUCT(($AT$3:$BE$3&lt;BE$3)*$AH196:$AS196))),2))</f>
        <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row>
    <row r="197">
      <c r="A197" t="n">
        <v>192</v>
      </c>
      <c r="B197" s="29">
        <f>Months!B197</f>
        <v/>
      </c>
      <c r="C197">
        <f>Months!C197</f>
        <v/>
      </c>
      <c r="D197">
        <f>Months!D197</f>
        <v/>
      </c>
      <c r="E197">
        <f>SUM(V197:AG197)</f>
        <v/>
      </c>
      <c r="F197">
        <f>MAX(0,ROUND(C197+D197-E197,2))</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f>IF(AH197&lt;=0,0,ROUND(MIN(AH197,MAX(0,$F197-SUMPRODUCT(($AT$3:$BE$3&lt;AT$3)*$AH197:$AS197))),2))</f>
        <v/>
      </c>
      <c r="AU197">
        <f>IF(AI197&lt;=0,0,ROUND(MIN(AI197,MAX(0,$F197-SUMPRODUCT(($AT$3:$BE$3&lt;AU$3)*$AH197:$AS197))),2))</f>
        <v/>
      </c>
      <c r="AV197">
        <f>IF(AJ197&lt;=0,0,ROUND(MIN(AJ197,MAX(0,$F197-SUMPRODUCT(($AT$3:$BE$3&lt;AV$3)*$AH197:$AS197))),2))</f>
        <v/>
      </c>
      <c r="AW197">
        <f>IF(AK197&lt;=0,0,ROUND(MIN(AK197,MAX(0,$F197-SUMPRODUCT(($AT$3:$BE$3&lt;AW$3)*$AH197:$AS197))),2))</f>
        <v/>
      </c>
      <c r="AX197">
        <f>IF(AL197&lt;=0,0,ROUND(MIN(AL197,MAX(0,$F197-SUMPRODUCT(($AT$3:$BE$3&lt;AX$3)*$AH197:$AS197))),2))</f>
        <v/>
      </c>
      <c r="AY197">
        <f>IF(AM197&lt;=0,0,ROUND(MIN(AM197,MAX(0,$F197-SUMPRODUCT(($AT$3:$BE$3&lt;AY$3)*$AH197:$AS197))),2))</f>
        <v/>
      </c>
      <c r="AZ197">
        <f>IF(AN197&lt;=0,0,ROUND(MIN(AN197,MAX(0,$F197-SUMPRODUCT(($AT$3:$BE$3&lt;AZ$3)*$AH197:$AS197))),2))</f>
        <v/>
      </c>
      <c r="BA197">
        <f>IF(AO197&lt;=0,0,ROUND(MIN(AO197,MAX(0,$F197-SUMPRODUCT(($AT$3:$BE$3&lt;BA$3)*$AH197:$AS197))),2))</f>
        <v/>
      </c>
      <c r="BB197">
        <f>IF(AP197&lt;=0,0,ROUND(MIN(AP197,MAX(0,$F197-SUMPRODUCT(($AT$3:$BE$3&lt;BB$3)*$AH197:$AS197))),2))</f>
        <v/>
      </c>
      <c r="BC197">
        <f>IF(AQ197&lt;=0,0,ROUND(MIN(AQ197,MAX(0,$F197-SUMPRODUCT(($AT$3:$BE$3&lt;BC$3)*$AH197:$AS197))),2))</f>
        <v/>
      </c>
      <c r="BD197">
        <f>IF(AR197&lt;=0,0,ROUND(MIN(AR197,MAX(0,$F197-SUMPRODUCT(($AT$3:$BE$3&lt;BD$3)*$AH197:$AS197))),2))</f>
        <v/>
      </c>
      <c r="BE197">
        <f>IF(AS197&lt;=0,0,ROUND(MIN(AS197,MAX(0,$F197-SUMPRODUCT(($AT$3:$BE$3&lt;BE$3)*$AH197:$AS197))),2))</f>
        <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row>
    <row r="198">
      <c r="A198" t="n">
        <v>193</v>
      </c>
      <c r="B198" s="29">
        <f>Months!B198</f>
        <v/>
      </c>
      <c r="C198">
        <f>Months!C198</f>
        <v/>
      </c>
      <c r="D198">
        <f>Months!D198</f>
        <v/>
      </c>
      <c r="E198">
        <f>SUM(V198:AG198)</f>
        <v/>
      </c>
      <c r="F198">
        <f>MAX(0,ROUND(C198+D198-E198,2))</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f>IF(AH198&lt;=0,0,ROUND(MIN(AH198,MAX(0,$F198-SUMPRODUCT(($AT$3:$BE$3&lt;AT$3)*$AH198:$AS198))),2))</f>
        <v/>
      </c>
      <c r="AU198">
        <f>IF(AI198&lt;=0,0,ROUND(MIN(AI198,MAX(0,$F198-SUMPRODUCT(($AT$3:$BE$3&lt;AU$3)*$AH198:$AS198))),2))</f>
        <v/>
      </c>
      <c r="AV198">
        <f>IF(AJ198&lt;=0,0,ROUND(MIN(AJ198,MAX(0,$F198-SUMPRODUCT(($AT$3:$BE$3&lt;AV$3)*$AH198:$AS198))),2))</f>
        <v/>
      </c>
      <c r="AW198">
        <f>IF(AK198&lt;=0,0,ROUND(MIN(AK198,MAX(0,$F198-SUMPRODUCT(($AT$3:$BE$3&lt;AW$3)*$AH198:$AS198))),2))</f>
        <v/>
      </c>
      <c r="AX198">
        <f>IF(AL198&lt;=0,0,ROUND(MIN(AL198,MAX(0,$F198-SUMPRODUCT(($AT$3:$BE$3&lt;AX$3)*$AH198:$AS198))),2))</f>
        <v/>
      </c>
      <c r="AY198">
        <f>IF(AM198&lt;=0,0,ROUND(MIN(AM198,MAX(0,$F198-SUMPRODUCT(($AT$3:$BE$3&lt;AY$3)*$AH198:$AS198))),2))</f>
        <v/>
      </c>
      <c r="AZ198">
        <f>IF(AN198&lt;=0,0,ROUND(MIN(AN198,MAX(0,$F198-SUMPRODUCT(($AT$3:$BE$3&lt;AZ$3)*$AH198:$AS198))),2))</f>
        <v/>
      </c>
      <c r="BA198">
        <f>IF(AO198&lt;=0,0,ROUND(MIN(AO198,MAX(0,$F198-SUMPRODUCT(($AT$3:$BE$3&lt;BA$3)*$AH198:$AS198))),2))</f>
        <v/>
      </c>
      <c r="BB198">
        <f>IF(AP198&lt;=0,0,ROUND(MIN(AP198,MAX(0,$F198-SUMPRODUCT(($AT$3:$BE$3&lt;BB$3)*$AH198:$AS198))),2))</f>
        <v/>
      </c>
      <c r="BC198">
        <f>IF(AQ198&lt;=0,0,ROUND(MIN(AQ198,MAX(0,$F198-SUMPRODUCT(($AT$3:$BE$3&lt;BC$3)*$AH198:$AS198))),2))</f>
        <v/>
      </c>
      <c r="BD198">
        <f>IF(AR198&lt;=0,0,ROUND(MIN(AR198,MAX(0,$F198-SUMPRODUCT(($AT$3:$BE$3&lt;BD$3)*$AH198:$AS198))),2))</f>
        <v/>
      </c>
      <c r="BE198">
        <f>IF(AS198&lt;=0,0,ROUND(MIN(AS198,MAX(0,$F198-SUMPRODUCT(($AT$3:$BE$3&lt;BE$3)*$AH198:$AS198))),2))</f>
        <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row>
    <row r="199">
      <c r="A199" t="n">
        <v>194</v>
      </c>
      <c r="B199" s="29">
        <f>Months!B199</f>
        <v/>
      </c>
      <c r="C199">
        <f>Months!C199</f>
        <v/>
      </c>
      <c r="D199">
        <f>Months!D199</f>
        <v/>
      </c>
      <c r="E199">
        <f>SUM(V199:AG199)</f>
        <v/>
      </c>
      <c r="F199">
        <f>MAX(0,ROUND(C199+D199-E199,2))</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f>IF(AH199&lt;=0,0,ROUND(MIN(AH199,MAX(0,$F199-SUMPRODUCT(($AT$3:$BE$3&lt;AT$3)*$AH199:$AS199))),2))</f>
        <v/>
      </c>
      <c r="AU199">
        <f>IF(AI199&lt;=0,0,ROUND(MIN(AI199,MAX(0,$F199-SUMPRODUCT(($AT$3:$BE$3&lt;AU$3)*$AH199:$AS199))),2))</f>
        <v/>
      </c>
      <c r="AV199">
        <f>IF(AJ199&lt;=0,0,ROUND(MIN(AJ199,MAX(0,$F199-SUMPRODUCT(($AT$3:$BE$3&lt;AV$3)*$AH199:$AS199))),2))</f>
        <v/>
      </c>
      <c r="AW199">
        <f>IF(AK199&lt;=0,0,ROUND(MIN(AK199,MAX(0,$F199-SUMPRODUCT(($AT$3:$BE$3&lt;AW$3)*$AH199:$AS199))),2))</f>
        <v/>
      </c>
      <c r="AX199">
        <f>IF(AL199&lt;=0,0,ROUND(MIN(AL199,MAX(0,$F199-SUMPRODUCT(($AT$3:$BE$3&lt;AX$3)*$AH199:$AS199))),2))</f>
        <v/>
      </c>
      <c r="AY199">
        <f>IF(AM199&lt;=0,0,ROUND(MIN(AM199,MAX(0,$F199-SUMPRODUCT(($AT$3:$BE$3&lt;AY$3)*$AH199:$AS199))),2))</f>
        <v/>
      </c>
      <c r="AZ199">
        <f>IF(AN199&lt;=0,0,ROUND(MIN(AN199,MAX(0,$F199-SUMPRODUCT(($AT$3:$BE$3&lt;AZ$3)*$AH199:$AS199))),2))</f>
        <v/>
      </c>
      <c r="BA199">
        <f>IF(AO199&lt;=0,0,ROUND(MIN(AO199,MAX(0,$F199-SUMPRODUCT(($AT$3:$BE$3&lt;BA$3)*$AH199:$AS199))),2))</f>
        <v/>
      </c>
      <c r="BB199">
        <f>IF(AP199&lt;=0,0,ROUND(MIN(AP199,MAX(0,$F199-SUMPRODUCT(($AT$3:$BE$3&lt;BB$3)*$AH199:$AS199))),2))</f>
        <v/>
      </c>
      <c r="BC199">
        <f>IF(AQ199&lt;=0,0,ROUND(MIN(AQ199,MAX(0,$F199-SUMPRODUCT(($AT$3:$BE$3&lt;BC$3)*$AH199:$AS199))),2))</f>
        <v/>
      </c>
      <c r="BD199">
        <f>IF(AR199&lt;=0,0,ROUND(MIN(AR199,MAX(0,$F199-SUMPRODUCT(($AT$3:$BE$3&lt;BD$3)*$AH199:$AS199))),2))</f>
        <v/>
      </c>
      <c r="BE199">
        <f>IF(AS199&lt;=0,0,ROUND(MIN(AS199,MAX(0,$F199-SUMPRODUCT(($AT$3:$BE$3&lt;BE$3)*$AH199:$AS199))),2))</f>
        <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row>
    <row r="200">
      <c r="A200" t="n">
        <v>195</v>
      </c>
      <c r="B200" s="29">
        <f>Months!B200</f>
        <v/>
      </c>
      <c r="C200">
        <f>Months!C200</f>
        <v/>
      </c>
      <c r="D200">
        <f>Months!D200</f>
        <v/>
      </c>
      <c r="E200">
        <f>SUM(V200:AG200)</f>
        <v/>
      </c>
      <c r="F200">
        <f>MAX(0,ROUND(C200+D200-E200,2))</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f>IF(AH200&lt;=0,0,ROUND(MIN(AH200,MAX(0,$F200-SUMPRODUCT(($AT$3:$BE$3&lt;AT$3)*$AH200:$AS200))),2))</f>
        <v/>
      </c>
      <c r="AU200">
        <f>IF(AI200&lt;=0,0,ROUND(MIN(AI200,MAX(0,$F200-SUMPRODUCT(($AT$3:$BE$3&lt;AU$3)*$AH200:$AS200))),2))</f>
        <v/>
      </c>
      <c r="AV200">
        <f>IF(AJ200&lt;=0,0,ROUND(MIN(AJ200,MAX(0,$F200-SUMPRODUCT(($AT$3:$BE$3&lt;AV$3)*$AH200:$AS200))),2))</f>
        <v/>
      </c>
      <c r="AW200">
        <f>IF(AK200&lt;=0,0,ROUND(MIN(AK200,MAX(0,$F200-SUMPRODUCT(($AT$3:$BE$3&lt;AW$3)*$AH200:$AS200))),2))</f>
        <v/>
      </c>
      <c r="AX200">
        <f>IF(AL200&lt;=0,0,ROUND(MIN(AL200,MAX(0,$F200-SUMPRODUCT(($AT$3:$BE$3&lt;AX$3)*$AH200:$AS200))),2))</f>
        <v/>
      </c>
      <c r="AY200">
        <f>IF(AM200&lt;=0,0,ROUND(MIN(AM200,MAX(0,$F200-SUMPRODUCT(($AT$3:$BE$3&lt;AY$3)*$AH200:$AS200))),2))</f>
        <v/>
      </c>
      <c r="AZ200">
        <f>IF(AN200&lt;=0,0,ROUND(MIN(AN200,MAX(0,$F200-SUMPRODUCT(($AT$3:$BE$3&lt;AZ$3)*$AH200:$AS200))),2))</f>
        <v/>
      </c>
      <c r="BA200">
        <f>IF(AO200&lt;=0,0,ROUND(MIN(AO200,MAX(0,$F200-SUMPRODUCT(($AT$3:$BE$3&lt;BA$3)*$AH200:$AS200))),2))</f>
        <v/>
      </c>
      <c r="BB200">
        <f>IF(AP200&lt;=0,0,ROUND(MIN(AP200,MAX(0,$F200-SUMPRODUCT(($AT$3:$BE$3&lt;BB$3)*$AH200:$AS200))),2))</f>
        <v/>
      </c>
      <c r="BC200">
        <f>IF(AQ200&lt;=0,0,ROUND(MIN(AQ200,MAX(0,$F200-SUMPRODUCT(($AT$3:$BE$3&lt;BC$3)*$AH200:$AS200))),2))</f>
        <v/>
      </c>
      <c r="BD200">
        <f>IF(AR200&lt;=0,0,ROUND(MIN(AR200,MAX(0,$F200-SUMPRODUCT(($AT$3:$BE$3&lt;BD$3)*$AH200:$AS200))),2))</f>
        <v/>
      </c>
      <c r="BE200">
        <f>IF(AS200&lt;=0,0,ROUND(MIN(AS200,MAX(0,$F200-SUMPRODUCT(($AT$3:$BE$3&lt;BE$3)*$AH200:$AS200))),2))</f>
        <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row>
    <row r="201">
      <c r="A201" t="n">
        <v>196</v>
      </c>
      <c r="B201" s="29">
        <f>Months!B201</f>
        <v/>
      </c>
      <c r="C201">
        <f>Months!C201</f>
        <v/>
      </c>
      <c r="D201">
        <f>Months!D201</f>
        <v/>
      </c>
      <c r="E201">
        <f>SUM(V201:AG201)</f>
        <v/>
      </c>
      <c r="F201">
        <f>MAX(0,ROUND(C201+D201-E201,2))</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f>IF(AH201&lt;=0,0,ROUND(MIN(AH201,MAX(0,$F201-SUMPRODUCT(($AT$3:$BE$3&lt;AT$3)*$AH201:$AS201))),2))</f>
        <v/>
      </c>
      <c r="AU201">
        <f>IF(AI201&lt;=0,0,ROUND(MIN(AI201,MAX(0,$F201-SUMPRODUCT(($AT$3:$BE$3&lt;AU$3)*$AH201:$AS201))),2))</f>
        <v/>
      </c>
      <c r="AV201">
        <f>IF(AJ201&lt;=0,0,ROUND(MIN(AJ201,MAX(0,$F201-SUMPRODUCT(($AT$3:$BE$3&lt;AV$3)*$AH201:$AS201))),2))</f>
        <v/>
      </c>
      <c r="AW201">
        <f>IF(AK201&lt;=0,0,ROUND(MIN(AK201,MAX(0,$F201-SUMPRODUCT(($AT$3:$BE$3&lt;AW$3)*$AH201:$AS201))),2))</f>
        <v/>
      </c>
      <c r="AX201">
        <f>IF(AL201&lt;=0,0,ROUND(MIN(AL201,MAX(0,$F201-SUMPRODUCT(($AT$3:$BE$3&lt;AX$3)*$AH201:$AS201))),2))</f>
        <v/>
      </c>
      <c r="AY201">
        <f>IF(AM201&lt;=0,0,ROUND(MIN(AM201,MAX(0,$F201-SUMPRODUCT(($AT$3:$BE$3&lt;AY$3)*$AH201:$AS201))),2))</f>
        <v/>
      </c>
      <c r="AZ201">
        <f>IF(AN201&lt;=0,0,ROUND(MIN(AN201,MAX(0,$F201-SUMPRODUCT(($AT$3:$BE$3&lt;AZ$3)*$AH201:$AS201))),2))</f>
        <v/>
      </c>
      <c r="BA201">
        <f>IF(AO201&lt;=0,0,ROUND(MIN(AO201,MAX(0,$F201-SUMPRODUCT(($AT$3:$BE$3&lt;BA$3)*$AH201:$AS201))),2))</f>
        <v/>
      </c>
      <c r="BB201">
        <f>IF(AP201&lt;=0,0,ROUND(MIN(AP201,MAX(0,$F201-SUMPRODUCT(($AT$3:$BE$3&lt;BB$3)*$AH201:$AS201))),2))</f>
        <v/>
      </c>
      <c r="BC201">
        <f>IF(AQ201&lt;=0,0,ROUND(MIN(AQ201,MAX(0,$F201-SUMPRODUCT(($AT$3:$BE$3&lt;BC$3)*$AH201:$AS201))),2))</f>
        <v/>
      </c>
      <c r="BD201">
        <f>IF(AR201&lt;=0,0,ROUND(MIN(AR201,MAX(0,$F201-SUMPRODUCT(($AT$3:$BE$3&lt;BD$3)*$AH201:$AS201))),2))</f>
        <v/>
      </c>
      <c r="BE201">
        <f>IF(AS201&lt;=0,0,ROUND(MIN(AS201,MAX(0,$F201-SUMPRODUCT(($AT$3:$BE$3&lt;BE$3)*$AH201:$AS201))),2))</f>
        <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row>
    <row r="202">
      <c r="A202" t="n">
        <v>197</v>
      </c>
      <c r="B202" s="29">
        <f>Months!B202</f>
        <v/>
      </c>
      <c r="C202">
        <f>Months!C202</f>
        <v/>
      </c>
      <c r="D202">
        <f>Months!D202</f>
        <v/>
      </c>
      <c r="E202">
        <f>SUM(V202:AG202)</f>
        <v/>
      </c>
      <c r="F202">
        <f>MAX(0,ROUND(C202+D202-E202,2))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f>IF(AH202&lt;=0,0,ROUND(MIN(AH202,MAX(0,$F202-SUMPRODUCT(($AT$3:$BE$3&lt;AT$3)*$AH202:$AS202))),2))</f>
        <v/>
      </c>
      <c r="AU202">
        <f>IF(AI202&lt;=0,0,ROUND(MIN(AI202,MAX(0,$F202-SUMPRODUCT(($AT$3:$BE$3&lt;AU$3)*$AH202:$AS202))),2))</f>
        <v/>
      </c>
      <c r="AV202">
        <f>IF(AJ202&lt;=0,0,ROUND(MIN(AJ202,MAX(0,$F202-SUMPRODUCT(($AT$3:$BE$3&lt;AV$3)*$AH202:$AS202))),2))</f>
        <v/>
      </c>
      <c r="AW202">
        <f>IF(AK202&lt;=0,0,ROUND(MIN(AK202,MAX(0,$F202-SUMPRODUCT(($AT$3:$BE$3&lt;AW$3)*$AH202:$AS202))),2))</f>
        <v/>
      </c>
      <c r="AX202">
        <f>IF(AL202&lt;=0,0,ROUND(MIN(AL202,MAX(0,$F202-SUMPRODUCT(($AT$3:$BE$3&lt;AX$3)*$AH202:$AS202))),2))</f>
        <v/>
      </c>
      <c r="AY202">
        <f>IF(AM202&lt;=0,0,ROUND(MIN(AM202,MAX(0,$F202-SUMPRODUCT(($AT$3:$BE$3&lt;AY$3)*$AH202:$AS202))),2))</f>
        <v/>
      </c>
      <c r="AZ202">
        <f>IF(AN202&lt;=0,0,ROUND(MIN(AN202,MAX(0,$F202-SUMPRODUCT(($AT$3:$BE$3&lt;AZ$3)*$AH202:$AS202))),2))</f>
        <v/>
      </c>
      <c r="BA202">
        <f>IF(AO202&lt;=0,0,ROUND(MIN(AO202,MAX(0,$F202-SUMPRODUCT(($AT$3:$BE$3&lt;BA$3)*$AH202:$AS202))),2))</f>
        <v/>
      </c>
      <c r="BB202">
        <f>IF(AP202&lt;=0,0,ROUND(MIN(AP202,MAX(0,$F202-SUMPRODUCT(($AT$3:$BE$3&lt;BB$3)*$AH202:$AS202))),2))</f>
        <v/>
      </c>
      <c r="BC202">
        <f>IF(AQ202&lt;=0,0,ROUND(MIN(AQ202,MAX(0,$F202-SUMPRODUCT(($AT$3:$BE$3&lt;BC$3)*$AH202:$AS202))),2))</f>
        <v/>
      </c>
      <c r="BD202">
        <f>IF(AR202&lt;=0,0,ROUND(MIN(AR202,MAX(0,$F202-SUMPRODUCT(($AT$3:$BE$3&lt;BD$3)*$AH202:$AS202))),2))</f>
        <v/>
      </c>
      <c r="BE202">
        <f>IF(AS202&lt;=0,0,ROUND(MIN(AS202,MAX(0,$F202-SUMPRODUCT(($AT$3:$BE$3&lt;BE$3)*$AH202:$AS202))),2))</f>
        <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row>
    <row r="203">
      <c r="A203" t="n">
        <v>198</v>
      </c>
      <c r="B203" s="29">
        <f>Months!B203</f>
        <v/>
      </c>
      <c r="C203">
        <f>Months!C203</f>
        <v/>
      </c>
      <c r="D203">
        <f>Months!D203</f>
        <v/>
      </c>
      <c r="E203">
        <f>SUM(V203:AG203)</f>
        <v/>
      </c>
      <c r="F203">
        <f>MAX(0,ROUND(C203+D203-E203,2))</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f>IF(AH203&lt;=0,0,ROUND(MIN(AH203,MAX(0,$F203-SUMPRODUCT(($AT$3:$BE$3&lt;AT$3)*$AH203:$AS203))),2))</f>
        <v/>
      </c>
      <c r="AU203">
        <f>IF(AI203&lt;=0,0,ROUND(MIN(AI203,MAX(0,$F203-SUMPRODUCT(($AT$3:$BE$3&lt;AU$3)*$AH203:$AS203))),2))</f>
        <v/>
      </c>
      <c r="AV203">
        <f>IF(AJ203&lt;=0,0,ROUND(MIN(AJ203,MAX(0,$F203-SUMPRODUCT(($AT$3:$BE$3&lt;AV$3)*$AH203:$AS203))),2))</f>
        <v/>
      </c>
      <c r="AW203">
        <f>IF(AK203&lt;=0,0,ROUND(MIN(AK203,MAX(0,$F203-SUMPRODUCT(($AT$3:$BE$3&lt;AW$3)*$AH203:$AS203))),2))</f>
        <v/>
      </c>
      <c r="AX203">
        <f>IF(AL203&lt;=0,0,ROUND(MIN(AL203,MAX(0,$F203-SUMPRODUCT(($AT$3:$BE$3&lt;AX$3)*$AH203:$AS203))),2))</f>
        <v/>
      </c>
      <c r="AY203">
        <f>IF(AM203&lt;=0,0,ROUND(MIN(AM203,MAX(0,$F203-SUMPRODUCT(($AT$3:$BE$3&lt;AY$3)*$AH203:$AS203))),2))</f>
        <v/>
      </c>
      <c r="AZ203">
        <f>IF(AN203&lt;=0,0,ROUND(MIN(AN203,MAX(0,$F203-SUMPRODUCT(($AT$3:$BE$3&lt;AZ$3)*$AH203:$AS203))),2))</f>
        <v/>
      </c>
      <c r="BA203">
        <f>IF(AO203&lt;=0,0,ROUND(MIN(AO203,MAX(0,$F203-SUMPRODUCT(($AT$3:$BE$3&lt;BA$3)*$AH203:$AS203))),2))</f>
        <v/>
      </c>
      <c r="BB203">
        <f>IF(AP203&lt;=0,0,ROUND(MIN(AP203,MAX(0,$F203-SUMPRODUCT(($AT$3:$BE$3&lt;BB$3)*$AH203:$AS203))),2))</f>
        <v/>
      </c>
      <c r="BC203">
        <f>IF(AQ203&lt;=0,0,ROUND(MIN(AQ203,MAX(0,$F203-SUMPRODUCT(($AT$3:$BE$3&lt;BC$3)*$AH203:$AS203))),2))</f>
        <v/>
      </c>
      <c r="BD203">
        <f>IF(AR203&lt;=0,0,ROUND(MIN(AR203,MAX(0,$F203-SUMPRODUCT(($AT$3:$BE$3&lt;BD$3)*$AH203:$AS203))),2))</f>
        <v/>
      </c>
      <c r="BE203">
        <f>IF(AS203&lt;=0,0,ROUND(MIN(AS203,MAX(0,$F203-SUMPRODUCT(($AT$3:$BE$3&lt;BE$3)*$AH203:$AS203))),2))</f>
        <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row>
    <row r="204">
      <c r="A204" t="n">
        <v>199</v>
      </c>
      <c r="B204" s="29">
        <f>Months!B204</f>
        <v/>
      </c>
      <c r="C204">
        <f>Months!C204</f>
        <v/>
      </c>
      <c r="D204">
        <f>Months!D204</f>
        <v/>
      </c>
      <c r="E204">
        <f>SUM(V204:AG204)</f>
        <v/>
      </c>
      <c r="F204">
        <f>MAX(0,ROUND(C204+D204-E204,2))</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f>IF(AH204&lt;=0,0,ROUND(MIN(AH204,MAX(0,$F204-SUMPRODUCT(($AT$3:$BE$3&lt;AT$3)*$AH204:$AS204))),2))</f>
        <v/>
      </c>
      <c r="AU204">
        <f>IF(AI204&lt;=0,0,ROUND(MIN(AI204,MAX(0,$F204-SUMPRODUCT(($AT$3:$BE$3&lt;AU$3)*$AH204:$AS204))),2))</f>
        <v/>
      </c>
      <c r="AV204">
        <f>IF(AJ204&lt;=0,0,ROUND(MIN(AJ204,MAX(0,$F204-SUMPRODUCT(($AT$3:$BE$3&lt;AV$3)*$AH204:$AS204))),2))</f>
        <v/>
      </c>
      <c r="AW204">
        <f>IF(AK204&lt;=0,0,ROUND(MIN(AK204,MAX(0,$F204-SUMPRODUCT(($AT$3:$BE$3&lt;AW$3)*$AH204:$AS204))),2))</f>
        <v/>
      </c>
      <c r="AX204">
        <f>IF(AL204&lt;=0,0,ROUND(MIN(AL204,MAX(0,$F204-SUMPRODUCT(($AT$3:$BE$3&lt;AX$3)*$AH204:$AS204))),2))</f>
        <v/>
      </c>
      <c r="AY204">
        <f>IF(AM204&lt;=0,0,ROUND(MIN(AM204,MAX(0,$F204-SUMPRODUCT(($AT$3:$BE$3&lt;AY$3)*$AH204:$AS204))),2))</f>
        <v/>
      </c>
      <c r="AZ204">
        <f>IF(AN204&lt;=0,0,ROUND(MIN(AN204,MAX(0,$F204-SUMPRODUCT(($AT$3:$BE$3&lt;AZ$3)*$AH204:$AS204))),2))</f>
        <v/>
      </c>
      <c r="BA204">
        <f>IF(AO204&lt;=0,0,ROUND(MIN(AO204,MAX(0,$F204-SUMPRODUCT(($AT$3:$BE$3&lt;BA$3)*$AH204:$AS204))),2))</f>
        <v/>
      </c>
      <c r="BB204">
        <f>IF(AP204&lt;=0,0,ROUND(MIN(AP204,MAX(0,$F204-SUMPRODUCT(($AT$3:$BE$3&lt;BB$3)*$AH204:$AS204))),2))</f>
        <v/>
      </c>
      <c r="BC204">
        <f>IF(AQ204&lt;=0,0,ROUND(MIN(AQ204,MAX(0,$F204-SUMPRODUCT(($AT$3:$BE$3&lt;BC$3)*$AH204:$AS204))),2))</f>
        <v/>
      </c>
      <c r="BD204">
        <f>IF(AR204&lt;=0,0,ROUND(MIN(AR204,MAX(0,$F204-SUMPRODUCT(($AT$3:$BE$3&lt;BD$3)*$AH204:$AS204))),2))</f>
        <v/>
      </c>
      <c r="BE204">
        <f>IF(AS204&lt;=0,0,ROUND(MIN(AS204,MAX(0,$F204-SUMPRODUCT(($AT$3:$BE$3&lt;BE$3)*$AH204:$AS204))),2))</f>
        <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row>
    <row r="205">
      <c r="A205" t="n">
        <v>200</v>
      </c>
      <c r="B205" s="29">
        <f>Months!B205</f>
        <v/>
      </c>
      <c r="C205">
        <f>Months!C205</f>
        <v/>
      </c>
      <c r="D205">
        <f>Months!D205</f>
        <v/>
      </c>
      <c r="E205">
        <f>SUM(V205:AG205)</f>
        <v/>
      </c>
      <c r="F205">
        <f>MAX(0,ROUND(C205+D205-E205,2))</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f>IF(AH205&lt;=0,0,ROUND(MIN(AH205,MAX(0,$F205-SUMPRODUCT(($AT$3:$BE$3&lt;AT$3)*$AH205:$AS205))),2))</f>
        <v/>
      </c>
      <c r="AU205">
        <f>IF(AI205&lt;=0,0,ROUND(MIN(AI205,MAX(0,$F205-SUMPRODUCT(($AT$3:$BE$3&lt;AU$3)*$AH205:$AS205))),2))</f>
        <v/>
      </c>
      <c r="AV205">
        <f>IF(AJ205&lt;=0,0,ROUND(MIN(AJ205,MAX(0,$F205-SUMPRODUCT(($AT$3:$BE$3&lt;AV$3)*$AH205:$AS205))),2))</f>
        <v/>
      </c>
      <c r="AW205">
        <f>IF(AK205&lt;=0,0,ROUND(MIN(AK205,MAX(0,$F205-SUMPRODUCT(($AT$3:$BE$3&lt;AW$3)*$AH205:$AS205))),2))</f>
        <v/>
      </c>
      <c r="AX205">
        <f>IF(AL205&lt;=0,0,ROUND(MIN(AL205,MAX(0,$F205-SUMPRODUCT(($AT$3:$BE$3&lt;AX$3)*$AH205:$AS205))),2))</f>
        <v/>
      </c>
      <c r="AY205">
        <f>IF(AM205&lt;=0,0,ROUND(MIN(AM205,MAX(0,$F205-SUMPRODUCT(($AT$3:$BE$3&lt;AY$3)*$AH205:$AS205))),2))</f>
        <v/>
      </c>
      <c r="AZ205">
        <f>IF(AN205&lt;=0,0,ROUND(MIN(AN205,MAX(0,$F205-SUMPRODUCT(($AT$3:$BE$3&lt;AZ$3)*$AH205:$AS205))),2))</f>
        <v/>
      </c>
      <c r="BA205">
        <f>IF(AO205&lt;=0,0,ROUND(MIN(AO205,MAX(0,$F205-SUMPRODUCT(($AT$3:$BE$3&lt;BA$3)*$AH205:$AS205))),2))</f>
        <v/>
      </c>
      <c r="BB205">
        <f>IF(AP205&lt;=0,0,ROUND(MIN(AP205,MAX(0,$F205-SUMPRODUCT(($AT$3:$BE$3&lt;BB$3)*$AH205:$AS205))),2))</f>
        <v/>
      </c>
      <c r="BC205">
        <f>IF(AQ205&lt;=0,0,ROUND(MIN(AQ205,MAX(0,$F205-SUMPRODUCT(($AT$3:$BE$3&lt;BC$3)*$AH205:$AS205))),2))</f>
        <v/>
      </c>
      <c r="BD205">
        <f>IF(AR205&lt;=0,0,ROUND(MIN(AR205,MAX(0,$F205-SUMPRODUCT(($AT$3:$BE$3&lt;BD$3)*$AH205:$AS205))),2))</f>
        <v/>
      </c>
      <c r="BE205">
        <f>IF(AS205&lt;=0,0,ROUND(MIN(AS205,MAX(0,$F205-SUMPRODUCT(($AT$3:$BE$3&lt;BE$3)*$AH205:$AS205))),2))</f>
        <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row>
    <row r="206">
      <c r="A206" t="n">
        <v>201</v>
      </c>
      <c r="B206" s="29">
        <f>Months!B206</f>
        <v/>
      </c>
      <c r="C206">
        <f>Months!C206</f>
        <v/>
      </c>
      <c r="D206">
        <f>Months!D206</f>
        <v/>
      </c>
      <c r="E206">
        <f>SUM(V206:AG206)</f>
        <v/>
      </c>
      <c r="F206">
        <f>MAX(0,ROUND(C206+D206-E206,2))</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f>IF(AH206&lt;=0,0,ROUND(MIN(AH206,MAX(0,$F206-SUMPRODUCT(($AT$3:$BE$3&lt;AT$3)*$AH206:$AS206))),2))</f>
        <v/>
      </c>
      <c r="AU206">
        <f>IF(AI206&lt;=0,0,ROUND(MIN(AI206,MAX(0,$F206-SUMPRODUCT(($AT$3:$BE$3&lt;AU$3)*$AH206:$AS206))),2))</f>
        <v/>
      </c>
      <c r="AV206">
        <f>IF(AJ206&lt;=0,0,ROUND(MIN(AJ206,MAX(0,$F206-SUMPRODUCT(($AT$3:$BE$3&lt;AV$3)*$AH206:$AS206))),2))</f>
        <v/>
      </c>
      <c r="AW206">
        <f>IF(AK206&lt;=0,0,ROUND(MIN(AK206,MAX(0,$F206-SUMPRODUCT(($AT$3:$BE$3&lt;AW$3)*$AH206:$AS206))),2))</f>
        <v/>
      </c>
      <c r="AX206">
        <f>IF(AL206&lt;=0,0,ROUND(MIN(AL206,MAX(0,$F206-SUMPRODUCT(($AT$3:$BE$3&lt;AX$3)*$AH206:$AS206))),2))</f>
        <v/>
      </c>
      <c r="AY206">
        <f>IF(AM206&lt;=0,0,ROUND(MIN(AM206,MAX(0,$F206-SUMPRODUCT(($AT$3:$BE$3&lt;AY$3)*$AH206:$AS206))),2))</f>
        <v/>
      </c>
      <c r="AZ206">
        <f>IF(AN206&lt;=0,0,ROUND(MIN(AN206,MAX(0,$F206-SUMPRODUCT(($AT$3:$BE$3&lt;AZ$3)*$AH206:$AS206))),2))</f>
        <v/>
      </c>
      <c r="BA206">
        <f>IF(AO206&lt;=0,0,ROUND(MIN(AO206,MAX(0,$F206-SUMPRODUCT(($AT$3:$BE$3&lt;BA$3)*$AH206:$AS206))),2))</f>
        <v/>
      </c>
      <c r="BB206">
        <f>IF(AP206&lt;=0,0,ROUND(MIN(AP206,MAX(0,$F206-SUMPRODUCT(($AT$3:$BE$3&lt;BB$3)*$AH206:$AS206))),2))</f>
        <v/>
      </c>
      <c r="BC206">
        <f>IF(AQ206&lt;=0,0,ROUND(MIN(AQ206,MAX(0,$F206-SUMPRODUCT(($AT$3:$BE$3&lt;BC$3)*$AH206:$AS206))),2))</f>
        <v/>
      </c>
      <c r="BD206">
        <f>IF(AR206&lt;=0,0,ROUND(MIN(AR206,MAX(0,$F206-SUMPRODUCT(($AT$3:$BE$3&lt;BD$3)*$AH206:$AS206))),2))</f>
        <v/>
      </c>
      <c r="BE206">
        <f>IF(AS206&lt;=0,0,ROUND(MIN(AS206,MAX(0,$F206-SUMPRODUCT(($AT$3:$BE$3&lt;BE$3)*$AH206:$AS206))),2))</f>
        <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row>
    <row r="207">
      <c r="A207" t="n">
        <v>202</v>
      </c>
      <c r="B207" s="29">
        <f>Months!B207</f>
        <v/>
      </c>
      <c r="C207">
        <f>Months!C207</f>
        <v/>
      </c>
      <c r="D207">
        <f>Months!D207</f>
        <v/>
      </c>
      <c r="E207">
        <f>SUM(V207:AG207)</f>
        <v/>
      </c>
      <c r="F207">
        <f>MAX(0,ROUND(C207+D207-E207,2))</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f>IF(AH207&lt;=0,0,ROUND(MIN(AH207,MAX(0,$F207-SUMPRODUCT(($AT$3:$BE$3&lt;AT$3)*$AH207:$AS207))),2))</f>
        <v/>
      </c>
      <c r="AU207">
        <f>IF(AI207&lt;=0,0,ROUND(MIN(AI207,MAX(0,$F207-SUMPRODUCT(($AT$3:$BE$3&lt;AU$3)*$AH207:$AS207))),2))</f>
        <v/>
      </c>
      <c r="AV207">
        <f>IF(AJ207&lt;=0,0,ROUND(MIN(AJ207,MAX(0,$F207-SUMPRODUCT(($AT$3:$BE$3&lt;AV$3)*$AH207:$AS207))),2))</f>
        <v/>
      </c>
      <c r="AW207">
        <f>IF(AK207&lt;=0,0,ROUND(MIN(AK207,MAX(0,$F207-SUMPRODUCT(($AT$3:$BE$3&lt;AW$3)*$AH207:$AS207))),2))</f>
        <v/>
      </c>
      <c r="AX207">
        <f>IF(AL207&lt;=0,0,ROUND(MIN(AL207,MAX(0,$F207-SUMPRODUCT(($AT$3:$BE$3&lt;AX$3)*$AH207:$AS207))),2))</f>
        <v/>
      </c>
      <c r="AY207">
        <f>IF(AM207&lt;=0,0,ROUND(MIN(AM207,MAX(0,$F207-SUMPRODUCT(($AT$3:$BE$3&lt;AY$3)*$AH207:$AS207))),2))</f>
        <v/>
      </c>
      <c r="AZ207">
        <f>IF(AN207&lt;=0,0,ROUND(MIN(AN207,MAX(0,$F207-SUMPRODUCT(($AT$3:$BE$3&lt;AZ$3)*$AH207:$AS207))),2))</f>
        <v/>
      </c>
      <c r="BA207">
        <f>IF(AO207&lt;=0,0,ROUND(MIN(AO207,MAX(0,$F207-SUMPRODUCT(($AT$3:$BE$3&lt;BA$3)*$AH207:$AS207))),2))</f>
        <v/>
      </c>
      <c r="BB207">
        <f>IF(AP207&lt;=0,0,ROUND(MIN(AP207,MAX(0,$F207-SUMPRODUCT(($AT$3:$BE$3&lt;BB$3)*$AH207:$AS207))),2))</f>
        <v/>
      </c>
      <c r="BC207">
        <f>IF(AQ207&lt;=0,0,ROUND(MIN(AQ207,MAX(0,$F207-SUMPRODUCT(($AT$3:$BE$3&lt;BC$3)*$AH207:$AS207))),2))</f>
        <v/>
      </c>
      <c r="BD207">
        <f>IF(AR207&lt;=0,0,ROUND(MIN(AR207,MAX(0,$F207-SUMPRODUCT(($AT$3:$BE$3&lt;BD$3)*$AH207:$AS207))),2))</f>
        <v/>
      </c>
      <c r="BE207">
        <f>IF(AS207&lt;=0,0,ROUND(MIN(AS207,MAX(0,$F207-SUMPRODUCT(($AT$3:$BE$3&lt;BE$3)*$AH207:$AS207))),2))</f>
        <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row>
    <row r="208">
      <c r="A208" t="n">
        <v>203</v>
      </c>
      <c r="B208" s="29">
        <f>Months!B208</f>
        <v/>
      </c>
      <c r="C208">
        <f>Months!C208</f>
        <v/>
      </c>
      <c r="D208">
        <f>Months!D208</f>
        <v/>
      </c>
      <c r="E208">
        <f>SUM(V208:AG208)</f>
        <v/>
      </c>
      <c r="F208">
        <f>MAX(0,ROUND(C208+D208-E208,2))</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f>IF(AH208&lt;=0,0,ROUND(MIN(AH208,MAX(0,$F208-SUMPRODUCT(($AT$3:$BE$3&lt;AT$3)*$AH208:$AS208))),2))</f>
        <v/>
      </c>
      <c r="AU208">
        <f>IF(AI208&lt;=0,0,ROUND(MIN(AI208,MAX(0,$F208-SUMPRODUCT(($AT$3:$BE$3&lt;AU$3)*$AH208:$AS208))),2))</f>
        <v/>
      </c>
      <c r="AV208">
        <f>IF(AJ208&lt;=0,0,ROUND(MIN(AJ208,MAX(0,$F208-SUMPRODUCT(($AT$3:$BE$3&lt;AV$3)*$AH208:$AS208))),2))</f>
        <v/>
      </c>
      <c r="AW208">
        <f>IF(AK208&lt;=0,0,ROUND(MIN(AK208,MAX(0,$F208-SUMPRODUCT(($AT$3:$BE$3&lt;AW$3)*$AH208:$AS208))),2))</f>
        <v/>
      </c>
      <c r="AX208">
        <f>IF(AL208&lt;=0,0,ROUND(MIN(AL208,MAX(0,$F208-SUMPRODUCT(($AT$3:$BE$3&lt;AX$3)*$AH208:$AS208))),2))</f>
        <v/>
      </c>
      <c r="AY208">
        <f>IF(AM208&lt;=0,0,ROUND(MIN(AM208,MAX(0,$F208-SUMPRODUCT(($AT$3:$BE$3&lt;AY$3)*$AH208:$AS208))),2))</f>
        <v/>
      </c>
      <c r="AZ208">
        <f>IF(AN208&lt;=0,0,ROUND(MIN(AN208,MAX(0,$F208-SUMPRODUCT(($AT$3:$BE$3&lt;AZ$3)*$AH208:$AS208))),2))</f>
        <v/>
      </c>
      <c r="BA208">
        <f>IF(AO208&lt;=0,0,ROUND(MIN(AO208,MAX(0,$F208-SUMPRODUCT(($AT$3:$BE$3&lt;BA$3)*$AH208:$AS208))),2))</f>
        <v/>
      </c>
      <c r="BB208">
        <f>IF(AP208&lt;=0,0,ROUND(MIN(AP208,MAX(0,$F208-SUMPRODUCT(($AT$3:$BE$3&lt;BB$3)*$AH208:$AS208))),2))</f>
        <v/>
      </c>
      <c r="BC208">
        <f>IF(AQ208&lt;=0,0,ROUND(MIN(AQ208,MAX(0,$F208-SUMPRODUCT(($AT$3:$BE$3&lt;BC$3)*$AH208:$AS208))),2))</f>
        <v/>
      </c>
      <c r="BD208">
        <f>IF(AR208&lt;=0,0,ROUND(MIN(AR208,MAX(0,$F208-SUMPRODUCT(($AT$3:$BE$3&lt;BD$3)*$AH208:$AS208))),2))</f>
        <v/>
      </c>
      <c r="BE208">
        <f>IF(AS208&lt;=0,0,ROUND(MIN(AS208,MAX(0,$F208-SUMPRODUCT(($AT$3:$BE$3&lt;BE$3)*$AH208:$AS208))),2))</f>
        <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row>
    <row r="209">
      <c r="A209" t="n">
        <v>204</v>
      </c>
      <c r="B209" s="29">
        <f>Months!B209</f>
        <v/>
      </c>
      <c r="C209">
        <f>Months!C209</f>
        <v/>
      </c>
      <c r="D209">
        <f>Months!D209</f>
        <v/>
      </c>
      <c r="E209">
        <f>SUM(V209:AG209)</f>
        <v/>
      </c>
      <c r="F209">
        <f>MAX(0,ROUND(C209+D209-E209,2))</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f>IF(AH209&lt;=0,0,ROUND(MIN(AH209,MAX(0,$F209-SUMPRODUCT(($AT$3:$BE$3&lt;AT$3)*$AH209:$AS209))),2))</f>
        <v/>
      </c>
      <c r="AU209">
        <f>IF(AI209&lt;=0,0,ROUND(MIN(AI209,MAX(0,$F209-SUMPRODUCT(($AT$3:$BE$3&lt;AU$3)*$AH209:$AS209))),2))</f>
        <v/>
      </c>
      <c r="AV209">
        <f>IF(AJ209&lt;=0,0,ROUND(MIN(AJ209,MAX(0,$F209-SUMPRODUCT(($AT$3:$BE$3&lt;AV$3)*$AH209:$AS209))),2))</f>
        <v/>
      </c>
      <c r="AW209">
        <f>IF(AK209&lt;=0,0,ROUND(MIN(AK209,MAX(0,$F209-SUMPRODUCT(($AT$3:$BE$3&lt;AW$3)*$AH209:$AS209))),2))</f>
        <v/>
      </c>
      <c r="AX209">
        <f>IF(AL209&lt;=0,0,ROUND(MIN(AL209,MAX(0,$F209-SUMPRODUCT(($AT$3:$BE$3&lt;AX$3)*$AH209:$AS209))),2))</f>
        <v/>
      </c>
      <c r="AY209">
        <f>IF(AM209&lt;=0,0,ROUND(MIN(AM209,MAX(0,$F209-SUMPRODUCT(($AT$3:$BE$3&lt;AY$3)*$AH209:$AS209))),2))</f>
        <v/>
      </c>
      <c r="AZ209">
        <f>IF(AN209&lt;=0,0,ROUND(MIN(AN209,MAX(0,$F209-SUMPRODUCT(($AT$3:$BE$3&lt;AZ$3)*$AH209:$AS209))),2))</f>
        <v/>
      </c>
      <c r="BA209">
        <f>IF(AO209&lt;=0,0,ROUND(MIN(AO209,MAX(0,$F209-SUMPRODUCT(($AT$3:$BE$3&lt;BA$3)*$AH209:$AS209))),2))</f>
        <v/>
      </c>
      <c r="BB209">
        <f>IF(AP209&lt;=0,0,ROUND(MIN(AP209,MAX(0,$F209-SUMPRODUCT(($AT$3:$BE$3&lt;BB$3)*$AH209:$AS209))),2))</f>
        <v/>
      </c>
      <c r="BC209">
        <f>IF(AQ209&lt;=0,0,ROUND(MIN(AQ209,MAX(0,$F209-SUMPRODUCT(($AT$3:$BE$3&lt;BC$3)*$AH209:$AS209))),2))</f>
        <v/>
      </c>
      <c r="BD209">
        <f>IF(AR209&lt;=0,0,ROUND(MIN(AR209,MAX(0,$F209-SUMPRODUCT(($AT$3:$BE$3&lt;BD$3)*$AH209:$AS209))),2))</f>
        <v/>
      </c>
      <c r="BE209">
        <f>IF(AS209&lt;=0,0,ROUND(MIN(AS209,MAX(0,$F209-SUMPRODUCT(($AT$3:$BE$3&lt;BE$3)*$AH209:$AS209))),2))</f>
        <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row>
    <row r="210">
      <c r="A210" t="n">
        <v>205</v>
      </c>
      <c r="B210" s="29">
        <f>Months!B210</f>
        <v/>
      </c>
      <c r="C210">
        <f>Months!C210</f>
        <v/>
      </c>
      <c r="D210">
        <f>Months!D210</f>
        <v/>
      </c>
      <c r="E210">
        <f>SUM(V210:AG210)</f>
        <v/>
      </c>
      <c r="F210">
        <f>MAX(0,ROUND(C210+D210-E210,2))</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f>IF(AH210&lt;=0,0,ROUND(MIN(AH210,MAX(0,$F210-SUMPRODUCT(($AT$3:$BE$3&lt;AT$3)*$AH210:$AS210))),2))</f>
        <v/>
      </c>
      <c r="AU210">
        <f>IF(AI210&lt;=0,0,ROUND(MIN(AI210,MAX(0,$F210-SUMPRODUCT(($AT$3:$BE$3&lt;AU$3)*$AH210:$AS210))),2))</f>
        <v/>
      </c>
      <c r="AV210">
        <f>IF(AJ210&lt;=0,0,ROUND(MIN(AJ210,MAX(0,$F210-SUMPRODUCT(($AT$3:$BE$3&lt;AV$3)*$AH210:$AS210))),2))</f>
        <v/>
      </c>
      <c r="AW210">
        <f>IF(AK210&lt;=0,0,ROUND(MIN(AK210,MAX(0,$F210-SUMPRODUCT(($AT$3:$BE$3&lt;AW$3)*$AH210:$AS210))),2))</f>
        <v/>
      </c>
      <c r="AX210">
        <f>IF(AL210&lt;=0,0,ROUND(MIN(AL210,MAX(0,$F210-SUMPRODUCT(($AT$3:$BE$3&lt;AX$3)*$AH210:$AS210))),2))</f>
        <v/>
      </c>
      <c r="AY210">
        <f>IF(AM210&lt;=0,0,ROUND(MIN(AM210,MAX(0,$F210-SUMPRODUCT(($AT$3:$BE$3&lt;AY$3)*$AH210:$AS210))),2))</f>
        <v/>
      </c>
      <c r="AZ210">
        <f>IF(AN210&lt;=0,0,ROUND(MIN(AN210,MAX(0,$F210-SUMPRODUCT(($AT$3:$BE$3&lt;AZ$3)*$AH210:$AS210))),2))</f>
        <v/>
      </c>
      <c r="BA210">
        <f>IF(AO210&lt;=0,0,ROUND(MIN(AO210,MAX(0,$F210-SUMPRODUCT(($AT$3:$BE$3&lt;BA$3)*$AH210:$AS210))),2))</f>
        <v/>
      </c>
      <c r="BB210">
        <f>IF(AP210&lt;=0,0,ROUND(MIN(AP210,MAX(0,$F210-SUMPRODUCT(($AT$3:$BE$3&lt;BB$3)*$AH210:$AS210))),2))</f>
        <v/>
      </c>
      <c r="BC210">
        <f>IF(AQ210&lt;=0,0,ROUND(MIN(AQ210,MAX(0,$F210-SUMPRODUCT(($AT$3:$BE$3&lt;BC$3)*$AH210:$AS210))),2))</f>
        <v/>
      </c>
      <c r="BD210">
        <f>IF(AR210&lt;=0,0,ROUND(MIN(AR210,MAX(0,$F210-SUMPRODUCT(($AT$3:$BE$3&lt;BD$3)*$AH210:$AS210))),2))</f>
        <v/>
      </c>
      <c r="BE210">
        <f>IF(AS210&lt;=0,0,ROUND(MIN(AS210,MAX(0,$F210-SUMPRODUCT(($AT$3:$BE$3&lt;BE$3)*$AH210:$AS210))),2))</f>
        <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row>
    <row r="211">
      <c r="A211" t="n">
        <v>206</v>
      </c>
      <c r="B211" s="29">
        <f>Months!B211</f>
        <v/>
      </c>
      <c r="C211">
        <f>Months!C211</f>
        <v/>
      </c>
      <c r="D211">
        <f>Months!D211</f>
        <v/>
      </c>
      <c r="E211">
        <f>SUM(V211:AG211)</f>
        <v/>
      </c>
      <c r="F211">
        <f>MAX(0,ROUND(C211+D211-E211,2))</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f>IF(AH211&lt;=0,0,ROUND(MIN(AH211,MAX(0,$F211-SUMPRODUCT(($AT$3:$BE$3&lt;AT$3)*$AH211:$AS211))),2))</f>
        <v/>
      </c>
      <c r="AU211">
        <f>IF(AI211&lt;=0,0,ROUND(MIN(AI211,MAX(0,$F211-SUMPRODUCT(($AT$3:$BE$3&lt;AU$3)*$AH211:$AS211))),2))</f>
        <v/>
      </c>
      <c r="AV211">
        <f>IF(AJ211&lt;=0,0,ROUND(MIN(AJ211,MAX(0,$F211-SUMPRODUCT(($AT$3:$BE$3&lt;AV$3)*$AH211:$AS211))),2))</f>
        <v/>
      </c>
      <c r="AW211">
        <f>IF(AK211&lt;=0,0,ROUND(MIN(AK211,MAX(0,$F211-SUMPRODUCT(($AT$3:$BE$3&lt;AW$3)*$AH211:$AS211))),2))</f>
        <v/>
      </c>
      <c r="AX211">
        <f>IF(AL211&lt;=0,0,ROUND(MIN(AL211,MAX(0,$F211-SUMPRODUCT(($AT$3:$BE$3&lt;AX$3)*$AH211:$AS211))),2))</f>
        <v/>
      </c>
      <c r="AY211">
        <f>IF(AM211&lt;=0,0,ROUND(MIN(AM211,MAX(0,$F211-SUMPRODUCT(($AT$3:$BE$3&lt;AY$3)*$AH211:$AS211))),2))</f>
        <v/>
      </c>
      <c r="AZ211">
        <f>IF(AN211&lt;=0,0,ROUND(MIN(AN211,MAX(0,$F211-SUMPRODUCT(($AT$3:$BE$3&lt;AZ$3)*$AH211:$AS211))),2))</f>
        <v/>
      </c>
      <c r="BA211">
        <f>IF(AO211&lt;=0,0,ROUND(MIN(AO211,MAX(0,$F211-SUMPRODUCT(($AT$3:$BE$3&lt;BA$3)*$AH211:$AS211))),2))</f>
        <v/>
      </c>
      <c r="BB211">
        <f>IF(AP211&lt;=0,0,ROUND(MIN(AP211,MAX(0,$F211-SUMPRODUCT(($AT$3:$BE$3&lt;BB$3)*$AH211:$AS211))),2))</f>
        <v/>
      </c>
      <c r="BC211">
        <f>IF(AQ211&lt;=0,0,ROUND(MIN(AQ211,MAX(0,$F211-SUMPRODUCT(($AT$3:$BE$3&lt;BC$3)*$AH211:$AS211))),2))</f>
        <v/>
      </c>
      <c r="BD211">
        <f>IF(AR211&lt;=0,0,ROUND(MIN(AR211,MAX(0,$F211-SUMPRODUCT(($AT$3:$BE$3&lt;BD$3)*$AH211:$AS211))),2))</f>
        <v/>
      </c>
      <c r="BE211">
        <f>IF(AS211&lt;=0,0,ROUND(MIN(AS211,MAX(0,$F211-SUMPRODUCT(($AT$3:$BE$3&lt;BE$3)*$AH211:$AS211))),2))</f>
        <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row>
    <row r="212">
      <c r="A212" t="n">
        <v>207</v>
      </c>
      <c r="B212" s="29">
        <f>Months!B212</f>
        <v/>
      </c>
      <c r="C212">
        <f>Months!C212</f>
        <v/>
      </c>
      <c r="D212">
        <f>Months!D212</f>
        <v/>
      </c>
      <c r="E212">
        <f>SUM(V212:AG212)</f>
        <v/>
      </c>
      <c r="F212">
        <f>MAX(0,ROUND(C212+D212-E212,2))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f>IF(AH212&lt;=0,0,ROUND(MIN(AH212,MAX(0,$F212-SUMPRODUCT(($AT$3:$BE$3&lt;AT$3)*$AH212:$AS212))),2))</f>
        <v/>
      </c>
      <c r="AU212">
        <f>IF(AI212&lt;=0,0,ROUND(MIN(AI212,MAX(0,$F212-SUMPRODUCT(($AT$3:$BE$3&lt;AU$3)*$AH212:$AS212))),2))</f>
        <v/>
      </c>
      <c r="AV212">
        <f>IF(AJ212&lt;=0,0,ROUND(MIN(AJ212,MAX(0,$F212-SUMPRODUCT(($AT$3:$BE$3&lt;AV$3)*$AH212:$AS212))),2))</f>
        <v/>
      </c>
      <c r="AW212">
        <f>IF(AK212&lt;=0,0,ROUND(MIN(AK212,MAX(0,$F212-SUMPRODUCT(($AT$3:$BE$3&lt;AW$3)*$AH212:$AS212))),2))</f>
        <v/>
      </c>
      <c r="AX212">
        <f>IF(AL212&lt;=0,0,ROUND(MIN(AL212,MAX(0,$F212-SUMPRODUCT(($AT$3:$BE$3&lt;AX$3)*$AH212:$AS212))),2))</f>
        <v/>
      </c>
      <c r="AY212">
        <f>IF(AM212&lt;=0,0,ROUND(MIN(AM212,MAX(0,$F212-SUMPRODUCT(($AT$3:$BE$3&lt;AY$3)*$AH212:$AS212))),2))</f>
        <v/>
      </c>
      <c r="AZ212">
        <f>IF(AN212&lt;=0,0,ROUND(MIN(AN212,MAX(0,$F212-SUMPRODUCT(($AT$3:$BE$3&lt;AZ$3)*$AH212:$AS212))),2))</f>
        <v/>
      </c>
      <c r="BA212">
        <f>IF(AO212&lt;=0,0,ROUND(MIN(AO212,MAX(0,$F212-SUMPRODUCT(($AT$3:$BE$3&lt;BA$3)*$AH212:$AS212))),2))</f>
        <v/>
      </c>
      <c r="BB212">
        <f>IF(AP212&lt;=0,0,ROUND(MIN(AP212,MAX(0,$F212-SUMPRODUCT(($AT$3:$BE$3&lt;BB$3)*$AH212:$AS212))),2))</f>
        <v/>
      </c>
      <c r="BC212">
        <f>IF(AQ212&lt;=0,0,ROUND(MIN(AQ212,MAX(0,$F212-SUMPRODUCT(($AT$3:$BE$3&lt;BC$3)*$AH212:$AS212))),2))</f>
        <v/>
      </c>
      <c r="BD212">
        <f>IF(AR212&lt;=0,0,ROUND(MIN(AR212,MAX(0,$F212-SUMPRODUCT(($AT$3:$BE$3&lt;BD$3)*$AH212:$AS212))),2))</f>
        <v/>
      </c>
      <c r="BE212">
        <f>IF(AS212&lt;=0,0,ROUND(MIN(AS212,MAX(0,$F212-SUMPRODUCT(($AT$3:$BE$3&lt;BE$3)*$AH212:$AS212))),2))</f>
        <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row>
    <row r="213">
      <c r="A213" t="n">
        <v>208</v>
      </c>
      <c r="B213" s="29">
        <f>Months!B213</f>
        <v/>
      </c>
      <c r="C213">
        <f>Months!C213</f>
        <v/>
      </c>
      <c r="D213">
        <f>Months!D213</f>
        <v/>
      </c>
      <c r="E213">
        <f>SUM(V213:AG213)</f>
        <v/>
      </c>
      <c r="F213">
        <f>MAX(0,ROUND(C213+D213-E213,2))</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f>IF(AH213&lt;=0,0,ROUND(MIN(AH213,MAX(0,$F213-SUMPRODUCT(($AT$3:$BE$3&lt;AT$3)*$AH213:$AS213))),2))</f>
        <v/>
      </c>
      <c r="AU213">
        <f>IF(AI213&lt;=0,0,ROUND(MIN(AI213,MAX(0,$F213-SUMPRODUCT(($AT$3:$BE$3&lt;AU$3)*$AH213:$AS213))),2))</f>
        <v/>
      </c>
      <c r="AV213">
        <f>IF(AJ213&lt;=0,0,ROUND(MIN(AJ213,MAX(0,$F213-SUMPRODUCT(($AT$3:$BE$3&lt;AV$3)*$AH213:$AS213))),2))</f>
        <v/>
      </c>
      <c r="AW213">
        <f>IF(AK213&lt;=0,0,ROUND(MIN(AK213,MAX(0,$F213-SUMPRODUCT(($AT$3:$BE$3&lt;AW$3)*$AH213:$AS213))),2))</f>
        <v/>
      </c>
      <c r="AX213">
        <f>IF(AL213&lt;=0,0,ROUND(MIN(AL213,MAX(0,$F213-SUMPRODUCT(($AT$3:$BE$3&lt;AX$3)*$AH213:$AS213))),2))</f>
        <v/>
      </c>
      <c r="AY213">
        <f>IF(AM213&lt;=0,0,ROUND(MIN(AM213,MAX(0,$F213-SUMPRODUCT(($AT$3:$BE$3&lt;AY$3)*$AH213:$AS213))),2))</f>
        <v/>
      </c>
      <c r="AZ213">
        <f>IF(AN213&lt;=0,0,ROUND(MIN(AN213,MAX(0,$F213-SUMPRODUCT(($AT$3:$BE$3&lt;AZ$3)*$AH213:$AS213))),2))</f>
        <v/>
      </c>
      <c r="BA213">
        <f>IF(AO213&lt;=0,0,ROUND(MIN(AO213,MAX(0,$F213-SUMPRODUCT(($AT$3:$BE$3&lt;BA$3)*$AH213:$AS213))),2))</f>
        <v/>
      </c>
      <c r="BB213">
        <f>IF(AP213&lt;=0,0,ROUND(MIN(AP213,MAX(0,$F213-SUMPRODUCT(($AT$3:$BE$3&lt;BB$3)*$AH213:$AS213))),2))</f>
        <v/>
      </c>
      <c r="BC213">
        <f>IF(AQ213&lt;=0,0,ROUND(MIN(AQ213,MAX(0,$F213-SUMPRODUCT(($AT$3:$BE$3&lt;BC$3)*$AH213:$AS213))),2))</f>
        <v/>
      </c>
      <c r="BD213">
        <f>IF(AR213&lt;=0,0,ROUND(MIN(AR213,MAX(0,$F213-SUMPRODUCT(($AT$3:$BE$3&lt;BD$3)*$AH213:$AS213))),2))</f>
        <v/>
      </c>
      <c r="BE213">
        <f>IF(AS213&lt;=0,0,ROUND(MIN(AS213,MAX(0,$F213-SUMPRODUCT(($AT$3:$BE$3&lt;BE$3)*$AH213:$AS213))),2))</f>
        <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row>
    <row r="214">
      <c r="A214" t="n">
        <v>209</v>
      </c>
      <c r="B214" s="29">
        <f>Months!B214</f>
        <v/>
      </c>
      <c r="C214">
        <f>Months!C214</f>
        <v/>
      </c>
      <c r="D214">
        <f>Months!D214</f>
        <v/>
      </c>
      <c r="E214">
        <f>SUM(V214:AG214)</f>
        <v/>
      </c>
      <c r="F214">
        <f>MAX(0,ROUND(C214+D214-E214,2))</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f>IF(AH214&lt;=0,0,ROUND(MIN(AH214,MAX(0,$F214-SUMPRODUCT(($AT$3:$BE$3&lt;AT$3)*$AH214:$AS214))),2))</f>
        <v/>
      </c>
      <c r="AU214">
        <f>IF(AI214&lt;=0,0,ROUND(MIN(AI214,MAX(0,$F214-SUMPRODUCT(($AT$3:$BE$3&lt;AU$3)*$AH214:$AS214))),2))</f>
        <v/>
      </c>
      <c r="AV214">
        <f>IF(AJ214&lt;=0,0,ROUND(MIN(AJ214,MAX(0,$F214-SUMPRODUCT(($AT$3:$BE$3&lt;AV$3)*$AH214:$AS214))),2))</f>
        <v/>
      </c>
      <c r="AW214">
        <f>IF(AK214&lt;=0,0,ROUND(MIN(AK214,MAX(0,$F214-SUMPRODUCT(($AT$3:$BE$3&lt;AW$3)*$AH214:$AS214))),2))</f>
        <v/>
      </c>
      <c r="AX214">
        <f>IF(AL214&lt;=0,0,ROUND(MIN(AL214,MAX(0,$F214-SUMPRODUCT(($AT$3:$BE$3&lt;AX$3)*$AH214:$AS214))),2))</f>
        <v/>
      </c>
      <c r="AY214">
        <f>IF(AM214&lt;=0,0,ROUND(MIN(AM214,MAX(0,$F214-SUMPRODUCT(($AT$3:$BE$3&lt;AY$3)*$AH214:$AS214))),2))</f>
        <v/>
      </c>
      <c r="AZ214">
        <f>IF(AN214&lt;=0,0,ROUND(MIN(AN214,MAX(0,$F214-SUMPRODUCT(($AT$3:$BE$3&lt;AZ$3)*$AH214:$AS214))),2))</f>
        <v/>
      </c>
      <c r="BA214">
        <f>IF(AO214&lt;=0,0,ROUND(MIN(AO214,MAX(0,$F214-SUMPRODUCT(($AT$3:$BE$3&lt;BA$3)*$AH214:$AS214))),2))</f>
        <v/>
      </c>
      <c r="BB214">
        <f>IF(AP214&lt;=0,0,ROUND(MIN(AP214,MAX(0,$F214-SUMPRODUCT(($AT$3:$BE$3&lt;BB$3)*$AH214:$AS214))),2))</f>
        <v/>
      </c>
      <c r="BC214">
        <f>IF(AQ214&lt;=0,0,ROUND(MIN(AQ214,MAX(0,$F214-SUMPRODUCT(($AT$3:$BE$3&lt;BC$3)*$AH214:$AS214))),2))</f>
        <v/>
      </c>
      <c r="BD214">
        <f>IF(AR214&lt;=0,0,ROUND(MIN(AR214,MAX(0,$F214-SUMPRODUCT(($AT$3:$BE$3&lt;BD$3)*$AH214:$AS214))),2))</f>
        <v/>
      </c>
      <c r="BE214">
        <f>IF(AS214&lt;=0,0,ROUND(MIN(AS214,MAX(0,$F214-SUMPRODUCT(($AT$3:$BE$3&lt;BE$3)*$AH214:$AS214))),2))</f>
        <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row>
    <row r="215">
      <c r="A215" t="n">
        <v>210</v>
      </c>
      <c r="B215" s="29">
        <f>Months!B215</f>
        <v/>
      </c>
      <c r="C215">
        <f>Months!C215</f>
        <v/>
      </c>
      <c r="D215">
        <f>Months!D215</f>
        <v/>
      </c>
      <c r="E215">
        <f>SUM(V215:AG215)</f>
        <v/>
      </c>
      <c r="F215">
        <f>MAX(0,ROUND(C215+D215-E215,2))</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f>IF(AH215&lt;=0,0,ROUND(MIN(AH215,MAX(0,$F215-SUMPRODUCT(($AT$3:$BE$3&lt;AT$3)*$AH215:$AS215))),2))</f>
        <v/>
      </c>
      <c r="AU215">
        <f>IF(AI215&lt;=0,0,ROUND(MIN(AI215,MAX(0,$F215-SUMPRODUCT(($AT$3:$BE$3&lt;AU$3)*$AH215:$AS215))),2))</f>
        <v/>
      </c>
      <c r="AV215">
        <f>IF(AJ215&lt;=0,0,ROUND(MIN(AJ215,MAX(0,$F215-SUMPRODUCT(($AT$3:$BE$3&lt;AV$3)*$AH215:$AS215))),2))</f>
        <v/>
      </c>
      <c r="AW215">
        <f>IF(AK215&lt;=0,0,ROUND(MIN(AK215,MAX(0,$F215-SUMPRODUCT(($AT$3:$BE$3&lt;AW$3)*$AH215:$AS215))),2))</f>
        <v/>
      </c>
      <c r="AX215">
        <f>IF(AL215&lt;=0,0,ROUND(MIN(AL215,MAX(0,$F215-SUMPRODUCT(($AT$3:$BE$3&lt;AX$3)*$AH215:$AS215))),2))</f>
        <v/>
      </c>
      <c r="AY215">
        <f>IF(AM215&lt;=0,0,ROUND(MIN(AM215,MAX(0,$F215-SUMPRODUCT(($AT$3:$BE$3&lt;AY$3)*$AH215:$AS215))),2))</f>
        <v/>
      </c>
      <c r="AZ215">
        <f>IF(AN215&lt;=0,0,ROUND(MIN(AN215,MAX(0,$F215-SUMPRODUCT(($AT$3:$BE$3&lt;AZ$3)*$AH215:$AS215))),2))</f>
        <v/>
      </c>
      <c r="BA215">
        <f>IF(AO215&lt;=0,0,ROUND(MIN(AO215,MAX(0,$F215-SUMPRODUCT(($AT$3:$BE$3&lt;BA$3)*$AH215:$AS215))),2))</f>
        <v/>
      </c>
      <c r="BB215">
        <f>IF(AP215&lt;=0,0,ROUND(MIN(AP215,MAX(0,$F215-SUMPRODUCT(($AT$3:$BE$3&lt;BB$3)*$AH215:$AS215))),2))</f>
        <v/>
      </c>
      <c r="BC215">
        <f>IF(AQ215&lt;=0,0,ROUND(MIN(AQ215,MAX(0,$F215-SUMPRODUCT(($AT$3:$BE$3&lt;BC$3)*$AH215:$AS215))),2))</f>
        <v/>
      </c>
      <c r="BD215">
        <f>IF(AR215&lt;=0,0,ROUND(MIN(AR215,MAX(0,$F215-SUMPRODUCT(($AT$3:$BE$3&lt;BD$3)*$AH215:$AS215))),2))</f>
        <v/>
      </c>
      <c r="BE215">
        <f>IF(AS215&lt;=0,0,ROUND(MIN(AS215,MAX(0,$F215-SUMPRODUCT(($AT$3:$BE$3&lt;BE$3)*$AH215:$AS215))),2))</f>
        <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row>
    <row r="216">
      <c r="A216" t="n">
        <v>211</v>
      </c>
      <c r="B216" s="29">
        <f>Months!B216</f>
        <v/>
      </c>
      <c r="C216">
        <f>Months!C216</f>
        <v/>
      </c>
      <c r="D216">
        <f>Months!D216</f>
        <v/>
      </c>
      <c r="E216">
        <f>SUM(V216:AG216)</f>
        <v/>
      </c>
      <c r="F216">
        <f>MAX(0,ROUND(C216+D216-E216,2))</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f>IF(AH216&lt;=0,0,ROUND(MIN(AH216,MAX(0,$F216-SUMPRODUCT(($AT$3:$BE$3&lt;AT$3)*$AH216:$AS216))),2))</f>
        <v/>
      </c>
      <c r="AU216">
        <f>IF(AI216&lt;=0,0,ROUND(MIN(AI216,MAX(0,$F216-SUMPRODUCT(($AT$3:$BE$3&lt;AU$3)*$AH216:$AS216))),2))</f>
        <v/>
      </c>
      <c r="AV216">
        <f>IF(AJ216&lt;=0,0,ROUND(MIN(AJ216,MAX(0,$F216-SUMPRODUCT(($AT$3:$BE$3&lt;AV$3)*$AH216:$AS216))),2))</f>
        <v/>
      </c>
      <c r="AW216">
        <f>IF(AK216&lt;=0,0,ROUND(MIN(AK216,MAX(0,$F216-SUMPRODUCT(($AT$3:$BE$3&lt;AW$3)*$AH216:$AS216))),2))</f>
        <v/>
      </c>
      <c r="AX216">
        <f>IF(AL216&lt;=0,0,ROUND(MIN(AL216,MAX(0,$F216-SUMPRODUCT(($AT$3:$BE$3&lt;AX$3)*$AH216:$AS216))),2))</f>
        <v/>
      </c>
      <c r="AY216">
        <f>IF(AM216&lt;=0,0,ROUND(MIN(AM216,MAX(0,$F216-SUMPRODUCT(($AT$3:$BE$3&lt;AY$3)*$AH216:$AS216))),2))</f>
        <v/>
      </c>
      <c r="AZ216">
        <f>IF(AN216&lt;=0,0,ROUND(MIN(AN216,MAX(0,$F216-SUMPRODUCT(($AT$3:$BE$3&lt;AZ$3)*$AH216:$AS216))),2))</f>
        <v/>
      </c>
      <c r="BA216">
        <f>IF(AO216&lt;=0,0,ROUND(MIN(AO216,MAX(0,$F216-SUMPRODUCT(($AT$3:$BE$3&lt;BA$3)*$AH216:$AS216))),2))</f>
        <v/>
      </c>
      <c r="BB216">
        <f>IF(AP216&lt;=0,0,ROUND(MIN(AP216,MAX(0,$F216-SUMPRODUCT(($AT$3:$BE$3&lt;BB$3)*$AH216:$AS216))),2))</f>
        <v/>
      </c>
      <c r="BC216">
        <f>IF(AQ216&lt;=0,0,ROUND(MIN(AQ216,MAX(0,$F216-SUMPRODUCT(($AT$3:$BE$3&lt;BC$3)*$AH216:$AS216))),2))</f>
        <v/>
      </c>
      <c r="BD216">
        <f>IF(AR216&lt;=0,0,ROUND(MIN(AR216,MAX(0,$F216-SUMPRODUCT(($AT$3:$BE$3&lt;BD$3)*$AH216:$AS216))),2))</f>
        <v/>
      </c>
      <c r="BE216">
        <f>IF(AS216&lt;=0,0,ROUND(MIN(AS216,MAX(0,$F216-SUMPRODUCT(($AT$3:$BE$3&lt;BE$3)*$AH216:$AS216))),2))</f>
        <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row>
    <row r="217">
      <c r="A217" t="n">
        <v>212</v>
      </c>
      <c r="B217" s="29">
        <f>Months!B217</f>
        <v/>
      </c>
      <c r="C217">
        <f>Months!C217</f>
        <v/>
      </c>
      <c r="D217">
        <f>Months!D217</f>
        <v/>
      </c>
      <c r="E217">
        <f>SUM(V217:AG217)</f>
        <v/>
      </c>
      <c r="F217">
        <f>MAX(0,ROUND(C217+D217-E217,2))</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f>IF(AH217&lt;=0,0,ROUND(MIN(AH217,MAX(0,$F217-SUMPRODUCT(($AT$3:$BE$3&lt;AT$3)*$AH217:$AS217))),2))</f>
        <v/>
      </c>
      <c r="AU217">
        <f>IF(AI217&lt;=0,0,ROUND(MIN(AI217,MAX(0,$F217-SUMPRODUCT(($AT$3:$BE$3&lt;AU$3)*$AH217:$AS217))),2))</f>
        <v/>
      </c>
      <c r="AV217">
        <f>IF(AJ217&lt;=0,0,ROUND(MIN(AJ217,MAX(0,$F217-SUMPRODUCT(($AT$3:$BE$3&lt;AV$3)*$AH217:$AS217))),2))</f>
        <v/>
      </c>
      <c r="AW217">
        <f>IF(AK217&lt;=0,0,ROUND(MIN(AK217,MAX(0,$F217-SUMPRODUCT(($AT$3:$BE$3&lt;AW$3)*$AH217:$AS217))),2))</f>
        <v/>
      </c>
      <c r="AX217">
        <f>IF(AL217&lt;=0,0,ROUND(MIN(AL217,MAX(0,$F217-SUMPRODUCT(($AT$3:$BE$3&lt;AX$3)*$AH217:$AS217))),2))</f>
        <v/>
      </c>
      <c r="AY217">
        <f>IF(AM217&lt;=0,0,ROUND(MIN(AM217,MAX(0,$F217-SUMPRODUCT(($AT$3:$BE$3&lt;AY$3)*$AH217:$AS217))),2))</f>
        <v/>
      </c>
      <c r="AZ217">
        <f>IF(AN217&lt;=0,0,ROUND(MIN(AN217,MAX(0,$F217-SUMPRODUCT(($AT$3:$BE$3&lt;AZ$3)*$AH217:$AS217))),2))</f>
        <v/>
      </c>
      <c r="BA217">
        <f>IF(AO217&lt;=0,0,ROUND(MIN(AO217,MAX(0,$F217-SUMPRODUCT(($AT$3:$BE$3&lt;BA$3)*$AH217:$AS217))),2))</f>
        <v/>
      </c>
      <c r="BB217">
        <f>IF(AP217&lt;=0,0,ROUND(MIN(AP217,MAX(0,$F217-SUMPRODUCT(($AT$3:$BE$3&lt;BB$3)*$AH217:$AS217))),2))</f>
        <v/>
      </c>
      <c r="BC217">
        <f>IF(AQ217&lt;=0,0,ROUND(MIN(AQ217,MAX(0,$F217-SUMPRODUCT(($AT$3:$BE$3&lt;BC$3)*$AH217:$AS217))),2))</f>
        <v/>
      </c>
      <c r="BD217">
        <f>IF(AR217&lt;=0,0,ROUND(MIN(AR217,MAX(0,$F217-SUMPRODUCT(($AT$3:$BE$3&lt;BD$3)*$AH217:$AS217))),2))</f>
        <v/>
      </c>
      <c r="BE217">
        <f>IF(AS217&lt;=0,0,ROUND(MIN(AS217,MAX(0,$F217-SUMPRODUCT(($AT$3:$BE$3&lt;BE$3)*$AH217:$AS217))),2))</f>
        <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row>
    <row r="218">
      <c r="A218" t="n">
        <v>213</v>
      </c>
      <c r="B218" s="29">
        <f>Months!B218</f>
        <v/>
      </c>
      <c r="C218">
        <f>Months!C218</f>
        <v/>
      </c>
      <c r="D218">
        <f>Months!D218</f>
        <v/>
      </c>
      <c r="E218">
        <f>SUM(V218:AG218)</f>
        <v/>
      </c>
      <c r="F218">
        <f>MAX(0,ROUND(C218+D218-E218,2))</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f>IF(AH218&lt;=0,0,ROUND(MIN(AH218,MAX(0,$F218-SUMPRODUCT(($AT$3:$BE$3&lt;AT$3)*$AH218:$AS218))),2))</f>
        <v/>
      </c>
      <c r="AU218">
        <f>IF(AI218&lt;=0,0,ROUND(MIN(AI218,MAX(0,$F218-SUMPRODUCT(($AT$3:$BE$3&lt;AU$3)*$AH218:$AS218))),2))</f>
        <v/>
      </c>
      <c r="AV218">
        <f>IF(AJ218&lt;=0,0,ROUND(MIN(AJ218,MAX(0,$F218-SUMPRODUCT(($AT$3:$BE$3&lt;AV$3)*$AH218:$AS218))),2))</f>
        <v/>
      </c>
      <c r="AW218">
        <f>IF(AK218&lt;=0,0,ROUND(MIN(AK218,MAX(0,$F218-SUMPRODUCT(($AT$3:$BE$3&lt;AW$3)*$AH218:$AS218))),2))</f>
        <v/>
      </c>
      <c r="AX218">
        <f>IF(AL218&lt;=0,0,ROUND(MIN(AL218,MAX(0,$F218-SUMPRODUCT(($AT$3:$BE$3&lt;AX$3)*$AH218:$AS218))),2))</f>
        <v/>
      </c>
      <c r="AY218">
        <f>IF(AM218&lt;=0,0,ROUND(MIN(AM218,MAX(0,$F218-SUMPRODUCT(($AT$3:$BE$3&lt;AY$3)*$AH218:$AS218))),2))</f>
        <v/>
      </c>
      <c r="AZ218">
        <f>IF(AN218&lt;=0,0,ROUND(MIN(AN218,MAX(0,$F218-SUMPRODUCT(($AT$3:$BE$3&lt;AZ$3)*$AH218:$AS218))),2))</f>
        <v/>
      </c>
      <c r="BA218">
        <f>IF(AO218&lt;=0,0,ROUND(MIN(AO218,MAX(0,$F218-SUMPRODUCT(($AT$3:$BE$3&lt;BA$3)*$AH218:$AS218))),2))</f>
        <v/>
      </c>
      <c r="BB218">
        <f>IF(AP218&lt;=0,0,ROUND(MIN(AP218,MAX(0,$F218-SUMPRODUCT(($AT$3:$BE$3&lt;BB$3)*$AH218:$AS218))),2))</f>
        <v/>
      </c>
      <c r="BC218">
        <f>IF(AQ218&lt;=0,0,ROUND(MIN(AQ218,MAX(0,$F218-SUMPRODUCT(($AT$3:$BE$3&lt;BC$3)*$AH218:$AS218))),2))</f>
        <v/>
      </c>
      <c r="BD218">
        <f>IF(AR218&lt;=0,0,ROUND(MIN(AR218,MAX(0,$F218-SUMPRODUCT(($AT$3:$BE$3&lt;BD$3)*$AH218:$AS218))),2))</f>
        <v/>
      </c>
      <c r="BE218">
        <f>IF(AS218&lt;=0,0,ROUND(MIN(AS218,MAX(0,$F218-SUMPRODUCT(($AT$3:$BE$3&lt;BE$3)*$AH218:$AS218))),2))</f>
        <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row>
    <row r="219">
      <c r="A219" t="n">
        <v>214</v>
      </c>
      <c r="B219" s="29">
        <f>Months!B219</f>
        <v/>
      </c>
      <c r="C219">
        <f>Months!C219</f>
        <v/>
      </c>
      <c r="D219">
        <f>Months!D219</f>
        <v/>
      </c>
      <c r="E219">
        <f>SUM(V219:AG219)</f>
        <v/>
      </c>
      <c r="F219">
        <f>MAX(0,ROUND(C219+D219-E219,2))</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f>IF(AH219&lt;=0,0,ROUND(MIN(AH219,MAX(0,$F219-SUMPRODUCT(($AT$3:$BE$3&lt;AT$3)*$AH219:$AS219))),2))</f>
        <v/>
      </c>
      <c r="AU219">
        <f>IF(AI219&lt;=0,0,ROUND(MIN(AI219,MAX(0,$F219-SUMPRODUCT(($AT$3:$BE$3&lt;AU$3)*$AH219:$AS219))),2))</f>
        <v/>
      </c>
      <c r="AV219">
        <f>IF(AJ219&lt;=0,0,ROUND(MIN(AJ219,MAX(0,$F219-SUMPRODUCT(($AT$3:$BE$3&lt;AV$3)*$AH219:$AS219))),2))</f>
        <v/>
      </c>
      <c r="AW219">
        <f>IF(AK219&lt;=0,0,ROUND(MIN(AK219,MAX(0,$F219-SUMPRODUCT(($AT$3:$BE$3&lt;AW$3)*$AH219:$AS219))),2))</f>
        <v/>
      </c>
      <c r="AX219">
        <f>IF(AL219&lt;=0,0,ROUND(MIN(AL219,MAX(0,$F219-SUMPRODUCT(($AT$3:$BE$3&lt;AX$3)*$AH219:$AS219))),2))</f>
        <v/>
      </c>
      <c r="AY219">
        <f>IF(AM219&lt;=0,0,ROUND(MIN(AM219,MAX(0,$F219-SUMPRODUCT(($AT$3:$BE$3&lt;AY$3)*$AH219:$AS219))),2))</f>
        <v/>
      </c>
      <c r="AZ219">
        <f>IF(AN219&lt;=0,0,ROUND(MIN(AN219,MAX(0,$F219-SUMPRODUCT(($AT$3:$BE$3&lt;AZ$3)*$AH219:$AS219))),2))</f>
        <v/>
      </c>
      <c r="BA219">
        <f>IF(AO219&lt;=0,0,ROUND(MIN(AO219,MAX(0,$F219-SUMPRODUCT(($AT$3:$BE$3&lt;BA$3)*$AH219:$AS219))),2))</f>
        <v/>
      </c>
      <c r="BB219">
        <f>IF(AP219&lt;=0,0,ROUND(MIN(AP219,MAX(0,$F219-SUMPRODUCT(($AT$3:$BE$3&lt;BB$3)*$AH219:$AS219))),2))</f>
        <v/>
      </c>
      <c r="BC219">
        <f>IF(AQ219&lt;=0,0,ROUND(MIN(AQ219,MAX(0,$F219-SUMPRODUCT(($AT$3:$BE$3&lt;BC$3)*$AH219:$AS219))),2))</f>
        <v/>
      </c>
      <c r="BD219">
        <f>IF(AR219&lt;=0,0,ROUND(MIN(AR219,MAX(0,$F219-SUMPRODUCT(($AT$3:$BE$3&lt;BD$3)*$AH219:$AS219))),2))</f>
        <v/>
      </c>
      <c r="BE219">
        <f>IF(AS219&lt;=0,0,ROUND(MIN(AS219,MAX(0,$F219-SUMPRODUCT(($AT$3:$BE$3&lt;BE$3)*$AH219:$AS219))),2))</f>
        <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row>
    <row r="220">
      <c r="A220" t="n">
        <v>215</v>
      </c>
      <c r="B220" s="29">
        <f>Months!B220</f>
        <v/>
      </c>
      <c r="C220">
        <f>Months!C220</f>
        <v/>
      </c>
      <c r="D220">
        <f>Months!D220</f>
        <v/>
      </c>
      <c r="E220">
        <f>SUM(V220:AG220)</f>
        <v/>
      </c>
      <c r="F220">
        <f>MAX(0,ROUND(C220+D220-E220,2))</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f>IF(AH220&lt;=0,0,ROUND(MIN(AH220,MAX(0,$F220-SUMPRODUCT(($AT$3:$BE$3&lt;AT$3)*$AH220:$AS220))),2))</f>
        <v/>
      </c>
      <c r="AU220">
        <f>IF(AI220&lt;=0,0,ROUND(MIN(AI220,MAX(0,$F220-SUMPRODUCT(($AT$3:$BE$3&lt;AU$3)*$AH220:$AS220))),2))</f>
        <v/>
      </c>
      <c r="AV220">
        <f>IF(AJ220&lt;=0,0,ROUND(MIN(AJ220,MAX(0,$F220-SUMPRODUCT(($AT$3:$BE$3&lt;AV$3)*$AH220:$AS220))),2))</f>
        <v/>
      </c>
      <c r="AW220">
        <f>IF(AK220&lt;=0,0,ROUND(MIN(AK220,MAX(0,$F220-SUMPRODUCT(($AT$3:$BE$3&lt;AW$3)*$AH220:$AS220))),2))</f>
        <v/>
      </c>
      <c r="AX220">
        <f>IF(AL220&lt;=0,0,ROUND(MIN(AL220,MAX(0,$F220-SUMPRODUCT(($AT$3:$BE$3&lt;AX$3)*$AH220:$AS220))),2))</f>
        <v/>
      </c>
      <c r="AY220">
        <f>IF(AM220&lt;=0,0,ROUND(MIN(AM220,MAX(0,$F220-SUMPRODUCT(($AT$3:$BE$3&lt;AY$3)*$AH220:$AS220))),2))</f>
        <v/>
      </c>
      <c r="AZ220">
        <f>IF(AN220&lt;=0,0,ROUND(MIN(AN220,MAX(0,$F220-SUMPRODUCT(($AT$3:$BE$3&lt;AZ$3)*$AH220:$AS220))),2))</f>
        <v/>
      </c>
      <c r="BA220">
        <f>IF(AO220&lt;=0,0,ROUND(MIN(AO220,MAX(0,$F220-SUMPRODUCT(($AT$3:$BE$3&lt;BA$3)*$AH220:$AS220))),2))</f>
        <v/>
      </c>
      <c r="BB220">
        <f>IF(AP220&lt;=0,0,ROUND(MIN(AP220,MAX(0,$F220-SUMPRODUCT(($AT$3:$BE$3&lt;BB$3)*$AH220:$AS220))),2))</f>
        <v/>
      </c>
      <c r="BC220">
        <f>IF(AQ220&lt;=0,0,ROUND(MIN(AQ220,MAX(0,$F220-SUMPRODUCT(($AT$3:$BE$3&lt;BC$3)*$AH220:$AS220))),2))</f>
        <v/>
      </c>
      <c r="BD220">
        <f>IF(AR220&lt;=0,0,ROUND(MIN(AR220,MAX(0,$F220-SUMPRODUCT(($AT$3:$BE$3&lt;BD$3)*$AH220:$AS220))),2))</f>
        <v/>
      </c>
      <c r="BE220">
        <f>IF(AS220&lt;=0,0,ROUND(MIN(AS220,MAX(0,$F220-SUMPRODUCT(($AT$3:$BE$3&lt;BE$3)*$AH220:$AS220))),2))</f>
        <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row>
    <row r="221">
      <c r="A221" t="n">
        <v>216</v>
      </c>
      <c r="B221" s="29">
        <f>Months!B221</f>
        <v/>
      </c>
      <c r="C221">
        <f>Months!C221</f>
        <v/>
      </c>
      <c r="D221">
        <f>Months!D221</f>
        <v/>
      </c>
      <c r="E221">
        <f>SUM(V221:AG221)</f>
        <v/>
      </c>
      <c r="F221">
        <f>MAX(0,ROUND(C221+D221-E221,2))</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f>IF(AH221&lt;=0,0,ROUND(MIN(AH221,MAX(0,$F221-SUMPRODUCT(($AT$3:$BE$3&lt;AT$3)*$AH221:$AS221))),2))</f>
        <v/>
      </c>
      <c r="AU221">
        <f>IF(AI221&lt;=0,0,ROUND(MIN(AI221,MAX(0,$F221-SUMPRODUCT(($AT$3:$BE$3&lt;AU$3)*$AH221:$AS221))),2))</f>
        <v/>
      </c>
      <c r="AV221">
        <f>IF(AJ221&lt;=0,0,ROUND(MIN(AJ221,MAX(0,$F221-SUMPRODUCT(($AT$3:$BE$3&lt;AV$3)*$AH221:$AS221))),2))</f>
        <v/>
      </c>
      <c r="AW221">
        <f>IF(AK221&lt;=0,0,ROUND(MIN(AK221,MAX(0,$F221-SUMPRODUCT(($AT$3:$BE$3&lt;AW$3)*$AH221:$AS221))),2))</f>
        <v/>
      </c>
      <c r="AX221">
        <f>IF(AL221&lt;=0,0,ROUND(MIN(AL221,MAX(0,$F221-SUMPRODUCT(($AT$3:$BE$3&lt;AX$3)*$AH221:$AS221))),2))</f>
        <v/>
      </c>
      <c r="AY221">
        <f>IF(AM221&lt;=0,0,ROUND(MIN(AM221,MAX(0,$F221-SUMPRODUCT(($AT$3:$BE$3&lt;AY$3)*$AH221:$AS221))),2))</f>
        <v/>
      </c>
      <c r="AZ221">
        <f>IF(AN221&lt;=0,0,ROUND(MIN(AN221,MAX(0,$F221-SUMPRODUCT(($AT$3:$BE$3&lt;AZ$3)*$AH221:$AS221))),2))</f>
        <v/>
      </c>
      <c r="BA221">
        <f>IF(AO221&lt;=0,0,ROUND(MIN(AO221,MAX(0,$F221-SUMPRODUCT(($AT$3:$BE$3&lt;BA$3)*$AH221:$AS221))),2))</f>
        <v/>
      </c>
      <c r="BB221">
        <f>IF(AP221&lt;=0,0,ROUND(MIN(AP221,MAX(0,$F221-SUMPRODUCT(($AT$3:$BE$3&lt;BB$3)*$AH221:$AS221))),2))</f>
        <v/>
      </c>
      <c r="BC221">
        <f>IF(AQ221&lt;=0,0,ROUND(MIN(AQ221,MAX(0,$F221-SUMPRODUCT(($AT$3:$BE$3&lt;BC$3)*$AH221:$AS221))),2))</f>
        <v/>
      </c>
      <c r="BD221">
        <f>IF(AR221&lt;=0,0,ROUND(MIN(AR221,MAX(0,$F221-SUMPRODUCT(($AT$3:$BE$3&lt;BD$3)*$AH221:$AS221))),2))</f>
        <v/>
      </c>
      <c r="BE221">
        <f>IF(AS221&lt;=0,0,ROUND(MIN(AS221,MAX(0,$F221-SUMPRODUCT(($AT$3:$BE$3&lt;BE$3)*$AH221:$AS221))),2))</f>
        <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row>
    <row r="222">
      <c r="A222" t="n">
        <v>217</v>
      </c>
      <c r="B222" s="29">
        <f>Months!B222</f>
        <v/>
      </c>
      <c r="C222">
        <f>Months!C222</f>
        <v/>
      </c>
      <c r="D222">
        <f>Months!D222</f>
        <v/>
      </c>
      <c r="E222">
        <f>SUM(V222:AG222)</f>
        <v/>
      </c>
      <c r="F222">
        <f>MAX(0,ROUND(C222+D222-E222,2))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f>IF(AH222&lt;=0,0,ROUND(MIN(AH222,MAX(0,$F222-SUMPRODUCT(($AT$3:$BE$3&lt;AT$3)*$AH222:$AS222))),2))</f>
        <v/>
      </c>
      <c r="AU222">
        <f>IF(AI222&lt;=0,0,ROUND(MIN(AI222,MAX(0,$F222-SUMPRODUCT(($AT$3:$BE$3&lt;AU$3)*$AH222:$AS222))),2))</f>
        <v/>
      </c>
      <c r="AV222">
        <f>IF(AJ222&lt;=0,0,ROUND(MIN(AJ222,MAX(0,$F222-SUMPRODUCT(($AT$3:$BE$3&lt;AV$3)*$AH222:$AS222))),2))</f>
        <v/>
      </c>
      <c r="AW222">
        <f>IF(AK222&lt;=0,0,ROUND(MIN(AK222,MAX(0,$F222-SUMPRODUCT(($AT$3:$BE$3&lt;AW$3)*$AH222:$AS222))),2))</f>
        <v/>
      </c>
      <c r="AX222">
        <f>IF(AL222&lt;=0,0,ROUND(MIN(AL222,MAX(0,$F222-SUMPRODUCT(($AT$3:$BE$3&lt;AX$3)*$AH222:$AS222))),2))</f>
        <v/>
      </c>
      <c r="AY222">
        <f>IF(AM222&lt;=0,0,ROUND(MIN(AM222,MAX(0,$F222-SUMPRODUCT(($AT$3:$BE$3&lt;AY$3)*$AH222:$AS222))),2))</f>
        <v/>
      </c>
      <c r="AZ222">
        <f>IF(AN222&lt;=0,0,ROUND(MIN(AN222,MAX(0,$F222-SUMPRODUCT(($AT$3:$BE$3&lt;AZ$3)*$AH222:$AS222))),2))</f>
        <v/>
      </c>
      <c r="BA222">
        <f>IF(AO222&lt;=0,0,ROUND(MIN(AO222,MAX(0,$F222-SUMPRODUCT(($AT$3:$BE$3&lt;BA$3)*$AH222:$AS222))),2))</f>
        <v/>
      </c>
      <c r="BB222">
        <f>IF(AP222&lt;=0,0,ROUND(MIN(AP222,MAX(0,$F222-SUMPRODUCT(($AT$3:$BE$3&lt;BB$3)*$AH222:$AS222))),2))</f>
        <v/>
      </c>
      <c r="BC222">
        <f>IF(AQ222&lt;=0,0,ROUND(MIN(AQ222,MAX(0,$F222-SUMPRODUCT(($AT$3:$BE$3&lt;BC$3)*$AH222:$AS222))),2))</f>
        <v/>
      </c>
      <c r="BD222">
        <f>IF(AR222&lt;=0,0,ROUND(MIN(AR222,MAX(0,$F222-SUMPRODUCT(($AT$3:$BE$3&lt;BD$3)*$AH222:$AS222))),2))</f>
        <v/>
      </c>
      <c r="BE222">
        <f>IF(AS222&lt;=0,0,ROUND(MIN(AS222,MAX(0,$F222-SUMPRODUCT(($AT$3:$BE$3&lt;BE$3)*$AH222:$AS222))),2))</f>
        <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row>
    <row r="223">
      <c r="A223" t="n">
        <v>218</v>
      </c>
      <c r="B223" s="29">
        <f>Months!B223</f>
        <v/>
      </c>
      <c r="C223">
        <f>Months!C223</f>
        <v/>
      </c>
      <c r="D223">
        <f>Months!D223</f>
        <v/>
      </c>
      <c r="E223">
        <f>SUM(V223:AG223)</f>
        <v/>
      </c>
      <c r="F223">
        <f>MAX(0,ROUND(C223+D223-E223,2))</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f>IF(AH223&lt;=0,0,ROUND(MIN(AH223,MAX(0,$F223-SUMPRODUCT(($AT$3:$BE$3&lt;AT$3)*$AH223:$AS223))),2))</f>
        <v/>
      </c>
      <c r="AU223">
        <f>IF(AI223&lt;=0,0,ROUND(MIN(AI223,MAX(0,$F223-SUMPRODUCT(($AT$3:$BE$3&lt;AU$3)*$AH223:$AS223))),2))</f>
        <v/>
      </c>
      <c r="AV223">
        <f>IF(AJ223&lt;=0,0,ROUND(MIN(AJ223,MAX(0,$F223-SUMPRODUCT(($AT$3:$BE$3&lt;AV$3)*$AH223:$AS223))),2))</f>
        <v/>
      </c>
      <c r="AW223">
        <f>IF(AK223&lt;=0,0,ROUND(MIN(AK223,MAX(0,$F223-SUMPRODUCT(($AT$3:$BE$3&lt;AW$3)*$AH223:$AS223))),2))</f>
        <v/>
      </c>
      <c r="AX223">
        <f>IF(AL223&lt;=0,0,ROUND(MIN(AL223,MAX(0,$F223-SUMPRODUCT(($AT$3:$BE$3&lt;AX$3)*$AH223:$AS223))),2))</f>
        <v/>
      </c>
      <c r="AY223">
        <f>IF(AM223&lt;=0,0,ROUND(MIN(AM223,MAX(0,$F223-SUMPRODUCT(($AT$3:$BE$3&lt;AY$3)*$AH223:$AS223))),2))</f>
        <v/>
      </c>
      <c r="AZ223">
        <f>IF(AN223&lt;=0,0,ROUND(MIN(AN223,MAX(0,$F223-SUMPRODUCT(($AT$3:$BE$3&lt;AZ$3)*$AH223:$AS223))),2))</f>
        <v/>
      </c>
      <c r="BA223">
        <f>IF(AO223&lt;=0,0,ROUND(MIN(AO223,MAX(0,$F223-SUMPRODUCT(($AT$3:$BE$3&lt;BA$3)*$AH223:$AS223))),2))</f>
        <v/>
      </c>
      <c r="BB223">
        <f>IF(AP223&lt;=0,0,ROUND(MIN(AP223,MAX(0,$F223-SUMPRODUCT(($AT$3:$BE$3&lt;BB$3)*$AH223:$AS223))),2))</f>
        <v/>
      </c>
      <c r="BC223">
        <f>IF(AQ223&lt;=0,0,ROUND(MIN(AQ223,MAX(0,$F223-SUMPRODUCT(($AT$3:$BE$3&lt;BC$3)*$AH223:$AS223))),2))</f>
        <v/>
      </c>
      <c r="BD223">
        <f>IF(AR223&lt;=0,0,ROUND(MIN(AR223,MAX(0,$F223-SUMPRODUCT(($AT$3:$BE$3&lt;BD$3)*$AH223:$AS223))),2))</f>
        <v/>
      </c>
      <c r="BE223">
        <f>IF(AS223&lt;=0,0,ROUND(MIN(AS223,MAX(0,$F223-SUMPRODUCT(($AT$3:$BE$3&lt;BE$3)*$AH223:$AS223))),2))</f>
        <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row>
    <row r="224">
      <c r="A224" t="n">
        <v>219</v>
      </c>
      <c r="B224" s="29">
        <f>Months!B224</f>
        <v/>
      </c>
      <c r="C224">
        <f>Months!C224</f>
        <v/>
      </c>
      <c r="D224">
        <f>Months!D224</f>
        <v/>
      </c>
      <c r="E224">
        <f>SUM(V224:AG224)</f>
        <v/>
      </c>
      <c r="F224">
        <f>MAX(0,ROUND(C224+D224-E224,2))</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f>IF(AH224&lt;=0,0,ROUND(MIN(AH224,MAX(0,$F224-SUMPRODUCT(($AT$3:$BE$3&lt;AT$3)*$AH224:$AS224))),2))</f>
        <v/>
      </c>
      <c r="AU224">
        <f>IF(AI224&lt;=0,0,ROUND(MIN(AI224,MAX(0,$F224-SUMPRODUCT(($AT$3:$BE$3&lt;AU$3)*$AH224:$AS224))),2))</f>
        <v/>
      </c>
      <c r="AV224">
        <f>IF(AJ224&lt;=0,0,ROUND(MIN(AJ224,MAX(0,$F224-SUMPRODUCT(($AT$3:$BE$3&lt;AV$3)*$AH224:$AS224))),2))</f>
        <v/>
      </c>
      <c r="AW224">
        <f>IF(AK224&lt;=0,0,ROUND(MIN(AK224,MAX(0,$F224-SUMPRODUCT(($AT$3:$BE$3&lt;AW$3)*$AH224:$AS224))),2))</f>
        <v/>
      </c>
      <c r="AX224">
        <f>IF(AL224&lt;=0,0,ROUND(MIN(AL224,MAX(0,$F224-SUMPRODUCT(($AT$3:$BE$3&lt;AX$3)*$AH224:$AS224))),2))</f>
        <v/>
      </c>
      <c r="AY224">
        <f>IF(AM224&lt;=0,0,ROUND(MIN(AM224,MAX(0,$F224-SUMPRODUCT(($AT$3:$BE$3&lt;AY$3)*$AH224:$AS224))),2))</f>
        <v/>
      </c>
      <c r="AZ224">
        <f>IF(AN224&lt;=0,0,ROUND(MIN(AN224,MAX(0,$F224-SUMPRODUCT(($AT$3:$BE$3&lt;AZ$3)*$AH224:$AS224))),2))</f>
        <v/>
      </c>
      <c r="BA224">
        <f>IF(AO224&lt;=0,0,ROUND(MIN(AO224,MAX(0,$F224-SUMPRODUCT(($AT$3:$BE$3&lt;BA$3)*$AH224:$AS224))),2))</f>
        <v/>
      </c>
      <c r="BB224">
        <f>IF(AP224&lt;=0,0,ROUND(MIN(AP224,MAX(0,$F224-SUMPRODUCT(($AT$3:$BE$3&lt;BB$3)*$AH224:$AS224))),2))</f>
        <v/>
      </c>
      <c r="BC224">
        <f>IF(AQ224&lt;=0,0,ROUND(MIN(AQ224,MAX(0,$F224-SUMPRODUCT(($AT$3:$BE$3&lt;BC$3)*$AH224:$AS224))),2))</f>
        <v/>
      </c>
      <c r="BD224">
        <f>IF(AR224&lt;=0,0,ROUND(MIN(AR224,MAX(0,$F224-SUMPRODUCT(($AT$3:$BE$3&lt;BD$3)*$AH224:$AS224))),2))</f>
        <v/>
      </c>
      <c r="BE224">
        <f>IF(AS224&lt;=0,0,ROUND(MIN(AS224,MAX(0,$F224-SUMPRODUCT(($AT$3:$BE$3&lt;BE$3)*$AH224:$AS224))),2))</f>
        <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row>
    <row r="225">
      <c r="A225" t="n">
        <v>220</v>
      </c>
      <c r="B225" s="29">
        <f>Months!B225</f>
        <v/>
      </c>
      <c r="C225">
        <f>Months!C225</f>
        <v/>
      </c>
      <c r="D225">
        <f>Months!D225</f>
        <v/>
      </c>
      <c r="E225">
        <f>SUM(V225:AG225)</f>
        <v/>
      </c>
      <c r="F225">
        <f>MAX(0,ROUND(C225+D225-E225,2))</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f>IF(AH225&lt;=0,0,ROUND(MIN(AH225,MAX(0,$F225-SUMPRODUCT(($AT$3:$BE$3&lt;AT$3)*$AH225:$AS225))),2))</f>
        <v/>
      </c>
      <c r="AU225">
        <f>IF(AI225&lt;=0,0,ROUND(MIN(AI225,MAX(0,$F225-SUMPRODUCT(($AT$3:$BE$3&lt;AU$3)*$AH225:$AS225))),2))</f>
        <v/>
      </c>
      <c r="AV225">
        <f>IF(AJ225&lt;=0,0,ROUND(MIN(AJ225,MAX(0,$F225-SUMPRODUCT(($AT$3:$BE$3&lt;AV$3)*$AH225:$AS225))),2))</f>
        <v/>
      </c>
      <c r="AW225">
        <f>IF(AK225&lt;=0,0,ROUND(MIN(AK225,MAX(0,$F225-SUMPRODUCT(($AT$3:$BE$3&lt;AW$3)*$AH225:$AS225))),2))</f>
        <v/>
      </c>
      <c r="AX225">
        <f>IF(AL225&lt;=0,0,ROUND(MIN(AL225,MAX(0,$F225-SUMPRODUCT(($AT$3:$BE$3&lt;AX$3)*$AH225:$AS225))),2))</f>
        <v/>
      </c>
      <c r="AY225">
        <f>IF(AM225&lt;=0,0,ROUND(MIN(AM225,MAX(0,$F225-SUMPRODUCT(($AT$3:$BE$3&lt;AY$3)*$AH225:$AS225))),2))</f>
        <v/>
      </c>
      <c r="AZ225">
        <f>IF(AN225&lt;=0,0,ROUND(MIN(AN225,MAX(0,$F225-SUMPRODUCT(($AT$3:$BE$3&lt;AZ$3)*$AH225:$AS225))),2))</f>
        <v/>
      </c>
      <c r="BA225">
        <f>IF(AO225&lt;=0,0,ROUND(MIN(AO225,MAX(0,$F225-SUMPRODUCT(($AT$3:$BE$3&lt;BA$3)*$AH225:$AS225))),2))</f>
        <v/>
      </c>
      <c r="BB225">
        <f>IF(AP225&lt;=0,0,ROUND(MIN(AP225,MAX(0,$F225-SUMPRODUCT(($AT$3:$BE$3&lt;BB$3)*$AH225:$AS225))),2))</f>
        <v/>
      </c>
      <c r="BC225">
        <f>IF(AQ225&lt;=0,0,ROUND(MIN(AQ225,MAX(0,$F225-SUMPRODUCT(($AT$3:$BE$3&lt;BC$3)*$AH225:$AS225))),2))</f>
        <v/>
      </c>
      <c r="BD225">
        <f>IF(AR225&lt;=0,0,ROUND(MIN(AR225,MAX(0,$F225-SUMPRODUCT(($AT$3:$BE$3&lt;BD$3)*$AH225:$AS225))),2))</f>
        <v/>
      </c>
      <c r="BE225">
        <f>IF(AS225&lt;=0,0,ROUND(MIN(AS225,MAX(0,$F225-SUMPRODUCT(($AT$3:$BE$3&lt;BE$3)*$AH225:$AS225))),2))</f>
        <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row>
    <row r="226">
      <c r="A226" t="n">
        <v>221</v>
      </c>
      <c r="B226" s="29">
        <f>Months!B226</f>
        <v/>
      </c>
      <c r="C226">
        <f>Months!C226</f>
        <v/>
      </c>
      <c r="D226">
        <f>Months!D226</f>
        <v/>
      </c>
      <c r="E226">
        <f>SUM(V226:AG226)</f>
        <v/>
      </c>
      <c r="F226">
        <f>MAX(0,ROUND(C226+D226-E226,2))</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f>IF(AH226&lt;=0,0,ROUND(MIN(AH226,MAX(0,$F226-SUMPRODUCT(($AT$3:$BE$3&lt;AT$3)*$AH226:$AS226))),2))</f>
        <v/>
      </c>
      <c r="AU226">
        <f>IF(AI226&lt;=0,0,ROUND(MIN(AI226,MAX(0,$F226-SUMPRODUCT(($AT$3:$BE$3&lt;AU$3)*$AH226:$AS226))),2))</f>
        <v/>
      </c>
      <c r="AV226">
        <f>IF(AJ226&lt;=0,0,ROUND(MIN(AJ226,MAX(0,$F226-SUMPRODUCT(($AT$3:$BE$3&lt;AV$3)*$AH226:$AS226))),2))</f>
        <v/>
      </c>
      <c r="AW226">
        <f>IF(AK226&lt;=0,0,ROUND(MIN(AK226,MAX(0,$F226-SUMPRODUCT(($AT$3:$BE$3&lt;AW$3)*$AH226:$AS226))),2))</f>
        <v/>
      </c>
      <c r="AX226">
        <f>IF(AL226&lt;=0,0,ROUND(MIN(AL226,MAX(0,$F226-SUMPRODUCT(($AT$3:$BE$3&lt;AX$3)*$AH226:$AS226))),2))</f>
        <v/>
      </c>
      <c r="AY226">
        <f>IF(AM226&lt;=0,0,ROUND(MIN(AM226,MAX(0,$F226-SUMPRODUCT(($AT$3:$BE$3&lt;AY$3)*$AH226:$AS226))),2))</f>
        <v/>
      </c>
      <c r="AZ226">
        <f>IF(AN226&lt;=0,0,ROUND(MIN(AN226,MAX(0,$F226-SUMPRODUCT(($AT$3:$BE$3&lt;AZ$3)*$AH226:$AS226))),2))</f>
        <v/>
      </c>
      <c r="BA226">
        <f>IF(AO226&lt;=0,0,ROUND(MIN(AO226,MAX(0,$F226-SUMPRODUCT(($AT$3:$BE$3&lt;BA$3)*$AH226:$AS226))),2))</f>
        <v/>
      </c>
      <c r="BB226">
        <f>IF(AP226&lt;=0,0,ROUND(MIN(AP226,MAX(0,$F226-SUMPRODUCT(($AT$3:$BE$3&lt;BB$3)*$AH226:$AS226))),2))</f>
        <v/>
      </c>
      <c r="BC226">
        <f>IF(AQ226&lt;=0,0,ROUND(MIN(AQ226,MAX(0,$F226-SUMPRODUCT(($AT$3:$BE$3&lt;BC$3)*$AH226:$AS226))),2))</f>
        <v/>
      </c>
      <c r="BD226">
        <f>IF(AR226&lt;=0,0,ROUND(MIN(AR226,MAX(0,$F226-SUMPRODUCT(($AT$3:$BE$3&lt;BD$3)*$AH226:$AS226))),2))</f>
        <v/>
      </c>
      <c r="BE226">
        <f>IF(AS226&lt;=0,0,ROUND(MIN(AS226,MAX(0,$F226-SUMPRODUCT(($AT$3:$BE$3&lt;BE$3)*$AH226:$AS226))),2))</f>
        <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row>
    <row r="227">
      <c r="A227" t="n">
        <v>222</v>
      </c>
      <c r="B227" s="29">
        <f>Months!B227</f>
        <v/>
      </c>
      <c r="C227">
        <f>Months!C227</f>
        <v/>
      </c>
      <c r="D227">
        <f>Months!D227</f>
        <v/>
      </c>
      <c r="E227">
        <f>SUM(V227:AG227)</f>
        <v/>
      </c>
      <c r="F227">
        <f>MAX(0,ROUND(C227+D227-E227,2))</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f>IF(AH227&lt;=0,0,ROUND(MIN(AH227,MAX(0,$F227-SUMPRODUCT(($AT$3:$BE$3&lt;AT$3)*$AH227:$AS227))),2))</f>
        <v/>
      </c>
      <c r="AU227">
        <f>IF(AI227&lt;=0,0,ROUND(MIN(AI227,MAX(0,$F227-SUMPRODUCT(($AT$3:$BE$3&lt;AU$3)*$AH227:$AS227))),2))</f>
        <v/>
      </c>
      <c r="AV227">
        <f>IF(AJ227&lt;=0,0,ROUND(MIN(AJ227,MAX(0,$F227-SUMPRODUCT(($AT$3:$BE$3&lt;AV$3)*$AH227:$AS227))),2))</f>
        <v/>
      </c>
      <c r="AW227">
        <f>IF(AK227&lt;=0,0,ROUND(MIN(AK227,MAX(0,$F227-SUMPRODUCT(($AT$3:$BE$3&lt;AW$3)*$AH227:$AS227))),2))</f>
        <v/>
      </c>
      <c r="AX227">
        <f>IF(AL227&lt;=0,0,ROUND(MIN(AL227,MAX(0,$F227-SUMPRODUCT(($AT$3:$BE$3&lt;AX$3)*$AH227:$AS227))),2))</f>
        <v/>
      </c>
      <c r="AY227">
        <f>IF(AM227&lt;=0,0,ROUND(MIN(AM227,MAX(0,$F227-SUMPRODUCT(($AT$3:$BE$3&lt;AY$3)*$AH227:$AS227))),2))</f>
        <v/>
      </c>
      <c r="AZ227">
        <f>IF(AN227&lt;=0,0,ROUND(MIN(AN227,MAX(0,$F227-SUMPRODUCT(($AT$3:$BE$3&lt;AZ$3)*$AH227:$AS227))),2))</f>
        <v/>
      </c>
      <c r="BA227">
        <f>IF(AO227&lt;=0,0,ROUND(MIN(AO227,MAX(0,$F227-SUMPRODUCT(($AT$3:$BE$3&lt;BA$3)*$AH227:$AS227))),2))</f>
        <v/>
      </c>
      <c r="BB227">
        <f>IF(AP227&lt;=0,0,ROUND(MIN(AP227,MAX(0,$F227-SUMPRODUCT(($AT$3:$BE$3&lt;BB$3)*$AH227:$AS227))),2))</f>
        <v/>
      </c>
      <c r="BC227">
        <f>IF(AQ227&lt;=0,0,ROUND(MIN(AQ227,MAX(0,$F227-SUMPRODUCT(($AT$3:$BE$3&lt;BC$3)*$AH227:$AS227))),2))</f>
        <v/>
      </c>
      <c r="BD227">
        <f>IF(AR227&lt;=0,0,ROUND(MIN(AR227,MAX(0,$F227-SUMPRODUCT(($AT$3:$BE$3&lt;BD$3)*$AH227:$AS227))),2))</f>
        <v/>
      </c>
      <c r="BE227">
        <f>IF(AS227&lt;=0,0,ROUND(MIN(AS227,MAX(0,$F227-SUMPRODUCT(($AT$3:$BE$3&lt;BE$3)*$AH227:$AS227))),2))</f>
        <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row>
    <row r="228">
      <c r="A228" t="n">
        <v>223</v>
      </c>
      <c r="B228" s="29">
        <f>Months!B228</f>
        <v/>
      </c>
      <c r="C228">
        <f>Months!C228</f>
        <v/>
      </c>
      <c r="D228">
        <f>Months!D228</f>
        <v/>
      </c>
      <c r="E228">
        <f>SUM(V228:AG228)</f>
        <v/>
      </c>
      <c r="F228">
        <f>MAX(0,ROUND(C228+D228-E228,2))</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f>IF(AH228&lt;=0,0,ROUND(MIN(AH228,MAX(0,$F228-SUMPRODUCT(($AT$3:$BE$3&lt;AT$3)*$AH228:$AS228))),2))</f>
        <v/>
      </c>
      <c r="AU228">
        <f>IF(AI228&lt;=0,0,ROUND(MIN(AI228,MAX(0,$F228-SUMPRODUCT(($AT$3:$BE$3&lt;AU$3)*$AH228:$AS228))),2))</f>
        <v/>
      </c>
      <c r="AV228">
        <f>IF(AJ228&lt;=0,0,ROUND(MIN(AJ228,MAX(0,$F228-SUMPRODUCT(($AT$3:$BE$3&lt;AV$3)*$AH228:$AS228))),2))</f>
        <v/>
      </c>
      <c r="AW228">
        <f>IF(AK228&lt;=0,0,ROUND(MIN(AK228,MAX(0,$F228-SUMPRODUCT(($AT$3:$BE$3&lt;AW$3)*$AH228:$AS228))),2))</f>
        <v/>
      </c>
      <c r="AX228">
        <f>IF(AL228&lt;=0,0,ROUND(MIN(AL228,MAX(0,$F228-SUMPRODUCT(($AT$3:$BE$3&lt;AX$3)*$AH228:$AS228))),2))</f>
        <v/>
      </c>
      <c r="AY228">
        <f>IF(AM228&lt;=0,0,ROUND(MIN(AM228,MAX(0,$F228-SUMPRODUCT(($AT$3:$BE$3&lt;AY$3)*$AH228:$AS228))),2))</f>
        <v/>
      </c>
      <c r="AZ228">
        <f>IF(AN228&lt;=0,0,ROUND(MIN(AN228,MAX(0,$F228-SUMPRODUCT(($AT$3:$BE$3&lt;AZ$3)*$AH228:$AS228))),2))</f>
        <v/>
      </c>
      <c r="BA228">
        <f>IF(AO228&lt;=0,0,ROUND(MIN(AO228,MAX(0,$F228-SUMPRODUCT(($AT$3:$BE$3&lt;BA$3)*$AH228:$AS228))),2))</f>
        <v/>
      </c>
      <c r="BB228">
        <f>IF(AP228&lt;=0,0,ROUND(MIN(AP228,MAX(0,$F228-SUMPRODUCT(($AT$3:$BE$3&lt;BB$3)*$AH228:$AS228))),2))</f>
        <v/>
      </c>
      <c r="BC228">
        <f>IF(AQ228&lt;=0,0,ROUND(MIN(AQ228,MAX(0,$F228-SUMPRODUCT(($AT$3:$BE$3&lt;BC$3)*$AH228:$AS228))),2))</f>
        <v/>
      </c>
      <c r="BD228">
        <f>IF(AR228&lt;=0,0,ROUND(MIN(AR228,MAX(0,$F228-SUMPRODUCT(($AT$3:$BE$3&lt;BD$3)*$AH228:$AS228))),2))</f>
        <v/>
      </c>
      <c r="BE228">
        <f>IF(AS228&lt;=0,0,ROUND(MIN(AS228,MAX(0,$F228-SUMPRODUCT(($AT$3:$BE$3&lt;BE$3)*$AH228:$AS228))),2))</f>
        <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row>
    <row r="229">
      <c r="A229" t="n">
        <v>224</v>
      </c>
      <c r="B229" s="29">
        <f>Months!B229</f>
        <v/>
      </c>
      <c r="C229">
        <f>Months!C229</f>
        <v/>
      </c>
      <c r="D229">
        <f>Months!D229</f>
        <v/>
      </c>
      <c r="E229">
        <f>SUM(V229:AG229)</f>
        <v/>
      </c>
      <c r="F229">
        <f>MAX(0,ROUND(C229+D229-E229,2))</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f>IF(AH229&lt;=0,0,ROUND(MIN(AH229,MAX(0,$F229-SUMPRODUCT(($AT$3:$BE$3&lt;AT$3)*$AH229:$AS229))),2))</f>
        <v/>
      </c>
      <c r="AU229">
        <f>IF(AI229&lt;=0,0,ROUND(MIN(AI229,MAX(0,$F229-SUMPRODUCT(($AT$3:$BE$3&lt;AU$3)*$AH229:$AS229))),2))</f>
        <v/>
      </c>
      <c r="AV229">
        <f>IF(AJ229&lt;=0,0,ROUND(MIN(AJ229,MAX(0,$F229-SUMPRODUCT(($AT$3:$BE$3&lt;AV$3)*$AH229:$AS229))),2))</f>
        <v/>
      </c>
      <c r="AW229">
        <f>IF(AK229&lt;=0,0,ROUND(MIN(AK229,MAX(0,$F229-SUMPRODUCT(($AT$3:$BE$3&lt;AW$3)*$AH229:$AS229))),2))</f>
        <v/>
      </c>
      <c r="AX229">
        <f>IF(AL229&lt;=0,0,ROUND(MIN(AL229,MAX(0,$F229-SUMPRODUCT(($AT$3:$BE$3&lt;AX$3)*$AH229:$AS229))),2))</f>
        <v/>
      </c>
      <c r="AY229">
        <f>IF(AM229&lt;=0,0,ROUND(MIN(AM229,MAX(0,$F229-SUMPRODUCT(($AT$3:$BE$3&lt;AY$3)*$AH229:$AS229))),2))</f>
        <v/>
      </c>
      <c r="AZ229">
        <f>IF(AN229&lt;=0,0,ROUND(MIN(AN229,MAX(0,$F229-SUMPRODUCT(($AT$3:$BE$3&lt;AZ$3)*$AH229:$AS229))),2))</f>
        <v/>
      </c>
      <c r="BA229">
        <f>IF(AO229&lt;=0,0,ROUND(MIN(AO229,MAX(0,$F229-SUMPRODUCT(($AT$3:$BE$3&lt;BA$3)*$AH229:$AS229))),2))</f>
        <v/>
      </c>
      <c r="BB229">
        <f>IF(AP229&lt;=0,0,ROUND(MIN(AP229,MAX(0,$F229-SUMPRODUCT(($AT$3:$BE$3&lt;BB$3)*$AH229:$AS229))),2))</f>
        <v/>
      </c>
      <c r="BC229">
        <f>IF(AQ229&lt;=0,0,ROUND(MIN(AQ229,MAX(0,$F229-SUMPRODUCT(($AT$3:$BE$3&lt;BC$3)*$AH229:$AS229))),2))</f>
        <v/>
      </c>
      <c r="BD229">
        <f>IF(AR229&lt;=0,0,ROUND(MIN(AR229,MAX(0,$F229-SUMPRODUCT(($AT$3:$BE$3&lt;BD$3)*$AH229:$AS229))),2))</f>
        <v/>
      </c>
      <c r="BE229">
        <f>IF(AS229&lt;=0,0,ROUND(MIN(AS229,MAX(0,$F229-SUMPRODUCT(($AT$3:$BE$3&lt;BE$3)*$AH229:$AS229))),2))</f>
        <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row>
    <row r="230">
      <c r="A230" t="n">
        <v>225</v>
      </c>
      <c r="B230" s="29">
        <f>Months!B230</f>
        <v/>
      </c>
      <c r="C230">
        <f>Months!C230</f>
        <v/>
      </c>
      <c r="D230">
        <f>Months!D230</f>
        <v/>
      </c>
      <c r="E230">
        <f>SUM(V230:AG230)</f>
        <v/>
      </c>
      <c r="F230">
        <f>MAX(0,ROUND(C230+D230-E230,2))</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f>IF(AH230&lt;=0,0,ROUND(MIN(AH230,MAX(0,$F230-SUMPRODUCT(($AT$3:$BE$3&lt;AT$3)*$AH230:$AS230))),2))</f>
        <v/>
      </c>
      <c r="AU230">
        <f>IF(AI230&lt;=0,0,ROUND(MIN(AI230,MAX(0,$F230-SUMPRODUCT(($AT$3:$BE$3&lt;AU$3)*$AH230:$AS230))),2))</f>
        <v/>
      </c>
      <c r="AV230">
        <f>IF(AJ230&lt;=0,0,ROUND(MIN(AJ230,MAX(0,$F230-SUMPRODUCT(($AT$3:$BE$3&lt;AV$3)*$AH230:$AS230))),2))</f>
        <v/>
      </c>
      <c r="AW230">
        <f>IF(AK230&lt;=0,0,ROUND(MIN(AK230,MAX(0,$F230-SUMPRODUCT(($AT$3:$BE$3&lt;AW$3)*$AH230:$AS230))),2))</f>
        <v/>
      </c>
      <c r="AX230">
        <f>IF(AL230&lt;=0,0,ROUND(MIN(AL230,MAX(0,$F230-SUMPRODUCT(($AT$3:$BE$3&lt;AX$3)*$AH230:$AS230))),2))</f>
        <v/>
      </c>
      <c r="AY230">
        <f>IF(AM230&lt;=0,0,ROUND(MIN(AM230,MAX(0,$F230-SUMPRODUCT(($AT$3:$BE$3&lt;AY$3)*$AH230:$AS230))),2))</f>
        <v/>
      </c>
      <c r="AZ230">
        <f>IF(AN230&lt;=0,0,ROUND(MIN(AN230,MAX(0,$F230-SUMPRODUCT(($AT$3:$BE$3&lt;AZ$3)*$AH230:$AS230))),2))</f>
        <v/>
      </c>
      <c r="BA230">
        <f>IF(AO230&lt;=0,0,ROUND(MIN(AO230,MAX(0,$F230-SUMPRODUCT(($AT$3:$BE$3&lt;BA$3)*$AH230:$AS230))),2))</f>
        <v/>
      </c>
      <c r="BB230">
        <f>IF(AP230&lt;=0,0,ROUND(MIN(AP230,MAX(0,$F230-SUMPRODUCT(($AT$3:$BE$3&lt;BB$3)*$AH230:$AS230))),2))</f>
        <v/>
      </c>
      <c r="BC230">
        <f>IF(AQ230&lt;=0,0,ROUND(MIN(AQ230,MAX(0,$F230-SUMPRODUCT(($AT$3:$BE$3&lt;BC$3)*$AH230:$AS230))),2))</f>
        <v/>
      </c>
      <c r="BD230">
        <f>IF(AR230&lt;=0,0,ROUND(MIN(AR230,MAX(0,$F230-SUMPRODUCT(($AT$3:$BE$3&lt;BD$3)*$AH230:$AS230))),2))</f>
        <v/>
      </c>
      <c r="BE230">
        <f>IF(AS230&lt;=0,0,ROUND(MIN(AS230,MAX(0,$F230-SUMPRODUCT(($AT$3:$BE$3&lt;BE$3)*$AH230:$AS230))),2))</f>
        <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row>
    <row r="231">
      <c r="A231" t="n">
        <v>226</v>
      </c>
      <c r="B231" s="29">
        <f>Months!B231</f>
        <v/>
      </c>
      <c r="C231">
        <f>Months!C231</f>
        <v/>
      </c>
      <c r="D231">
        <f>Months!D231</f>
        <v/>
      </c>
      <c r="E231">
        <f>SUM(V231:AG231)</f>
        <v/>
      </c>
      <c r="F231">
        <f>MAX(0,ROUND(C231+D231-E231,2))</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f>IF(AH231&lt;=0,0,ROUND(MIN(AH231,MAX(0,$F231-SUMPRODUCT(($AT$3:$BE$3&lt;AT$3)*$AH231:$AS231))),2))</f>
        <v/>
      </c>
      <c r="AU231">
        <f>IF(AI231&lt;=0,0,ROUND(MIN(AI231,MAX(0,$F231-SUMPRODUCT(($AT$3:$BE$3&lt;AU$3)*$AH231:$AS231))),2))</f>
        <v/>
      </c>
      <c r="AV231">
        <f>IF(AJ231&lt;=0,0,ROUND(MIN(AJ231,MAX(0,$F231-SUMPRODUCT(($AT$3:$BE$3&lt;AV$3)*$AH231:$AS231))),2))</f>
        <v/>
      </c>
      <c r="AW231">
        <f>IF(AK231&lt;=0,0,ROUND(MIN(AK231,MAX(0,$F231-SUMPRODUCT(($AT$3:$BE$3&lt;AW$3)*$AH231:$AS231))),2))</f>
        <v/>
      </c>
      <c r="AX231">
        <f>IF(AL231&lt;=0,0,ROUND(MIN(AL231,MAX(0,$F231-SUMPRODUCT(($AT$3:$BE$3&lt;AX$3)*$AH231:$AS231))),2))</f>
        <v/>
      </c>
      <c r="AY231">
        <f>IF(AM231&lt;=0,0,ROUND(MIN(AM231,MAX(0,$F231-SUMPRODUCT(($AT$3:$BE$3&lt;AY$3)*$AH231:$AS231))),2))</f>
        <v/>
      </c>
      <c r="AZ231">
        <f>IF(AN231&lt;=0,0,ROUND(MIN(AN231,MAX(0,$F231-SUMPRODUCT(($AT$3:$BE$3&lt;AZ$3)*$AH231:$AS231))),2))</f>
        <v/>
      </c>
      <c r="BA231">
        <f>IF(AO231&lt;=0,0,ROUND(MIN(AO231,MAX(0,$F231-SUMPRODUCT(($AT$3:$BE$3&lt;BA$3)*$AH231:$AS231))),2))</f>
        <v/>
      </c>
      <c r="BB231">
        <f>IF(AP231&lt;=0,0,ROUND(MIN(AP231,MAX(0,$F231-SUMPRODUCT(($AT$3:$BE$3&lt;BB$3)*$AH231:$AS231))),2))</f>
        <v/>
      </c>
      <c r="BC231">
        <f>IF(AQ231&lt;=0,0,ROUND(MIN(AQ231,MAX(0,$F231-SUMPRODUCT(($AT$3:$BE$3&lt;BC$3)*$AH231:$AS231))),2))</f>
        <v/>
      </c>
      <c r="BD231">
        <f>IF(AR231&lt;=0,0,ROUND(MIN(AR231,MAX(0,$F231-SUMPRODUCT(($AT$3:$BE$3&lt;BD$3)*$AH231:$AS231))),2))</f>
        <v/>
      </c>
      <c r="BE231">
        <f>IF(AS231&lt;=0,0,ROUND(MIN(AS231,MAX(0,$F231-SUMPRODUCT(($AT$3:$BE$3&lt;BE$3)*$AH231:$AS231))),2))</f>
        <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row>
    <row r="232">
      <c r="A232" t="n">
        <v>227</v>
      </c>
      <c r="B232" s="29">
        <f>Months!B232</f>
        <v/>
      </c>
      <c r="C232">
        <f>Months!C232</f>
        <v/>
      </c>
      <c r="D232">
        <f>Months!D232</f>
        <v/>
      </c>
      <c r="E232">
        <f>SUM(V232:AG232)</f>
        <v/>
      </c>
      <c r="F232">
        <f>MAX(0,ROUND(C232+D232-E232,2))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f>IF(AH232&lt;=0,0,ROUND(MIN(AH232,MAX(0,$F232-SUMPRODUCT(($AT$3:$BE$3&lt;AT$3)*$AH232:$AS232))),2))</f>
        <v/>
      </c>
      <c r="AU232">
        <f>IF(AI232&lt;=0,0,ROUND(MIN(AI232,MAX(0,$F232-SUMPRODUCT(($AT$3:$BE$3&lt;AU$3)*$AH232:$AS232))),2))</f>
        <v/>
      </c>
      <c r="AV232">
        <f>IF(AJ232&lt;=0,0,ROUND(MIN(AJ232,MAX(0,$F232-SUMPRODUCT(($AT$3:$BE$3&lt;AV$3)*$AH232:$AS232))),2))</f>
        <v/>
      </c>
      <c r="AW232">
        <f>IF(AK232&lt;=0,0,ROUND(MIN(AK232,MAX(0,$F232-SUMPRODUCT(($AT$3:$BE$3&lt;AW$3)*$AH232:$AS232))),2))</f>
        <v/>
      </c>
      <c r="AX232">
        <f>IF(AL232&lt;=0,0,ROUND(MIN(AL232,MAX(0,$F232-SUMPRODUCT(($AT$3:$BE$3&lt;AX$3)*$AH232:$AS232))),2))</f>
        <v/>
      </c>
      <c r="AY232">
        <f>IF(AM232&lt;=0,0,ROUND(MIN(AM232,MAX(0,$F232-SUMPRODUCT(($AT$3:$BE$3&lt;AY$3)*$AH232:$AS232))),2))</f>
        <v/>
      </c>
      <c r="AZ232">
        <f>IF(AN232&lt;=0,0,ROUND(MIN(AN232,MAX(0,$F232-SUMPRODUCT(($AT$3:$BE$3&lt;AZ$3)*$AH232:$AS232))),2))</f>
        <v/>
      </c>
      <c r="BA232">
        <f>IF(AO232&lt;=0,0,ROUND(MIN(AO232,MAX(0,$F232-SUMPRODUCT(($AT$3:$BE$3&lt;BA$3)*$AH232:$AS232))),2))</f>
        <v/>
      </c>
      <c r="BB232">
        <f>IF(AP232&lt;=0,0,ROUND(MIN(AP232,MAX(0,$F232-SUMPRODUCT(($AT$3:$BE$3&lt;BB$3)*$AH232:$AS232))),2))</f>
        <v/>
      </c>
      <c r="BC232">
        <f>IF(AQ232&lt;=0,0,ROUND(MIN(AQ232,MAX(0,$F232-SUMPRODUCT(($AT$3:$BE$3&lt;BC$3)*$AH232:$AS232))),2))</f>
        <v/>
      </c>
      <c r="BD232">
        <f>IF(AR232&lt;=0,0,ROUND(MIN(AR232,MAX(0,$F232-SUMPRODUCT(($AT$3:$BE$3&lt;BD$3)*$AH232:$AS232))),2))</f>
        <v/>
      </c>
      <c r="BE232">
        <f>IF(AS232&lt;=0,0,ROUND(MIN(AS232,MAX(0,$F232-SUMPRODUCT(($AT$3:$BE$3&lt;BE$3)*$AH232:$AS232))),2))</f>
        <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row>
    <row r="233">
      <c r="A233" t="n">
        <v>228</v>
      </c>
      <c r="B233" s="29">
        <f>Months!B233</f>
        <v/>
      </c>
      <c r="C233">
        <f>Months!C233</f>
        <v/>
      </c>
      <c r="D233">
        <f>Months!D233</f>
        <v/>
      </c>
      <c r="E233">
        <f>SUM(V233:AG233)</f>
        <v/>
      </c>
      <c r="F233">
        <f>MAX(0,ROUND(C233+D233-E233,2))</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f>IF(AH233&lt;=0,0,ROUND(MIN(AH233,MAX(0,$F233-SUMPRODUCT(($AT$3:$BE$3&lt;AT$3)*$AH233:$AS233))),2))</f>
        <v/>
      </c>
      <c r="AU233">
        <f>IF(AI233&lt;=0,0,ROUND(MIN(AI233,MAX(0,$F233-SUMPRODUCT(($AT$3:$BE$3&lt;AU$3)*$AH233:$AS233))),2))</f>
        <v/>
      </c>
      <c r="AV233">
        <f>IF(AJ233&lt;=0,0,ROUND(MIN(AJ233,MAX(0,$F233-SUMPRODUCT(($AT$3:$BE$3&lt;AV$3)*$AH233:$AS233))),2))</f>
        <v/>
      </c>
      <c r="AW233">
        <f>IF(AK233&lt;=0,0,ROUND(MIN(AK233,MAX(0,$F233-SUMPRODUCT(($AT$3:$BE$3&lt;AW$3)*$AH233:$AS233))),2))</f>
        <v/>
      </c>
      <c r="AX233">
        <f>IF(AL233&lt;=0,0,ROUND(MIN(AL233,MAX(0,$F233-SUMPRODUCT(($AT$3:$BE$3&lt;AX$3)*$AH233:$AS233))),2))</f>
        <v/>
      </c>
      <c r="AY233">
        <f>IF(AM233&lt;=0,0,ROUND(MIN(AM233,MAX(0,$F233-SUMPRODUCT(($AT$3:$BE$3&lt;AY$3)*$AH233:$AS233))),2))</f>
        <v/>
      </c>
      <c r="AZ233">
        <f>IF(AN233&lt;=0,0,ROUND(MIN(AN233,MAX(0,$F233-SUMPRODUCT(($AT$3:$BE$3&lt;AZ$3)*$AH233:$AS233))),2))</f>
        <v/>
      </c>
      <c r="BA233">
        <f>IF(AO233&lt;=0,0,ROUND(MIN(AO233,MAX(0,$F233-SUMPRODUCT(($AT$3:$BE$3&lt;BA$3)*$AH233:$AS233))),2))</f>
        <v/>
      </c>
      <c r="BB233">
        <f>IF(AP233&lt;=0,0,ROUND(MIN(AP233,MAX(0,$F233-SUMPRODUCT(($AT$3:$BE$3&lt;BB$3)*$AH233:$AS233))),2))</f>
        <v/>
      </c>
      <c r="BC233">
        <f>IF(AQ233&lt;=0,0,ROUND(MIN(AQ233,MAX(0,$F233-SUMPRODUCT(($AT$3:$BE$3&lt;BC$3)*$AH233:$AS233))),2))</f>
        <v/>
      </c>
      <c r="BD233">
        <f>IF(AR233&lt;=0,0,ROUND(MIN(AR233,MAX(0,$F233-SUMPRODUCT(($AT$3:$BE$3&lt;BD$3)*$AH233:$AS233))),2))</f>
        <v/>
      </c>
      <c r="BE233">
        <f>IF(AS233&lt;=0,0,ROUND(MIN(AS233,MAX(0,$F233-SUMPRODUCT(($AT$3:$BE$3&lt;BE$3)*$AH233:$AS233))),2))</f>
        <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row>
    <row r="234">
      <c r="A234" t="n">
        <v>229</v>
      </c>
      <c r="B234" s="29">
        <f>Months!B234</f>
        <v/>
      </c>
      <c r="C234">
        <f>Months!C234</f>
        <v/>
      </c>
      <c r="D234">
        <f>Months!D234</f>
        <v/>
      </c>
      <c r="E234">
        <f>SUM(V234:AG234)</f>
        <v/>
      </c>
      <c r="F234">
        <f>MAX(0,ROUND(C234+D234-E234,2))</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f>IF(AH234&lt;=0,0,ROUND(MIN(AH234,MAX(0,$F234-SUMPRODUCT(($AT$3:$BE$3&lt;AT$3)*$AH234:$AS234))),2))</f>
        <v/>
      </c>
      <c r="AU234">
        <f>IF(AI234&lt;=0,0,ROUND(MIN(AI234,MAX(0,$F234-SUMPRODUCT(($AT$3:$BE$3&lt;AU$3)*$AH234:$AS234))),2))</f>
        <v/>
      </c>
      <c r="AV234">
        <f>IF(AJ234&lt;=0,0,ROUND(MIN(AJ234,MAX(0,$F234-SUMPRODUCT(($AT$3:$BE$3&lt;AV$3)*$AH234:$AS234))),2))</f>
        <v/>
      </c>
      <c r="AW234">
        <f>IF(AK234&lt;=0,0,ROUND(MIN(AK234,MAX(0,$F234-SUMPRODUCT(($AT$3:$BE$3&lt;AW$3)*$AH234:$AS234))),2))</f>
        <v/>
      </c>
      <c r="AX234">
        <f>IF(AL234&lt;=0,0,ROUND(MIN(AL234,MAX(0,$F234-SUMPRODUCT(($AT$3:$BE$3&lt;AX$3)*$AH234:$AS234))),2))</f>
        <v/>
      </c>
      <c r="AY234">
        <f>IF(AM234&lt;=0,0,ROUND(MIN(AM234,MAX(0,$F234-SUMPRODUCT(($AT$3:$BE$3&lt;AY$3)*$AH234:$AS234))),2))</f>
        <v/>
      </c>
      <c r="AZ234">
        <f>IF(AN234&lt;=0,0,ROUND(MIN(AN234,MAX(0,$F234-SUMPRODUCT(($AT$3:$BE$3&lt;AZ$3)*$AH234:$AS234))),2))</f>
        <v/>
      </c>
      <c r="BA234">
        <f>IF(AO234&lt;=0,0,ROUND(MIN(AO234,MAX(0,$F234-SUMPRODUCT(($AT$3:$BE$3&lt;BA$3)*$AH234:$AS234))),2))</f>
        <v/>
      </c>
      <c r="BB234">
        <f>IF(AP234&lt;=0,0,ROUND(MIN(AP234,MAX(0,$F234-SUMPRODUCT(($AT$3:$BE$3&lt;BB$3)*$AH234:$AS234))),2))</f>
        <v/>
      </c>
      <c r="BC234">
        <f>IF(AQ234&lt;=0,0,ROUND(MIN(AQ234,MAX(0,$F234-SUMPRODUCT(($AT$3:$BE$3&lt;BC$3)*$AH234:$AS234))),2))</f>
        <v/>
      </c>
      <c r="BD234">
        <f>IF(AR234&lt;=0,0,ROUND(MIN(AR234,MAX(0,$F234-SUMPRODUCT(($AT$3:$BE$3&lt;BD$3)*$AH234:$AS234))),2))</f>
        <v/>
      </c>
      <c r="BE234">
        <f>IF(AS234&lt;=0,0,ROUND(MIN(AS234,MAX(0,$F234-SUMPRODUCT(($AT$3:$BE$3&lt;BE$3)*$AH234:$AS234))),2))</f>
        <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row>
    <row r="235">
      <c r="A235" t="n">
        <v>230</v>
      </c>
      <c r="B235" s="29">
        <f>Months!B235</f>
        <v/>
      </c>
      <c r="C235">
        <f>Months!C235</f>
        <v/>
      </c>
      <c r="D235">
        <f>Months!D235</f>
        <v/>
      </c>
      <c r="E235">
        <f>SUM(V235:AG235)</f>
        <v/>
      </c>
      <c r="F235">
        <f>MAX(0,ROUND(C235+D235-E235,2))</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f>IF(AH235&lt;=0,0,ROUND(MIN(AH235,MAX(0,$F235-SUMPRODUCT(($AT$3:$BE$3&lt;AT$3)*$AH235:$AS235))),2))</f>
        <v/>
      </c>
      <c r="AU235">
        <f>IF(AI235&lt;=0,0,ROUND(MIN(AI235,MAX(0,$F235-SUMPRODUCT(($AT$3:$BE$3&lt;AU$3)*$AH235:$AS235))),2))</f>
        <v/>
      </c>
      <c r="AV235">
        <f>IF(AJ235&lt;=0,0,ROUND(MIN(AJ235,MAX(0,$F235-SUMPRODUCT(($AT$3:$BE$3&lt;AV$3)*$AH235:$AS235))),2))</f>
        <v/>
      </c>
      <c r="AW235">
        <f>IF(AK235&lt;=0,0,ROUND(MIN(AK235,MAX(0,$F235-SUMPRODUCT(($AT$3:$BE$3&lt;AW$3)*$AH235:$AS235))),2))</f>
        <v/>
      </c>
      <c r="AX235">
        <f>IF(AL235&lt;=0,0,ROUND(MIN(AL235,MAX(0,$F235-SUMPRODUCT(($AT$3:$BE$3&lt;AX$3)*$AH235:$AS235))),2))</f>
        <v/>
      </c>
      <c r="AY235">
        <f>IF(AM235&lt;=0,0,ROUND(MIN(AM235,MAX(0,$F235-SUMPRODUCT(($AT$3:$BE$3&lt;AY$3)*$AH235:$AS235))),2))</f>
        <v/>
      </c>
      <c r="AZ235">
        <f>IF(AN235&lt;=0,0,ROUND(MIN(AN235,MAX(0,$F235-SUMPRODUCT(($AT$3:$BE$3&lt;AZ$3)*$AH235:$AS235))),2))</f>
        <v/>
      </c>
      <c r="BA235">
        <f>IF(AO235&lt;=0,0,ROUND(MIN(AO235,MAX(0,$F235-SUMPRODUCT(($AT$3:$BE$3&lt;BA$3)*$AH235:$AS235))),2))</f>
        <v/>
      </c>
      <c r="BB235">
        <f>IF(AP235&lt;=0,0,ROUND(MIN(AP235,MAX(0,$F235-SUMPRODUCT(($AT$3:$BE$3&lt;BB$3)*$AH235:$AS235))),2))</f>
        <v/>
      </c>
      <c r="BC235">
        <f>IF(AQ235&lt;=0,0,ROUND(MIN(AQ235,MAX(0,$F235-SUMPRODUCT(($AT$3:$BE$3&lt;BC$3)*$AH235:$AS235))),2))</f>
        <v/>
      </c>
      <c r="BD235">
        <f>IF(AR235&lt;=0,0,ROUND(MIN(AR235,MAX(0,$F235-SUMPRODUCT(($AT$3:$BE$3&lt;BD$3)*$AH235:$AS235))),2))</f>
        <v/>
      </c>
      <c r="BE235">
        <f>IF(AS235&lt;=0,0,ROUND(MIN(AS235,MAX(0,$F235-SUMPRODUCT(($AT$3:$BE$3&lt;BE$3)*$AH235:$AS235))),2))</f>
        <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row>
    <row r="236">
      <c r="A236" t="n">
        <v>231</v>
      </c>
      <c r="B236" s="29">
        <f>Months!B236</f>
        <v/>
      </c>
      <c r="C236">
        <f>Months!C236</f>
        <v/>
      </c>
      <c r="D236">
        <f>Months!D236</f>
        <v/>
      </c>
      <c r="E236">
        <f>SUM(V236:AG236)</f>
        <v/>
      </c>
      <c r="F236">
        <f>MAX(0,ROUND(C236+D236-E236,2))</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f>IF(AH236&lt;=0,0,ROUND(MIN(AH236,MAX(0,$F236-SUMPRODUCT(($AT$3:$BE$3&lt;AT$3)*$AH236:$AS236))),2))</f>
        <v/>
      </c>
      <c r="AU236">
        <f>IF(AI236&lt;=0,0,ROUND(MIN(AI236,MAX(0,$F236-SUMPRODUCT(($AT$3:$BE$3&lt;AU$3)*$AH236:$AS236))),2))</f>
        <v/>
      </c>
      <c r="AV236">
        <f>IF(AJ236&lt;=0,0,ROUND(MIN(AJ236,MAX(0,$F236-SUMPRODUCT(($AT$3:$BE$3&lt;AV$3)*$AH236:$AS236))),2))</f>
        <v/>
      </c>
      <c r="AW236">
        <f>IF(AK236&lt;=0,0,ROUND(MIN(AK236,MAX(0,$F236-SUMPRODUCT(($AT$3:$BE$3&lt;AW$3)*$AH236:$AS236))),2))</f>
        <v/>
      </c>
      <c r="AX236">
        <f>IF(AL236&lt;=0,0,ROUND(MIN(AL236,MAX(0,$F236-SUMPRODUCT(($AT$3:$BE$3&lt;AX$3)*$AH236:$AS236))),2))</f>
        <v/>
      </c>
      <c r="AY236">
        <f>IF(AM236&lt;=0,0,ROUND(MIN(AM236,MAX(0,$F236-SUMPRODUCT(($AT$3:$BE$3&lt;AY$3)*$AH236:$AS236))),2))</f>
        <v/>
      </c>
      <c r="AZ236">
        <f>IF(AN236&lt;=0,0,ROUND(MIN(AN236,MAX(0,$F236-SUMPRODUCT(($AT$3:$BE$3&lt;AZ$3)*$AH236:$AS236))),2))</f>
        <v/>
      </c>
      <c r="BA236">
        <f>IF(AO236&lt;=0,0,ROUND(MIN(AO236,MAX(0,$F236-SUMPRODUCT(($AT$3:$BE$3&lt;BA$3)*$AH236:$AS236))),2))</f>
        <v/>
      </c>
      <c r="BB236">
        <f>IF(AP236&lt;=0,0,ROUND(MIN(AP236,MAX(0,$F236-SUMPRODUCT(($AT$3:$BE$3&lt;BB$3)*$AH236:$AS236))),2))</f>
        <v/>
      </c>
      <c r="BC236">
        <f>IF(AQ236&lt;=0,0,ROUND(MIN(AQ236,MAX(0,$F236-SUMPRODUCT(($AT$3:$BE$3&lt;BC$3)*$AH236:$AS236))),2))</f>
        <v/>
      </c>
      <c r="BD236">
        <f>IF(AR236&lt;=0,0,ROUND(MIN(AR236,MAX(0,$F236-SUMPRODUCT(($AT$3:$BE$3&lt;BD$3)*$AH236:$AS236))),2))</f>
        <v/>
      </c>
      <c r="BE236">
        <f>IF(AS236&lt;=0,0,ROUND(MIN(AS236,MAX(0,$F236-SUMPRODUCT(($AT$3:$BE$3&lt;BE$3)*$AH236:$AS236))),2))</f>
        <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row>
    <row r="237">
      <c r="A237" t="n">
        <v>232</v>
      </c>
      <c r="B237" s="29">
        <f>Months!B237</f>
        <v/>
      </c>
      <c r="C237">
        <f>Months!C237</f>
        <v/>
      </c>
      <c r="D237">
        <f>Months!D237</f>
        <v/>
      </c>
      <c r="E237">
        <f>SUM(V237:AG237)</f>
        <v/>
      </c>
      <c r="F237">
        <f>MAX(0,ROUND(C237+D237-E237,2))</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f>IF(AH237&lt;=0,0,ROUND(MIN(AH237,MAX(0,$F237-SUMPRODUCT(($AT$3:$BE$3&lt;AT$3)*$AH237:$AS237))),2))</f>
        <v/>
      </c>
      <c r="AU237">
        <f>IF(AI237&lt;=0,0,ROUND(MIN(AI237,MAX(0,$F237-SUMPRODUCT(($AT$3:$BE$3&lt;AU$3)*$AH237:$AS237))),2))</f>
        <v/>
      </c>
      <c r="AV237">
        <f>IF(AJ237&lt;=0,0,ROUND(MIN(AJ237,MAX(0,$F237-SUMPRODUCT(($AT$3:$BE$3&lt;AV$3)*$AH237:$AS237))),2))</f>
        <v/>
      </c>
      <c r="AW237">
        <f>IF(AK237&lt;=0,0,ROUND(MIN(AK237,MAX(0,$F237-SUMPRODUCT(($AT$3:$BE$3&lt;AW$3)*$AH237:$AS237))),2))</f>
        <v/>
      </c>
      <c r="AX237">
        <f>IF(AL237&lt;=0,0,ROUND(MIN(AL237,MAX(0,$F237-SUMPRODUCT(($AT$3:$BE$3&lt;AX$3)*$AH237:$AS237))),2))</f>
        <v/>
      </c>
      <c r="AY237">
        <f>IF(AM237&lt;=0,0,ROUND(MIN(AM237,MAX(0,$F237-SUMPRODUCT(($AT$3:$BE$3&lt;AY$3)*$AH237:$AS237))),2))</f>
        <v/>
      </c>
      <c r="AZ237">
        <f>IF(AN237&lt;=0,0,ROUND(MIN(AN237,MAX(0,$F237-SUMPRODUCT(($AT$3:$BE$3&lt;AZ$3)*$AH237:$AS237))),2))</f>
        <v/>
      </c>
      <c r="BA237">
        <f>IF(AO237&lt;=0,0,ROUND(MIN(AO237,MAX(0,$F237-SUMPRODUCT(($AT$3:$BE$3&lt;BA$3)*$AH237:$AS237))),2))</f>
        <v/>
      </c>
      <c r="BB237">
        <f>IF(AP237&lt;=0,0,ROUND(MIN(AP237,MAX(0,$F237-SUMPRODUCT(($AT$3:$BE$3&lt;BB$3)*$AH237:$AS237))),2))</f>
        <v/>
      </c>
      <c r="BC237">
        <f>IF(AQ237&lt;=0,0,ROUND(MIN(AQ237,MAX(0,$F237-SUMPRODUCT(($AT$3:$BE$3&lt;BC$3)*$AH237:$AS237))),2))</f>
        <v/>
      </c>
      <c r="BD237">
        <f>IF(AR237&lt;=0,0,ROUND(MIN(AR237,MAX(0,$F237-SUMPRODUCT(($AT$3:$BE$3&lt;BD$3)*$AH237:$AS237))),2))</f>
        <v/>
      </c>
      <c r="BE237">
        <f>IF(AS237&lt;=0,0,ROUND(MIN(AS237,MAX(0,$F237-SUMPRODUCT(($AT$3:$BE$3&lt;BE$3)*$AH237:$AS237))),2))</f>
        <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row>
    <row r="238">
      <c r="A238" t="n">
        <v>233</v>
      </c>
      <c r="B238" s="29">
        <f>Months!B238</f>
        <v/>
      </c>
      <c r="C238">
        <f>Months!C238</f>
        <v/>
      </c>
      <c r="D238">
        <f>Months!D238</f>
        <v/>
      </c>
      <c r="E238">
        <f>SUM(V238:AG238)</f>
        <v/>
      </c>
      <c r="F238">
        <f>MAX(0,ROUND(C238+D238-E238,2))</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f>IF(AH238&lt;=0,0,ROUND(MIN(AH238,MAX(0,$F238-SUMPRODUCT(($AT$3:$BE$3&lt;AT$3)*$AH238:$AS238))),2))</f>
        <v/>
      </c>
      <c r="AU238">
        <f>IF(AI238&lt;=0,0,ROUND(MIN(AI238,MAX(0,$F238-SUMPRODUCT(($AT$3:$BE$3&lt;AU$3)*$AH238:$AS238))),2))</f>
        <v/>
      </c>
      <c r="AV238">
        <f>IF(AJ238&lt;=0,0,ROUND(MIN(AJ238,MAX(0,$F238-SUMPRODUCT(($AT$3:$BE$3&lt;AV$3)*$AH238:$AS238))),2))</f>
        <v/>
      </c>
      <c r="AW238">
        <f>IF(AK238&lt;=0,0,ROUND(MIN(AK238,MAX(0,$F238-SUMPRODUCT(($AT$3:$BE$3&lt;AW$3)*$AH238:$AS238))),2))</f>
        <v/>
      </c>
      <c r="AX238">
        <f>IF(AL238&lt;=0,0,ROUND(MIN(AL238,MAX(0,$F238-SUMPRODUCT(($AT$3:$BE$3&lt;AX$3)*$AH238:$AS238))),2))</f>
        <v/>
      </c>
      <c r="AY238">
        <f>IF(AM238&lt;=0,0,ROUND(MIN(AM238,MAX(0,$F238-SUMPRODUCT(($AT$3:$BE$3&lt;AY$3)*$AH238:$AS238))),2))</f>
        <v/>
      </c>
      <c r="AZ238">
        <f>IF(AN238&lt;=0,0,ROUND(MIN(AN238,MAX(0,$F238-SUMPRODUCT(($AT$3:$BE$3&lt;AZ$3)*$AH238:$AS238))),2))</f>
        <v/>
      </c>
      <c r="BA238">
        <f>IF(AO238&lt;=0,0,ROUND(MIN(AO238,MAX(0,$F238-SUMPRODUCT(($AT$3:$BE$3&lt;BA$3)*$AH238:$AS238))),2))</f>
        <v/>
      </c>
      <c r="BB238">
        <f>IF(AP238&lt;=0,0,ROUND(MIN(AP238,MAX(0,$F238-SUMPRODUCT(($AT$3:$BE$3&lt;BB$3)*$AH238:$AS238))),2))</f>
        <v/>
      </c>
      <c r="BC238">
        <f>IF(AQ238&lt;=0,0,ROUND(MIN(AQ238,MAX(0,$F238-SUMPRODUCT(($AT$3:$BE$3&lt;BC$3)*$AH238:$AS238))),2))</f>
        <v/>
      </c>
      <c r="BD238">
        <f>IF(AR238&lt;=0,0,ROUND(MIN(AR238,MAX(0,$F238-SUMPRODUCT(($AT$3:$BE$3&lt;BD$3)*$AH238:$AS238))),2))</f>
        <v/>
      </c>
      <c r="BE238">
        <f>IF(AS238&lt;=0,0,ROUND(MIN(AS238,MAX(0,$F238-SUMPRODUCT(($AT$3:$BE$3&lt;BE$3)*$AH238:$AS238))),2))</f>
        <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row>
    <row r="239">
      <c r="A239" t="n">
        <v>234</v>
      </c>
      <c r="B239" s="29">
        <f>Months!B239</f>
        <v/>
      </c>
      <c r="C239">
        <f>Months!C239</f>
        <v/>
      </c>
      <c r="D239">
        <f>Months!D239</f>
        <v/>
      </c>
      <c r="E239">
        <f>SUM(V239:AG239)</f>
        <v/>
      </c>
      <c r="F239">
        <f>MAX(0,ROUND(C239+D239-E239,2))</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f>IF(AH239&lt;=0,0,ROUND(MIN(AH239,MAX(0,$F239-SUMPRODUCT(($AT$3:$BE$3&lt;AT$3)*$AH239:$AS239))),2))</f>
        <v/>
      </c>
      <c r="AU239">
        <f>IF(AI239&lt;=0,0,ROUND(MIN(AI239,MAX(0,$F239-SUMPRODUCT(($AT$3:$BE$3&lt;AU$3)*$AH239:$AS239))),2))</f>
        <v/>
      </c>
      <c r="AV239">
        <f>IF(AJ239&lt;=0,0,ROUND(MIN(AJ239,MAX(0,$F239-SUMPRODUCT(($AT$3:$BE$3&lt;AV$3)*$AH239:$AS239))),2))</f>
        <v/>
      </c>
      <c r="AW239">
        <f>IF(AK239&lt;=0,0,ROUND(MIN(AK239,MAX(0,$F239-SUMPRODUCT(($AT$3:$BE$3&lt;AW$3)*$AH239:$AS239))),2))</f>
        <v/>
      </c>
      <c r="AX239">
        <f>IF(AL239&lt;=0,0,ROUND(MIN(AL239,MAX(0,$F239-SUMPRODUCT(($AT$3:$BE$3&lt;AX$3)*$AH239:$AS239))),2))</f>
        <v/>
      </c>
      <c r="AY239">
        <f>IF(AM239&lt;=0,0,ROUND(MIN(AM239,MAX(0,$F239-SUMPRODUCT(($AT$3:$BE$3&lt;AY$3)*$AH239:$AS239))),2))</f>
        <v/>
      </c>
      <c r="AZ239">
        <f>IF(AN239&lt;=0,0,ROUND(MIN(AN239,MAX(0,$F239-SUMPRODUCT(($AT$3:$BE$3&lt;AZ$3)*$AH239:$AS239))),2))</f>
        <v/>
      </c>
      <c r="BA239">
        <f>IF(AO239&lt;=0,0,ROUND(MIN(AO239,MAX(0,$F239-SUMPRODUCT(($AT$3:$BE$3&lt;BA$3)*$AH239:$AS239))),2))</f>
        <v/>
      </c>
      <c r="BB239">
        <f>IF(AP239&lt;=0,0,ROUND(MIN(AP239,MAX(0,$F239-SUMPRODUCT(($AT$3:$BE$3&lt;BB$3)*$AH239:$AS239))),2))</f>
        <v/>
      </c>
      <c r="BC239">
        <f>IF(AQ239&lt;=0,0,ROUND(MIN(AQ239,MAX(0,$F239-SUMPRODUCT(($AT$3:$BE$3&lt;BC$3)*$AH239:$AS239))),2))</f>
        <v/>
      </c>
      <c r="BD239">
        <f>IF(AR239&lt;=0,0,ROUND(MIN(AR239,MAX(0,$F239-SUMPRODUCT(($AT$3:$BE$3&lt;BD$3)*$AH239:$AS239))),2))</f>
        <v/>
      </c>
      <c r="BE239">
        <f>IF(AS239&lt;=0,0,ROUND(MIN(AS239,MAX(0,$F239-SUMPRODUCT(($AT$3:$BE$3&lt;BE$3)*$AH239:$AS239))),2))</f>
        <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row>
    <row r="240">
      <c r="A240" t="n">
        <v>235</v>
      </c>
      <c r="B240" s="29">
        <f>Months!B240</f>
        <v/>
      </c>
      <c r="C240">
        <f>Months!C240</f>
        <v/>
      </c>
      <c r="D240">
        <f>Months!D240</f>
        <v/>
      </c>
      <c r="E240">
        <f>SUM(V240:AG240)</f>
        <v/>
      </c>
      <c r="F240">
        <f>MAX(0,ROUND(C240+D240-E240,2))</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f>IF(AH240&lt;=0,0,ROUND(MIN(AH240,MAX(0,$F240-SUMPRODUCT(($AT$3:$BE$3&lt;AT$3)*$AH240:$AS240))),2))</f>
        <v/>
      </c>
      <c r="AU240">
        <f>IF(AI240&lt;=0,0,ROUND(MIN(AI240,MAX(0,$F240-SUMPRODUCT(($AT$3:$BE$3&lt;AU$3)*$AH240:$AS240))),2))</f>
        <v/>
      </c>
      <c r="AV240">
        <f>IF(AJ240&lt;=0,0,ROUND(MIN(AJ240,MAX(0,$F240-SUMPRODUCT(($AT$3:$BE$3&lt;AV$3)*$AH240:$AS240))),2))</f>
        <v/>
      </c>
      <c r="AW240">
        <f>IF(AK240&lt;=0,0,ROUND(MIN(AK240,MAX(0,$F240-SUMPRODUCT(($AT$3:$BE$3&lt;AW$3)*$AH240:$AS240))),2))</f>
        <v/>
      </c>
      <c r="AX240">
        <f>IF(AL240&lt;=0,0,ROUND(MIN(AL240,MAX(0,$F240-SUMPRODUCT(($AT$3:$BE$3&lt;AX$3)*$AH240:$AS240))),2))</f>
        <v/>
      </c>
      <c r="AY240">
        <f>IF(AM240&lt;=0,0,ROUND(MIN(AM240,MAX(0,$F240-SUMPRODUCT(($AT$3:$BE$3&lt;AY$3)*$AH240:$AS240))),2))</f>
        <v/>
      </c>
      <c r="AZ240">
        <f>IF(AN240&lt;=0,0,ROUND(MIN(AN240,MAX(0,$F240-SUMPRODUCT(($AT$3:$BE$3&lt;AZ$3)*$AH240:$AS240))),2))</f>
        <v/>
      </c>
      <c r="BA240">
        <f>IF(AO240&lt;=0,0,ROUND(MIN(AO240,MAX(0,$F240-SUMPRODUCT(($AT$3:$BE$3&lt;BA$3)*$AH240:$AS240))),2))</f>
        <v/>
      </c>
      <c r="BB240">
        <f>IF(AP240&lt;=0,0,ROUND(MIN(AP240,MAX(0,$F240-SUMPRODUCT(($AT$3:$BE$3&lt;BB$3)*$AH240:$AS240))),2))</f>
        <v/>
      </c>
      <c r="BC240">
        <f>IF(AQ240&lt;=0,0,ROUND(MIN(AQ240,MAX(0,$F240-SUMPRODUCT(($AT$3:$BE$3&lt;BC$3)*$AH240:$AS240))),2))</f>
        <v/>
      </c>
      <c r="BD240">
        <f>IF(AR240&lt;=0,0,ROUND(MIN(AR240,MAX(0,$F240-SUMPRODUCT(($AT$3:$BE$3&lt;BD$3)*$AH240:$AS240))),2))</f>
        <v/>
      </c>
      <c r="BE240">
        <f>IF(AS240&lt;=0,0,ROUND(MIN(AS240,MAX(0,$F240-SUMPRODUCT(($AT$3:$BE$3&lt;BE$3)*$AH240:$AS240))),2))</f>
        <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row>
    <row r="241">
      <c r="A241" t="n">
        <v>236</v>
      </c>
      <c r="B241" s="29">
        <f>Months!B241</f>
        <v/>
      </c>
      <c r="C241">
        <f>Months!C241</f>
        <v/>
      </c>
      <c r="D241">
        <f>Months!D241</f>
        <v/>
      </c>
      <c r="E241">
        <f>SUM(V241:AG241)</f>
        <v/>
      </c>
      <c r="F241">
        <f>MAX(0,ROUND(C241+D241-E241,2))</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f>IF(AH241&lt;=0,0,ROUND(MIN(AH241,MAX(0,$F241-SUMPRODUCT(($AT$3:$BE$3&lt;AT$3)*$AH241:$AS241))),2))</f>
        <v/>
      </c>
      <c r="AU241">
        <f>IF(AI241&lt;=0,0,ROUND(MIN(AI241,MAX(0,$F241-SUMPRODUCT(($AT$3:$BE$3&lt;AU$3)*$AH241:$AS241))),2))</f>
        <v/>
      </c>
      <c r="AV241">
        <f>IF(AJ241&lt;=0,0,ROUND(MIN(AJ241,MAX(0,$F241-SUMPRODUCT(($AT$3:$BE$3&lt;AV$3)*$AH241:$AS241))),2))</f>
        <v/>
      </c>
      <c r="AW241">
        <f>IF(AK241&lt;=0,0,ROUND(MIN(AK241,MAX(0,$F241-SUMPRODUCT(($AT$3:$BE$3&lt;AW$3)*$AH241:$AS241))),2))</f>
        <v/>
      </c>
      <c r="AX241">
        <f>IF(AL241&lt;=0,0,ROUND(MIN(AL241,MAX(0,$F241-SUMPRODUCT(($AT$3:$BE$3&lt;AX$3)*$AH241:$AS241))),2))</f>
        <v/>
      </c>
      <c r="AY241">
        <f>IF(AM241&lt;=0,0,ROUND(MIN(AM241,MAX(0,$F241-SUMPRODUCT(($AT$3:$BE$3&lt;AY$3)*$AH241:$AS241))),2))</f>
        <v/>
      </c>
      <c r="AZ241">
        <f>IF(AN241&lt;=0,0,ROUND(MIN(AN241,MAX(0,$F241-SUMPRODUCT(($AT$3:$BE$3&lt;AZ$3)*$AH241:$AS241))),2))</f>
        <v/>
      </c>
      <c r="BA241">
        <f>IF(AO241&lt;=0,0,ROUND(MIN(AO241,MAX(0,$F241-SUMPRODUCT(($AT$3:$BE$3&lt;BA$3)*$AH241:$AS241))),2))</f>
        <v/>
      </c>
      <c r="BB241">
        <f>IF(AP241&lt;=0,0,ROUND(MIN(AP241,MAX(0,$F241-SUMPRODUCT(($AT$3:$BE$3&lt;BB$3)*$AH241:$AS241))),2))</f>
        <v/>
      </c>
      <c r="BC241">
        <f>IF(AQ241&lt;=0,0,ROUND(MIN(AQ241,MAX(0,$F241-SUMPRODUCT(($AT$3:$BE$3&lt;BC$3)*$AH241:$AS241))),2))</f>
        <v/>
      </c>
      <c r="BD241">
        <f>IF(AR241&lt;=0,0,ROUND(MIN(AR241,MAX(0,$F241-SUMPRODUCT(($AT$3:$BE$3&lt;BD$3)*$AH241:$AS241))),2))</f>
        <v/>
      </c>
      <c r="BE241">
        <f>IF(AS241&lt;=0,0,ROUND(MIN(AS241,MAX(0,$F241-SUMPRODUCT(($AT$3:$BE$3&lt;BE$3)*$AH241:$AS241))),2))</f>
        <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row>
    <row r="242">
      <c r="A242" t="n">
        <v>237</v>
      </c>
      <c r="B242" s="29">
        <f>Months!B242</f>
        <v/>
      </c>
      <c r="C242">
        <f>Months!C242</f>
        <v/>
      </c>
      <c r="D242">
        <f>Months!D242</f>
        <v/>
      </c>
      <c r="E242">
        <f>SUM(V242:AG242)</f>
        <v/>
      </c>
      <c r="F242">
        <f>MAX(0,ROUND(C242+D242-E242,2))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f>IF(AH242&lt;=0,0,ROUND(MIN(AH242,MAX(0,$F242-SUMPRODUCT(($AT$3:$BE$3&lt;AT$3)*$AH242:$AS242))),2))</f>
        <v/>
      </c>
      <c r="AU242">
        <f>IF(AI242&lt;=0,0,ROUND(MIN(AI242,MAX(0,$F242-SUMPRODUCT(($AT$3:$BE$3&lt;AU$3)*$AH242:$AS242))),2))</f>
        <v/>
      </c>
      <c r="AV242">
        <f>IF(AJ242&lt;=0,0,ROUND(MIN(AJ242,MAX(0,$F242-SUMPRODUCT(($AT$3:$BE$3&lt;AV$3)*$AH242:$AS242))),2))</f>
        <v/>
      </c>
      <c r="AW242">
        <f>IF(AK242&lt;=0,0,ROUND(MIN(AK242,MAX(0,$F242-SUMPRODUCT(($AT$3:$BE$3&lt;AW$3)*$AH242:$AS242))),2))</f>
        <v/>
      </c>
      <c r="AX242">
        <f>IF(AL242&lt;=0,0,ROUND(MIN(AL242,MAX(0,$F242-SUMPRODUCT(($AT$3:$BE$3&lt;AX$3)*$AH242:$AS242))),2))</f>
        <v/>
      </c>
      <c r="AY242">
        <f>IF(AM242&lt;=0,0,ROUND(MIN(AM242,MAX(0,$F242-SUMPRODUCT(($AT$3:$BE$3&lt;AY$3)*$AH242:$AS242))),2))</f>
        <v/>
      </c>
      <c r="AZ242">
        <f>IF(AN242&lt;=0,0,ROUND(MIN(AN242,MAX(0,$F242-SUMPRODUCT(($AT$3:$BE$3&lt;AZ$3)*$AH242:$AS242))),2))</f>
        <v/>
      </c>
      <c r="BA242">
        <f>IF(AO242&lt;=0,0,ROUND(MIN(AO242,MAX(0,$F242-SUMPRODUCT(($AT$3:$BE$3&lt;BA$3)*$AH242:$AS242))),2))</f>
        <v/>
      </c>
      <c r="BB242">
        <f>IF(AP242&lt;=0,0,ROUND(MIN(AP242,MAX(0,$F242-SUMPRODUCT(($AT$3:$BE$3&lt;BB$3)*$AH242:$AS242))),2))</f>
        <v/>
      </c>
      <c r="BC242">
        <f>IF(AQ242&lt;=0,0,ROUND(MIN(AQ242,MAX(0,$F242-SUMPRODUCT(($AT$3:$BE$3&lt;BC$3)*$AH242:$AS242))),2))</f>
        <v/>
      </c>
      <c r="BD242">
        <f>IF(AR242&lt;=0,0,ROUND(MIN(AR242,MAX(0,$F242-SUMPRODUCT(($AT$3:$BE$3&lt;BD$3)*$AH242:$AS242))),2))</f>
        <v/>
      </c>
      <c r="BE242">
        <f>IF(AS242&lt;=0,0,ROUND(MIN(AS242,MAX(0,$F242-SUMPRODUCT(($AT$3:$BE$3&lt;BE$3)*$AH242:$AS242))),2))</f>
        <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row>
    <row r="243">
      <c r="A243" t="n">
        <v>238</v>
      </c>
      <c r="B243" s="29">
        <f>Months!B243</f>
        <v/>
      </c>
      <c r="C243">
        <f>Months!C243</f>
        <v/>
      </c>
      <c r="D243">
        <f>Months!D243</f>
        <v/>
      </c>
      <c r="E243">
        <f>SUM(V243:AG243)</f>
        <v/>
      </c>
      <c r="F243">
        <f>MAX(0,ROUND(C243+D243-E243,2))</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f>IF(AH243&lt;=0,0,ROUND(MIN(AH243,MAX(0,$F243-SUMPRODUCT(($AT$3:$BE$3&lt;AT$3)*$AH243:$AS243))),2))</f>
        <v/>
      </c>
      <c r="AU243">
        <f>IF(AI243&lt;=0,0,ROUND(MIN(AI243,MAX(0,$F243-SUMPRODUCT(($AT$3:$BE$3&lt;AU$3)*$AH243:$AS243))),2))</f>
        <v/>
      </c>
      <c r="AV243">
        <f>IF(AJ243&lt;=0,0,ROUND(MIN(AJ243,MAX(0,$F243-SUMPRODUCT(($AT$3:$BE$3&lt;AV$3)*$AH243:$AS243))),2))</f>
        <v/>
      </c>
      <c r="AW243">
        <f>IF(AK243&lt;=0,0,ROUND(MIN(AK243,MAX(0,$F243-SUMPRODUCT(($AT$3:$BE$3&lt;AW$3)*$AH243:$AS243))),2))</f>
        <v/>
      </c>
      <c r="AX243">
        <f>IF(AL243&lt;=0,0,ROUND(MIN(AL243,MAX(0,$F243-SUMPRODUCT(($AT$3:$BE$3&lt;AX$3)*$AH243:$AS243))),2))</f>
        <v/>
      </c>
      <c r="AY243">
        <f>IF(AM243&lt;=0,0,ROUND(MIN(AM243,MAX(0,$F243-SUMPRODUCT(($AT$3:$BE$3&lt;AY$3)*$AH243:$AS243))),2))</f>
        <v/>
      </c>
      <c r="AZ243">
        <f>IF(AN243&lt;=0,0,ROUND(MIN(AN243,MAX(0,$F243-SUMPRODUCT(($AT$3:$BE$3&lt;AZ$3)*$AH243:$AS243))),2))</f>
        <v/>
      </c>
      <c r="BA243">
        <f>IF(AO243&lt;=0,0,ROUND(MIN(AO243,MAX(0,$F243-SUMPRODUCT(($AT$3:$BE$3&lt;BA$3)*$AH243:$AS243))),2))</f>
        <v/>
      </c>
      <c r="BB243">
        <f>IF(AP243&lt;=0,0,ROUND(MIN(AP243,MAX(0,$F243-SUMPRODUCT(($AT$3:$BE$3&lt;BB$3)*$AH243:$AS243))),2))</f>
        <v/>
      </c>
      <c r="BC243">
        <f>IF(AQ243&lt;=0,0,ROUND(MIN(AQ243,MAX(0,$F243-SUMPRODUCT(($AT$3:$BE$3&lt;BC$3)*$AH243:$AS243))),2))</f>
        <v/>
      </c>
      <c r="BD243">
        <f>IF(AR243&lt;=0,0,ROUND(MIN(AR243,MAX(0,$F243-SUMPRODUCT(($AT$3:$BE$3&lt;BD$3)*$AH243:$AS243))),2))</f>
        <v/>
      </c>
      <c r="BE243">
        <f>IF(AS243&lt;=0,0,ROUND(MIN(AS243,MAX(0,$F243-SUMPRODUCT(($AT$3:$BE$3&lt;BE$3)*$AH243:$AS243))),2))</f>
        <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row>
    <row r="244">
      <c r="A244" t="n">
        <v>239</v>
      </c>
      <c r="B244" s="29">
        <f>Months!B244</f>
        <v/>
      </c>
      <c r="C244">
        <f>Months!C244</f>
        <v/>
      </c>
      <c r="D244">
        <f>Months!D244</f>
        <v/>
      </c>
      <c r="E244">
        <f>SUM(V244:AG244)</f>
        <v/>
      </c>
      <c r="F244">
        <f>MAX(0,ROUND(C244+D244-E244,2))</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f>IF(AH244&lt;=0,0,ROUND(MIN(AH244,MAX(0,$F244-SUMPRODUCT(($AT$3:$BE$3&lt;AT$3)*$AH244:$AS244))),2))</f>
        <v/>
      </c>
      <c r="AU244">
        <f>IF(AI244&lt;=0,0,ROUND(MIN(AI244,MAX(0,$F244-SUMPRODUCT(($AT$3:$BE$3&lt;AU$3)*$AH244:$AS244))),2))</f>
        <v/>
      </c>
      <c r="AV244">
        <f>IF(AJ244&lt;=0,0,ROUND(MIN(AJ244,MAX(0,$F244-SUMPRODUCT(($AT$3:$BE$3&lt;AV$3)*$AH244:$AS244))),2))</f>
        <v/>
      </c>
      <c r="AW244">
        <f>IF(AK244&lt;=0,0,ROUND(MIN(AK244,MAX(0,$F244-SUMPRODUCT(($AT$3:$BE$3&lt;AW$3)*$AH244:$AS244))),2))</f>
        <v/>
      </c>
      <c r="AX244">
        <f>IF(AL244&lt;=0,0,ROUND(MIN(AL244,MAX(0,$F244-SUMPRODUCT(($AT$3:$BE$3&lt;AX$3)*$AH244:$AS244))),2))</f>
        <v/>
      </c>
      <c r="AY244">
        <f>IF(AM244&lt;=0,0,ROUND(MIN(AM244,MAX(0,$F244-SUMPRODUCT(($AT$3:$BE$3&lt;AY$3)*$AH244:$AS244))),2))</f>
        <v/>
      </c>
      <c r="AZ244">
        <f>IF(AN244&lt;=0,0,ROUND(MIN(AN244,MAX(0,$F244-SUMPRODUCT(($AT$3:$BE$3&lt;AZ$3)*$AH244:$AS244))),2))</f>
        <v/>
      </c>
      <c r="BA244">
        <f>IF(AO244&lt;=0,0,ROUND(MIN(AO244,MAX(0,$F244-SUMPRODUCT(($AT$3:$BE$3&lt;BA$3)*$AH244:$AS244))),2))</f>
        <v/>
      </c>
      <c r="BB244">
        <f>IF(AP244&lt;=0,0,ROUND(MIN(AP244,MAX(0,$F244-SUMPRODUCT(($AT$3:$BE$3&lt;BB$3)*$AH244:$AS244))),2))</f>
        <v/>
      </c>
      <c r="BC244">
        <f>IF(AQ244&lt;=0,0,ROUND(MIN(AQ244,MAX(0,$F244-SUMPRODUCT(($AT$3:$BE$3&lt;BC$3)*$AH244:$AS244))),2))</f>
        <v/>
      </c>
      <c r="BD244">
        <f>IF(AR244&lt;=0,0,ROUND(MIN(AR244,MAX(0,$F244-SUMPRODUCT(($AT$3:$BE$3&lt;BD$3)*$AH244:$AS244))),2))</f>
        <v/>
      </c>
      <c r="BE244">
        <f>IF(AS244&lt;=0,0,ROUND(MIN(AS244,MAX(0,$F244-SUMPRODUCT(($AT$3:$BE$3&lt;BE$3)*$AH244:$AS244))),2))</f>
        <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row>
    <row r="245">
      <c r="A245" t="n">
        <v>240</v>
      </c>
      <c r="B245" s="29">
        <f>Months!B245</f>
        <v/>
      </c>
      <c r="C245">
        <f>Months!C245</f>
        <v/>
      </c>
      <c r="D245">
        <f>Months!D245</f>
        <v/>
      </c>
      <c r="E245">
        <f>SUM(V245:AG245)</f>
        <v/>
      </c>
      <c r="F245">
        <f>MAX(0,ROUND(C245+D245-E245,2))</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f>IF(AH245&lt;=0,0,ROUND(MIN(AH245,MAX(0,$F245-SUMPRODUCT(($AT$3:$BE$3&lt;AT$3)*$AH245:$AS245))),2))</f>
        <v/>
      </c>
      <c r="AU245">
        <f>IF(AI245&lt;=0,0,ROUND(MIN(AI245,MAX(0,$F245-SUMPRODUCT(($AT$3:$BE$3&lt;AU$3)*$AH245:$AS245))),2))</f>
        <v/>
      </c>
      <c r="AV245">
        <f>IF(AJ245&lt;=0,0,ROUND(MIN(AJ245,MAX(0,$F245-SUMPRODUCT(($AT$3:$BE$3&lt;AV$3)*$AH245:$AS245))),2))</f>
        <v/>
      </c>
      <c r="AW245">
        <f>IF(AK245&lt;=0,0,ROUND(MIN(AK245,MAX(0,$F245-SUMPRODUCT(($AT$3:$BE$3&lt;AW$3)*$AH245:$AS245))),2))</f>
        <v/>
      </c>
      <c r="AX245">
        <f>IF(AL245&lt;=0,0,ROUND(MIN(AL245,MAX(0,$F245-SUMPRODUCT(($AT$3:$BE$3&lt;AX$3)*$AH245:$AS245))),2))</f>
        <v/>
      </c>
      <c r="AY245">
        <f>IF(AM245&lt;=0,0,ROUND(MIN(AM245,MAX(0,$F245-SUMPRODUCT(($AT$3:$BE$3&lt;AY$3)*$AH245:$AS245))),2))</f>
        <v/>
      </c>
      <c r="AZ245">
        <f>IF(AN245&lt;=0,0,ROUND(MIN(AN245,MAX(0,$F245-SUMPRODUCT(($AT$3:$BE$3&lt;AZ$3)*$AH245:$AS245))),2))</f>
        <v/>
      </c>
      <c r="BA245">
        <f>IF(AO245&lt;=0,0,ROUND(MIN(AO245,MAX(0,$F245-SUMPRODUCT(($AT$3:$BE$3&lt;BA$3)*$AH245:$AS245))),2))</f>
        <v/>
      </c>
      <c r="BB245">
        <f>IF(AP245&lt;=0,0,ROUND(MIN(AP245,MAX(0,$F245-SUMPRODUCT(($AT$3:$BE$3&lt;BB$3)*$AH245:$AS245))),2))</f>
        <v/>
      </c>
      <c r="BC245">
        <f>IF(AQ245&lt;=0,0,ROUND(MIN(AQ245,MAX(0,$F245-SUMPRODUCT(($AT$3:$BE$3&lt;BC$3)*$AH245:$AS245))),2))</f>
        <v/>
      </c>
      <c r="BD245">
        <f>IF(AR245&lt;=0,0,ROUND(MIN(AR245,MAX(0,$F245-SUMPRODUCT(($AT$3:$BE$3&lt;BD$3)*$AH245:$AS245))),2))</f>
        <v/>
      </c>
      <c r="BE245">
        <f>IF(AS245&lt;=0,0,ROUND(MIN(AS245,MAX(0,$F245-SUMPRODUCT(($AT$3:$BE$3&lt;BE$3)*$AH245:$AS245))),2))</f>
        <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row>
    <row r="246">
      <c r="A246" t="n">
        <v>241</v>
      </c>
      <c r="B246" s="29">
        <f>Months!B246</f>
        <v/>
      </c>
      <c r="C246">
        <f>Months!C246</f>
        <v/>
      </c>
      <c r="D246">
        <f>Months!D246</f>
        <v/>
      </c>
      <c r="E246">
        <f>SUM(V246:AG246)</f>
        <v/>
      </c>
      <c r="F246">
        <f>MAX(0,ROUND(C246+D246-E246,2))</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f>IF(AH246&lt;=0,0,ROUND(MIN(AH246,MAX(0,$F246-SUMPRODUCT(($AT$3:$BE$3&lt;AT$3)*$AH246:$AS246))),2))</f>
        <v/>
      </c>
      <c r="AU246">
        <f>IF(AI246&lt;=0,0,ROUND(MIN(AI246,MAX(0,$F246-SUMPRODUCT(($AT$3:$BE$3&lt;AU$3)*$AH246:$AS246))),2))</f>
        <v/>
      </c>
      <c r="AV246">
        <f>IF(AJ246&lt;=0,0,ROUND(MIN(AJ246,MAX(0,$F246-SUMPRODUCT(($AT$3:$BE$3&lt;AV$3)*$AH246:$AS246))),2))</f>
        <v/>
      </c>
      <c r="AW246">
        <f>IF(AK246&lt;=0,0,ROUND(MIN(AK246,MAX(0,$F246-SUMPRODUCT(($AT$3:$BE$3&lt;AW$3)*$AH246:$AS246))),2))</f>
        <v/>
      </c>
      <c r="AX246">
        <f>IF(AL246&lt;=0,0,ROUND(MIN(AL246,MAX(0,$F246-SUMPRODUCT(($AT$3:$BE$3&lt;AX$3)*$AH246:$AS246))),2))</f>
        <v/>
      </c>
      <c r="AY246">
        <f>IF(AM246&lt;=0,0,ROUND(MIN(AM246,MAX(0,$F246-SUMPRODUCT(($AT$3:$BE$3&lt;AY$3)*$AH246:$AS246))),2))</f>
        <v/>
      </c>
      <c r="AZ246">
        <f>IF(AN246&lt;=0,0,ROUND(MIN(AN246,MAX(0,$F246-SUMPRODUCT(($AT$3:$BE$3&lt;AZ$3)*$AH246:$AS246))),2))</f>
        <v/>
      </c>
      <c r="BA246">
        <f>IF(AO246&lt;=0,0,ROUND(MIN(AO246,MAX(0,$F246-SUMPRODUCT(($AT$3:$BE$3&lt;BA$3)*$AH246:$AS246))),2))</f>
        <v/>
      </c>
      <c r="BB246">
        <f>IF(AP246&lt;=0,0,ROUND(MIN(AP246,MAX(0,$F246-SUMPRODUCT(($AT$3:$BE$3&lt;BB$3)*$AH246:$AS246))),2))</f>
        <v/>
      </c>
      <c r="BC246">
        <f>IF(AQ246&lt;=0,0,ROUND(MIN(AQ246,MAX(0,$F246-SUMPRODUCT(($AT$3:$BE$3&lt;BC$3)*$AH246:$AS246))),2))</f>
        <v/>
      </c>
      <c r="BD246">
        <f>IF(AR246&lt;=0,0,ROUND(MIN(AR246,MAX(0,$F246-SUMPRODUCT(($AT$3:$BE$3&lt;BD$3)*$AH246:$AS246))),2))</f>
        <v/>
      </c>
      <c r="BE246">
        <f>IF(AS246&lt;=0,0,ROUND(MIN(AS246,MAX(0,$F246-SUMPRODUCT(($AT$3:$BE$3&lt;BE$3)*$AH246:$AS246))),2))</f>
        <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row>
    <row r="247">
      <c r="A247" t="n">
        <v>242</v>
      </c>
      <c r="B247" s="29">
        <f>Months!B247</f>
        <v/>
      </c>
      <c r="C247">
        <f>Months!C247</f>
        <v/>
      </c>
      <c r="D247">
        <f>Months!D247</f>
        <v/>
      </c>
      <c r="E247">
        <f>SUM(V247:AG247)</f>
        <v/>
      </c>
      <c r="F247">
        <f>MAX(0,ROUND(C247+D247-E247,2))</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f>IF(AH247&lt;=0,0,ROUND(MIN(AH247,MAX(0,$F247-SUMPRODUCT(($AT$3:$BE$3&lt;AT$3)*$AH247:$AS247))),2))</f>
        <v/>
      </c>
      <c r="AU247">
        <f>IF(AI247&lt;=0,0,ROUND(MIN(AI247,MAX(0,$F247-SUMPRODUCT(($AT$3:$BE$3&lt;AU$3)*$AH247:$AS247))),2))</f>
        <v/>
      </c>
      <c r="AV247">
        <f>IF(AJ247&lt;=0,0,ROUND(MIN(AJ247,MAX(0,$F247-SUMPRODUCT(($AT$3:$BE$3&lt;AV$3)*$AH247:$AS247))),2))</f>
        <v/>
      </c>
      <c r="AW247">
        <f>IF(AK247&lt;=0,0,ROUND(MIN(AK247,MAX(0,$F247-SUMPRODUCT(($AT$3:$BE$3&lt;AW$3)*$AH247:$AS247))),2))</f>
        <v/>
      </c>
      <c r="AX247">
        <f>IF(AL247&lt;=0,0,ROUND(MIN(AL247,MAX(0,$F247-SUMPRODUCT(($AT$3:$BE$3&lt;AX$3)*$AH247:$AS247))),2))</f>
        <v/>
      </c>
      <c r="AY247">
        <f>IF(AM247&lt;=0,0,ROUND(MIN(AM247,MAX(0,$F247-SUMPRODUCT(($AT$3:$BE$3&lt;AY$3)*$AH247:$AS247))),2))</f>
        <v/>
      </c>
      <c r="AZ247">
        <f>IF(AN247&lt;=0,0,ROUND(MIN(AN247,MAX(0,$F247-SUMPRODUCT(($AT$3:$BE$3&lt;AZ$3)*$AH247:$AS247))),2))</f>
        <v/>
      </c>
      <c r="BA247">
        <f>IF(AO247&lt;=0,0,ROUND(MIN(AO247,MAX(0,$F247-SUMPRODUCT(($AT$3:$BE$3&lt;BA$3)*$AH247:$AS247))),2))</f>
        <v/>
      </c>
      <c r="BB247">
        <f>IF(AP247&lt;=0,0,ROUND(MIN(AP247,MAX(0,$F247-SUMPRODUCT(($AT$3:$BE$3&lt;BB$3)*$AH247:$AS247))),2))</f>
        <v/>
      </c>
      <c r="BC247">
        <f>IF(AQ247&lt;=0,0,ROUND(MIN(AQ247,MAX(0,$F247-SUMPRODUCT(($AT$3:$BE$3&lt;BC$3)*$AH247:$AS247))),2))</f>
        <v/>
      </c>
      <c r="BD247">
        <f>IF(AR247&lt;=0,0,ROUND(MIN(AR247,MAX(0,$F247-SUMPRODUCT(($AT$3:$BE$3&lt;BD$3)*$AH247:$AS247))),2))</f>
        <v/>
      </c>
      <c r="BE247">
        <f>IF(AS247&lt;=0,0,ROUND(MIN(AS247,MAX(0,$F247-SUMPRODUCT(($AT$3:$BE$3&lt;BE$3)*$AH247:$AS247))),2))</f>
        <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row>
    <row r="248">
      <c r="A248" t="n">
        <v>243</v>
      </c>
      <c r="B248" s="29">
        <f>Months!B248</f>
        <v/>
      </c>
      <c r="C248">
        <f>Months!C248</f>
        <v/>
      </c>
      <c r="D248">
        <f>Months!D248</f>
        <v/>
      </c>
      <c r="E248">
        <f>SUM(V248:AG248)</f>
        <v/>
      </c>
      <c r="F248">
        <f>MAX(0,ROUND(C248+D248-E248,2))</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f>IF(AH248&lt;=0,0,ROUND(MIN(AH248,MAX(0,$F248-SUMPRODUCT(($AT$3:$BE$3&lt;AT$3)*$AH248:$AS248))),2))</f>
        <v/>
      </c>
      <c r="AU248">
        <f>IF(AI248&lt;=0,0,ROUND(MIN(AI248,MAX(0,$F248-SUMPRODUCT(($AT$3:$BE$3&lt;AU$3)*$AH248:$AS248))),2))</f>
        <v/>
      </c>
      <c r="AV248">
        <f>IF(AJ248&lt;=0,0,ROUND(MIN(AJ248,MAX(0,$F248-SUMPRODUCT(($AT$3:$BE$3&lt;AV$3)*$AH248:$AS248))),2))</f>
        <v/>
      </c>
      <c r="AW248">
        <f>IF(AK248&lt;=0,0,ROUND(MIN(AK248,MAX(0,$F248-SUMPRODUCT(($AT$3:$BE$3&lt;AW$3)*$AH248:$AS248))),2))</f>
        <v/>
      </c>
      <c r="AX248">
        <f>IF(AL248&lt;=0,0,ROUND(MIN(AL248,MAX(0,$F248-SUMPRODUCT(($AT$3:$BE$3&lt;AX$3)*$AH248:$AS248))),2))</f>
        <v/>
      </c>
      <c r="AY248">
        <f>IF(AM248&lt;=0,0,ROUND(MIN(AM248,MAX(0,$F248-SUMPRODUCT(($AT$3:$BE$3&lt;AY$3)*$AH248:$AS248))),2))</f>
        <v/>
      </c>
      <c r="AZ248">
        <f>IF(AN248&lt;=0,0,ROUND(MIN(AN248,MAX(0,$F248-SUMPRODUCT(($AT$3:$BE$3&lt;AZ$3)*$AH248:$AS248))),2))</f>
        <v/>
      </c>
      <c r="BA248">
        <f>IF(AO248&lt;=0,0,ROUND(MIN(AO248,MAX(0,$F248-SUMPRODUCT(($AT$3:$BE$3&lt;BA$3)*$AH248:$AS248))),2))</f>
        <v/>
      </c>
      <c r="BB248">
        <f>IF(AP248&lt;=0,0,ROUND(MIN(AP248,MAX(0,$F248-SUMPRODUCT(($AT$3:$BE$3&lt;BB$3)*$AH248:$AS248))),2))</f>
        <v/>
      </c>
      <c r="BC248">
        <f>IF(AQ248&lt;=0,0,ROUND(MIN(AQ248,MAX(0,$F248-SUMPRODUCT(($AT$3:$BE$3&lt;BC$3)*$AH248:$AS248))),2))</f>
        <v/>
      </c>
      <c r="BD248">
        <f>IF(AR248&lt;=0,0,ROUND(MIN(AR248,MAX(0,$F248-SUMPRODUCT(($AT$3:$BE$3&lt;BD$3)*$AH248:$AS248))),2))</f>
        <v/>
      </c>
      <c r="BE248">
        <f>IF(AS248&lt;=0,0,ROUND(MIN(AS248,MAX(0,$F248-SUMPRODUCT(($AT$3:$BE$3&lt;BE$3)*$AH248:$AS248))),2))</f>
        <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row>
    <row r="249">
      <c r="A249" t="n">
        <v>244</v>
      </c>
      <c r="B249" s="29">
        <f>Months!B249</f>
        <v/>
      </c>
      <c r="C249">
        <f>Months!C249</f>
        <v/>
      </c>
      <c r="D249">
        <f>Months!D249</f>
        <v/>
      </c>
      <c r="E249">
        <f>SUM(V249:AG249)</f>
        <v/>
      </c>
      <c r="F249">
        <f>MAX(0,ROUND(C249+D249-E249,2))</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f>IF(AH249&lt;=0,0,ROUND(MIN(AH249,MAX(0,$F249-SUMPRODUCT(($AT$3:$BE$3&lt;AT$3)*$AH249:$AS249))),2))</f>
        <v/>
      </c>
      <c r="AU249">
        <f>IF(AI249&lt;=0,0,ROUND(MIN(AI249,MAX(0,$F249-SUMPRODUCT(($AT$3:$BE$3&lt;AU$3)*$AH249:$AS249))),2))</f>
        <v/>
      </c>
      <c r="AV249">
        <f>IF(AJ249&lt;=0,0,ROUND(MIN(AJ249,MAX(0,$F249-SUMPRODUCT(($AT$3:$BE$3&lt;AV$3)*$AH249:$AS249))),2))</f>
        <v/>
      </c>
      <c r="AW249">
        <f>IF(AK249&lt;=0,0,ROUND(MIN(AK249,MAX(0,$F249-SUMPRODUCT(($AT$3:$BE$3&lt;AW$3)*$AH249:$AS249))),2))</f>
        <v/>
      </c>
      <c r="AX249">
        <f>IF(AL249&lt;=0,0,ROUND(MIN(AL249,MAX(0,$F249-SUMPRODUCT(($AT$3:$BE$3&lt;AX$3)*$AH249:$AS249))),2))</f>
        <v/>
      </c>
      <c r="AY249">
        <f>IF(AM249&lt;=0,0,ROUND(MIN(AM249,MAX(0,$F249-SUMPRODUCT(($AT$3:$BE$3&lt;AY$3)*$AH249:$AS249))),2))</f>
        <v/>
      </c>
      <c r="AZ249">
        <f>IF(AN249&lt;=0,0,ROUND(MIN(AN249,MAX(0,$F249-SUMPRODUCT(($AT$3:$BE$3&lt;AZ$3)*$AH249:$AS249))),2))</f>
        <v/>
      </c>
      <c r="BA249">
        <f>IF(AO249&lt;=0,0,ROUND(MIN(AO249,MAX(0,$F249-SUMPRODUCT(($AT$3:$BE$3&lt;BA$3)*$AH249:$AS249))),2))</f>
        <v/>
      </c>
      <c r="BB249">
        <f>IF(AP249&lt;=0,0,ROUND(MIN(AP249,MAX(0,$F249-SUMPRODUCT(($AT$3:$BE$3&lt;BB$3)*$AH249:$AS249))),2))</f>
        <v/>
      </c>
      <c r="BC249">
        <f>IF(AQ249&lt;=0,0,ROUND(MIN(AQ249,MAX(0,$F249-SUMPRODUCT(($AT$3:$BE$3&lt;BC$3)*$AH249:$AS249))),2))</f>
        <v/>
      </c>
      <c r="BD249">
        <f>IF(AR249&lt;=0,0,ROUND(MIN(AR249,MAX(0,$F249-SUMPRODUCT(($AT$3:$BE$3&lt;BD$3)*$AH249:$AS249))),2))</f>
        <v/>
      </c>
      <c r="BE249">
        <f>IF(AS249&lt;=0,0,ROUND(MIN(AS249,MAX(0,$F249-SUMPRODUCT(($AT$3:$BE$3&lt;BE$3)*$AH249:$AS249))),2))</f>
        <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row>
    <row r="250">
      <c r="A250" t="n">
        <v>245</v>
      </c>
      <c r="B250" s="29">
        <f>Months!B250</f>
        <v/>
      </c>
      <c r="C250">
        <f>Months!C250</f>
        <v/>
      </c>
      <c r="D250">
        <f>Months!D250</f>
        <v/>
      </c>
      <c r="E250">
        <f>SUM(V250:AG250)</f>
        <v/>
      </c>
      <c r="F250">
        <f>MAX(0,ROUND(C250+D250-E250,2))</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f>IF(AH250&lt;=0,0,ROUND(MIN(AH250,MAX(0,$F250-SUMPRODUCT(($AT$3:$BE$3&lt;AT$3)*$AH250:$AS250))),2))</f>
        <v/>
      </c>
      <c r="AU250">
        <f>IF(AI250&lt;=0,0,ROUND(MIN(AI250,MAX(0,$F250-SUMPRODUCT(($AT$3:$BE$3&lt;AU$3)*$AH250:$AS250))),2))</f>
        <v/>
      </c>
      <c r="AV250">
        <f>IF(AJ250&lt;=0,0,ROUND(MIN(AJ250,MAX(0,$F250-SUMPRODUCT(($AT$3:$BE$3&lt;AV$3)*$AH250:$AS250))),2))</f>
        <v/>
      </c>
      <c r="AW250">
        <f>IF(AK250&lt;=0,0,ROUND(MIN(AK250,MAX(0,$F250-SUMPRODUCT(($AT$3:$BE$3&lt;AW$3)*$AH250:$AS250))),2))</f>
        <v/>
      </c>
      <c r="AX250">
        <f>IF(AL250&lt;=0,0,ROUND(MIN(AL250,MAX(0,$F250-SUMPRODUCT(($AT$3:$BE$3&lt;AX$3)*$AH250:$AS250))),2))</f>
        <v/>
      </c>
      <c r="AY250">
        <f>IF(AM250&lt;=0,0,ROUND(MIN(AM250,MAX(0,$F250-SUMPRODUCT(($AT$3:$BE$3&lt;AY$3)*$AH250:$AS250))),2))</f>
        <v/>
      </c>
      <c r="AZ250">
        <f>IF(AN250&lt;=0,0,ROUND(MIN(AN250,MAX(0,$F250-SUMPRODUCT(($AT$3:$BE$3&lt;AZ$3)*$AH250:$AS250))),2))</f>
        <v/>
      </c>
      <c r="BA250">
        <f>IF(AO250&lt;=0,0,ROUND(MIN(AO250,MAX(0,$F250-SUMPRODUCT(($AT$3:$BE$3&lt;BA$3)*$AH250:$AS250))),2))</f>
        <v/>
      </c>
      <c r="BB250">
        <f>IF(AP250&lt;=0,0,ROUND(MIN(AP250,MAX(0,$F250-SUMPRODUCT(($AT$3:$BE$3&lt;BB$3)*$AH250:$AS250))),2))</f>
        <v/>
      </c>
      <c r="BC250">
        <f>IF(AQ250&lt;=0,0,ROUND(MIN(AQ250,MAX(0,$F250-SUMPRODUCT(($AT$3:$BE$3&lt;BC$3)*$AH250:$AS250))),2))</f>
        <v/>
      </c>
      <c r="BD250">
        <f>IF(AR250&lt;=0,0,ROUND(MIN(AR250,MAX(0,$F250-SUMPRODUCT(($AT$3:$BE$3&lt;BD$3)*$AH250:$AS250))),2))</f>
        <v/>
      </c>
      <c r="BE250">
        <f>IF(AS250&lt;=0,0,ROUND(MIN(AS250,MAX(0,$F250-SUMPRODUCT(($AT$3:$BE$3&lt;BE$3)*$AH250:$AS250))),2))</f>
        <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row>
    <row r="251">
      <c r="A251" t="n">
        <v>246</v>
      </c>
      <c r="B251" s="29">
        <f>Months!B251</f>
        <v/>
      </c>
      <c r="C251">
        <f>Months!C251</f>
        <v/>
      </c>
      <c r="D251">
        <f>Months!D251</f>
        <v/>
      </c>
      <c r="E251">
        <f>SUM(V251:AG251)</f>
        <v/>
      </c>
      <c r="F251">
        <f>MAX(0,ROUND(C251+D251-E251,2))</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f>IF(AH251&lt;=0,0,ROUND(MIN(AH251,MAX(0,$F251-SUMPRODUCT(($AT$3:$BE$3&lt;AT$3)*$AH251:$AS251))),2))</f>
        <v/>
      </c>
      <c r="AU251">
        <f>IF(AI251&lt;=0,0,ROUND(MIN(AI251,MAX(0,$F251-SUMPRODUCT(($AT$3:$BE$3&lt;AU$3)*$AH251:$AS251))),2))</f>
        <v/>
      </c>
      <c r="AV251">
        <f>IF(AJ251&lt;=0,0,ROUND(MIN(AJ251,MAX(0,$F251-SUMPRODUCT(($AT$3:$BE$3&lt;AV$3)*$AH251:$AS251))),2))</f>
        <v/>
      </c>
      <c r="AW251">
        <f>IF(AK251&lt;=0,0,ROUND(MIN(AK251,MAX(0,$F251-SUMPRODUCT(($AT$3:$BE$3&lt;AW$3)*$AH251:$AS251))),2))</f>
        <v/>
      </c>
      <c r="AX251">
        <f>IF(AL251&lt;=0,0,ROUND(MIN(AL251,MAX(0,$F251-SUMPRODUCT(($AT$3:$BE$3&lt;AX$3)*$AH251:$AS251))),2))</f>
        <v/>
      </c>
      <c r="AY251">
        <f>IF(AM251&lt;=0,0,ROUND(MIN(AM251,MAX(0,$F251-SUMPRODUCT(($AT$3:$BE$3&lt;AY$3)*$AH251:$AS251))),2))</f>
        <v/>
      </c>
      <c r="AZ251">
        <f>IF(AN251&lt;=0,0,ROUND(MIN(AN251,MAX(0,$F251-SUMPRODUCT(($AT$3:$BE$3&lt;AZ$3)*$AH251:$AS251))),2))</f>
        <v/>
      </c>
      <c r="BA251">
        <f>IF(AO251&lt;=0,0,ROUND(MIN(AO251,MAX(0,$F251-SUMPRODUCT(($AT$3:$BE$3&lt;BA$3)*$AH251:$AS251))),2))</f>
        <v/>
      </c>
      <c r="BB251">
        <f>IF(AP251&lt;=0,0,ROUND(MIN(AP251,MAX(0,$F251-SUMPRODUCT(($AT$3:$BE$3&lt;BB$3)*$AH251:$AS251))),2))</f>
        <v/>
      </c>
      <c r="BC251">
        <f>IF(AQ251&lt;=0,0,ROUND(MIN(AQ251,MAX(0,$F251-SUMPRODUCT(($AT$3:$BE$3&lt;BC$3)*$AH251:$AS251))),2))</f>
        <v/>
      </c>
      <c r="BD251">
        <f>IF(AR251&lt;=0,0,ROUND(MIN(AR251,MAX(0,$F251-SUMPRODUCT(($AT$3:$BE$3&lt;BD$3)*$AH251:$AS251))),2))</f>
        <v/>
      </c>
      <c r="BE251">
        <f>IF(AS251&lt;=0,0,ROUND(MIN(AS251,MAX(0,$F251-SUMPRODUCT(($AT$3:$BE$3&lt;BE$3)*$AH251:$AS251))),2))</f>
        <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row>
    <row r="252">
      <c r="A252" t="n">
        <v>247</v>
      </c>
      <c r="B252" s="29">
        <f>Months!B252</f>
        <v/>
      </c>
      <c r="C252">
        <f>Months!C252</f>
        <v/>
      </c>
      <c r="D252">
        <f>Months!D252</f>
        <v/>
      </c>
      <c r="E252">
        <f>SUM(V252:AG252)</f>
        <v/>
      </c>
      <c r="F252">
        <f>MAX(0,ROUND(C252+D252-E252,2))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f>IF(AH252&lt;=0,0,ROUND(MIN(AH252,MAX(0,$F252-SUMPRODUCT(($AT$3:$BE$3&lt;AT$3)*$AH252:$AS252))),2))</f>
        <v/>
      </c>
      <c r="AU252">
        <f>IF(AI252&lt;=0,0,ROUND(MIN(AI252,MAX(0,$F252-SUMPRODUCT(($AT$3:$BE$3&lt;AU$3)*$AH252:$AS252))),2))</f>
        <v/>
      </c>
      <c r="AV252">
        <f>IF(AJ252&lt;=0,0,ROUND(MIN(AJ252,MAX(0,$F252-SUMPRODUCT(($AT$3:$BE$3&lt;AV$3)*$AH252:$AS252))),2))</f>
        <v/>
      </c>
      <c r="AW252">
        <f>IF(AK252&lt;=0,0,ROUND(MIN(AK252,MAX(0,$F252-SUMPRODUCT(($AT$3:$BE$3&lt;AW$3)*$AH252:$AS252))),2))</f>
        <v/>
      </c>
      <c r="AX252">
        <f>IF(AL252&lt;=0,0,ROUND(MIN(AL252,MAX(0,$F252-SUMPRODUCT(($AT$3:$BE$3&lt;AX$3)*$AH252:$AS252))),2))</f>
        <v/>
      </c>
      <c r="AY252">
        <f>IF(AM252&lt;=0,0,ROUND(MIN(AM252,MAX(0,$F252-SUMPRODUCT(($AT$3:$BE$3&lt;AY$3)*$AH252:$AS252))),2))</f>
        <v/>
      </c>
      <c r="AZ252">
        <f>IF(AN252&lt;=0,0,ROUND(MIN(AN252,MAX(0,$F252-SUMPRODUCT(($AT$3:$BE$3&lt;AZ$3)*$AH252:$AS252))),2))</f>
        <v/>
      </c>
      <c r="BA252">
        <f>IF(AO252&lt;=0,0,ROUND(MIN(AO252,MAX(0,$F252-SUMPRODUCT(($AT$3:$BE$3&lt;BA$3)*$AH252:$AS252))),2))</f>
        <v/>
      </c>
      <c r="BB252">
        <f>IF(AP252&lt;=0,0,ROUND(MIN(AP252,MAX(0,$F252-SUMPRODUCT(($AT$3:$BE$3&lt;BB$3)*$AH252:$AS252))),2))</f>
        <v/>
      </c>
      <c r="BC252">
        <f>IF(AQ252&lt;=0,0,ROUND(MIN(AQ252,MAX(0,$F252-SUMPRODUCT(($AT$3:$BE$3&lt;BC$3)*$AH252:$AS252))),2))</f>
        <v/>
      </c>
      <c r="BD252">
        <f>IF(AR252&lt;=0,0,ROUND(MIN(AR252,MAX(0,$F252-SUMPRODUCT(($AT$3:$BE$3&lt;BD$3)*$AH252:$AS252))),2))</f>
        <v/>
      </c>
      <c r="BE252">
        <f>IF(AS252&lt;=0,0,ROUND(MIN(AS252,MAX(0,$F252-SUMPRODUCT(($AT$3:$BE$3&lt;BE$3)*$AH252:$AS252))),2))</f>
        <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row>
    <row r="253">
      <c r="A253" t="n">
        <v>248</v>
      </c>
      <c r="B253" s="29">
        <f>Months!B253</f>
        <v/>
      </c>
      <c r="C253">
        <f>Months!C253</f>
        <v/>
      </c>
      <c r="D253">
        <f>Months!D253</f>
        <v/>
      </c>
      <c r="E253">
        <f>SUM(V253:AG253)</f>
        <v/>
      </c>
      <c r="F253">
        <f>MAX(0,ROUND(C253+D253-E253,2))</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f>IF(AH253&lt;=0,0,ROUND(MIN(AH253,MAX(0,$F253-SUMPRODUCT(($AT$3:$BE$3&lt;AT$3)*$AH253:$AS253))),2))</f>
        <v/>
      </c>
      <c r="AU253">
        <f>IF(AI253&lt;=0,0,ROUND(MIN(AI253,MAX(0,$F253-SUMPRODUCT(($AT$3:$BE$3&lt;AU$3)*$AH253:$AS253))),2))</f>
        <v/>
      </c>
      <c r="AV253">
        <f>IF(AJ253&lt;=0,0,ROUND(MIN(AJ253,MAX(0,$F253-SUMPRODUCT(($AT$3:$BE$3&lt;AV$3)*$AH253:$AS253))),2))</f>
        <v/>
      </c>
      <c r="AW253">
        <f>IF(AK253&lt;=0,0,ROUND(MIN(AK253,MAX(0,$F253-SUMPRODUCT(($AT$3:$BE$3&lt;AW$3)*$AH253:$AS253))),2))</f>
        <v/>
      </c>
      <c r="AX253">
        <f>IF(AL253&lt;=0,0,ROUND(MIN(AL253,MAX(0,$F253-SUMPRODUCT(($AT$3:$BE$3&lt;AX$3)*$AH253:$AS253))),2))</f>
        <v/>
      </c>
      <c r="AY253">
        <f>IF(AM253&lt;=0,0,ROUND(MIN(AM253,MAX(0,$F253-SUMPRODUCT(($AT$3:$BE$3&lt;AY$3)*$AH253:$AS253))),2))</f>
        <v/>
      </c>
      <c r="AZ253">
        <f>IF(AN253&lt;=0,0,ROUND(MIN(AN253,MAX(0,$F253-SUMPRODUCT(($AT$3:$BE$3&lt;AZ$3)*$AH253:$AS253))),2))</f>
        <v/>
      </c>
      <c r="BA253">
        <f>IF(AO253&lt;=0,0,ROUND(MIN(AO253,MAX(0,$F253-SUMPRODUCT(($AT$3:$BE$3&lt;BA$3)*$AH253:$AS253))),2))</f>
        <v/>
      </c>
      <c r="BB253">
        <f>IF(AP253&lt;=0,0,ROUND(MIN(AP253,MAX(0,$F253-SUMPRODUCT(($AT$3:$BE$3&lt;BB$3)*$AH253:$AS253))),2))</f>
        <v/>
      </c>
      <c r="BC253">
        <f>IF(AQ253&lt;=0,0,ROUND(MIN(AQ253,MAX(0,$F253-SUMPRODUCT(($AT$3:$BE$3&lt;BC$3)*$AH253:$AS253))),2))</f>
        <v/>
      </c>
      <c r="BD253">
        <f>IF(AR253&lt;=0,0,ROUND(MIN(AR253,MAX(0,$F253-SUMPRODUCT(($AT$3:$BE$3&lt;BD$3)*$AH253:$AS253))),2))</f>
        <v/>
      </c>
      <c r="BE253">
        <f>IF(AS253&lt;=0,0,ROUND(MIN(AS253,MAX(0,$F253-SUMPRODUCT(($AT$3:$BE$3&lt;BE$3)*$AH253:$AS253))),2))</f>
        <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row>
    <row r="254">
      <c r="A254" t="n">
        <v>249</v>
      </c>
      <c r="B254" s="29">
        <f>Months!B254</f>
        <v/>
      </c>
      <c r="C254">
        <f>Months!C254</f>
        <v/>
      </c>
      <c r="D254">
        <f>Months!D254</f>
        <v/>
      </c>
      <c r="E254">
        <f>SUM(V254:AG254)</f>
        <v/>
      </c>
      <c r="F254">
        <f>MAX(0,ROUND(C254+D254-E254,2))</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f>IF(AH254&lt;=0,0,ROUND(MIN(AH254,MAX(0,$F254-SUMPRODUCT(($AT$3:$BE$3&lt;AT$3)*$AH254:$AS254))),2))</f>
        <v/>
      </c>
      <c r="AU254">
        <f>IF(AI254&lt;=0,0,ROUND(MIN(AI254,MAX(0,$F254-SUMPRODUCT(($AT$3:$BE$3&lt;AU$3)*$AH254:$AS254))),2))</f>
        <v/>
      </c>
      <c r="AV254">
        <f>IF(AJ254&lt;=0,0,ROUND(MIN(AJ254,MAX(0,$F254-SUMPRODUCT(($AT$3:$BE$3&lt;AV$3)*$AH254:$AS254))),2))</f>
        <v/>
      </c>
      <c r="AW254">
        <f>IF(AK254&lt;=0,0,ROUND(MIN(AK254,MAX(0,$F254-SUMPRODUCT(($AT$3:$BE$3&lt;AW$3)*$AH254:$AS254))),2))</f>
        <v/>
      </c>
      <c r="AX254">
        <f>IF(AL254&lt;=0,0,ROUND(MIN(AL254,MAX(0,$F254-SUMPRODUCT(($AT$3:$BE$3&lt;AX$3)*$AH254:$AS254))),2))</f>
        <v/>
      </c>
      <c r="AY254">
        <f>IF(AM254&lt;=0,0,ROUND(MIN(AM254,MAX(0,$F254-SUMPRODUCT(($AT$3:$BE$3&lt;AY$3)*$AH254:$AS254))),2))</f>
        <v/>
      </c>
      <c r="AZ254">
        <f>IF(AN254&lt;=0,0,ROUND(MIN(AN254,MAX(0,$F254-SUMPRODUCT(($AT$3:$BE$3&lt;AZ$3)*$AH254:$AS254))),2))</f>
        <v/>
      </c>
      <c r="BA254">
        <f>IF(AO254&lt;=0,0,ROUND(MIN(AO254,MAX(0,$F254-SUMPRODUCT(($AT$3:$BE$3&lt;BA$3)*$AH254:$AS254))),2))</f>
        <v/>
      </c>
      <c r="BB254">
        <f>IF(AP254&lt;=0,0,ROUND(MIN(AP254,MAX(0,$F254-SUMPRODUCT(($AT$3:$BE$3&lt;BB$3)*$AH254:$AS254))),2))</f>
        <v/>
      </c>
      <c r="BC254">
        <f>IF(AQ254&lt;=0,0,ROUND(MIN(AQ254,MAX(0,$F254-SUMPRODUCT(($AT$3:$BE$3&lt;BC$3)*$AH254:$AS254))),2))</f>
        <v/>
      </c>
      <c r="BD254">
        <f>IF(AR254&lt;=0,0,ROUND(MIN(AR254,MAX(0,$F254-SUMPRODUCT(($AT$3:$BE$3&lt;BD$3)*$AH254:$AS254))),2))</f>
        <v/>
      </c>
      <c r="BE254">
        <f>IF(AS254&lt;=0,0,ROUND(MIN(AS254,MAX(0,$F254-SUMPRODUCT(($AT$3:$BE$3&lt;BE$3)*$AH254:$AS254))),2))</f>
        <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row>
    <row r="255">
      <c r="A255" t="n">
        <v>250</v>
      </c>
      <c r="B255" s="29">
        <f>Months!B255</f>
        <v/>
      </c>
      <c r="C255">
        <f>Months!C255</f>
        <v/>
      </c>
      <c r="D255">
        <f>Months!D255</f>
        <v/>
      </c>
      <c r="E255">
        <f>SUM(V255:AG255)</f>
        <v/>
      </c>
      <c r="F255">
        <f>MAX(0,ROUND(C255+D255-E255,2))</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f>IF(AH255&lt;=0,0,ROUND(MIN(AH255,MAX(0,$F255-SUMPRODUCT(($AT$3:$BE$3&lt;AT$3)*$AH255:$AS255))),2))</f>
        <v/>
      </c>
      <c r="AU255">
        <f>IF(AI255&lt;=0,0,ROUND(MIN(AI255,MAX(0,$F255-SUMPRODUCT(($AT$3:$BE$3&lt;AU$3)*$AH255:$AS255))),2))</f>
        <v/>
      </c>
      <c r="AV255">
        <f>IF(AJ255&lt;=0,0,ROUND(MIN(AJ255,MAX(0,$F255-SUMPRODUCT(($AT$3:$BE$3&lt;AV$3)*$AH255:$AS255))),2))</f>
        <v/>
      </c>
      <c r="AW255">
        <f>IF(AK255&lt;=0,0,ROUND(MIN(AK255,MAX(0,$F255-SUMPRODUCT(($AT$3:$BE$3&lt;AW$3)*$AH255:$AS255))),2))</f>
        <v/>
      </c>
      <c r="AX255">
        <f>IF(AL255&lt;=0,0,ROUND(MIN(AL255,MAX(0,$F255-SUMPRODUCT(($AT$3:$BE$3&lt;AX$3)*$AH255:$AS255))),2))</f>
        <v/>
      </c>
      <c r="AY255">
        <f>IF(AM255&lt;=0,0,ROUND(MIN(AM255,MAX(0,$F255-SUMPRODUCT(($AT$3:$BE$3&lt;AY$3)*$AH255:$AS255))),2))</f>
        <v/>
      </c>
      <c r="AZ255">
        <f>IF(AN255&lt;=0,0,ROUND(MIN(AN255,MAX(0,$F255-SUMPRODUCT(($AT$3:$BE$3&lt;AZ$3)*$AH255:$AS255))),2))</f>
        <v/>
      </c>
      <c r="BA255">
        <f>IF(AO255&lt;=0,0,ROUND(MIN(AO255,MAX(0,$F255-SUMPRODUCT(($AT$3:$BE$3&lt;BA$3)*$AH255:$AS255))),2))</f>
        <v/>
      </c>
      <c r="BB255">
        <f>IF(AP255&lt;=0,0,ROUND(MIN(AP255,MAX(0,$F255-SUMPRODUCT(($AT$3:$BE$3&lt;BB$3)*$AH255:$AS255))),2))</f>
        <v/>
      </c>
      <c r="BC255">
        <f>IF(AQ255&lt;=0,0,ROUND(MIN(AQ255,MAX(0,$F255-SUMPRODUCT(($AT$3:$BE$3&lt;BC$3)*$AH255:$AS255))),2))</f>
        <v/>
      </c>
      <c r="BD255">
        <f>IF(AR255&lt;=0,0,ROUND(MIN(AR255,MAX(0,$F255-SUMPRODUCT(($AT$3:$BE$3&lt;BD$3)*$AH255:$AS255))),2))</f>
        <v/>
      </c>
      <c r="BE255">
        <f>IF(AS255&lt;=0,0,ROUND(MIN(AS255,MAX(0,$F255-SUMPRODUCT(($AT$3:$BE$3&lt;BE$3)*$AH255:$AS255))),2))</f>
        <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row>
    <row r="256">
      <c r="A256" t="n">
        <v>251</v>
      </c>
      <c r="B256" s="29">
        <f>Months!B256</f>
        <v/>
      </c>
      <c r="C256">
        <f>Months!C256</f>
        <v/>
      </c>
      <c r="D256">
        <f>Months!D256</f>
        <v/>
      </c>
      <c r="E256">
        <f>SUM(V256:AG256)</f>
        <v/>
      </c>
      <c r="F256">
        <f>MAX(0,ROUND(C256+D256-E256,2))</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f>IF(AH256&lt;=0,0,ROUND(MIN(AH256,MAX(0,$F256-SUMPRODUCT(($AT$3:$BE$3&lt;AT$3)*$AH256:$AS256))),2))</f>
        <v/>
      </c>
      <c r="AU256">
        <f>IF(AI256&lt;=0,0,ROUND(MIN(AI256,MAX(0,$F256-SUMPRODUCT(($AT$3:$BE$3&lt;AU$3)*$AH256:$AS256))),2))</f>
        <v/>
      </c>
      <c r="AV256">
        <f>IF(AJ256&lt;=0,0,ROUND(MIN(AJ256,MAX(0,$F256-SUMPRODUCT(($AT$3:$BE$3&lt;AV$3)*$AH256:$AS256))),2))</f>
        <v/>
      </c>
      <c r="AW256">
        <f>IF(AK256&lt;=0,0,ROUND(MIN(AK256,MAX(0,$F256-SUMPRODUCT(($AT$3:$BE$3&lt;AW$3)*$AH256:$AS256))),2))</f>
        <v/>
      </c>
      <c r="AX256">
        <f>IF(AL256&lt;=0,0,ROUND(MIN(AL256,MAX(0,$F256-SUMPRODUCT(($AT$3:$BE$3&lt;AX$3)*$AH256:$AS256))),2))</f>
        <v/>
      </c>
      <c r="AY256">
        <f>IF(AM256&lt;=0,0,ROUND(MIN(AM256,MAX(0,$F256-SUMPRODUCT(($AT$3:$BE$3&lt;AY$3)*$AH256:$AS256))),2))</f>
        <v/>
      </c>
      <c r="AZ256">
        <f>IF(AN256&lt;=0,0,ROUND(MIN(AN256,MAX(0,$F256-SUMPRODUCT(($AT$3:$BE$3&lt;AZ$3)*$AH256:$AS256))),2))</f>
        <v/>
      </c>
      <c r="BA256">
        <f>IF(AO256&lt;=0,0,ROUND(MIN(AO256,MAX(0,$F256-SUMPRODUCT(($AT$3:$BE$3&lt;BA$3)*$AH256:$AS256))),2))</f>
        <v/>
      </c>
      <c r="BB256">
        <f>IF(AP256&lt;=0,0,ROUND(MIN(AP256,MAX(0,$F256-SUMPRODUCT(($AT$3:$BE$3&lt;BB$3)*$AH256:$AS256))),2))</f>
        <v/>
      </c>
      <c r="BC256">
        <f>IF(AQ256&lt;=0,0,ROUND(MIN(AQ256,MAX(0,$F256-SUMPRODUCT(($AT$3:$BE$3&lt;BC$3)*$AH256:$AS256))),2))</f>
        <v/>
      </c>
      <c r="BD256">
        <f>IF(AR256&lt;=0,0,ROUND(MIN(AR256,MAX(0,$F256-SUMPRODUCT(($AT$3:$BE$3&lt;BD$3)*$AH256:$AS256))),2))</f>
        <v/>
      </c>
      <c r="BE256">
        <f>IF(AS256&lt;=0,0,ROUND(MIN(AS256,MAX(0,$F256-SUMPRODUCT(($AT$3:$BE$3&lt;BE$3)*$AH256:$AS256))),2))</f>
        <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row>
    <row r="257">
      <c r="A257" t="n">
        <v>252</v>
      </c>
      <c r="B257" s="29">
        <f>Months!B257</f>
        <v/>
      </c>
      <c r="C257">
        <f>Months!C257</f>
        <v/>
      </c>
      <c r="D257">
        <f>Months!D257</f>
        <v/>
      </c>
      <c r="E257">
        <f>SUM(V257:AG257)</f>
        <v/>
      </c>
      <c r="F257">
        <f>MAX(0,ROUND(C257+D257-E257,2))</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f>IF(AH257&lt;=0,0,ROUND(MIN(AH257,MAX(0,$F257-SUMPRODUCT(($AT$3:$BE$3&lt;AT$3)*$AH257:$AS257))),2))</f>
        <v/>
      </c>
      <c r="AU257">
        <f>IF(AI257&lt;=0,0,ROUND(MIN(AI257,MAX(0,$F257-SUMPRODUCT(($AT$3:$BE$3&lt;AU$3)*$AH257:$AS257))),2))</f>
        <v/>
      </c>
      <c r="AV257">
        <f>IF(AJ257&lt;=0,0,ROUND(MIN(AJ257,MAX(0,$F257-SUMPRODUCT(($AT$3:$BE$3&lt;AV$3)*$AH257:$AS257))),2))</f>
        <v/>
      </c>
      <c r="AW257">
        <f>IF(AK257&lt;=0,0,ROUND(MIN(AK257,MAX(0,$F257-SUMPRODUCT(($AT$3:$BE$3&lt;AW$3)*$AH257:$AS257))),2))</f>
        <v/>
      </c>
      <c r="AX257">
        <f>IF(AL257&lt;=0,0,ROUND(MIN(AL257,MAX(0,$F257-SUMPRODUCT(($AT$3:$BE$3&lt;AX$3)*$AH257:$AS257))),2))</f>
        <v/>
      </c>
      <c r="AY257">
        <f>IF(AM257&lt;=0,0,ROUND(MIN(AM257,MAX(0,$F257-SUMPRODUCT(($AT$3:$BE$3&lt;AY$3)*$AH257:$AS257))),2))</f>
        <v/>
      </c>
      <c r="AZ257">
        <f>IF(AN257&lt;=0,0,ROUND(MIN(AN257,MAX(0,$F257-SUMPRODUCT(($AT$3:$BE$3&lt;AZ$3)*$AH257:$AS257))),2))</f>
        <v/>
      </c>
      <c r="BA257">
        <f>IF(AO257&lt;=0,0,ROUND(MIN(AO257,MAX(0,$F257-SUMPRODUCT(($AT$3:$BE$3&lt;BA$3)*$AH257:$AS257))),2))</f>
        <v/>
      </c>
      <c r="BB257">
        <f>IF(AP257&lt;=0,0,ROUND(MIN(AP257,MAX(0,$F257-SUMPRODUCT(($AT$3:$BE$3&lt;BB$3)*$AH257:$AS257))),2))</f>
        <v/>
      </c>
      <c r="BC257">
        <f>IF(AQ257&lt;=0,0,ROUND(MIN(AQ257,MAX(0,$F257-SUMPRODUCT(($AT$3:$BE$3&lt;BC$3)*$AH257:$AS257))),2))</f>
        <v/>
      </c>
      <c r="BD257">
        <f>IF(AR257&lt;=0,0,ROUND(MIN(AR257,MAX(0,$F257-SUMPRODUCT(($AT$3:$BE$3&lt;BD$3)*$AH257:$AS257))),2))</f>
        <v/>
      </c>
      <c r="BE257">
        <f>IF(AS257&lt;=0,0,ROUND(MIN(AS257,MAX(0,$F257-SUMPRODUCT(($AT$3:$BE$3&lt;BE$3)*$AH257:$AS257))),2))</f>
        <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row>
    <row r="258">
      <c r="A258" t="n">
        <v>253</v>
      </c>
      <c r="B258" s="29">
        <f>Months!B258</f>
        <v/>
      </c>
      <c r="C258">
        <f>Months!C258</f>
        <v/>
      </c>
      <c r="D258">
        <f>Months!D258</f>
        <v/>
      </c>
      <c r="E258">
        <f>SUM(V258:AG258)</f>
        <v/>
      </c>
      <c r="F258">
        <f>MAX(0,ROUND(C258+D258-E258,2))</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f>IF(AH258&lt;=0,0,ROUND(MIN(AH258,MAX(0,$F258-SUMPRODUCT(($AT$3:$BE$3&lt;AT$3)*$AH258:$AS258))),2))</f>
        <v/>
      </c>
      <c r="AU258">
        <f>IF(AI258&lt;=0,0,ROUND(MIN(AI258,MAX(0,$F258-SUMPRODUCT(($AT$3:$BE$3&lt;AU$3)*$AH258:$AS258))),2))</f>
        <v/>
      </c>
      <c r="AV258">
        <f>IF(AJ258&lt;=0,0,ROUND(MIN(AJ258,MAX(0,$F258-SUMPRODUCT(($AT$3:$BE$3&lt;AV$3)*$AH258:$AS258))),2))</f>
        <v/>
      </c>
      <c r="AW258">
        <f>IF(AK258&lt;=0,0,ROUND(MIN(AK258,MAX(0,$F258-SUMPRODUCT(($AT$3:$BE$3&lt;AW$3)*$AH258:$AS258))),2))</f>
        <v/>
      </c>
      <c r="AX258">
        <f>IF(AL258&lt;=0,0,ROUND(MIN(AL258,MAX(0,$F258-SUMPRODUCT(($AT$3:$BE$3&lt;AX$3)*$AH258:$AS258))),2))</f>
        <v/>
      </c>
      <c r="AY258">
        <f>IF(AM258&lt;=0,0,ROUND(MIN(AM258,MAX(0,$F258-SUMPRODUCT(($AT$3:$BE$3&lt;AY$3)*$AH258:$AS258))),2))</f>
        <v/>
      </c>
      <c r="AZ258">
        <f>IF(AN258&lt;=0,0,ROUND(MIN(AN258,MAX(0,$F258-SUMPRODUCT(($AT$3:$BE$3&lt;AZ$3)*$AH258:$AS258))),2))</f>
        <v/>
      </c>
      <c r="BA258">
        <f>IF(AO258&lt;=0,0,ROUND(MIN(AO258,MAX(0,$F258-SUMPRODUCT(($AT$3:$BE$3&lt;BA$3)*$AH258:$AS258))),2))</f>
        <v/>
      </c>
      <c r="BB258">
        <f>IF(AP258&lt;=0,0,ROUND(MIN(AP258,MAX(0,$F258-SUMPRODUCT(($AT$3:$BE$3&lt;BB$3)*$AH258:$AS258))),2))</f>
        <v/>
      </c>
      <c r="BC258">
        <f>IF(AQ258&lt;=0,0,ROUND(MIN(AQ258,MAX(0,$F258-SUMPRODUCT(($AT$3:$BE$3&lt;BC$3)*$AH258:$AS258))),2))</f>
        <v/>
      </c>
      <c r="BD258">
        <f>IF(AR258&lt;=0,0,ROUND(MIN(AR258,MAX(0,$F258-SUMPRODUCT(($AT$3:$BE$3&lt;BD$3)*$AH258:$AS258))),2))</f>
        <v/>
      </c>
      <c r="BE258">
        <f>IF(AS258&lt;=0,0,ROUND(MIN(AS258,MAX(0,$F258-SUMPRODUCT(($AT$3:$BE$3&lt;BE$3)*$AH258:$AS258))),2))</f>
        <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row>
    <row r="259">
      <c r="A259" t="n">
        <v>254</v>
      </c>
      <c r="B259" s="29">
        <f>Months!B259</f>
        <v/>
      </c>
      <c r="C259">
        <f>Months!C259</f>
        <v/>
      </c>
      <c r="D259">
        <f>Months!D259</f>
        <v/>
      </c>
      <c r="E259">
        <f>SUM(V259:AG259)</f>
        <v/>
      </c>
      <c r="F259">
        <f>MAX(0,ROUND(C259+D259-E259,2))</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f>IF(AH259&lt;=0,0,ROUND(MIN(AH259,MAX(0,$F259-SUMPRODUCT(($AT$3:$BE$3&lt;AT$3)*$AH259:$AS259))),2))</f>
        <v/>
      </c>
      <c r="AU259">
        <f>IF(AI259&lt;=0,0,ROUND(MIN(AI259,MAX(0,$F259-SUMPRODUCT(($AT$3:$BE$3&lt;AU$3)*$AH259:$AS259))),2))</f>
        <v/>
      </c>
      <c r="AV259">
        <f>IF(AJ259&lt;=0,0,ROUND(MIN(AJ259,MAX(0,$F259-SUMPRODUCT(($AT$3:$BE$3&lt;AV$3)*$AH259:$AS259))),2))</f>
        <v/>
      </c>
      <c r="AW259">
        <f>IF(AK259&lt;=0,0,ROUND(MIN(AK259,MAX(0,$F259-SUMPRODUCT(($AT$3:$BE$3&lt;AW$3)*$AH259:$AS259))),2))</f>
        <v/>
      </c>
      <c r="AX259">
        <f>IF(AL259&lt;=0,0,ROUND(MIN(AL259,MAX(0,$F259-SUMPRODUCT(($AT$3:$BE$3&lt;AX$3)*$AH259:$AS259))),2))</f>
        <v/>
      </c>
      <c r="AY259">
        <f>IF(AM259&lt;=0,0,ROUND(MIN(AM259,MAX(0,$F259-SUMPRODUCT(($AT$3:$BE$3&lt;AY$3)*$AH259:$AS259))),2))</f>
        <v/>
      </c>
      <c r="AZ259">
        <f>IF(AN259&lt;=0,0,ROUND(MIN(AN259,MAX(0,$F259-SUMPRODUCT(($AT$3:$BE$3&lt;AZ$3)*$AH259:$AS259))),2))</f>
        <v/>
      </c>
      <c r="BA259">
        <f>IF(AO259&lt;=0,0,ROUND(MIN(AO259,MAX(0,$F259-SUMPRODUCT(($AT$3:$BE$3&lt;BA$3)*$AH259:$AS259))),2))</f>
        <v/>
      </c>
      <c r="BB259">
        <f>IF(AP259&lt;=0,0,ROUND(MIN(AP259,MAX(0,$F259-SUMPRODUCT(($AT$3:$BE$3&lt;BB$3)*$AH259:$AS259))),2))</f>
        <v/>
      </c>
      <c r="BC259">
        <f>IF(AQ259&lt;=0,0,ROUND(MIN(AQ259,MAX(0,$F259-SUMPRODUCT(($AT$3:$BE$3&lt;BC$3)*$AH259:$AS259))),2))</f>
        <v/>
      </c>
      <c r="BD259">
        <f>IF(AR259&lt;=0,0,ROUND(MIN(AR259,MAX(0,$F259-SUMPRODUCT(($AT$3:$BE$3&lt;BD$3)*$AH259:$AS259))),2))</f>
        <v/>
      </c>
      <c r="BE259">
        <f>IF(AS259&lt;=0,0,ROUND(MIN(AS259,MAX(0,$F259-SUMPRODUCT(($AT$3:$BE$3&lt;BE$3)*$AH259:$AS259))),2))</f>
        <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row>
    <row r="260">
      <c r="A260" t="n">
        <v>255</v>
      </c>
      <c r="B260" s="29">
        <f>Months!B260</f>
        <v/>
      </c>
      <c r="C260">
        <f>Months!C260</f>
        <v/>
      </c>
      <c r="D260">
        <f>Months!D260</f>
        <v/>
      </c>
      <c r="E260">
        <f>SUM(V260:AG260)</f>
        <v/>
      </c>
      <c r="F260">
        <f>MAX(0,ROUND(C260+D260-E260,2))</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f>IF(AH260&lt;=0,0,ROUND(MIN(AH260,MAX(0,$F260-SUMPRODUCT(($AT$3:$BE$3&lt;AT$3)*$AH260:$AS260))),2))</f>
        <v/>
      </c>
      <c r="AU260">
        <f>IF(AI260&lt;=0,0,ROUND(MIN(AI260,MAX(0,$F260-SUMPRODUCT(($AT$3:$BE$3&lt;AU$3)*$AH260:$AS260))),2))</f>
        <v/>
      </c>
      <c r="AV260">
        <f>IF(AJ260&lt;=0,0,ROUND(MIN(AJ260,MAX(0,$F260-SUMPRODUCT(($AT$3:$BE$3&lt;AV$3)*$AH260:$AS260))),2))</f>
        <v/>
      </c>
      <c r="AW260">
        <f>IF(AK260&lt;=0,0,ROUND(MIN(AK260,MAX(0,$F260-SUMPRODUCT(($AT$3:$BE$3&lt;AW$3)*$AH260:$AS260))),2))</f>
        <v/>
      </c>
      <c r="AX260">
        <f>IF(AL260&lt;=0,0,ROUND(MIN(AL260,MAX(0,$F260-SUMPRODUCT(($AT$3:$BE$3&lt;AX$3)*$AH260:$AS260))),2))</f>
        <v/>
      </c>
      <c r="AY260">
        <f>IF(AM260&lt;=0,0,ROUND(MIN(AM260,MAX(0,$F260-SUMPRODUCT(($AT$3:$BE$3&lt;AY$3)*$AH260:$AS260))),2))</f>
        <v/>
      </c>
      <c r="AZ260">
        <f>IF(AN260&lt;=0,0,ROUND(MIN(AN260,MAX(0,$F260-SUMPRODUCT(($AT$3:$BE$3&lt;AZ$3)*$AH260:$AS260))),2))</f>
        <v/>
      </c>
      <c r="BA260">
        <f>IF(AO260&lt;=0,0,ROUND(MIN(AO260,MAX(0,$F260-SUMPRODUCT(($AT$3:$BE$3&lt;BA$3)*$AH260:$AS260))),2))</f>
        <v/>
      </c>
      <c r="BB260">
        <f>IF(AP260&lt;=0,0,ROUND(MIN(AP260,MAX(0,$F260-SUMPRODUCT(($AT$3:$BE$3&lt;BB$3)*$AH260:$AS260))),2))</f>
        <v/>
      </c>
      <c r="BC260">
        <f>IF(AQ260&lt;=0,0,ROUND(MIN(AQ260,MAX(0,$F260-SUMPRODUCT(($AT$3:$BE$3&lt;BC$3)*$AH260:$AS260))),2))</f>
        <v/>
      </c>
      <c r="BD260">
        <f>IF(AR260&lt;=0,0,ROUND(MIN(AR260,MAX(0,$F260-SUMPRODUCT(($AT$3:$BE$3&lt;BD$3)*$AH260:$AS260))),2))</f>
        <v/>
      </c>
      <c r="BE260">
        <f>IF(AS260&lt;=0,0,ROUND(MIN(AS260,MAX(0,$F260-SUMPRODUCT(($AT$3:$BE$3&lt;BE$3)*$AH260:$AS260))),2))</f>
        <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row>
    <row r="261">
      <c r="A261" t="n">
        <v>256</v>
      </c>
      <c r="B261" s="29">
        <f>Months!B261</f>
        <v/>
      </c>
      <c r="C261">
        <f>Months!C261</f>
        <v/>
      </c>
      <c r="D261">
        <f>Months!D261</f>
        <v/>
      </c>
      <c r="E261">
        <f>SUM(V261:AG261)</f>
        <v/>
      </c>
      <c r="F261">
        <f>MAX(0,ROUND(C261+D261-E261,2))</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f>IF(AH261&lt;=0,0,ROUND(MIN(AH261,MAX(0,$F261-SUMPRODUCT(($AT$3:$BE$3&lt;AT$3)*$AH261:$AS261))),2))</f>
        <v/>
      </c>
      <c r="AU261">
        <f>IF(AI261&lt;=0,0,ROUND(MIN(AI261,MAX(0,$F261-SUMPRODUCT(($AT$3:$BE$3&lt;AU$3)*$AH261:$AS261))),2))</f>
        <v/>
      </c>
      <c r="AV261">
        <f>IF(AJ261&lt;=0,0,ROUND(MIN(AJ261,MAX(0,$F261-SUMPRODUCT(($AT$3:$BE$3&lt;AV$3)*$AH261:$AS261))),2))</f>
        <v/>
      </c>
      <c r="AW261">
        <f>IF(AK261&lt;=0,0,ROUND(MIN(AK261,MAX(0,$F261-SUMPRODUCT(($AT$3:$BE$3&lt;AW$3)*$AH261:$AS261))),2))</f>
        <v/>
      </c>
      <c r="AX261">
        <f>IF(AL261&lt;=0,0,ROUND(MIN(AL261,MAX(0,$F261-SUMPRODUCT(($AT$3:$BE$3&lt;AX$3)*$AH261:$AS261))),2))</f>
        <v/>
      </c>
      <c r="AY261">
        <f>IF(AM261&lt;=0,0,ROUND(MIN(AM261,MAX(0,$F261-SUMPRODUCT(($AT$3:$BE$3&lt;AY$3)*$AH261:$AS261))),2))</f>
        <v/>
      </c>
      <c r="AZ261">
        <f>IF(AN261&lt;=0,0,ROUND(MIN(AN261,MAX(0,$F261-SUMPRODUCT(($AT$3:$BE$3&lt;AZ$3)*$AH261:$AS261))),2))</f>
        <v/>
      </c>
      <c r="BA261">
        <f>IF(AO261&lt;=0,0,ROUND(MIN(AO261,MAX(0,$F261-SUMPRODUCT(($AT$3:$BE$3&lt;BA$3)*$AH261:$AS261))),2))</f>
        <v/>
      </c>
      <c r="BB261">
        <f>IF(AP261&lt;=0,0,ROUND(MIN(AP261,MAX(0,$F261-SUMPRODUCT(($AT$3:$BE$3&lt;BB$3)*$AH261:$AS261))),2))</f>
        <v/>
      </c>
      <c r="BC261">
        <f>IF(AQ261&lt;=0,0,ROUND(MIN(AQ261,MAX(0,$F261-SUMPRODUCT(($AT$3:$BE$3&lt;BC$3)*$AH261:$AS261))),2))</f>
        <v/>
      </c>
      <c r="BD261">
        <f>IF(AR261&lt;=0,0,ROUND(MIN(AR261,MAX(0,$F261-SUMPRODUCT(($AT$3:$BE$3&lt;BD$3)*$AH261:$AS261))),2))</f>
        <v/>
      </c>
      <c r="BE261">
        <f>IF(AS261&lt;=0,0,ROUND(MIN(AS261,MAX(0,$F261-SUMPRODUCT(($AT$3:$BE$3&lt;BE$3)*$AH261:$AS261))),2))</f>
        <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row>
    <row r="262">
      <c r="A262" t="n">
        <v>257</v>
      </c>
      <c r="B262" s="29">
        <f>Months!B262</f>
        <v/>
      </c>
      <c r="C262">
        <f>Months!C262</f>
        <v/>
      </c>
      <c r="D262">
        <f>Months!D262</f>
        <v/>
      </c>
      <c r="E262">
        <f>SUM(V262:AG262)</f>
        <v/>
      </c>
      <c r="F262">
        <f>MAX(0,ROUND(C262+D262-E262,2))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f>IF(AH262&lt;=0,0,ROUND(MIN(AH262,MAX(0,$F262-SUMPRODUCT(($AT$3:$BE$3&lt;AT$3)*$AH262:$AS262))),2))</f>
        <v/>
      </c>
      <c r="AU262">
        <f>IF(AI262&lt;=0,0,ROUND(MIN(AI262,MAX(0,$F262-SUMPRODUCT(($AT$3:$BE$3&lt;AU$3)*$AH262:$AS262))),2))</f>
        <v/>
      </c>
      <c r="AV262">
        <f>IF(AJ262&lt;=0,0,ROUND(MIN(AJ262,MAX(0,$F262-SUMPRODUCT(($AT$3:$BE$3&lt;AV$3)*$AH262:$AS262))),2))</f>
        <v/>
      </c>
      <c r="AW262">
        <f>IF(AK262&lt;=0,0,ROUND(MIN(AK262,MAX(0,$F262-SUMPRODUCT(($AT$3:$BE$3&lt;AW$3)*$AH262:$AS262))),2))</f>
        <v/>
      </c>
      <c r="AX262">
        <f>IF(AL262&lt;=0,0,ROUND(MIN(AL262,MAX(0,$F262-SUMPRODUCT(($AT$3:$BE$3&lt;AX$3)*$AH262:$AS262))),2))</f>
        <v/>
      </c>
      <c r="AY262">
        <f>IF(AM262&lt;=0,0,ROUND(MIN(AM262,MAX(0,$F262-SUMPRODUCT(($AT$3:$BE$3&lt;AY$3)*$AH262:$AS262))),2))</f>
        <v/>
      </c>
      <c r="AZ262">
        <f>IF(AN262&lt;=0,0,ROUND(MIN(AN262,MAX(0,$F262-SUMPRODUCT(($AT$3:$BE$3&lt;AZ$3)*$AH262:$AS262))),2))</f>
        <v/>
      </c>
      <c r="BA262">
        <f>IF(AO262&lt;=0,0,ROUND(MIN(AO262,MAX(0,$F262-SUMPRODUCT(($AT$3:$BE$3&lt;BA$3)*$AH262:$AS262))),2))</f>
        <v/>
      </c>
      <c r="BB262">
        <f>IF(AP262&lt;=0,0,ROUND(MIN(AP262,MAX(0,$F262-SUMPRODUCT(($AT$3:$BE$3&lt;BB$3)*$AH262:$AS262))),2))</f>
        <v/>
      </c>
      <c r="BC262">
        <f>IF(AQ262&lt;=0,0,ROUND(MIN(AQ262,MAX(0,$F262-SUMPRODUCT(($AT$3:$BE$3&lt;BC$3)*$AH262:$AS262))),2))</f>
        <v/>
      </c>
      <c r="BD262">
        <f>IF(AR262&lt;=0,0,ROUND(MIN(AR262,MAX(0,$F262-SUMPRODUCT(($AT$3:$BE$3&lt;BD$3)*$AH262:$AS262))),2))</f>
        <v/>
      </c>
      <c r="BE262">
        <f>IF(AS262&lt;=0,0,ROUND(MIN(AS262,MAX(0,$F262-SUMPRODUCT(($AT$3:$BE$3&lt;BE$3)*$AH262:$AS262))),2))</f>
        <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row>
    <row r="263">
      <c r="A263" t="n">
        <v>258</v>
      </c>
      <c r="B263" s="29">
        <f>Months!B263</f>
        <v/>
      </c>
      <c r="C263">
        <f>Months!C263</f>
        <v/>
      </c>
      <c r="D263">
        <f>Months!D263</f>
        <v/>
      </c>
      <c r="E263">
        <f>SUM(V263:AG263)</f>
        <v/>
      </c>
      <c r="F263">
        <f>MAX(0,ROUND(C263+D263-E263,2))</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f>IF(AH263&lt;=0,0,ROUND(MIN(AH263,MAX(0,$F263-SUMPRODUCT(($AT$3:$BE$3&lt;AT$3)*$AH263:$AS263))),2))</f>
        <v/>
      </c>
      <c r="AU263">
        <f>IF(AI263&lt;=0,0,ROUND(MIN(AI263,MAX(0,$F263-SUMPRODUCT(($AT$3:$BE$3&lt;AU$3)*$AH263:$AS263))),2))</f>
        <v/>
      </c>
      <c r="AV263">
        <f>IF(AJ263&lt;=0,0,ROUND(MIN(AJ263,MAX(0,$F263-SUMPRODUCT(($AT$3:$BE$3&lt;AV$3)*$AH263:$AS263))),2))</f>
        <v/>
      </c>
      <c r="AW263">
        <f>IF(AK263&lt;=0,0,ROUND(MIN(AK263,MAX(0,$F263-SUMPRODUCT(($AT$3:$BE$3&lt;AW$3)*$AH263:$AS263))),2))</f>
        <v/>
      </c>
      <c r="AX263">
        <f>IF(AL263&lt;=0,0,ROUND(MIN(AL263,MAX(0,$F263-SUMPRODUCT(($AT$3:$BE$3&lt;AX$3)*$AH263:$AS263))),2))</f>
        <v/>
      </c>
      <c r="AY263">
        <f>IF(AM263&lt;=0,0,ROUND(MIN(AM263,MAX(0,$F263-SUMPRODUCT(($AT$3:$BE$3&lt;AY$3)*$AH263:$AS263))),2))</f>
        <v/>
      </c>
      <c r="AZ263">
        <f>IF(AN263&lt;=0,0,ROUND(MIN(AN263,MAX(0,$F263-SUMPRODUCT(($AT$3:$BE$3&lt;AZ$3)*$AH263:$AS263))),2))</f>
        <v/>
      </c>
      <c r="BA263">
        <f>IF(AO263&lt;=0,0,ROUND(MIN(AO263,MAX(0,$F263-SUMPRODUCT(($AT$3:$BE$3&lt;BA$3)*$AH263:$AS263))),2))</f>
        <v/>
      </c>
      <c r="BB263">
        <f>IF(AP263&lt;=0,0,ROUND(MIN(AP263,MAX(0,$F263-SUMPRODUCT(($AT$3:$BE$3&lt;BB$3)*$AH263:$AS263))),2))</f>
        <v/>
      </c>
      <c r="BC263">
        <f>IF(AQ263&lt;=0,0,ROUND(MIN(AQ263,MAX(0,$F263-SUMPRODUCT(($AT$3:$BE$3&lt;BC$3)*$AH263:$AS263))),2))</f>
        <v/>
      </c>
      <c r="BD263">
        <f>IF(AR263&lt;=0,0,ROUND(MIN(AR263,MAX(0,$F263-SUMPRODUCT(($AT$3:$BE$3&lt;BD$3)*$AH263:$AS263))),2))</f>
        <v/>
      </c>
      <c r="BE263">
        <f>IF(AS263&lt;=0,0,ROUND(MIN(AS263,MAX(0,$F263-SUMPRODUCT(($AT$3:$BE$3&lt;BE$3)*$AH263:$AS263))),2))</f>
        <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row>
    <row r="264">
      <c r="A264" t="n">
        <v>259</v>
      </c>
      <c r="B264" s="29">
        <f>Months!B264</f>
        <v/>
      </c>
      <c r="C264">
        <f>Months!C264</f>
        <v/>
      </c>
      <c r="D264">
        <f>Months!D264</f>
        <v/>
      </c>
      <c r="E264">
        <f>SUM(V264:AG264)</f>
        <v/>
      </c>
      <c r="F264">
        <f>MAX(0,ROUND(C264+D264-E264,2))</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f>IF(AH264&lt;=0,0,ROUND(MIN(AH264,MAX(0,$F264-SUMPRODUCT(($AT$3:$BE$3&lt;AT$3)*$AH264:$AS264))),2))</f>
        <v/>
      </c>
      <c r="AU264">
        <f>IF(AI264&lt;=0,0,ROUND(MIN(AI264,MAX(0,$F264-SUMPRODUCT(($AT$3:$BE$3&lt;AU$3)*$AH264:$AS264))),2))</f>
        <v/>
      </c>
      <c r="AV264">
        <f>IF(AJ264&lt;=0,0,ROUND(MIN(AJ264,MAX(0,$F264-SUMPRODUCT(($AT$3:$BE$3&lt;AV$3)*$AH264:$AS264))),2))</f>
        <v/>
      </c>
      <c r="AW264">
        <f>IF(AK264&lt;=0,0,ROUND(MIN(AK264,MAX(0,$F264-SUMPRODUCT(($AT$3:$BE$3&lt;AW$3)*$AH264:$AS264))),2))</f>
        <v/>
      </c>
      <c r="AX264">
        <f>IF(AL264&lt;=0,0,ROUND(MIN(AL264,MAX(0,$F264-SUMPRODUCT(($AT$3:$BE$3&lt;AX$3)*$AH264:$AS264))),2))</f>
        <v/>
      </c>
      <c r="AY264">
        <f>IF(AM264&lt;=0,0,ROUND(MIN(AM264,MAX(0,$F264-SUMPRODUCT(($AT$3:$BE$3&lt;AY$3)*$AH264:$AS264))),2))</f>
        <v/>
      </c>
      <c r="AZ264">
        <f>IF(AN264&lt;=0,0,ROUND(MIN(AN264,MAX(0,$F264-SUMPRODUCT(($AT$3:$BE$3&lt;AZ$3)*$AH264:$AS264))),2))</f>
        <v/>
      </c>
      <c r="BA264">
        <f>IF(AO264&lt;=0,0,ROUND(MIN(AO264,MAX(0,$F264-SUMPRODUCT(($AT$3:$BE$3&lt;BA$3)*$AH264:$AS264))),2))</f>
        <v/>
      </c>
      <c r="BB264">
        <f>IF(AP264&lt;=0,0,ROUND(MIN(AP264,MAX(0,$F264-SUMPRODUCT(($AT$3:$BE$3&lt;BB$3)*$AH264:$AS264))),2))</f>
        <v/>
      </c>
      <c r="BC264">
        <f>IF(AQ264&lt;=0,0,ROUND(MIN(AQ264,MAX(0,$F264-SUMPRODUCT(($AT$3:$BE$3&lt;BC$3)*$AH264:$AS264))),2))</f>
        <v/>
      </c>
      <c r="BD264">
        <f>IF(AR264&lt;=0,0,ROUND(MIN(AR264,MAX(0,$F264-SUMPRODUCT(($AT$3:$BE$3&lt;BD$3)*$AH264:$AS264))),2))</f>
        <v/>
      </c>
      <c r="BE264">
        <f>IF(AS264&lt;=0,0,ROUND(MIN(AS264,MAX(0,$F264-SUMPRODUCT(($AT$3:$BE$3&lt;BE$3)*$AH264:$AS264))),2))</f>
        <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row>
    <row r="265">
      <c r="A265" t="n">
        <v>260</v>
      </c>
      <c r="B265" s="29">
        <f>Months!B265</f>
        <v/>
      </c>
      <c r="C265">
        <f>Months!C265</f>
        <v/>
      </c>
      <c r="D265">
        <f>Months!D265</f>
        <v/>
      </c>
      <c r="E265">
        <f>SUM(V265:AG265)</f>
        <v/>
      </c>
      <c r="F265">
        <f>MAX(0,ROUND(C265+D265-E265,2))</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f>IF(AH265&lt;=0,0,ROUND(MIN(AH265,MAX(0,$F265-SUMPRODUCT(($AT$3:$BE$3&lt;AT$3)*$AH265:$AS265))),2))</f>
        <v/>
      </c>
      <c r="AU265">
        <f>IF(AI265&lt;=0,0,ROUND(MIN(AI265,MAX(0,$F265-SUMPRODUCT(($AT$3:$BE$3&lt;AU$3)*$AH265:$AS265))),2))</f>
        <v/>
      </c>
      <c r="AV265">
        <f>IF(AJ265&lt;=0,0,ROUND(MIN(AJ265,MAX(0,$F265-SUMPRODUCT(($AT$3:$BE$3&lt;AV$3)*$AH265:$AS265))),2))</f>
        <v/>
      </c>
      <c r="AW265">
        <f>IF(AK265&lt;=0,0,ROUND(MIN(AK265,MAX(0,$F265-SUMPRODUCT(($AT$3:$BE$3&lt;AW$3)*$AH265:$AS265))),2))</f>
        <v/>
      </c>
      <c r="AX265">
        <f>IF(AL265&lt;=0,0,ROUND(MIN(AL265,MAX(0,$F265-SUMPRODUCT(($AT$3:$BE$3&lt;AX$3)*$AH265:$AS265))),2))</f>
        <v/>
      </c>
      <c r="AY265">
        <f>IF(AM265&lt;=0,0,ROUND(MIN(AM265,MAX(0,$F265-SUMPRODUCT(($AT$3:$BE$3&lt;AY$3)*$AH265:$AS265))),2))</f>
        <v/>
      </c>
      <c r="AZ265">
        <f>IF(AN265&lt;=0,0,ROUND(MIN(AN265,MAX(0,$F265-SUMPRODUCT(($AT$3:$BE$3&lt;AZ$3)*$AH265:$AS265))),2))</f>
        <v/>
      </c>
      <c r="BA265">
        <f>IF(AO265&lt;=0,0,ROUND(MIN(AO265,MAX(0,$F265-SUMPRODUCT(($AT$3:$BE$3&lt;BA$3)*$AH265:$AS265))),2))</f>
        <v/>
      </c>
      <c r="BB265">
        <f>IF(AP265&lt;=0,0,ROUND(MIN(AP265,MAX(0,$F265-SUMPRODUCT(($AT$3:$BE$3&lt;BB$3)*$AH265:$AS265))),2))</f>
        <v/>
      </c>
      <c r="BC265">
        <f>IF(AQ265&lt;=0,0,ROUND(MIN(AQ265,MAX(0,$F265-SUMPRODUCT(($AT$3:$BE$3&lt;BC$3)*$AH265:$AS265))),2))</f>
        <v/>
      </c>
      <c r="BD265">
        <f>IF(AR265&lt;=0,0,ROUND(MIN(AR265,MAX(0,$F265-SUMPRODUCT(($AT$3:$BE$3&lt;BD$3)*$AH265:$AS265))),2))</f>
        <v/>
      </c>
      <c r="BE265">
        <f>IF(AS265&lt;=0,0,ROUND(MIN(AS265,MAX(0,$F265-SUMPRODUCT(($AT$3:$BE$3&lt;BE$3)*$AH265:$AS265))),2))</f>
        <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row>
    <row r="266">
      <c r="A266" t="n">
        <v>261</v>
      </c>
      <c r="B266" s="29">
        <f>Months!B266</f>
        <v/>
      </c>
      <c r="C266">
        <f>Months!C266</f>
        <v/>
      </c>
      <c r="D266">
        <f>Months!D266</f>
        <v/>
      </c>
      <c r="E266">
        <f>SUM(V266:AG266)</f>
        <v/>
      </c>
      <c r="F266">
        <f>MAX(0,ROUND(C266+D266-E266,2))</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f>IF(AH266&lt;=0,0,ROUND(MIN(AH266,MAX(0,$F266-SUMPRODUCT(($AT$3:$BE$3&lt;AT$3)*$AH266:$AS266))),2))</f>
        <v/>
      </c>
      <c r="AU266">
        <f>IF(AI266&lt;=0,0,ROUND(MIN(AI266,MAX(0,$F266-SUMPRODUCT(($AT$3:$BE$3&lt;AU$3)*$AH266:$AS266))),2))</f>
        <v/>
      </c>
      <c r="AV266">
        <f>IF(AJ266&lt;=0,0,ROUND(MIN(AJ266,MAX(0,$F266-SUMPRODUCT(($AT$3:$BE$3&lt;AV$3)*$AH266:$AS266))),2))</f>
        <v/>
      </c>
      <c r="AW266">
        <f>IF(AK266&lt;=0,0,ROUND(MIN(AK266,MAX(0,$F266-SUMPRODUCT(($AT$3:$BE$3&lt;AW$3)*$AH266:$AS266))),2))</f>
        <v/>
      </c>
      <c r="AX266">
        <f>IF(AL266&lt;=0,0,ROUND(MIN(AL266,MAX(0,$F266-SUMPRODUCT(($AT$3:$BE$3&lt;AX$3)*$AH266:$AS266))),2))</f>
        <v/>
      </c>
      <c r="AY266">
        <f>IF(AM266&lt;=0,0,ROUND(MIN(AM266,MAX(0,$F266-SUMPRODUCT(($AT$3:$BE$3&lt;AY$3)*$AH266:$AS266))),2))</f>
        <v/>
      </c>
      <c r="AZ266">
        <f>IF(AN266&lt;=0,0,ROUND(MIN(AN266,MAX(0,$F266-SUMPRODUCT(($AT$3:$BE$3&lt;AZ$3)*$AH266:$AS266))),2))</f>
        <v/>
      </c>
      <c r="BA266">
        <f>IF(AO266&lt;=0,0,ROUND(MIN(AO266,MAX(0,$F266-SUMPRODUCT(($AT$3:$BE$3&lt;BA$3)*$AH266:$AS266))),2))</f>
        <v/>
      </c>
      <c r="BB266">
        <f>IF(AP266&lt;=0,0,ROUND(MIN(AP266,MAX(0,$F266-SUMPRODUCT(($AT$3:$BE$3&lt;BB$3)*$AH266:$AS266))),2))</f>
        <v/>
      </c>
      <c r="BC266">
        <f>IF(AQ266&lt;=0,0,ROUND(MIN(AQ266,MAX(0,$F266-SUMPRODUCT(($AT$3:$BE$3&lt;BC$3)*$AH266:$AS266))),2))</f>
        <v/>
      </c>
      <c r="BD266">
        <f>IF(AR266&lt;=0,0,ROUND(MIN(AR266,MAX(0,$F266-SUMPRODUCT(($AT$3:$BE$3&lt;BD$3)*$AH266:$AS266))),2))</f>
        <v/>
      </c>
      <c r="BE266">
        <f>IF(AS266&lt;=0,0,ROUND(MIN(AS266,MAX(0,$F266-SUMPRODUCT(($AT$3:$BE$3&lt;BE$3)*$AH266:$AS266))),2))</f>
        <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row>
    <row r="267">
      <c r="A267" t="n">
        <v>262</v>
      </c>
      <c r="B267" s="29">
        <f>Months!B267</f>
        <v/>
      </c>
      <c r="C267">
        <f>Months!C267</f>
        <v/>
      </c>
      <c r="D267">
        <f>Months!D267</f>
        <v/>
      </c>
      <c r="E267">
        <f>SUM(V267:AG267)</f>
        <v/>
      </c>
      <c r="F267">
        <f>MAX(0,ROUND(C267+D267-E267,2))</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f>IF(AH267&lt;=0,0,ROUND(MIN(AH267,MAX(0,$F267-SUMPRODUCT(($AT$3:$BE$3&lt;AT$3)*$AH267:$AS267))),2))</f>
        <v/>
      </c>
      <c r="AU267">
        <f>IF(AI267&lt;=0,0,ROUND(MIN(AI267,MAX(0,$F267-SUMPRODUCT(($AT$3:$BE$3&lt;AU$3)*$AH267:$AS267))),2))</f>
        <v/>
      </c>
      <c r="AV267">
        <f>IF(AJ267&lt;=0,0,ROUND(MIN(AJ267,MAX(0,$F267-SUMPRODUCT(($AT$3:$BE$3&lt;AV$3)*$AH267:$AS267))),2))</f>
        <v/>
      </c>
      <c r="AW267">
        <f>IF(AK267&lt;=0,0,ROUND(MIN(AK267,MAX(0,$F267-SUMPRODUCT(($AT$3:$BE$3&lt;AW$3)*$AH267:$AS267))),2))</f>
        <v/>
      </c>
      <c r="AX267">
        <f>IF(AL267&lt;=0,0,ROUND(MIN(AL267,MAX(0,$F267-SUMPRODUCT(($AT$3:$BE$3&lt;AX$3)*$AH267:$AS267))),2))</f>
        <v/>
      </c>
      <c r="AY267">
        <f>IF(AM267&lt;=0,0,ROUND(MIN(AM267,MAX(0,$F267-SUMPRODUCT(($AT$3:$BE$3&lt;AY$3)*$AH267:$AS267))),2))</f>
        <v/>
      </c>
      <c r="AZ267">
        <f>IF(AN267&lt;=0,0,ROUND(MIN(AN267,MAX(0,$F267-SUMPRODUCT(($AT$3:$BE$3&lt;AZ$3)*$AH267:$AS267))),2))</f>
        <v/>
      </c>
      <c r="BA267">
        <f>IF(AO267&lt;=0,0,ROUND(MIN(AO267,MAX(0,$F267-SUMPRODUCT(($AT$3:$BE$3&lt;BA$3)*$AH267:$AS267))),2))</f>
        <v/>
      </c>
      <c r="BB267">
        <f>IF(AP267&lt;=0,0,ROUND(MIN(AP267,MAX(0,$F267-SUMPRODUCT(($AT$3:$BE$3&lt;BB$3)*$AH267:$AS267))),2))</f>
        <v/>
      </c>
      <c r="BC267">
        <f>IF(AQ267&lt;=0,0,ROUND(MIN(AQ267,MAX(0,$F267-SUMPRODUCT(($AT$3:$BE$3&lt;BC$3)*$AH267:$AS267))),2))</f>
        <v/>
      </c>
      <c r="BD267">
        <f>IF(AR267&lt;=0,0,ROUND(MIN(AR267,MAX(0,$F267-SUMPRODUCT(($AT$3:$BE$3&lt;BD$3)*$AH267:$AS267))),2))</f>
        <v/>
      </c>
      <c r="BE267">
        <f>IF(AS267&lt;=0,0,ROUND(MIN(AS267,MAX(0,$F267-SUMPRODUCT(($AT$3:$BE$3&lt;BE$3)*$AH267:$AS267))),2))</f>
        <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row>
    <row r="268">
      <c r="A268" t="n">
        <v>263</v>
      </c>
      <c r="B268" s="29">
        <f>Months!B268</f>
        <v/>
      </c>
      <c r="C268">
        <f>Months!C268</f>
        <v/>
      </c>
      <c r="D268">
        <f>Months!D268</f>
        <v/>
      </c>
      <c r="E268">
        <f>SUM(V268:AG268)</f>
        <v/>
      </c>
      <c r="F268">
        <f>MAX(0,ROUND(C268+D268-E268,2))</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f>IF(AH268&lt;=0,0,ROUND(MIN(AH268,MAX(0,$F268-SUMPRODUCT(($AT$3:$BE$3&lt;AT$3)*$AH268:$AS268))),2))</f>
        <v/>
      </c>
      <c r="AU268">
        <f>IF(AI268&lt;=0,0,ROUND(MIN(AI268,MAX(0,$F268-SUMPRODUCT(($AT$3:$BE$3&lt;AU$3)*$AH268:$AS268))),2))</f>
        <v/>
      </c>
      <c r="AV268">
        <f>IF(AJ268&lt;=0,0,ROUND(MIN(AJ268,MAX(0,$F268-SUMPRODUCT(($AT$3:$BE$3&lt;AV$3)*$AH268:$AS268))),2))</f>
        <v/>
      </c>
      <c r="AW268">
        <f>IF(AK268&lt;=0,0,ROUND(MIN(AK268,MAX(0,$F268-SUMPRODUCT(($AT$3:$BE$3&lt;AW$3)*$AH268:$AS268))),2))</f>
        <v/>
      </c>
      <c r="AX268">
        <f>IF(AL268&lt;=0,0,ROUND(MIN(AL268,MAX(0,$F268-SUMPRODUCT(($AT$3:$BE$3&lt;AX$3)*$AH268:$AS268))),2))</f>
        <v/>
      </c>
      <c r="AY268">
        <f>IF(AM268&lt;=0,0,ROUND(MIN(AM268,MAX(0,$F268-SUMPRODUCT(($AT$3:$BE$3&lt;AY$3)*$AH268:$AS268))),2))</f>
        <v/>
      </c>
      <c r="AZ268">
        <f>IF(AN268&lt;=0,0,ROUND(MIN(AN268,MAX(0,$F268-SUMPRODUCT(($AT$3:$BE$3&lt;AZ$3)*$AH268:$AS268))),2))</f>
        <v/>
      </c>
      <c r="BA268">
        <f>IF(AO268&lt;=0,0,ROUND(MIN(AO268,MAX(0,$F268-SUMPRODUCT(($AT$3:$BE$3&lt;BA$3)*$AH268:$AS268))),2))</f>
        <v/>
      </c>
      <c r="BB268">
        <f>IF(AP268&lt;=0,0,ROUND(MIN(AP268,MAX(0,$F268-SUMPRODUCT(($AT$3:$BE$3&lt;BB$3)*$AH268:$AS268))),2))</f>
        <v/>
      </c>
      <c r="BC268">
        <f>IF(AQ268&lt;=0,0,ROUND(MIN(AQ268,MAX(0,$F268-SUMPRODUCT(($AT$3:$BE$3&lt;BC$3)*$AH268:$AS268))),2))</f>
        <v/>
      </c>
      <c r="BD268">
        <f>IF(AR268&lt;=0,0,ROUND(MIN(AR268,MAX(0,$F268-SUMPRODUCT(($AT$3:$BE$3&lt;BD$3)*$AH268:$AS268))),2))</f>
        <v/>
      </c>
      <c r="BE268">
        <f>IF(AS268&lt;=0,0,ROUND(MIN(AS268,MAX(0,$F268-SUMPRODUCT(($AT$3:$BE$3&lt;BE$3)*$AH268:$AS268))),2))</f>
        <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row>
    <row r="269">
      <c r="A269" t="n">
        <v>264</v>
      </c>
      <c r="B269" s="29">
        <f>Months!B269</f>
        <v/>
      </c>
      <c r="C269">
        <f>Months!C269</f>
        <v/>
      </c>
      <c r="D269">
        <f>Months!D269</f>
        <v/>
      </c>
      <c r="E269">
        <f>SUM(V269:AG269)</f>
        <v/>
      </c>
      <c r="F269">
        <f>MAX(0,ROUND(C269+D269-E269,2))</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f>IF(AH269&lt;=0,0,ROUND(MIN(AH269,MAX(0,$F269-SUMPRODUCT(($AT$3:$BE$3&lt;AT$3)*$AH269:$AS269))),2))</f>
        <v/>
      </c>
      <c r="AU269">
        <f>IF(AI269&lt;=0,0,ROUND(MIN(AI269,MAX(0,$F269-SUMPRODUCT(($AT$3:$BE$3&lt;AU$3)*$AH269:$AS269))),2))</f>
        <v/>
      </c>
      <c r="AV269">
        <f>IF(AJ269&lt;=0,0,ROUND(MIN(AJ269,MAX(0,$F269-SUMPRODUCT(($AT$3:$BE$3&lt;AV$3)*$AH269:$AS269))),2))</f>
        <v/>
      </c>
      <c r="AW269">
        <f>IF(AK269&lt;=0,0,ROUND(MIN(AK269,MAX(0,$F269-SUMPRODUCT(($AT$3:$BE$3&lt;AW$3)*$AH269:$AS269))),2))</f>
        <v/>
      </c>
      <c r="AX269">
        <f>IF(AL269&lt;=0,0,ROUND(MIN(AL269,MAX(0,$F269-SUMPRODUCT(($AT$3:$BE$3&lt;AX$3)*$AH269:$AS269))),2))</f>
        <v/>
      </c>
      <c r="AY269">
        <f>IF(AM269&lt;=0,0,ROUND(MIN(AM269,MAX(0,$F269-SUMPRODUCT(($AT$3:$BE$3&lt;AY$3)*$AH269:$AS269))),2))</f>
        <v/>
      </c>
      <c r="AZ269">
        <f>IF(AN269&lt;=0,0,ROUND(MIN(AN269,MAX(0,$F269-SUMPRODUCT(($AT$3:$BE$3&lt;AZ$3)*$AH269:$AS269))),2))</f>
        <v/>
      </c>
      <c r="BA269">
        <f>IF(AO269&lt;=0,0,ROUND(MIN(AO269,MAX(0,$F269-SUMPRODUCT(($AT$3:$BE$3&lt;BA$3)*$AH269:$AS269))),2))</f>
        <v/>
      </c>
      <c r="BB269">
        <f>IF(AP269&lt;=0,0,ROUND(MIN(AP269,MAX(0,$F269-SUMPRODUCT(($AT$3:$BE$3&lt;BB$3)*$AH269:$AS269))),2))</f>
        <v/>
      </c>
      <c r="BC269">
        <f>IF(AQ269&lt;=0,0,ROUND(MIN(AQ269,MAX(0,$F269-SUMPRODUCT(($AT$3:$BE$3&lt;BC$3)*$AH269:$AS269))),2))</f>
        <v/>
      </c>
      <c r="BD269">
        <f>IF(AR269&lt;=0,0,ROUND(MIN(AR269,MAX(0,$F269-SUMPRODUCT(($AT$3:$BE$3&lt;BD$3)*$AH269:$AS269))),2))</f>
        <v/>
      </c>
      <c r="BE269">
        <f>IF(AS269&lt;=0,0,ROUND(MIN(AS269,MAX(0,$F269-SUMPRODUCT(($AT$3:$BE$3&lt;BE$3)*$AH269:$AS269))),2))</f>
        <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row>
    <row r="270">
      <c r="A270" t="n">
        <v>265</v>
      </c>
      <c r="B270" s="29">
        <f>Months!B270</f>
        <v/>
      </c>
      <c r="C270">
        <f>Months!C270</f>
        <v/>
      </c>
      <c r="D270">
        <f>Months!D270</f>
        <v/>
      </c>
      <c r="E270">
        <f>SUM(V270:AG270)</f>
        <v/>
      </c>
      <c r="F270">
        <f>MAX(0,ROUND(C270+D270-E270,2))</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f>IF(AH270&lt;=0,0,ROUND(MIN(AH270,MAX(0,$F270-SUMPRODUCT(($AT$3:$BE$3&lt;AT$3)*$AH270:$AS270))),2))</f>
        <v/>
      </c>
      <c r="AU270">
        <f>IF(AI270&lt;=0,0,ROUND(MIN(AI270,MAX(0,$F270-SUMPRODUCT(($AT$3:$BE$3&lt;AU$3)*$AH270:$AS270))),2))</f>
        <v/>
      </c>
      <c r="AV270">
        <f>IF(AJ270&lt;=0,0,ROUND(MIN(AJ270,MAX(0,$F270-SUMPRODUCT(($AT$3:$BE$3&lt;AV$3)*$AH270:$AS270))),2))</f>
        <v/>
      </c>
      <c r="AW270">
        <f>IF(AK270&lt;=0,0,ROUND(MIN(AK270,MAX(0,$F270-SUMPRODUCT(($AT$3:$BE$3&lt;AW$3)*$AH270:$AS270))),2))</f>
        <v/>
      </c>
      <c r="AX270">
        <f>IF(AL270&lt;=0,0,ROUND(MIN(AL270,MAX(0,$F270-SUMPRODUCT(($AT$3:$BE$3&lt;AX$3)*$AH270:$AS270))),2))</f>
        <v/>
      </c>
      <c r="AY270">
        <f>IF(AM270&lt;=0,0,ROUND(MIN(AM270,MAX(0,$F270-SUMPRODUCT(($AT$3:$BE$3&lt;AY$3)*$AH270:$AS270))),2))</f>
        <v/>
      </c>
      <c r="AZ270">
        <f>IF(AN270&lt;=0,0,ROUND(MIN(AN270,MAX(0,$F270-SUMPRODUCT(($AT$3:$BE$3&lt;AZ$3)*$AH270:$AS270))),2))</f>
        <v/>
      </c>
      <c r="BA270">
        <f>IF(AO270&lt;=0,0,ROUND(MIN(AO270,MAX(0,$F270-SUMPRODUCT(($AT$3:$BE$3&lt;BA$3)*$AH270:$AS270))),2))</f>
        <v/>
      </c>
      <c r="BB270">
        <f>IF(AP270&lt;=0,0,ROUND(MIN(AP270,MAX(0,$F270-SUMPRODUCT(($AT$3:$BE$3&lt;BB$3)*$AH270:$AS270))),2))</f>
        <v/>
      </c>
      <c r="BC270">
        <f>IF(AQ270&lt;=0,0,ROUND(MIN(AQ270,MAX(0,$F270-SUMPRODUCT(($AT$3:$BE$3&lt;BC$3)*$AH270:$AS270))),2))</f>
        <v/>
      </c>
      <c r="BD270">
        <f>IF(AR270&lt;=0,0,ROUND(MIN(AR270,MAX(0,$F270-SUMPRODUCT(($AT$3:$BE$3&lt;BD$3)*$AH270:$AS270))),2))</f>
        <v/>
      </c>
      <c r="BE270">
        <f>IF(AS270&lt;=0,0,ROUND(MIN(AS270,MAX(0,$F270-SUMPRODUCT(($AT$3:$BE$3&lt;BE$3)*$AH270:$AS270))),2))</f>
        <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row>
    <row r="271">
      <c r="A271" t="n">
        <v>266</v>
      </c>
      <c r="B271" s="29">
        <f>Months!B271</f>
        <v/>
      </c>
      <c r="C271">
        <f>Months!C271</f>
        <v/>
      </c>
      <c r="D271">
        <f>Months!D271</f>
        <v/>
      </c>
      <c r="E271">
        <f>SUM(V271:AG271)</f>
        <v/>
      </c>
      <c r="F271">
        <f>MAX(0,ROUND(C271+D271-E271,2))</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f>IF(AH271&lt;=0,0,ROUND(MIN(AH271,MAX(0,$F271-SUMPRODUCT(($AT$3:$BE$3&lt;AT$3)*$AH271:$AS271))),2))</f>
        <v/>
      </c>
      <c r="AU271">
        <f>IF(AI271&lt;=0,0,ROUND(MIN(AI271,MAX(0,$F271-SUMPRODUCT(($AT$3:$BE$3&lt;AU$3)*$AH271:$AS271))),2))</f>
        <v/>
      </c>
      <c r="AV271">
        <f>IF(AJ271&lt;=0,0,ROUND(MIN(AJ271,MAX(0,$F271-SUMPRODUCT(($AT$3:$BE$3&lt;AV$3)*$AH271:$AS271))),2))</f>
        <v/>
      </c>
      <c r="AW271">
        <f>IF(AK271&lt;=0,0,ROUND(MIN(AK271,MAX(0,$F271-SUMPRODUCT(($AT$3:$BE$3&lt;AW$3)*$AH271:$AS271))),2))</f>
        <v/>
      </c>
      <c r="AX271">
        <f>IF(AL271&lt;=0,0,ROUND(MIN(AL271,MAX(0,$F271-SUMPRODUCT(($AT$3:$BE$3&lt;AX$3)*$AH271:$AS271))),2))</f>
        <v/>
      </c>
      <c r="AY271">
        <f>IF(AM271&lt;=0,0,ROUND(MIN(AM271,MAX(0,$F271-SUMPRODUCT(($AT$3:$BE$3&lt;AY$3)*$AH271:$AS271))),2))</f>
        <v/>
      </c>
      <c r="AZ271">
        <f>IF(AN271&lt;=0,0,ROUND(MIN(AN271,MAX(0,$F271-SUMPRODUCT(($AT$3:$BE$3&lt;AZ$3)*$AH271:$AS271))),2))</f>
        <v/>
      </c>
      <c r="BA271">
        <f>IF(AO271&lt;=0,0,ROUND(MIN(AO271,MAX(0,$F271-SUMPRODUCT(($AT$3:$BE$3&lt;BA$3)*$AH271:$AS271))),2))</f>
        <v/>
      </c>
      <c r="BB271">
        <f>IF(AP271&lt;=0,0,ROUND(MIN(AP271,MAX(0,$F271-SUMPRODUCT(($AT$3:$BE$3&lt;BB$3)*$AH271:$AS271))),2))</f>
        <v/>
      </c>
      <c r="BC271">
        <f>IF(AQ271&lt;=0,0,ROUND(MIN(AQ271,MAX(0,$F271-SUMPRODUCT(($AT$3:$BE$3&lt;BC$3)*$AH271:$AS271))),2))</f>
        <v/>
      </c>
      <c r="BD271">
        <f>IF(AR271&lt;=0,0,ROUND(MIN(AR271,MAX(0,$F271-SUMPRODUCT(($AT$3:$BE$3&lt;BD$3)*$AH271:$AS271))),2))</f>
        <v/>
      </c>
      <c r="BE271">
        <f>IF(AS271&lt;=0,0,ROUND(MIN(AS271,MAX(0,$F271-SUMPRODUCT(($AT$3:$BE$3&lt;BE$3)*$AH271:$AS271))),2))</f>
        <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row>
    <row r="272">
      <c r="A272" t="n">
        <v>267</v>
      </c>
      <c r="B272" s="29">
        <f>Months!B272</f>
        <v/>
      </c>
      <c r="C272">
        <f>Months!C272</f>
        <v/>
      </c>
      <c r="D272">
        <f>Months!D272</f>
        <v/>
      </c>
      <c r="E272">
        <f>SUM(V272:AG272)</f>
        <v/>
      </c>
      <c r="F272">
        <f>MAX(0,ROUND(C272+D272-E272,2))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f>IF(AH272&lt;=0,0,ROUND(MIN(AH272,MAX(0,$F272-SUMPRODUCT(($AT$3:$BE$3&lt;AT$3)*$AH272:$AS272))),2))</f>
        <v/>
      </c>
      <c r="AU272">
        <f>IF(AI272&lt;=0,0,ROUND(MIN(AI272,MAX(0,$F272-SUMPRODUCT(($AT$3:$BE$3&lt;AU$3)*$AH272:$AS272))),2))</f>
        <v/>
      </c>
      <c r="AV272">
        <f>IF(AJ272&lt;=0,0,ROUND(MIN(AJ272,MAX(0,$F272-SUMPRODUCT(($AT$3:$BE$3&lt;AV$3)*$AH272:$AS272))),2))</f>
        <v/>
      </c>
      <c r="AW272">
        <f>IF(AK272&lt;=0,0,ROUND(MIN(AK272,MAX(0,$F272-SUMPRODUCT(($AT$3:$BE$3&lt;AW$3)*$AH272:$AS272))),2))</f>
        <v/>
      </c>
      <c r="AX272">
        <f>IF(AL272&lt;=0,0,ROUND(MIN(AL272,MAX(0,$F272-SUMPRODUCT(($AT$3:$BE$3&lt;AX$3)*$AH272:$AS272))),2))</f>
        <v/>
      </c>
      <c r="AY272">
        <f>IF(AM272&lt;=0,0,ROUND(MIN(AM272,MAX(0,$F272-SUMPRODUCT(($AT$3:$BE$3&lt;AY$3)*$AH272:$AS272))),2))</f>
        <v/>
      </c>
      <c r="AZ272">
        <f>IF(AN272&lt;=0,0,ROUND(MIN(AN272,MAX(0,$F272-SUMPRODUCT(($AT$3:$BE$3&lt;AZ$3)*$AH272:$AS272))),2))</f>
        <v/>
      </c>
      <c r="BA272">
        <f>IF(AO272&lt;=0,0,ROUND(MIN(AO272,MAX(0,$F272-SUMPRODUCT(($AT$3:$BE$3&lt;BA$3)*$AH272:$AS272))),2))</f>
        <v/>
      </c>
      <c r="BB272">
        <f>IF(AP272&lt;=0,0,ROUND(MIN(AP272,MAX(0,$F272-SUMPRODUCT(($AT$3:$BE$3&lt;BB$3)*$AH272:$AS272))),2))</f>
        <v/>
      </c>
      <c r="BC272">
        <f>IF(AQ272&lt;=0,0,ROUND(MIN(AQ272,MAX(0,$F272-SUMPRODUCT(($AT$3:$BE$3&lt;BC$3)*$AH272:$AS272))),2))</f>
        <v/>
      </c>
      <c r="BD272">
        <f>IF(AR272&lt;=0,0,ROUND(MIN(AR272,MAX(0,$F272-SUMPRODUCT(($AT$3:$BE$3&lt;BD$3)*$AH272:$AS272))),2))</f>
        <v/>
      </c>
      <c r="BE272">
        <f>IF(AS272&lt;=0,0,ROUND(MIN(AS272,MAX(0,$F272-SUMPRODUCT(($AT$3:$BE$3&lt;BE$3)*$AH272:$AS272))),2))</f>
        <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row>
    <row r="273">
      <c r="A273" t="n">
        <v>268</v>
      </c>
      <c r="B273" s="29">
        <f>Months!B273</f>
        <v/>
      </c>
      <c r="C273">
        <f>Months!C273</f>
        <v/>
      </c>
      <c r="D273">
        <f>Months!D273</f>
        <v/>
      </c>
      <c r="E273">
        <f>SUM(V273:AG273)</f>
        <v/>
      </c>
      <c r="F273">
        <f>MAX(0,ROUND(C273+D273-E273,2))</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f>IF(AH273&lt;=0,0,ROUND(MIN(AH273,MAX(0,$F273-SUMPRODUCT(($AT$3:$BE$3&lt;AT$3)*$AH273:$AS273))),2))</f>
        <v/>
      </c>
      <c r="AU273">
        <f>IF(AI273&lt;=0,0,ROUND(MIN(AI273,MAX(0,$F273-SUMPRODUCT(($AT$3:$BE$3&lt;AU$3)*$AH273:$AS273))),2))</f>
        <v/>
      </c>
      <c r="AV273">
        <f>IF(AJ273&lt;=0,0,ROUND(MIN(AJ273,MAX(0,$F273-SUMPRODUCT(($AT$3:$BE$3&lt;AV$3)*$AH273:$AS273))),2))</f>
        <v/>
      </c>
      <c r="AW273">
        <f>IF(AK273&lt;=0,0,ROUND(MIN(AK273,MAX(0,$F273-SUMPRODUCT(($AT$3:$BE$3&lt;AW$3)*$AH273:$AS273))),2))</f>
        <v/>
      </c>
      <c r="AX273">
        <f>IF(AL273&lt;=0,0,ROUND(MIN(AL273,MAX(0,$F273-SUMPRODUCT(($AT$3:$BE$3&lt;AX$3)*$AH273:$AS273))),2))</f>
        <v/>
      </c>
      <c r="AY273">
        <f>IF(AM273&lt;=0,0,ROUND(MIN(AM273,MAX(0,$F273-SUMPRODUCT(($AT$3:$BE$3&lt;AY$3)*$AH273:$AS273))),2))</f>
        <v/>
      </c>
      <c r="AZ273">
        <f>IF(AN273&lt;=0,0,ROUND(MIN(AN273,MAX(0,$F273-SUMPRODUCT(($AT$3:$BE$3&lt;AZ$3)*$AH273:$AS273))),2))</f>
        <v/>
      </c>
      <c r="BA273">
        <f>IF(AO273&lt;=0,0,ROUND(MIN(AO273,MAX(0,$F273-SUMPRODUCT(($AT$3:$BE$3&lt;BA$3)*$AH273:$AS273))),2))</f>
        <v/>
      </c>
      <c r="BB273">
        <f>IF(AP273&lt;=0,0,ROUND(MIN(AP273,MAX(0,$F273-SUMPRODUCT(($AT$3:$BE$3&lt;BB$3)*$AH273:$AS273))),2))</f>
        <v/>
      </c>
      <c r="BC273">
        <f>IF(AQ273&lt;=0,0,ROUND(MIN(AQ273,MAX(0,$F273-SUMPRODUCT(($AT$3:$BE$3&lt;BC$3)*$AH273:$AS273))),2))</f>
        <v/>
      </c>
      <c r="BD273">
        <f>IF(AR273&lt;=0,0,ROUND(MIN(AR273,MAX(0,$F273-SUMPRODUCT(($AT$3:$BE$3&lt;BD$3)*$AH273:$AS273))),2))</f>
        <v/>
      </c>
      <c r="BE273">
        <f>IF(AS273&lt;=0,0,ROUND(MIN(AS273,MAX(0,$F273-SUMPRODUCT(($AT$3:$BE$3&lt;BE$3)*$AH273:$AS273))),2))</f>
        <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row>
    <row r="274">
      <c r="A274" t="n">
        <v>269</v>
      </c>
      <c r="B274" s="29">
        <f>Months!B274</f>
        <v/>
      </c>
      <c r="C274">
        <f>Months!C274</f>
        <v/>
      </c>
      <c r="D274">
        <f>Months!D274</f>
        <v/>
      </c>
      <c r="E274">
        <f>SUM(V274:AG274)</f>
        <v/>
      </c>
      <c r="F274">
        <f>MAX(0,ROUND(C274+D274-E274,2))</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f>IF(AH274&lt;=0,0,ROUND(MIN(AH274,MAX(0,$F274-SUMPRODUCT(($AT$3:$BE$3&lt;AT$3)*$AH274:$AS274))),2))</f>
        <v/>
      </c>
      <c r="AU274">
        <f>IF(AI274&lt;=0,0,ROUND(MIN(AI274,MAX(0,$F274-SUMPRODUCT(($AT$3:$BE$3&lt;AU$3)*$AH274:$AS274))),2))</f>
        <v/>
      </c>
      <c r="AV274">
        <f>IF(AJ274&lt;=0,0,ROUND(MIN(AJ274,MAX(0,$F274-SUMPRODUCT(($AT$3:$BE$3&lt;AV$3)*$AH274:$AS274))),2))</f>
        <v/>
      </c>
      <c r="AW274">
        <f>IF(AK274&lt;=0,0,ROUND(MIN(AK274,MAX(0,$F274-SUMPRODUCT(($AT$3:$BE$3&lt;AW$3)*$AH274:$AS274))),2))</f>
        <v/>
      </c>
      <c r="AX274">
        <f>IF(AL274&lt;=0,0,ROUND(MIN(AL274,MAX(0,$F274-SUMPRODUCT(($AT$3:$BE$3&lt;AX$3)*$AH274:$AS274))),2))</f>
        <v/>
      </c>
      <c r="AY274">
        <f>IF(AM274&lt;=0,0,ROUND(MIN(AM274,MAX(0,$F274-SUMPRODUCT(($AT$3:$BE$3&lt;AY$3)*$AH274:$AS274))),2))</f>
        <v/>
      </c>
      <c r="AZ274">
        <f>IF(AN274&lt;=0,0,ROUND(MIN(AN274,MAX(0,$F274-SUMPRODUCT(($AT$3:$BE$3&lt;AZ$3)*$AH274:$AS274))),2))</f>
        <v/>
      </c>
      <c r="BA274">
        <f>IF(AO274&lt;=0,0,ROUND(MIN(AO274,MAX(0,$F274-SUMPRODUCT(($AT$3:$BE$3&lt;BA$3)*$AH274:$AS274))),2))</f>
        <v/>
      </c>
      <c r="BB274">
        <f>IF(AP274&lt;=0,0,ROUND(MIN(AP274,MAX(0,$F274-SUMPRODUCT(($AT$3:$BE$3&lt;BB$3)*$AH274:$AS274))),2))</f>
        <v/>
      </c>
      <c r="BC274">
        <f>IF(AQ274&lt;=0,0,ROUND(MIN(AQ274,MAX(0,$F274-SUMPRODUCT(($AT$3:$BE$3&lt;BC$3)*$AH274:$AS274))),2))</f>
        <v/>
      </c>
      <c r="BD274">
        <f>IF(AR274&lt;=0,0,ROUND(MIN(AR274,MAX(0,$F274-SUMPRODUCT(($AT$3:$BE$3&lt;BD$3)*$AH274:$AS274))),2))</f>
        <v/>
      </c>
      <c r="BE274">
        <f>IF(AS274&lt;=0,0,ROUND(MIN(AS274,MAX(0,$F274-SUMPRODUCT(($AT$3:$BE$3&lt;BE$3)*$AH274:$AS274))),2))</f>
        <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row>
    <row r="275">
      <c r="A275" t="n">
        <v>270</v>
      </c>
      <c r="B275" s="29">
        <f>Months!B275</f>
        <v/>
      </c>
      <c r="C275">
        <f>Months!C275</f>
        <v/>
      </c>
      <c r="D275">
        <f>Months!D275</f>
        <v/>
      </c>
      <c r="E275">
        <f>SUM(V275:AG275)</f>
        <v/>
      </c>
      <c r="F275">
        <f>MAX(0,ROUND(C275+D275-E275,2))</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f>IF(AH275&lt;=0,0,ROUND(MIN(AH275,MAX(0,$F275-SUMPRODUCT(($AT$3:$BE$3&lt;AT$3)*$AH275:$AS275))),2))</f>
        <v/>
      </c>
      <c r="AU275">
        <f>IF(AI275&lt;=0,0,ROUND(MIN(AI275,MAX(0,$F275-SUMPRODUCT(($AT$3:$BE$3&lt;AU$3)*$AH275:$AS275))),2))</f>
        <v/>
      </c>
      <c r="AV275">
        <f>IF(AJ275&lt;=0,0,ROUND(MIN(AJ275,MAX(0,$F275-SUMPRODUCT(($AT$3:$BE$3&lt;AV$3)*$AH275:$AS275))),2))</f>
        <v/>
      </c>
      <c r="AW275">
        <f>IF(AK275&lt;=0,0,ROUND(MIN(AK275,MAX(0,$F275-SUMPRODUCT(($AT$3:$BE$3&lt;AW$3)*$AH275:$AS275))),2))</f>
        <v/>
      </c>
      <c r="AX275">
        <f>IF(AL275&lt;=0,0,ROUND(MIN(AL275,MAX(0,$F275-SUMPRODUCT(($AT$3:$BE$3&lt;AX$3)*$AH275:$AS275))),2))</f>
        <v/>
      </c>
      <c r="AY275">
        <f>IF(AM275&lt;=0,0,ROUND(MIN(AM275,MAX(0,$F275-SUMPRODUCT(($AT$3:$BE$3&lt;AY$3)*$AH275:$AS275))),2))</f>
        <v/>
      </c>
      <c r="AZ275">
        <f>IF(AN275&lt;=0,0,ROUND(MIN(AN275,MAX(0,$F275-SUMPRODUCT(($AT$3:$BE$3&lt;AZ$3)*$AH275:$AS275))),2))</f>
        <v/>
      </c>
      <c r="BA275">
        <f>IF(AO275&lt;=0,0,ROUND(MIN(AO275,MAX(0,$F275-SUMPRODUCT(($AT$3:$BE$3&lt;BA$3)*$AH275:$AS275))),2))</f>
        <v/>
      </c>
      <c r="BB275">
        <f>IF(AP275&lt;=0,0,ROUND(MIN(AP275,MAX(0,$F275-SUMPRODUCT(($AT$3:$BE$3&lt;BB$3)*$AH275:$AS275))),2))</f>
        <v/>
      </c>
      <c r="BC275">
        <f>IF(AQ275&lt;=0,0,ROUND(MIN(AQ275,MAX(0,$F275-SUMPRODUCT(($AT$3:$BE$3&lt;BC$3)*$AH275:$AS275))),2))</f>
        <v/>
      </c>
      <c r="BD275">
        <f>IF(AR275&lt;=0,0,ROUND(MIN(AR275,MAX(0,$F275-SUMPRODUCT(($AT$3:$BE$3&lt;BD$3)*$AH275:$AS275))),2))</f>
        <v/>
      </c>
      <c r="BE275">
        <f>IF(AS275&lt;=0,0,ROUND(MIN(AS275,MAX(0,$F275-SUMPRODUCT(($AT$3:$BE$3&lt;BE$3)*$AH275:$AS275))),2))</f>
        <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row>
    <row r="276">
      <c r="A276" t="n">
        <v>271</v>
      </c>
      <c r="B276" s="29">
        <f>Months!B276</f>
        <v/>
      </c>
      <c r="C276">
        <f>Months!C276</f>
        <v/>
      </c>
      <c r="D276">
        <f>Months!D276</f>
        <v/>
      </c>
      <c r="E276">
        <f>SUM(V276:AG276)</f>
        <v/>
      </c>
      <c r="F276">
        <f>MAX(0,ROUND(C276+D276-E276,2))</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f>IF(AH276&lt;=0,0,ROUND(MIN(AH276,MAX(0,$F276-SUMPRODUCT(($AT$3:$BE$3&lt;AT$3)*$AH276:$AS276))),2))</f>
        <v/>
      </c>
      <c r="AU276">
        <f>IF(AI276&lt;=0,0,ROUND(MIN(AI276,MAX(0,$F276-SUMPRODUCT(($AT$3:$BE$3&lt;AU$3)*$AH276:$AS276))),2))</f>
        <v/>
      </c>
      <c r="AV276">
        <f>IF(AJ276&lt;=0,0,ROUND(MIN(AJ276,MAX(0,$F276-SUMPRODUCT(($AT$3:$BE$3&lt;AV$3)*$AH276:$AS276))),2))</f>
        <v/>
      </c>
      <c r="AW276">
        <f>IF(AK276&lt;=0,0,ROUND(MIN(AK276,MAX(0,$F276-SUMPRODUCT(($AT$3:$BE$3&lt;AW$3)*$AH276:$AS276))),2))</f>
        <v/>
      </c>
      <c r="AX276">
        <f>IF(AL276&lt;=0,0,ROUND(MIN(AL276,MAX(0,$F276-SUMPRODUCT(($AT$3:$BE$3&lt;AX$3)*$AH276:$AS276))),2))</f>
        <v/>
      </c>
      <c r="AY276">
        <f>IF(AM276&lt;=0,0,ROUND(MIN(AM276,MAX(0,$F276-SUMPRODUCT(($AT$3:$BE$3&lt;AY$3)*$AH276:$AS276))),2))</f>
        <v/>
      </c>
      <c r="AZ276">
        <f>IF(AN276&lt;=0,0,ROUND(MIN(AN276,MAX(0,$F276-SUMPRODUCT(($AT$3:$BE$3&lt;AZ$3)*$AH276:$AS276))),2))</f>
        <v/>
      </c>
      <c r="BA276">
        <f>IF(AO276&lt;=0,0,ROUND(MIN(AO276,MAX(0,$F276-SUMPRODUCT(($AT$3:$BE$3&lt;BA$3)*$AH276:$AS276))),2))</f>
        <v/>
      </c>
      <c r="BB276">
        <f>IF(AP276&lt;=0,0,ROUND(MIN(AP276,MAX(0,$F276-SUMPRODUCT(($AT$3:$BE$3&lt;BB$3)*$AH276:$AS276))),2))</f>
        <v/>
      </c>
      <c r="BC276">
        <f>IF(AQ276&lt;=0,0,ROUND(MIN(AQ276,MAX(0,$F276-SUMPRODUCT(($AT$3:$BE$3&lt;BC$3)*$AH276:$AS276))),2))</f>
        <v/>
      </c>
      <c r="BD276">
        <f>IF(AR276&lt;=0,0,ROUND(MIN(AR276,MAX(0,$F276-SUMPRODUCT(($AT$3:$BE$3&lt;BD$3)*$AH276:$AS276))),2))</f>
        <v/>
      </c>
      <c r="BE276">
        <f>IF(AS276&lt;=0,0,ROUND(MIN(AS276,MAX(0,$F276-SUMPRODUCT(($AT$3:$BE$3&lt;BE$3)*$AH276:$AS276))),2))</f>
        <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row>
    <row r="277">
      <c r="A277" t="n">
        <v>272</v>
      </c>
      <c r="B277" s="29">
        <f>Months!B277</f>
        <v/>
      </c>
      <c r="C277">
        <f>Months!C277</f>
        <v/>
      </c>
      <c r="D277">
        <f>Months!D277</f>
        <v/>
      </c>
      <c r="E277">
        <f>SUM(V277:AG277)</f>
        <v/>
      </c>
      <c r="F277">
        <f>MAX(0,ROUND(C277+D277-E277,2))</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f>IF(AH277&lt;=0,0,ROUND(MIN(AH277,MAX(0,$F277-SUMPRODUCT(($AT$3:$BE$3&lt;AT$3)*$AH277:$AS277))),2))</f>
        <v/>
      </c>
      <c r="AU277">
        <f>IF(AI277&lt;=0,0,ROUND(MIN(AI277,MAX(0,$F277-SUMPRODUCT(($AT$3:$BE$3&lt;AU$3)*$AH277:$AS277))),2))</f>
        <v/>
      </c>
      <c r="AV277">
        <f>IF(AJ277&lt;=0,0,ROUND(MIN(AJ277,MAX(0,$F277-SUMPRODUCT(($AT$3:$BE$3&lt;AV$3)*$AH277:$AS277))),2))</f>
        <v/>
      </c>
      <c r="AW277">
        <f>IF(AK277&lt;=0,0,ROUND(MIN(AK277,MAX(0,$F277-SUMPRODUCT(($AT$3:$BE$3&lt;AW$3)*$AH277:$AS277))),2))</f>
        <v/>
      </c>
      <c r="AX277">
        <f>IF(AL277&lt;=0,0,ROUND(MIN(AL277,MAX(0,$F277-SUMPRODUCT(($AT$3:$BE$3&lt;AX$3)*$AH277:$AS277))),2))</f>
        <v/>
      </c>
      <c r="AY277">
        <f>IF(AM277&lt;=0,0,ROUND(MIN(AM277,MAX(0,$F277-SUMPRODUCT(($AT$3:$BE$3&lt;AY$3)*$AH277:$AS277))),2))</f>
        <v/>
      </c>
      <c r="AZ277">
        <f>IF(AN277&lt;=0,0,ROUND(MIN(AN277,MAX(0,$F277-SUMPRODUCT(($AT$3:$BE$3&lt;AZ$3)*$AH277:$AS277))),2))</f>
        <v/>
      </c>
      <c r="BA277">
        <f>IF(AO277&lt;=0,0,ROUND(MIN(AO277,MAX(0,$F277-SUMPRODUCT(($AT$3:$BE$3&lt;BA$3)*$AH277:$AS277))),2))</f>
        <v/>
      </c>
      <c r="BB277">
        <f>IF(AP277&lt;=0,0,ROUND(MIN(AP277,MAX(0,$F277-SUMPRODUCT(($AT$3:$BE$3&lt;BB$3)*$AH277:$AS277))),2))</f>
        <v/>
      </c>
      <c r="BC277">
        <f>IF(AQ277&lt;=0,0,ROUND(MIN(AQ277,MAX(0,$F277-SUMPRODUCT(($AT$3:$BE$3&lt;BC$3)*$AH277:$AS277))),2))</f>
        <v/>
      </c>
      <c r="BD277">
        <f>IF(AR277&lt;=0,0,ROUND(MIN(AR277,MAX(0,$F277-SUMPRODUCT(($AT$3:$BE$3&lt;BD$3)*$AH277:$AS277))),2))</f>
        <v/>
      </c>
      <c r="BE277">
        <f>IF(AS277&lt;=0,0,ROUND(MIN(AS277,MAX(0,$F277-SUMPRODUCT(($AT$3:$BE$3&lt;BE$3)*$AH277:$AS277))),2))</f>
        <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row>
    <row r="278">
      <c r="A278" t="n">
        <v>273</v>
      </c>
      <c r="B278" s="29">
        <f>Months!B278</f>
        <v/>
      </c>
      <c r="C278">
        <f>Months!C278</f>
        <v/>
      </c>
      <c r="D278">
        <f>Months!D278</f>
        <v/>
      </c>
      <c r="E278">
        <f>SUM(V278:AG278)</f>
        <v/>
      </c>
      <c r="F278">
        <f>MAX(0,ROUND(C278+D278-E278,2))</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f>IF(AH278&lt;=0,0,ROUND(MIN(AH278,MAX(0,$F278-SUMPRODUCT(($AT$3:$BE$3&lt;AT$3)*$AH278:$AS278))),2))</f>
        <v/>
      </c>
      <c r="AU278">
        <f>IF(AI278&lt;=0,0,ROUND(MIN(AI278,MAX(0,$F278-SUMPRODUCT(($AT$3:$BE$3&lt;AU$3)*$AH278:$AS278))),2))</f>
        <v/>
      </c>
      <c r="AV278">
        <f>IF(AJ278&lt;=0,0,ROUND(MIN(AJ278,MAX(0,$F278-SUMPRODUCT(($AT$3:$BE$3&lt;AV$3)*$AH278:$AS278))),2))</f>
        <v/>
      </c>
      <c r="AW278">
        <f>IF(AK278&lt;=0,0,ROUND(MIN(AK278,MAX(0,$F278-SUMPRODUCT(($AT$3:$BE$3&lt;AW$3)*$AH278:$AS278))),2))</f>
        <v/>
      </c>
      <c r="AX278">
        <f>IF(AL278&lt;=0,0,ROUND(MIN(AL278,MAX(0,$F278-SUMPRODUCT(($AT$3:$BE$3&lt;AX$3)*$AH278:$AS278))),2))</f>
        <v/>
      </c>
      <c r="AY278">
        <f>IF(AM278&lt;=0,0,ROUND(MIN(AM278,MAX(0,$F278-SUMPRODUCT(($AT$3:$BE$3&lt;AY$3)*$AH278:$AS278))),2))</f>
        <v/>
      </c>
      <c r="AZ278">
        <f>IF(AN278&lt;=0,0,ROUND(MIN(AN278,MAX(0,$F278-SUMPRODUCT(($AT$3:$BE$3&lt;AZ$3)*$AH278:$AS278))),2))</f>
        <v/>
      </c>
      <c r="BA278">
        <f>IF(AO278&lt;=0,0,ROUND(MIN(AO278,MAX(0,$F278-SUMPRODUCT(($AT$3:$BE$3&lt;BA$3)*$AH278:$AS278))),2))</f>
        <v/>
      </c>
      <c r="BB278">
        <f>IF(AP278&lt;=0,0,ROUND(MIN(AP278,MAX(0,$F278-SUMPRODUCT(($AT$3:$BE$3&lt;BB$3)*$AH278:$AS278))),2))</f>
        <v/>
      </c>
      <c r="BC278">
        <f>IF(AQ278&lt;=0,0,ROUND(MIN(AQ278,MAX(0,$F278-SUMPRODUCT(($AT$3:$BE$3&lt;BC$3)*$AH278:$AS278))),2))</f>
        <v/>
      </c>
      <c r="BD278">
        <f>IF(AR278&lt;=0,0,ROUND(MIN(AR278,MAX(0,$F278-SUMPRODUCT(($AT$3:$BE$3&lt;BD$3)*$AH278:$AS278))),2))</f>
        <v/>
      </c>
      <c r="BE278">
        <f>IF(AS278&lt;=0,0,ROUND(MIN(AS278,MAX(0,$F278-SUMPRODUCT(($AT$3:$BE$3&lt;BE$3)*$AH278:$AS278))),2))</f>
        <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row>
    <row r="279">
      <c r="A279" t="n">
        <v>274</v>
      </c>
      <c r="B279" s="29">
        <f>Months!B279</f>
        <v/>
      </c>
      <c r="C279">
        <f>Months!C279</f>
        <v/>
      </c>
      <c r="D279">
        <f>Months!D279</f>
        <v/>
      </c>
      <c r="E279">
        <f>SUM(V279:AG279)</f>
        <v/>
      </c>
      <c r="F279">
        <f>MAX(0,ROUND(C279+D279-E279,2))</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f>IF(AH279&lt;=0,0,ROUND(MIN(AH279,MAX(0,$F279-SUMPRODUCT(($AT$3:$BE$3&lt;AT$3)*$AH279:$AS279))),2))</f>
        <v/>
      </c>
      <c r="AU279">
        <f>IF(AI279&lt;=0,0,ROUND(MIN(AI279,MAX(0,$F279-SUMPRODUCT(($AT$3:$BE$3&lt;AU$3)*$AH279:$AS279))),2))</f>
        <v/>
      </c>
      <c r="AV279">
        <f>IF(AJ279&lt;=0,0,ROUND(MIN(AJ279,MAX(0,$F279-SUMPRODUCT(($AT$3:$BE$3&lt;AV$3)*$AH279:$AS279))),2))</f>
        <v/>
      </c>
      <c r="AW279">
        <f>IF(AK279&lt;=0,0,ROUND(MIN(AK279,MAX(0,$F279-SUMPRODUCT(($AT$3:$BE$3&lt;AW$3)*$AH279:$AS279))),2))</f>
        <v/>
      </c>
      <c r="AX279">
        <f>IF(AL279&lt;=0,0,ROUND(MIN(AL279,MAX(0,$F279-SUMPRODUCT(($AT$3:$BE$3&lt;AX$3)*$AH279:$AS279))),2))</f>
        <v/>
      </c>
      <c r="AY279">
        <f>IF(AM279&lt;=0,0,ROUND(MIN(AM279,MAX(0,$F279-SUMPRODUCT(($AT$3:$BE$3&lt;AY$3)*$AH279:$AS279))),2))</f>
        <v/>
      </c>
      <c r="AZ279">
        <f>IF(AN279&lt;=0,0,ROUND(MIN(AN279,MAX(0,$F279-SUMPRODUCT(($AT$3:$BE$3&lt;AZ$3)*$AH279:$AS279))),2))</f>
        <v/>
      </c>
      <c r="BA279">
        <f>IF(AO279&lt;=0,0,ROUND(MIN(AO279,MAX(0,$F279-SUMPRODUCT(($AT$3:$BE$3&lt;BA$3)*$AH279:$AS279))),2))</f>
        <v/>
      </c>
      <c r="BB279">
        <f>IF(AP279&lt;=0,0,ROUND(MIN(AP279,MAX(0,$F279-SUMPRODUCT(($AT$3:$BE$3&lt;BB$3)*$AH279:$AS279))),2))</f>
        <v/>
      </c>
      <c r="BC279">
        <f>IF(AQ279&lt;=0,0,ROUND(MIN(AQ279,MAX(0,$F279-SUMPRODUCT(($AT$3:$BE$3&lt;BC$3)*$AH279:$AS279))),2))</f>
        <v/>
      </c>
      <c r="BD279">
        <f>IF(AR279&lt;=0,0,ROUND(MIN(AR279,MAX(0,$F279-SUMPRODUCT(($AT$3:$BE$3&lt;BD$3)*$AH279:$AS279))),2))</f>
        <v/>
      </c>
      <c r="BE279">
        <f>IF(AS279&lt;=0,0,ROUND(MIN(AS279,MAX(0,$F279-SUMPRODUCT(($AT$3:$BE$3&lt;BE$3)*$AH279:$AS279))),2))</f>
        <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row>
    <row r="280">
      <c r="A280" t="n">
        <v>275</v>
      </c>
      <c r="B280" s="29">
        <f>Months!B280</f>
        <v/>
      </c>
      <c r="C280">
        <f>Months!C280</f>
        <v/>
      </c>
      <c r="D280">
        <f>Months!D280</f>
        <v/>
      </c>
      <c r="E280">
        <f>SUM(V280:AG280)</f>
        <v/>
      </c>
      <c r="F280">
        <f>MAX(0,ROUND(C280+D280-E280,2))</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f>IF(AH280&lt;=0,0,ROUND(MIN(AH280,MAX(0,$F280-SUMPRODUCT(($AT$3:$BE$3&lt;AT$3)*$AH280:$AS280))),2))</f>
        <v/>
      </c>
      <c r="AU280">
        <f>IF(AI280&lt;=0,0,ROUND(MIN(AI280,MAX(0,$F280-SUMPRODUCT(($AT$3:$BE$3&lt;AU$3)*$AH280:$AS280))),2))</f>
        <v/>
      </c>
      <c r="AV280">
        <f>IF(AJ280&lt;=0,0,ROUND(MIN(AJ280,MAX(0,$F280-SUMPRODUCT(($AT$3:$BE$3&lt;AV$3)*$AH280:$AS280))),2))</f>
        <v/>
      </c>
      <c r="AW280">
        <f>IF(AK280&lt;=0,0,ROUND(MIN(AK280,MAX(0,$F280-SUMPRODUCT(($AT$3:$BE$3&lt;AW$3)*$AH280:$AS280))),2))</f>
        <v/>
      </c>
      <c r="AX280">
        <f>IF(AL280&lt;=0,0,ROUND(MIN(AL280,MAX(0,$F280-SUMPRODUCT(($AT$3:$BE$3&lt;AX$3)*$AH280:$AS280))),2))</f>
        <v/>
      </c>
      <c r="AY280">
        <f>IF(AM280&lt;=0,0,ROUND(MIN(AM280,MAX(0,$F280-SUMPRODUCT(($AT$3:$BE$3&lt;AY$3)*$AH280:$AS280))),2))</f>
        <v/>
      </c>
      <c r="AZ280">
        <f>IF(AN280&lt;=0,0,ROUND(MIN(AN280,MAX(0,$F280-SUMPRODUCT(($AT$3:$BE$3&lt;AZ$3)*$AH280:$AS280))),2))</f>
        <v/>
      </c>
      <c r="BA280">
        <f>IF(AO280&lt;=0,0,ROUND(MIN(AO280,MAX(0,$F280-SUMPRODUCT(($AT$3:$BE$3&lt;BA$3)*$AH280:$AS280))),2))</f>
        <v/>
      </c>
      <c r="BB280">
        <f>IF(AP280&lt;=0,0,ROUND(MIN(AP280,MAX(0,$F280-SUMPRODUCT(($AT$3:$BE$3&lt;BB$3)*$AH280:$AS280))),2))</f>
        <v/>
      </c>
      <c r="BC280">
        <f>IF(AQ280&lt;=0,0,ROUND(MIN(AQ280,MAX(0,$F280-SUMPRODUCT(($AT$3:$BE$3&lt;BC$3)*$AH280:$AS280))),2))</f>
        <v/>
      </c>
      <c r="BD280">
        <f>IF(AR280&lt;=0,0,ROUND(MIN(AR280,MAX(0,$F280-SUMPRODUCT(($AT$3:$BE$3&lt;BD$3)*$AH280:$AS280))),2))</f>
        <v/>
      </c>
      <c r="BE280">
        <f>IF(AS280&lt;=0,0,ROUND(MIN(AS280,MAX(0,$F280-SUMPRODUCT(($AT$3:$BE$3&lt;BE$3)*$AH280:$AS280))),2))</f>
        <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row>
    <row r="281">
      <c r="A281" t="n">
        <v>276</v>
      </c>
      <c r="B281" s="29">
        <f>Months!B281</f>
        <v/>
      </c>
      <c r="C281">
        <f>Months!C281</f>
        <v/>
      </c>
      <c r="D281">
        <f>Months!D281</f>
        <v/>
      </c>
      <c r="E281">
        <f>SUM(V281:AG281)</f>
        <v/>
      </c>
      <c r="F281">
        <f>MAX(0,ROUND(C281+D281-E281,2))</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f>IF(AH281&lt;=0,0,ROUND(MIN(AH281,MAX(0,$F281-SUMPRODUCT(($AT$3:$BE$3&lt;AT$3)*$AH281:$AS281))),2))</f>
        <v/>
      </c>
      <c r="AU281">
        <f>IF(AI281&lt;=0,0,ROUND(MIN(AI281,MAX(0,$F281-SUMPRODUCT(($AT$3:$BE$3&lt;AU$3)*$AH281:$AS281))),2))</f>
        <v/>
      </c>
      <c r="AV281">
        <f>IF(AJ281&lt;=0,0,ROUND(MIN(AJ281,MAX(0,$F281-SUMPRODUCT(($AT$3:$BE$3&lt;AV$3)*$AH281:$AS281))),2))</f>
        <v/>
      </c>
      <c r="AW281">
        <f>IF(AK281&lt;=0,0,ROUND(MIN(AK281,MAX(0,$F281-SUMPRODUCT(($AT$3:$BE$3&lt;AW$3)*$AH281:$AS281))),2))</f>
        <v/>
      </c>
      <c r="AX281">
        <f>IF(AL281&lt;=0,0,ROUND(MIN(AL281,MAX(0,$F281-SUMPRODUCT(($AT$3:$BE$3&lt;AX$3)*$AH281:$AS281))),2))</f>
        <v/>
      </c>
      <c r="AY281">
        <f>IF(AM281&lt;=0,0,ROUND(MIN(AM281,MAX(0,$F281-SUMPRODUCT(($AT$3:$BE$3&lt;AY$3)*$AH281:$AS281))),2))</f>
        <v/>
      </c>
      <c r="AZ281">
        <f>IF(AN281&lt;=0,0,ROUND(MIN(AN281,MAX(0,$F281-SUMPRODUCT(($AT$3:$BE$3&lt;AZ$3)*$AH281:$AS281))),2))</f>
        <v/>
      </c>
      <c r="BA281">
        <f>IF(AO281&lt;=0,0,ROUND(MIN(AO281,MAX(0,$F281-SUMPRODUCT(($AT$3:$BE$3&lt;BA$3)*$AH281:$AS281))),2))</f>
        <v/>
      </c>
      <c r="BB281">
        <f>IF(AP281&lt;=0,0,ROUND(MIN(AP281,MAX(0,$F281-SUMPRODUCT(($AT$3:$BE$3&lt;BB$3)*$AH281:$AS281))),2))</f>
        <v/>
      </c>
      <c r="BC281">
        <f>IF(AQ281&lt;=0,0,ROUND(MIN(AQ281,MAX(0,$F281-SUMPRODUCT(($AT$3:$BE$3&lt;BC$3)*$AH281:$AS281))),2))</f>
        <v/>
      </c>
      <c r="BD281">
        <f>IF(AR281&lt;=0,0,ROUND(MIN(AR281,MAX(0,$F281-SUMPRODUCT(($AT$3:$BE$3&lt;BD$3)*$AH281:$AS281))),2))</f>
        <v/>
      </c>
      <c r="BE281">
        <f>IF(AS281&lt;=0,0,ROUND(MIN(AS281,MAX(0,$F281-SUMPRODUCT(($AT$3:$BE$3&lt;BE$3)*$AH281:$AS281))),2))</f>
        <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row>
    <row r="282">
      <c r="A282" t="n">
        <v>277</v>
      </c>
      <c r="B282" s="29">
        <f>Months!B282</f>
        <v/>
      </c>
      <c r="C282">
        <f>Months!C282</f>
        <v/>
      </c>
      <c r="D282">
        <f>Months!D282</f>
        <v/>
      </c>
      <c r="E282">
        <f>SUM(V282:AG282)</f>
        <v/>
      </c>
      <c r="F282">
        <f>MAX(0,ROUND(C282+D282-E282,2))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f>IF(AH282&lt;=0,0,ROUND(MIN(AH282,MAX(0,$F282-SUMPRODUCT(($AT$3:$BE$3&lt;AT$3)*$AH282:$AS282))),2))</f>
        <v/>
      </c>
      <c r="AU282">
        <f>IF(AI282&lt;=0,0,ROUND(MIN(AI282,MAX(0,$F282-SUMPRODUCT(($AT$3:$BE$3&lt;AU$3)*$AH282:$AS282))),2))</f>
        <v/>
      </c>
      <c r="AV282">
        <f>IF(AJ282&lt;=0,0,ROUND(MIN(AJ282,MAX(0,$F282-SUMPRODUCT(($AT$3:$BE$3&lt;AV$3)*$AH282:$AS282))),2))</f>
        <v/>
      </c>
      <c r="AW282">
        <f>IF(AK282&lt;=0,0,ROUND(MIN(AK282,MAX(0,$F282-SUMPRODUCT(($AT$3:$BE$3&lt;AW$3)*$AH282:$AS282))),2))</f>
        <v/>
      </c>
      <c r="AX282">
        <f>IF(AL282&lt;=0,0,ROUND(MIN(AL282,MAX(0,$F282-SUMPRODUCT(($AT$3:$BE$3&lt;AX$3)*$AH282:$AS282))),2))</f>
        <v/>
      </c>
      <c r="AY282">
        <f>IF(AM282&lt;=0,0,ROUND(MIN(AM282,MAX(0,$F282-SUMPRODUCT(($AT$3:$BE$3&lt;AY$3)*$AH282:$AS282))),2))</f>
        <v/>
      </c>
      <c r="AZ282">
        <f>IF(AN282&lt;=0,0,ROUND(MIN(AN282,MAX(0,$F282-SUMPRODUCT(($AT$3:$BE$3&lt;AZ$3)*$AH282:$AS282))),2))</f>
        <v/>
      </c>
      <c r="BA282">
        <f>IF(AO282&lt;=0,0,ROUND(MIN(AO282,MAX(0,$F282-SUMPRODUCT(($AT$3:$BE$3&lt;BA$3)*$AH282:$AS282))),2))</f>
        <v/>
      </c>
      <c r="BB282">
        <f>IF(AP282&lt;=0,0,ROUND(MIN(AP282,MAX(0,$F282-SUMPRODUCT(($AT$3:$BE$3&lt;BB$3)*$AH282:$AS282))),2))</f>
        <v/>
      </c>
      <c r="BC282">
        <f>IF(AQ282&lt;=0,0,ROUND(MIN(AQ282,MAX(0,$F282-SUMPRODUCT(($AT$3:$BE$3&lt;BC$3)*$AH282:$AS282))),2))</f>
        <v/>
      </c>
      <c r="BD282">
        <f>IF(AR282&lt;=0,0,ROUND(MIN(AR282,MAX(0,$F282-SUMPRODUCT(($AT$3:$BE$3&lt;BD$3)*$AH282:$AS282))),2))</f>
        <v/>
      </c>
      <c r="BE282">
        <f>IF(AS282&lt;=0,0,ROUND(MIN(AS282,MAX(0,$F282-SUMPRODUCT(($AT$3:$BE$3&lt;BE$3)*$AH282:$AS282))),2))</f>
        <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row>
    <row r="283">
      <c r="A283" t="n">
        <v>278</v>
      </c>
      <c r="B283" s="29">
        <f>Months!B283</f>
        <v/>
      </c>
      <c r="C283">
        <f>Months!C283</f>
        <v/>
      </c>
      <c r="D283">
        <f>Months!D283</f>
        <v/>
      </c>
      <c r="E283">
        <f>SUM(V283:AG283)</f>
        <v/>
      </c>
      <c r="F283">
        <f>MAX(0,ROUND(C283+D283-E283,2))</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f>IF(AH283&lt;=0,0,ROUND(MIN(AH283,MAX(0,$F283-SUMPRODUCT(($AT$3:$BE$3&lt;AT$3)*$AH283:$AS283))),2))</f>
        <v/>
      </c>
      <c r="AU283">
        <f>IF(AI283&lt;=0,0,ROUND(MIN(AI283,MAX(0,$F283-SUMPRODUCT(($AT$3:$BE$3&lt;AU$3)*$AH283:$AS283))),2))</f>
        <v/>
      </c>
      <c r="AV283">
        <f>IF(AJ283&lt;=0,0,ROUND(MIN(AJ283,MAX(0,$F283-SUMPRODUCT(($AT$3:$BE$3&lt;AV$3)*$AH283:$AS283))),2))</f>
        <v/>
      </c>
      <c r="AW283">
        <f>IF(AK283&lt;=0,0,ROUND(MIN(AK283,MAX(0,$F283-SUMPRODUCT(($AT$3:$BE$3&lt;AW$3)*$AH283:$AS283))),2))</f>
        <v/>
      </c>
      <c r="AX283">
        <f>IF(AL283&lt;=0,0,ROUND(MIN(AL283,MAX(0,$F283-SUMPRODUCT(($AT$3:$BE$3&lt;AX$3)*$AH283:$AS283))),2))</f>
        <v/>
      </c>
      <c r="AY283">
        <f>IF(AM283&lt;=0,0,ROUND(MIN(AM283,MAX(0,$F283-SUMPRODUCT(($AT$3:$BE$3&lt;AY$3)*$AH283:$AS283))),2))</f>
        <v/>
      </c>
      <c r="AZ283">
        <f>IF(AN283&lt;=0,0,ROUND(MIN(AN283,MAX(0,$F283-SUMPRODUCT(($AT$3:$BE$3&lt;AZ$3)*$AH283:$AS283))),2))</f>
        <v/>
      </c>
      <c r="BA283">
        <f>IF(AO283&lt;=0,0,ROUND(MIN(AO283,MAX(0,$F283-SUMPRODUCT(($AT$3:$BE$3&lt;BA$3)*$AH283:$AS283))),2))</f>
        <v/>
      </c>
      <c r="BB283">
        <f>IF(AP283&lt;=0,0,ROUND(MIN(AP283,MAX(0,$F283-SUMPRODUCT(($AT$3:$BE$3&lt;BB$3)*$AH283:$AS283))),2))</f>
        <v/>
      </c>
      <c r="BC283">
        <f>IF(AQ283&lt;=0,0,ROUND(MIN(AQ283,MAX(0,$F283-SUMPRODUCT(($AT$3:$BE$3&lt;BC$3)*$AH283:$AS283))),2))</f>
        <v/>
      </c>
      <c r="BD283">
        <f>IF(AR283&lt;=0,0,ROUND(MIN(AR283,MAX(0,$F283-SUMPRODUCT(($AT$3:$BE$3&lt;BD$3)*$AH283:$AS283))),2))</f>
        <v/>
      </c>
      <c r="BE283">
        <f>IF(AS283&lt;=0,0,ROUND(MIN(AS283,MAX(0,$F283-SUMPRODUCT(($AT$3:$BE$3&lt;BE$3)*$AH283:$AS283))),2))</f>
        <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row>
    <row r="284">
      <c r="A284" t="n">
        <v>279</v>
      </c>
      <c r="B284" s="29">
        <f>Months!B284</f>
        <v/>
      </c>
      <c r="C284">
        <f>Months!C284</f>
        <v/>
      </c>
      <c r="D284">
        <f>Months!D284</f>
        <v/>
      </c>
      <c r="E284">
        <f>SUM(V284:AG284)</f>
        <v/>
      </c>
      <c r="F284">
        <f>MAX(0,ROUND(C284+D284-E284,2))</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f>IF(AH284&lt;=0,0,ROUND(MIN(AH284,MAX(0,$F284-SUMPRODUCT(($AT$3:$BE$3&lt;AT$3)*$AH284:$AS284))),2))</f>
        <v/>
      </c>
      <c r="AU284">
        <f>IF(AI284&lt;=0,0,ROUND(MIN(AI284,MAX(0,$F284-SUMPRODUCT(($AT$3:$BE$3&lt;AU$3)*$AH284:$AS284))),2))</f>
        <v/>
      </c>
      <c r="AV284">
        <f>IF(AJ284&lt;=0,0,ROUND(MIN(AJ284,MAX(0,$F284-SUMPRODUCT(($AT$3:$BE$3&lt;AV$3)*$AH284:$AS284))),2))</f>
        <v/>
      </c>
      <c r="AW284">
        <f>IF(AK284&lt;=0,0,ROUND(MIN(AK284,MAX(0,$F284-SUMPRODUCT(($AT$3:$BE$3&lt;AW$3)*$AH284:$AS284))),2))</f>
        <v/>
      </c>
      <c r="AX284">
        <f>IF(AL284&lt;=0,0,ROUND(MIN(AL284,MAX(0,$F284-SUMPRODUCT(($AT$3:$BE$3&lt;AX$3)*$AH284:$AS284))),2))</f>
        <v/>
      </c>
      <c r="AY284">
        <f>IF(AM284&lt;=0,0,ROUND(MIN(AM284,MAX(0,$F284-SUMPRODUCT(($AT$3:$BE$3&lt;AY$3)*$AH284:$AS284))),2))</f>
        <v/>
      </c>
      <c r="AZ284">
        <f>IF(AN284&lt;=0,0,ROUND(MIN(AN284,MAX(0,$F284-SUMPRODUCT(($AT$3:$BE$3&lt;AZ$3)*$AH284:$AS284))),2))</f>
        <v/>
      </c>
      <c r="BA284">
        <f>IF(AO284&lt;=0,0,ROUND(MIN(AO284,MAX(0,$F284-SUMPRODUCT(($AT$3:$BE$3&lt;BA$3)*$AH284:$AS284))),2))</f>
        <v/>
      </c>
      <c r="BB284">
        <f>IF(AP284&lt;=0,0,ROUND(MIN(AP284,MAX(0,$F284-SUMPRODUCT(($AT$3:$BE$3&lt;BB$3)*$AH284:$AS284))),2))</f>
        <v/>
      </c>
      <c r="BC284">
        <f>IF(AQ284&lt;=0,0,ROUND(MIN(AQ284,MAX(0,$F284-SUMPRODUCT(($AT$3:$BE$3&lt;BC$3)*$AH284:$AS284))),2))</f>
        <v/>
      </c>
      <c r="BD284">
        <f>IF(AR284&lt;=0,0,ROUND(MIN(AR284,MAX(0,$F284-SUMPRODUCT(($AT$3:$BE$3&lt;BD$3)*$AH284:$AS284))),2))</f>
        <v/>
      </c>
      <c r="BE284">
        <f>IF(AS284&lt;=0,0,ROUND(MIN(AS284,MAX(0,$F284-SUMPRODUCT(($AT$3:$BE$3&lt;BE$3)*$AH284:$AS284))),2))</f>
        <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row>
    <row r="285">
      <c r="A285" t="n">
        <v>280</v>
      </c>
      <c r="B285" s="29">
        <f>Months!B285</f>
        <v/>
      </c>
      <c r="C285">
        <f>Months!C285</f>
        <v/>
      </c>
      <c r="D285">
        <f>Months!D285</f>
        <v/>
      </c>
      <c r="E285">
        <f>SUM(V285:AG285)</f>
        <v/>
      </c>
      <c r="F285">
        <f>MAX(0,ROUND(C285+D285-E285,2))</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f>IF(AH285&lt;=0,0,ROUND(MIN(AH285,MAX(0,$F285-SUMPRODUCT(($AT$3:$BE$3&lt;AT$3)*$AH285:$AS285))),2))</f>
        <v/>
      </c>
      <c r="AU285">
        <f>IF(AI285&lt;=0,0,ROUND(MIN(AI285,MAX(0,$F285-SUMPRODUCT(($AT$3:$BE$3&lt;AU$3)*$AH285:$AS285))),2))</f>
        <v/>
      </c>
      <c r="AV285">
        <f>IF(AJ285&lt;=0,0,ROUND(MIN(AJ285,MAX(0,$F285-SUMPRODUCT(($AT$3:$BE$3&lt;AV$3)*$AH285:$AS285))),2))</f>
        <v/>
      </c>
      <c r="AW285">
        <f>IF(AK285&lt;=0,0,ROUND(MIN(AK285,MAX(0,$F285-SUMPRODUCT(($AT$3:$BE$3&lt;AW$3)*$AH285:$AS285))),2))</f>
        <v/>
      </c>
      <c r="AX285">
        <f>IF(AL285&lt;=0,0,ROUND(MIN(AL285,MAX(0,$F285-SUMPRODUCT(($AT$3:$BE$3&lt;AX$3)*$AH285:$AS285))),2))</f>
        <v/>
      </c>
      <c r="AY285">
        <f>IF(AM285&lt;=0,0,ROUND(MIN(AM285,MAX(0,$F285-SUMPRODUCT(($AT$3:$BE$3&lt;AY$3)*$AH285:$AS285))),2))</f>
        <v/>
      </c>
      <c r="AZ285">
        <f>IF(AN285&lt;=0,0,ROUND(MIN(AN285,MAX(0,$F285-SUMPRODUCT(($AT$3:$BE$3&lt;AZ$3)*$AH285:$AS285))),2))</f>
        <v/>
      </c>
      <c r="BA285">
        <f>IF(AO285&lt;=0,0,ROUND(MIN(AO285,MAX(0,$F285-SUMPRODUCT(($AT$3:$BE$3&lt;BA$3)*$AH285:$AS285))),2))</f>
        <v/>
      </c>
      <c r="BB285">
        <f>IF(AP285&lt;=0,0,ROUND(MIN(AP285,MAX(0,$F285-SUMPRODUCT(($AT$3:$BE$3&lt;BB$3)*$AH285:$AS285))),2))</f>
        <v/>
      </c>
      <c r="BC285">
        <f>IF(AQ285&lt;=0,0,ROUND(MIN(AQ285,MAX(0,$F285-SUMPRODUCT(($AT$3:$BE$3&lt;BC$3)*$AH285:$AS285))),2))</f>
        <v/>
      </c>
      <c r="BD285">
        <f>IF(AR285&lt;=0,0,ROUND(MIN(AR285,MAX(0,$F285-SUMPRODUCT(($AT$3:$BE$3&lt;BD$3)*$AH285:$AS285))),2))</f>
        <v/>
      </c>
      <c r="BE285">
        <f>IF(AS285&lt;=0,0,ROUND(MIN(AS285,MAX(0,$F285-SUMPRODUCT(($AT$3:$BE$3&lt;BE$3)*$AH285:$AS285))),2))</f>
        <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row>
    <row r="286">
      <c r="A286" t="n">
        <v>281</v>
      </c>
      <c r="B286" s="29">
        <f>Months!B286</f>
        <v/>
      </c>
      <c r="C286">
        <f>Months!C286</f>
        <v/>
      </c>
      <c r="D286">
        <f>Months!D286</f>
        <v/>
      </c>
      <c r="E286">
        <f>SUM(V286:AG286)</f>
        <v/>
      </c>
      <c r="F286">
        <f>MAX(0,ROUND(C286+D286-E286,2))</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f>IF(AH286&lt;=0,0,ROUND(MIN(AH286,MAX(0,$F286-SUMPRODUCT(($AT$3:$BE$3&lt;AT$3)*$AH286:$AS286))),2))</f>
        <v/>
      </c>
      <c r="AU286">
        <f>IF(AI286&lt;=0,0,ROUND(MIN(AI286,MAX(0,$F286-SUMPRODUCT(($AT$3:$BE$3&lt;AU$3)*$AH286:$AS286))),2))</f>
        <v/>
      </c>
      <c r="AV286">
        <f>IF(AJ286&lt;=0,0,ROUND(MIN(AJ286,MAX(0,$F286-SUMPRODUCT(($AT$3:$BE$3&lt;AV$3)*$AH286:$AS286))),2))</f>
        <v/>
      </c>
      <c r="AW286">
        <f>IF(AK286&lt;=0,0,ROUND(MIN(AK286,MAX(0,$F286-SUMPRODUCT(($AT$3:$BE$3&lt;AW$3)*$AH286:$AS286))),2))</f>
        <v/>
      </c>
      <c r="AX286">
        <f>IF(AL286&lt;=0,0,ROUND(MIN(AL286,MAX(0,$F286-SUMPRODUCT(($AT$3:$BE$3&lt;AX$3)*$AH286:$AS286))),2))</f>
        <v/>
      </c>
      <c r="AY286">
        <f>IF(AM286&lt;=0,0,ROUND(MIN(AM286,MAX(0,$F286-SUMPRODUCT(($AT$3:$BE$3&lt;AY$3)*$AH286:$AS286))),2))</f>
        <v/>
      </c>
      <c r="AZ286">
        <f>IF(AN286&lt;=0,0,ROUND(MIN(AN286,MAX(0,$F286-SUMPRODUCT(($AT$3:$BE$3&lt;AZ$3)*$AH286:$AS286))),2))</f>
        <v/>
      </c>
      <c r="BA286">
        <f>IF(AO286&lt;=0,0,ROUND(MIN(AO286,MAX(0,$F286-SUMPRODUCT(($AT$3:$BE$3&lt;BA$3)*$AH286:$AS286))),2))</f>
        <v/>
      </c>
      <c r="BB286">
        <f>IF(AP286&lt;=0,0,ROUND(MIN(AP286,MAX(0,$F286-SUMPRODUCT(($AT$3:$BE$3&lt;BB$3)*$AH286:$AS286))),2))</f>
        <v/>
      </c>
      <c r="BC286">
        <f>IF(AQ286&lt;=0,0,ROUND(MIN(AQ286,MAX(0,$F286-SUMPRODUCT(($AT$3:$BE$3&lt;BC$3)*$AH286:$AS286))),2))</f>
        <v/>
      </c>
      <c r="BD286">
        <f>IF(AR286&lt;=0,0,ROUND(MIN(AR286,MAX(0,$F286-SUMPRODUCT(($AT$3:$BE$3&lt;BD$3)*$AH286:$AS286))),2))</f>
        <v/>
      </c>
      <c r="BE286">
        <f>IF(AS286&lt;=0,0,ROUND(MIN(AS286,MAX(0,$F286-SUMPRODUCT(($AT$3:$BE$3&lt;BE$3)*$AH286:$AS286))),2))</f>
        <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row>
    <row r="287">
      <c r="A287" t="n">
        <v>282</v>
      </c>
      <c r="B287" s="29">
        <f>Months!B287</f>
        <v/>
      </c>
      <c r="C287">
        <f>Months!C287</f>
        <v/>
      </c>
      <c r="D287">
        <f>Months!D287</f>
        <v/>
      </c>
      <c r="E287">
        <f>SUM(V287:AG287)</f>
        <v/>
      </c>
      <c r="F287">
        <f>MAX(0,ROUND(C287+D287-E287,2))</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f>IF(AH287&lt;=0,0,ROUND(MIN(AH287,MAX(0,$F287-SUMPRODUCT(($AT$3:$BE$3&lt;AT$3)*$AH287:$AS287))),2))</f>
        <v/>
      </c>
      <c r="AU287">
        <f>IF(AI287&lt;=0,0,ROUND(MIN(AI287,MAX(0,$F287-SUMPRODUCT(($AT$3:$BE$3&lt;AU$3)*$AH287:$AS287))),2))</f>
        <v/>
      </c>
      <c r="AV287">
        <f>IF(AJ287&lt;=0,0,ROUND(MIN(AJ287,MAX(0,$F287-SUMPRODUCT(($AT$3:$BE$3&lt;AV$3)*$AH287:$AS287))),2))</f>
        <v/>
      </c>
      <c r="AW287">
        <f>IF(AK287&lt;=0,0,ROUND(MIN(AK287,MAX(0,$F287-SUMPRODUCT(($AT$3:$BE$3&lt;AW$3)*$AH287:$AS287))),2))</f>
        <v/>
      </c>
      <c r="AX287">
        <f>IF(AL287&lt;=0,0,ROUND(MIN(AL287,MAX(0,$F287-SUMPRODUCT(($AT$3:$BE$3&lt;AX$3)*$AH287:$AS287))),2))</f>
        <v/>
      </c>
      <c r="AY287">
        <f>IF(AM287&lt;=0,0,ROUND(MIN(AM287,MAX(0,$F287-SUMPRODUCT(($AT$3:$BE$3&lt;AY$3)*$AH287:$AS287))),2))</f>
        <v/>
      </c>
      <c r="AZ287">
        <f>IF(AN287&lt;=0,0,ROUND(MIN(AN287,MAX(0,$F287-SUMPRODUCT(($AT$3:$BE$3&lt;AZ$3)*$AH287:$AS287))),2))</f>
        <v/>
      </c>
      <c r="BA287">
        <f>IF(AO287&lt;=0,0,ROUND(MIN(AO287,MAX(0,$F287-SUMPRODUCT(($AT$3:$BE$3&lt;BA$3)*$AH287:$AS287))),2))</f>
        <v/>
      </c>
      <c r="BB287">
        <f>IF(AP287&lt;=0,0,ROUND(MIN(AP287,MAX(0,$F287-SUMPRODUCT(($AT$3:$BE$3&lt;BB$3)*$AH287:$AS287))),2))</f>
        <v/>
      </c>
      <c r="BC287">
        <f>IF(AQ287&lt;=0,0,ROUND(MIN(AQ287,MAX(0,$F287-SUMPRODUCT(($AT$3:$BE$3&lt;BC$3)*$AH287:$AS287))),2))</f>
        <v/>
      </c>
      <c r="BD287">
        <f>IF(AR287&lt;=0,0,ROUND(MIN(AR287,MAX(0,$F287-SUMPRODUCT(($AT$3:$BE$3&lt;BD$3)*$AH287:$AS287))),2))</f>
        <v/>
      </c>
      <c r="BE287">
        <f>IF(AS287&lt;=0,0,ROUND(MIN(AS287,MAX(0,$F287-SUMPRODUCT(($AT$3:$BE$3&lt;BE$3)*$AH287:$AS287))),2))</f>
        <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row>
    <row r="288">
      <c r="A288" t="n">
        <v>283</v>
      </c>
      <c r="B288" s="29">
        <f>Months!B288</f>
        <v/>
      </c>
      <c r="C288">
        <f>Months!C288</f>
        <v/>
      </c>
      <c r="D288">
        <f>Months!D288</f>
        <v/>
      </c>
      <c r="E288">
        <f>SUM(V288:AG288)</f>
        <v/>
      </c>
      <c r="F288">
        <f>MAX(0,ROUND(C288+D288-E288,2))</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f>IF(AH288&lt;=0,0,ROUND(MIN(AH288,MAX(0,$F288-SUMPRODUCT(($AT$3:$BE$3&lt;AT$3)*$AH288:$AS288))),2))</f>
        <v/>
      </c>
      <c r="AU288">
        <f>IF(AI288&lt;=0,0,ROUND(MIN(AI288,MAX(0,$F288-SUMPRODUCT(($AT$3:$BE$3&lt;AU$3)*$AH288:$AS288))),2))</f>
        <v/>
      </c>
      <c r="AV288">
        <f>IF(AJ288&lt;=0,0,ROUND(MIN(AJ288,MAX(0,$F288-SUMPRODUCT(($AT$3:$BE$3&lt;AV$3)*$AH288:$AS288))),2))</f>
        <v/>
      </c>
      <c r="AW288">
        <f>IF(AK288&lt;=0,0,ROUND(MIN(AK288,MAX(0,$F288-SUMPRODUCT(($AT$3:$BE$3&lt;AW$3)*$AH288:$AS288))),2))</f>
        <v/>
      </c>
      <c r="AX288">
        <f>IF(AL288&lt;=0,0,ROUND(MIN(AL288,MAX(0,$F288-SUMPRODUCT(($AT$3:$BE$3&lt;AX$3)*$AH288:$AS288))),2))</f>
        <v/>
      </c>
      <c r="AY288">
        <f>IF(AM288&lt;=0,0,ROUND(MIN(AM288,MAX(0,$F288-SUMPRODUCT(($AT$3:$BE$3&lt;AY$3)*$AH288:$AS288))),2))</f>
        <v/>
      </c>
      <c r="AZ288">
        <f>IF(AN288&lt;=0,0,ROUND(MIN(AN288,MAX(0,$F288-SUMPRODUCT(($AT$3:$BE$3&lt;AZ$3)*$AH288:$AS288))),2))</f>
        <v/>
      </c>
      <c r="BA288">
        <f>IF(AO288&lt;=0,0,ROUND(MIN(AO288,MAX(0,$F288-SUMPRODUCT(($AT$3:$BE$3&lt;BA$3)*$AH288:$AS288))),2))</f>
        <v/>
      </c>
      <c r="BB288">
        <f>IF(AP288&lt;=0,0,ROUND(MIN(AP288,MAX(0,$F288-SUMPRODUCT(($AT$3:$BE$3&lt;BB$3)*$AH288:$AS288))),2))</f>
        <v/>
      </c>
      <c r="BC288">
        <f>IF(AQ288&lt;=0,0,ROUND(MIN(AQ288,MAX(0,$F288-SUMPRODUCT(($AT$3:$BE$3&lt;BC$3)*$AH288:$AS288))),2))</f>
        <v/>
      </c>
      <c r="BD288">
        <f>IF(AR288&lt;=0,0,ROUND(MIN(AR288,MAX(0,$F288-SUMPRODUCT(($AT$3:$BE$3&lt;BD$3)*$AH288:$AS288))),2))</f>
        <v/>
      </c>
      <c r="BE288">
        <f>IF(AS288&lt;=0,0,ROUND(MIN(AS288,MAX(0,$F288-SUMPRODUCT(($AT$3:$BE$3&lt;BE$3)*$AH288:$AS288))),2))</f>
        <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row>
    <row r="289">
      <c r="A289" t="n">
        <v>284</v>
      </c>
      <c r="B289" s="29">
        <f>Months!B289</f>
        <v/>
      </c>
      <c r="C289">
        <f>Months!C289</f>
        <v/>
      </c>
      <c r="D289">
        <f>Months!D289</f>
        <v/>
      </c>
      <c r="E289">
        <f>SUM(V289:AG289)</f>
        <v/>
      </c>
      <c r="F289">
        <f>MAX(0,ROUND(C289+D289-E289,2))</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f>IF(AH289&lt;=0,0,ROUND(MIN(AH289,MAX(0,$F289-SUMPRODUCT(($AT$3:$BE$3&lt;AT$3)*$AH289:$AS289))),2))</f>
        <v/>
      </c>
      <c r="AU289">
        <f>IF(AI289&lt;=0,0,ROUND(MIN(AI289,MAX(0,$F289-SUMPRODUCT(($AT$3:$BE$3&lt;AU$3)*$AH289:$AS289))),2))</f>
        <v/>
      </c>
      <c r="AV289">
        <f>IF(AJ289&lt;=0,0,ROUND(MIN(AJ289,MAX(0,$F289-SUMPRODUCT(($AT$3:$BE$3&lt;AV$3)*$AH289:$AS289))),2))</f>
        <v/>
      </c>
      <c r="AW289">
        <f>IF(AK289&lt;=0,0,ROUND(MIN(AK289,MAX(0,$F289-SUMPRODUCT(($AT$3:$BE$3&lt;AW$3)*$AH289:$AS289))),2))</f>
        <v/>
      </c>
      <c r="AX289">
        <f>IF(AL289&lt;=0,0,ROUND(MIN(AL289,MAX(0,$F289-SUMPRODUCT(($AT$3:$BE$3&lt;AX$3)*$AH289:$AS289))),2))</f>
        <v/>
      </c>
      <c r="AY289">
        <f>IF(AM289&lt;=0,0,ROUND(MIN(AM289,MAX(0,$F289-SUMPRODUCT(($AT$3:$BE$3&lt;AY$3)*$AH289:$AS289))),2))</f>
        <v/>
      </c>
      <c r="AZ289">
        <f>IF(AN289&lt;=0,0,ROUND(MIN(AN289,MAX(0,$F289-SUMPRODUCT(($AT$3:$BE$3&lt;AZ$3)*$AH289:$AS289))),2))</f>
        <v/>
      </c>
      <c r="BA289">
        <f>IF(AO289&lt;=0,0,ROUND(MIN(AO289,MAX(0,$F289-SUMPRODUCT(($AT$3:$BE$3&lt;BA$3)*$AH289:$AS289))),2))</f>
        <v/>
      </c>
      <c r="BB289">
        <f>IF(AP289&lt;=0,0,ROUND(MIN(AP289,MAX(0,$F289-SUMPRODUCT(($AT$3:$BE$3&lt;BB$3)*$AH289:$AS289))),2))</f>
        <v/>
      </c>
      <c r="BC289">
        <f>IF(AQ289&lt;=0,0,ROUND(MIN(AQ289,MAX(0,$F289-SUMPRODUCT(($AT$3:$BE$3&lt;BC$3)*$AH289:$AS289))),2))</f>
        <v/>
      </c>
      <c r="BD289">
        <f>IF(AR289&lt;=0,0,ROUND(MIN(AR289,MAX(0,$F289-SUMPRODUCT(($AT$3:$BE$3&lt;BD$3)*$AH289:$AS289))),2))</f>
        <v/>
      </c>
      <c r="BE289">
        <f>IF(AS289&lt;=0,0,ROUND(MIN(AS289,MAX(0,$F289-SUMPRODUCT(($AT$3:$BE$3&lt;BE$3)*$AH289:$AS289))),2))</f>
        <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row>
    <row r="290">
      <c r="A290" t="n">
        <v>285</v>
      </c>
      <c r="B290" s="29">
        <f>Months!B290</f>
        <v/>
      </c>
      <c r="C290">
        <f>Months!C290</f>
        <v/>
      </c>
      <c r="D290">
        <f>Months!D290</f>
        <v/>
      </c>
      <c r="E290">
        <f>SUM(V290:AG290)</f>
        <v/>
      </c>
      <c r="F290">
        <f>MAX(0,ROUND(C290+D290-E290,2))</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f>IF(AH290&lt;=0,0,ROUND(MIN(AH290,MAX(0,$F290-SUMPRODUCT(($AT$3:$BE$3&lt;AT$3)*$AH290:$AS290))),2))</f>
        <v/>
      </c>
      <c r="AU290">
        <f>IF(AI290&lt;=0,0,ROUND(MIN(AI290,MAX(0,$F290-SUMPRODUCT(($AT$3:$BE$3&lt;AU$3)*$AH290:$AS290))),2))</f>
        <v/>
      </c>
      <c r="AV290">
        <f>IF(AJ290&lt;=0,0,ROUND(MIN(AJ290,MAX(0,$F290-SUMPRODUCT(($AT$3:$BE$3&lt;AV$3)*$AH290:$AS290))),2))</f>
        <v/>
      </c>
      <c r="AW290">
        <f>IF(AK290&lt;=0,0,ROUND(MIN(AK290,MAX(0,$F290-SUMPRODUCT(($AT$3:$BE$3&lt;AW$3)*$AH290:$AS290))),2))</f>
        <v/>
      </c>
      <c r="AX290">
        <f>IF(AL290&lt;=0,0,ROUND(MIN(AL290,MAX(0,$F290-SUMPRODUCT(($AT$3:$BE$3&lt;AX$3)*$AH290:$AS290))),2))</f>
        <v/>
      </c>
      <c r="AY290">
        <f>IF(AM290&lt;=0,0,ROUND(MIN(AM290,MAX(0,$F290-SUMPRODUCT(($AT$3:$BE$3&lt;AY$3)*$AH290:$AS290))),2))</f>
        <v/>
      </c>
      <c r="AZ290">
        <f>IF(AN290&lt;=0,0,ROUND(MIN(AN290,MAX(0,$F290-SUMPRODUCT(($AT$3:$BE$3&lt;AZ$3)*$AH290:$AS290))),2))</f>
        <v/>
      </c>
      <c r="BA290">
        <f>IF(AO290&lt;=0,0,ROUND(MIN(AO290,MAX(0,$F290-SUMPRODUCT(($AT$3:$BE$3&lt;BA$3)*$AH290:$AS290))),2))</f>
        <v/>
      </c>
      <c r="BB290">
        <f>IF(AP290&lt;=0,0,ROUND(MIN(AP290,MAX(0,$F290-SUMPRODUCT(($AT$3:$BE$3&lt;BB$3)*$AH290:$AS290))),2))</f>
        <v/>
      </c>
      <c r="BC290">
        <f>IF(AQ290&lt;=0,0,ROUND(MIN(AQ290,MAX(0,$F290-SUMPRODUCT(($AT$3:$BE$3&lt;BC$3)*$AH290:$AS290))),2))</f>
        <v/>
      </c>
      <c r="BD290">
        <f>IF(AR290&lt;=0,0,ROUND(MIN(AR290,MAX(0,$F290-SUMPRODUCT(($AT$3:$BE$3&lt;BD$3)*$AH290:$AS290))),2))</f>
        <v/>
      </c>
      <c r="BE290">
        <f>IF(AS290&lt;=0,0,ROUND(MIN(AS290,MAX(0,$F290-SUMPRODUCT(($AT$3:$BE$3&lt;BE$3)*$AH290:$AS290))),2))</f>
        <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row>
    <row r="291">
      <c r="A291" t="n">
        <v>286</v>
      </c>
      <c r="B291" s="29">
        <f>Months!B291</f>
        <v/>
      </c>
      <c r="C291">
        <f>Months!C291</f>
        <v/>
      </c>
      <c r="D291">
        <f>Months!D291</f>
        <v/>
      </c>
      <c r="E291">
        <f>SUM(V291:AG291)</f>
        <v/>
      </c>
      <c r="F291">
        <f>MAX(0,ROUND(C291+D291-E291,2))</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f>IF(AH291&lt;=0,0,ROUND(MIN(AH291,MAX(0,$F291-SUMPRODUCT(($AT$3:$BE$3&lt;AT$3)*$AH291:$AS291))),2))</f>
        <v/>
      </c>
      <c r="AU291">
        <f>IF(AI291&lt;=0,0,ROUND(MIN(AI291,MAX(0,$F291-SUMPRODUCT(($AT$3:$BE$3&lt;AU$3)*$AH291:$AS291))),2))</f>
        <v/>
      </c>
      <c r="AV291">
        <f>IF(AJ291&lt;=0,0,ROUND(MIN(AJ291,MAX(0,$F291-SUMPRODUCT(($AT$3:$BE$3&lt;AV$3)*$AH291:$AS291))),2))</f>
        <v/>
      </c>
      <c r="AW291">
        <f>IF(AK291&lt;=0,0,ROUND(MIN(AK291,MAX(0,$F291-SUMPRODUCT(($AT$3:$BE$3&lt;AW$3)*$AH291:$AS291))),2))</f>
        <v/>
      </c>
      <c r="AX291">
        <f>IF(AL291&lt;=0,0,ROUND(MIN(AL291,MAX(0,$F291-SUMPRODUCT(($AT$3:$BE$3&lt;AX$3)*$AH291:$AS291))),2))</f>
        <v/>
      </c>
      <c r="AY291">
        <f>IF(AM291&lt;=0,0,ROUND(MIN(AM291,MAX(0,$F291-SUMPRODUCT(($AT$3:$BE$3&lt;AY$3)*$AH291:$AS291))),2))</f>
        <v/>
      </c>
      <c r="AZ291">
        <f>IF(AN291&lt;=0,0,ROUND(MIN(AN291,MAX(0,$F291-SUMPRODUCT(($AT$3:$BE$3&lt;AZ$3)*$AH291:$AS291))),2))</f>
        <v/>
      </c>
      <c r="BA291">
        <f>IF(AO291&lt;=0,0,ROUND(MIN(AO291,MAX(0,$F291-SUMPRODUCT(($AT$3:$BE$3&lt;BA$3)*$AH291:$AS291))),2))</f>
        <v/>
      </c>
      <c r="BB291">
        <f>IF(AP291&lt;=0,0,ROUND(MIN(AP291,MAX(0,$F291-SUMPRODUCT(($AT$3:$BE$3&lt;BB$3)*$AH291:$AS291))),2))</f>
        <v/>
      </c>
      <c r="BC291">
        <f>IF(AQ291&lt;=0,0,ROUND(MIN(AQ291,MAX(0,$F291-SUMPRODUCT(($AT$3:$BE$3&lt;BC$3)*$AH291:$AS291))),2))</f>
        <v/>
      </c>
      <c r="BD291">
        <f>IF(AR291&lt;=0,0,ROUND(MIN(AR291,MAX(0,$F291-SUMPRODUCT(($AT$3:$BE$3&lt;BD$3)*$AH291:$AS291))),2))</f>
        <v/>
      </c>
      <c r="BE291">
        <f>IF(AS291&lt;=0,0,ROUND(MIN(AS291,MAX(0,$F291-SUMPRODUCT(($AT$3:$BE$3&lt;BE$3)*$AH291:$AS291))),2))</f>
        <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row>
    <row r="292">
      <c r="A292" t="n">
        <v>287</v>
      </c>
      <c r="B292" s="29">
        <f>Months!B292</f>
        <v/>
      </c>
      <c r="C292">
        <f>Months!C292</f>
        <v/>
      </c>
      <c r="D292">
        <f>Months!D292</f>
        <v/>
      </c>
      <c r="E292">
        <f>SUM(V292:AG292)</f>
        <v/>
      </c>
      <c r="F292">
        <f>MAX(0,ROUND(C292+D292-E292,2))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f>IF(AH292&lt;=0,0,ROUND(MIN(AH292,MAX(0,$F292-SUMPRODUCT(($AT$3:$BE$3&lt;AT$3)*$AH292:$AS292))),2))</f>
        <v/>
      </c>
      <c r="AU292">
        <f>IF(AI292&lt;=0,0,ROUND(MIN(AI292,MAX(0,$F292-SUMPRODUCT(($AT$3:$BE$3&lt;AU$3)*$AH292:$AS292))),2))</f>
        <v/>
      </c>
      <c r="AV292">
        <f>IF(AJ292&lt;=0,0,ROUND(MIN(AJ292,MAX(0,$F292-SUMPRODUCT(($AT$3:$BE$3&lt;AV$3)*$AH292:$AS292))),2))</f>
        <v/>
      </c>
      <c r="AW292">
        <f>IF(AK292&lt;=0,0,ROUND(MIN(AK292,MAX(0,$F292-SUMPRODUCT(($AT$3:$BE$3&lt;AW$3)*$AH292:$AS292))),2))</f>
        <v/>
      </c>
      <c r="AX292">
        <f>IF(AL292&lt;=0,0,ROUND(MIN(AL292,MAX(0,$F292-SUMPRODUCT(($AT$3:$BE$3&lt;AX$3)*$AH292:$AS292))),2))</f>
        <v/>
      </c>
      <c r="AY292">
        <f>IF(AM292&lt;=0,0,ROUND(MIN(AM292,MAX(0,$F292-SUMPRODUCT(($AT$3:$BE$3&lt;AY$3)*$AH292:$AS292))),2))</f>
        <v/>
      </c>
      <c r="AZ292">
        <f>IF(AN292&lt;=0,0,ROUND(MIN(AN292,MAX(0,$F292-SUMPRODUCT(($AT$3:$BE$3&lt;AZ$3)*$AH292:$AS292))),2))</f>
        <v/>
      </c>
      <c r="BA292">
        <f>IF(AO292&lt;=0,0,ROUND(MIN(AO292,MAX(0,$F292-SUMPRODUCT(($AT$3:$BE$3&lt;BA$3)*$AH292:$AS292))),2))</f>
        <v/>
      </c>
      <c r="BB292">
        <f>IF(AP292&lt;=0,0,ROUND(MIN(AP292,MAX(0,$F292-SUMPRODUCT(($AT$3:$BE$3&lt;BB$3)*$AH292:$AS292))),2))</f>
        <v/>
      </c>
      <c r="BC292">
        <f>IF(AQ292&lt;=0,0,ROUND(MIN(AQ292,MAX(0,$F292-SUMPRODUCT(($AT$3:$BE$3&lt;BC$3)*$AH292:$AS292))),2))</f>
        <v/>
      </c>
      <c r="BD292">
        <f>IF(AR292&lt;=0,0,ROUND(MIN(AR292,MAX(0,$F292-SUMPRODUCT(($AT$3:$BE$3&lt;BD$3)*$AH292:$AS292))),2))</f>
        <v/>
      </c>
      <c r="BE292">
        <f>IF(AS292&lt;=0,0,ROUND(MIN(AS292,MAX(0,$F292-SUMPRODUCT(($AT$3:$BE$3&lt;BE$3)*$AH292:$AS292))),2))</f>
        <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row>
    <row r="293">
      <c r="A293" t="n">
        <v>288</v>
      </c>
      <c r="B293" s="29">
        <f>Months!B293</f>
        <v/>
      </c>
      <c r="C293">
        <f>Months!C293</f>
        <v/>
      </c>
      <c r="D293">
        <f>Months!D293</f>
        <v/>
      </c>
      <c r="E293">
        <f>SUM(V293:AG293)</f>
        <v/>
      </c>
      <c r="F293">
        <f>MAX(0,ROUND(C293+D293-E293,2))</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f>IF(AH293&lt;=0,0,ROUND(MIN(AH293,MAX(0,$F293-SUMPRODUCT(($AT$3:$BE$3&lt;AT$3)*$AH293:$AS293))),2))</f>
        <v/>
      </c>
      <c r="AU293">
        <f>IF(AI293&lt;=0,0,ROUND(MIN(AI293,MAX(0,$F293-SUMPRODUCT(($AT$3:$BE$3&lt;AU$3)*$AH293:$AS293))),2))</f>
        <v/>
      </c>
      <c r="AV293">
        <f>IF(AJ293&lt;=0,0,ROUND(MIN(AJ293,MAX(0,$F293-SUMPRODUCT(($AT$3:$BE$3&lt;AV$3)*$AH293:$AS293))),2))</f>
        <v/>
      </c>
      <c r="AW293">
        <f>IF(AK293&lt;=0,0,ROUND(MIN(AK293,MAX(0,$F293-SUMPRODUCT(($AT$3:$BE$3&lt;AW$3)*$AH293:$AS293))),2))</f>
        <v/>
      </c>
      <c r="AX293">
        <f>IF(AL293&lt;=0,0,ROUND(MIN(AL293,MAX(0,$F293-SUMPRODUCT(($AT$3:$BE$3&lt;AX$3)*$AH293:$AS293))),2))</f>
        <v/>
      </c>
      <c r="AY293">
        <f>IF(AM293&lt;=0,0,ROUND(MIN(AM293,MAX(0,$F293-SUMPRODUCT(($AT$3:$BE$3&lt;AY$3)*$AH293:$AS293))),2))</f>
        <v/>
      </c>
      <c r="AZ293">
        <f>IF(AN293&lt;=0,0,ROUND(MIN(AN293,MAX(0,$F293-SUMPRODUCT(($AT$3:$BE$3&lt;AZ$3)*$AH293:$AS293))),2))</f>
        <v/>
      </c>
      <c r="BA293">
        <f>IF(AO293&lt;=0,0,ROUND(MIN(AO293,MAX(0,$F293-SUMPRODUCT(($AT$3:$BE$3&lt;BA$3)*$AH293:$AS293))),2))</f>
        <v/>
      </c>
      <c r="BB293">
        <f>IF(AP293&lt;=0,0,ROUND(MIN(AP293,MAX(0,$F293-SUMPRODUCT(($AT$3:$BE$3&lt;BB$3)*$AH293:$AS293))),2))</f>
        <v/>
      </c>
      <c r="BC293">
        <f>IF(AQ293&lt;=0,0,ROUND(MIN(AQ293,MAX(0,$F293-SUMPRODUCT(($AT$3:$BE$3&lt;BC$3)*$AH293:$AS293))),2))</f>
        <v/>
      </c>
      <c r="BD293">
        <f>IF(AR293&lt;=0,0,ROUND(MIN(AR293,MAX(0,$F293-SUMPRODUCT(($AT$3:$BE$3&lt;BD$3)*$AH293:$AS293))),2))</f>
        <v/>
      </c>
      <c r="BE293">
        <f>IF(AS293&lt;=0,0,ROUND(MIN(AS293,MAX(0,$F293-SUMPRODUCT(($AT$3:$BE$3&lt;BE$3)*$AH293:$AS293))),2))</f>
        <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row>
    <row r="294">
      <c r="A294" t="n">
        <v>289</v>
      </c>
      <c r="B294" s="29">
        <f>Months!B294</f>
        <v/>
      </c>
      <c r="C294">
        <f>Months!C294</f>
        <v/>
      </c>
      <c r="D294">
        <f>Months!D294</f>
        <v/>
      </c>
      <c r="E294">
        <f>SUM(V294:AG294)</f>
        <v/>
      </c>
      <c r="F294">
        <f>MAX(0,ROUND(C294+D294-E294,2))</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f>IF(AH294&lt;=0,0,ROUND(MIN(AH294,MAX(0,$F294-SUMPRODUCT(($AT$3:$BE$3&lt;AT$3)*$AH294:$AS294))),2))</f>
        <v/>
      </c>
      <c r="AU294">
        <f>IF(AI294&lt;=0,0,ROUND(MIN(AI294,MAX(0,$F294-SUMPRODUCT(($AT$3:$BE$3&lt;AU$3)*$AH294:$AS294))),2))</f>
        <v/>
      </c>
      <c r="AV294">
        <f>IF(AJ294&lt;=0,0,ROUND(MIN(AJ294,MAX(0,$F294-SUMPRODUCT(($AT$3:$BE$3&lt;AV$3)*$AH294:$AS294))),2))</f>
        <v/>
      </c>
      <c r="AW294">
        <f>IF(AK294&lt;=0,0,ROUND(MIN(AK294,MAX(0,$F294-SUMPRODUCT(($AT$3:$BE$3&lt;AW$3)*$AH294:$AS294))),2))</f>
        <v/>
      </c>
      <c r="AX294">
        <f>IF(AL294&lt;=0,0,ROUND(MIN(AL294,MAX(0,$F294-SUMPRODUCT(($AT$3:$BE$3&lt;AX$3)*$AH294:$AS294))),2))</f>
        <v/>
      </c>
      <c r="AY294">
        <f>IF(AM294&lt;=0,0,ROUND(MIN(AM294,MAX(0,$F294-SUMPRODUCT(($AT$3:$BE$3&lt;AY$3)*$AH294:$AS294))),2))</f>
        <v/>
      </c>
      <c r="AZ294">
        <f>IF(AN294&lt;=0,0,ROUND(MIN(AN294,MAX(0,$F294-SUMPRODUCT(($AT$3:$BE$3&lt;AZ$3)*$AH294:$AS294))),2))</f>
        <v/>
      </c>
      <c r="BA294">
        <f>IF(AO294&lt;=0,0,ROUND(MIN(AO294,MAX(0,$F294-SUMPRODUCT(($AT$3:$BE$3&lt;BA$3)*$AH294:$AS294))),2))</f>
        <v/>
      </c>
      <c r="BB294">
        <f>IF(AP294&lt;=0,0,ROUND(MIN(AP294,MAX(0,$F294-SUMPRODUCT(($AT$3:$BE$3&lt;BB$3)*$AH294:$AS294))),2))</f>
        <v/>
      </c>
      <c r="BC294">
        <f>IF(AQ294&lt;=0,0,ROUND(MIN(AQ294,MAX(0,$F294-SUMPRODUCT(($AT$3:$BE$3&lt;BC$3)*$AH294:$AS294))),2))</f>
        <v/>
      </c>
      <c r="BD294">
        <f>IF(AR294&lt;=0,0,ROUND(MIN(AR294,MAX(0,$F294-SUMPRODUCT(($AT$3:$BE$3&lt;BD$3)*$AH294:$AS294))),2))</f>
        <v/>
      </c>
      <c r="BE294">
        <f>IF(AS294&lt;=0,0,ROUND(MIN(AS294,MAX(0,$F294-SUMPRODUCT(($AT$3:$BE$3&lt;BE$3)*$AH294:$AS294))),2))</f>
        <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row>
    <row r="295">
      <c r="A295" t="n">
        <v>290</v>
      </c>
      <c r="B295" s="29">
        <f>Months!B295</f>
        <v/>
      </c>
      <c r="C295">
        <f>Months!C295</f>
        <v/>
      </c>
      <c r="D295">
        <f>Months!D295</f>
        <v/>
      </c>
      <c r="E295">
        <f>SUM(V295:AG295)</f>
        <v/>
      </c>
      <c r="F295">
        <f>MAX(0,ROUND(C295+D295-E295,2))</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f>IF(AH295&lt;=0,0,ROUND(MIN(AH295,MAX(0,$F295-SUMPRODUCT(($AT$3:$BE$3&lt;AT$3)*$AH295:$AS295))),2))</f>
        <v/>
      </c>
      <c r="AU295">
        <f>IF(AI295&lt;=0,0,ROUND(MIN(AI295,MAX(0,$F295-SUMPRODUCT(($AT$3:$BE$3&lt;AU$3)*$AH295:$AS295))),2))</f>
        <v/>
      </c>
      <c r="AV295">
        <f>IF(AJ295&lt;=0,0,ROUND(MIN(AJ295,MAX(0,$F295-SUMPRODUCT(($AT$3:$BE$3&lt;AV$3)*$AH295:$AS295))),2))</f>
        <v/>
      </c>
      <c r="AW295">
        <f>IF(AK295&lt;=0,0,ROUND(MIN(AK295,MAX(0,$F295-SUMPRODUCT(($AT$3:$BE$3&lt;AW$3)*$AH295:$AS295))),2))</f>
        <v/>
      </c>
      <c r="AX295">
        <f>IF(AL295&lt;=0,0,ROUND(MIN(AL295,MAX(0,$F295-SUMPRODUCT(($AT$3:$BE$3&lt;AX$3)*$AH295:$AS295))),2))</f>
        <v/>
      </c>
      <c r="AY295">
        <f>IF(AM295&lt;=0,0,ROUND(MIN(AM295,MAX(0,$F295-SUMPRODUCT(($AT$3:$BE$3&lt;AY$3)*$AH295:$AS295))),2))</f>
        <v/>
      </c>
      <c r="AZ295">
        <f>IF(AN295&lt;=0,0,ROUND(MIN(AN295,MAX(0,$F295-SUMPRODUCT(($AT$3:$BE$3&lt;AZ$3)*$AH295:$AS295))),2))</f>
        <v/>
      </c>
      <c r="BA295">
        <f>IF(AO295&lt;=0,0,ROUND(MIN(AO295,MAX(0,$F295-SUMPRODUCT(($AT$3:$BE$3&lt;BA$3)*$AH295:$AS295))),2))</f>
        <v/>
      </c>
      <c r="BB295">
        <f>IF(AP295&lt;=0,0,ROUND(MIN(AP295,MAX(0,$F295-SUMPRODUCT(($AT$3:$BE$3&lt;BB$3)*$AH295:$AS295))),2))</f>
        <v/>
      </c>
      <c r="BC295">
        <f>IF(AQ295&lt;=0,0,ROUND(MIN(AQ295,MAX(0,$F295-SUMPRODUCT(($AT$3:$BE$3&lt;BC$3)*$AH295:$AS295))),2))</f>
        <v/>
      </c>
      <c r="BD295">
        <f>IF(AR295&lt;=0,0,ROUND(MIN(AR295,MAX(0,$F295-SUMPRODUCT(($AT$3:$BE$3&lt;BD$3)*$AH295:$AS295))),2))</f>
        <v/>
      </c>
      <c r="BE295">
        <f>IF(AS295&lt;=0,0,ROUND(MIN(AS295,MAX(0,$F295-SUMPRODUCT(($AT$3:$BE$3&lt;BE$3)*$AH295:$AS295))),2))</f>
        <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row>
    <row r="296">
      <c r="A296" t="n">
        <v>291</v>
      </c>
      <c r="B296" s="29">
        <f>Months!B296</f>
        <v/>
      </c>
      <c r="C296">
        <f>Months!C296</f>
        <v/>
      </c>
      <c r="D296">
        <f>Months!D296</f>
        <v/>
      </c>
      <c r="E296">
        <f>SUM(V296:AG296)</f>
        <v/>
      </c>
      <c r="F296">
        <f>MAX(0,ROUND(C296+D296-E296,2))</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f>IF(AH296&lt;=0,0,ROUND(MIN(AH296,MAX(0,$F296-SUMPRODUCT(($AT$3:$BE$3&lt;AT$3)*$AH296:$AS296))),2))</f>
        <v/>
      </c>
      <c r="AU296">
        <f>IF(AI296&lt;=0,0,ROUND(MIN(AI296,MAX(0,$F296-SUMPRODUCT(($AT$3:$BE$3&lt;AU$3)*$AH296:$AS296))),2))</f>
        <v/>
      </c>
      <c r="AV296">
        <f>IF(AJ296&lt;=0,0,ROUND(MIN(AJ296,MAX(0,$F296-SUMPRODUCT(($AT$3:$BE$3&lt;AV$3)*$AH296:$AS296))),2))</f>
        <v/>
      </c>
      <c r="AW296">
        <f>IF(AK296&lt;=0,0,ROUND(MIN(AK296,MAX(0,$F296-SUMPRODUCT(($AT$3:$BE$3&lt;AW$3)*$AH296:$AS296))),2))</f>
        <v/>
      </c>
      <c r="AX296">
        <f>IF(AL296&lt;=0,0,ROUND(MIN(AL296,MAX(0,$F296-SUMPRODUCT(($AT$3:$BE$3&lt;AX$3)*$AH296:$AS296))),2))</f>
        <v/>
      </c>
      <c r="AY296">
        <f>IF(AM296&lt;=0,0,ROUND(MIN(AM296,MAX(0,$F296-SUMPRODUCT(($AT$3:$BE$3&lt;AY$3)*$AH296:$AS296))),2))</f>
        <v/>
      </c>
      <c r="AZ296">
        <f>IF(AN296&lt;=0,0,ROUND(MIN(AN296,MAX(0,$F296-SUMPRODUCT(($AT$3:$BE$3&lt;AZ$3)*$AH296:$AS296))),2))</f>
        <v/>
      </c>
      <c r="BA296">
        <f>IF(AO296&lt;=0,0,ROUND(MIN(AO296,MAX(0,$F296-SUMPRODUCT(($AT$3:$BE$3&lt;BA$3)*$AH296:$AS296))),2))</f>
        <v/>
      </c>
      <c r="BB296">
        <f>IF(AP296&lt;=0,0,ROUND(MIN(AP296,MAX(0,$F296-SUMPRODUCT(($AT$3:$BE$3&lt;BB$3)*$AH296:$AS296))),2))</f>
        <v/>
      </c>
      <c r="BC296">
        <f>IF(AQ296&lt;=0,0,ROUND(MIN(AQ296,MAX(0,$F296-SUMPRODUCT(($AT$3:$BE$3&lt;BC$3)*$AH296:$AS296))),2))</f>
        <v/>
      </c>
      <c r="BD296">
        <f>IF(AR296&lt;=0,0,ROUND(MIN(AR296,MAX(0,$F296-SUMPRODUCT(($AT$3:$BE$3&lt;BD$3)*$AH296:$AS296))),2))</f>
        <v/>
      </c>
      <c r="BE296">
        <f>IF(AS296&lt;=0,0,ROUND(MIN(AS296,MAX(0,$F296-SUMPRODUCT(($AT$3:$BE$3&lt;BE$3)*$AH296:$AS296))),2))</f>
        <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row>
    <row r="297">
      <c r="A297" t="n">
        <v>292</v>
      </c>
      <c r="B297" s="29">
        <f>Months!B297</f>
        <v/>
      </c>
      <c r="C297">
        <f>Months!C297</f>
        <v/>
      </c>
      <c r="D297">
        <f>Months!D297</f>
        <v/>
      </c>
      <c r="E297">
        <f>SUM(V297:AG297)</f>
        <v/>
      </c>
      <c r="F297">
        <f>MAX(0,ROUND(C297+D297-E297,2))</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f>IF(AH297&lt;=0,0,ROUND(MIN(AH297,MAX(0,$F297-SUMPRODUCT(($AT$3:$BE$3&lt;AT$3)*$AH297:$AS297))),2))</f>
        <v/>
      </c>
      <c r="AU297">
        <f>IF(AI297&lt;=0,0,ROUND(MIN(AI297,MAX(0,$F297-SUMPRODUCT(($AT$3:$BE$3&lt;AU$3)*$AH297:$AS297))),2))</f>
        <v/>
      </c>
      <c r="AV297">
        <f>IF(AJ297&lt;=0,0,ROUND(MIN(AJ297,MAX(0,$F297-SUMPRODUCT(($AT$3:$BE$3&lt;AV$3)*$AH297:$AS297))),2))</f>
        <v/>
      </c>
      <c r="AW297">
        <f>IF(AK297&lt;=0,0,ROUND(MIN(AK297,MAX(0,$F297-SUMPRODUCT(($AT$3:$BE$3&lt;AW$3)*$AH297:$AS297))),2))</f>
        <v/>
      </c>
      <c r="AX297">
        <f>IF(AL297&lt;=0,0,ROUND(MIN(AL297,MAX(0,$F297-SUMPRODUCT(($AT$3:$BE$3&lt;AX$3)*$AH297:$AS297))),2))</f>
        <v/>
      </c>
      <c r="AY297">
        <f>IF(AM297&lt;=0,0,ROUND(MIN(AM297,MAX(0,$F297-SUMPRODUCT(($AT$3:$BE$3&lt;AY$3)*$AH297:$AS297))),2))</f>
        <v/>
      </c>
      <c r="AZ297">
        <f>IF(AN297&lt;=0,0,ROUND(MIN(AN297,MAX(0,$F297-SUMPRODUCT(($AT$3:$BE$3&lt;AZ$3)*$AH297:$AS297))),2))</f>
        <v/>
      </c>
      <c r="BA297">
        <f>IF(AO297&lt;=0,0,ROUND(MIN(AO297,MAX(0,$F297-SUMPRODUCT(($AT$3:$BE$3&lt;BA$3)*$AH297:$AS297))),2))</f>
        <v/>
      </c>
      <c r="BB297">
        <f>IF(AP297&lt;=0,0,ROUND(MIN(AP297,MAX(0,$F297-SUMPRODUCT(($AT$3:$BE$3&lt;BB$3)*$AH297:$AS297))),2))</f>
        <v/>
      </c>
      <c r="BC297">
        <f>IF(AQ297&lt;=0,0,ROUND(MIN(AQ297,MAX(0,$F297-SUMPRODUCT(($AT$3:$BE$3&lt;BC$3)*$AH297:$AS297))),2))</f>
        <v/>
      </c>
      <c r="BD297">
        <f>IF(AR297&lt;=0,0,ROUND(MIN(AR297,MAX(0,$F297-SUMPRODUCT(($AT$3:$BE$3&lt;BD$3)*$AH297:$AS297))),2))</f>
        <v/>
      </c>
      <c r="BE297">
        <f>IF(AS297&lt;=0,0,ROUND(MIN(AS297,MAX(0,$F297-SUMPRODUCT(($AT$3:$BE$3&lt;BE$3)*$AH297:$AS297))),2))</f>
        <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row>
    <row r="298">
      <c r="A298" t="n">
        <v>293</v>
      </c>
      <c r="B298" s="29">
        <f>Months!B298</f>
        <v/>
      </c>
      <c r="C298">
        <f>Months!C298</f>
        <v/>
      </c>
      <c r="D298">
        <f>Months!D298</f>
        <v/>
      </c>
      <c r="E298">
        <f>SUM(V298:AG298)</f>
        <v/>
      </c>
      <c r="F298">
        <f>MAX(0,ROUND(C298+D298-E298,2))</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f>IF(AH298&lt;=0,0,ROUND(MIN(AH298,MAX(0,$F298-SUMPRODUCT(($AT$3:$BE$3&lt;AT$3)*$AH298:$AS298))),2))</f>
        <v/>
      </c>
      <c r="AU298">
        <f>IF(AI298&lt;=0,0,ROUND(MIN(AI298,MAX(0,$F298-SUMPRODUCT(($AT$3:$BE$3&lt;AU$3)*$AH298:$AS298))),2))</f>
        <v/>
      </c>
      <c r="AV298">
        <f>IF(AJ298&lt;=0,0,ROUND(MIN(AJ298,MAX(0,$F298-SUMPRODUCT(($AT$3:$BE$3&lt;AV$3)*$AH298:$AS298))),2))</f>
        <v/>
      </c>
      <c r="AW298">
        <f>IF(AK298&lt;=0,0,ROUND(MIN(AK298,MAX(0,$F298-SUMPRODUCT(($AT$3:$BE$3&lt;AW$3)*$AH298:$AS298))),2))</f>
        <v/>
      </c>
      <c r="AX298">
        <f>IF(AL298&lt;=0,0,ROUND(MIN(AL298,MAX(0,$F298-SUMPRODUCT(($AT$3:$BE$3&lt;AX$3)*$AH298:$AS298))),2))</f>
        <v/>
      </c>
      <c r="AY298">
        <f>IF(AM298&lt;=0,0,ROUND(MIN(AM298,MAX(0,$F298-SUMPRODUCT(($AT$3:$BE$3&lt;AY$3)*$AH298:$AS298))),2))</f>
        <v/>
      </c>
      <c r="AZ298">
        <f>IF(AN298&lt;=0,0,ROUND(MIN(AN298,MAX(0,$F298-SUMPRODUCT(($AT$3:$BE$3&lt;AZ$3)*$AH298:$AS298))),2))</f>
        <v/>
      </c>
      <c r="BA298">
        <f>IF(AO298&lt;=0,0,ROUND(MIN(AO298,MAX(0,$F298-SUMPRODUCT(($AT$3:$BE$3&lt;BA$3)*$AH298:$AS298))),2))</f>
        <v/>
      </c>
      <c r="BB298">
        <f>IF(AP298&lt;=0,0,ROUND(MIN(AP298,MAX(0,$F298-SUMPRODUCT(($AT$3:$BE$3&lt;BB$3)*$AH298:$AS298))),2))</f>
        <v/>
      </c>
      <c r="BC298">
        <f>IF(AQ298&lt;=0,0,ROUND(MIN(AQ298,MAX(0,$F298-SUMPRODUCT(($AT$3:$BE$3&lt;BC$3)*$AH298:$AS298))),2))</f>
        <v/>
      </c>
      <c r="BD298">
        <f>IF(AR298&lt;=0,0,ROUND(MIN(AR298,MAX(0,$F298-SUMPRODUCT(($AT$3:$BE$3&lt;BD$3)*$AH298:$AS298))),2))</f>
        <v/>
      </c>
      <c r="BE298">
        <f>IF(AS298&lt;=0,0,ROUND(MIN(AS298,MAX(0,$F298-SUMPRODUCT(($AT$3:$BE$3&lt;BE$3)*$AH298:$AS298))),2))</f>
        <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row>
    <row r="299">
      <c r="A299" t="n">
        <v>294</v>
      </c>
      <c r="B299" s="29">
        <f>Months!B299</f>
        <v/>
      </c>
      <c r="C299">
        <f>Months!C299</f>
        <v/>
      </c>
      <c r="D299">
        <f>Months!D299</f>
        <v/>
      </c>
      <c r="E299">
        <f>SUM(V299:AG299)</f>
        <v/>
      </c>
      <c r="F299">
        <f>MAX(0,ROUND(C299+D299-E299,2))</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f>IF(AH299&lt;=0,0,ROUND(MIN(AH299,MAX(0,$F299-SUMPRODUCT(($AT$3:$BE$3&lt;AT$3)*$AH299:$AS299))),2))</f>
        <v/>
      </c>
      <c r="AU299">
        <f>IF(AI299&lt;=0,0,ROUND(MIN(AI299,MAX(0,$F299-SUMPRODUCT(($AT$3:$BE$3&lt;AU$3)*$AH299:$AS299))),2))</f>
        <v/>
      </c>
      <c r="AV299">
        <f>IF(AJ299&lt;=0,0,ROUND(MIN(AJ299,MAX(0,$F299-SUMPRODUCT(($AT$3:$BE$3&lt;AV$3)*$AH299:$AS299))),2))</f>
        <v/>
      </c>
      <c r="AW299">
        <f>IF(AK299&lt;=0,0,ROUND(MIN(AK299,MAX(0,$F299-SUMPRODUCT(($AT$3:$BE$3&lt;AW$3)*$AH299:$AS299))),2))</f>
        <v/>
      </c>
      <c r="AX299">
        <f>IF(AL299&lt;=0,0,ROUND(MIN(AL299,MAX(0,$F299-SUMPRODUCT(($AT$3:$BE$3&lt;AX$3)*$AH299:$AS299))),2))</f>
        <v/>
      </c>
      <c r="AY299">
        <f>IF(AM299&lt;=0,0,ROUND(MIN(AM299,MAX(0,$F299-SUMPRODUCT(($AT$3:$BE$3&lt;AY$3)*$AH299:$AS299))),2))</f>
        <v/>
      </c>
      <c r="AZ299">
        <f>IF(AN299&lt;=0,0,ROUND(MIN(AN299,MAX(0,$F299-SUMPRODUCT(($AT$3:$BE$3&lt;AZ$3)*$AH299:$AS299))),2))</f>
        <v/>
      </c>
      <c r="BA299">
        <f>IF(AO299&lt;=0,0,ROUND(MIN(AO299,MAX(0,$F299-SUMPRODUCT(($AT$3:$BE$3&lt;BA$3)*$AH299:$AS299))),2))</f>
        <v/>
      </c>
      <c r="BB299">
        <f>IF(AP299&lt;=0,0,ROUND(MIN(AP299,MAX(0,$F299-SUMPRODUCT(($AT$3:$BE$3&lt;BB$3)*$AH299:$AS299))),2))</f>
        <v/>
      </c>
      <c r="BC299">
        <f>IF(AQ299&lt;=0,0,ROUND(MIN(AQ299,MAX(0,$F299-SUMPRODUCT(($AT$3:$BE$3&lt;BC$3)*$AH299:$AS299))),2))</f>
        <v/>
      </c>
      <c r="BD299">
        <f>IF(AR299&lt;=0,0,ROUND(MIN(AR299,MAX(0,$F299-SUMPRODUCT(($AT$3:$BE$3&lt;BD$3)*$AH299:$AS299))),2))</f>
        <v/>
      </c>
      <c r="BE299">
        <f>IF(AS299&lt;=0,0,ROUND(MIN(AS299,MAX(0,$F299-SUMPRODUCT(($AT$3:$BE$3&lt;BE$3)*$AH299:$AS299))),2))</f>
        <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row>
    <row r="300">
      <c r="A300" t="n">
        <v>295</v>
      </c>
      <c r="B300" s="29">
        <f>Months!B300</f>
        <v/>
      </c>
      <c r="C300">
        <f>Months!C300</f>
        <v/>
      </c>
      <c r="D300">
        <f>Months!D300</f>
        <v/>
      </c>
      <c r="E300">
        <f>SUM(V300:AG300)</f>
        <v/>
      </c>
      <c r="F300">
        <f>MAX(0,ROUND(C300+D300-E300,2))</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f>IF(AH300&lt;=0,0,ROUND(MIN(AH300,MAX(0,$F300-SUMPRODUCT(($AT$3:$BE$3&lt;AT$3)*$AH300:$AS300))),2))</f>
        <v/>
      </c>
      <c r="AU300">
        <f>IF(AI300&lt;=0,0,ROUND(MIN(AI300,MAX(0,$F300-SUMPRODUCT(($AT$3:$BE$3&lt;AU$3)*$AH300:$AS300))),2))</f>
        <v/>
      </c>
      <c r="AV300">
        <f>IF(AJ300&lt;=0,0,ROUND(MIN(AJ300,MAX(0,$F300-SUMPRODUCT(($AT$3:$BE$3&lt;AV$3)*$AH300:$AS300))),2))</f>
        <v/>
      </c>
      <c r="AW300">
        <f>IF(AK300&lt;=0,0,ROUND(MIN(AK300,MAX(0,$F300-SUMPRODUCT(($AT$3:$BE$3&lt;AW$3)*$AH300:$AS300))),2))</f>
        <v/>
      </c>
      <c r="AX300">
        <f>IF(AL300&lt;=0,0,ROUND(MIN(AL300,MAX(0,$F300-SUMPRODUCT(($AT$3:$BE$3&lt;AX$3)*$AH300:$AS300))),2))</f>
        <v/>
      </c>
      <c r="AY300">
        <f>IF(AM300&lt;=0,0,ROUND(MIN(AM300,MAX(0,$F300-SUMPRODUCT(($AT$3:$BE$3&lt;AY$3)*$AH300:$AS300))),2))</f>
        <v/>
      </c>
      <c r="AZ300">
        <f>IF(AN300&lt;=0,0,ROUND(MIN(AN300,MAX(0,$F300-SUMPRODUCT(($AT$3:$BE$3&lt;AZ$3)*$AH300:$AS300))),2))</f>
        <v/>
      </c>
      <c r="BA300">
        <f>IF(AO300&lt;=0,0,ROUND(MIN(AO300,MAX(0,$F300-SUMPRODUCT(($AT$3:$BE$3&lt;BA$3)*$AH300:$AS300))),2))</f>
        <v/>
      </c>
      <c r="BB300">
        <f>IF(AP300&lt;=0,0,ROUND(MIN(AP300,MAX(0,$F300-SUMPRODUCT(($AT$3:$BE$3&lt;BB$3)*$AH300:$AS300))),2))</f>
        <v/>
      </c>
      <c r="BC300">
        <f>IF(AQ300&lt;=0,0,ROUND(MIN(AQ300,MAX(0,$F300-SUMPRODUCT(($AT$3:$BE$3&lt;BC$3)*$AH300:$AS300))),2))</f>
        <v/>
      </c>
      <c r="BD300">
        <f>IF(AR300&lt;=0,0,ROUND(MIN(AR300,MAX(0,$F300-SUMPRODUCT(($AT$3:$BE$3&lt;BD$3)*$AH300:$AS300))),2))</f>
        <v/>
      </c>
      <c r="BE300">
        <f>IF(AS300&lt;=0,0,ROUND(MIN(AS300,MAX(0,$F300-SUMPRODUCT(($AT$3:$BE$3&lt;BE$3)*$AH300:$AS300))),2))</f>
        <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row>
    <row r="301">
      <c r="A301" t="n">
        <v>296</v>
      </c>
      <c r="B301" s="29">
        <f>Months!B301</f>
        <v/>
      </c>
      <c r="C301">
        <f>Months!C301</f>
        <v/>
      </c>
      <c r="D301">
        <f>Months!D301</f>
        <v/>
      </c>
      <c r="E301">
        <f>SUM(V301:AG301)</f>
        <v/>
      </c>
      <c r="F301">
        <f>MAX(0,ROUND(C301+D301-E301,2))</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f>IF(AH301&lt;=0,0,ROUND(MIN(AH301,MAX(0,$F301-SUMPRODUCT(($AT$3:$BE$3&lt;AT$3)*$AH301:$AS301))),2))</f>
        <v/>
      </c>
      <c r="AU301">
        <f>IF(AI301&lt;=0,0,ROUND(MIN(AI301,MAX(0,$F301-SUMPRODUCT(($AT$3:$BE$3&lt;AU$3)*$AH301:$AS301))),2))</f>
        <v/>
      </c>
      <c r="AV301">
        <f>IF(AJ301&lt;=0,0,ROUND(MIN(AJ301,MAX(0,$F301-SUMPRODUCT(($AT$3:$BE$3&lt;AV$3)*$AH301:$AS301))),2))</f>
        <v/>
      </c>
      <c r="AW301">
        <f>IF(AK301&lt;=0,0,ROUND(MIN(AK301,MAX(0,$F301-SUMPRODUCT(($AT$3:$BE$3&lt;AW$3)*$AH301:$AS301))),2))</f>
        <v/>
      </c>
      <c r="AX301">
        <f>IF(AL301&lt;=0,0,ROUND(MIN(AL301,MAX(0,$F301-SUMPRODUCT(($AT$3:$BE$3&lt;AX$3)*$AH301:$AS301))),2))</f>
        <v/>
      </c>
      <c r="AY301">
        <f>IF(AM301&lt;=0,0,ROUND(MIN(AM301,MAX(0,$F301-SUMPRODUCT(($AT$3:$BE$3&lt;AY$3)*$AH301:$AS301))),2))</f>
        <v/>
      </c>
      <c r="AZ301">
        <f>IF(AN301&lt;=0,0,ROUND(MIN(AN301,MAX(0,$F301-SUMPRODUCT(($AT$3:$BE$3&lt;AZ$3)*$AH301:$AS301))),2))</f>
        <v/>
      </c>
      <c r="BA301">
        <f>IF(AO301&lt;=0,0,ROUND(MIN(AO301,MAX(0,$F301-SUMPRODUCT(($AT$3:$BE$3&lt;BA$3)*$AH301:$AS301))),2))</f>
        <v/>
      </c>
      <c r="BB301">
        <f>IF(AP301&lt;=0,0,ROUND(MIN(AP301,MAX(0,$F301-SUMPRODUCT(($AT$3:$BE$3&lt;BB$3)*$AH301:$AS301))),2))</f>
        <v/>
      </c>
      <c r="BC301">
        <f>IF(AQ301&lt;=0,0,ROUND(MIN(AQ301,MAX(0,$F301-SUMPRODUCT(($AT$3:$BE$3&lt;BC$3)*$AH301:$AS301))),2))</f>
        <v/>
      </c>
      <c r="BD301">
        <f>IF(AR301&lt;=0,0,ROUND(MIN(AR301,MAX(0,$F301-SUMPRODUCT(($AT$3:$BE$3&lt;BD$3)*$AH301:$AS301))),2))</f>
        <v/>
      </c>
      <c r="BE301">
        <f>IF(AS301&lt;=0,0,ROUND(MIN(AS301,MAX(0,$F301-SUMPRODUCT(($AT$3:$BE$3&lt;BE$3)*$AH301:$AS301))),2))</f>
        <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row>
    <row r="302">
      <c r="A302" t="n">
        <v>297</v>
      </c>
      <c r="B302" s="29">
        <f>Months!B302</f>
        <v/>
      </c>
      <c r="C302">
        <f>Months!C302</f>
        <v/>
      </c>
      <c r="D302">
        <f>Months!D302</f>
        <v/>
      </c>
      <c r="E302">
        <f>SUM(V302:AG302)</f>
        <v/>
      </c>
      <c r="F302">
        <f>MAX(0,ROUND(C302+D302-E302,2))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f>IF(AH302&lt;=0,0,ROUND(MIN(AH302,MAX(0,$F302-SUMPRODUCT(($AT$3:$BE$3&lt;AT$3)*$AH302:$AS302))),2))</f>
        <v/>
      </c>
      <c r="AU302">
        <f>IF(AI302&lt;=0,0,ROUND(MIN(AI302,MAX(0,$F302-SUMPRODUCT(($AT$3:$BE$3&lt;AU$3)*$AH302:$AS302))),2))</f>
        <v/>
      </c>
      <c r="AV302">
        <f>IF(AJ302&lt;=0,0,ROUND(MIN(AJ302,MAX(0,$F302-SUMPRODUCT(($AT$3:$BE$3&lt;AV$3)*$AH302:$AS302))),2))</f>
        <v/>
      </c>
      <c r="AW302">
        <f>IF(AK302&lt;=0,0,ROUND(MIN(AK302,MAX(0,$F302-SUMPRODUCT(($AT$3:$BE$3&lt;AW$3)*$AH302:$AS302))),2))</f>
        <v/>
      </c>
      <c r="AX302">
        <f>IF(AL302&lt;=0,0,ROUND(MIN(AL302,MAX(0,$F302-SUMPRODUCT(($AT$3:$BE$3&lt;AX$3)*$AH302:$AS302))),2))</f>
        <v/>
      </c>
      <c r="AY302">
        <f>IF(AM302&lt;=0,0,ROUND(MIN(AM302,MAX(0,$F302-SUMPRODUCT(($AT$3:$BE$3&lt;AY$3)*$AH302:$AS302))),2))</f>
        <v/>
      </c>
      <c r="AZ302">
        <f>IF(AN302&lt;=0,0,ROUND(MIN(AN302,MAX(0,$F302-SUMPRODUCT(($AT$3:$BE$3&lt;AZ$3)*$AH302:$AS302))),2))</f>
        <v/>
      </c>
      <c r="BA302">
        <f>IF(AO302&lt;=0,0,ROUND(MIN(AO302,MAX(0,$F302-SUMPRODUCT(($AT$3:$BE$3&lt;BA$3)*$AH302:$AS302))),2))</f>
        <v/>
      </c>
      <c r="BB302">
        <f>IF(AP302&lt;=0,0,ROUND(MIN(AP302,MAX(0,$F302-SUMPRODUCT(($AT$3:$BE$3&lt;BB$3)*$AH302:$AS302))),2))</f>
        <v/>
      </c>
      <c r="BC302">
        <f>IF(AQ302&lt;=0,0,ROUND(MIN(AQ302,MAX(0,$F302-SUMPRODUCT(($AT$3:$BE$3&lt;BC$3)*$AH302:$AS302))),2))</f>
        <v/>
      </c>
      <c r="BD302">
        <f>IF(AR302&lt;=0,0,ROUND(MIN(AR302,MAX(0,$F302-SUMPRODUCT(($AT$3:$BE$3&lt;BD$3)*$AH302:$AS302))),2))</f>
        <v/>
      </c>
      <c r="BE302">
        <f>IF(AS302&lt;=0,0,ROUND(MIN(AS302,MAX(0,$F302-SUMPRODUCT(($AT$3:$BE$3&lt;BE$3)*$AH302:$AS302))),2))</f>
        <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row>
    <row r="303">
      <c r="A303" t="n">
        <v>298</v>
      </c>
      <c r="B303" s="29">
        <f>Months!B303</f>
        <v/>
      </c>
      <c r="C303">
        <f>Months!C303</f>
        <v/>
      </c>
      <c r="D303">
        <f>Months!D303</f>
        <v/>
      </c>
      <c r="E303">
        <f>SUM(V303:AG303)</f>
        <v/>
      </c>
      <c r="F303">
        <f>MAX(0,ROUND(C303+D303-E303,2))</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f>IF(AH303&lt;=0,0,ROUND(MIN(AH303,MAX(0,$F303-SUMPRODUCT(($AT$3:$BE$3&lt;AT$3)*$AH303:$AS303))),2))</f>
        <v/>
      </c>
      <c r="AU303">
        <f>IF(AI303&lt;=0,0,ROUND(MIN(AI303,MAX(0,$F303-SUMPRODUCT(($AT$3:$BE$3&lt;AU$3)*$AH303:$AS303))),2))</f>
        <v/>
      </c>
      <c r="AV303">
        <f>IF(AJ303&lt;=0,0,ROUND(MIN(AJ303,MAX(0,$F303-SUMPRODUCT(($AT$3:$BE$3&lt;AV$3)*$AH303:$AS303))),2))</f>
        <v/>
      </c>
      <c r="AW303">
        <f>IF(AK303&lt;=0,0,ROUND(MIN(AK303,MAX(0,$F303-SUMPRODUCT(($AT$3:$BE$3&lt;AW$3)*$AH303:$AS303))),2))</f>
        <v/>
      </c>
      <c r="AX303">
        <f>IF(AL303&lt;=0,0,ROUND(MIN(AL303,MAX(0,$F303-SUMPRODUCT(($AT$3:$BE$3&lt;AX$3)*$AH303:$AS303))),2))</f>
        <v/>
      </c>
      <c r="AY303">
        <f>IF(AM303&lt;=0,0,ROUND(MIN(AM303,MAX(0,$F303-SUMPRODUCT(($AT$3:$BE$3&lt;AY$3)*$AH303:$AS303))),2))</f>
        <v/>
      </c>
      <c r="AZ303">
        <f>IF(AN303&lt;=0,0,ROUND(MIN(AN303,MAX(0,$F303-SUMPRODUCT(($AT$3:$BE$3&lt;AZ$3)*$AH303:$AS303))),2))</f>
        <v/>
      </c>
      <c r="BA303">
        <f>IF(AO303&lt;=0,0,ROUND(MIN(AO303,MAX(0,$F303-SUMPRODUCT(($AT$3:$BE$3&lt;BA$3)*$AH303:$AS303))),2))</f>
        <v/>
      </c>
      <c r="BB303">
        <f>IF(AP303&lt;=0,0,ROUND(MIN(AP303,MAX(0,$F303-SUMPRODUCT(($AT$3:$BE$3&lt;BB$3)*$AH303:$AS303))),2))</f>
        <v/>
      </c>
      <c r="BC303">
        <f>IF(AQ303&lt;=0,0,ROUND(MIN(AQ303,MAX(0,$F303-SUMPRODUCT(($AT$3:$BE$3&lt;BC$3)*$AH303:$AS303))),2))</f>
        <v/>
      </c>
      <c r="BD303">
        <f>IF(AR303&lt;=0,0,ROUND(MIN(AR303,MAX(0,$F303-SUMPRODUCT(($AT$3:$BE$3&lt;BD$3)*$AH303:$AS303))),2))</f>
        <v/>
      </c>
      <c r="BE303">
        <f>IF(AS303&lt;=0,0,ROUND(MIN(AS303,MAX(0,$F303-SUMPRODUCT(($AT$3:$BE$3&lt;BE$3)*$AH303:$AS303))),2))</f>
        <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row>
    <row r="304">
      <c r="A304" t="n">
        <v>299</v>
      </c>
      <c r="B304" s="29">
        <f>Months!B304</f>
        <v/>
      </c>
      <c r="C304">
        <f>Months!C304</f>
        <v/>
      </c>
      <c r="D304">
        <f>Months!D304</f>
        <v/>
      </c>
      <c r="E304">
        <f>SUM(V304:AG304)</f>
        <v/>
      </c>
      <c r="F304">
        <f>MAX(0,ROUND(C304+D304-E304,2))</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f>IF(AH304&lt;=0,0,ROUND(MIN(AH304,MAX(0,$F304-SUMPRODUCT(($AT$3:$BE$3&lt;AT$3)*$AH304:$AS304))),2))</f>
        <v/>
      </c>
      <c r="AU304">
        <f>IF(AI304&lt;=0,0,ROUND(MIN(AI304,MAX(0,$F304-SUMPRODUCT(($AT$3:$BE$3&lt;AU$3)*$AH304:$AS304))),2))</f>
        <v/>
      </c>
      <c r="AV304">
        <f>IF(AJ304&lt;=0,0,ROUND(MIN(AJ304,MAX(0,$F304-SUMPRODUCT(($AT$3:$BE$3&lt;AV$3)*$AH304:$AS304))),2))</f>
        <v/>
      </c>
      <c r="AW304">
        <f>IF(AK304&lt;=0,0,ROUND(MIN(AK304,MAX(0,$F304-SUMPRODUCT(($AT$3:$BE$3&lt;AW$3)*$AH304:$AS304))),2))</f>
        <v/>
      </c>
      <c r="AX304">
        <f>IF(AL304&lt;=0,0,ROUND(MIN(AL304,MAX(0,$F304-SUMPRODUCT(($AT$3:$BE$3&lt;AX$3)*$AH304:$AS304))),2))</f>
        <v/>
      </c>
      <c r="AY304">
        <f>IF(AM304&lt;=0,0,ROUND(MIN(AM304,MAX(0,$F304-SUMPRODUCT(($AT$3:$BE$3&lt;AY$3)*$AH304:$AS304))),2))</f>
        <v/>
      </c>
      <c r="AZ304">
        <f>IF(AN304&lt;=0,0,ROUND(MIN(AN304,MAX(0,$F304-SUMPRODUCT(($AT$3:$BE$3&lt;AZ$3)*$AH304:$AS304))),2))</f>
        <v/>
      </c>
      <c r="BA304">
        <f>IF(AO304&lt;=0,0,ROUND(MIN(AO304,MAX(0,$F304-SUMPRODUCT(($AT$3:$BE$3&lt;BA$3)*$AH304:$AS304))),2))</f>
        <v/>
      </c>
      <c r="BB304">
        <f>IF(AP304&lt;=0,0,ROUND(MIN(AP304,MAX(0,$F304-SUMPRODUCT(($AT$3:$BE$3&lt;BB$3)*$AH304:$AS304))),2))</f>
        <v/>
      </c>
      <c r="BC304">
        <f>IF(AQ304&lt;=0,0,ROUND(MIN(AQ304,MAX(0,$F304-SUMPRODUCT(($AT$3:$BE$3&lt;BC$3)*$AH304:$AS304))),2))</f>
        <v/>
      </c>
      <c r="BD304">
        <f>IF(AR304&lt;=0,0,ROUND(MIN(AR304,MAX(0,$F304-SUMPRODUCT(($AT$3:$BE$3&lt;BD$3)*$AH304:$AS304))),2))</f>
        <v/>
      </c>
      <c r="BE304">
        <f>IF(AS304&lt;=0,0,ROUND(MIN(AS304,MAX(0,$F304-SUMPRODUCT(($AT$3:$BE$3&lt;BE$3)*$AH304:$AS304))),2))</f>
        <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row>
    <row r="305">
      <c r="A305" t="n">
        <v>300</v>
      </c>
      <c r="B305" s="29">
        <f>Months!B305</f>
        <v/>
      </c>
      <c r="C305">
        <f>Months!C305</f>
        <v/>
      </c>
      <c r="D305">
        <f>Months!D305</f>
        <v/>
      </c>
      <c r="E305">
        <f>SUM(V305:AG305)</f>
        <v/>
      </c>
      <c r="F305">
        <f>MAX(0,ROUND(C305+D305-E305,2))</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f>IF(AH305&lt;=0,0,ROUND(MIN(AH305,MAX(0,$F305-SUMPRODUCT(($AT$3:$BE$3&lt;AT$3)*$AH305:$AS305))),2))</f>
        <v/>
      </c>
      <c r="AU305">
        <f>IF(AI305&lt;=0,0,ROUND(MIN(AI305,MAX(0,$F305-SUMPRODUCT(($AT$3:$BE$3&lt;AU$3)*$AH305:$AS305))),2))</f>
        <v/>
      </c>
      <c r="AV305">
        <f>IF(AJ305&lt;=0,0,ROUND(MIN(AJ305,MAX(0,$F305-SUMPRODUCT(($AT$3:$BE$3&lt;AV$3)*$AH305:$AS305))),2))</f>
        <v/>
      </c>
      <c r="AW305">
        <f>IF(AK305&lt;=0,0,ROUND(MIN(AK305,MAX(0,$F305-SUMPRODUCT(($AT$3:$BE$3&lt;AW$3)*$AH305:$AS305))),2))</f>
        <v/>
      </c>
      <c r="AX305">
        <f>IF(AL305&lt;=0,0,ROUND(MIN(AL305,MAX(0,$F305-SUMPRODUCT(($AT$3:$BE$3&lt;AX$3)*$AH305:$AS305))),2))</f>
        <v/>
      </c>
      <c r="AY305">
        <f>IF(AM305&lt;=0,0,ROUND(MIN(AM305,MAX(0,$F305-SUMPRODUCT(($AT$3:$BE$3&lt;AY$3)*$AH305:$AS305))),2))</f>
        <v/>
      </c>
      <c r="AZ305">
        <f>IF(AN305&lt;=0,0,ROUND(MIN(AN305,MAX(0,$F305-SUMPRODUCT(($AT$3:$BE$3&lt;AZ$3)*$AH305:$AS305))),2))</f>
        <v/>
      </c>
      <c r="BA305">
        <f>IF(AO305&lt;=0,0,ROUND(MIN(AO305,MAX(0,$F305-SUMPRODUCT(($AT$3:$BE$3&lt;BA$3)*$AH305:$AS305))),2))</f>
        <v/>
      </c>
      <c r="BB305">
        <f>IF(AP305&lt;=0,0,ROUND(MIN(AP305,MAX(0,$F305-SUMPRODUCT(($AT$3:$BE$3&lt;BB$3)*$AH305:$AS305))),2))</f>
        <v/>
      </c>
      <c r="BC305">
        <f>IF(AQ305&lt;=0,0,ROUND(MIN(AQ305,MAX(0,$F305-SUMPRODUCT(($AT$3:$BE$3&lt;BC$3)*$AH305:$AS305))),2))</f>
        <v/>
      </c>
      <c r="BD305">
        <f>IF(AR305&lt;=0,0,ROUND(MIN(AR305,MAX(0,$F305-SUMPRODUCT(($AT$3:$BE$3&lt;BD$3)*$AH305:$AS305))),2))</f>
        <v/>
      </c>
      <c r="BE305">
        <f>IF(AS305&lt;=0,0,ROUND(MIN(AS305,MAX(0,$F305-SUMPRODUCT(($AT$3:$BE$3&lt;BE$3)*$AH305:$AS305))),2))</f>
        <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row>
    <row r="306">
      <c r="A306" t="n">
        <v>301</v>
      </c>
      <c r="B306" s="29">
        <f>Months!B306</f>
        <v/>
      </c>
      <c r="C306">
        <f>Months!C306</f>
        <v/>
      </c>
      <c r="D306">
        <f>Months!D306</f>
        <v/>
      </c>
      <c r="E306">
        <f>SUM(V306:AG306)</f>
        <v/>
      </c>
      <c r="F306">
        <f>MAX(0,ROUND(C306+D306-E306,2))</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f>IF(AH306&lt;=0,0,ROUND(MIN(AH306,MAX(0,$F306-SUMPRODUCT(($AT$3:$BE$3&lt;AT$3)*$AH306:$AS306))),2))</f>
        <v/>
      </c>
      <c r="AU306">
        <f>IF(AI306&lt;=0,0,ROUND(MIN(AI306,MAX(0,$F306-SUMPRODUCT(($AT$3:$BE$3&lt;AU$3)*$AH306:$AS306))),2))</f>
        <v/>
      </c>
      <c r="AV306">
        <f>IF(AJ306&lt;=0,0,ROUND(MIN(AJ306,MAX(0,$F306-SUMPRODUCT(($AT$3:$BE$3&lt;AV$3)*$AH306:$AS306))),2))</f>
        <v/>
      </c>
      <c r="AW306">
        <f>IF(AK306&lt;=0,0,ROUND(MIN(AK306,MAX(0,$F306-SUMPRODUCT(($AT$3:$BE$3&lt;AW$3)*$AH306:$AS306))),2))</f>
        <v/>
      </c>
      <c r="AX306">
        <f>IF(AL306&lt;=0,0,ROUND(MIN(AL306,MAX(0,$F306-SUMPRODUCT(($AT$3:$BE$3&lt;AX$3)*$AH306:$AS306))),2))</f>
        <v/>
      </c>
      <c r="AY306">
        <f>IF(AM306&lt;=0,0,ROUND(MIN(AM306,MAX(0,$F306-SUMPRODUCT(($AT$3:$BE$3&lt;AY$3)*$AH306:$AS306))),2))</f>
        <v/>
      </c>
      <c r="AZ306">
        <f>IF(AN306&lt;=0,0,ROUND(MIN(AN306,MAX(0,$F306-SUMPRODUCT(($AT$3:$BE$3&lt;AZ$3)*$AH306:$AS306))),2))</f>
        <v/>
      </c>
      <c r="BA306">
        <f>IF(AO306&lt;=0,0,ROUND(MIN(AO306,MAX(0,$F306-SUMPRODUCT(($AT$3:$BE$3&lt;BA$3)*$AH306:$AS306))),2))</f>
        <v/>
      </c>
      <c r="BB306">
        <f>IF(AP306&lt;=0,0,ROUND(MIN(AP306,MAX(0,$F306-SUMPRODUCT(($AT$3:$BE$3&lt;BB$3)*$AH306:$AS306))),2))</f>
        <v/>
      </c>
      <c r="BC306">
        <f>IF(AQ306&lt;=0,0,ROUND(MIN(AQ306,MAX(0,$F306-SUMPRODUCT(($AT$3:$BE$3&lt;BC$3)*$AH306:$AS306))),2))</f>
        <v/>
      </c>
      <c r="BD306">
        <f>IF(AR306&lt;=0,0,ROUND(MIN(AR306,MAX(0,$F306-SUMPRODUCT(($AT$3:$BE$3&lt;BD$3)*$AH306:$AS306))),2))</f>
        <v/>
      </c>
      <c r="BE306">
        <f>IF(AS306&lt;=0,0,ROUND(MIN(AS306,MAX(0,$F306-SUMPRODUCT(($AT$3:$BE$3&lt;BE$3)*$AH306:$AS306))),2))</f>
        <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row>
    <row r="307">
      <c r="A307" t="n">
        <v>302</v>
      </c>
      <c r="B307" s="29">
        <f>Months!B307</f>
        <v/>
      </c>
      <c r="C307">
        <f>Months!C307</f>
        <v/>
      </c>
      <c r="D307">
        <f>Months!D307</f>
        <v/>
      </c>
      <c r="E307">
        <f>SUM(V307:AG307)</f>
        <v/>
      </c>
      <c r="F307">
        <f>MAX(0,ROUND(C307+D307-E307,2))</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f>IF(AH307&lt;=0,0,ROUND(MIN(AH307,MAX(0,$F307-SUMPRODUCT(($AT$3:$BE$3&lt;AT$3)*$AH307:$AS307))),2))</f>
        <v/>
      </c>
      <c r="AU307">
        <f>IF(AI307&lt;=0,0,ROUND(MIN(AI307,MAX(0,$F307-SUMPRODUCT(($AT$3:$BE$3&lt;AU$3)*$AH307:$AS307))),2))</f>
        <v/>
      </c>
      <c r="AV307">
        <f>IF(AJ307&lt;=0,0,ROUND(MIN(AJ307,MAX(0,$F307-SUMPRODUCT(($AT$3:$BE$3&lt;AV$3)*$AH307:$AS307))),2))</f>
        <v/>
      </c>
      <c r="AW307">
        <f>IF(AK307&lt;=0,0,ROUND(MIN(AK307,MAX(0,$F307-SUMPRODUCT(($AT$3:$BE$3&lt;AW$3)*$AH307:$AS307))),2))</f>
        <v/>
      </c>
      <c r="AX307">
        <f>IF(AL307&lt;=0,0,ROUND(MIN(AL307,MAX(0,$F307-SUMPRODUCT(($AT$3:$BE$3&lt;AX$3)*$AH307:$AS307))),2))</f>
        <v/>
      </c>
      <c r="AY307">
        <f>IF(AM307&lt;=0,0,ROUND(MIN(AM307,MAX(0,$F307-SUMPRODUCT(($AT$3:$BE$3&lt;AY$3)*$AH307:$AS307))),2))</f>
        <v/>
      </c>
      <c r="AZ307">
        <f>IF(AN307&lt;=0,0,ROUND(MIN(AN307,MAX(0,$F307-SUMPRODUCT(($AT$3:$BE$3&lt;AZ$3)*$AH307:$AS307))),2))</f>
        <v/>
      </c>
      <c r="BA307">
        <f>IF(AO307&lt;=0,0,ROUND(MIN(AO307,MAX(0,$F307-SUMPRODUCT(($AT$3:$BE$3&lt;BA$3)*$AH307:$AS307))),2))</f>
        <v/>
      </c>
      <c r="BB307">
        <f>IF(AP307&lt;=0,0,ROUND(MIN(AP307,MAX(0,$F307-SUMPRODUCT(($AT$3:$BE$3&lt;BB$3)*$AH307:$AS307))),2))</f>
        <v/>
      </c>
      <c r="BC307">
        <f>IF(AQ307&lt;=0,0,ROUND(MIN(AQ307,MAX(0,$F307-SUMPRODUCT(($AT$3:$BE$3&lt;BC$3)*$AH307:$AS307))),2))</f>
        <v/>
      </c>
      <c r="BD307">
        <f>IF(AR307&lt;=0,0,ROUND(MIN(AR307,MAX(0,$F307-SUMPRODUCT(($AT$3:$BE$3&lt;BD$3)*$AH307:$AS307))),2))</f>
        <v/>
      </c>
      <c r="BE307">
        <f>IF(AS307&lt;=0,0,ROUND(MIN(AS307,MAX(0,$F307-SUMPRODUCT(($AT$3:$BE$3&lt;BE$3)*$AH307:$AS307))),2))</f>
        <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row>
    <row r="308">
      <c r="A308" t="n">
        <v>303</v>
      </c>
      <c r="B308" s="29">
        <f>Months!B308</f>
        <v/>
      </c>
      <c r="C308">
        <f>Months!C308</f>
        <v/>
      </c>
      <c r="D308">
        <f>Months!D308</f>
        <v/>
      </c>
      <c r="E308">
        <f>SUM(V308:AG308)</f>
        <v/>
      </c>
      <c r="F308">
        <f>MAX(0,ROUND(C308+D308-E308,2))</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f>IF(AH308&lt;=0,0,ROUND(MIN(AH308,MAX(0,$F308-SUMPRODUCT(($AT$3:$BE$3&lt;AT$3)*$AH308:$AS308))),2))</f>
        <v/>
      </c>
      <c r="AU308">
        <f>IF(AI308&lt;=0,0,ROUND(MIN(AI308,MAX(0,$F308-SUMPRODUCT(($AT$3:$BE$3&lt;AU$3)*$AH308:$AS308))),2))</f>
        <v/>
      </c>
      <c r="AV308">
        <f>IF(AJ308&lt;=0,0,ROUND(MIN(AJ308,MAX(0,$F308-SUMPRODUCT(($AT$3:$BE$3&lt;AV$3)*$AH308:$AS308))),2))</f>
        <v/>
      </c>
      <c r="AW308">
        <f>IF(AK308&lt;=0,0,ROUND(MIN(AK308,MAX(0,$F308-SUMPRODUCT(($AT$3:$BE$3&lt;AW$3)*$AH308:$AS308))),2))</f>
        <v/>
      </c>
      <c r="AX308">
        <f>IF(AL308&lt;=0,0,ROUND(MIN(AL308,MAX(0,$F308-SUMPRODUCT(($AT$3:$BE$3&lt;AX$3)*$AH308:$AS308))),2))</f>
        <v/>
      </c>
      <c r="AY308">
        <f>IF(AM308&lt;=0,0,ROUND(MIN(AM308,MAX(0,$F308-SUMPRODUCT(($AT$3:$BE$3&lt;AY$3)*$AH308:$AS308))),2))</f>
        <v/>
      </c>
      <c r="AZ308">
        <f>IF(AN308&lt;=0,0,ROUND(MIN(AN308,MAX(0,$F308-SUMPRODUCT(($AT$3:$BE$3&lt;AZ$3)*$AH308:$AS308))),2))</f>
        <v/>
      </c>
      <c r="BA308">
        <f>IF(AO308&lt;=0,0,ROUND(MIN(AO308,MAX(0,$F308-SUMPRODUCT(($AT$3:$BE$3&lt;BA$3)*$AH308:$AS308))),2))</f>
        <v/>
      </c>
      <c r="BB308">
        <f>IF(AP308&lt;=0,0,ROUND(MIN(AP308,MAX(0,$F308-SUMPRODUCT(($AT$3:$BE$3&lt;BB$3)*$AH308:$AS308))),2))</f>
        <v/>
      </c>
      <c r="BC308">
        <f>IF(AQ308&lt;=0,0,ROUND(MIN(AQ308,MAX(0,$F308-SUMPRODUCT(($AT$3:$BE$3&lt;BC$3)*$AH308:$AS308))),2))</f>
        <v/>
      </c>
      <c r="BD308">
        <f>IF(AR308&lt;=0,0,ROUND(MIN(AR308,MAX(0,$F308-SUMPRODUCT(($AT$3:$BE$3&lt;BD$3)*$AH308:$AS308))),2))</f>
        <v/>
      </c>
      <c r="BE308">
        <f>IF(AS308&lt;=0,0,ROUND(MIN(AS308,MAX(0,$F308-SUMPRODUCT(($AT$3:$BE$3&lt;BE$3)*$AH308:$AS308))),2))</f>
        <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row>
    <row r="309">
      <c r="A309" t="n">
        <v>304</v>
      </c>
      <c r="B309" s="29">
        <f>Months!B309</f>
        <v/>
      </c>
      <c r="C309">
        <f>Months!C309</f>
        <v/>
      </c>
      <c r="D309">
        <f>Months!D309</f>
        <v/>
      </c>
      <c r="E309">
        <f>SUM(V309:AG309)</f>
        <v/>
      </c>
      <c r="F309">
        <f>MAX(0,ROUND(C309+D309-E309,2))</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f>IF(AH309&lt;=0,0,ROUND(MIN(AH309,MAX(0,$F309-SUMPRODUCT(($AT$3:$BE$3&lt;AT$3)*$AH309:$AS309))),2))</f>
        <v/>
      </c>
      <c r="AU309">
        <f>IF(AI309&lt;=0,0,ROUND(MIN(AI309,MAX(0,$F309-SUMPRODUCT(($AT$3:$BE$3&lt;AU$3)*$AH309:$AS309))),2))</f>
        <v/>
      </c>
      <c r="AV309">
        <f>IF(AJ309&lt;=0,0,ROUND(MIN(AJ309,MAX(0,$F309-SUMPRODUCT(($AT$3:$BE$3&lt;AV$3)*$AH309:$AS309))),2))</f>
        <v/>
      </c>
      <c r="AW309">
        <f>IF(AK309&lt;=0,0,ROUND(MIN(AK309,MAX(0,$F309-SUMPRODUCT(($AT$3:$BE$3&lt;AW$3)*$AH309:$AS309))),2))</f>
        <v/>
      </c>
      <c r="AX309">
        <f>IF(AL309&lt;=0,0,ROUND(MIN(AL309,MAX(0,$F309-SUMPRODUCT(($AT$3:$BE$3&lt;AX$3)*$AH309:$AS309))),2))</f>
        <v/>
      </c>
      <c r="AY309">
        <f>IF(AM309&lt;=0,0,ROUND(MIN(AM309,MAX(0,$F309-SUMPRODUCT(($AT$3:$BE$3&lt;AY$3)*$AH309:$AS309))),2))</f>
        <v/>
      </c>
      <c r="AZ309">
        <f>IF(AN309&lt;=0,0,ROUND(MIN(AN309,MAX(0,$F309-SUMPRODUCT(($AT$3:$BE$3&lt;AZ$3)*$AH309:$AS309))),2))</f>
        <v/>
      </c>
      <c r="BA309">
        <f>IF(AO309&lt;=0,0,ROUND(MIN(AO309,MAX(0,$F309-SUMPRODUCT(($AT$3:$BE$3&lt;BA$3)*$AH309:$AS309))),2))</f>
        <v/>
      </c>
      <c r="BB309">
        <f>IF(AP309&lt;=0,0,ROUND(MIN(AP309,MAX(0,$F309-SUMPRODUCT(($AT$3:$BE$3&lt;BB$3)*$AH309:$AS309))),2))</f>
        <v/>
      </c>
      <c r="BC309">
        <f>IF(AQ309&lt;=0,0,ROUND(MIN(AQ309,MAX(0,$F309-SUMPRODUCT(($AT$3:$BE$3&lt;BC$3)*$AH309:$AS309))),2))</f>
        <v/>
      </c>
      <c r="BD309">
        <f>IF(AR309&lt;=0,0,ROUND(MIN(AR309,MAX(0,$F309-SUMPRODUCT(($AT$3:$BE$3&lt;BD$3)*$AH309:$AS309))),2))</f>
        <v/>
      </c>
      <c r="BE309">
        <f>IF(AS309&lt;=0,0,ROUND(MIN(AS309,MAX(0,$F309-SUMPRODUCT(($AT$3:$BE$3&lt;BE$3)*$AH309:$AS309))),2))</f>
        <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row>
    <row r="310">
      <c r="A310" t="n">
        <v>305</v>
      </c>
      <c r="B310" s="29">
        <f>Months!B310</f>
        <v/>
      </c>
      <c r="C310">
        <f>Months!C310</f>
        <v/>
      </c>
      <c r="D310">
        <f>Months!D310</f>
        <v/>
      </c>
      <c r="E310">
        <f>SUM(V310:AG310)</f>
        <v/>
      </c>
      <c r="F310">
        <f>MAX(0,ROUND(C310+D310-E310,2))</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f>IF(AH310&lt;=0,0,ROUND(MIN(AH310,MAX(0,$F310-SUMPRODUCT(($AT$3:$BE$3&lt;AT$3)*$AH310:$AS310))),2))</f>
        <v/>
      </c>
      <c r="AU310">
        <f>IF(AI310&lt;=0,0,ROUND(MIN(AI310,MAX(0,$F310-SUMPRODUCT(($AT$3:$BE$3&lt;AU$3)*$AH310:$AS310))),2))</f>
        <v/>
      </c>
      <c r="AV310">
        <f>IF(AJ310&lt;=0,0,ROUND(MIN(AJ310,MAX(0,$F310-SUMPRODUCT(($AT$3:$BE$3&lt;AV$3)*$AH310:$AS310))),2))</f>
        <v/>
      </c>
      <c r="AW310">
        <f>IF(AK310&lt;=0,0,ROUND(MIN(AK310,MAX(0,$F310-SUMPRODUCT(($AT$3:$BE$3&lt;AW$3)*$AH310:$AS310))),2))</f>
        <v/>
      </c>
      <c r="AX310">
        <f>IF(AL310&lt;=0,0,ROUND(MIN(AL310,MAX(0,$F310-SUMPRODUCT(($AT$3:$BE$3&lt;AX$3)*$AH310:$AS310))),2))</f>
        <v/>
      </c>
      <c r="AY310">
        <f>IF(AM310&lt;=0,0,ROUND(MIN(AM310,MAX(0,$F310-SUMPRODUCT(($AT$3:$BE$3&lt;AY$3)*$AH310:$AS310))),2))</f>
        <v/>
      </c>
      <c r="AZ310">
        <f>IF(AN310&lt;=0,0,ROUND(MIN(AN310,MAX(0,$F310-SUMPRODUCT(($AT$3:$BE$3&lt;AZ$3)*$AH310:$AS310))),2))</f>
        <v/>
      </c>
      <c r="BA310">
        <f>IF(AO310&lt;=0,0,ROUND(MIN(AO310,MAX(0,$F310-SUMPRODUCT(($AT$3:$BE$3&lt;BA$3)*$AH310:$AS310))),2))</f>
        <v/>
      </c>
      <c r="BB310">
        <f>IF(AP310&lt;=0,0,ROUND(MIN(AP310,MAX(0,$F310-SUMPRODUCT(($AT$3:$BE$3&lt;BB$3)*$AH310:$AS310))),2))</f>
        <v/>
      </c>
      <c r="BC310">
        <f>IF(AQ310&lt;=0,0,ROUND(MIN(AQ310,MAX(0,$F310-SUMPRODUCT(($AT$3:$BE$3&lt;BC$3)*$AH310:$AS310))),2))</f>
        <v/>
      </c>
      <c r="BD310">
        <f>IF(AR310&lt;=0,0,ROUND(MIN(AR310,MAX(0,$F310-SUMPRODUCT(($AT$3:$BE$3&lt;BD$3)*$AH310:$AS310))),2))</f>
        <v/>
      </c>
      <c r="BE310">
        <f>IF(AS310&lt;=0,0,ROUND(MIN(AS310,MAX(0,$F310-SUMPRODUCT(($AT$3:$BE$3&lt;BE$3)*$AH310:$AS310))),2))</f>
        <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row>
    <row r="311">
      <c r="A311" t="n">
        <v>306</v>
      </c>
      <c r="B311" s="29">
        <f>Months!B311</f>
        <v/>
      </c>
      <c r="C311">
        <f>Months!C311</f>
        <v/>
      </c>
      <c r="D311">
        <f>Months!D311</f>
        <v/>
      </c>
      <c r="E311">
        <f>SUM(V311:AG311)</f>
        <v/>
      </c>
      <c r="F311">
        <f>MAX(0,ROUND(C311+D311-E311,2))</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f>IF(AH311&lt;=0,0,ROUND(MIN(AH311,MAX(0,$F311-SUMPRODUCT(($AT$3:$BE$3&lt;AT$3)*$AH311:$AS311))),2))</f>
        <v/>
      </c>
      <c r="AU311">
        <f>IF(AI311&lt;=0,0,ROUND(MIN(AI311,MAX(0,$F311-SUMPRODUCT(($AT$3:$BE$3&lt;AU$3)*$AH311:$AS311))),2))</f>
        <v/>
      </c>
      <c r="AV311">
        <f>IF(AJ311&lt;=0,0,ROUND(MIN(AJ311,MAX(0,$F311-SUMPRODUCT(($AT$3:$BE$3&lt;AV$3)*$AH311:$AS311))),2))</f>
        <v/>
      </c>
      <c r="AW311">
        <f>IF(AK311&lt;=0,0,ROUND(MIN(AK311,MAX(0,$F311-SUMPRODUCT(($AT$3:$BE$3&lt;AW$3)*$AH311:$AS311))),2))</f>
        <v/>
      </c>
      <c r="AX311">
        <f>IF(AL311&lt;=0,0,ROUND(MIN(AL311,MAX(0,$F311-SUMPRODUCT(($AT$3:$BE$3&lt;AX$3)*$AH311:$AS311))),2))</f>
        <v/>
      </c>
      <c r="AY311">
        <f>IF(AM311&lt;=0,0,ROUND(MIN(AM311,MAX(0,$F311-SUMPRODUCT(($AT$3:$BE$3&lt;AY$3)*$AH311:$AS311))),2))</f>
        <v/>
      </c>
      <c r="AZ311">
        <f>IF(AN311&lt;=0,0,ROUND(MIN(AN311,MAX(0,$F311-SUMPRODUCT(($AT$3:$BE$3&lt;AZ$3)*$AH311:$AS311))),2))</f>
        <v/>
      </c>
      <c r="BA311">
        <f>IF(AO311&lt;=0,0,ROUND(MIN(AO311,MAX(0,$F311-SUMPRODUCT(($AT$3:$BE$3&lt;BA$3)*$AH311:$AS311))),2))</f>
        <v/>
      </c>
      <c r="BB311">
        <f>IF(AP311&lt;=0,0,ROUND(MIN(AP311,MAX(0,$F311-SUMPRODUCT(($AT$3:$BE$3&lt;BB$3)*$AH311:$AS311))),2))</f>
        <v/>
      </c>
      <c r="BC311">
        <f>IF(AQ311&lt;=0,0,ROUND(MIN(AQ311,MAX(0,$F311-SUMPRODUCT(($AT$3:$BE$3&lt;BC$3)*$AH311:$AS311))),2))</f>
        <v/>
      </c>
      <c r="BD311">
        <f>IF(AR311&lt;=0,0,ROUND(MIN(AR311,MAX(0,$F311-SUMPRODUCT(($AT$3:$BE$3&lt;BD$3)*$AH311:$AS311))),2))</f>
        <v/>
      </c>
      <c r="BE311">
        <f>IF(AS311&lt;=0,0,ROUND(MIN(AS311,MAX(0,$F311-SUMPRODUCT(($AT$3:$BE$3&lt;BE$3)*$AH311:$AS311))),2))</f>
        <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row>
    <row r="312">
      <c r="A312" t="n">
        <v>307</v>
      </c>
      <c r="B312" s="29">
        <f>Months!B312</f>
        <v/>
      </c>
      <c r="C312">
        <f>Months!C312</f>
        <v/>
      </c>
      <c r="D312">
        <f>Months!D312</f>
        <v/>
      </c>
      <c r="E312">
        <f>SUM(V312:AG312)</f>
        <v/>
      </c>
      <c r="F312">
        <f>MAX(0,ROUND(C312+D312-E312,2))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f>IF(AH312&lt;=0,0,ROUND(MIN(AH312,MAX(0,$F312-SUMPRODUCT(($AT$3:$BE$3&lt;AT$3)*$AH312:$AS312))),2))</f>
        <v/>
      </c>
      <c r="AU312">
        <f>IF(AI312&lt;=0,0,ROUND(MIN(AI312,MAX(0,$F312-SUMPRODUCT(($AT$3:$BE$3&lt;AU$3)*$AH312:$AS312))),2))</f>
        <v/>
      </c>
      <c r="AV312">
        <f>IF(AJ312&lt;=0,0,ROUND(MIN(AJ312,MAX(0,$F312-SUMPRODUCT(($AT$3:$BE$3&lt;AV$3)*$AH312:$AS312))),2))</f>
        <v/>
      </c>
      <c r="AW312">
        <f>IF(AK312&lt;=0,0,ROUND(MIN(AK312,MAX(0,$F312-SUMPRODUCT(($AT$3:$BE$3&lt;AW$3)*$AH312:$AS312))),2))</f>
        <v/>
      </c>
      <c r="AX312">
        <f>IF(AL312&lt;=0,0,ROUND(MIN(AL312,MAX(0,$F312-SUMPRODUCT(($AT$3:$BE$3&lt;AX$3)*$AH312:$AS312))),2))</f>
        <v/>
      </c>
      <c r="AY312">
        <f>IF(AM312&lt;=0,0,ROUND(MIN(AM312,MAX(0,$F312-SUMPRODUCT(($AT$3:$BE$3&lt;AY$3)*$AH312:$AS312))),2))</f>
        <v/>
      </c>
      <c r="AZ312">
        <f>IF(AN312&lt;=0,0,ROUND(MIN(AN312,MAX(0,$F312-SUMPRODUCT(($AT$3:$BE$3&lt;AZ$3)*$AH312:$AS312))),2))</f>
        <v/>
      </c>
      <c r="BA312">
        <f>IF(AO312&lt;=0,0,ROUND(MIN(AO312,MAX(0,$F312-SUMPRODUCT(($AT$3:$BE$3&lt;BA$3)*$AH312:$AS312))),2))</f>
        <v/>
      </c>
      <c r="BB312">
        <f>IF(AP312&lt;=0,0,ROUND(MIN(AP312,MAX(0,$F312-SUMPRODUCT(($AT$3:$BE$3&lt;BB$3)*$AH312:$AS312))),2))</f>
        <v/>
      </c>
      <c r="BC312">
        <f>IF(AQ312&lt;=0,0,ROUND(MIN(AQ312,MAX(0,$F312-SUMPRODUCT(($AT$3:$BE$3&lt;BC$3)*$AH312:$AS312))),2))</f>
        <v/>
      </c>
      <c r="BD312">
        <f>IF(AR312&lt;=0,0,ROUND(MIN(AR312,MAX(0,$F312-SUMPRODUCT(($AT$3:$BE$3&lt;BD$3)*$AH312:$AS312))),2))</f>
        <v/>
      </c>
      <c r="BE312">
        <f>IF(AS312&lt;=0,0,ROUND(MIN(AS312,MAX(0,$F312-SUMPRODUCT(($AT$3:$BE$3&lt;BE$3)*$AH312:$AS312))),2))</f>
        <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row>
    <row r="313">
      <c r="A313" t="n">
        <v>308</v>
      </c>
      <c r="B313" s="29">
        <f>Months!B313</f>
        <v/>
      </c>
      <c r="C313">
        <f>Months!C313</f>
        <v/>
      </c>
      <c r="D313">
        <f>Months!D313</f>
        <v/>
      </c>
      <c r="E313">
        <f>SUM(V313:AG313)</f>
        <v/>
      </c>
      <c r="F313">
        <f>MAX(0,ROUND(C313+D313-E313,2))</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f>IF(AH313&lt;=0,0,ROUND(MIN(AH313,MAX(0,$F313-SUMPRODUCT(($AT$3:$BE$3&lt;AT$3)*$AH313:$AS313))),2))</f>
        <v/>
      </c>
      <c r="AU313">
        <f>IF(AI313&lt;=0,0,ROUND(MIN(AI313,MAX(0,$F313-SUMPRODUCT(($AT$3:$BE$3&lt;AU$3)*$AH313:$AS313))),2))</f>
        <v/>
      </c>
      <c r="AV313">
        <f>IF(AJ313&lt;=0,0,ROUND(MIN(AJ313,MAX(0,$F313-SUMPRODUCT(($AT$3:$BE$3&lt;AV$3)*$AH313:$AS313))),2))</f>
        <v/>
      </c>
      <c r="AW313">
        <f>IF(AK313&lt;=0,0,ROUND(MIN(AK313,MAX(0,$F313-SUMPRODUCT(($AT$3:$BE$3&lt;AW$3)*$AH313:$AS313))),2))</f>
        <v/>
      </c>
      <c r="AX313">
        <f>IF(AL313&lt;=0,0,ROUND(MIN(AL313,MAX(0,$F313-SUMPRODUCT(($AT$3:$BE$3&lt;AX$3)*$AH313:$AS313))),2))</f>
        <v/>
      </c>
      <c r="AY313">
        <f>IF(AM313&lt;=0,0,ROUND(MIN(AM313,MAX(0,$F313-SUMPRODUCT(($AT$3:$BE$3&lt;AY$3)*$AH313:$AS313))),2))</f>
        <v/>
      </c>
      <c r="AZ313">
        <f>IF(AN313&lt;=0,0,ROUND(MIN(AN313,MAX(0,$F313-SUMPRODUCT(($AT$3:$BE$3&lt;AZ$3)*$AH313:$AS313))),2))</f>
        <v/>
      </c>
      <c r="BA313">
        <f>IF(AO313&lt;=0,0,ROUND(MIN(AO313,MAX(0,$F313-SUMPRODUCT(($AT$3:$BE$3&lt;BA$3)*$AH313:$AS313))),2))</f>
        <v/>
      </c>
      <c r="BB313">
        <f>IF(AP313&lt;=0,0,ROUND(MIN(AP313,MAX(0,$F313-SUMPRODUCT(($AT$3:$BE$3&lt;BB$3)*$AH313:$AS313))),2))</f>
        <v/>
      </c>
      <c r="BC313">
        <f>IF(AQ313&lt;=0,0,ROUND(MIN(AQ313,MAX(0,$F313-SUMPRODUCT(($AT$3:$BE$3&lt;BC$3)*$AH313:$AS313))),2))</f>
        <v/>
      </c>
      <c r="BD313">
        <f>IF(AR313&lt;=0,0,ROUND(MIN(AR313,MAX(0,$F313-SUMPRODUCT(($AT$3:$BE$3&lt;BD$3)*$AH313:$AS313))),2))</f>
        <v/>
      </c>
      <c r="BE313">
        <f>IF(AS313&lt;=0,0,ROUND(MIN(AS313,MAX(0,$F313-SUMPRODUCT(($AT$3:$BE$3&lt;BE$3)*$AH313:$AS313))),2))</f>
        <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row>
    <row r="314">
      <c r="A314" t="n">
        <v>309</v>
      </c>
      <c r="B314" s="29">
        <f>Months!B314</f>
        <v/>
      </c>
      <c r="C314">
        <f>Months!C314</f>
        <v/>
      </c>
      <c r="D314">
        <f>Months!D314</f>
        <v/>
      </c>
      <c r="E314">
        <f>SUM(V314:AG314)</f>
        <v/>
      </c>
      <c r="F314">
        <f>MAX(0,ROUND(C314+D314-E314,2))</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f>IF(AH314&lt;=0,0,ROUND(MIN(AH314,MAX(0,$F314-SUMPRODUCT(($AT$3:$BE$3&lt;AT$3)*$AH314:$AS314))),2))</f>
        <v/>
      </c>
      <c r="AU314">
        <f>IF(AI314&lt;=0,0,ROUND(MIN(AI314,MAX(0,$F314-SUMPRODUCT(($AT$3:$BE$3&lt;AU$3)*$AH314:$AS314))),2))</f>
        <v/>
      </c>
      <c r="AV314">
        <f>IF(AJ314&lt;=0,0,ROUND(MIN(AJ314,MAX(0,$F314-SUMPRODUCT(($AT$3:$BE$3&lt;AV$3)*$AH314:$AS314))),2))</f>
        <v/>
      </c>
      <c r="AW314">
        <f>IF(AK314&lt;=0,0,ROUND(MIN(AK314,MAX(0,$F314-SUMPRODUCT(($AT$3:$BE$3&lt;AW$3)*$AH314:$AS314))),2))</f>
        <v/>
      </c>
      <c r="AX314">
        <f>IF(AL314&lt;=0,0,ROUND(MIN(AL314,MAX(0,$F314-SUMPRODUCT(($AT$3:$BE$3&lt;AX$3)*$AH314:$AS314))),2))</f>
        <v/>
      </c>
      <c r="AY314">
        <f>IF(AM314&lt;=0,0,ROUND(MIN(AM314,MAX(0,$F314-SUMPRODUCT(($AT$3:$BE$3&lt;AY$3)*$AH314:$AS314))),2))</f>
        <v/>
      </c>
      <c r="AZ314">
        <f>IF(AN314&lt;=0,0,ROUND(MIN(AN314,MAX(0,$F314-SUMPRODUCT(($AT$3:$BE$3&lt;AZ$3)*$AH314:$AS314))),2))</f>
        <v/>
      </c>
      <c r="BA314">
        <f>IF(AO314&lt;=0,0,ROUND(MIN(AO314,MAX(0,$F314-SUMPRODUCT(($AT$3:$BE$3&lt;BA$3)*$AH314:$AS314))),2))</f>
        <v/>
      </c>
      <c r="BB314">
        <f>IF(AP314&lt;=0,0,ROUND(MIN(AP314,MAX(0,$F314-SUMPRODUCT(($AT$3:$BE$3&lt;BB$3)*$AH314:$AS314))),2))</f>
        <v/>
      </c>
      <c r="BC314">
        <f>IF(AQ314&lt;=0,0,ROUND(MIN(AQ314,MAX(0,$F314-SUMPRODUCT(($AT$3:$BE$3&lt;BC$3)*$AH314:$AS314))),2))</f>
        <v/>
      </c>
      <c r="BD314">
        <f>IF(AR314&lt;=0,0,ROUND(MIN(AR314,MAX(0,$F314-SUMPRODUCT(($AT$3:$BE$3&lt;BD$3)*$AH314:$AS314))),2))</f>
        <v/>
      </c>
      <c r="BE314">
        <f>IF(AS314&lt;=0,0,ROUND(MIN(AS314,MAX(0,$F314-SUMPRODUCT(($AT$3:$BE$3&lt;BE$3)*$AH314:$AS314))),2))</f>
        <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row>
    <row r="315">
      <c r="A315" t="n">
        <v>310</v>
      </c>
      <c r="B315" s="29">
        <f>Months!B315</f>
        <v/>
      </c>
      <c r="C315">
        <f>Months!C315</f>
        <v/>
      </c>
      <c r="D315">
        <f>Months!D315</f>
        <v/>
      </c>
      <c r="E315">
        <f>SUM(V315:AG315)</f>
        <v/>
      </c>
      <c r="F315">
        <f>MAX(0,ROUND(C315+D315-E315,2))</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f>IF(AH315&lt;=0,0,ROUND(MIN(AH315,MAX(0,$F315-SUMPRODUCT(($AT$3:$BE$3&lt;AT$3)*$AH315:$AS315))),2))</f>
        <v/>
      </c>
      <c r="AU315">
        <f>IF(AI315&lt;=0,0,ROUND(MIN(AI315,MAX(0,$F315-SUMPRODUCT(($AT$3:$BE$3&lt;AU$3)*$AH315:$AS315))),2))</f>
        <v/>
      </c>
      <c r="AV315">
        <f>IF(AJ315&lt;=0,0,ROUND(MIN(AJ315,MAX(0,$F315-SUMPRODUCT(($AT$3:$BE$3&lt;AV$3)*$AH315:$AS315))),2))</f>
        <v/>
      </c>
      <c r="AW315">
        <f>IF(AK315&lt;=0,0,ROUND(MIN(AK315,MAX(0,$F315-SUMPRODUCT(($AT$3:$BE$3&lt;AW$3)*$AH315:$AS315))),2))</f>
        <v/>
      </c>
      <c r="AX315">
        <f>IF(AL315&lt;=0,0,ROUND(MIN(AL315,MAX(0,$F315-SUMPRODUCT(($AT$3:$BE$3&lt;AX$3)*$AH315:$AS315))),2))</f>
        <v/>
      </c>
      <c r="AY315">
        <f>IF(AM315&lt;=0,0,ROUND(MIN(AM315,MAX(0,$F315-SUMPRODUCT(($AT$3:$BE$3&lt;AY$3)*$AH315:$AS315))),2))</f>
        <v/>
      </c>
      <c r="AZ315">
        <f>IF(AN315&lt;=0,0,ROUND(MIN(AN315,MAX(0,$F315-SUMPRODUCT(($AT$3:$BE$3&lt;AZ$3)*$AH315:$AS315))),2))</f>
        <v/>
      </c>
      <c r="BA315">
        <f>IF(AO315&lt;=0,0,ROUND(MIN(AO315,MAX(0,$F315-SUMPRODUCT(($AT$3:$BE$3&lt;BA$3)*$AH315:$AS315))),2))</f>
        <v/>
      </c>
      <c r="BB315">
        <f>IF(AP315&lt;=0,0,ROUND(MIN(AP315,MAX(0,$F315-SUMPRODUCT(($AT$3:$BE$3&lt;BB$3)*$AH315:$AS315))),2))</f>
        <v/>
      </c>
      <c r="BC315">
        <f>IF(AQ315&lt;=0,0,ROUND(MIN(AQ315,MAX(0,$F315-SUMPRODUCT(($AT$3:$BE$3&lt;BC$3)*$AH315:$AS315))),2))</f>
        <v/>
      </c>
      <c r="BD315">
        <f>IF(AR315&lt;=0,0,ROUND(MIN(AR315,MAX(0,$F315-SUMPRODUCT(($AT$3:$BE$3&lt;BD$3)*$AH315:$AS315))),2))</f>
        <v/>
      </c>
      <c r="BE315">
        <f>IF(AS315&lt;=0,0,ROUND(MIN(AS315,MAX(0,$F315-SUMPRODUCT(($AT$3:$BE$3&lt;BE$3)*$AH315:$AS315))),2))</f>
        <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row>
    <row r="316">
      <c r="A316" t="n">
        <v>311</v>
      </c>
      <c r="B316" s="29">
        <f>Months!B316</f>
        <v/>
      </c>
      <c r="C316">
        <f>Months!C316</f>
        <v/>
      </c>
      <c r="D316">
        <f>Months!D316</f>
        <v/>
      </c>
      <c r="E316">
        <f>SUM(V316:AG316)</f>
        <v/>
      </c>
      <c r="F316">
        <f>MAX(0,ROUND(C316+D316-E316,2))</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f>IF(AH316&lt;=0,0,ROUND(MIN(AH316,MAX(0,$F316-SUMPRODUCT(($AT$3:$BE$3&lt;AT$3)*$AH316:$AS316))),2))</f>
        <v/>
      </c>
      <c r="AU316">
        <f>IF(AI316&lt;=0,0,ROUND(MIN(AI316,MAX(0,$F316-SUMPRODUCT(($AT$3:$BE$3&lt;AU$3)*$AH316:$AS316))),2))</f>
        <v/>
      </c>
      <c r="AV316">
        <f>IF(AJ316&lt;=0,0,ROUND(MIN(AJ316,MAX(0,$F316-SUMPRODUCT(($AT$3:$BE$3&lt;AV$3)*$AH316:$AS316))),2))</f>
        <v/>
      </c>
      <c r="AW316">
        <f>IF(AK316&lt;=0,0,ROUND(MIN(AK316,MAX(0,$F316-SUMPRODUCT(($AT$3:$BE$3&lt;AW$3)*$AH316:$AS316))),2))</f>
        <v/>
      </c>
      <c r="AX316">
        <f>IF(AL316&lt;=0,0,ROUND(MIN(AL316,MAX(0,$F316-SUMPRODUCT(($AT$3:$BE$3&lt;AX$3)*$AH316:$AS316))),2))</f>
        <v/>
      </c>
      <c r="AY316">
        <f>IF(AM316&lt;=0,0,ROUND(MIN(AM316,MAX(0,$F316-SUMPRODUCT(($AT$3:$BE$3&lt;AY$3)*$AH316:$AS316))),2))</f>
        <v/>
      </c>
      <c r="AZ316">
        <f>IF(AN316&lt;=0,0,ROUND(MIN(AN316,MAX(0,$F316-SUMPRODUCT(($AT$3:$BE$3&lt;AZ$3)*$AH316:$AS316))),2))</f>
        <v/>
      </c>
      <c r="BA316">
        <f>IF(AO316&lt;=0,0,ROUND(MIN(AO316,MAX(0,$F316-SUMPRODUCT(($AT$3:$BE$3&lt;BA$3)*$AH316:$AS316))),2))</f>
        <v/>
      </c>
      <c r="BB316">
        <f>IF(AP316&lt;=0,0,ROUND(MIN(AP316,MAX(0,$F316-SUMPRODUCT(($AT$3:$BE$3&lt;BB$3)*$AH316:$AS316))),2))</f>
        <v/>
      </c>
      <c r="BC316">
        <f>IF(AQ316&lt;=0,0,ROUND(MIN(AQ316,MAX(0,$F316-SUMPRODUCT(($AT$3:$BE$3&lt;BC$3)*$AH316:$AS316))),2))</f>
        <v/>
      </c>
      <c r="BD316">
        <f>IF(AR316&lt;=0,0,ROUND(MIN(AR316,MAX(0,$F316-SUMPRODUCT(($AT$3:$BE$3&lt;BD$3)*$AH316:$AS316))),2))</f>
        <v/>
      </c>
      <c r="BE316">
        <f>IF(AS316&lt;=0,0,ROUND(MIN(AS316,MAX(0,$F316-SUMPRODUCT(($AT$3:$BE$3&lt;BE$3)*$AH316:$AS316))),2))</f>
        <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row>
    <row r="317">
      <c r="A317" t="n">
        <v>312</v>
      </c>
      <c r="B317" s="29">
        <f>Months!B317</f>
        <v/>
      </c>
      <c r="C317">
        <f>Months!C317</f>
        <v/>
      </c>
      <c r="D317">
        <f>Months!D317</f>
        <v/>
      </c>
      <c r="E317">
        <f>SUM(V317:AG317)</f>
        <v/>
      </c>
      <c r="F317">
        <f>MAX(0,ROUND(C317+D317-E317,2))</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f>IF(AH317&lt;=0,0,ROUND(MIN(AH317,MAX(0,$F317-SUMPRODUCT(($AT$3:$BE$3&lt;AT$3)*$AH317:$AS317))),2))</f>
        <v/>
      </c>
      <c r="AU317">
        <f>IF(AI317&lt;=0,0,ROUND(MIN(AI317,MAX(0,$F317-SUMPRODUCT(($AT$3:$BE$3&lt;AU$3)*$AH317:$AS317))),2))</f>
        <v/>
      </c>
      <c r="AV317">
        <f>IF(AJ317&lt;=0,0,ROUND(MIN(AJ317,MAX(0,$F317-SUMPRODUCT(($AT$3:$BE$3&lt;AV$3)*$AH317:$AS317))),2))</f>
        <v/>
      </c>
      <c r="AW317">
        <f>IF(AK317&lt;=0,0,ROUND(MIN(AK317,MAX(0,$F317-SUMPRODUCT(($AT$3:$BE$3&lt;AW$3)*$AH317:$AS317))),2))</f>
        <v/>
      </c>
      <c r="AX317">
        <f>IF(AL317&lt;=0,0,ROUND(MIN(AL317,MAX(0,$F317-SUMPRODUCT(($AT$3:$BE$3&lt;AX$3)*$AH317:$AS317))),2))</f>
        <v/>
      </c>
      <c r="AY317">
        <f>IF(AM317&lt;=0,0,ROUND(MIN(AM317,MAX(0,$F317-SUMPRODUCT(($AT$3:$BE$3&lt;AY$3)*$AH317:$AS317))),2))</f>
        <v/>
      </c>
      <c r="AZ317">
        <f>IF(AN317&lt;=0,0,ROUND(MIN(AN317,MAX(0,$F317-SUMPRODUCT(($AT$3:$BE$3&lt;AZ$3)*$AH317:$AS317))),2))</f>
        <v/>
      </c>
      <c r="BA317">
        <f>IF(AO317&lt;=0,0,ROUND(MIN(AO317,MAX(0,$F317-SUMPRODUCT(($AT$3:$BE$3&lt;BA$3)*$AH317:$AS317))),2))</f>
        <v/>
      </c>
      <c r="BB317">
        <f>IF(AP317&lt;=0,0,ROUND(MIN(AP317,MAX(0,$F317-SUMPRODUCT(($AT$3:$BE$3&lt;BB$3)*$AH317:$AS317))),2))</f>
        <v/>
      </c>
      <c r="BC317">
        <f>IF(AQ317&lt;=0,0,ROUND(MIN(AQ317,MAX(0,$F317-SUMPRODUCT(($AT$3:$BE$3&lt;BC$3)*$AH317:$AS317))),2))</f>
        <v/>
      </c>
      <c r="BD317">
        <f>IF(AR317&lt;=0,0,ROUND(MIN(AR317,MAX(0,$F317-SUMPRODUCT(($AT$3:$BE$3&lt;BD$3)*$AH317:$AS317))),2))</f>
        <v/>
      </c>
      <c r="BE317">
        <f>IF(AS317&lt;=0,0,ROUND(MIN(AS317,MAX(0,$F317-SUMPRODUCT(($AT$3:$BE$3&lt;BE$3)*$AH317:$AS317))),2))</f>
        <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row>
    <row r="318">
      <c r="A318" t="n">
        <v>313</v>
      </c>
      <c r="B318" s="29">
        <f>Months!B318</f>
        <v/>
      </c>
      <c r="C318">
        <f>Months!C318</f>
        <v/>
      </c>
      <c r="D318">
        <f>Months!D318</f>
        <v/>
      </c>
      <c r="E318">
        <f>SUM(V318:AG318)</f>
        <v/>
      </c>
      <c r="F318">
        <f>MAX(0,ROUND(C318+D318-E318,2))</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f>IF(AH318&lt;=0,0,ROUND(MIN(AH318,MAX(0,$F318-SUMPRODUCT(($AT$3:$BE$3&lt;AT$3)*$AH318:$AS318))),2))</f>
        <v/>
      </c>
      <c r="AU318">
        <f>IF(AI318&lt;=0,0,ROUND(MIN(AI318,MAX(0,$F318-SUMPRODUCT(($AT$3:$BE$3&lt;AU$3)*$AH318:$AS318))),2))</f>
        <v/>
      </c>
      <c r="AV318">
        <f>IF(AJ318&lt;=0,0,ROUND(MIN(AJ318,MAX(0,$F318-SUMPRODUCT(($AT$3:$BE$3&lt;AV$3)*$AH318:$AS318))),2))</f>
        <v/>
      </c>
      <c r="AW318">
        <f>IF(AK318&lt;=0,0,ROUND(MIN(AK318,MAX(0,$F318-SUMPRODUCT(($AT$3:$BE$3&lt;AW$3)*$AH318:$AS318))),2))</f>
        <v/>
      </c>
      <c r="AX318">
        <f>IF(AL318&lt;=0,0,ROUND(MIN(AL318,MAX(0,$F318-SUMPRODUCT(($AT$3:$BE$3&lt;AX$3)*$AH318:$AS318))),2))</f>
        <v/>
      </c>
      <c r="AY318">
        <f>IF(AM318&lt;=0,0,ROUND(MIN(AM318,MAX(0,$F318-SUMPRODUCT(($AT$3:$BE$3&lt;AY$3)*$AH318:$AS318))),2))</f>
        <v/>
      </c>
      <c r="AZ318">
        <f>IF(AN318&lt;=0,0,ROUND(MIN(AN318,MAX(0,$F318-SUMPRODUCT(($AT$3:$BE$3&lt;AZ$3)*$AH318:$AS318))),2))</f>
        <v/>
      </c>
      <c r="BA318">
        <f>IF(AO318&lt;=0,0,ROUND(MIN(AO318,MAX(0,$F318-SUMPRODUCT(($AT$3:$BE$3&lt;BA$3)*$AH318:$AS318))),2))</f>
        <v/>
      </c>
      <c r="BB318">
        <f>IF(AP318&lt;=0,0,ROUND(MIN(AP318,MAX(0,$F318-SUMPRODUCT(($AT$3:$BE$3&lt;BB$3)*$AH318:$AS318))),2))</f>
        <v/>
      </c>
      <c r="BC318">
        <f>IF(AQ318&lt;=0,0,ROUND(MIN(AQ318,MAX(0,$F318-SUMPRODUCT(($AT$3:$BE$3&lt;BC$3)*$AH318:$AS318))),2))</f>
        <v/>
      </c>
      <c r="BD318">
        <f>IF(AR318&lt;=0,0,ROUND(MIN(AR318,MAX(0,$F318-SUMPRODUCT(($AT$3:$BE$3&lt;BD$3)*$AH318:$AS318))),2))</f>
        <v/>
      </c>
      <c r="BE318">
        <f>IF(AS318&lt;=0,0,ROUND(MIN(AS318,MAX(0,$F318-SUMPRODUCT(($AT$3:$BE$3&lt;BE$3)*$AH318:$AS318))),2))</f>
        <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row>
    <row r="319">
      <c r="A319" t="n">
        <v>314</v>
      </c>
      <c r="B319" s="29">
        <f>Months!B319</f>
        <v/>
      </c>
      <c r="C319">
        <f>Months!C319</f>
        <v/>
      </c>
      <c r="D319">
        <f>Months!D319</f>
        <v/>
      </c>
      <c r="E319">
        <f>SUM(V319:AG319)</f>
        <v/>
      </c>
      <c r="F319">
        <f>MAX(0,ROUND(C319+D319-E319,2))</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f>IF(AH319&lt;=0,0,ROUND(MIN(AH319,MAX(0,$F319-SUMPRODUCT(($AT$3:$BE$3&lt;AT$3)*$AH319:$AS319))),2))</f>
        <v/>
      </c>
      <c r="AU319">
        <f>IF(AI319&lt;=0,0,ROUND(MIN(AI319,MAX(0,$F319-SUMPRODUCT(($AT$3:$BE$3&lt;AU$3)*$AH319:$AS319))),2))</f>
        <v/>
      </c>
      <c r="AV319">
        <f>IF(AJ319&lt;=0,0,ROUND(MIN(AJ319,MAX(0,$F319-SUMPRODUCT(($AT$3:$BE$3&lt;AV$3)*$AH319:$AS319))),2))</f>
        <v/>
      </c>
      <c r="AW319">
        <f>IF(AK319&lt;=0,0,ROUND(MIN(AK319,MAX(0,$F319-SUMPRODUCT(($AT$3:$BE$3&lt;AW$3)*$AH319:$AS319))),2))</f>
        <v/>
      </c>
      <c r="AX319">
        <f>IF(AL319&lt;=0,0,ROUND(MIN(AL319,MAX(0,$F319-SUMPRODUCT(($AT$3:$BE$3&lt;AX$3)*$AH319:$AS319))),2))</f>
        <v/>
      </c>
      <c r="AY319">
        <f>IF(AM319&lt;=0,0,ROUND(MIN(AM319,MAX(0,$F319-SUMPRODUCT(($AT$3:$BE$3&lt;AY$3)*$AH319:$AS319))),2))</f>
        <v/>
      </c>
      <c r="AZ319">
        <f>IF(AN319&lt;=0,0,ROUND(MIN(AN319,MAX(0,$F319-SUMPRODUCT(($AT$3:$BE$3&lt;AZ$3)*$AH319:$AS319))),2))</f>
        <v/>
      </c>
      <c r="BA319">
        <f>IF(AO319&lt;=0,0,ROUND(MIN(AO319,MAX(0,$F319-SUMPRODUCT(($AT$3:$BE$3&lt;BA$3)*$AH319:$AS319))),2))</f>
        <v/>
      </c>
      <c r="BB319">
        <f>IF(AP319&lt;=0,0,ROUND(MIN(AP319,MAX(0,$F319-SUMPRODUCT(($AT$3:$BE$3&lt;BB$3)*$AH319:$AS319))),2))</f>
        <v/>
      </c>
      <c r="BC319">
        <f>IF(AQ319&lt;=0,0,ROUND(MIN(AQ319,MAX(0,$F319-SUMPRODUCT(($AT$3:$BE$3&lt;BC$3)*$AH319:$AS319))),2))</f>
        <v/>
      </c>
      <c r="BD319">
        <f>IF(AR319&lt;=0,0,ROUND(MIN(AR319,MAX(0,$F319-SUMPRODUCT(($AT$3:$BE$3&lt;BD$3)*$AH319:$AS319))),2))</f>
        <v/>
      </c>
      <c r="BE319">
        <f>IF(AS319&lt;=0,0,ROUND(MIN(AS319,MAX(0,$F319-SUMPRODUCT(($AT$3:$BE$3&lt;BE$3)*$AH319:$AS319))),2))</f>
        <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row>
    <row r="320">
      <c r="A320" t="n">
        <v>315</v>
      </c>
      <c r="B320" s="29">
        <f>Months!B320</f>
        <v/>
      </c>
      <c r="C320">
        <f>Months!C320</f>
        <v/>
      </c>
      <c r="D320">
        <f>Months!D320</f>
        <v/>
      </c>
      <c r="E320">
        <f>SUM(V320:AG320)</f>
        <v/>
      </c>
      <c r="F320">
        <f>MAX(0,ROUND(C320+D320-E320,2))</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f>IF(AH320&lt;=0,0,ROUND(MIN(AH320,MAX(0,$F320-SUMPRODUCT(($AT$3:$BE$3&lt;AT$3)*$AH320:$AS320))),2))</f>
        <v/>
      </c>
      <c r="AU320">
        <f>IF(AI320&lt;=0,0,ROUND(MIN(AI320,MAX(0,$F320-SUMPRODUCT(($AT$3:$BE$3&lt;AU$3)*$AH320:$AS320))),2))</f>
        <v/>
      </c>
      <c r="AV320">
        <f>IF(AJ320&lt;=0,0,ROUND(MIN(AJ320,MAX(0,$F320-SUMPRODUCT(($AT$3:$BE$3&lt;AV$3)*$AH320:$AS320))),2))</f>
        <v/>
      </c>
      <c r="AW320">
        <f>IF(AK320&lt;=0,0,ROUND(MIN(AK320,MAX(0,$F320-SUMPRODUCT(($AT$3:$BE$3&lt;AW$3)*$AH320:$AS320))),2))</f>
        <v/>
      </c>
      <c r="AX320">
        <f>IF(AL320&lt;=0,0,ROUND(MIN(AL320,MAX(0,$F320-SUMPRODUCT(($AT$3:$BE$3&lt;AX$3)*$AH320:$AS320))),2))</f>
        <v/>
      </c>
      <c r="AY320">
        <f>IF(AM320&lt;=0,0,ROUND(MIN(AM320,MAX(0,$F320-SUMPRODUCT(($AT$3:$BE$3&lt;AY$3)*$AH320:$AS320))),2))</f>
        <v/>
      </c>
      <c r="AZ320">
        <f>IF(AN320&lt;=0,0,ROUND(MIN(AN320,MAX(0,$F320-SUMPRODUCT(($AT$3:$BE$3&lt;AZ$3)*$AH320:$AS320))),2))</f>
        <v/>
      </c>
      <c r="BA320">
        <f>IF(AO320&lt;=0,0,ROUND(MIN(AO320,MAX(0,$F320-SUMPRODUCT(($AT$3:$BE$3&lt;BA$3)*$AH320:$AS320))),2))</f>
        <v/>
      </c>
      <c r="BB320">
        <f>IF(AP320&lt;=0,0,ROUND(MIN(AP320,MAX(0,$F320-SUMPRODUCT(($AT$3:$BE$3&lt;BB$3)*$AH320:$AS320))),2))</f>
        <v/>
      </c>
      <c r="BC320">
        <f>IF(AQ320&lt;=0,0,ROUND(MIN(AQ320,MAX(0,$F320-SUMPRODUCT(($AT$3:$BE$3&lt;BC$3)*$AH320:$AS320))),2))</f>
        <v/>
      </c>
      <c r="BD320">
        <f>IF(AR320&lt;=0,0,ROUND(MIN(AR320,MAX(0,$F320-SUMPRODUCT(($AT$3:$BE$3&lt;BD$3)*$AH320:$AS320))),2))</f>
        <v/>
      </c>
      <c r="BE320">
        <f>IF(AS320&lt;=0,0,ROUND(MIN(AS320,MAX(0,$F320-SUMPRODUCT(($AT$3:$BE$3&lt;BE$3)*$AH320:$AS320))),2))</f>
        <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row>
    <row r="321">
      <c r="A321" t="n">
        <v>316</v>
      </c>
      <c r="B321" s="29">
        <f>Months!B321</f>
        <v/>
      </c>
      <c r="C321">
        <f>Months!C321</f>
        <v/>
      </c>
      <c r="D321">
        <f>Months!D321</f>
        <v/>
      </c>
      <c r="E321">
        <f>SUM(V321:AG321)</f>
        <v/>
      </c>
      <c r="F321">
        <f>MAX(0,ROUND(C321+D321-E321,2))</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f>IF(AH321&lt;=0,0,ROUND(MIN(AH321,MAX(0,$F321-SUMPRODUCT(($AT$3:$BE$3&lt;AT$3)*$AH321:$AS321))),2))</f>
        <v/>
      </c>
      <c r="AU321">
        <f>IF(AI321&lt;=0,0,ROUND(MIN(AI321,MAX(0,$F321-SUMPRODUCT(($AT$3:$BE$3&lt;AU$3)*$AH321:$AS321))),2))</f>
        <v/>
      </c>
      <c r="AV321">
        <f>IF(AJ321&lt;=0,0,ROUND(MIN(AJ321,MAX(0,$F321-SUMPRODUCT(($AT$3:$BE$3&lt;AV$3)*$AH321:$AS321))),2))</f>
        <v/>
      </c>
      <c r="AW321">
        <f>IF(AK321&lt;=0,0,ROUND(MIN(AK321,MAX(0,$F321-SUMPRODUCT(($AT$3:$BE$3&lt;AW$3)*$AH321:$AS321))),2))</f>
        <v/>
      </c>
      <c r="AX321">
        <f>IF(AL321&lt;=0,0,ROUND(MIN(AL321,MAX(0,$F321-SUMPRODUCT(($AT$3:$BE$3&lt;AX$3)*$AH321:$AS321))),2))</f>
        <v/>
      </c>
      <c r="AY321">
        <f>IF(AM321&lt;=0,0,ROUND(MIN(AM321,MAX(0,$F321-SUMPRODUCT(($AT$3:$BE$3&lt;AY$3)*$AH321:$AS321))),2))</f>
        <v/>
      </c>
      <c r="AZ321">
        <f>IF(AN321&lt;=0,0,ROUND(MIN(AN321,MAX(0,$F321-SUMPRODUCT(($AT$3:$BE$3&lt;AZ$3)*$AH321:$AS321))),2))</f>
        <v/>
      </c>
      <c r="BA321">
        <f>IF(AO321&lt;=0,0,ROUND(MIN(AO321,MAX(0,$F321-SUMPRODUCT(($AT$3:$BE$3&lt;BA$3)*$AH321:$AS321))),2))</f>
        <v/>
      </c>
      <c r="BB321">
        <f>IF(AP321&lt;=0,0,ROUND(MIN(AP321,MAX(0,$F321-SUMPRODUCT(($AT$3:$BE$3&lt;BB$3)*$AH321:$AS321))),2))</f>
        <v/>
      </c>
      <c r="BC321">
        <f>IF(AQ321&lt;=0,0,ROUND(MIN(AQ321,MAX(0,$F321-SUMPRODUCT(($AT$3:$BE$3&lt;BC$3)*$AH321:$AS321))),2))</f>
        <v/>
      </c>
      <c r="BD321">
        <f>IF(AR321&lt;=0,0,ROUND(MIN(AR321,MAX(0,$F321-SUMPRODUCT(($AT$3:$BE$3&lt;BD$3)*$AH321:$AS321))),2))</f>
        <v/>
      </c>
      <c r="BE321">
        <f>IF(AS321&lt;=0,0,ROUND(MIN(AS321,MAX(0,$F321-SUMPRODUCT(($AT$3:$BE$3&lt;BE$3)*$AH321:$AS321))),2))</f>
        <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row>
    <row r="322">
      <c r="A322" t="n">
        <v>317</v>
      </c>
      <c r="B322" s="29">
        <f>Months!B322</f>
        <v/>
      </c>
      <c r="C322">
        <f>Months!C322</f>
        <v/>
      </c>
      <c r="D322">
        <f>Months!D322</f>
        <v/>
      </c>
      <c r="E322">
        <f>SUM(V322:AG322)</f>
        <v/>
      </c>
      <c r="F322">
        <f>MAX(0,ROUND(C322+D322-E322,2))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f>IF(AH322&lt;=0,0,ROUND(MIN(AH322,MAX(0,$F322-SUMPRODUCT(($AT$3:$BE$3&lt;AT$3)*$AH322:$AS322))),2))</f>
        <v/>
      </c>
      <c r="AU322">
        <f>IF(AI322&lt;=0,0,ROUND(MIN(AI322,MAX(0,$F322-SUMPRODUCT(($AT$3:$BE$3&lt;AU$3)*$AH322:$AS322))),2))</f>
        <v/>
      </c>
      <c r="AV322">
        <f>IF(AJ322&lt;=0,0,ROUND(MIN(AJ322,MAX(0,$F322-SUMPRODUCT(($AT$3:$BE$3&lt;AV$3)*$AH322:$AS322))),2))</f>
        <v/>
      </c>
      <c r="AW322">
        <f>IF(AK322&lt;=0,0,ROUND(MIN(AK322,MAX(0,$F322-SUMPRODUCT(($AT$3:$BE$3&lt;AW$3)*$AH322:$AS322))),2))</f>
        <v/>
      </c>
      <c r="AX322">
        <f>IF(AL322&lt;=0,0,ROUND(MIN(AL322,MAX(0,$F322-SUMPRODUCT(($AT$3:$BE$3&lt;AX$3)*$AH322:$AS322))),2))</f>
        <v/>
      </c>
      <c r="AY322">
        <f>IF(AM322&lt;=0,0,ROUND(MIN(AM322,MAX(0,$F322-SUMPRODUCT(($AT$3:$BE$3&lt;AY$3)*$AH322:$AS322))),2))</f>
        <v/>
      </c>
      <c r="AZ322">
        <f>IF(AN322&lt;=0,0,ROUND(MIN(AN322,MAX(0,$F322-SUMPRODUCT(($AT$3:$BE$3&lt;AZ$3)*$AH322:$AS322))),2))</f>
        <v/>
      </c>
      <c r="BA322">
        <f>IF(AO322&lt;=0,0,ROUND(MIN(AO322,MAX(0,$F322-SUMPRODUCT(($AT$3:$BE$3&lt;BA$3)*$AH322:$AS322))),2))</f>
        <v/>
      </c>
      <c r="BB322">
        <f>IF(AP322&lt;=0,0,ROUND(MIN(AP322,MAX(0,$F322-SUMPRODUCT(($AT$3:$BE$3&lt;BB$3)*$AH322:$AS322))),2))</f>
        <v/>
      </c>
      <c r="BC322">
        <f>IF(AQ322&lt;=0,0,ROUND(MIN(AQ322,MAX(0,$F322-SUMPRODUCT(($AT$3:$BE$3&lt;BC$3)*$AH322:$AS322))),2))</f>
        <v/>
      </c>
      <c r="BD322">
        <f>IF(AR322&lt;=0,0,ROUND(MIN(AR322,MAX(0,$F322-SUMPRODUCT(($AT$3:$BE$3&lt;BD$3)*$AH322:$AS322))),2))</f>
        <v/>
      </c>
      <c r="BE322">
        <f>IF(AS322&lt;=0,0,ROUND(MIN(AS322,MAX(0,$F322-SUMPRODUCT(($AT$3:$BE$3&lt;BE$3)*$AH322:$AS322))),2))</f>
        <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row>
    <row r="323">
      <c r="A323" t="n">
        <v>318</v>
      </c>
      <c r="B323" s="29">
        <f>Months!B323</f>
        <v/>
      </c>
      <c r="C323">
        <f>Months!C323</f>
        <v/>
      </c>
      <c r="D323">
        <f>Months!D323</f>
        <v/>
      </c>
      <c r="E323">
        <f>SUM(V323:AG323)</f>
        <v/>
      </c>
      <c r="F323">
        <f>MAX(0,ROUND(C323+D323-E323,2))</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f>IF(AH323&lt;=0,0,ROUND(MIN(AH323,MAX(0,$F323-SUMPRODUCT(($AT$3:$BE$3&lt;AT$3)*$AH323:$AS323))),2))</f>
        <v/>
      </c>
      <c r="AU323">
        <f>IF(AI323&lt;=0,0,ROUND(MIN(AI323,MAX(0,$F323-SUMPRODUCT(($AT$3:$BE$3&lt;AU$3)*$AH323:$AS323))),2))</f>
        <v/>
      </c>
      <c r="AV323">
        <f>IF(AJ323&lt;=0,0,ROUND(MIN(AJ323,MAX(0,$F323-SUMPRODUCT(($AT$3:$BE$3&lt;AV$3)*$AH323:$AS323))),2))</f>
        <v/>
      </c>
      <c r="AW323">
        <f>IF(AK323&lt;=0,0,ROUND(MIN(AK323,MAX(0,$F323-SUMPRODUCT(($AT$3:$BE$3&lt;AW$3)*$AH323:$AS323))),2))</f>
        <v/>
      </c>
      <c r="AX323">
        <f>IF(AL323&lt;=0,0,ROUND(MIN(AL323,MAX(0,$F323-SUMPRODUCT(($AT$3:$BE$3&lt;AX$3)*$AH323:$AS323))),2))</f>
        <v/>
      </c>
      <c r="AY323">
        <f>IF(AM323&lt;=0,0,ROUND(MIN(AM323,MAX(0,$F323-SUMPRODUCT(($AT$3:$BE$3&lt;AY$3)*$AH323:$AS323))),2))</f>
        <v/>
      </c>
      <c r="AZ323">
        <f>IF(AN323&lt;=0,0,ROUND(MIN(AN323,MAX(0,$F323-SUMPRODUCT(($AT$3:$BE$3&lt;AZ$3)*$AH323:$AS323))),2))</f>
        <v/>
      </c>
      <c r="BA323">
        <f>IF(AO323&lt;=0,0,ROUND(MIN(AO323,MAX(0,$F323-SUMPRODUCT(($AT$3:$BE$3&lt;BA$3)*$AH323:$AS323))),2))</f>
        <v/>
      </c>
      <c r="BB323">
        <f>IF(AP323&lt;=0,0,ROUND(MIN(AP323,MAX(0,$F323-SUMPRODUCT(($AT$3:$BE$3&lt;BB$3)*$AH323:$AS323))),2))</f>
        <v/>
      </c>
      <c r="BC323">
        <f>IF(AQ323&lt;=0,0,ROUND(MIN(AQ323,MAX(0,$F323-SUMPRODUCT(($AT$3:$BE$3&lt;BC$3)*$AH323:$AS323))),2))</f>
        <v/>
      </c>
      <c r="BD323">
        <f>IF(AR323&lt;=0,0,ROUND(MIN(AR323,MAX(0,$F323-SUMPRODUCT(($AT$3:$BE$3&lt;BD$3)*$AH323:$AS323))),2))</f>
        <v/>
      </c>
      <c r="BE323">
        <f>IF(AS323&lt;=0,0,ROUND(MIN(AS323,MAX(0,$F323-SUMPRODUCT(($AT$3:$BE$3&lt;BE$3)*$AH323:$AS323))),2))</f>
        <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row>
    <row r="324">
      <c r="A324" t="n">
        <v>319</v>
      </c>
      <c r="B324" s="29">
        <f>Months!B324</f>
        <v/>
      </c>
      <c r="C324">
        <f>Months!C324</f>
        <v/>
      </c>
      <c r="D324">
        <f>Months!D324</f>
        <v/>
      </c>
      <c r="E324">
        <f>SUM(V324:AG324)</f>
        <v/>
      </c>
      <c r="F324">
        <f>MAX(0,ROUND(C324+D324-E324,2))</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f>IF(AH324&lt;=0,0,ROUND(MIN(AH324,MAX(0,$F324-SUMPRODUCT(($AT$3:$BE$3&lt;AT$3)*$AH324:$AS324))),2))</f>
        <v/>
      </c>
      <c r="AU324">
        <f>IF(AI324&lt;=0,0,ROUND(MIN(AI324,MAX(0,$F324-SUMPRODUCT(($AT$3:$BE$3&lt;AU$3)*$AH324:$AS324))),2))</f>
        <v/>
      </c>
      <c r="AV324">
        <f>IF(AJ324&lt;=0,0,ROUND(MIN(AJ324,MAX(0,$F324-SUMPRODUCT(($AT$3:$BE$3&lt;AV$3)*$AH324:$AS324))),2))</f>
        <v/>
      </c>
      <c r="AW324">
        <f>IF(AK324&lt;=0,0,ROUND(MIN(AK324,MAX(0,$F324-SUMPRODUCT(($AT$3:$BE$3&lt;AW$3)*$AH324:$AS324))),2))</f>
        <v/>
      </c>
      <c r="AX324">
        <f>IF(AL324&lt;=0,0,ROUND(MIN(AL324,MAX(0,$F324-SUMPRODUCT(($AT$3:$BE$3&lt;AX$3)*$AH324:$AS324))),2))</f>
        <v/>
      </c>
      <c r="AY324">
        <f>IF(AM324&lt;=0,0,ROUND(MIN(AM324,MAX(0,$F324-SUMPRODUCT(($AT$3:$BE$3&lt;AY$3)*$AH324:$AS324))),2))</f>
        <v/>
      </c>
      <c r="AZ324">
        <f>IF(AN324&lt;=0,0,ROUND(MIN(AN324,MAX(0,$F324-SUMPRODUCT(($AT$3:$BE$3&lt;AZ$3)*$AH324:$AS324))),2))</f>
        <v/>
      </c>
      <c r="BA324">
        <f>IF(AO324&lt;=0,0,ROUND(MIN(AO324,MAX(0,$F324-SUMPRODUCT(($AT$3:$BE$3&lt;BA$3)*$AH324:$AS324))),2))</f>
        <v/>
      </c>
      <c r="BB324">
        <f>IF(AP324&lt;=0,0,ROUND(MIN(AP324,MAX(0,$F324-SUMPRODUCT(($AT$3:$BE$3&lt;BB$3)*$AH324:$AS324))),2))</f>
        <v/>
      </c>
      <c r="BC324">
        <f>IF(AQ324&lt;=0,0,ROUND(MIN(AQ324,MAX(0,$F324-SUMPRODUCT(($AT$3:$BE$3&lt;BC$3)*$AH324:$AS324))),2))</f>
        <v/>
      </c>
      <c r="BD324">
        <f>IF(AR324&lt;=0,0,ROUND(MIN(AR324,MAX(0,$F324-SUMPRODUCT(($AT$3:$BE$3&lt;BD$3)*$AH324:$AS324))),2))</f>
        <v/>
      </c>
      <c r="BE324">
        <f>IF(AS324&lt;=0,0,ROUND(MIN(AS324,MAX(0,$F324-SUMPRODUCT(($AT$3:$BE$3&lt;BE$3)*$AH324:$AS324))),2))</f>
        <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row>
    <row r="325">
      <c r="A325" t="n">
        <v>320</v>
      </c>
      <c r="B325" s="29">
        <f>Months!B325</f>
        <v/>
      </c>
      <c r="C325">
        <f>Months!C325</f>
        <v/>
      </c>
      <c r="D325">
        <f>Months!D325</f>
        <v/>
      </c>
      <c r="E325">
        <f>SUM(V325:AG325)</f>
        <v/>
      </c>
      <c r="F325">
        <f>MAX(0,ROUND(C325+D325-E325,2))</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f>IF(AH325&lt;=0,0,ROUND(MIN(AH325,MAX(0,$F325-SUMPRODUCT(($AT$3:$BE$3&lt;AT$3)*$AH325:$AS325))),2))</f>
        <v/>
      </c>
      <c r="AU325">
        <f>IF(AI325&lt;=0,0,ROUND(MIN(AI325,MAX(0,$F325-SUMPRODUCT(($AT$3:$BE$3&lt;AU$3)*$AH325:$AS325))),2))</f>
        <v/>
      </c>
      <c r="AV325">
        <f>IF(AJ325&lt;=0,0,ROUND(MIN(AJ325,MAX(0,$F325-SUMPRODUCT(($AT$3:$BE$3&lt;AV$3)*$AH325:$AS325))),2))</f>
        <v/>
      </c>
      <c r="AW325">
        <f>IF(AK325&lt;=0,0,ROUND(MIN(AK325,MAX(0,$F325-SUMPRODUCT(($AT$3:$BE$3&lt;AW$3)*$AH325:$AS325))),2))</f>
        <v/>
      </c>
      <c r="AX325">
        <f>IF(AL325&lt;=0,0,ROUND(MIN(AL325,MAX(0,$F325-SUMPRODUCT(($AT$3:$BE$3&lt;AX$3)*$AH325:$AS325))),2))</f>
        <v/>
      </c>
      <c r="AY325">
        <f>IF(AM325&lt;=0,0,ROUND(MIN(AM325,MAX(0,$F325-SUMPRODUCT(($AT$3:$BE$3&lt;AY$3)*$AH325:$AS325))),2))</f>
        <v/>
      </c>
      <c r="AZ325">
        <f>IF(AN325&lt;=0,0,ROUND(MIN(AN325,MAX(0,$F325-SUMPRODUCT(($AT$3:$BE$3&lt;AZ$3)*$AH325:$AS325))),2))</f>
        <v/>
      </c>
      <c r="BA325">
        <f>IF(AO325&lt;=0,0,ROUND(MIN(AO325,MAX(0,$F325-SUMPRODUCT(($AT$3:$BE$3&lt;BA$3)*$AH325:$AS325))),2))</f>
        <v/>
      </c>
      <c r="BB325">
        <f>IF(AP325&lt;=0,0,ROUND(MIN(AP325,MAX(0,$F325-SUMPRODUCT(($AT$3:$BE$3&lt;BB$3)*$AH325:$AS325))),2))</f>
        <v/>
      </c>
      <c r="BC325">
        <f>IF(AQ325&lt;=0,0,ROUND(MIN(AQ325,MAX(0,$F325-SUMPRODUCT(($AT$3:$BE$3&lt;BC$3)*$AH325:$AS325))),2))</f>
        <v/>
      </c>
      <c r="BD325">
        <f>IF(AR325&lt;=0,0,ROUND(MIN(AR325,MAX(0,$F325-SUMPRODUCT(($AT$3:$BE$3&lt;BD$3)*$AH325:$AS325))),2))</f>
        <v/>
      </c>
      <c r="BE325">
        <f>IF(AS325&lt;=0,0,ROUND(MIN(AS325,MAX(0,$F325-SUMPRODUCT(($AT$3:$BE$3&lt;BE$3)*$AH325:$AS325))),2))</f>
        <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row>
    <row r="326">
      <c r="A326" t="n">
        <v>321</v>
      </c>
      <c r="B326" s="29">
        <f>Months!B326</f>
        <v/>
      </c>
      <c r="C326">
        <f>Months!C326</f>
        <v/>
      </c>
      <c r="D326">
        <f>Months!D326</f>
        <v/>
      </c>
      <c r="E326">
        <f>SUM(V326:AG326)</f>
        <v/>
      </c>
      <c r="F326">
        <f>MAX(0,ROUND(C326+D326-E326,2))</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f>IF(AH326&lt;=0,0,ROUND(MIN(AH326,MAX(0,$F326-SUMPRODUCT(($AT$3:$BE$3&lt;AT$3)*$AH326:$AS326))),2))</f>
        <v/>
      </c>
      <c r="AU326">
        <f>IF(AI326&lt;=0,0,ROUND(MIN(AI326,MAX(0,$F326-SUMPRODUCT(($AT$3:$BE$3&lt;AU$3)*$AH326:$AS326))),2))</f>
        <v/>
      </c>
      <c r="AV326">
        <f>IF(AJ326&lt;=0,0,ROUND(MIN(AJ326,MAX(0,$F326-SUMPRODUCT(($AT$3:$BE$3&lt;AV$3)*$AH326:$AS326))),2))</f>
        <v/>
      </c>
      <c r="AW326">
        <f>IF(AK326&lt;=0,0,ROUND(MIN(AK326,MAX(0,$F326-SUMPRODUCT(($AT$3:$BE$3&lt;AW$3)*$AH326:$AS326))),2))</f>
        <v/>
      </c>
      <c r="AX326">
        <f>IF(AL326&lt;=0,0,ROUND(MIN(AL326,MAX(0,$F326-SUMPRODUCT(($AT$3:$BE$3&lt;AX$3)*$AH326:$AS326))),2))</f>
        <v/>
      </c>
      <c r="AY326">
        <f>IF(AM326&lt;=0,0,ROUND(MIN(AM326,MAX(0,$F326-SUMPRODUCT(($AT$3:$BE$3&lt;AY$3)*$AH326:$AS326))),2))</f>
        <v/>
      </c>
      <c r="AZ326">
        <f>IF(AN326&lt;=0,0,ROUND(MIN(AN326,MAX(0,$F326-SUMPRODUCT(($AT$3:$BE$3&lt;AZ$3)*$AH326:$AS326))),2))</f>
        <v/>
      </c>
      <c r="BA326">
        <f>IF(AO326&lt;=0,0,ROUND(MIN(AO326,MAX(0,$F326-SUMPRODUCT(($AT$3:$BE$3&lt;BA$3)*$AH326:$AS326))),2))</f>
        <v/>
      </c>
      <c r="BB326">
        <f>IF(AP326&lt;=0,0,ROUND(MIN(AP326,MAX(0,$F326-SUMPRODUCT(($AT$3:$BE$3&lt;BB$3)*$AH326:$AS326))),2))</f>
        <v/>
      </c>
      <c r="BC326">
        <f>IF(AQ326&lt;=0,0,ROUND(MIN(AQ326,MAX(0,$F326-SUMPRODUCT(($AT$3:$BE$3&lt;BC$3)*$AH326:$AS326))),2))</f>
        <v/>
      </c>
      <c r="BD326">
        <f>IF(AR326&lt;=0,0,ROUND(MIN(AR326,MAX(0,$F326-SUMPRODUCT(($AT$3:$BE$3&lt;BD$3)*$AH326:$AS326))),2))</f>
        <v/>
      </c>
      <c r="BE326">
        <f>IF(AS326&lt;=0,0,ROUND(MIN(AS326,MAX(0,$F326-SUMPRODUCT(($AT$3:$BE$3&lt;BE$3)*$AH326:$AS326))),2))</f>
        <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row>
    <row r="327">
      <c r="A327" t="n">
        <v>322</v>
      </c>
      <c r="B327" s="29">
        <f>Months!B327</f>
        <v/>
      </c>
      <c r="C327">
        <f>Months!C327</f>
        <v/>
      </c>
      <c r="D327">
        <f>Months!D327</f>
        <v/>
      </c>
      <c r="E327">
        <f>SUM(V327:AG327)</f>
        <v/>
      </c>
      <c r="F327">
        <f>MAX(0,ROUND(C327+D327-E327,2))</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f>IF(AH327&lt;=0,0,ROUND(MIN(AH327,MAX(0,$F327-SUMPRODUCT(($AT$3:$BE$3&lt;AT$3)*$AH327:$AS327))),2))</f>
        <v/>
      </c>
      <c r="AU327">
        <f>IF(AI327&lt;=0,0,ROUND(MIN(AI327,MAX(0,$F327-SUMPRODUCT(($AT$3:$BE$3&lt;AU$3)*$AH327:$AS327))),2))</f>
        <v/>
      </c>
      <c r="AV327">
        <f>IF(AJ327&lt;=0,0,ROUND(MIN(AJ327,MAX(0,$F327-SUMPRODUCT(($AT$3:$BE$3&lt;AV$3)*$AH327:$AS327))),2))</f>
        <v/>
      </c>
      <c r="AW327">
        <f>IF(AK327&lt;=0,0,ROUND(MIN(AK327,MAX(0,$F327-SUMPRODUCT(($AT$3:$BE$3&lt;AW$3)*$AH327:$AS327))),2))</f>
        <v/>
      </c>
      <c r="AX327">
        <f>IF(AL327&lt;=0,0,ROUND(MIN(AL327,MAX(0,$F327-SUMPRODUCT(($AT$3:$BE$3&lt;AX$3)*$AH327:$AS327))),2))</f>
        <v/>
      </c>
      <c r="AY327">
        <f>IF(AM327&lt;=0,0,ROUND(MIN(AM327,MAX(0,$F327-SUMPRODUCT(($AT$3:$BE$3&lt;AY$3)*$AH327:$AS327))),2))</f>
        <v/>
      </c>
      <c r="AZ327">
        <f>IF(AN327&lt;=0,0,ROUND(MIN(AN327,MAX(0,$F327-SUMPRODUCT(($AT$3:$BE$3&lt;AZ$3)*$AH327:$AS327))),2))</f>
        <v/>
      </c>
      <c r="BA327">
        <f>IF(AO327&lt;=0,0,ROUND(MIN(AO327,MAX(0,$F327-SUMPRODUCT(($AT$3:$BE$3&lt;BA$3)*$AH327:$AS327))),2))</f>
        <v/>
      </c>
      <c r="BB327">
        <f>IF(AP327&lt;=0,0,ROUND(MIN(AP327,MAX(0,$F327-SUMPRODUCT(($AT$3:$BE$3&lt;BB$3)*$AH327:$AS327))),2))</f>
        <v/>
      </c>
      <c r="BC327">
        <f>IF(AQ327&lt;=0,0,ROUND(MIN(AQ327,MAX(0,$F327-SUMPRODUCT(($AT$3:$BE$3&lt;BC$3)*$AH327:$AS327))),2))</f>
        <v/>
      </c>
      <c r="BD327">
        <f>IF(AR327&lt;=0,0,ROUND(MIN(AR327,MAX(0,$F327-SUMPRODUCT(($AT$3:$BE$3&lt;BD$3)*$AH327:$AS327))),2))</f>
        <v/>
      </c>
      <c r="BE327">
        <f>IF(AS327&lt;=0,0,ROUND(MIN(AS327,MAX(0,$F327-SUMPRODUCT(($AT$3:$BE$3&lt;BE$3)*$AH327:$AS327))),2))</f>
        <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row>
    <row r="328">
      <c r="A328" t="n">
        <v>323</v>
      </c>
      <c r="B328" s="29">
        <f>Months!B328</f>
        <v/>
      </c>
      <c r="C328">
        <f>Months!C328</f>
        <v/>
      </c>
      <c r="D328">
        <f>Months!D328</f>
        <v/>
      </c>
      <c r="E328">
        <f>SUM(V328:AG328)</f>
        <v/>
      </c>
      <c r="F328">
        <f>MAX(0,ROUND(C328+D328-E328,2))</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f>IF(AH328&lt;=0,0,ROUND(MIN(AH328,MAX(0,$F328-SUMPRODUCT(($AT$3:$BE$3&lt;AT$3)*$AH328:$AS328))),2))</f>
        <v/>
      </c>
      <c r="AU328">
        <f>IF(AI328&lt;=0,0,ROUND(MIN(AI328,MAX(0,$F328-SUMPRODUCT(($AT$3:$BE$3&lt;AU$3)*$AH328:$AS328))),2))</f>
        <v/>
      </c>
      <c r="AV328">
        <f>IF(AJ328&lt;=0,0,ROUND(MIN(AJ328,MAX(0,$F328-SUMPRODUCT(($AT$3:$BE$3&lt;AV$3)*$AH328:$AS328))),2))</f>
        <v/>
      </c>
      <c r="AW328">
        <f>IF(AK328&lt;=0,0,ROUND(MIN(AK328,MAX(0,$F328-SUMPRODUCT(($AT$3:$BE$3&lt;AW$3)*$AH328:$AS328))),2))</f>
        <v/>
      </c>
      <c r="AX328">
        <f>IF(AL328&lt;=0,0,ROUND(MIN(AL328,MAX(0,$F328-SUMPRODUCT(($AT$3:$BE$3&lt;AX$3)*$AH328:$AS328))),2))</f>
        <v/>
      </c>
      <c r="AY328">
        <f>IF(AM328&lt;=0,0,ROUND(MIN(AM328,MAX(0,$F328-SUMPRODUCT(($AT$3:$BE$3&lt;AY$3)*$AH328:$AS328))),2))</f>
        <v/>
      </c>
      <c r="AZ328">
        <f>IF(AN328&lt;=0,0,ROUND(MIN(AN328,MAX(0,$F328-SUMPRODUCT(($AT$3:$BE$3&lt;AZ$3)*$AH328:$AS328))),2))</f>
        <v/>
      </c>
      <c r="BA328">
        <f>IF(AO328&lt;=0,0,ROUND(MIN(AO328,MAX(0,$F328-SUMPRODUCT(($AT$3:$BE$3&lt;BA$3)*$AH328:$AS328))),2))</f>
        <v/>
      </c>
      <c r="BB328">
        <f>IF(AP328&lt;=0,0,ROUND(MIN(AP328,MAX(0,$F328-SUMPRODUCT(($AT$3:$BE$3&lt;BB$3)*$AH328:$AS328))),2))</f>
        <v/>
      </c>
      <c r="BC328">
        <f>IF(AQ328&lt;=0,0,ROUND(MIN(AQ328,MAX(0,$F328-SUMPRODUCT(($AT$3:$BE$3&lt;BC$3)*$AH328:$AS328))),2))</f>
        <v/>
      </c>
      <c r="BD328">
        <f>IF(AR328&lt;=0,0,ROUND(MIN(AR328,MAX(0,$F328-SUMPRODUCT(($AT$3:$BE$3&lt;BD$3)*$AH328:$AS328))),2))</f>
        <v/>
      </c>
      <c r="BE328">
        <f>IF(AS328&lt;=0,0,ROUND(MIN(AS328,MAX(0,$F328-SUMPRODUCT(($AT$3:$BE$3&lt;BE$3)*$AH328:$AS328))),2))</f>
        <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row>
    <row r="329">
      <c r="A329" t="n">
        <v>324</v>
      </c>
      <c r="B329" s="29">
        <f>Months!B329</f>
        <v/>
      </c>
      <c r="C329">
        <f>Months!C329</f>
        <v/>
      </c>
      <c r="D329">
        <f>Months!D329</f>
        <v/>
      </c>
      <c r="E329">
        <f>SUM(V329:AG329)</f>
        <v/>
      </c>
      <c r="F329">
        <f>MAX(0,ROUND(C329+D329-E329,2))</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f>IF(AH329&lt;=0,0,ROUND(MIN(AH329,MAX(0,$F329-SUMPRODUCT(($AT$3:$BE$3&lt;AT$3)*$AH329:$AS329))),2))</f>
        <v/>
      </c>
      <c r="AU329">
        <f>IF(AI329&lt;=0,0,ROUND(MIN(AI329,MAX(0,$F329-SUMPRODUCT(($AT$3:$BE$3&lt;AU$3)*$AH329:$AS329))),2))</f>
        <v/>
      </c>
      <c r="AV329">
        <f>IF(AJ329&lt;=0,0,ROUND(MIN(AJ329,MAX(0,$F329-SUMPRODUCT(($AT$3:$BE$3&lt;AV$3)*$AH329:$AS329))),2))</f>
        <v/>
      </c>
      <c r="AW329">
        <f>IF(AK329&lt;=0,0,ROUND(MIN(AK329,MAX(0,$F329-SUMPRODUCT(($AT$3:$BE$3&lt;AW$3)*$AH329:$AS329))),2))</f>
        <v/>
      </c>
      <c r="AX329">
        <f>IF(AL329&lt;=0,0,ROUND(MIN(AL329,MAX(0,$F329-SUMPRODUCT(($AT$3:$BE$3&lt;AX$3)*$AH329:$AS329))),2))</f>
        <v/>
      </c>
      <c r="AY329">
        <f>IF(AM329&lt;=0,0,ROUND(MIN(AM329,MAX(0,$F329-SUMPRODUCT(($AT$3:$BE$3&lt;AY$3)*$AH329:$AS329))),2))</f>
        <v/>
      </c>
      <c r="AZ329">
        <f>IF(AN329&lt;=0,0,ROUND(MIN(AN329,MAX(0,$F329-SUMPRODUCT(($AT$3:$BE$3&lt;AZ$3)*$AH329:$AS329))),2))</f>
        <v/>
      </c>
      <c r="BA329">
        <f>IF(AO329&lt;=0,0,ROUND(MIN(AO329,MAX(0,$F329-SUMPRODUCT(($AT$3:$BE$3&lt;BA$3)*$AH329:$AS329))),2))</f>
        <v/>
      </c>
      <c r="BB329">
        <f>IF(AP329&lt;=0,0,ROUND(MIN(AP329,MAX(0,$F329-SUMPRODUCT(($AT$3:$BE$3&lt;BB$3)*$AH329:$AS329))),2))</f>
        <v/>
      </c>
      <c r="BC329">
        <f>IF(AQ329&lt;=0,0,ROUND(MIN(AQ329,MAX(0,$F329-SUMPRODUCT(($AT$3:$BE$3&lt;BC$3)*$AH329:$AS329))),2))</f>
        <v/>
      </c>
      <c r="BD329">
        <f>IF(AR329&lt;=0,0,ROUND(MIN(AR329,MAX(0,$F329-SUMPRODUCT(($AT$3:$BE$3&lt;BD$3)*$AH329:$AS329))),2))</f>
        <v/>
      </c>
      <c r="BE329">
        <f>IF(AS329&lt;=0,0,ROUND(MIN(AS329,MAX(0,$F329-SUMPRODUCT(($AT$3:$BE$3&lt;BE$3)*$AH329:$AS329))),2))</f>
        <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row>
    <row r="330">
      <c r="A330" t="n">
        <v>325</v>
      </c>
      <c r="B330" s="29">
        <f>Months!B330</f>
        <v/>
      </c>
      <c r="C330">
        <f>Months!C330</f>
        <v/>
      </c>
      <c r="D330">
        <f>Months!D330</f>
        <v/>
      </c>
      <c r="E330">
        <f>SUM(V330:AG330)</f>
        <v/>
      </c>
      <c r="F330">
        <f>MAX(0,ROUND(C330+D330-E330,2))</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f>IF(AH330&lt;=0,0,ROUND(MIN(AH330,MAX(0,$F330-SUMPRODUCT(($AT$3:$BE$3&lt;AT$3)*$AH330:$AS330))),2))</f>
        <v/>
      </c>
      <c r="AU330">
        <f>IF(AI330&lt;=0,0,ROUND(MIN(AI330,MAX(0,$F330-SUMPRODUCT(($AT$3:$BE$3&lt;AU$3)*$AH330:$AS330))),2))</f>
        <v/>
      </c>
      <c r="AV330">
        <f>IF(AJ330&lt;=0,0,ROUND(MIN(AJ330,MAX(0,$F330-SUMPRODUCT(($AT$3:$BE$3&lt;AV$3)*$AH330:$AS330))),2))</f>
        <v/>
      </c>
      <c r="AW330">
        <f>IF(AK330&lt;=0,0,ROUND(MIN(AK330,MAX(0,$F330-SUMPRODUCT(($AT$3:$BE$3&lt;AW$3)*$AH330:$AS330))),2))</f>
        <v/>
      </c>
      <c r="AX330">
        <f>IF(AL330&lt;=0,0,ROUND(MIN(AL330,MAX(0,$F330-SUMPRODUCT(($AT$3:$BE$3&lt;AX$3)*$AH330:$AS330))),2))</f>
        <v/>
      </c>
      <c r="AY330">
        <f>IF(AM330&lt;=0,0,ROUND(MIN(AM330,MAX(0,$F330-SUMPRODUCT(($AT$3:$BE$3&lt;AY$3)*$AH330:$AS330))),2))</f>
        <v/>
      </c>
      <c r="AZ330">
        <f>IF(AN330&lt;=0,0,ROUND(MIN(AN330,MAX(0,$F330-SUMPRODUCT(($AT$3:$BE$3&lt;AZ$3)*$AH330:$AS330))),2))</f>
        <v/>
      </c>
      <c r="BA330">
        <f>IF(AO330&lt;=0,0,ROUND(MIN(AO330,MAX(0,$F330-SUMPRODUCT(($AT$3:$BE$3&lt;BA$3)*$AH330:$AS330))),2))</f>
        <v/>
      </c>
      <c r="BB330">
        <f>IF(AP330&lt;=0,0,ROUND(MIN(AP330,MAX(0,$F330-SUMPRODUCT(($AT$3:$BE$3&lt;BB$3)*$AH330:$AS330))),2))</f>
        <v/>
      </c>
      <c r="BC330">
        <f>IF(AQ330&lt;=0,0,ROUND(MIN(AQ330,MAX(0,$F330-SUMPRODUCT(($AT$3:$BE$3&lt;BC$3)*$AH330:$AS330))),2))</f>
        <v/>
      </c>
      <c r="BD330">
        <f>IF(AR330&lt;=0,0,ROUND(MIN(AR330,MAX(0,$F330-SUMPRODUCT(($AT$3:$BE$3&lt;BD$3)*$AH330:$AS330))),2))</f>
        <v/>
      </c>
      <c r="BE330">
        <f>IF(AS330&lt;=0,0,ROUND(MIN(AS330,MAX(0,$F330-SUMPRODUCT(($AT$3:$BE$3&lt;BE$3)*$AH330:$AS330))),2))</f>
        <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row>
    <row r="331">
      <c r="A331" t="n">
        <v>326</v>
      </c>
      <c r="B331" s="29">
        <f>Months!B331</f>
        <v/>
      </c>
      <c r="C331">
        <f>Months!C331</f>
        <v/>
      </c>
      <c r="D331">
        <f>Months!D331</f>
        <v/>
      </c>
      <c r="E331">
        <f>SUM(V331:AG331)</f>
        <v/>
      </c>
      <c r="F331">
        <f>MAX(0,ROUND(C331+D331-E331,2))</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f>IF(AH331&lt;=0,0,ROUND(MIN(AH331,MAX(0,$F331-SUMPRODUCT(($AT$3:$BE$3&lt;AT$3)*$AH331:$AS331))),2))</f>
        <v/>
      </c>
      <c r="AU331">
        <f>IF(AI331&lt;=0,0,ROUND(MIN(AI331,MAX(0,$F331-SUMPRODUCT(($AT$3:$BE$3&lt;AU$3)*$AH331:$AS331))),2))</f>
        <v/>
      </c>
      <c r="AV331">
        <f>IF(AJ331&lt;=0,0,ROUND(MIN(AJ331,MAX(0,$F331-SUMPRODUCT(($AT$3:$BE$3&lt;AV$3)*$AH331:$AS331))),2))</f>
        <v/>
      </c>
      <c r="AW331">
        <f>IF(AK331&lt;=0,0,ROUND(MIN(AK331,MAX(0,$F331-SUMPRODUCT(($AT$3:$BE$3&lt;AW$3)*$AH331:$AS331))),2))</f>
        <v/>
      </c>
      <c r="AX331">
        <f>IF(AL331&lt;=0,0,ROUND(MIN(AL331,MAX(0,$F331-SUMPRODUCT(($AT$3:$BE$3&lt;AX$3)*$AH331:$AS331))),2))</f>
        <v/>
      </c>
      <c r="AY331">
        <f>IF(AM331&lt;=0,0,ROUND(MIN(AM331,MAX(0,$F331-SUMPRODUCT(($AT$3:$BE$3&lt;AY$3)*$AH331:$AS331))),2))</f>
        <v/>
      </c>
      <c r="AZ331">
        <f>IF(AN331&lt;=0,0,ROUND(MIN(AN331,MAX(0,$F331-SUMPRODUCT(($AT$3:$BE$3&lt;AZ$3)*$AH331:$AS331))),2))</f>
        <v/>
      </c>
      <c r="BA331">
        <f>IF(AO331&lt;=0,0,ROUND(MIN(AO331,MAX(0,$F331-SUMPRODUCT(($AT$3:$BE$3&lt;BA$3)*$AH331:$AS331))),2))</f>
        <v/>
      </c>
      <c r="BB331">
        <f>IF(AP331&lt;=0,0,ROUND(MIN(AP331,MAX(0,$F331-SUMPRODUCT(($AT$3:$BE$3&lt;BB$3)*$AH331:$AS331))),2))</f>
        <v/>
      </c>
      <c r="BC331">
        <f>IF(AQ331&lt;=0,0,ROUND(MIN(AQ331,MAX(0,$F331-SUMPRODUCT(($AT$3:$BE$3&lt;BC$3)*$AH331:$AS331))),2))</f>
        <v/>
      </c>
      <c r="BD331">
        <f>IF(AR331&lt;=0,0,ROUND(MIN(AR331,MAX(0,$F331-SUMPRODUCT(($AT$3:$BE$3&lt;BD$3)*$AH331:$AS331))),2))</f>
        <v/>
      </c>
      <c r="BE331">
        <f>IF(AS331&lt;=0,0,ROUND(MIN(AS331,MAX(0,$F331-SUMPRODUCT(($AT$3:$BE$3&lt;BE$3)*$AH331:$AS331))),2))</f>
        <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row>
    <row r="332">
      <c r="A332" t="n">
        <v>327</v>
      </c>
      <c r="B332" s="29">
        <f>Months!B332</f>
        <v/>
      </c>
      <c r="C332">
        <f>Months!C332</f>
        <v/>
      </c>
      <c r="D332">
        <f>Months!D332</f>
        <v/>
      </c>
      <c r="E332">
        <f>SUM(V332:AG332)</f>
        <v/>
      </c>
      <c r="F332">
        <f>MAX(0,ROUND(C332+D332-E332,2))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f>IF(AH332&lt;=0,0,ROUND(MIN(AH332,MAX(0,$F332-SUMPRODUCT(($AT$3:$BE$3&lt;AT$3)*$AH332:$AS332))),2))</f>
        <v/>
      </c>
      <c r="AU332">
        <f>IF(AI332&lt;=0,0,ROUND(MIN(AI332,MAX(0,$F332-SUMPRODUCT(($AT$3:$BE$3&lt;AU$3)*$AH332:$AS332))),2))</f>
        <v/>
      </c>
      <c r="AV332">
        <f>IF(AJ332&lt;=0,0,ROUND(MIN(AJ332,MAX(0,$F332-SUMPRODUCT(($AT$3:$BE$3&lt;AV$3)*$AH332:$AS332))),2))</f>
        <v/>
      </c>
      <c r="AW332">
        <f>IF(AK332&lt;=0,0,ROUND(MIN(AK332,MAX(0,$F332-SUMPRODUCT(($AT$3:$BE$3&lt;AW$3)*$AH332:$AS332))),2))</f>
        <v/>
      </c>
      <c r="AX332">
        <f>IF(AL332&lt;=0,0,ROUND(MIN(AL332,MAX(0,$F332-SUMPRODUCT(($AT$3:$BE$3&lt;AX$3)*$AH332:$AS332))),2))</f>
        <v/>
      </c>
      <c r="AY332">
        <f>IF(AM332&lt;=0,0,ROUND(MIN(AM332,MAX(0,$F332-SUMPRODUCT(($AT$3:$BE$3&lt;AY$3)*$AH332:$AS332))),2))</f>
        <v/>
      </c>
      <c r="AZ332">
        <f>IF(AN332&lt;=0,0,ROUND(MIN(AN332,MAX(0,$F332-SUMPRODUCT(($AT$3:$BE$3&lt;AZ$3)*$AH332:$AS332))),2))</f>
        <v/>
      </c>
      <c r="BA332">
        <f>IF(AO332&lt;=0,0,ROUND(MIN(AO332,MAX(0,$F332-SUMPRODUCT(($AT$3:$BE$3&lt;BA$3)*$AH332:$AS332))),2))</f>
        <v/>
      </c>
      <c r="BB332">
        <f>IF(AP332&lt;=0,0,ROUND(MIN(AP332,MAX(0,$F332-SUMPRODUCT(($AT$3:$BE$3&lt;BB$3)*$AH332:$AS332))),2))</f>
        <v/>
      </c>
      <c r="BC332">
        <f>IF(AQ332&lt;=0,0,ROUND(MIN(AQ332,MAX(0,$F332-SUMPRODUCT(($AT$3:$BE$3&lt;BC$3)*$AH332:$AS332))),2))</f>
        <v/>
      </c>
      <c r="BD332">
        <f>IF(AR332&lt;=0,0,ROUND(MIN(AR332,MAX(0,$F332-SUMPRODUCT(($AT$3:$BE$3&lt;BD$3)*$AH332:$AS332))),2))</f>
        <v/>
      </c>
      <c r="BE332">
        <f>IF(AS332&lt;=0,0,ROUND(MIN(AS332,MAX(0,$F332-SUMPRODUCT(($AT$3:$BE$3&lt;BE$3)*$AH332:$AS332))),2))</f>
        <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row>
    <row r="333">
      <c r="A333" t="n">
        <v>328</v>
      </c>
      <c r="B333" s="29">
        <f>Months!B333</f>
        <v/>
      </c>
      <c r="C333">
        <f>Months!C333</f>
        <v/>
      </c>
      <c r="D333">
        <f>Months!D333</f>
        <v/>
      </c>
      <c r="E333">
        <f>SUM(V333:AG333)</f>
        <v/>
      </c>
      <c r="F333">
        <f>MAX(0,ROUND(C333+D333-E333,2))</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f>IF(AH333&lt;=0,0,ROUND(MIN(AH333,MAX(0,$F333-SUMPRODUCT(($AT$3:$BE$3&lt;AT$3)*$AH333:$AS333))),2))</f>
        <v/>
      </c>
      <c r="AU333">
        <f>IF(AI333&lt;=0,0,ROUND(MIN(AI333,MAX(0,$F333-SUMPRODUCT(($AT$3:$BE$3&lt;AU$3)*$AH333:$AS333))),2))</f>
        <v/>
      </c>
      <c r="AV333">
        <f>IF(AJ333&lt;=0,0,ROUND(MIN(AJ333,MAX(0,$F333-SUMPRODUCT(($AT$3:$BE$3&lt;AV$3)*$AH333:$AS333))),2))</f>
        <v/>
      </c>
      <c r="AW333">
        <f>IF(AK333&lt;=0,0,ROUND(MIN(AK333,MAX(0,$F333-SUMPRODUCT(($AT$3:$BE$3&lt;AW$3)*$AH333:$AS333))),2))</f>
        <v/>
      </c>
      <c r="AX333">
        <f>IF(AL333&lt;=0,0,ROUND(MIN(AL333,MAX(0,$F333-SUMPRODUCT(($AT$3:$BE$3&lt;AX$3)*$AH333:$AS333))),2))</f>
        <v/>
      </c>
      <c r="AY333">
        <f>IF(AM333&lt;=0,0,ROUND(MIN(AM333,MAX(0,$F333-SUMPRODUCT(($AT$3:$BE$3&lt;AY$3)*$AH333:$AS333))),2))</f>
        <v/>
      </c>
      <c r="AZ333">
        <f>IF(AN333&lt;=0,0,ROUND(MIN(AN333,MAX(0,$F333-SUMPRODUCT(($AT$3:$BE$3&lt;AZ$3)*$AH333:$AS333))),2))</f>
        <v/>
      </c>
      <c r="BA333">
        <f>IF(AO333&lt;=0,0,ROUND(MIN(AO333,MAX(0,$F333-SUMPRODUCT(($AT$3:$BE$3&lt;BA$3)*$AH333:$AS333))),2))</f>
        <v/>
      </c>
      <c r="BB333">
        <f>IF(AP333&lt;=0,0,ROUND(MIN(AP333,MAX(0,$F333-SUMPRODUCT(($AT$3:$BE$3&lt;BB$3)*$AH333:$AS333))),2))</f>
        <v/>
      </c>
      <c r="BC333">
        <f>IF(AQ333&lt;=0,0,ROUND(MIN(AQ333,MAX(0,$F333-SUMPRODUCT(($AT$3:$BE$3&lt;BC$3)*$AH333:$AS333))),2))</f>
        <v/>
      </c>
      <c r="BD333">
        <f>IF(AR333&lt;=0,0,ROUND(MIN(AR333,MAX(0,$F333-SUMPRODUCT(($AT$3:$BE$3&lt;BD$3)*$AH333:$AS333))),2))</f>
        <v/>
      </c>
      <c r="BE333">
        <f>IF(AS333&lt;=0,0,ROUND(MIN(AS333,MAX(0,$F333-SUMPRODUCT(($AT$3:$BE$3&lt;BE$3)*$AH333:$AS333))),2))</f>
        <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row>
    <row r="334">
      <c r="A334" t="n">
        <v>329</v>
      </c>
      <c r="B334" s="29">
        <f>Months!B334</f>
        <v/>
      </c>
      <c r="C334">
        <f>Months!C334</f>
        <v/>
      </c>
      <c r="D334">
        <f>Months!D334</f>
        <v/>
      </c>
      <c r="E334">
        <f>SUM(V334:AG334)</f>
        <v/>
      </c>
      <c r="F334">
        <f>MAX(0,ROUND(C334+D334-E334,2))</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f>IF(AH334&lt;=0,0,ROUND(MIN(AH334,MAX(0,$F334-SUMPRODUCT(($AT$3:$BE$3&lt;AT$3)*$AH334:$AS334))),2))</f>
        <v/>
      </c>
      <c r="AU334">
        <f>IF(AI334&lt;=0,0,ROUND(MIN(AI334,MAX(0,$F334-SUMPRODUCT(($AT$3:$BE$3&lt;AU$3)*$AH334:$AS334))),2))</f>
        <v/>
      </c>
      <c r="AV334">
        <f>IF(AJ334&lt;=0,0,ROUND(MIN(AJ334,MAX(0,$F334-SUMPRODUCT(($AT$3:$BE$3&lt;AV$3)*$AH334:$AS334))),2))</f>
        <v/>
      </c>
      <c r="AW334">
        <f>IF(AK334&lt;=0,0,ROUND(MIN(AK334,MAX(0,$F334-SUMPRODUCT(($AT$3:$BE$3&lt;AW$3)*$AH334:$AS334))),2))</f>
        <v/>
      </c>
      <c r="AX334">
        <f>IF(AL334&lt;=0,0,ROUND(MIN(AL334,MAX(0,$F334-SUMPRODUCT(($AT$3:$BE$3&lt;AX$3)*$AH334:$AS334))),2))</f>
        <v/>
      </c>
      <c r="AY334">
        <f>IF(AM334&lt;=0,0,ROUND(MIN(AM334,MAX(0,$F334-SUMPRODUCT(($AT$3:$BE$3&lt;AY$3)*$AH334:$AS334))),2))</f>
        <v/>
      </c>
      <c r="AZ334">
        <f>IF(AN334&lt;=0,0,ROUND(MIN(AN334,MAX(0,$F334-SUMPRODUCT(($AT$3:$BE$3&lt;AZ$3)*$AH334:$AS334))),2))</f>
        <v/>
      </c>
      <c r="BA334">
        <f>IF(AO334&lt;=0,0,ROUND(MIN(AO334,MAX(0,$F334-SUMPRODUCT(($AT$3:$BE$3&lt;BA$3)*$AH334:$AS334))),2))</f>
        <v/>
      </c>
      <c r="BB334">
        <f>IF(AP334&lt;=0,0,ROUND(MIN(AP334,MAX(0,$F334-SUMPRODUCT(($AT$3:$BE$3&lt;BB$3)*$AH334:$AS334))),2))</f>
        <v/>
      </c>
      <c r="BC334">
        <f>IF(AQ334&lt;=0,0,ROUND(MIN(AQ334,MAX(0,$F334-SUMPRODUCT(($AT$3:$BE$3&lt;BC$3)*$AH334:$AS334))),2))</f>
        <v/>
      </c>
      <c r="BD334">
        <f>IF(AR334&lt;=0,0,ROUND(MIN(AR334,MAX(0,$F334-SUMPRODUCT(($AT$3:$BE$3&lt;BD$3)*$AH334:$AS334))),2))</f>
        <v/>
      </c>
      <c r="BE334">
        <f>IF(AS334&lt;=0,0,ROUND(MIN(AS334,MAX(0,$F334-SUMPRODUCT(($AT$3:$BE$3&lt;BE$3)*$AH334:$AS334))),2))</f>
        <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row>
    <row r="335">
      <c r="A335" t="n">
        <v>330</v>
      </c>
      <c r="B335" s="29">
        <f>Months!B335</f>
        <v/>
      </c>
      <c r="C335">
        <f>Months!C335</f>
        <v/>
      </c>
      <c r="D335">
        <f>Months!D335</f>
        <v/>
      </c>
      <c r="E335">
        <f>SUM(V335:AG335)</f>
        <v/>
      </c>
      <c r="F335">
        <f>MAX(0,ROUND(C335+D335-E335,2))</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f>IF(AH335&lt;=0,0,ROUND(MIN(AH335,MAX(0,$F335-SUMPRODUCT(($AT$3:$BE$3&lt;AT$3)*$AH335:$AS335))),2))</f>
        <v/>
      </c>
      <c r="AU335">
        <f>IF(AI335&lt;=0,0,ROUND(MIN(AI335,MAX(0,$F335-SUMPRODUCT(($AT$3:$BE$3&lt;AU$3)*$AH335:$AS335))),2))</f>
        <v/>
      </c>
      <c r="AV335">
        <f>IF(AJ335&lt;=0,0,ROUND(MIN(AJ335,MAX(0,$F335-SUMPRODUCT(($AT$3:$BE$3&lt;AV$3)*$AH335:$AS335))),2))</f>
        <v/>
      </c>
      <c r="AW335">
        <f>IF(AK335&lt;=0,0,ROUND(MIN(AK335,MAX(0,$F335-SUMPRODUCT(($AT$3:$BE$3&lt;AW$3)*$AH335:$AS335))),2))</f>
        <v/>
      </c>
      <c r="AX335">
        <f>IF(AL335&lt;=0,0,ROUND(MIN(AL335,MAX(0,$F335-SUMPRODUCT(($AT$3:$BE$3&lt;AX$3)*$AH335:$AS335))),2))</f>
        <v/>
      </c>
      <c r="AY335">
        <f>IF(AM335&lt;=0,0,ROUND(MIN(AM335,MAX(0,$F335-SUMPRODUCT(($AT$3:$BE$3&lt;AY$3)*$AH335:$AS335))),2))</f>
        <v/>
      </c>
      <c r="AZ335">
        <f>IF(AN335&lt;=0,0,ROUND(MIN(AN335,MAX(0,$F335-SUMPRODUCT(($AT$3:$BE$3&lt;AZ$3)*$AH335:$AS335))),2))</f>
        <v/>
      </c>
      <c r="BA335">
        <f>IF(AO335&lt;=0,0,ROUND(MIN(AO335,MAX(0,$F335-SUMPRODUCT(($AT$3:$BE$3&lt;BA$3)*$AH335:$AS335))),2))</f>
        <v/>
      </c>
      <c r="BB335">
        <f>IF(AP335&lt;=0,0,ROUND(MIN(AP335,MAX(0,$F335-SUMPRODUCT(($AT$3:$BE$3&lt;BB$3)*$AH335:$AS335))),2))</f>
        <v/>
      </c>
      <c r="BC335">
        <f>IF(AQ335&lt;=0,0,ROUND(MIN(AQ335,MAX(0,$F335-SUMPRODUCT(($AT$3:$BE$3&lt;BC$3)*$AH335:$AS335))),2))</f>
        <v/>
      </c>
      <c r="BD335">
        <f>IF(AR335&lt;=0,0,ROUND(MIN(AR335,MAX(0,$F335-SUMPRODUCT(($AT$3:$BE$3&lt;BD$3)*$AH335:$AS335))),2))</f>
        <v/>
      </c>
      <c r="BE335">
        <f>IF(AS335&lt;=0,0,ROUND(MIN(AS335,MAX(0,$F335-SUMPRODUCT(($AT$3:$BE$3&lt;BE$3)*$AH335:$AS335))),2))</f>
        <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row>
    <row r="336">
      <c r="A336" t="n">
        <v>331</v>
      </c>
      <c r="B336" s="29">
        <f>Months!B336</f>
        <v/>
      </c>
      <c r="C336">
        <f>Months!C336</f>
        <v/>
      </c>
      <c r="D336">
        <f>Months!D336</f>
        <v/>
      </c>
      <c r="E336">
        <f>SUM(V336:AG336)</f>
        <v/>
      </c>
      <c r="F336">
        <f>MAX(0,ROUND(C336+D336-E336,2))</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f>IF(AH336&lt;=0,0,ROUND(MIN(AH336,MAX(0,$F336-SUMPRODUCT(($AT$3:$BE$3&lt;AT$3)*$AH336:$AS336))),2))</f>
        <v/>
      </c>
      <c r="AU336">
        <f>IF(AI336&lt;=0,0,ROUND(MIN(AI336,MAX(0,$F336-SUMPRODUCT(($AT$3:$BE$3&lt;AU$3)*$AH336:$AS336))),2))</f>
        <v/>
      </c>
      <c r="AV336">
        <f>IF(AJ336&lt;=0,0,ROUND(MIN(AJ336,MAX(0,$F336-SUMPRODUCT(($AT$3:$BE$3&lt;AV$3)*$AH336:$AS336))),2))</f>
        <v/>
      </c>
      <c r="AW336">
        <f>IF(AK336&lt;=0,0,ROUND(MIN(AK336,MAX(0,$F336-SUMPRODUCT(($AT$3:$BE$3&lt;AW$3)*$AH336:$AS336))),2))</f>
        <v/>
      </c>
      <c r="AX336">
        <f>IF(AL336&lt;=0,0,ROUND(MIN(AL336,MAX(0,$F336-SUMPRODUCT(($AT$3:$BE$3&lt;AX$3)*$AH336:$AS336))),2))</f>
        <v/>
      </c>
      <c r="AY336">
        <f>IF(AM336&lt;=0,0,ROUND(MIN(AM336,MAX(0,$F336-SUMPRODUCT(($AT$3:$BE$3&lt;AY$3)*$AH336:$AS336))),2))</f>
        <v/>
      </c>
      <c r="AZ336">
        <f>IF(AN336&lt;=0,0,ROUND(MIN(AN336,MAX(0,$F336-SUMPRODUCT(($AT$3:$BE$3&lt;AZ$3)*$AH336:$AS336))),2))</f>
        <v/>
      </c>
      <c r="BA336">
        <f>IF(AO336&lt;=0,0,ROUND(MIN(AO336,MAX(0,$F336-SUMPRODUCT(($AT$3:$BE$3&lt;BA$3)*$AH336:$AS336))),2))</f>
        <v/>
      </c>
      <c r="BB336">
        <f>IF(AP336&lt;=0,0,ROUND(MIN(AP336,MAX(0,$F336-SUMPRODUCT(($AT$3:$BE$3&lt;BB$3)*$AH336:$AS336))),2))</f>
        <v/>
      </c>
      <c r="BC336">
        <f>IF(AQ336&lt;=0,0,ROUND(MIN(AQ336,MAX(0,$F336-SUMPRODUCT(($AT$3:$BE$3&lt;BC$3)*$AH336:$AS336))),2))</f>
        <v/>
      </c>
      <c r="BD336">
        <f>IF(AR336&lt;=0,0,ROUND(MIN(AR336,MAX(0,$F336-SUMPRODUCT(($AT$3:$BE$3&lt;BD$3)*$AH336:$AS336))),2))</f>
        <v/>
      </c>
      <c r="BE336">
        <f>IF(AS336&lt;=0,0,ROUND(MIN(AS336,MAX(0,$F336-SUMPRODUCT(($AT$3:$BE$3&lt;BE$3)*$AH336:$AS336))),2))</f>
        <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row>
    <row r="337">
      <c r="A337" t="n">
        <v>332</v>
      </c>
      <c r="B337" s="29">
        <f>Months!B337</f>
        <v/>
      </c>
      <c r="C337">
        <f>Months!C337</f>
        <v/>
      </c>
      <c r="D337">
        <f>Months!D337</f>
        <v/>
      </c>
      <c r="E337">
        <f>SUM(V337:AG337)</f>
        <v/>
      </c>
      <c r="F337">
        <f>MAX(0,ROUND(C337+D337-E337,2))</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f>IF(AH337&lt;=0,0,ROUND(MIN(AH337,MAX(0,$F337-SUMPRODUCT(($AT$3:$BE$3&lt;AT$3)*$AH337:$AS337))),2))</f>
        <v/>
      </c>
      <c r="AU337">
        <f>IF(AI337&lt;=0,0,ROUND(MIN(AI337,MAX(0,$F337-SUMPRODUCT(($AT$3:$BE$3&lt;AU$3)*$AH337:$AS337))),2))</f>
        <v/>
      </c>
      <c r="AV337">
        <f>IF(AJ337&lt;=0,0,ROUND(MIN(AJ337,MAX(0,$F337-SUMPRODUCT(($AT$3:$BE$3&lt;AV$3)*$AH337:$AS337))),2))</f>
        <v/>
      </c>
      <c r="AW337">
        <f>IF(AK337&lt;=0,0,ROUND(MIN(AK337,MAX(0,$F337-SUMPRODUCT(($AT$3:$BE$3&lt;AW$3)*$AH337:$AS337))),2))</f>
        <v/>
      </c>
      <c r="AX337">
        <f>IF(AL337&lt;=0,0,ROUND(MIN(AL337,MAX(0,$F337-SUMPRODUCT(($AT$3:$BE$3&lt;AX$3)*$AH337:$AS337))),2))</f>
        <v/>
      </c>
      <c r="AY337">
        <f>IF(AM337&lt;=0,0,ROUND(MIN(AM337,MAX(0,$F337-SUMPRODUCT(($AT$3:$BE$3&lt;AY$3)*$AH337:$AS337))),2))</f>
        <v/>
      </c>
      <c r="AZ337">
        <f>IF(AN337&lt;=0,0,ROUND(MIN(AN337,MAX(0,$F337-SUMPRODUCT(($AT$3:$BE$3&lt;AZ$3)*$AH337:$AS337))),2))</f>
        <v/>
      </c>
      <c r="BA337">
        <f>IF(AO337&lt;=0,0,ROUND(MIN(AO337,MAX(0,$F337-SUMPRODUCT(($AT$3:$BE$3&lt;BA$3)*$AH337:$AS337))),2))</f>
        <v/>
      </c>
      <c r="BB337">
        <f>IF(AP337&lt;=0,0,ROUND(MIN(AP337,MAX(0,$F337-SUMPRODUCT(($AT$3:$BE$3&lt;BB$3)*$AH337:$AS337))),2))</f>
        <v/>
      </c>
      <c r="BC337">
        <f>IF(AQ337&lt;=0,0,ROUND(MIN(AQ337,MAX(0,$F337-SUMPRODUCT(($AT$3:$BE$3&lt;BC$3)*$AH337:$AS337))),2))</f>
        <v/>
      </c>
      <c r="BD337">
        <f>IF(AR337&lt;=0,0,ROUND(MIN(AR337,MAX(0,$F337-SUMPRODUCT(($AT$3:$BE$3&lt;BD$3)*$AH337:$AS337))),2))</f>
        <v/>
      </c>
      <c r="BE337">
        <f>IF(AS337&lt;=0,0,ROUND(MIN(AS337,MAX(0,$F337-SUMPRODUCT(($AT$3:$BE$3&lt;BE$3)*$AH337:$AS337))),2))</f>
        <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row>
    <row r="338">
      <c r="A338" t="n">
        <v>333</v>
      </c>
      <c r="B338" s="29">
        <f>Months!B338</f>
        <v/>
      </c>
      <c r="C338">
        <f>Months!C338</f>
        <v/>
      </c>
      <c r="D338">
        <f>Months!D338</f>
        <v/>
      </c>
      <c r="E338">
        <f>SUM(V338:AG338)</f>
        <v/>
      </c>
      <c r="F338">
        <f>MAX(0,ROUND(C338+D338-E338,2))</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f>IF(AH338&lt;=0,0,ROUND(MIN(AH338,MAX(0,$F338-SUMPRODUCT(($AT$3:$BE$3&lt;AT$3)*$AH338:$AS338))),2))</f>
        <v/>
      </c>
      <c r="AU338">
        <f>IF(AI338&lt;=0,0,ROUND(MIN(AI338,MAX(0,$F338-SUMPRODUCT(($AT$3:$BE$3&lt;AU$3)*$AH338:$AS338))),2))</f>
        <v/>
      </c>
      <c r="AV338">
        <f>IF(AJ338&lt;=0,0,ROUND(MIN(AJ338,MAX(0,$F338-SUMPRODUCT(($AT$3:$BE$3&lt;AV$3)*$AH338:$AS338))),2))</f>
        <v/>
      </c>
      <c r="AW338">
        <f>IF(AK338&lt;=0,0,ROUND(MIN(AK338,MAX(0,$F338-SUMPRODUCT(($AT$3:$BE$3&lt;AW$3)*$AH338:$AS338))),2))</f>
        <v/>
      </c>
      <c r="AX338">
        <f>IF(AL338&lt;=0,0,ROUND(MIN(AL338,MAX(0,$F338-SUMPRODUCT(($AT$3:$BE$3&lt;AX$3)*$AH338:$AS338))),2))</f>
        <v/>
      </c>
      <c r="AY338">
        <f>IF(AM338&lt;=0,0,ROUND(MIN(AM338,MAX(0,$F338-SUMPRODUCT(($AT$3:$BE$3&lt;AY$3)*$AH338:$AS338))),2))</f>
        <v/>
      </c>
      <c r="AZ338">
        <f>IF(AN338&lt;=0,0,ROUND(MIN(AN338,MAX(0,$F338-SUMPRODUCT(($AT$3:$BE$3&lt;AZ$3)*$AH338:$AS338))),2))</f>
        <v/>
      </c>
      <c r="BA338">
        <f>IF(AO338&lt;=0,0,ROUND(MIN(AO338,MAX(0,$F338-SUMPRODUCT(($AT$3:$BE$3&lt;BA$3)*$AH338:$AS338))),2))</f>
        <v/>
      </c>
      <c r="BB338">
        <f>IF(AP338&lt;=0,0,ROUND(MIN(AP338,MAX(0,$F338-SUMPRODUCT(($AT$3:$BE$3&lt;BB$3)*$AH338:$AS338))),2))</f>
        <v/>
      </c>
      <c r="BC338">
        <f>IF(AQ338&lt;=0,0,ROUND(MIN(AQ338,MAX(0,$F338-SUMPRODUCT(($AT$3:$BE$3&lt;BC$3)*$AH338:$AS338))),2))</f>
        <v/>
      </c>
      <c r="BD338">
        <f>IF(AR338&lt;=0,0,ROUND(MIN(AR338,MAX(0,$F338-SUMPRODUCT(($AT$3:$BE$3&lt;BD$3)*$AH338:$AS338))),2))</f>
        <v/>
      </c>
      <c r="BE338">
        <f>IF(AS338&lt;=0,0,ROUND(MIN(AS338,MAX(0,$F338-SUMPRODUCT(($AT$3:$BE$3&lt;BE$3)*$AH338:$AS338))),2))</f>
        <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row>
    <row r="339">
      <c r="A339" t="n">
        <v>334</v>
      </c>
      <c r="B339" s="29">
        <f>Months!B339</f>
        <v/>
      </c>
      <c r="C339">
        <f>Months!C339</f>
        <v/>
      </c>
      <c r="D339">
        <f>Months!D339</f>
        <v/>
      </c>
      <c r="E339">
        <f>SUM(V339:AG339)</f>
        <v/>
      </c>
      <c r="F339">
        <f>MAX(0,ROUND(C339+D339-E339,2))</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f>IF(AH339&lt;=0,0,ROUND(MIN(AH339,MAX(0,$F339-SUMPRODUCT(($AT$3:$BE$3&lt;AT$3)*$AH339:$AS339))),2))</f>
        <v/>
      </c>
      <c r="AU339">
        <f>IF(AI339&lt;=0,0,ROUND(MIN(AI339,MAX(0,$F339-SUMPRODUCT(($AT$3:$BE$3&lt;AU$3)*$AH339:$AS339))),2))</f>
        <v/>
      </c>
      <c r="AV339">
        <f>IF(AJ339&lt;=0,0,ROUND(MIN(AJ339,MAX(0,$F339-SUMPRODUCT(($AT$3:$BE$3&lt;AV$3)*$AH339:$AS339))),2))</f>
        <v/>
      </c>
      <c r="AW339">
        <f>IF(AK339&lt;=0,0,ROUND(MIN(AK339,MAX(0,$F339-SUMPRODUCT(($AT$3:$BE$3&lt;AW$3)*$AH339:$AS339))),2))</f>
        <v/>
      </c>
      <c r="AX339">
        <f>IF(AL339&lt;=0,0,ROUND(MIN(AL339,MAX(0,$F339-SUMPRODUCT(($AT$3:$BE$3&lt;AX$3)*$AH339:$AS339))),2))</f>
        <v/>
      </c>
      <c r="AY339">
        <f>IF(AM339&lt;=0,0,ROUND(MIN(AM339,MAX(0,$F339-SUMPRODUCT(($AT$3:$BE$3&lt;AY$3)*$AH339:$AS339))),2))</f>
        <v/>
      </c>
      <c r="AZ339">
        <f>IF(AN339&lt;=0,0,ROUND(MIN(AN339,MAX(0,$F339-SUMPRODUCT(($AT$3:$BE$3&lt;AZ$3)*$AH339:$AS339))),2))</f>
        <v/>
      </c>
      <c r="BA339">
        <f>IF(AO339&lt;=0,0,ROUND(MIN(AO339,MAX(0,$F339-SUMPRODUCT(($AT$3:$BE$3&lt;BA$3)*$AH339:$AS339))),2))</f>
        <v/>
      </c>
      <c r="BB339">
        <f>IF(AP339&lt;=0,0,ROUND(MIN(AP339,MAX(0,$F339-SUMPRODUCT(($AT$3:$BE$3&lt;BB$3)*$AH339:$AS339))),2))</f>
        <v/>
      </c>
      <c r="BC339">
        <f>IF(AQ339&lt;=0,0,ROUND(MIN(AQ339,MAX(0,$F339-SUMPRODUCT(($AT$3:$BE$3&lt;BC$3)*$AH339:$AS339))),2))</f>
        <v/>
      </c>
      <c r="BD339">
        <f>IF(AR339&lt;=0,0,ROUND(MIN(AR339,MAX(0,$F339-SUMPRODUCT(($AT$3:$BE$3&lt;BD$3)*$AH339:$AS339))),2))</f>
        <v/>
      </c>
      <c r="BE339">
        <f>IF(AS339&lt;=0,0,ROUND(MIN(AS339,MAX(0,$F339-SUMPRODUCT(($AT$3:$BE$3&lt;BE$3)*$AH339:$AS339))),2))</f>
        <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row>
    <row r="340">
      <c r="A340" t="n">
        <v>335</v>
      </c>
      <c r="B340" s="29">
        <f>Months!B340</f>
        <v/>
      </c>
      <c r="C340">
        <f>Months!C340</f>
        <v/>
      </c>
      <c r="D340">
        <f>Months!D340</f>
        <v/>
      </c>
      <c r="E340">
        <f>SUM(V340:AG340)</f>
        <v/>
      </c>
      <c r="F340">
        <f>MAX(0,ROUND(C340+D340-E340,2))</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f>IF(AH340&lt;=0,0,ROUND(MIN(AH340,MAX(0,$F340-SUMPRODUCT(($AT$3:$BE$3&lt;AT$3)*$AH340:$AS340))),2))</f>
        <v/>
      </c>
      <c r="AU340">
        <f>IF(AI340&lt;=0,0,ROUND(MIN(AI340,MAX(0,$F340-SUMPRODUCT(($AT$3:$BE$3&lt;AU$3)*$AH340:$AS340))),2))</f>
        <v/>
      </c>
      <c r="AV340">
        <f>IF(AJ340&lt;=0,0,ROUND(MIN(AJ340,MAX(0,$F340-SUMPRODUCT(($AT$3:$BE$3&lt;AV$3)*$AH340:$AS340))),2))</f>
        <v/>
      </c>
      <c r="AW340">
        <f>IF(AK340&lt;=0,0,ROUND(MIN(AK340,MAX(0,$F340-SUMPRODUCT(($AT$3:$BE$3&lt;AW$3)*$AH340:$AS340))),2))</f>
        <v/>
      </c>
      <c r="AX340">
        <f>IF(AL340&lt;=0,0,ROUND(MIN(AL340,MAX(0,$F340-SUMPRODUCT(($AT$3:$BE$3&lt;AX$3)*$AH340:$AS340))),2))</f>
        <v/>
      </c>
      <c r="AY340">
        <f>IF(AM340&lt;=0,0,ROUND(MIN(AM340,MAX(0,$F340-SUMPRODUCT(($AT$3:$BE$3&lt;AY$3)*$AH340:$AS340))),2))</f>
        <v/>
      </c>
      <c r="AZ340">
        <f>IF(AN340&lt;=0,0,ROUND(MIN(AN340,MAX(0,$F340-SUMPRODUCT(($AT$3:$BE$3&lt;AZ$3)*$AH340:$AS340))),2))</f>
        <v/>
      </c>
      <c r="BA340">
        <f>IF(AO340&lt;=0,0,ROUND(MIN(AO340,MAX(0,$F340-SUMPRODUCT(($AT$3:$BE$3&lt;BA$3)*$AH340:$AS340))),2))</f>
        <v/>
      </c>
      <c r="BB340">
        <f>IF(AP340&lt;=0,0,ROUND(MIN(AP340,MAX(0,$F340-SUMPRODUCT(($AT$3:$BE$3&lt;BB$3)*$AH340:$AS340))),2))</f>
        <v/>
      </c>
      <c r="BC340">
        <f>IF(AQ340&lt;=0,0,ROUND(MIN(AQ340,MAX(0,$F340-SUMPRODUCT(($AT$3:$BE$3&lt;BC$3)*$AH340:$AS340))),2))</f>
        <v/>
      </c>
      <c r="BD340">
        <f>IF(AR340&lt;=0,0,ROUND(MIN(AR340,MAX(0,$F340-SUMPRODUCT(($AT$3:$BE$3&lt;BD$3)*$AH340:$AS340))),2))</f>
        <v/>
      </c>
      <c r="BE340">
        <f>IF(AS340&lt;=0,0,ROUND(MIN(AS340,MAX(0,$F340-SUMPRODUCT(($AT$3:$BE$3&lt;BE$3)*$AH340:$AS340))),2))</f>
        <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row>
    <row r="341">
      <c r="A341" t="n">
        <v>336</v>
      </c>
      <c r="B341" s="29">
        <f>Months!B341</f>
        <v/>
      </c>
      <c r="C341">
        <f>Months!C341</f>
        <v/>
      </c>
      <c r="D341">
        <f>Months!D341</f>
        <v/>
      </c>
      <c r="E341">
        <f>SUM(V341:AG341)</f>
        <v/>
      </c>
      <c r="F341">
        <f>MAX(0,ROUND(C341+D341-E341,2))</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f>IF(AH341&lt;=0,0,ROUND(MIN(AH341,MAX(0,$F341-SUMPRODUCT(($AT$3:$BE$3&lt;AT$3)*$AH341:$AS341))),2))</f>
        <v/>
      </c>
      <c r="AU341">
        <f>IF(AI341&lt;=0,0,ROUND(MIN(AI341,MAX(0,$F341-SUMPRODUCT(($AT$3:$BE$3&lt;AU$3)*$AH341:$AS341))),2))</f>
        <v/>
      </c>
      <c r="AV341">
        <f>IF(AJ341&lt;=0,0,ROUND(MIN(AJ341,MAX(0,$F341-SUMPRODUCT(($AT$3:$BE$3&lt;AV$3)*$AH341:$AS341))),2))</f>
        <v/>
      </c>
      <c r="AW341">
        <f>IF(AK341&lt;=0,0,ROUND(MIN(AK341,MAX(0,$F341-SUMPRODUCT(($AT$3:$BE$3&lt;AW$3)*$AH341:$AS341))),2))</f>
        <v/>
      </c>
      <c r="AX341">
        <f>IF(AL341&lt;=0,0,ROUND(MIN(AL341,MAX(0,$F341-SUMPRODUCT(($AT$3:$BE$3&lt;AX$3)*$AH341:$AS341))),2))</f>
        <v/>
      </c>
      <c r="AY341">
        <f>IF(AM341&lt;=0,0,ROUND(MIN(AM341,MAX(0,$F341-SUMPRODUCT(($AT$3:$BE$3&lt;AY$3)*$AH341:$AS341))),2))</f>
        <v/>
      </c>
      <c r="AZ341">
        <f>IF(AN341&lt;=0,0,ROUND(MIN(AN341,MAX(0,$F341-SUMPRODUCT(($AT$3:$BE$3&lt;AZ$3)*$AH341:$AS341))),2))</f>
        <v/>
      </c>
      <c r="BA341">
        <f>IF(AO341&lt;=0,0,ROUND(MIN(AO341,MAX(0,$F341-SUMPRODUCT(($AT$3:$BE$3&lt;BA$3)*$AH341:$AS341))),2))</f>
        <v/>
      </c>
      <c r="BB341">
        <f>IF(AP341&lt;=0,0,ROUND(MIN(AP341,MAX(0,$F341-SUMPRODUCT(($AT$3:$BE$3&lt;BB$3)*$AH341:$AS341))),2))</f>
        <v/>
      </c>
      <c r="BC341">
        <f>IF(AQ341&lt;=0,0,ROUND(MIN(AQ341,MAX(0,$F341-SUMPRODUCT(($AT$3:$BE$3&lt;BC$3)*$AH341:$AS341))),2))</f>
        <v/>
      </c>
      <c r="BD341">
        <f>IF(AR341&lt;=0,0,ROUND(MIN(AR341,MAX(0,$F341-SUMPRODUCT(($AT$3:$BE$3&lt;BD$3)*$AH341:$AS341))),2))</f>
        <v/>
      </c>
      <c r="BE341">
        <f>IF(AS341&lt;=0,0,ROUND(MIN(AS341,MAX(0,$F341-SUMPRODUCT(($AT$3:$BE$3&lt;BE$3)*$AH341:$AS341))),2))</f>
        <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row>
    <row r="342">
      <c r="A342" t="n">
        <v>337</v>
      </c>
      <c r="B342" s="29">
        <f>Months!B342</f>
        <v/>
      </c>
      <c r="C342">
        <f>Months!C342</f>
        <v/>
      </c>
      <c r="D342">
        <f>Months!D342</f>
        <v/>
      </c>
      <c r="E342">
        <f>SUM(V342:AG342)</f>
        <v/>
      </c>
      <c r="F342">
        <f>MAX(0,ROUND(C342+D342-E342,2))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f>IF(AH342&lt;=0,0,ROUND(MIN(AH342,MAX(0,$F342-SUMPRODUCT(($AT$3:$BE$3&lt;AT$3)*$AH342:$AS342))),2))</f>
        <v/>
      </c>
      <c r="AU342">
        <f>IF(AI342&lt;=0,0,ROUND(MIN(AI342,MAX(0,$F342-SUMPRODUCT(($AT$3:$BE$3&lt;AU$3)*$AH342:$AS342))),2))</f>
        <v/>
      </c>
      <c r="AV342">
        <f>IF(AJ342&lt;=0,0,ROUND(MIN(AJ342,MAX(0,$F342-SUMPRODUCT(($AT$3:$BE$3&lt;AV$3)*$AH342:$AS342))),2))</f>
        <v/>
      </c>
      <c r="AW342">
        <f>IF(AK342&lt;=0,0,ROUND(MIN(AK342,MAX(0,$F342-SUMPRODUCT(($AT$3:$BE$3&lt;AW$3)*$AH342:$AS342))),2))</f>
        <v/>
      </c>
      <c r="AX342">
        <f>IF(AL342&lt;=0,0,ROUND(MIN(AL342,MAX(0,$F342-SUMPRODUCT(($AT$3:$BE$3&lt;AX$3)*$AH342:$AS342))),2))</f>
        <v/>
      </c>
      <c r="AY342">
        <f>IF(AM342&lt;=0,0,ROUND(MIN(AM342,MAX(0,$F342-SUMPRODUCT(($AT$3:$BE$3&lt;AY$3)*$AH342:$AS342))),2))</f>
        <v/>
      </c>
      <c r="AZ342">
        <f>IF(AN342&lt;=0,0,ROUND(MIN(AN342,MAX(0,$F342-SUMPRODUCT(($AT$3:$BE$3&lt;AZ$3)*$AH342:$AS342))),2))</f>
        <v/>
      </c>
      <c r="BA342">
        <f>IF(AO342&lt;=0,0,ROUND(MIN(AO342,MAX(0,$F342-SUMPRODUCT(($AT$3:$BE$3&lt;BA$3)*$AH342:$AS342))),2))</f>
        <v/>
      </c>
      <c r="BB342">
        <f>IF(AP342&lt;=0,0,ROUND(MIN(AP342,MAX(0,$F342-SUMPRODUCT(($AT$3:$BE$3&lt;BB$3)*$AH342:$AS342))),2))</f>
        <v/>
      </c>
      <c r="BC342">
        <f>IF(AQ342&lt;=0,0,ROUND(MIN(AQ342,MAX(0,$F342-SUMPRODUCT(($AT$3:$BE$3&lt;BC$3)*$AH342:$AS342))),2))</f>
        <v/>
      </c>
      <c r="BD342">
        <f>IF(AR342&lt;=0,0,ROUND(MIN(AR342,MAX(0,$F342-SUMPRODUCT(($AT$3:$BE$3&lt;BD$3)*$AH342:$AS342))),2))</f>
        <v/>
      </c>
      <c r="BE342">
        <f>IF(AS342&lt;=0,0,ROUND(MIN(AS342,MAX(0,$F342-SUMPRODUCT(($AT$3:$BE$3&lt;BE$3)*$AH342:$AS342))),2))</f>
        <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row>
    <row r="343">
      <c r="A343" t="n">
        <v>338</v>
      </c>
      <c r="B343" s="29">
        <f>Months!B343</f>
        <v/>
      </c>
      <c r="C343">
        <f>Months!C343</f>
        <v/>
      </c>
      <c r="D343">
        <f>Months!D343</f>
        <v/>
      </c>
      <c r="E343">
        <f>SUM(V343:AG343)</f>
        <v/>
      </c>
      <c r="F343">
        <f>MAX(0,ROUND(C343+D343-E343,2))</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f>IF(AH343&lt;=0,0,ROUND(MIN(AH343,MAX(0,$F343-SUMPRODUCT(($AT$3:$BE$3&lt;AT$3)*$AH343:$AS343))),2))</f>
        <v/>
      </c>
      <c r="AU343">
        <f>IF(AI343&lt;=0,0,ROUND(MIN(AI343,MAX(0,$F343-SUMPRODUCT(($AT$3:$BE$3&lt;AU$3)*$AH343:$AS343))),2))</f>
        <v/>
      </c>
      <c r="AV343">
        <f>IF(AJ343&lt;=0,0,ROUND(MIN(AJ343,MAX(0,$F343-SUMPRODUCT(($AT$3:$BE$3&lt;AV$3)*$AH343:$AS343))),2))</f>
        <v/>
      </c>
      <c r="AW343">
        <f>IF(AK343&lt;=0,0,ROUND(MIN(AK343,MAX(0,$F343-SUMPRODUCT(($AT$3:$BE$3&lt;AW$3)*$AH343:$AS343))),2))</f>
        <v/>
      </c>
      <c r="AX343">
        <f>IF(AL343&lt;=0,0,ROUND(MIN(AL343,MAX(0,$F343-SUMPRODUCT(($AT$3:$BE$3&lt;AX$3)*$AH343:$AS343))),2))</f>
        <v/>
      </c>
      <c r="AY343">
        <f>IF(AM343&lt;=0,0,ROUND(MIN(AM343,MAX(0,$F343-SUMPRODUCT(($AT$3:$BE$3&lt;AY$3)*$AH343:$AS343))),2))</f>
        <v/>
      </c>
      <c r="AZ343">
        <f>IF(AN343&lt;=0,0,ROUND(MIN(AN343,MAX(0,$F343-SUMPRODUCT(($AT$3:$BE$3&lt;AZ$3)*$AH343:$AS343))),2))</f>
        <v/>
      </c>
      <c r="BA343">
        <f>IF(AO343&lt;=0,0,ROUND(MIN(AO343,MAX(0,$F343-SUMPRODUCT(($AT$3:$BE$3&lt;BA$3)*$AH343:$AS343))),2))</f>
        <v/>
      </c>
      <c r="BB343">
        <f>IF(AP343&lt;=0,0,ROUND(MIN(AP343,MAX(0,$F343-SUMPRODUCT(($AT$3:$BE$3&lt;BB$3)*$AH343:$AS343))),2))</f>
        <v/>
      </c>
      <c r="BC343">
        <f>IF(AQ343&lt;=0,0,ROUND(MIN(AQ343,MAX(0,$F343-SUMPRODUCT(($AT$3:$BE$3&lt;BC$3)*$AH343:$AS343))),2))</f>
        <v/>
      </c>
      <c r="BD343">
        <f>IF(AR343&lt;=0,0,ROUND(MIN(AR343,MAX(0,$F343-SUMPRODUCT(($AT$3:$BE$3&lt;BD$3)*$AH343:$AS343))),2))</f>
        <v/>
      </c>
      <c r="BE343">
        <f>IF(AS343&lt;=0,0,ROUND(MIN(AS343,MAX(0,$F343-SUMPRODUCT(($AT$3:$BE$3&lt;BE$3)*$AH343:$AS343))),2))</f>
        <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row>
    <row r="344">
      <c r="A344" t="n">
        <v>339</v>
      </c>
      <c r="B344" s="29">
        <f>Months!B344</f>
        <v/>
      </c>
      <c r="C344">
        <f>Months!C344</f>
        <v/>
      </c>
      <c r="D344">
        <f>Months!D344</f>
        <v/>
      </c>
      <c r="E344">
        <f>SUM(V344:AG344)</f>
        <v/>
      </c>
      <c r="F344">
        <f>MAX(0,ROUND(C344+D344-E344,2))</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f>IF(AH344&lt;=0,0,ROUND(MIN(AH344,MAX(0,$F344-SUMPRODUCT(($AT$3:$BE$3&lt;AT$3)*$AH344:$AS344))),2))</f>
        <v/>
      </c>
      <c r="AU344">
        <f>IF(AI344&lt;=0,0,ROUND(MIN(AI344,MAX(0,$F344-SUMPRODUCT(($AT$3:$BE$3&lt;AU$3)*$AH344:$AS344))),2))</f>
        <v/>
      </c>
      <c r="AV344">
        <f>IF(AJ344&lt;=0,0,ROUND(MIN(AJ344,MAX(0,$F344-SUMPRODUCT(($AT$3:$BE$3&lt;AV$3)*$AH344:$AS344))),2))</f>
        <v/>
      </c>
      <c r="AW344">
        <f>IF(AK344&lt;=0,0,ROUND(MIN(AK344,MAX(0,$F344-SUMPRODUCT(($AT$3:$BE$3&lt;AW$3)*$AH344:$AS344))),2))</f>
        <v/>
      </c>
      <c r="AX344">
        <f>IF(AL344&lt;=0,0,ROUND(MIN(AL344,MAX(0,$F344-SUMPRODUCT(($AT$3:$BE$3&lt;AX$3)*$AH344:$AS344))),2))</f>
        <v/>
      </c>
      <c r="AY344">
        <f>IF(AM344&lt;=0,0,ROUND(MIN(AM344,MAX(0,$F344-SUMPRODUCT(($AT$3:$BE$3&lt;AY$3)*$AH344:$AS344))),2))</f>
        <v/>
      </c>
      <c r="AZ344">
        <f>IF(AN344&lt;=0,0,ROUND(MIN(AN344,MAX(0,$F344-SUMPRODUCT(($AT$3:$BE$3&lt;AZ$3)*$AH344:$AS344))),2))</f>
        <v/>
      </c>
      <c r="BA344">
        <f>IF(AO344&lt;=0,0,ROUND(MIN(AO344,MAX(0,$F344-SUMPRODUCT(($AT$3:$BE$3&lt;BA$3)*$AH344:$AS344))),2))</f>
        <v/>
      </c>
      <c r="BB344">
        <f>IF(AP344&lt;=0,0,ROUND(MIN(AP344,MAX(0,$F344-SUMPRODUCT(($AT$3:$BE$3&lt;BB$3)*$AH344:$AS344))),2))</f>
        <v/>
      </c>
      <c r="BC344">
        <f>IF(AQ344&lt;=0,0,ROUND(MIN(AQ344,MAX(0,$F344-SUMPRODUCT(($AT$3:$BE$3&lt;BC$3)*$AH344:$AS344))),2))</f>
        <v/>
      </c>
      <c r="BD344">
        <f>IF(AR344&lt;=0,0,ROUND(MIN(AR344,MAX(0,$F344-SUMPRODUCT(($AT$3:$BE$3&lt;BD$3)*$AH344:$AS344))),2))</f>
        <v/>
      </c>
      <c r="BE344">
        <f>IF(AS344&lt;=0,0,ROUND(MIN(AS344,MAX(0,$F344-SUMPRODUCT(($AT$3:$BE$3&lt;BE$3)*$AH344:$AS344))),2))</f>
        <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row>
    <row r="345">
      <c r="A345" t="n">
        <v>340</v>
      </c>
      <c r="B345" s="29">
        <f>Months!B345</f>
        <v/>
      </c>
      <c r="C345">
        <f>Months!C345</f>
        <v/>
      </c>
      <c r="D345">
        <f>Months!D345</f>
        <v/>
      </c>
      <c r="E345">
        <f>SUM(V345:AG345)</f>
        <v/>
      </c>
      <c r="F345">
        <f>MAX(0,ROUND(C345+D345-E345,2))</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f>IF(AH345&lt;=0,0,ROUND(MIN(AH345,MAX(0,$F345-SUMPRODUCT(($AT$3:$BE$3&lt;AT$3)*$AH345:$AS345))),2))</f>
        <v/>
      </c>
      <c r="AU345">
        <f>IF(AI345&lt;=0,0,ROUND(MIN(AI345,MAX(0,$F345-SUMPRODUCT(($AT$3:$BE$3&lt;AU$3)*$AH345:$AS345))),2))</f>
        <v/>
      </c>
      <c r="AV345">
        <f>IF(AJ345&lt;=0,0,ROUND(MIN(AJ345,MAX(0,$F345-SUMPRODUCT(($AT$3:$BE$3&lt;AV$3)*$AH345:$AS345))),2))</f>
        <v/>
      </c>
      <c r="AW345">
        <f>IF(AK345&lt;=0,0,ROUND(MIN(AK345,MAX(0,$F345-SUMPRODUCT(($AT$3:$BE$3&lt;AW$3)*$AH345:$AS345))),2))</f>
        <v/>
      </c>
      <c r="AX345">
        <f>IF(AL345&lt;=0,0,ROUND(MIN(AL345,MAX(0,$F345-SUMPRODUCT(($AT$3:$BE$3&lt;AX$3)*$AH345:$AS345))),2))</f>
        <v/>
      </c>
      <c r="AY345">
        <f>IF(AM345&lt;=0,0,ROUND(MIN(AM345,MAX(0,$F345-SUMPRODUCT(($AT$3:$BE$3&lt;AY$3)*$AH345:$AS345))),2))</f>
        <v/>
      </c>
      <c r="AZ345">
        <f>IF(AN345&lt;=0,0,ROUND(MIN(AN345,MAX(0,$F345-SUMPRODUCT(($AT$3:$BE$3&lt;AZ$3)*$AH345:$AS345))),2))</f>
        <v/>
      </c>
      <c r="BA345">
        <f>IF(AO345&lt;=0,0,ROUND(MIN(AO345,MAX(0,$F345-SUMPRODUCT(($AT$3:$BE$3&lt;BA$3)*$AH345:$AS345))),2))</f>
        <v/>
      </c>
      <c r="BB345">
        <f>IF(AP345&lt;=0,0,ROUND(MIN(AP345,MAX(0,$F345-SUMPRODUCT(($AT$3:$BE$3&lt;BB$3)*$AH345:$AS345))),2))</f>
        <v/>
      </c>
      <c r="BC345">
        <f>IF(AQ345&lt;=0,0,ROUND(MIN(AQ345,MAX(0,$F345-SUMPRODUCT(($AT$3:$BE$3&lt;BC$3)*$AH345:$AS345))),2))</f>
        <v/>
      </c>
      <c r="BD345">
        <f>IF(AR345&lt;=0,0,ROUND(MIN(AR345,MAX(0,$F345-SUMPRODUCT(($AT$3:$BE$3&lt;BD$3)*$AH345:$AS345))),2))</f>
        <v/>
      </c>
      <c r="BE345">
        <f>IF(AS345&lt;=0,0,ROUND(MIN(AS345,MAX(0,$F345-SUMPRODUCT(($AT$3:$BE$3&lt;BE$3)*$AH345:$AS345))),2))</f>
        <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row>
    <row r="346">
      <c r="A346" t="n">
        <v>341</v>
      </c>
      <c r="B346" s="29">
        <f>Months!B346</f>
        <v/>
      </c>
      <c r="C346">
        <f>Months!C346</f>
        <v/>
      </c>
      <c r="D346">
        <f>Months!D346</f>
        <v/>
      </c>
      <c r="E346">
        <f>SUM(V346:AG346)</f>
        <v/>
      </c>
      <c r="F346">
        <f>MAX(0,ROUND(C346+D346-E346,2))</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f>IF(AH346&lt;=0,0,ROUND(MIN(AH346,MAX(0,$F346-SUMPRODUCT(($AT$3:$BE$3&lt;AT$3)*$AH346:$AS346))),2))</f>
        <v/>
      </c>
      <c r="AU346">
        <f>IF(AI346&lt;=0,0,ROUND(MIN(AI346,MAX(0,$F346-SUMPRODUCT(($AT$3:$BE$3&lt;AU$3)*$AH346:$AS346))),2))</f>
        <v/>
      </c>
      <c r="AV346">
        <f>IF(AJ346&lt;=0,0,ROUND(MIN(AJ346,MAX(0,$F346-SUMPRODUCT(($AT$3:$BE$3&lt;AV$3)*$AH346:$AS346))),2))</f>
        <v/>
      </c>
      <c r="AW346">
        <f>IF(AK346&lt;=0,0,ROUND(MIN(AK346,MAX(0,$F346-SUMPRODUCT(($AT$3:$BE$3&lt;AW$3)*$AH346:$AS346))),2))</f>
        <v/>
      </c>
      <c r="AX346">
        <f>IF(AL346&lt;=0,0,ROUND(MIN(AL346,MAX(0,$F346-SUMPRODUCT(($AT$3:$BE$3&lt;AX$3)*$AH346:$AS346))),2))</f>
        <v/>
      </c>
      <c r="AY346">
        <f>IF(AM346&lt;=0,0,ROUND(MIN(AM346,MAX(0,$F346-SUMPRODUCT(($AT$3:$BE$3&lt;AY$3)*$AH346:$AS346))),2))</f>
        <v/>
      </c>
      <c r="AZ346">
        <f>IF(AN346&lt;=0,0,ROUND(MIN(AN346,MAX(0,$F346-SUMPRODUCT(($AT$3:$BE$3&lt;AZ$3)*$AH346:$AS346))),2))</f>
        <v/>
      </c>
      <c r="BA346">
        <f>IF(AO346&lt;=0,0,ROUND(MIN(AO346,MAX(0,$F346-SUMPRODUCT(($AT$3:$BE$3&lt;BA$3)*$AH346:$AS346))),2))</f>
        <v/>
      </c>
      <c r="BB346">
        <f>IF(AP346&lt;=0,0,ROUND(MIN(AP346,MAX(0,$F346-SUMPRODUCT(($AT$3:$BE$3&lt;BB$3)*$AH346:$AS346))),2))</f>
        <v/>
      </c>
      <c r="BC346">
        <f>IF(AQ346&lt;=0,0,ROUND(MIN(AQ346,MAX(0,$F346-SUMPRODUCT(($AT$3:$BE$3&lt;BC$3)*$AH346:$AS346))),2))</f>
        <v/>
      </c>
      <c r="BD346">
        <f>IF(AR346&lt;=0,0,ROUND(MIN(AR346,MAX(0,$F346-SUMPRODUCT(($AT$3:$BE$3&lt;BD$3)*$AH346:$AS346))),2))</f>
        <v/>
      </c>
      <c r="BE346">
        <f>IF(AS346&lt;=0,0,ROUND(MIN(AS346,MAX(0,$F346-SUMPRODUCT(($AT$3:$BE$3&lt;BE$3)*$AH346:$AS346))),2))</f>
        <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row>
    <row r="347">
      <c r="A347" t="n">
        <v>342</v>
      </c>
      <c r="B347" s="29">
        <f>Months!B347</f>
        <v/>
      </c>
      <c r="C347">
        <f>Months!C347</f>
        <v/>
      </c>
      <c r="D347">
        <f>Months!D347</f>
        <v/>
      </c>
      <c r="E347">
        <f>SUM(V347:AG347)</f>
        <v/>
      </c>
      <c r="F347">
        <f>MAX(0,ROUND(C347+D347-E347,2))</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f>IF(AH347&lt;=0,0,ROUND(MIN(AH347,MAX(0,$F347-SUMPRODUCT(($AT$3:$BE$3&lt;AT$3)*$AH347:$AS347))),2))</f>
        <v/>
      </c>
      <c r="AU347">
        <f>IF(AI347&lt;=0,0,ROUND(MIN(AI347,MAX(0,$F347-SUMPRODUCT(($AT$3:$BE$3&lt;AU$3)*$AH347:$AS347))),2))</f>
        <v/>
      </c>
      <c r="AV347">
        <f>IF(AJ347&lt;=0,0,ROUND(MIN(AJ347,MAX(0,$F347-SUMPRODUCT(($AT$3:$BE$3&lt;AV$3)*$AH347:$AS347))),2))</f>
        <v/>
      </c>
      <c r="AW347">
        <f>IF(AK347&lt;=0,0,ROUND(MIN(AK347,MAX(0,$F347-SUMPRODUCT(($AT$3:$BE$3&lt;AW$3)*$AH347:$AS347))),2))</f>
        <v/>
      </c>
      <c r="AX347">
        <f>IF(AL347&lt;=0,0,ROUND(MIN(AL347,MAX(0,$F347-SUMPRODUCT(($AT$3:$BE$3&lt;AX$3)*$AH347:$AS347))),2))</f>
        <v/>
      </c>
      <c r="AY347">
        <f>IF(AM347&lt;=0,0,ROUND(MIN(AM347,MAX(0,$F347-SUMPRODUCT(($AT$3:$BE$3&lt;AY$3)*$AH347:$AS347))),2))</f>
        <v/>
      </c>
      <c r="AZ347">
        <f>IF(AN347&lt;=0,0,ROUND(MIN(AN347,MAX(0,$F347-SUMPRODUCT(($AT$3:$BE$3&lt;AZ$3)*$AH347:$AS347))),2))</f>
        <v/>
      </c>
      <c r="BA347">
        <f>IF(AO347&lt;=0,0,ROUND(MIN(AO347,MAX(0,$F347-SUMPRODUCT(($AT$3:$BE$3&lt;BA$3)*$AH347:$AS347))),2))</f>
        <v/>
      </c>
      <c r="BB347">
        <f>IF(AP347&lt;=0,0,ROUND(MIN(AP347,MAX(0,$F347-SUMPRODUCT(($AT$3:$BE$3&lt;BB$3)*$AH347:$AS347))),2))</f>
        <v/>
      </c>
      <c r="BC347">
        <f>IF(AQ347&lt;=0,0,ROUND(MIN(AQ347,MAX(0,$F347-SUMPRODUCT(($AT$3:$BE$3&lt;BC$3)*$AH347:$AS347))),2))</f>
        <v/>
      </c>
      <c r="BD347">
        <f>IF(AR347&lt;=0,0,ROUND(MIN(AR347,MAX(0,$F347-SUMPRODUCT(($AT$3:$BE$3&lt;BD$3)*$AH347:$AS347))),2))</f>
        <v/>
      </c>
      <c r="BE347">
        <f>IF(AS347&lt;=0,0,ROUND(MIN(AS347,MAX(0,$F347-SUMPRODUCT(($AT$3:$BE$3&lt;BE$3)*$AH347:$AS347))),2))</f>
        <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row>
    <row r="348">
      <c r="A348" t="n">
        <v>343</v>
      </c>
      <c r="B348" s="29">
        <f>Months!B348</f>
        <v/>
      </c>
      <c r="C348">
        <f>Months!C348</f>
        <v/>
      </c>
      <c r="D348">
        <f>Months!D348</f>
        <v/>
      </c>
      <c r="E348">
        <f>SUM(V348:AG348)</f>
        <v/>
      </c>
      <c r="F348">
        <f>MAX(0,ROUND(C348+D348-E348,2))</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f>IF(AH348&lt;=0,0,ROUND(MIN(AH348,MAX(0,$F348-SUMPRODUCT(($AT$3:$BE$3&lt;AT$3)*$AH348:$AS348))),2))</f>
        <v/>
      </c>
      <c r="AU348">
        <f>IF(AI348&lt;=0,0,ROUND(MIN(AI348,MAX(0,$F348-SUMPRODUCT(($AT$3:$BE$3&lt;AU$3)*$AH348:$AS348))),2))</f>
        <v/>
      </c>
      <c r="AV348">
        <f>IF(AJ348&lt;=0,0,ROUND(MIN(AJ348,MAX(0,$F348-SUMPRODUCT(($AT$3:$BE$3&lt;AV$3)*$AH348:$AS348))),2))</f>
        <v/>
      </c>
      <c r="AW348">
        <f>IF(AK348&lt;=0,0,ROUND(MIN(AK348,MAX(0,$F348-SUMPRODUCT(($AT$3:$BE$3&lt;AW$3)*$AH348:$AS348))),2))</f>
        <v/>
      </c>
      <c r="AX348">
        <f>IF(AL348&lt;=0,0,ROUND(MIN(AL348,MAX(0,$F348-SUMPRODUCT(($AT$3:$BE$3&lt;AX$3)*$AH348:$AS348))),2))</f>
        <v/>
      </c>
      <c r="AY348">
        <f>IF(AM348&lt;=0,0,ROUND(MIN(AM348,MAX(0,$F348-SUMPRODUCT(($AT$3:$BE$3&lt;AY$3)*$AH348:$AS348))),2))</f>
        <v/>
      </c>
      <c r="AZ348">
        <f>IF(AN348&lt;=0,0,ROUND(MIN(AN348,MAX(0,$F348-SUMPRODUCT(($AT$3:$BE$3&lt;AZ$3)*$AH348:$AS348))),2))</f>
        <v/>
      </c>
      <c r="BA348">
        <f>IF(AO348&lt;=0,0,ROUND(MIN(AO348,MAX(0,$F348-SUMPRODUCT(($AT$3:$BE$3&lt;BA$3)*$AH348:$AS348))),2))</f>
        <v/>
      </c>
      <c r="BB348">
        <f>IF(AP348&lt;=0,0,ROUND(MIN(AP348,MAX(0,$F348-SUMPRODUCT(($AT$3:$BE$3&lt;BB$3)*$AH348:$AS348))),2))</f>
        <v/>
      </c>
      <c r="BC348">
        <f>IF(AQ348&lt;=0,0,ROUND(MIN(AQ348,MAX(0,$F348-SUMPRODUCT(($AT$3:$BE$3&lt;BC$3)*$AH348:$AS348))),2))</f>
        <v/>
      </c>
      <c r="BD348">
        <f>IF(AR348&lt;=0,0,ROUND(MIN(AR348,MAX(0,$F348-SUMPRODUCT(($AT$3:$BE$3&lt;BD$3)*$AH348:$AS348))),2))</f>
        <v/>
      </c>
      <c r="BE348">
        <f>IF(AS348&lt;=0,0,ROUND(MIN(AS348,MAX(0,$F348-SUMPRODUCT(($AT$3:$BE$3&lt;BE$3)*$AH348:$AS348))),2))</f>
        <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row>
    <row r="349">
      <c r="A349" t="n">
        <v>344</v>
      </c>
      <c r="B349" s="29">
        <f>Months!B349</f>
        <v/>
      </c>
      <c r="C349">
        <f>Months!C349</f>
        <v/>
      </c>
      <c r="D349">
        <f>Months!D349</f>
        <v/>
      </c>
      <c r="E349">
        <f>SUM(V349:AG349)</f>
        <v/>
      </c>
      <c r="F349">
        <f>MAX(0,ROUND(C349+D349-E349,2))</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f>IF(AH349&lt;=0,0,ROUND(MIN(AH349,MAX(0,$F349-SUMPRODUCT(($AT$3:$BE$3&lt;AT$3)*$AH349:$AS349))),2))</f>
        <v/>
      </c>
      <c r="AU349">
        <f>IF(AI349&lt;=0,0,ROUND(MIN(AI349,MAX(0,$F349-SUMPRODUCT(($AT$3:$BE$3&lt;AU$3)*$AH349:$AS349))),2))</f>
        <v/>
      </c>
      <c r="AV349">
        <f>IF(AJ349&lt;=0,0,ROUND(MIN(AJ349,MAX(0,$F349-SUMPRODUCT(($AT$3:$BE$3&lt;AV$3)*$AH349:$AS349))),2))</f>
        <v/>
      </c>
      <c r="AW349">
        <f>IF(AK349&lt;=0,0,ROUND(MIN(AK349,MAX(0,$F349-SUMPRODUCT(($AT$3:$BE$3&lt;AW$3)*$AH349:$AS349))),2))</f>
        <v/>
      </c>
      <c r="AX349">
        <f>IF(AL349&lt;=0,0,ROUND(MIN(AL349,MAX(0,$F349-SUMPRODUCT(($AT$3:$BE$3&lt;AX$3)*$AH349:$AS349))),2))</f>
        <v/>
      </c>
      <c r="AY349">
        <f>IF(AM349&lt;=0,0,ROUND(MIN(AM349,MAX(0,$F349-SUMPRODUCT(($AT$3:$BE$3&lt;AY$3)*$AH349:$AS349))),2))</f>
        <v/>
      </c>
      <c r="AZ349">
        <f>IF(AN349&lt;=0,0,ROUND(MIN(AN349,MAX(0,$F349-SUMPRODUCT(($AT$3:$BE$3&lt;AZ$3)*$AH349:$AS349))),2))</f>
        <v/>
      </c>
      <c r="BA349">
        <f>IF(AO349&lt;=0,0,ROUND(MIN(AO349,MAX(0,$F349-SUMPRODUCT(($AT$3:$BE$3&lt;BA$3)*$AH349:$AS349))),2))</f>
        <v/>
      </c>
      <c r="BB349">
        <f>IF(AP349&lt;=0,0,ROUND(MIN(AP349,MAX(0,$F349-SUMPRODUCT(($AT$3:$BE$3&lt;BB$3)*$AH349:$AS349))),2))</f>
        <v/>
      </c>
      <c r="BC349">
        <f>IF(AQ349&lt;=0,0,ROUND(MIN(AQ349,MAX(0,$F349-SUMPRODUCT(($AT$3:$BE$3&lt;BC$3)*$AH349:$AS349))),2))</f>
        <v/>
      </c>
      <c r="BD349">
        <f>IF(AR349&lt;=0,0,ROUND(MIN(AR349,MAX(0,$F349-SUMPRODUCT(($AT$3:$BE$3&lt;BD$3)*$AH349:$AS349))),2))</f>
        <v/>
      </c>
      <c r="BE349">
        <f>IF(AS349&lt;=0,0,ROUND(MIN(AS349,MAX(0,$F349-SUMPRODUCT(($AT$3:$BE$3&lt;BE$3)*$AH349:$AS349))),2))</f>
        <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row>
    <row r="350">
      <c r="A350" t="n">
        <v>345</v>
      </c>
      <c r="B350" s="29">
        <f>Months!B350</f>
        <v/>
      </c>
      <c r="C350">
        <f>Months!C350</f>
        <v/>
      </c>
      <c r="D350">
        <f>Months!D350</f>
        <v/>
      </c>
      <c r="E350">
        <f>SUM(V350:AG350)</f>
        <v/>
      </c>
      <c r="F350">
        <f>MAX(0,ROUND(C350+D350-E350,2))</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f>IF(AH350&lt;=0,0,ROUND(MIN(AH350,MAX(0,$F350-SUMPRODUCT(($AT$3:$BE$3&lt;AT$3)*$AH350:$AS350))),2))</f>
        <v/>
      </c>
      <c r="AU350">
        <f>IF(AI350&lt;=0,0,ROUND(MIN(AI350,MAX(0,$F350-SUMPRODUCT(($AT$3:$BE$3&lt;AU$3)*$AH350:$AS350))),2))</f>
        <v/>
      </c>
      <c r="AV350">
        <f>IF(AJ350&lt;=0,0,ROUND(MIN(AJ350,MAX(0,$F350-SUMPRODUCT(($AT$3:$BE$3&lt;AV$3)*$AH350:$AS350))),2))</f>
        <v/>
      </c>
      <c r="AW350">
        <f>IF(AK350&lt;=0,0,ROUND(MIN(AK350,MAX(0,$F350-SUMPRODUCT(($AT$3:$BE$3&lt;AW$3)*$AH350:$AS350))),2))</f>
        <v/>
      </c>
      <c r="AX350">
        <f>IF(AL350&lt;=0,0,ROUND(MIN(AL350,MAX(0,$F350-SUMPRODUCT(($AT$3:$BE$3&lt;AX$3)*$AH350:$AS350))),2))</f>
        <v/>
      </c>
      <c r="AY350">
        <f>IF(AM350&lt;=0,0,ROUND(MIN(AM350,MAX(0,$F350-SUMPRODUCT(($AT$3:$BE$3&lt;AY$3)*$AH350:$AS350))),2))</f>
        <v/>
      </c>
      <c r="AZ350">
        <f>IF(AN350&lt;=0,0,ROUND(MIN(AN350,MAX(0,$F350-SUMPRODUCT(($AT$3:$BE$3&lt;AZ$3)*$AH350:$AS350))),2))</f>
        <v/>
      </c>
      <c r="BA350">
        <f>IF(AO350&lt;=0,0,ROUND(MIN(AO350,MAX(0,$F350-SUMPRODUCT(($AT$3:$BE$3&lt;BA$3)*$AH350:$AS350))),2))</f>
        <v/>
      </c>
      <c r="BB350">
        <f>IF(AP350&lt;=0,0,ROUND(MIN(AP350,MAX(0,$F350-SUMPRODUCT(($AT$3:$BE$3&lt;BB$3)*$AH350:$AS350))),2))</f>
        <v/>
      </c>
      <c r="BC350">
        <f>IF(AQ350&lt;=0,0,ROUND(MIN(AQ350,MAX(0,$F350-SUMPRODUCT(($AT$3:$BE$3&lt;BC$3)*$AH350:$AS350))),2))</f>
        <v/>
      </c>
      <c r="BD350">
        <f>IF(AR350&lt;=0,0,ROUND(MIN(AR350,MAX(0,$F350-SUMPRODUCT(($AT$3:$BE$3&lt;BD$3)*$AH350:$AS350))),2))</f>
        <v/>
      </c>
      <c r="BE350">
        <f>IF(AS350&lt;=0,0,ROUND(MIN(AS350,MAX(0,$F350-SUMPRODUCT(($AT$3:$BE$3&lt;BE$3)*$AH350:$AS350))),2))</f>
        <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row>
    <row r="351">
      <c r="A351" t="n">
        <v>346</v>
      </c>
      <c r="B351" s="29">
        <f>Months!B351</f>
        <v/>
      </c>
      <c r="C351">
        <f>Months!C351</f>
        <v/>
      </c>
      <c r="D351">
        <f>Months!D351</f>
        <v/>
      </c>
      <c r="E351">
        <f>SUM(V351:AG351)</f>
        <v/>
      </c>
      <c r="F351">
        <f>MAX(0,ROUND(C351+D351-E351,2))</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f>IF(AH351&lt;=0,0,ROUND(MIN(AH351,MAX(0,$F351-SUMPRODUCT(($AT$3:$BE$3&lt;AT$3)*$AH351:$AS351))),2))</f>
        <v/>
      </c>
      <c r="AU351">
        <f>IF(AI351&lt;=0,0,ROUND(MIN(AI351,MAX(0,$F351-SUMPRODUCT(($AT$3:$BE$3&lt;AU$3)*$AH351:$AS351))),2))</f>
        <v/>
      </c>
      <c r="AV351">
        <f>IF(AJ351&lt;=0,0,ROUND(MIN(AJ351,MAX(0,$F351-SUMPRODUCT(($AT$3:$BE$3&lt;AV$3)*$AH351:$AS351))),2))</f>
        <v/>
      </c>
      <c r="AW351">
        <f>IF(AK351&lt;=0,0,ROUND(MIN(AK351,MAX(0,$F351-SUMPRODUCT(($AT$3:$BE$3&lt;AW$3)*$AH351:$AS351))),2))</f>
        <v/>
      </c>
      <c r="AX351">
        <f>IF(AL351&lt;=0,0,ROUND(MIN(AL351,MAX(0,$F351-SUMPRODUCT(($AT$3:$BE$3&lt;AX$3)*$AH351:$AS351))),2))</f>
        <v/>
      </c>
      <c r="AY351">
        <f>IF(AM351&lt;=0,0,ROUND(MIN(AM351,MAX(0,$F351-SUMPRODUCT(($AT$3:$BE$3&lt;AY$3)*$AH351:$AS351))),2))</f>
        <v/>
      </c>
      <c r="AZ351">
        <f>IF(AN351&lt;=0,0,ROUND(MIN(AN351,MAX(0,$F351-SUMPRODUCT(($AT$3:$BE$3&lt;AZ$3)*$AH351:$AS351))),2))</f>
        <v/>
      </c>
      <c r="BA351">
        <f>IF(AO351&lt;=0,0,ROUND(MIN(AO351,MAX(0,$F351-SUMPRODUCT(($AT$3:$BE$3&lt;BA$3)*$AH351:$AS351))),2))</f>
        <v/>
      </c>
      <c r="BB351">
        <f>IF(AP351&lt;=0,0,ROUND(MIN(AP351,MAX(0,$F351-SUMPRODUCT(($AT$3:$BE$3&lt;BB$3)*$AH351:$AS351))),2))</f>
        <v/>
      </c>
      <c r="BC351">
        <f>IF(AQ351&lt;=0,0,ROUND(MIN(AQ351,MAX(0,$F351-SUMPRODUCT(($AT$3:$BE$3&lt;BC$3)*$AH351:$AS351))),2))</f>
        <v/>
      </c>
      <c r="BD351">
        <f>IF(AR351&lt;=0,0,ROUND(MIN(AR351,MAX(0,$F351-SUMPRODUCT(($AT$3:$BE$3&lt;BD$3)*$AH351:$AS351))),2))</f>
        <v/>
      </c>
      <c r="BE351">
        <f>IF(AS351&lt;=0,0,ROUND(MIN(AS351,MAX(0,$F351-SUMPRODUCT(($AT$3:$BE$3&lt;BE$3)*$AH351:$AS351))),2))</f>
        <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row>
    <row r="352">
      <c r="A352" t="n">
        <v>347</v>
      </c>
      <c r="B352" s="29">
        <f>Months!B352</f>
        <v/>
      </c>
      <c r="C352">
        <f>Months!C352</f>
        <v/>
      </c>
      <c r="D352">
        <f>Months!D352</f>
        <v/>
      </c>
      <c r="E352">
        <f>SUM(V352:AG352)</f>
        <v/>
      </c>
      <c r="F352">
        <f>MAX(0,ROUND(C352+D352-E352,2))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f>IF(AH352&lt;=0,0,ROUND(MIN(AH352,MAX(0,$F352-SUMPRODUCT(($AT$3:$BE$3&lt;AT$3)*$AH352:$AS352))),2))</f>
        <v/>
      </c>
      <c r="AU352">
        <f>IF(AI352&lt;=0,0,ROUND(MIN(AI352,MAX(0,$F352-SUMPRODUCT(($AT$3:$BE$3&lt;AU$3)*$AH352:$AS352))),2))</f>
        <v/>
      </c>
      <c r="AV352">
        <f>IF(AJ352&lt;=0,0,ROUND(MIN(AJ352,MAX(0,$F352-SUMPRODUCT(($AT$3:$BE$3&lt;AV$3)*$AH352:$AS352))),2))</f>
        <v/>
      </c>
      <c r="AW352">
        <f>IF(AK352&lt;=0,0,ROUND(MIN(AK352,MAX(0,$F352-SUMPRODUCT(($AT$3:$BE$3&lt;AW$3)*$AH352:$AS352))),2))</f>
        <v/>
      </c>
      <c r="AX352">
        <f>IF(AL352&lt;=0,0,ROUND(MIN(AL352,MAX(0,$F352-SUMPRODUCT(($AT$3:$BE$3&lt;AX$3)*$AH352:$AS352))),2))</f>
        <v/>
      </c>
      <c r="AY352">
        <f>IF(AM352&lt;=0,0,ROUND(MIN(AM352,MAX(0,$F352-SUMPRODUCT(($AT$3:$BE$3&lt;AY$3)*$AH352:$AS352))),2))</f>
        <v/>
      </c>
      <c r="AZ352">
        <f>IF(AN352&lt;=0,0,ROUND(MIN(AN352,MAX(0,$F352-SUMPRODUCT(($AT$3:$BE$3&lt;AZ$3)*$AH352:$AS352))),2))</f>
        <v/>
      </c>
      <c r="BA352">
        <f>IF(AO352&lt;=0,0,ROUND(MIN(AO352,MAX(0,$F352-SUMPRODUCT(($AT$3:$BE$3&lt;BA$3)*$AH352:$AS352))),2))</f>
        <v/>
      </c>
      <c r="BB352">
        <f>IF(AP352&lt;=0,0,ROUND(MIN(AP352,MAX(0,$F352-SUMPRODUCT(($AT$3:$BE$3&lt;BB$3)*$AH352:$AS352))),2))</f>
        <v/>
      </c>
      <c r="BC352">
        <f>IF(AQ352&lt;=0,0,ROUND(MIN(AQ352,MAX(0,$F352-SUMPRODUCT(($AT$3:$BE$3&lt;BC$3)*$AH352:$AS352))),2))</f>
        <v/>
      </c>
      <c r="BD352">
        <f>IF(AR352&lt;=0,0,ROUND(MIN(AR352,MAX(0,$F352-SUMPRODUCT(($AT$3:$BE$3&lt;BD$3)*$AH352:$AS352))),2))</f>
        <v/>
      </c>
      <c r="BE352">
        <f>IF(AS352&lt;=0,0,ROUND(MIN(AS352,MAX(0,$F352-SUMPRODUCT(($AT$3:$BE$3&lt;BE$3)*$AH352:$AS352))),2))</f>
        <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row>
    <row r="353">
      <c r="A353" t="n">
        <v>348</v>
      </c>
      <c r="B353" s="29">
        <f>Months!B353</f>
        <v/>
      </c>
      <c r="C353">
        <f>Months!C353</f>
        <v/>
      </c>
      <c r="D353">
        <f>Months!D353</f>
        <v/>
      </c>
      <c r="E353">
        <f>SUM(V353:AG353)</f>
        <v/>
      </c>
      <c r="F353">
        <f>MAX(0,ROUND(C353+D353-E353,2))</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f>IF(AH353&lt;=0,0,ROUND(MIN(AH353,MAX(0,$F353-SUMPRODUCT(($AT$3:$BE$3&lt;AT$3)*$AH353:$AS353))),2))</f>
        <v/>
      </c>
      <c r="AU353">
        <f>IF(AI353&lt;=0,0,ROUND(MIN(AI353,MAX(0,$F353-SUMPRODUCT(($AT$3:$BE$3&lt;AU$3)*$AH353:$AS353))),2))</f>
        <v/>
      </c>
      <c r="AV353">
        <f>IF(AJ353&lt;=0,0,ROUND(MIN(AJ353,MAX(0,$F353-SUMPRODUCT(($AT$3:$BE$3&lt;AV$3)*$AH353:$AS353))),2))</f>
        <v/>
      </c>
      <c r="AW353">
        <f>IF(AK353&lt;=0,0,ROUND(MIN(AK353,MAX(0,$F353-SUMPRODUCT(($AT$3:$BE$3&lt;AW$3)*$AH353:$AS353))),2))</f>
        <v/>
      </c>
      <c r="AX353">
        <f>IF(AL353&lt;=0,0,ROUND(MIN(AL353,MAX(0,$F353-SUMPRODUCT(($AT$3:$BE$3&lt;AX$3)*$AH353:$AS353))),2))</f>
        <v/>
      </c>
      <c r="AY353">
        <f>IF(AM353&lt;=0,0,ROUND(MIN(AM353,MAX(0,$F353-SUMPRODUCT(($AT$3:$BE$3&lt;AY$3)*$AH353:$AS353))),2))</f>
        <v/>
      </c>
      <c r="AZ353">
        <f>IF(AN353&lt;=0,0,ROUND(MIN(AN353,MAX(0,$F353-SUMPRODUCT(($AT$3:$BE$3&lt;AZ$3)*$AH353:$AS353))),2))</f>
        <v/>
      </c>
      <c r="BA353">
        <f>IF(AO353&lt;=0,0,ROUND(MIN(AO353,MAX(0,$F353-SUMPRODUCT(($AT$3:$BE$3&lt;BA$3)*$AH353:$AS353))),2))</f>
        <v/>
      </c>
      <c r="BB353">
        <f>IF(AP353&lt;=0,0,ROUND(MIN(AP353,MAX(0,$F353-SUMPRODUCT(($AT$3:$BE$3&lt;BB$3)*$AH353:$AS353))),2))</f>
        <v/>
      </c>
      <c r="BC353">
        <f>IF(AQ353&lt;=0,0,ROUND(MIN(AQ353,MAX(0,$F353-SUMPRODUCT(($AT$3:$BE$3&lt;BC$3)*$AH353:$AS353))),2))</f>
        <v/>
      </c>
      <c r="BD353">
        <f>IF(AR353&lt;=0,0,ROUND(MIN(AR353,MAX(0,$F353-SUMPRODUCT(($AT$3:$BE$3&lt;BD$3)*$AH353:$AS353))),2))</f>
        <v/>
      </c>
      <c r="BE353">
        <f>IF(AS353&lt;=0,0,ROUND(MIN(AS353,MAX(0,$F353-SUMPRODUCT(($AT$3:$BE$3&lt;BE$3)*$AH353:$AS353))),2))</f>
        <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row>
    <row r="354">
      <c r="A354" t="n">
        <v>349</v>
      </c>
      <c r="B354" s="29">
        <f>Months!B354</f>
        <v/>
      </c>
      <c r="C354">
        <f>Months!C354</f>
        <v/>
      </c>
      <c r="D354">
        <f>Months!D354</f>
        <v/>
      </c>
      <c r="E354">
        <f>SUM(V354:AG354)</f>
        <v/>
      </c>
      <c r="F354">
        <f>MAX(0,ROUND(C354+D354-E354,2))</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f>IF(AH354&lt;=0,0,ROUND(MIN(AH354,MAX(0,$F354-SUMPRODUCT(($AT$3:$BE$3&lt;AT$3)*$AH354:$AS354))),2))</f>
        <v/>
      </c>
      <c r="AU354">
        <f>IF(AI354&lt;=0,0,ROUND(MIN(AI354,MAX(0,$F354-SUMPRODUCT(($AT$3:$BE$3&lt;AU$3)*$AH354:$AS354))),2))</f>
        <v/>
      </c>
      <c r="AV354">
        <f>IF(AJ354&lt;=0,0,ROUND(MIN(AJ354,MAX(0,$F354-SUMPRODUCT(($AT$3:$BE$3&lt;AV$3)*$AH354:$AS354))),2))</f>
        <v/>
      </c>
      <c r="AW354">
        <f>IF(AK354&lt;=0,0,ROUND(MIN(AK354,MAX(0,$F354-SUMPRODUCT(($AT$3:$BE$3&lt;AW$3)*$AH354:$AS354))),2))</f>
        <v/>
      </c>
      <c r="AX354">
        <f>IF(AL354&lt;=0,0,ROUND(MIN(AL354,MAX(0,$F354-SUMPRODUCT(($AT$3:$BE$3&lt;AX$3)*$AH354:$AS354))),2))</f>
        <v/>
      </c>
      <c r="AY354">
        <f>IF(AM354&lt;=0,0,ROUND(MIN(AM354,MAX(0,$F354-SUMPRODUCT(($AT$3:$BE$3&lt;AY$3)*$AH354:$AS354))),2))</f>
        <v/>
      </c>
      <c r="AZ354">
        <f>IF(AN354&lt;=0,0,ROUND(MIN(AN354,MAX(0,$F354-SUMPRODUCT(($AT$3:$BE$3&lt;AZ$3)*$AH354:$AS354))),2))</f>
        <v/>
      </c>
      <c r="BA354">
        <f>IF(AO354&lt;=0,0,ROUND(MIN(AO354,MAX(0,$F354-SUMPRODUCT(($AT$3:$BE$3&lt;BA$3)*$AH354:$AS354))),2))</f>
        <v/>
      </c>
      <c r="BB354">
        <f>IF(AP354&lt;=0,0,ROUND(MIN(AP354,MAX(0,$F354-SUMPRODUCT(($AT$3:$BE$3&lt;BB$3)*$AH354:$AS354))),2))</f>
        <v/>
      </c>
      <c r="BC354">
        <f>IF(AQ354&lt;=0,0,ROUND(MIN(AQ354,MAX(0,$F354-SUMPRODUCT(($AT$3:$BE$3&lt;BC$3)*$AH354:$AS354))),2))</f>
        <v/>
      </c>
      <c r="BD354">
        <f>IF(AR354&lt;=0,0,ROUND(MIN(AR354,MAX(0,$F354-SUMPRODUCT(($AT$3:$BE$3&lt;BD$3)*$AH354:$AS354))),2))</f>
        <v/>
      </c>
      <c r="BE354">
        <f>IF(AS354&lt;=0,0,ROUND(MIN(AS354,MAX(0,$F354-SUMPRODUCT(($AT$3:$BE$3&lt;BE$3)*$AH354:$AS354))),2))</f>
        <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row>
    <row r="355">
      <c r="A355" t="n">
        <v>350</v>
      </c>
      <c r="B355" s="29">
        <f>Months!B355</f>
        <v/>
      </c>
      <c r="C355">
        <f>Months!C355</f>
        <v/>
      </c>
      <c r="D355">
        <f>Months!D355</f>
        <v/>
      </c>
      <c r="E355">
        <f>SUM(V355:AG355)</f>
        <v/>
      </c>
      <c r="F355">
        <f>MAX(0,ROUND(C355+D355-E355,2))</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f>IF(AH355&lt;=0,0,ROUND(MIN(AH355,MAX(0,$F355-SUMPRODUCT(($AT$3:$BE$3&lt;AT$3)*$AH355:$AS355))),2))</f>
        <v/>
      </c>
      <c r="AU355">
        <f>IF(AI355&lt;=0,0,ROUND(MIN(AI355,MAX(0,$F355-SUMPRODUCT(($AT$3:$BE$3&lt;AU$3)*$AH355:$AS355))),2))</f>
        <v/>
      </c>
      <c r="AV355">
        <f>IF(AJ355&lt;=0,0,ROUND(MIN(AJ355,MAX(0,$F355-SUMPRODUCT(($AT$3:$BE$3&lt;AV$3)*$AH355:$AS355))),2))</f>
        <v/>
      </c>
      <c r="AW355">
        <f>IF(AK355&lt;=0,0,ROUND(MIN(AK355,MAX(0,$F355-SUMPRODUCT(($AT$3:$BE$3&lt;AW$3)*$AH355:$AS355))),2))</f>
        <v/>
      </c>
      <c r="AX355">
        <f>IF(AL355&lt;=0,0,ROUND(MIN(AL355,MAX(0,$F355-SUMPRODUCT(($AT$3:$BE$3&lt;AX$3)*$AH355:$AS355))),2))</f>
        <v/>
      </c>
      <c r="AY355">
        <f>IF(AM355&lt;=0,0,ROUND(MIN(AM355,MAX(0,$F355-SUMPRODUCT(($AT$3:$BE$3&lt;AY$3)*$AH355:$AS355))),2))</f>
        <v/>
      </c>
      <c r="AZ355">
        <f>IF(AN355&lt;=0,0,ROUND(MIN(AN355,MAX(0,$F355-SUMPRODUCT(($AT$3:$BE$3&lt;AZ$3)*$AH355:$AS355))),2))</f>
        <v/>
      </c>
      <c r="BA355">
        <f>IF(AO355&lt;=0,0,ROUND(MIN(AO355,MAX(0,$F355-SUMPRODUCT(($AT$3:$BE$3&lt;BA$3)*$AH355:$AS355))),2))</f>
        <v/>
      </c>
      <c r="BB355">
        <f>IF(AP355&lt;=0,0,ROUND(MIN(AP355,MAX(0,$F355-SUMPRODUCT(($AT$3:$BE$3&lt;BB$3)*$AH355:$AS355))),2))</f>
        <v/>
      </c>
      <c r="BC355">
        <f>IF(AQ355&lt;=0,0,ROUND(MIN(AQ355,MAX(0,$F355-SUMPRODUCT(($AT$3:$BE$3&lt;BC$3)*$AH355:$AS355))),2))</f>
        <v/>
      </c>
      <c r="BD355">
        <f>IF(AR355&lt;=0,0,ROUND(MIN(AR355,MAX(0,$F355-SUMPRODUCT(($AT$3:$BE$3&lt;BD$3)*$AH355:$AS355))),2))</f>
        <v/>
      </c>
      <c r="BE355">
        <f>IF(AS355&lt;=0,0,ROUND(MIN(AS355,MAX(0,$F355-SUMPRODUCT(($AT$3:$BE$3&lt;BE$3)*$AH355:$AS355))),2))</f>
        <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row>
    <row r="356">
      <c r="A356" t="n">
        <v>351</v>
      </c>
      <c r="B356" s="29">
        <f>Months!B356</f>
        <v/>
      </c>
      <c r="C356">
        <f>Months!C356</f>
        <v/>
      </c>
      <c r="D356">
        <f>Months!D356</f>
        <v/>
      </c>
      <c r="E356">
        <f>SUM(V356:AG356)</f>
        <v/>
      </c>
      <c r="F356">
        <f>MAX(0,ROUND(C356+D356-E356,2))</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f>IF(AH356&lt;=0,0,ROUND(MIN(AH356,MAX(0,$F356-SUMPRODUCT(($AT$3:$BE$3&lt;AT$3)*$AH356:$AS356))),2))</f>
        <v/>
      </c>
      <c r="AU356">
        <f>IF(AI356&lt;=0,0,ROUND(MIN(AI356,MAX(0,$F356-SUMPRODUCT(($AT$3:$BE$3&lt;AU$3)*$AH356:$AS356))),2))</f>
        <v/>
      </c>
      <c r="AV356">
        <f>IF(AJ356&lt;=0,0,ROUND(MIN(AJ356,MAX(0,$F356-SUMPRODUCT(($AT$3:$BE$3&lt;AV$3)*$AH356:$AS356))),2))</f>
        <v/>
      </c>
      <c r="AW356">
        <f>IF(AK356&lt;=0,0,ROUND(MIN(AK356,MAX(0,$F356-SUMPRODUCT(($AT$3:$BE$3&lt;AW$3)*$AH356:$AS356))),2))</f>
        <v/>
      </c>
      <c r="AX356">
        <f>IF(AL356&lt;=0,0,ROUND(MIN(AL356,MAX(0,$F356-SUMPRODUCT(($AT$3:$BE$3&lt;AX$3)*$AH356:$AS356))),2))</f>
        <v/>
      </c>
      <c r="AY356">
        <f>IF(AM356&lt;=0,0,ROUND(MIN(AM356,MAX(0,$F356-SUMPRODUCT(($AT$3:$BE$3&lt;AY$3)*$AH356:$AS356))),2))</f>
        <v/>
      </c>
      <c r="AZ356">
        <f>IF(AN356&lt;=0,0,ROUND(MIN(AN356,MAX(0,$F356-SUMPRODUCT(($AT$3:$BE$3&lt;AZ$3)*$AH356:$AS356))),2))</f>
        <v/>
      </c>
      <c r="BA356">
        <f>IF(AO356&lt;=0,0,ROUND(MIN(AO356,MAX(0,$F356-SUMPRODUCT(($AT$3:$BE$3&lt;BA$3)*$AH356:$AS356))),2))</f>
        <v/>
      </c>
      <c r="BB356">
        <f>IF(AP356&lt;=0,0,ROUND(MIN(AP356,MAX(0,$F356-SUMPRODUCT(($AT$3:$BE$3&lt;BB$3)*$AH356:$AS356))),2))</f>
        <v/>
      </c>
      <c r="BC356">
        <f>IF(AQ356&lt;=0,0,ROUND(MIN(AQ356,MAX(0,$F356-SUMPRODUCT(($AT$3:$BE$3&lt;BC$3)*$AH356:$AS356))),2))</f>
        <v/>
      </c>
      <c r="BD356">
        <f>IF(AR356&lt;=0,0,ROUND(MIN(AR356,MAX(0,$F356-SUMPRODUCT(($AT$3:$BE$3&lt;BD$3)*$AH356:$AS356))),2))</f>
        <v/>
      </c>
      <c r="BE356">
        <f>IF(AS356&lt;=0,0,ROUND(MIN(AS356,MAX(0,$F356-SUMPRODUCT(($AT$3:$BE$3&lt;BE$3)*$AH356:$AS356))),2))</f>
        <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row>
    <row r="357">
      <c r="A357" t="n">
        <v>352</v>
      </c>
      <c r="B357" s="29">
        <f>Months!B357</f>
        <v/>
      </c>
      <c r="C357">
        <f>Months!C357</f>
        <v/>
      </c>
      <c r="D357">
        <f>Months!D357</f>
        <v/>
      </c>
      <c r="E357">
        <f>SUM(V357:AG357)</f>
        <v/>
      </c>
      <c r="F357">
        <f>MAX(0,ROUND(C357+D357-E357,2))</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f>IF(AH357&lt;=0,0,ROUND(MIN(AH357,MAX(0,$F357-SUMPRODUCT(($AT$3:$BE$3&lt;AT$3)*$AH357:$AS357))),2))</f>
        <v/>
      </c>
      <c r="AU357">
        <f>IF(AI357&lt;=0,0,ROUND(MIN(AI357,MAX(0,$F357-SUMPRODUCT(($AT$3:$BE$3&lt;AU$3)*$AH357:$AS357))),2))</f>
        <v/>
      </c>
      <c r="AV357">
        <f>IF(AJ357&lt;=0,0,ROUND(MIN(AJ357,MAX(0,$F357-SUMPRODUCT(($AT$3:$BE$3&lt;AV$3)*$AH357:$AS357))),2))</f>
        <v/>
      </c>
      <c r="AW357">
        <f>IF(AK357&lt;=0,0,ROUND(MIN(AK357,MAX(0,$F357-SUMPRODUCT(($AT$3:$BE$3&lt;AW$3)*$AH357:$AS357))),2))</f>
        <v/>
      </c>
      <c r="AX357">
        <f>IF(AL357&lt;=0,0,ROUND(MIN(AL357,MAX(0,$F357-SUMPRODUCT(($AT$3:$BE$3&lt;AX$3)*$AH357:$AS357))),2))</f>
        <v/>
      </c>
      <c r="AY357">
        <f>IF(AM357&lt;=0,0,ROUND(MIN(AM357,MAX(0,$F357-SUMPRODUCT(($AT$3:$BE$3&lt;AY$3)*$AH357:$AS357))),2))</f>
        <v/>
      </c>
      <c r="AZ357">
        <f>IF(AN357&lt;=0,0,ROUND(MIN(AN357,MAX(0,$F357-SUMPRODUCT(($AT$3:$BE$3&lt;AZ$3)*$AH357:$AS357))),2))</f>
        <v/>
      </c>
      <c r="BA357">
        <f>IF(AO357&lt;=0,0,ROUND(MIN(AO357,MAX(0,$F357-SUMPRODUCT(($AT$3:$BE$3&lt;BA$3)*$AH357:$AS357))),2))</f>
        <v/>
      </c>
      <c r="BB357">
        <f>IF(AP357&lt;=0,0,ROUND(MIN(AP357,MAX(0,$F357-SUMPRODUCT(($AT$3:$BE$3&lt;BB$3)*$AH357:$AS357))),2))</f>
        <v/>
      </c>
      <c r="BC357">
        <f>IF(AQ357&lt;=0,0,ROUND(MIN(AQ357,MAX(0,$F357-SUMPRODUCT(($AT$3:$BE$3&lt;BC$3)*$AH357:$AS357))),2))</f>
        <v/>
      </c>
      <c r="BD357">
        <f>IF(AR357&lt;=0,0,ROUND(MIN(AR357,MAX(0,$F357-SUMPRODUCT(($AT$3:$BE$3&lt;BD$3)*$AH357:$AS357))),2))</f>
        <v/>
      </c>
      <c r="BE357">
        <f>IF(AS357&lt;=0,0,ROUND(MIN(AS357,MAX(0,$F357-SUMPRODUCT(($AT$3:$BE$3&lt;BE$3)*$AH357:$AS357))),2))</f>
        <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row>
    <row r="358">
      <c r="A358" t="n">
        <v>353</v>
      </c>
      <c r="B358" s="29">
        <f>Months!B358</f>
        <v/>
      </c>
      <c r="C358">
        <f>Months!C358</f>
        <v/>
      </c>
      <c r="D358">
        <f>Months!D358</f>
        <v/>
      </c>
      <c r="E358">
        <f>SUM(V358:AG358)</f>
        <v/>
      </c>
      <c r="F358">
        <f>MAX(0,ROUND(C358+D358-E358,2))</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f>IF(AH358&lt;=0,0,ROUND(MIN(AH358,MAX(0,$F358-SUMPRODUCT(($AT$3:$BE$3&lt;AT$3)*$AH358:$AS358))),2))</f>
        <v/>
      </c>
      <c r="AU358">
        <f>IF(AI358&lt;=0,0,ROUND(MIN(AI358,MAX(0,$F358-SUMPRODUCT(($AT$3:$BE$3&lt;AU$3)*$AH358:$AS358))),2))</f>
        <v/>
      </c>
      <c r="AV358">
        <f>IF(AJ358&lt;=0,0,ROUND(MIN(AJ358,MAX(0,$F358-SUMPRODUCT(($AT$3:$BE$3&lt;AV$3)*$AH358:$AS358))),2))</f>
        <v/>
      </c>
      <c r="AW358">
        <f>IF(AK358&lt;=0,0,ROUND(MIN(AK358,MAX(0,$F358-SUMPRODUCT(($AT$3:$BE$3&lt;AW$3)*$AH358:$AS358))),2))</f>
        <v/>
      </c>
      <c r="AX358">
        <f>IF(AL358&lt;=0,0,ROUND(MIN(AL358,MAX(0,$F358-SUMPRODUCT(($AT$3:$BE$3&lt;AX$3)*$AH358:$AS358))),2))</f>
        <v/>
      </c>
      <c r="AY358">
        <f>IF(AM358&lt;=0,0,ROUND(MIN(AM358,MAX(0,$F358-SUMPRODUCT(($AT$3:$BE$3&lt;AY$3)*$AH358:$AS358))),2))</f>
        <v/>
      </c>
      <c r="AZ358">
        <f>IF(AN358&lt;=0,0,ROUND(MIN(AN358,MAX(0,$F358-SUMPRODUCT(($AT$3:$BE$3&lt;AZ$3)*$AH358:$AS358))),2))</f>
        <v/>
      </c>
      <c r="BA358">
        <f>IF(AO358&lt;=0,0,ROUND(MIN(AO358,MAX(0,$F358-SUMPRODUCT(($AT$3:$BE$3&lt;BA$3)*$AH358:$AS358))),2))</f>
        <v/>
      </c>
      <c r="BB358">
        <f>IF(AP358&lt;=0,0,ROUND(MIN(AP358,MAX(0,$F358-SUMPRODUCT(($AT$3:$BE$3&lt;BB$3)*$AH358:$AS358))),2))</f>
        <v/>
      </c>
      <c r="BC358">
        <f>IF(AQ358&lt;=0,0,ROUND(MIN(AQ358,MAX(0,$F358-SUMPRODUCT(($AT$3:$BE$3&lt;BC$3)*$AH358:$AS358))),2))</f>
        <v/>
      </c>
      <c r="BD358">
        <f>IF(AR358&lt;=0,0,ROUND(MIN(AR358,MAX(0,$F358-SUMPRODUCT(($AT$3:$BE$3&lt;BD$3)*$AH358:$AS358))),2))</f>
        <v/>
      </c>
      <c r="BE358">
        <f>IF(AS358&lt;=0,0,ROUND(MIN(AS358,MAX(0,$F358-SUMPRODUCT(($AT$3:$BE$3&lt;BE$3)*$AH358:$AS358))),2))</f>
        <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row>
    <row r="359">
      <c r="A359" t="n">
        <v>354</v>
      </c>
      <c r="B359" s="29">
        <f>Months!B359</f>
        <v/>
      </c>
      <c r="C359">
        <f>Months!C359</f>
        <v/>
      </c>
      <c r="D359">
        <f>Months!D359</f>
        <v/>
      </c>
      <c r="E359">
        <f>SUM(V359:AG359)</f>
        <v/>
      </c>
      <c r="F359">
        <f>MAX(0,ROUND(C359+D359-E359,2))</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f>IF(AH359&lt;=0,0,ROUND(MIN(AH359,MAX(0,$F359-SUMPRODUCT(($AT$3:$BE$3&lt;AT$3)*$AH359:$AS359))),2))</f>
        <v/>
      </c>
      <c r="AU359">
        <f>IF(AI359&lt;=0,0,ROUND(MIN(AI359,MAX(0,$F359-SUMPRODUCT(($AT$3:$BE$3&lt;AU$3)*$AH359:$AS359))),2))</f>
        <v/>
      </c>
      <c r="AV359">
        <f>IF(AJ359&lt;=0,0,ROUND(MIN(AJ359,MAX(0,$F359-SUMPRODUCT(($AT$3:$BE$3&lt;AV$3)*$AH359:$AS359))),2))</f>
        <v/>
      </c>
      <c r="AW359">
        <f>IF(AK359&lt;=0,0,ROUND(MIN(AK359,MAX(0,$F359-SUMPRODUCT(($AT$3:$BE$3&lt;AW$3)*$AH359:$AS359))),2))</f>
        <v/>
      </c>
      <c r="AX359">
        <f>IF(AL359&lt;=0,0,ROUND(MIN(AL359,MAX(0,$F359-SUMPRODUCT(($AT$3:$BE$3&lt;AX$3)*$AH359:$AS359))),2))</f>
        <v/>
      </c>
      <c r="AY359">
        <f>IF(AM359&lt;=0,0,ROUND(MIN(AM359,MAX(0,$F359-SUMPRODUCT(($AT$3:$BE$3&lt;AY$3)*$AH359:$AS359))),2))</f>
        <v/>
      </c>
      <c r="AZ359">
        <f>IF(AN359&lt;=0,0,ROUND(MIN(AN359,MAX(0,$F359-SUMPRODUCT(($AT$3:$BE$3&lt;AZ$3)*$AH359:$AS359))),2))</f>
        <v/>
      </c>
      <c r="BA359">
        <f>IF(AO359&lt;=0,0,ROUND(MIN(AO359,MAX(0,$F359-SUMPRODUCT(($AT$3:$BE$3&lt;BA$3)*$AH359:$AS359))),2))</f>
        <v/>
      </c>
      <c r="BB359">
        <f>IF(AP359&lt;=0,0,ROUND(MIN(AP359,MAX(0,$F359-SUMPRODUCT(($AT$3:$BE$3&lt;BB$3)*$AH359:$AS359))),2))</f>
        <v/>
      </c>
      <c r="BC359">
        <f>IF(AQ359&lt;=0,0,ROUND(MIN(AQ359,MAX(0,$F359-SUMPRODUCT(($AT$3:$BE$3&lt;BC$3)*$AH359:$AS359))),2))</f>
        <v/>
      </c>
      <c r="BD359">
        <f>IF(AR359&lt;=0,0,ROUND(MIN(AR359,MAX(0,$F359-SUMPRODUCT(($AT$3:$BE$3&lt;BD$3)*$AH359:$AS359))),2))</f>
        <v/>
      </c>
      <c r="BE359">
        <f>IF(AS359&lt;=0,0,ROUND(MIN(AS359,MAX(0,$F359-SUMPRODUCT(($AT$3:$BE$3&lt;BE$3)*$AH359:$AS359))),2))</f>
        <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row>
    <row r="360">
      <c r="A360" t="n">
        <v>355</v>
      </c>
      <c r="B360" s="29">
        <f>Months!B360</f>
        <v/>
      </c>
      <c r="C360">
        <f>Months!C360</f>
        <v/>
      </c>
      <c r="D360">
        <f>Months!D360</f>
        <v/>
      </c>
      <c r="E360">
        <f>SUM(V360:AG360)</f>
        <v/>
      </c>
      <c r="F360">
        <f>MAX(0,ROUND(C360+D360-E360,2))</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f>IF(AH360&lt;=0,0,ROUND(MIN(AH360,MAX(0,$F360-SUMPRODUCT(($AT$3:$BE$3&lt;AT$3)*$AH360:$AS360))),2))</f>
        <v/>
      </c>
      <c r="AU360">
        <f>IF(AI360&lt;=0,0,ROUND(MIN(AI360,MAX(0,$F360-SUMPRODUCT(($AT$3:$BE$3&lt;AU$3)*$AH360:$AS360))),2))</f>
        <v/>
      </c>
      <c r="AV360">
        <f>IF(AJ360&lt;=0,0,ROUND(MIN(AJ360,MAX(0,$F360-SUMPRODUCT(($AT$3:$BE$3&lt;AV$3)*$AH360:$AS360))),2))</f>
        <v/>
      </c>
      <c r="AW360">
        <f>IF(AK360&lt;=0,0,ROUND(MIN(AK360,MAX(0,$F360-SUMPRODUCT(($AT$3:$BE$3&lt;AW$3)*$AH360:$AS360))),2))</f>
        <v/>
      </c>
      <c r="AX360">
        <f>IF(AL360&lt;=0,0,ROUND(MIN(AL360,MAX(0,$F360-SUMPRODUCT(($AT$3:$BE$3&lt;AX$3)*$AH360:$AS360))),2))</f>
        <v/>
      </c>
      <c r="AY360">
        <f>IF(AM360&lt;=0,0,ROUND(MIN(AM360,MAX(0,$F360-SUMPRODUCT(($AT$3:$BE$3&lt;AY$3)*$AH360:$AS360))),2))</f>
        <v/>
      </c>
      <c r="AZ360">
        <f>IF(AN360&lt;=0,0,ROUND(MIN(AN360,MAX(0,$F360-SUMPRODUCT(($AT$3:$BE$3&lt;AZ$3)*$AH360:$AS360))),2))</f>
        <v/>
      </c>
      <c r="BA360">
        <f>IF(AO360&lt;=0,0,ROUND(MIN(AO360,MAX(0,$F360-SUMPRODUCT(($AT$3:$BE$3&lt;BA$3)*$AH360:$AS360))),2))</f>
        <v/>
      </c>
      <c r="BB360">
        <f>IF(AP360&lt;=0,0,ROUND(MIN(AP360,MAX(0,$F360-SUMPRODUCT(($AT$3:$BE$3&lt;BB$3)*$AH360:$AS360))),2))</f>
        <v/>
      </c>
      <c r="BC360">
        <f>IF(AQ360&lt;=0,0,ROUND(MIN(AQ360,MAX(0,$F360-SUMPRODUCT(($AT$3:$BE$3&lt;BC$3)*$AH360:$AS360))),2))</f>
        <v/>
      </c>
      <c r="BD360">
        <f>IF(AR360&lt;=0,0,ROUND(MIN(AR360,MAX(0,$F360-SUMPRODUCT(($AT$3:$BE$3&lt;BD$3)*$AH360:$AS360))),2))</f>
        <v/>
      </c>
      <c r="BE360">
        <f>IF(AS360&lt;=0,0,ROUND(MIN(AS360,MAX(0,$F360-SUMPRODUCT(($AT$3:$BE$3&lt;BE$3)*$AH360:$AS360))),2))</f>
        <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row>
    <row r="361">
      <c r="A361" t="n">
        <v>356</v>
      </c>
      <c r="B361" s="29">
        <f>Months!B361</f>
        <v/>
      </c>
      <c r="C361">
        <f>Months!C361</f>
        <v/>
      </c>
      <c r="D361">
        <f>Months!D361</f>
        <v/>
      </c>
      <c r="E361">
        <f>SUM(V361:AG361)</f>
        <v/>
      </c>
      <c r="F361">
        <f>MAX(0,ROUND(C361+D361-E361,2))</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f>IF(AH361&lt;=0,0,ROUND(MIN(AH361,MAX(0,$F361-SUMPRODUCT(($AT$3:$BE$3&lt;AT$3)*$AH361:$AS361))),2))</f>
        <v/>
      </c>
      <c r="AU361">
        <f>IF(AI361&lt;=0,0,ROUND(MIN(AI361,MAX(0,$F361-SUMPRODUCT(($AT$3:$BE$3&lt;AU$3)*$AH361:$AS361))),2))</f>
        <v/>
      </c>
      <c r="AV361">
        <f>IF(AJ361&lt;=0,0,ROUND(MIN(AJ361,MAX(0,$F361-SUMPRODUCT(($AT$3:$BE$3&lt;AV$3)*$AH361:$AS361))),2))</f>
        <v/>
      </c>
      <c r="AW361">
        <f>IF(AK361&lt;=0,0,ROUND(MIN(AK361,MAX(0,$F361-SUMPRODUCT(($AT$3:$BE$3&lt;AW$3)*$AH361:$AS361))),2))</f>
        <v/>
      </c>
      <c r="AX361">
        <f>IF(AL361&lt;=0,0,ROUND(MIN(AL361,MAX(0,$F361-SUMPRODUCT(($AT$3:$BE$3&lt;AX$3)*$AH361:$AS361))),2))</f>
        <v/>
      </c>
      <c r="AY361">
        <f>IF(AM361&lt;=0,0,ROUND(MIN(AM361,MAX(0,$F361-SUMPRODUCT(($AT$3:$BE$3&lt;AY$3)*$AH361:$AS361))),2))</f>
        <v/>
      </c>
      <c r="AZ361">
        <f>IF(AN361&lt;=0,0,ROUND(MIN(AN361,MAX(0,$F361-SUMPRODUCT(($AT$3:$BE$3&lt;AZ$3)*$AH361:$AS361))),2))</f>
        <v/>
      </c>
      <c r="BA361">
        <f>IF(AO361&lt;=0,0,ROUND(MIN(AO361,MAX(0,$F361-SUMPRODUCT(($AT$3:$BE$3&lt;BA$3)*$AH361:$AS361))),2))</f>
        <v/>
      </c>
      <c r="BB361">
        <f>IF(AP361&lt;=0,0,ROUND(MIN(AP361,MAX(0,$F361-SUMPRODUCT(($AT$3:$BE$3&lt;BB$3)*$AH361:$AS361))),2))</f>
        <v/>
      </c>
      <c r="BC361">
        <f>IF(AQ361&lt;=0,0,ROUND(MIN(AQ361,MAX(0,$F361-SUMPRODUCT(($AT$3:$BE$3&lt;BC$3)*$AH361:$AS361))),2))</f>
        <v/>
      </c>
      <c r="BD361">
        <f>IF(AR361&lt;=0,0,ROUND(MIN(AR361,MAX(0,$F361-SUMPRODUCT(($AT$3:$BE$3&lt;BD$3)*$AH361:$AS361))),2))</f>
        <v/>
      </c>
      <c r="BE361">
        <f>IF(AS361&lt;=0,0,ROUND(MIN(AS361,MAX(0,$F361-SUMPRODUCT(($AT$3:$BE$3&lt;BE$3)*$AH361:$AS361))),2))</f>
        <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row>
    <row r="362">
      <c r="A362" t="n">
        <v>357</v>
      </c>
      <c r="B362" s="29">
        <f>Months!B362</f>
        <v/>
      </c>
      <c r="C362">
        <f>Months!C362</f>
        <v/>
      </c>
      <c r="D362">
        <f>Months!D362</f>
        <v/>
      </c>
      <c r="E362">
        <f>SUM(V362:AG362)</f>
        <v/>
      </c>
      <c r="F362">
        <f>MAX(0,ROUND(C362+D362-E362,2))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f>IF(AH362&lt;=0,0,ROUND(MIN(AH362,MAX(0,$F362-SUMPRODUCT(($AT$3:$BE$3&lt;AT$3)*$AH362:$AS362))),2))</f>
        <v/>
      </c>
      <c r="AU362">
        <f>IF(AI362&lt;=0,0,ROUND(MIN(AI362,MAX(0,$F362-SUMPRODUCT(($AT$3:$BE$3&lt;AU$3)*$AH362:$AS362))),2))</f>
        <v/>
      </c>
      <c r="AV362">
        <f>IF(AJ362&lt;=0,0,ROUND(MIN(AJ362,MAX(0,$F362-SUMPRODUCT(($AT$3:$BE$3&lt;AV$3)*$AH362:$AS362))),2))</f>
        <v/>
      </c>
      <c r="AW362">
        <f>IF(AK362&lt;=0,0,ROUND(MIN(AK362,MAX(0,$F362-SUMPRODUCT(($AT$3:$BE$3&lt;AW$3)*$AH362:$AS362))),2))</f>
        <v/>
      </c>
      <c r="AX362">
        <f>IF(AL362&lt;=0,0,ROUND(MIN(AL362,MAX(0,$F362-SUMPRODUCT(($AT$3:$BE$3&lt;AX$3)*$AH362:$AS362))),2))</f>
        <v/>
      </c>
      <c r="AY362">
        <f>IF(AM362&lt;=0,0,ROUND(MIN(AM362,MAX(0,$F362-SUMPRODUCT(($AT$3:$BE$3&lt;AY$3)*$AH362:$AS362))),2))</f>
        <v/>
      </c>
      <c r="AZ362">
        <f>IF(AN362&lt;=0,0,ROUND(MIN(AN362,MAX(0,$F362-SUMPRODUCT(($AT$3:$BE$3&lt;AZ$3)*$AH362:$AS362))),2))</f>
        <v/>
      </c>
      <c r="BA362">
        <f>IF(AO362&lt;=0,0,ROUND(MIN(AO362,MAX(0,$F362-SUMPRODUCT(($AT$3:$BE$3&lt;BA$3)*$AH362:$AS362))),2))</f>
        <v/>
      </c>
      <c r="BB362">
        <f>IF(AP362&lt;=0,0,ROUND(MIN(AP362,MAX(0,$F362-SUMPRODUCT(($AT$3:$BE$3&lt;BB$3)*$AH362:$AS362))),2))</f>
        <v/>
      </c>
      <c r="BC362">
        <f>IF(AQ362&lt;=0,0,ROUND(MIN(AQ362,MAX(0,$F362-SUMPRODUCT(($AT$3:$BE$3&lt;BC$3)*$AH362:$AS362))),2))</f>
        <v/>
      </c>
      <c r="BD362">
        <f>IF(AR362&lt;=0,0,ROUND(MIN(AR362,MAX(0,$F362-SUMPRODUCT(($AT$3:$BE$3&lt;BD$3)*$AH362:$AS362))),2))</f>
        <v/>
      </c>
      <c r="BE362">
        <f>IF(AS362&lt;=0,0,ROUND(MIN(AS362,MAX(0,$F362-SUMPRODUCT(($AT$3:$BE$3&lt;BE$3)*$AH362:$AS362))),2))</f>
        <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row>
    <row r="363">
      <c r="A363" t="n">
        <v>358</v>
      </c>
      <c r="B363" s="29">
        <f>Months!B363</f>
        <v/>
      </c>
      <c r="C363">
        <f>Months!C363</f>
        <v/>
      </c>
      <c r="D363">
        <f>Months!D363</f>
        <v/>
      </c>
      <c r="E363">
        <f>SUM(V363:AG363)</f>
        <v/>
      </c>
      <c r="F363">
        <f>MAX(0,ROUND(C363+D363-E363,2))</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f>IF(AH363&lt;=0,0,ROUND(MIN(AH363,MAX(0,$F363-SUMPRODUCT(($AT$3:$BE$3&lt;AT$3)*$AH363:$AS363))),2))</f>
        <v/>
      </c>
      <c r="AU363">
        <f>IF(AI363&lt;=0,0,ROUND(MIN(AI363,MAX(0,$F363-SUMPRODUCT(($AT$3:$BE$3&lt;AU$3)*$AH363:$AS363))),2))</f>
        <v/>
      </c>
      <c r="AV363">
        <f>IF(AJ363&lt;=0,0,ROUND(MIN(AJ363,MAX(0,$F363-SUMPRODUCT(($AT$3:$BE$3&lt;AV$3)*$AH363:$AS363))),2))</f>
        <v/>
      </c>
      <c r="AW363">
        <f>IF(AK363&lt;=0,0,ROUND(MIN(AK363,MAX(0,$F363-SUMPRODUCT(($AT$3:$BE$3&lt;AW$3)*$AH363:$AS363))),2))</f>
        <v/>
      </c>
      <c r="AX363">
        <f>IF(AL363&lt;=0,0,ROUND(MIN(AL363,MAX(0,$F363-SUMPRODUCT(($AT$3:$BE$3&lt;AX$3)*$AH363:$AS363))),2))</f>
        <v/>
      </c>
      <c r="AY363">
        <f>IF(AM363&lt;=0,0,ROUND(MIN(AM363,MAX(0,$F363-SUMPRODUCT(($AT$3:$BE$3&lt;AY$3)*$AH363:$AS363))),2))</f>
        <v/>
      </c>
      <c r="AZ363">
        <f>IF(AN363&lt;=0,0,ROUND(MIN(AN363,MAX(0,$F363-SUMPRODUCT(($AT$3:$BE$3&lt;AZ$3)*$AH363:$AS363))),2))</f>
        <v/>
      </c>
      <c r="BA363">
        <f>IF(AO363&lt;=0,0,ROUND(MIN(AO363,MAX(0,$F363-SUMPRODUCT(($AT$3:$BE$3&lt;BA$3)*$AH363:$AS363))),2))</f>
        <v/>
      </c>
      <c r="BB363">
        <f>IF(AP363&lt;=0,0,ROUND(MIN(AP363,MAX(0,$F363-SUMPRODUCT(($AT$3:$BE$3&lt;BB$3)*$AH363:$AS363))),2))</f>
        <v/>
      </c>
      <c r="BC363">
        <f>IF(AQ363&lt;=0,0,ROUND(MIN(AQ363,MAX(0,$F363-SUMPRODUCT(($AT$3:$BE$3&lt;BC$3)*$AH363:$AS363))),2))</f>
        <v/>
      </c>
      <c r="BD363">
        <f>IF(AR363&lt;=0,0,ROUND(MIN(AR363,MAX(0,$F363-SUMPRODUCT(($AT$3:$BE$3&lt;BD$3)*$AH363:$AS363))),2))</f>
        <v/>
      </c>
      <c r="BE363">
        <f>IF(AS363&lt;=0,0,ROUND(MIN(AS363,MAX(0,$F363-SUMPRODUCT(($AT$3:$BE$3&lt;BE$3)*$AH363:$AS363))),2))</f>
        <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row>
    <row r="364">
      <c r="A364" t="n">
        <v>359</v>
      </c>
      <c r="B364" s="29">
        <f>Months!B364</f>
        <v/>
      </c>
      <c r="C364">
        <f>Months!C364</f>
        <v/>
      </c>
      <c r="D364">
        <f>Months!D364</f>
        <v/>
      </c>
      <c r="E364">
        <f>SUM(V364:AG364)</f>
        <v/>
      </c>
      <c r="F364">
        <f>MAX(0,ROUND(C364+D364-E364,2))</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f>IF(AH364&lt;=0,0,ROUND(MIN(AH364,MAX(0,$F364-SUMPRODUCT(($AT$3:$BE$3&lt;AT$3)*$AH364:$AS364))),2))</f>
        <v/>
      </c>
      <c r="AU364">
        <f>IF(AI364&lt;=0,0,ROUND(MIN(AI364,MAX(0,$F364-SUMPRODUCT(($AT$3:$BE$3&lt;AU$3)*$AH364:$AS364))),2))</f>
        <v/>
      </c>
      <c r="AV364">
        <f>IF(AJ364&lt;=0,0,ROUND(MIN(AJ364,MAX(0,$F364-SUMPRODUCT(($AT$3:$BE$3&lt;AV$3)*$AH364:$AS364))),2))</f>
        <v/>
      </c>
      <c r="AW364">
        <f>IF(AK364&lt;=0,0,ROUND(MIN(AK364,MAX(0,$F364-SUMPRODUCT(($AT$3:$BE$3&lt;AW$3)*$AH364:$AS364))),2))</f>
        <v/>
      </c>
      <c r="AX364">
        <f>IF(AL364&lt;=0,0,ROUND(MIN(AL364,MAX(0,$F364-SUMPRODUCT(($AT$3:$BE$3&lt;AX$3)*$AH364:$AS364))),2))</f>
        <v/>
      </c>
      <c r="AY364">
        <f>IF(AM364&lt;=0,0,ROUND(MIN(AM364,MAX(0,$F364-SUMPRODUCT(($AT$3:$BE$3&lt;AY$3)*$AH364:$AS364))),2))</f>
        <v/>
      </c>
      <c r="AZ364">
        <f>IF(AN364&lt;=0,0,ROUND(MIN(AN364,MAX(0,$F364-SUMPRODUCT(($AT$3:$BE$3&lt;AZ$3)*$AH364:$AS364))),2))</f>
        <v/>
      </c>
      <c r="BA364">
        <f>IF(AO364&lt;=0,0,ROUND(MIN(AO364,MAX(0,$F364-SUMPRODUCT(($AT$3:$BE$3&lt;BA$3)*$AH364:$AS364))),2))</f>
        <v/>
      </c>
      <c r="BB364">
        <f>IF(AP364&lt;=0,0,ROUND(MIN(AP364,MAX(0,$F364-SUMPRODUCT(($AT$3:$BE$3&lt;BB$3)*$AH364:$AS364))),2))</f>
        <v/>
      </c>
      <c r="BC364">
        <f>IF(AQ364&lt;=0,0,ROUND(MIN(AQ364,MAX(0,$F364-SUMPRODUCT(($AT$3:$BE$3&lt;BC$3)*$AH364:$AS364))),2))</f>
        <v/>
      </c>
      <c r="BD364">
        <f>IF(AR364&lt;=0,0,ROUND(MIN(AR364,MAX(0,$F364-SUMPRODUCT(($AT$3:$BE$3&lt;BD$3)*$AH364:$AS364))),2))</f>
        <v/>
      </c>
      <c r="BE364">
        <f>IF(AS364&lt;=0,0,ROUND(MIN(AS364,MAX(0,$F364-SUMPRODUCT(($AT$3:$BE$3&lt;BE$3)*$AH364:$AS364))),2))</f>
        <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row>
    <row r="365">
      <c r="A365" t="n">
        <v>360</v>
      </c>
      <c r="B365" s="29">
        <f>Months!B365</f>
        <v/>
      </c>
      <c r="C365">
        <f>Months!C365</f>
        <v/>
      </c>
      <c r="D365">
        <f>Months!D365</f>
        <v/>
      </c>
      <c r="E365">
        <f>SUM(V365:AG365)</f>
        <v/>
      </c>
      <c r="F365">
        <f>MAX(0,ROUND(C365+D365-E365,2))</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f>IF(AH365&lt;=0,0,ROUND(MIN(AH365,MAX(0,$F365-SUMPRODUCT(($AT$3:$BE$3&lt;AT$3)*$AH365:$AS365))),2))</f>
        <v/>
      </c>
      <c r="AU365">
        <f>IF(AI365&lt;=0,0,ROUND(MIN(AI365,MAX(0,$F365-SUMPRODUCT(($AT$3:$BE$3&lt;AU$3)*$AH365:$AS365))),2))</f>
        <v/>
      </c>
      <c r="AV365">
        <f>IF(AJ365&lt;=0,0,ROUND(MIN(AJ365,MAX(0,$F365-SUMPRODUCT(($AT$3:$BE$3&lt;AV$3)*$AH365:$AS365))),2))</f>
        <v/>
      </c>
      <c r="AW365">
        <f>IF(AK365&lt;=0,0,ROUND(MIN(AK365,MAX(0,$F365-SUMPRODUCT(($AT$3:$BE$3&lt;AW$3)*$AH365:$AS365))),2))</f>
        <v/>
      </c>
      <c r="AX365">
        <f>IF(AL365&lt;=0,0,ROUND(MIN(AL365,MAX(0,$F365-SUMPRODUCT(($AT$3:$BE$3&lt;AX$3)*$AH365:$AS365))),2))</f>
        <v/>
      </c>
      <c r="AY365">
        <f>IF(AM365&lt;=0,0,ROUND(MIN(AM365,MAX(0,$F365-SUMPRODUCT(($AT$3:$BE$3&lt;AY$3)*$AH365:$AS365))),2))</f>
        <v/>
      </c>
      <c r="AZ365">
        <f>IF(AN365&lt;=0,0,ROUND(MIN(AN365,MAX(0,$F365-SUMPRODUCT(($AT$3:$BE$3&lt;AZ$3)*$AH365:$AS365))),2))</f>
        <v/>
      </c>
      <c r="BA365">
        <f>IF(AO365&lt;=0,0,ROUND(MIN(AO365,MAX(0,$F365-SUMPRODUCT(($AT$3:$BE$3&lt;BA$3)*$AH365:$AS365))),2))</f>
        <v/>
      </c>
      <c r="BB365">
        <f>IF(AP365&lt;=0,0,ROUND(MIN(AP365,MAX(0,$F365-SUMPRODUCT(($AT$3:$BE$3&lt;BB$3)*$AH365:$AS365))),2))</f>
        <v/>
      </c>
      <c r="BC365">
        <f>IF(AQ365&lt;=0,0,ROUND(MIN(AQ365,MAX(0,$F365-SUMPRODUCT(($AT$3:$BE$3&lt;BC$3)*$AH365:$AS365))),2))</f>
        <v/>
      </c>
      <c r="BD365">
        <f>IF(AR365&lt;=0,0,ROUND(MIN(AR365,MAX(0,$F365-SUMPRODUCT(($AT$3:$BE$3&lt;BD$3)*$AH365:$AS365))),2))</f>
        <v/>
      </c>
      <c r="BE365">
        <f>IF(AS365&lt;=0,0,ROUND(MIN(AS365,MAX(0,$F365-SUMPRODUCT(($AT$3:$BE$3&lt;BE$3)*$AH365:$AS365))),2))</f>
        <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Q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s>
  <sheetData>
    <row r="1">
      <c r="A1" s="1" t="inlineStr">
        <is>
          <t>Engine: Avalanche</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3">
      <c r="AT3">
        <f>Debts!$AI$5</f>
        <v/>
      </c>
      <c r="AU3">
        <f>Debts!$AI$6</f>
        <v/>
      </c>
      <c r="AV3">
        <f>Debts!$AI$7</f>
        <v/>
      </c>
      <c r="AW3">
        <f>Debts!$AI$8</f>
        <v/>
      </c>
      <c r="AX3">
        <f>Debts!$AI$9</f>
        <v/>
      </c>
      <c r="AY3">
        <f>Debts!$AI$10</f>
        <v/>
      </c>
      <c r="AZ3">
        <f>Debts!$AI$11</f>
        <v/>
      </c>
      <c r="BA3">
        <f>Debts!$AI$12</f>
        <v/>
      </c>
      <c r="BB3">
        <f>Debts!$AI$13</f>
        <v/>
      </c>
      <c r="BC3">
        <f>Debts!$AI$14</f>
        <v/>
      </c>
      <c r="BD3">
        <f>Debts!$AI$15</f>
        <v/>
      </c>
      <c r="BE3">
        <f>Debts!$AI$16</f>
        <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C6">
        <f>Months!C6</f>
        <v/>
      </c>
      <c r="D6">
        <f>Months!D6</f>
        <v/>
      </c>
      <c r="E6">
        <f>SUM(V6:AG6)</f>
        <v/>
      </c>
      <c r="F6">
        <f>MAX(0,ROUND(C6+D6-E6,2))</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f>IF(AH6&lt;=0,0,ROUND(MIN(AH6,MAX(0,$F6-SUMPRODUCT(($AT$3:$BE$3&lt;AT$3)*$AH6:$AS6))),2))</f>
        <v/>
      </c>
      <c r="AU6">
        <f>IF(AI6&lt;=0,0,ROUND(MIN(AI6,MAX(0,$F6-SUMPRODUCT(($AT$3:$BE$3&lt;AU$3)*$AH6:$AS6))),2))</f>
        <v/>
      </c>
      <c r="AV6">
        <f>IF(AJ6&lt;=0,0,ROUND(MIN(AJ6,MAX(0,$F6-SUMPRODUCT(($AT$3:$BE$3&lt;AV$3)*$AH6:$AS6))),2))</f>
        <v/>
      </c>
      <c r="AW6">
        <f>IF(AK6&lt;=0,0,ROUND(MIN(AK6,MAX(0,$F6-SUMPRODUCT(($AT$3:$BE$3&lt;AW$3)*$AH6:$AS6))),2))</f>
        <v/>
      </c>
      <c r="AX6">
        <f>IF(AL6&lt;=0,0,ROUND(MIN(AL6,MAX(0,$F6-SUMPRODUCT(($AT$3:$BE$3&lt;AX$3)*$AH6:$AS6))),2))</f>
        <v/>
      </c>
      <c r="AY6">
        <f>IF(AM6&lt;=0,0,ROUND(MIN(AM6,MAX(0,$F6-SUMPRODUCT(($AT$3:$BE$3&lt;AY$3)*$AH6:$AS6))),2))</f>
        <v/>
      </c>
      <c r="AZ6">
        <f>IF(AN6&lt;=0,0,ROUND(MIN(AN6,MAX(0,$F6-SUMPRODUCT(($AT$3:$BE$3&lt;AZ$3)*$AH6:$AS6))),2))</f>
        <v/>
      </c>
      <c r="BA6">
        <f>IF(AO6&lt;=0,0,ROUND(MIN(AO6,MAX(0,$F6-SUMPRODUCT(($AT$3:$BE$3&lt;BA$3)*$AH6:$AS6))),2))</f>
        <v/>
      </c>
      <c r="BB6">
        <f>IF(AP6&lt;=0,0,ROUND(MIN(AP6,MAX(0,$F6-SUMPRODUCT(($AT$3:$BE$3&lt;BB$3)*$AH6:$AS6))),2))</f>
        <v/>
      </c>
      <c r="BC6">
        <f>IF(AQ6&lt;=0,0,ROUND(MIN(AQ6,MAX(0,$F6-SUMPRODUCT(($AT$3:$BE$3&lt;BC$3)*$AH6:$AS6))),2))</f>
        <v/>
      </c>
      <c r="BD6">
        <f>IF(AR6&lt;=0,0,ROUND(MIN(AR6,MAX(0,$F6-SUMPRODUCT(($AT$3:$BE$3&lt;BD$3)*$AH6:$AS6))),2))</f>
        <v/>
      </c>
      <c r="BE6">
        <f>IF(AS6&lt;=0,0,ROUND(MIN(AS6,MAX(0,$F6-SUMPRODUCT(($AT$3:$BE$3&lt;BE$3)*$AH6:$AS6))),2))</f>
        <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row>
    <row r="7">
      <c r="A7" t="n">
        <v>2</v>
      </c>
      <c r="B7" s="29">
        <f>Months!B7</f>
        <v/>
      </c>
      <c r="C7">
        <f>Months!C7</f>
        <v/>
      </c>
      <c r="D7">
        <f>Months!D7</f>
        <v/>
      </c>
      <c r="E7">
        <f>SUM(V7:AG7)</f>
        <v/>
      </c>
      <c r="F7">
        <f>MAX(0,ROUND(C7+D7-E7,2))</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f>IF(AH7&lt;=0,0,ROUND(MIN(AH7,MAX(0,$F7-SUMPRODUCT(($AT$3:$BE$3&lt;AT$3)*$AH7:$AS7))),2))</f>
        <v/>
      </c>
      <c r="AU7">
        <f>IF(AI7&lt;=0,0,ROUND(MIN(AI7,MAX(0,$F7-SUMPRODUCT(($AT$3:$BE$3&lt;AU$3)*$AH7:$AS7))),2))</f>
        <v/>
      </c>
      <c r="AV7">
        <f>IF(AJ7&lt;=0,0,ROUND(MIN(AJ7,MAX(0,$F7-SUMPRODUCT(($AT$3:$BE$3&lt;AV$3)*$AH7:$AS7))),2))</f>
        <v/>
      </c>
      <c r="AW7">
        <f>IF(AK7&lt;=0,0,ROUND(MIN(AK7,MAX(0,$F7-SUMPRODUCT(($AT$3:$BE$3&lt;AW$3)*$AH7:$AS7))),2))</f>
        <v/>
      </c>
      <c r="AX7">
        <f>IF(AL7&lt;=0,0,ROUND(MIN(AL7,MAX(0,$F7-SUMPRODUCT(($AT$3:$BE$3&lt;AX$3)*$AH7:$AS7))),2))</f>
        <v/>
      </c>
      <c r="AY7">
        <f>IF(AM7&lt;=0,0,ROUND(MIN(AM7,MAX(0,$F7-SUMPRODUCT(($AT$3:$BE$3&lt;AY$3)*$AH7:$AS7))),2))</f>
        <v/>
      </c>
      <c r="AZ7">
        <f>IF(AN7&lt;=0,0,ROUND(MIN(AN7,MAX(0,$F7-SUMPRODUCT(($AT$3:$BE$3&lt;AZ$3)*$AH7:$AS7))),2))</f>
        <v/>
      </c>
      <c r="BA7">
        <f>IF(AO7&lt;=0,0,ROUND(MIN(AO7,MAX(0,$F7-SUMPRODUCT(($AT$3:$BE$3&lt;BA$3)*$AH7:$AS7))),2))</f>
        <v/>
      </c>
      <c r="BB7">
        <f>IF(AP7&lt;=0,0,ROUND(MIN(AP7,MAX(0,$F7-SUMPRODUCT(($AT$3:$BE$3&lt;BB$3)*$AH7:$AS7))),2))</f>
        <v/>
      </c>
      <c r="BC7">
        <f>IF(AQ7&lt;=0,0,ROUND(MIN(AQ7,MAX(0,$F7-SUMPRODUCT(($AT$3:$BE$3&lt;BC$3)*$AH7:$AS7))),2))</f>
        <v/>
      </c>
      <c r="BD7">
        <f>IF(AR7&lt;=0,0,ROUND(MIN(AR7,MAX(0,$F7-SUMPRODUCT(($AT$3:$BE$3&lt;BD$3)*$AH7:$AS7))),2))</f>
        <v/>
      </c>
      <c r="BE7">
        <f>IF(AS7&lt;=0,0,ROUND(MIN(AS7,MAX(0,$F7-SUMPRODUCT(($AT$3:$BE$3&lt;BE$3)*$AH7:$AS7))),2))</f>
        <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row>
    <row r="8">
      <c r="A8" t="n">
        <v>3</v>
      </c>
      <c r="B8" s="29">
        <f>Months!B8</f>
        <v/>
      </c>
      <c r="C8">
        <f>Months!C8</f>
        <v/>
      </c>
      <c r="D8">
        <f>Months!D8</f>
        <v/>
      </c>
      <c r="E8">
        <f>SUM(V8:AG8)</f>
        <v/>
      </c>
      <c r="F8">
        <f>MAX(0,ROUND(C8+D8-E8,2))</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f>IF(AH8&lt;=0,0,ROUND(MIN(AH8,MAX(0,$F8-SUMPRODUCT(($AT$3:$BE$3&lt;AT$3)*$AH8:$AS8))),2))</f>
        <v/>
      </c>
      <c r="AU8">
        <f>IF(AI8&lt;=0,0,ROUND(MIN(AI8,MAX(0,$F8-SUMPRODUCT(($AT$3:$BE$3&lt;AU$3)*$AH8:$AS8))),2))</f>
        <v/>
      </c>
      <c r="AV8">
        <f>IF(AJ8&lt;=0,0,ROUND(MIN(AJ8,MAX(0,$F8-SUMPRODUCT(($AT$3:$BE$3&lt;AV$3)*$AH8:$AS8))),2))</f>
        <v/>
      </c>
      <c r="AW8">
        <f>IF(AK8&lt;=0,0,ROUND(MIN(AK8,MAX(0,$F8-SUMPRODUCT(($AT$3:$BE$3&lt;AW$3)*$AH8:$AS8))),2))</f>
        <v/>
      </c>
      <c r="AX8">
        <f>IF(AL8&lt;=0,0,ROUND(MIN(AL8,MAX(0,$F8-SUMPRODUCT(($AT$3:$BE$3&lt;AX$3)*$AH8:$AS8))),2))</f>
        <v/>
      </c>
      <c r="AY8">
        <f>IF(AM8&lt;=0,0,ROUND(MIN(AM8,MAX(0,$F8-SUMPRODUCT(($AT$3:$BE$3&lt;AY$3)*$AH8:$AS8))),2))</f>
        <v/>
      </c>
      <c r="AZ8">
        <f>IF(AN8&lt;=0,0,ROUND(MIN(AN8,MAX(0,$F8-SUMPRODUCT(($AT$3:$BE$3&lt;AZ$3)*$AH8:$AS8))),2))</f>
        <v/>
      </c>
      <c r="BA8">
        <f>IF(AO8&lt;=0,0,ROUND(MIN(AO8,MAX(0,$F8-SUMPRODUCT(($AT$3:$BE$3&lt;BA$3)*$AH8:$AS8))),2))</f>
        <v/>
      </c>
      <c r="BB8">
        <f>IF(AP8&lt;=0,0,ROUND(MIN(AP8,MAX(0,$F8-SUMPRODUCT(($AT$3:$BE$3&lt;BB$3)*$AH8:$AS8))),2))</f>
        <v/>
      </c>
      <c r="BC8">
        <f>IF(AQ8&lt;=0,0,ROUND(MIN(AQ8,MAX(0,$F8-SUMPRODUCT(($AT$3:$BE$3&lt;BC$3)*$AH8:$AS8))),2))</f>
        <v/>
      </c>
      <c r="BD8">
        <f>IF(AR8&lt;=0,0,ROUND(MIN(AR8,MAX(0,$F8-SUMPRODUCT(($AT$3:$BE$3&lt;BD$3)*$AH8:$AS8))),2))</f>
        <v/>
      </c>
      <c r="BE8">
        <f>IF(AS8&lt;=0,0,ROUND(MIN(AS8,MAX(0,$F8-SUMPRODUCT(($AT$3:$BE$3&lt;BE$3)*$AH8:$AS8))),2))</f>
        <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row>
    <row r="9">
      <c r="A9" t="n">
        <v>4</v>
      </c>
      <c r="B9" s="29">
        <f>Months!B9</f>
        <v/>
      </c>
      <c r="C9">
        <f>Months!C9</f>
        <v/>
      </c>
      <c r="D9">
        <f>Months!D9</f>
        <v/>
      </c>
      <c r="E9">
        <f>SUM(V9:AG9)</f>
        <v/>
      </c>
      <c r="F9">
        <f>MAX(0,ROUND(C9+D9-E9,2))</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f>IF(AH9&lt;=0,0,ROUND(MIN(AH9,MAX(0,$F9-SUMPRODUCT(($AT$3:$BE$3&lt;AT$3)*$AH9:$AS9))),2))</f>
        <v/>
      </c>
      <c r="AU9">
        <f>IF(AI9&lt;=0,0,ROUND(MIN(AI9,MAX(0,$F9-SUMPRODUCT(($AT$3:$BE$3&lt;AU$3)*$AH9:$AS9))),2))</f>
        <v/>
      </c>
      <c r="AV9">
        <f>IF(AJ9&lt;=0,0,ROUND(MIN(AJ9,MAX(0,$F9-SUMPRODUCT(($AT$3:$BE$3&lt;AV$3)*$AH9:$AS9))),2))</f>
        <v/>
      </c>
      <c r="AW9">
        <f>IF(AK9&lt;=0,0,ROUND(MIN(AK9,MAX(0,$F9-SUMPRODUCT(($AT$3:$BE$3&lt;AW$3)*$AH9:$AS9))),2))</f>
        <v/>
      </c>
      <c r="AX9">
        <f>IF(AL9&lt;=0,0,ROUND(MIN(AL9,MAX(0,$F9-SUMPRODUCT(($AT$3:$BE$3&lt;AX$3)*$AH9:$AS9))),2))</f>
        <v/>
      </c>
      <c r="AY9">
        <f>IF(AM9&lt;=0,0,ROUND(MIN(AM9,MAX(0,$F9-SUMPRODUCT(($AT$3:$BE$3&lt;AY$3)*$AH9:$AS9))),2))</f>
        <v/>
      </c>
      <c r="AZ9">
        <f>IF(AN9&lt;=0,0,ROUND(MIN(AN9,MAX(0,$F9-SUMPRODUCT(($AT$3:$BE$3&lt;AZ$3)*$AH9:$AS9))),2))</f>
        <v/>
      </c>
      <c r="BA9">
        <f>IF(AO9&lt;=0,0,ROUND(MIN(AO9,MAX(0,$F9-SUMPRODUCT(($AT$3:$BE$3&lt;BA$3)*$AH9:$AS9))),2))</f>
        <v/>
      </c>
      <c r="BB9">
        <f>IF(AP9&lt;=0,0,ROUND(MIN(AP9,MAX(0,$F9-SUMPRODUCT(($AT$3:$BE$3&lt;BB$3)*$AH9:$AS9))),2))</f>
        <v/>
      </c>
      <c r="BC9">
        <f>IF(AQ9&lt;=0,0,ROUND(MIN(AQ9,MAX(0,$F9-SUMPRODUCT(($AT$3:$BE$3&lt;BC$3)*$AH9:$AS9))),2))</f>
        <v/>
      </c>
      <c r="BD9">
        <f>IF(AR9&lt;=0,0,ROUND(MIN(AR9,MAX(0,$F9-SUMPRODUCT(($AT$3:$BE$3&lt;BD$3)*$AH9:$AS9))),2))</f>
        <v/>
      </c>
      <c r="BE9">
        <f>IF(AS9&lt;=0,0,ROUND(MIN(AS9,MAX(0,$F9-SUMPRODUCT(($AT$3:$BE$3&lt;BE$3)*$AH9:$AS9))),2))</f>
        <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row>
    <row r="10">
      <c r="A10" t="n">
        <v>5</v>
      </c>
      <c r="B10" s="29">
        <f>Months!B10</f>
        <v/>
      </c>
      <c r="C10">
        <f>Months!C10</f>
        <v/>
      </c>
      <c r="D10">
        <f>Months!D10</f>
        <v/>
      </c>
      <c r="E10">
        <f>SUM(V10:AG10)</f>
        <v/>
      </c>
      <c r="F10">
        <f>MAX(0,ROUND(C10+D10-E10,2))</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f>IF(AH10&lt;=0,0,ROUND(MIN(AH10,MAX(0,$F10-SUMPRODUCT(($AT$3:$BE$3&lt;AT$3)*$AH10:$AS10))),2))</f>
        <v/>
      </c>
      <c r="AU10">
        <f>IF(AI10&lt;=0,0,ROUND(MIN(AI10,MAX(0,$F10-SUMPRODUCT(($AT$3:$BE$3&lt;AU$3)*$AH10:$AS10))),2))</f>
        <v/>
      </c>
      <c r="AV10">
        <f>IF(AJ10&lt;=0,0,ROUND(MIN(AJ10,MAX(0,$F10-SUMPRODUCT(($AT$3:$BE$3&lt;AV$3)*$AH10:$AS10))),2))</f>
        <v/>
      </c>
      <c r="AW10">
        <f>IF(AK10&lt;=0,0,ROUND(MIN(AK10,MAX(0,$F10-SUMPRODUCT(($AT$3:$BE$3&lt;AW$3)*$AH10:$AS10))),2))</f>
        <v/>
      </c>
      <c r="AX10">
        <f>IF(AL10&lt;=0,0,ROUND(MIN(AL10,MAX(0,$F10-SUMPRODUCT(($AT$3:$BE$3&lt;AX$3)*$AH10:$AS10))),2))</f>
        <v/>
      </c>
      <c r="AY10">
        <f>IF(AM10&lt;=0,0,ROUND(MIN(AM10,MAX(0,$F10-SUMPRODUCT(($AT$3:$BE$3&lt;AY$3)*$AH10:$AS10))),2))</f>
        <v/>
      </c>
      <c r="AZ10">
        <f>IF(AN10&lt;=0,0,ROUND(MIN(AN10,MAX(0,$F10-SUMPRODUCT(($AT$3:$BE$3&lt;AZ$3)*$AH10:$AS10))),2))</f>
        <v/>
      </c>
      <c r="BA10">
        <f>IF(AO10&lt;=0,0,ROUND(MIN(AO10,MAX(0,$F10-SUMPRODUCT(($AT$3:$BE$3&lt;BA$3)*$AH10:$AS10))),2))</f>
        <v/>
      </c>
      <c r="BB10">
        <f>IF(AP10&lt;=0,0,ROUND(MIN(AP10,MAX(0,$F10-SUMPRODUCT(($AT$3:$BE$3&lt;BB$3)*$AH10:$AS10))),2))</f>
        <v/>
      </c>
      <c r="BC10">
        <f>IF(AQ10&lt;=0,0,ROUND(MIN(AQ10,MAX(0,$F10-SUMPRODUCT(($AT$3:$BE$3&lt;BC$3)*$AH10:$AS10))),2))</f>
        <v/>
      </c>
      <c r="BD10">
        <f>IF(AR10&lt;=0,0,ROUND(MIN(AR10,MAX(0,$F10-SUMPRODUCT(($AT$3:$BE$3&lt;BD$3)*$AH10:$AS10))),2))</f>
        <v/>
      </c>
      <c r="BE10">
        <f>IF(AS10&lt;=0,0,ROUND(MIN(AS10,MAX(0,$F10-SUMPRODUCT(($AT$3:$BE$3&lt;BE$3)*$AH10:$AS10))),2))</f>
        <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row>
    <row r="11">
      <c r="A11" t="n">
        <v>6</v>
      </c>
      <c r="B11" s="29">
        <f>Months!B11</f>
        <v/>
      </c>
      <c r="C11">
        <f>Months!C11</f>
        <v/>
      </c>
      <c r="D11">
        <f>Months!D11</f>
        <v/>
      </c>
      <c r="E11">
        <f>SUM(V11:AG11)</f>
        <v/>
      </c>
      <c r="F11">
        <f>MAX(0,ROUND(C11+D11-E11,2))</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f>IF(AH11&lt;=0,0,ROUND(MIN(AH11,MAX(0,$F11-SUMPRODUCT(($AT$3:$BE$3&lt;AT$3)*$AH11:$AS11))),2))</f>
        <v/>
      </c>
      <c r="AU11">
        <f>IF(AI11&lt;=0,0,ROUND(MIN(AI11,MAX(0,$F11-SUMPRODUCT(($AT$3:$BE$3&lt;AU$3)*$AH11:$AS11))),2))</f>
        <v/>
      </c>
      <c r="AV11">
        <f>IF(AJ11&lt;=0,0,ROUND(MIN(AJ11,MAX(0,$F11-SUMPRODUCT(($AT$3:$BE$3&lt;AV$3)*$AH11:$AS11))),2))</f>
        <v/>
      </c>
      <c r="AW11">
        <f>IF(AK11&lt;=0,0,ROUND(MIN(AK11,MAX(0,$F11-SUMPRODUCT(($AT$3:$BE$3&lt;AW$3)*$AH11:$AS11))),2))</f>
        <v/>
      </c>
      <c r="AX11">
        <f>IF(AL11&lt;=0,0,ROUND(MIN(AL11,MAX(0,$F11-SUMPRODUCT(($AT$3:$BE$3&lt;AX$3)*$AH11:$AS11))),2))</f>
        <v/>
      </c>
      <c r="AY11">
        <f>IF(AM11&lt;=0,0,ROUND(MIN(AM11,MAX(0,$F11-SUMPRODUCT(($AT$3:$BE$3&lt;AY$3)*$AH11:$AS11))),2))</f>
        <v/>
      </c>
      <c r="AZ11">
        <f>IF(AN11&lt;=0,0,ROUND(MIN(AN11,MAX(0,$F11-SUMPRODUCT(($AT$3:$BE$3&lt;AZ$3)*$AH11:$AS11))),2))</f>
        <v/>
      </c>
      <c r="BA11">
        <f>IF(AO11&lt;=0,0,ROUND(MIN(AO11,MAX(0,$F11-SUMPRODUCT(($AT$3:$BE$3&lt;BA$3)*$AH11:$AS11))),2))</f>
        <v/>
      </c>
      <c r="BB11">
        <f>IF(AP11&lt;=0,0,ROUND(MIN(AP11,MAX(0,$F11-SUMPRODUCT(($AT$3:$BE$3&lt;BB$3)*$AH11:$AS11))),2))</f>
        <v/>
      </c>
      <c r="BC11">
        <f>IF(AQ11&lt;=0,0,ROUND(MIN(AQ11,MAX(0,$F11-SUMPRODUCT(($AT$3:$BE$3&lt;BC$3)*$AH11:$AS11))),2))</f>
        <v/>
      </c>
      <c r="BD11">
        <f>IF(AR11&lt;=0,0,ROUND(MIN(AR11,MAX(0,$F11-SUMPRODUCT(($AT$3:$BE$3&lt;BD$3)*$AH11:$AS11))),2))</f>
        <v/>
      </c>
      <c r="BE11">
        <f>IF(AS11&lt;=0,0,ROUND(MIN(AS11,MAX(0,$F11-SUMPRODUCT(($AT$3:$BE$3&lt;BE$3)*$AH11:$AS11))),2))</f>
        <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row>
    <row r="12">
      <c r="A12" t="n">
        <v>7</v>
      </c>
      <c r="B12" s="29">
        <f>Months!B12</f>
        <v/>
      </c>
      <c r="C12">
        <f>Months!C12</f>
        <v/>
      </c>
      <c r="D12">
        <f>Months!D12</f>
        <v/>
      </c>
      <c r="E12">
        <f>SUM(V12:AG12)</f>
        <v/>
      </c>
      <c r="F12">
        <f>MAX(0,ROUND(C12+D12-E12,2))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f>IF(AH12&lt;=0,0,ROUND(MIN(AH12,MAX(0,$F12-SUMPRODUCT(($AT$3:$BE$3&lt;AT$3)*$AH12:$AS12))),2))</f>
        <v/>
      </c>
      <c r="AU12">
        <f>IF(AI12&lt;=0,0,ROUND(MIN(AI12,MAX(0,$F12-SUMPRODUCT(($AT$3:$BE$3&lt;AU$3)*$AH12:$AS12))),2))</f>
        <v/>
      </c>
      <c r="AV12">
        <f>IF(AJ12&lt;=0,0,ROUND(MIN(AJ12,MAX(0,$F12-SUMPRODUCT(($AT$3:$BE$3&lt;AV$3)*$AH12:$AS12))),2))</f>
        <v/>
      </c>
      <c r="AW12">
        <f>IF(AK12&lt;=0,0,ROUND(MIN(AK12,MAX(0,$F12-SUMPRODUCT(($AT$3:$BE$3&lt;AW$3)*$AH12:$AS12))),2))</f>
        <v/>
      </c>
      <c r="AX12">
        <f>IF(AL12&lt;=0,0,ROUND(MIN(AL12,MAX(0,$F12-SUMPRODUCT(($AT$3:$BE$3&lt;AX$3)*$AH12:$AS12))),2))</f>
        <v/>
      </c>
      <c r="AY12">
        <f>IF(AM12&lt;=0,0,ROUND(MIN(AM12,MAX(0,$F12-SUMPRODUCT(($AT$3:$BE$3&lt;AY$3)*$AH12:$AS12))),2))</f>
        <v/>
      </c>
      <c r="AZ12">
        <f>IF(AN12&lt;=0,0,ROUND(MIN(AN12,MAX(0,$F12-SUMPRODUCT(($AT$3:$BE$3&lt;AZ$3)*$AH12:$AS12))),2))</f>
        <v/>
      </c>
      <c r="BA12">
        <f>IF(AO12&lt;=0,0,ROUND(MIN(AO12,MAX(0,$F12-SUMPRODUCT(($AT$3:$BE$3&lt;BA$3)*$AH12:$AS12))),2))</f>
        <v/>
      </c>
      <c r="BB12">
        <f>IF(AP12&lt;=0,0,ROUND(MIN(AP12,MAX(0,$F12-SUMPRODUCT(($AT$3:$BE$3&lt;BB$3)*$AH12:$AS12))),2))</f>
        <v/>
      </c>
      <c r="BC12">
        <f>IF(AQ12&lt;=0,0,ROUND(MIN(AQ12,MAX(0,$F12-SUMPRODUCT(($AT$3:$BE$3&lt;BC$3)*$AH12:$AS12))),2))</f>
        <v/>
      </c>
      <c r="BD12">
        <f>IF(AR12&lt;=0,0,ROUND(MIN(AR12,MAX(0,$F12-SUMPRODUCT(($AT$3:$BE$3&lt;BD$3)*$AH12:$AS12))),2))</f>
        <v/>
      </c>
      <c r="BE12">
        <f>IF(AS12&lt;=0,0,ROUND(MIN(AS12,MAX(0,$F12-SUMPRODUCT(($AT$3:$BE$3&lt;BE$3)*$AH12:$AS12))),2))</f>
        <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row>
    <row r="13">
      <c r="A13" t="n">
        <v>8</v>
      </c>
      <c r="B13" s="29">
        <f>Months!B13</f>
        <v/>
      </c>
      <c r="C13">
        <f>Months!C13</f>
        <v/>
      </c>
      <c r="D13">
        <f>Months!D13</f>
        <v/>
      </c>
      <c r="E13">
        <f>SUM(V13:AG13)</f>
        <v/>
      </c>
      <c r="F13">
        <f>MAX(0,ROUND(C13+D13-E13,2))</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f>IF(AH13&lt;=0,0,ROUND(MIN(AH13,MAX(0,$F13-SUMPRODUCT(($AT$3:$BE$3&lt;AT$3)*$AH13:$AS13))),2))</f>
        <v/>
      </c>
      <c r="AU13">
        <f>IF(AI13&lt;=0,0,ROUND(MIN(AI13,MAX(0,$F13-SUMPRODUCT(($AT$3:$BE$3&lt;AU$3)*$AH13:$AS13))),2))</f>
        <v/>
      </c>
      <c r="AV13">
        <f>IF(AJ13&lt;=0,0,ROUND(MIN(AJ13,MAX(0,$F13-SUMPRODUCT(($AT$3:$BE$3&lt;AV$3)*$AH13:$AS13))),2))</f>
        <v/>
      </c>
      <c r="AW13">
        <f>IF(AK13&lt;=0,0,ROUND(MIN(AK13,MAX(0,$F13-SUMPRODUCT(($AT$3:$BE$3&lt;AW$3)*$AH13:$AS13))),2))</f>
        <v/>
      </c>
      <c r="AX13">
        <f>IF(AL13&lt;=0,0,ROUND(MIN(AL13,MAX(0,$F13-SUMPRODUCT(($AT$3:$BE$3&lt;AX$3)*$AH13:$AS13))),2))</f>
        <v/>
      </c>
      <c r="AY13">
        <f>IF(AM13&lt;=0,0,ROUND(MIN(AM13,MAX(0,$F13-SUMPRODUCT(($AT$3:$BE$3&lt;AY$3)*$AH13:$AS13))),2))</f>
        <v/>
      </c>
      <c r="AZ13">
        <f>IF(AN13&lt;=0,0,ROUND(MIN(AN13,MAX(0,$F13-SUMPRODUCT(($AT$3:$BE$3&lt;AZ$3)*$AH13:$AS13))),2))</f>
        <v/>
      </c>
      <c r="BA13">
        <f>IF(AO13&lt;=0,0,ROUND(MIN(AO13,MAX(0,$F13-SUMPRODUCT(($AT$3:$BE$3&lt;BA$3)*$AH13:$AS13))),2))</f>
        <v/>
      </c>
      <c r="BB13">
        <f>IF(AP13&lt;=0,0,ROUND(MIN(AP13,MAX(0,$F13-SUMPRODUCT(($AT$3:$BE$3&lt;BB$3)*$AH13:$AS13))),2))</f>
        <v/>
      </c>
      <c r="BC13">
        <f>IF(AQ13&lt;=0,0,ROUND(MIN(AQ13,MAX(0,$F13-SUMPRODUCT(($AT$3:$BE$3&lt;BC$3)*$AH13:$AS13))),2))</f>
        <v/>
      </c>
      <c r="BD13">
        <f>IF(AR13&lt;=0,0,ROUND(MIN(AR13,MAX(0,$F13-SUMPRODUCT(($AT$3:$BE$3&lt;BD$3)*$AH13:$AS13))),2))</f>
        <v/>
      </c>
      <c r="BE13">
        <f>IF(AS13&lt;=0,0,ROUND(MIN(AS13,MAX(0,$F13-SUMPRODUCT(($AT$3:$BE$3&lt;BE$3)*$AH13:$AS13))),2))</f>
        <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row>
    <row r="14">
      <c r="A14" t="n">
        <v>9</v>
      </c>
      <c r="B14" s="29">
        <f>Months!B14</f>
        <v/>
      </c>
      <c r="C14">
        <f>Months!C14</f>
        <v/>
      </c>
      <c r="D14">
        <f>Months!D14</f>
        <v/>
      </c>
      <c r="E14">
        <f>SUM(V14:AG14)</f>
        <v/>
      </c>
      <c r="F14">
        <f>MAX(0,ROUND(C14+D14-E14,2))</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f>IF(AH14&lt;=0,0,ROUND(MIN(AH14,MAX(0,$F14-SUMPRODUCT(($AT$3:$BE$3&lt;AT$3)*$AH14:$AS14))),2))</f>
        <v/>
      </c>
      <c r="AU14">
        <f>IF(AI14&lt;=0,0,ROUND(MIN(AI14,MAX(0,$F14-SUMPRODUCT(($AT$3:$BE$3&lt;AU$3)*$AH14:$AS14))),2))</f>
        <v/>
      </c>
      <c r="AV14">
        <f>IF(AJ14&lt;=0,0,ROUND(MIN(AJ14,MAX(0,$F14-SUMPRODUCT(($AT$3:$BE$3&lt;AV$3)*$AH14:$AS14))),2))</f>
        <v/>
      </c>
      <c r="AW14">
        <f>IF(AK14&lt;=0,0,ROUND(MIN(AK14,MAX(0,$F14-SUMPRODUCT(($AT$3:$BE$3&lt;AW$3)*$AH14:$AS14))),2))</f>
        <v/>
      </c>
      <c r="AX14">
        <f>IF(AL14&lt;=0,0,ROUND(MIN(AL14,MAX(0,$F14-SUMPRODUCT(($AT$3:$BE$3&lt;AX$3)*$AH14:$AS14))),2))</f>
        <v/>
      </c>
      <c r="AY14">
        <f>IF(AM14&lt;=0,0,ROUND(MIN(AM14,MAX(0,$F14-SUMPRODUCT(($AT$3:$BE$3&lt;AY$3)*$AH14:$AS14))),2))</f>
        <v/>
      </c>
      <c r="AZ14">
        <f>IF(AN14&lt;=0,0,ROUND(MIN(AN14,MAX(0,$F14-SUMPRODUCT(($AT$3:$BE$3&lt;AZ$3)*$AH14:$AS14))),2))</f>
        <v/>
      </c>
      <c r="BA14">
        <f>IF(AO14&lt;=0,0,ROUND(MIN(AO14,MAX(0,$F14-SUMPRODUCT(($AT$3:$BE$3&lt;BA$3)*$AH14:$AS14))),2))</f>
        <v/>
      </c>
      <c r="BB14">
        <f>IF(AP14&lt;=0,0,ROUND(MIN(AP14,MAX(0,$F14-SUMPRODUCT(($AT$3:$BE$3&lt;BB$3)*$AH14:$AS14))),2))</f>
        <v/>
      </c>
      <c r="BC14">
        <f>IF(AQ14&lt;=0,0,ROUND(MIN(AQ14,MAX(0,$F14-SUMPRODUCT(($AT$3:$BE$3&lt;BC$3)*$AH14:$AS14))),2))</f>
        <v/>
      </c>
      <c r="BD14">
        <f>IF(AR14&lt;=0,0,ROUND(MIN(AR14,MAX(0,$F14-SUMPRODUCT(($AT$3:$BE$3&lt;BD$3)*$AH14:$AS14))),2))</f>
        <v/>
      </c>
      <c r="BE14">
        <f>IF(AS14&lt;=0,0,ROUND(MIN(AS14,MAX(0,$F14-SUMPRODUCT(($AT$3:$BE$3&lt;BE$3)*$AH14:$AS14))),2))</f>
        <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row>
    <row r="15">
      <c r="A15" t="n">
        <v>10</v>
      </c>
      <c r="B15" s="29">
        <f>Months!B15</f>
        <v/>
      </c>
      <c r="C15">
        <f>Months!C15</f>
        <v/>
      </c>
      <c r="D15">
        <f>Months!D15</f>
        <v/>
      </c>
      <c r="E15">
        <f>SUM(V15:AG15)</f>
        <v/>
      </c>
      <c r="F15">
        <f>MAX(0,ROUND(C15+D15-E15,2))</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f>IF(AH15&lt;=0,0,ROUND(MIN(AH15,MAX(0,$F15-SUMPRODUCT(($AT$3:$BE$3&lt;AT$3)*$AH15:$AS15))),2))</f>
        <v/>
      </c>
      <c r="AU15">
        <f>IF(AI15&lt;=0,0,ROUND(MIN(AI15,MAX(0,$F15-SUMPRODUCT(($AT$3:$BE$3&lt;AU$3)*$AH15:$AS15))),2))</f>
        <v/>
      </c>
      <c r="AV15">
        <f>IF(AJ15&lt;=0,0,ROUND(MIN(AJ15,MAX(0,$F15-SUMPRODUCT(($AT$3:$BE$3&lt;AV$3)*$AH15:$AS15))),2))</f>
        <v/>
      </c>
      <c r="AW15">
        <f>IF(AK15&lt;=0,0,ROUND(MIN(AK15,MAX(0,$F15-SUMPRODUCT(($AT$3:$BE$3&lt;AW$3)*$AH15:$AS15))),2))</f>
        <v/>
      </c>
      <c r="AX15">
        <f>IF(AL15&lt;=0,0,ROUND(MIN(AL15,MAX(0,$F15-SUMPRODUCT(($AT$3:$BE$3&lt;AX$3)*$AH15:$AS15))),2))</f>
        <v/>
      </c>
      <c r="AY15">
        <f>IF(AM15&lt;=0,0,ROUND(MIN(AM15,MAX(0,$F15-SUMPRODUCT(($AT$3:$BE$3&lt;AY$3)*$AH15:$AS15))),2))</f>
        <v/>
      </c>
      <c r="AZ15">
        <f>IF(AN15&lt;=0,0,ROUND(MIN(AN15,MAX(0,$F15-SUMPRODUCT(($AT$3:$BE$3&lt;AZ$3)*$AH15:$AS15))),2))</f>
        <v/>
      </c>
      <c r="BA15">
        <f>IF(AO15&lt;=0,0,ROUND(MIN(AO15,MAX(0,$F15-SUMPRODUCT(($AT$3:$BE$3&lt;BA$3)*$AH15:$AS15))),2))</f>
        <v/>
      </c>
      <c r="BB15">
        <f>IF(AP15&lt;=0,0,ROUND(MIN(AP15,MAX(0,$F15-SUMPRODUCT(($AT$3:$BE$3&lt;BB$3)*$AH15:$AS15))),2))</f>
        <v/>
      </c>
      <c r="BC15">
        <f>IF(AQ15&lt;=0,0,ROUND(MIN(AQ15,MAX(0,$F15-SUMPRODUCT(($AT$3:$BE$3&lt;BC$3)*$AH15:$AS15))),2))</f>
        <v/>
      </c>
      <c r="BD15">
        <f>IF(AR15&lt;=0,0,ROUND(MIN(AR15,MAX(0,$F15-SUMPRODUCT(($AT$3:$BE$3&lt;BD$3)*$AH15:$AS15))),2))</f>
        <v/>
      </c>
      <c r="BE15">
        <f>IF(AS15&lt;=0,0,ROUND(MIN(AS15,MAX(0,$F15-SUMPRODUCT(($AT$3:$BE$3&lt;BE$3)*$AH15:$AS15))),2))</f>
        <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row>
    <row r="16">
      <c r="A16" t="n">
        <v>11</v>
      </c>
      <c r="B16" s="29">
        <f>Months!B16</f>
        <v/>
      </c>
      <c r="C16">
        <f>Months!C16</f>
        <v/>
      </c>
      <c r="D16">
        <f>Months!D16</f>
        <v/>
      </c>
      <c r="E16">
        <f>SUM(V16:AG16)</f>
        <v/>
      </c>
      <c r="F16">
        <f>MAX(0,ROUND(C16+D16-E16,2))</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f>IF(AH16&lt;=0,0,ROUND(MIN(AH16,MAX(0,$F16-SUMPRODUCT(($AT$3:$BE$3&lt;AT$3)*$AH16:$AS16))),2))</f>
        <v/>
      </c>
      <c r="AU16">
        <f>IF(AI16&lt;=0,0,ROUND(MIN(AI16,MAX(0,$F16-SUMPRODUCT(($AT$3:$BE$3&lt;AU$3)*$AH16:$AS16))),2))</f>
        <v/>
      </c>
      <c r="AV16">
        <f>IF(AJ16&lt;=0,0,ROUND(MIN(AJ16,MAX(0,$F16-SUMPRODUCT(($AT$3:$BE$3&lt;AV$3)*$AH16:$AS16))),2))</f>
        <v/>
      </c>
      <c r="AW16">
        <f>IF(AK16&lt;=0,0,ROUND(MIN(AK16,MAX(0,$F16-SUMPRODUCT(($AT$3:$BE$3&lt;AW$3)*$AH16:$AS16))),2))</f>
        <v/>
      </c>
      <c r="AX16">
        <f>IF(AL16&lt;=0,0,ROUND(MIN(AL16,MAX(0,$F16-SUMPRODUCT(($AT$3:$BE$3&lt;AX$3)*$AH16:$AS16))),2))</f>
        <v/>
      </c>
      <c r="AY16">
        <f>IF(AM16&lt;=0,0,ROUND(MIN(AM16,MAX(0,$F16-SUMPRODUCT(($AT$3:$BE$3&lt;AY$3)*$AH16:$AS16))),2))</f>
        <v/>
      </c>
      <c r="AZ16">
        <f>IF(AN16&lt;=0,0,ROUND(MIN(AN16,MAX(0,$F16-SUMPRODUCT(($AT$3:$BE$3&lt;AZ$3)*$AH16:$AS16))),2))</f>
        <v/>
      </c>
      <c r="BA16">
        <f>IF(AO16&lt;=0,0,ROUND(MIN(AO16,MAX(0,$F16-SUMPRODUCT(($AT$3:$BE$3&lt;BA$3)*$AH16:$AS16))),2))</f>
        <v/>
      </c>
      <c r="BB16">
        <f>IF(AP16&lt;=0,0,ROUND(MIN(AP16,MAX(0,$F16-SUMPRODUCT(($AT$3:$BE$3&lt;BB$3)*$AH16:$AS16))),2))</f>
        <v/>
      </c>
      <c r="BC16">
        <f>IF(AQ16&lt;=0,0,ROUND(MIN(AQ16,MAX(0,$F16-SUMPRODUCT(($AT$3:$BE$3&lt;BC$3)*$AH16:$AS16))),2))</f>
        <v/>
      </c>
      <c r="BD16">
        <f>IF(AR16&lt;=0,0,ROUND(MIN(AR16,MAX(0,$F16-SUMPRODUCT(($AT$3:$BE$3&lt;BD$3)*$AH16:$AS16))),2))</f>
        <v/>
      </c>
      <c r="BE16">
        <f>IF(AS16&lt;=0,0,ROUND(MIN(AS16,MAX(0,$F16-SUMPRODUCT(($AT$3:$BE$3&lt;BE$3)*$AH16:$AS16))),2))</f>
        <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row>
    <row r="17">
      <c r="A17" t="n">
        <v>12</v>
      </c>
      <c r="B17" s="29">
        <f>Months!B17</f>
        <v/>
      </c>
      <c r="C17">
        <f>Months!C17</f>
        <v/>
      </c>
      <c r="D17">
        <f>Months!D17</f>
        <v/>
      </c>
      <c r="E17">
        <f>SUM(V17:AG17)</f>
        <v/>
      </c>
      <c r="F17">
        <f>MAX(0,ROUND(C17+D17-E17,2))</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f>IF(AH17&lt;=0,0,ROUND(MIN(AH17,MAX(0,$F17-SUMPRODUCT(($AT$3:$BE$3&lt;AT$3)*$AH17:$AS17))),2))</f>
        <v/>
      </c>
      <c r="AU17">
        <f>IF(AI17&lt;=0,0,ROUND(MIN(AI17,MAX(0,$F17-SUMPRODUCT(($AT$3:$BE$3&lt;AU$3)*$AH17:$AS17))),2))</f>
        <v/>
      </c>
      <c r="AV17">
        <f>IF(AJ17&lt;=0,0,ROUND(MIN(AJ17,MAX(0,$F17-SUMPRODUCT(($AT$3:$BE$3&lt;AV$3)*$AH17:$AS17))),2))</f>
        <v/>
      </c>
      <c r="AW17">
        <f>IF(AK17&lt;=0,0,ROUND(MIN(AK17,MAX(0,$F17-SUMPRODUCT(($AT$3:$BE$3&lt;AW$3)*$AH17:$AS17))),2))</f>
        <v/>
      </c>
      <c r="AX17">
        <f>IF(AL17&lt;=0,0,ROUND(MIN(AL17,MAX(0,$F17-SUMPRODUCT(($AT$3:$BE$3&lt;AX$3)*$AH17:$AS17))),2))</f>
        <v/>
      </c>
      <c r="AY17">
        <f>IF(AM17&lt;=0,0,ROUND(MIN(AM17,MAX(0,$F17-SUMPRODUCT(($AT$3:$BE$3&lt;AY$3)*$AH17:$AS17))),2))</f>
        <v/>
      </c>
      <c r="AZ17">
        <f>IF(AN17&lt;=0,0,ROUND(MIN(AN17,MAX(0,$F17-SUMPRODUCT(($AT$3:$BE$3&lt;AZ$3)*$AH17:$AS17))),2))</f>
        <v/>
      </c>
      <c r="BA17">
        <f>IF(AO17&lt;=0,0,ROUND(MIN(AO17,MAX(0,$F17-SUMPRODUCT(($AT$3:$BE$3&lt;BA$3)*$AH17:$AS17))),2))</f>
        <v/>
      </c>
      <c r="BB17">
        <f>IF(AP17&lt;=0,0,ROUND(MIN(AP17,MAX(0,$F17-SUMPRODUCT(($AT$3:$BE$3&lt;BB$3)*$AH17:$AS17))),2))</f>
        <v/>
      </c>
      <c r="BC17">
        <f>IF(AQ17&lt;=0,0,ROUND(MIN(AQ17,MAX(0,$F17-SUMPRODUCT(($AT$3:$BE$3&lt;BC$3)*$AH17:$AS17))),2))</f>
        <v/>
      </c>
      <c r="BD17">
        <f>IF(AR17&lt;=0,0,ROUND(MIN(AR17,MAX(0,$F17-SUMPRODUCT(($AT$3:$BE$3&lt;BD$3)*$AH17:$AS17))),2))</f>
        <v/>
      </c>
      <c r="BE17">
        <f>IF(AS17&lt;=0,0,ROUND(MIN(AS17,MAX(0,$F17-SUMPRODUCT(($AT$3:$BE$3&lt;BE$3)*$AH17:$AS17))),2))</f>
        <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row>
    <row r="18">
      <c r="A18" t="n">
        <v>13</v>
      </c>
      <c r="B18" s="29">
        <f>Months!B18</f>
        <v/>
      </c>
      <c r="C18">
        <f>Months!C18</f>
        <v/>
      </c>
      <c r="D18">
        <f>Months!D18</f>
        <v/>
      </c>
      <c r="E18">
        <f>SUM(V18:AG18)</f>
        <v/>
      </c>
      <c r="F18">
        <f>MAX(0,ROUND(C18+D18-E18,2))</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f>IF(AH18&lt;=0,0,ROUND(MIN(AH18,MAX(0,$F18-SUMPRODUCT(($AT$3:$BE$3&lt;AT$3)*$AH18:$AS18))),2))</f>
        <v/>
      </c>
      <c r="AU18">
        <f>IF(AI18&lt;=0,0,ROUND(MIN(AI18,MAX(0,$F18-SUMPRODUCT(($AT$3:$BE$3&lt;AU$3)*$AH18:$AS18))),2))</f>
        <v/>
      </c>
      <c r="AV18">
        <f>IF(AJ18&lt;=0,0,ROUND(MIN(AJ18,MAX(0,$F18-SUMPRODUCT(($AT$3:$BE$3&lt;AV$3)*$AH18:$AS18))),2))</f>
        <v/>
      </c>
      <c r="AW18">
        <f>IF(AK18&lt;=0,0,ROUND(MIN(AK18,MAX(0,$F18-SUMPRODUCT(($AT$3:$BE$3&lt;AW$3)*$AH18:$AS18))),2))</f>
        <v/>
      </c>
      <c r="AX18">
        <f>IF(AL18&lt;=0,0,ROUND(MIN(AL18,MAX(0,$F18-SUMPRODUCT(($AT$3:$BE$3&lt;AX$3)*$AH18:$AS18))),2))</f>
        <v/>
      </c>
      <c r="AY18">
        <f>IF(AM18&lt;=0,0,ROUND(MIN(AM18,MAX(0,$F18-SUMPRODUCT(($AT$3:$BE$3&lt;AY$3)*$AH18:$AS18))),2))</f>
        <v/>
      </c>
      <c r="AZ18">
        <f>IF(AN18&lt;=0,0,ROUND(MIN(AN18,MAX(0,$F18-SUMPRODUCT(($AT$3:$BE$3&lt;AZ$3)*$AH18:$AS18))),2))</f>
        <v/>
      </c>
      <c r="BA18">
        <f>IF(AO18&lt;=0,0,ROUND(MIN(AO18,MAX(0,$F18-SUMPRODUCT(($AT$3:$BE$3&lt;BA$3)*$AH18:$AS18))),2))</f>
        <v/>
      </c>
      <c r="BB18">
        <f>IF(AP18&lt;=0,0,ROUND(MIN(AP18,MAX(0,$F18-SUMPRODUCT(($AT$3:$BE$3&lt;BB$3)*$AH18:$AS18))),2))</f>
        <v/>
      </c>
      <c r="BC18">
        <f>IF(AQ18&lt;=0,0,ROUND(MIN(AQ18,MAX(0,$F18-SUMPRODUCT(($AT$3:$BE$3&lt;BC$3)*$AH18:$AS18))),2))</f>
        <v/>
      </c>
      <c r="BD18">
        <f>IF(AR18&lt;=0,0,ROUND(MIN(AR18,MAX(0,$F18-SUMPRODUCT(($AT$3:$BE$3&lt;BD$3)*$AH18:$AS18))),2))</f>
        <v/>
      </c>
      <c r="BE18">
        <f>IF(AS18&lt;=0,0,ROUND(MIN(AS18,MAX(0,$F18-SUMPRODUCT(($AT$3:$BE$3&lt;BE$3)*$AH18:$AS18))),2))</f>
        <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row>
    <row r="19">
      <c r="A19" t="n">
        <v>14</v>
      </c>
      <c r="B19" s="29">
        <f>Months!B19</f>
        <v/>
      </c>
      <c r="C19">
        <f>Months!C19</f>
        <v/>
      </c>
      <c r="D19">
        <f>Months!D19</f>
        <v/>
      </c>
      <c r="E19">
        <f>SUM(V19:AG19)</f>
        <v/>
      </c>
      <c r="F19">
        <f>MAX(0,ROUND(C19+D19-E19,2))</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f>IF(AH19&lt;=0,0,ROUND(MIN(AH19,MAX(0,$F19-SUMPRODUCT(($AT$3:$BE$3&lt;AT$3)*$AH19:$AS19))),2))</f>
        <v/>
      </c>
      <c r="AU19">
        <f>IF(AI19&lt;=0,0,ROUND(MIN(AI19,MAX(0,$F19-SUMPRODUCT(($AT$3:$BE$3&lt;AU$3)*$AH19:$AS19))),2))</f>
        <v/>
      </c>
      <c r="AV19">
        <f>IF(AJ19&lt;=0,0,ROUND(MIN(AJ19,MAX(0,$F19-SUMPRODUCT(($AT$3:$BE$3&lt;AV$3)*$AH19:$AS19))),2))</f>
        <v/>
      </c>
      <c r="AW19">
        <f>IF(AK19&lt;=0,0,ROUND(MIN(AK19,MAX(0,$F19-SUMPRODUCT(($AT$3:$BE$3&lt;AW$3)*$AH19:$AS19))),2))</f>
        <v/>
      </c>
      <c r="AX19">
        <f>IF(AL19&lt;=0,0,ROUND(MIN(AL19,MAX(0,$F19-SUMPRODUCT(($AT$3:$BE$3&lt;AX$3)*$AH19:$AS19))),2))</f>
        <v/>
      </c>
      <c r="AY19">
        <f>IF(AM19&lt;=0,0,ROUND(MIN(AM19,MAX(0,$F19-SUMPRODUCT(($AT$3:$BE$3&lt;AY$3)*$AH19:$AS19))),2))</f>
        <v/>
      </c>
      <c r="AZ19">
        <f>IF(AN19&lt;=0,0,ROUND(MIN(AN19,MAX(0,$F19-SUMPRODUCT(($AT$3:$BE$3&lt;AZ$3)*$AH19:$AS19))),2))</f>
        <v/>
      </c>
      <c r="BA19">
        <f>IF(AO19&lt;=0,0,ROUND(MIN(AO19,MAX(0,$F19-SUMPRODUCT(($AT$3:$BE$3&lt;BA$3)*$AH19:$AS19))),2))</f>
        <v/>
      </c>
      <c r="BB19">
        <f>IF(AP19&lt;=0,0,ROUND(MIN(AP19,MAX(0,$F19-SUMPRODUCT(($AT$3:$BE$3&lt;BB$3)*$AH19:$AS19))),2))</f>
        <v/>
      </c>
      <c r="BC19">
        <f>IF(AQ19&lt;=0,0,ROUND(MIN(AQ19,MAX(0,$F19-SUMPRODUCT(($AT$3:$BE$3&lt;BC$3)*$AH19:$AS19))),2))</f>
        <v/>
      </c>
      <c r="BD19">
        <f>IF(AR19&lt;=0,0,ROUND(MIN(AR19,MAX(0,$F19-SUMPRODUCT(($AT$3:$BE$3&lt;BD$3)*$AH19:$AS19))),2))</f>
        <v/>
      </c>
      <c r="BE19">
        <f>IF(AS19&lt;=0,0,ROUND(MIN(AS19,MAX(0,$F19-SUMPRODUCT(($AT$3:$BE$3&lt;BE$3)*$AH19:$AS19))),2))</f>
        <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row>
    <row r="20">
      <c r="A20" t="n">
        <v>15</v>
      </c>
      <c r="B20" s="29">
        <f>Months!B20</f>
        <v/>
      </c>
      <c r="C20">
        <f>Months!C20</f>
        <v/>
      </c>
      <c r="D20">
        <f>Months!D20</f>
        <v/>
      </c>
      <c r="E20">
        <f>SUM(V20:AG20)</f>
        <v/>
      </c>
      <c r="F20">
        <f>MAX(0,ROUND(C20+D20-E20,2))</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f>IF(AH20&lt;=0,0,ROUND(MIN(AH20,MAX(0,$F20-SUMPRODUCT(($AT$3:$BE$3&lt;AT$3)*$AH20:$AS20))),2))</f>
        <v/>
      </c>
      <c r="AU20">
        <f>IF(AI20&lt;=0,0,ROUND(MIN(AI20,MAX(0,$F20-SUMPRODUCT(($AT$3:$BE$3&lt;AU$3)*$AH20:$AS20))),2))</f>
        <v/>
      </c>
      <c r="AV20">
        <f>IF(AJ20&lt;=0,0,ROUND(MIN(AJ20,MAX(0,$F20-SUMPRODUCT(($AT$3:$BE$3&lt;AV$3)*$AH20:$AS20))),2))</f>
        <v/>
      </c>
      <c r="AW20">
        <f>IF(AK20&lt;=0,0,ROUND(MIN(AK20,MAX(0,$F20-SUMPRODUCT(($AT$3:$BE$3&lt;AW$3)*$AH20:$AS20))),2))</f>
        <v/>
      </c>
      <c r="AX20">
        <f>IF(AL20&lt;=0,0,ROUND(MIN(AL20,MAX(0,$F20-SUMPRODUCT(($AT$3:$BE$3&lt;AX$3)*$AH20:$AS20))),2))</f>
        <v/>
      </c>
      <c r="AY20">
        <f>IF(AM20&lt;=0,0,ROUND(MIN(AM20,MAX(0,$F20-SUMPRODUCT(($AT$3:$BE$3&lt;AY$3)*$AH20:$AS20))),2))</f>
        <v/>
      </c>
      <c r="AZ20">
        <f>IF(AN20&lt;=0,0,ROUND(MIN(AN20,MAX(0,$F20-SUMPRODUCT(($AT$3:$BE$3&lt;AZ$3)*$AH20:$AS20))),2))</f>
        <v/>
      </c>
      <c r="BA20">
        <f>IF(AO20&lt;=0,0,ROUND(MIN(AO20,MAX(0,$F20-SUMPRODUCT(($AT$3:$BE$3&lt;BA$3)*$AH20:$AS20))),2))</f>
        <v/>
      </c>
      <c r="BB20">
        <f>IF(AP20&lt;=0,0,ROUND(MIN(AP20,MAX(0,$F20-SUMPRODUCT(($AT$3:$BE$3&lt;BB$3)*$AH20:$AS20))),2))</f>
        <v/>
      </c>
      <c r="BC20">
        <f>IF(AQ20&lt;=0,0,ROUND(MIN(AQ20,MAX(0,$F20-SUMPRODUCT(($AT$3:$BE$3&lt;BC$3)*$AH20:$AS20))),2))</f>
        <v/>
      </c>
      <c r="BD20">
        <f>IF(AR20&lt;=0,0,ROUND(MIN(AR20,MAX(0,$F20-SUMPRODUCT(($AT$3:$BE$3&lt;BD$3)*$AH20:$AS20))),2))</f>
        <v/>
      </c>
      <c r="BE20">
        <f>IF(AS20&lt;=0,0,ROUND(MIN(AS20,MAX(0,$F20-SUMPRODUCT(($AT$3:$BE$3&lt;BE$3)*$AH20:$AS20))),2))</f>
        <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row>
    <row r="21">
      <c r="A21" t="n">
        <v>16</v>
      </c>
      <c r="B21" s="29">
        <f>Months!B21</f>
        <v/>
      </c>
      <c r="C21">
        <f>Months!C21</f>
        <v/>
      </c>
      <c r="D21">
        <f>Months!D21</f>
        <v/>
      </c>
      <c r="E21">
        <f>SUM(V21:AG21)</f>
        <v/>
      </c>
      <c r="F21">
        <f>MAX(0,ROUND(C21+D21-E21,2))</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f>IF(AH21&lt;=0,0,ROUND(MIN(AH21,MAX(0,$F21-SUMPRODUCT(($AT$3:$BE$3&lt;AT$3)*$AH21:$AS21))),2))</f>
        <v/>
      </c>
      <c r="AU21">
        <f>IF(AI21&lt;=0,0,ROUND(MIN(AI21,MAX(0,$F21-SUMPRODUCT(($AT$3:$BE$3&lt;AU$3)*$AH21:$AS21))),2))</f>
        <v/>
      </c>
      <c r="AV21">
        <f>IF(AJ21&lt;=0,0,ROUND(MIN(AJ21,MAX(0,$F21-SUMPRODUCT(($AT$3:$BE$3&lt;AV$3)*$AH21:$AS21))),2))</f>
        <v/>
      </c>
      <c r="AW21">
        <f>IF(AK21&lt;=0,0,ROUND(MIN(AK21,MAX(0,$F21-SUMPRODUCT(($AT$3:$BE$3&lt;AW$3)*$AH21:$AS21))),2))</f>
        <v/>
      </c>
      <c r="AX21">
        <f>IF(AL21&lt;=0,0,ROUND(MIN(AL21,MAX(0,$F21-SUMPRODUCT(($AT$3:$BE$3&lt;AX$3)*$AH21:$AS21))),2))</f>
        <v/>
      </c>
      <c r="AY21">
        <f>IF(AM21&lt;=0,0,ROUND(MIN(AM21,MAX(0,$F21-SUMPRODUCT(($AT$3:$BE$3&lt;AY$3)*$AH21:$AS21))),2))</f>
        <v/>
      </c>
      <c r="AZ21">
        <f>IF(AN21&lt;=0,0,ROUND(MIN(AN21,MAX(0,$F21-SUMPRODUCT(($AT$3:$BE$3&lt;AZ$3)*$AH21:$AS21))),2))</f>
        <v/>
      </c>
      <c r="BA21">
        <f>IF(AO21&lt;=0,0,ROUND(MIN(AO21,MAX(0,$F21-SUMPRODUCT(($AT$3:$BE$3&lt;BA$3)*$AH21:$AS21))),2))</f>
        <v/>
      </c>
      <c r="BB21">
        <f>IF(AP21&lt;=0,0,ROUND(MIN(AP21,MAX(0,$F21-SUMPRODUCT(($AT$3:$BE$3&lt;BB$3)*$AH21:$AS21))),2))</f>
        <v/>
      </c>
      <c r="BC21">
        <f>IF(AQ21&lt;=0,0,ROUND(MIN(AQ21,MAX(0,$F21-SUMPRODUCT(($AT$3:$BE$3&lt;BC$3)*$AH21:$AS21))),2))</f>
        <v/>
      </c>
      <c r="BD21">
        <f>IF(AR21&lt;=0,0,ROUND(MIN(AR21,MAX(0,$F21-SUMPRODUCT(($AT$3:$BE$3&lt;BD$3)*$AH21:$AS21))),2))</f>
        <v/>
      </c>
      <c r="BE21">
        <f>IF(AS21&lt;=0,0,ROUND(MIN(AS21,MAX(0,$F21-SUMPRODUCT(($AT$3:$BE$3&lt;BE$3)*$AH21:$AS21))),2))</f>
        <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row>
    <row r="22">
      <c r="A22" t="n">
        <v>17</v>
      </c>
      <c r="B22" s="29">
        <f>Months!B22</f>
        <v/>
      </c>
      <c r="C22">
        <f>Months!C22</f>
        <v/>
      </c>
      <c r="D22">
        <f>Months!D22</f>
        <v/>
      </c>
      <c r="E22">
        <f>SUM(V22:AG22)</f>
        <v/>
      </c>
      <c r="F22">
        <f>MAX(0,ROUND(C22+D22-E22,2))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f>IF(AH22&lt;=0,0,ROUND(MIN(AH22,MAX(0,$F22-SUMPRODUCT(($AT$3:$BE$3&lt;AT$3)*$AH22:$AS22))),2))</f>
        <v/>
      </c>
      <c r="AU22">
        <f>IF(AI22&lt;=0,0,ROUND(MIN(AI22,MAX(0,$F22-SUMPRODUCT(($AT$3:$BE$3&lt;AU$3)*$AH22:$AS22))),2))</f>
        <v/>
      </c>
      <c r="AV22">
        <f>IF(AJ22&lt;=0,0,ROUND(MIN(AJ22,MAX(0,$F22-SUMPRODUCT(($AT$3:$BE$3&lt;AV$3)*$AH22:$AS22))),2))</f>
        <v/>
      </c>
      <c r="AW22">
        <f>IF(AK22&lt;=0,0,ROUND(MIN(AK22,MAX(0,$F22-SUMPRODUCT(($AT$3:$BE$3&lt;AW$3)*$AH22:$AS22))),2))</f>
        <v/>
      </c>
      <c r="AX22">
        <f>IF(AL22&lt;=0,0,ROUND(MIN(AL22,MAX(0,$F22-SUMPRODUCT(($AT$3:$BE$3&lt;AX$3)*$AH22:$AS22))),2))</f>
        <v/>
      </c>
      <c r="AY22">
        <f>IF(AM22&lt;=0,0,ROUND(MIN(AM22,MAX(0,$F22-SUMPRODUCT(($AT$3:$BE$3&lt;AY$3)*$AH22:$AS22))),2))</f>
        <v/>
      </c>
      <c r="AZ22">
        <f>IF(AN22&lt;=0,0,ROUND(MIN(AN22,MAX(0,$F22-SUMPRODUCT(($AT$3:$BE$3&lt;AZ$3)*$AH22:$AS22))),2))</f>
        <v/>
      </c>
      <c r="BA22">
        <f>IF(AO22&lt;=0,0,ROUND(MIN(AO22,MAX(0,$F22-SUMPRODUCT(($AT$3:$BE$3&lt;BA$3)*$AH22:$AS22))),2))</f>
        <v/>
      </c>
      <c r="BB22">
        <f>IF(AP22&lt;=0,0,ROUND(MIN(AP22,MAX(0,$F22-SUMPRODUCT(($AT$3:$BE$3&lt;BB$3)*$AH22:$AS22))),2))</f>
        <v/>
      </c>
      <c r="BC22">
        <f>IF(AQ22&lt;=0,0,ROUND(MIN(AQ22,MAX(0,$F22-SUMPRODUCT(($AT$3:$BE$3&lt;BC$3)*$AH22:$AS22))),2))</f>
        <v/>
      </c>
      <c r="BD22">
        <f>IF(AR22&lt;=0,0,ROUND(MIN(AR22,MAX(0,$F22-SUMPRODUCT(($AT$3:$BE$3&lt;BD$3)*$AH22:$AS22))),2))</f>
        <v/>
      </c>
      <c r="BE22">
        <f>IF(AS22&lt;=0,0,ROUND(MIN(AS22,MAX(0,$F22-SUMPRODUCT(($AT$3:$BE$3&lt;BE$3)*$AH22:$AS22))),2))</f>
        <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row>
    <row r="23">
      <c r="A23" t="n">
        <v>18</v>
      </c>
      <c r="B23" s="29">
        <f>Months!B23</f>
        <v/>
      </c>
      <c r="C23">
        <f>Months!C23</f>
        <v/>
      </c>
      <c r="D23">
        <f>Months!D23</f>
        <v/>
      </c>
      <c r="E23">
        <f>SUM(V23:AG23)</f>
        <v/>
      </c>
      <c r="F23">
        <f>MAX(0,ROUND(C23+D23-E23,2))</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f>IF(AH23&lt;=0,0,ROUND(MIN(AH23,MAX(0,$F23-SUMPRODUCT(($AT$3:$BE$3&lt;AT$3)*$AH23:$AS23))),2))</f>
        <v/>
      </c>
      <c r="AU23">
        <f>IF(AI23&lt;=0,0,ROUND(MIN(AI23,MAX(0,$F23-SUMPRODUCT(($AT$3:$BE$3&lt;AU$3)*$AH23:$AS23))),2))</f>
        <v/>
      </c>
      <c r="AV23">
        <f>IF(AJ23&lt;=0,0,ROUND(MIN(AJ23,MAX(0,$F23-SUMPRODUCT(($AT$3:$BE$3&lt;AV$3)*$AH23:$AS23))),2))</f>
        <v/>
      </c>
      <c r="AW23">
        <f>IF(AK23&lt;=0,0,ROUND(MIN(AK23,MAX(0,$F23-SUMPRODUCT(($AT$3:$BE$3&lt;AW$3)*$AH23:$AS23))),2))</f>
        <v/>
      </c>
      <c r="AX23">
        <f>IF(AL23&lt;=0,0,ROUND(MIN(AL23,MAX(0,$F23-SUMPRODUCT(($AT$3:$BE$3&lt;AX$3)*$AH23:$AS23))),2))</f>
        <v/>
      </c>
      <c r="AY23">
        <f>IF(AM23&lt;=0,0,ROUND(MIN(AM23,MAX(0,$F23-SUMPRODUCT(($AT$3:$BE$3&lt;AY$3)*$AH23:$AS23))),2))</f>
        <v/>
      </c>
      <c r="AZ23">
        <f>IF(AN23&lt;=0,0,ROUND(MIN(AN23,MAX(0,$F23-SUMPRODUCT(($AT$3:$BE$3&lt;AZ$3)*$AH23:$AS23))),2))</f>
        <v/>
      </c>
      <c r="BA23">
        <f>IF(AO23&lt;=0,0,ROUND(MIN(AO23,MAX(0,$F23-SUMPRODUCT(($AT$3:$BE$3&lt;BA$3)*$AH23:$AS23))),2))</f>
        <v/>
      </c>
      <c r="BB23">
        <f>IF(AP23&lt;=0,0,ROUND(MIN(AP23,MAX(0,$F23-SUMPRODUCT(($AT$3:$BE$3&lt;BB$3)*$AH23:$AS23))),2))</f>
        <v/>
      </c>
      <c r="BC23">
        <f>IF(AQ23&lt;=0,0,ROUND(MIN(AQ23,MAX(0,$F23-SUMPRODUCT(($AT$3:$BE$3&lt;BC$3)*$AH23:$AS23))),2))</f>
        <v/>
      </c>
      <c r="BD23">
        <f>IF(AR23&lt;=0,0,ROUND(MIN(AR23,MAX(0,$F23-SUMPRODUCT(($AT$3:$BE$3&lt;BD$3)*$AH23:$AS23))),2))</f>
        <v/>
      </c>
      <c r="BE23">
        <f>IF(AS23&lt;=0,0,ROUND(MIN(AS23,MAX(0,$F23-SUMPRODUCT(($AT$3:$BE$3&lt;BE$3)*$AH23:$AS23))),2))</f>
        <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row>
    <row r="24">
      <c r="A24" t="n">
        <v>19</v>
      </c>
      <c r="B24" s="29">
        <f>Months!B24</f>
        <v/>
      </c>
      <c r="C24">
        <f>Months!C24</f>
        <v/>
      </c>
      <c r="D24">
        <f>Months!D24</f>
        <v/>
      </c>
      <c r="E24">
        <f>SUM(V24:AG24)</f>
        <v/>
      </c>
      <c r="F24">
        <f>MAX(0,ROUND(C24+D24-E24,2))</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f>IF(AH24&lt;=0,0,ROUND(MIN(AH24,MAX(0,$F24-SUMPRODUCT(($AT$3:$BE$3&lt;AT$3)*$AH24:$AS24))),2))</f>
        <v/>
      </c>
      <c r="AU24">
        <f>IF(AI24&lt;=0,0,ROUND(MIN(AI24,MAX(0,$F24-SUMPRODUCT(($AT$3:$BE$3&lt;AU$3)*$AH24:$AS24))),2))</f>
        <v/>
      </c>
      <c r="AV24">
        <f>IF(AJ24&lt;=0,0,ROUND(MIN(AJ24,MAX(0,$F24-SUMPRODUCT(($AT$3:$BE$3&lt;AV$3)*$AH24:$AS24))),2))</f>
        <v/>
      </c>
      <c r="AW24">
        <f>IF(AK24&lt;=0,0,ROUND(MIN(AK24,MAX(0,$F24-SUMPRODUCT(($AT$3:$BE$3&lt;AW$3)*$AH24:$AS24))),2))</f>
        <v/>
      </c>
      <c r="AX24">
        <f>IF(AL24&lt;=0,0,ROUND(MIN(AL24,MAX(0,$F24-SUMPRODUCT(($AT$3:$BE$3&lt;AX$3)*$AH24:$AS24))),2))</f>
        <v/>
      </c>
      <c r="AY24">
        <f>IF(AM24&lt;=0,0,ROUND(MIN(AM24,MAX(0,$F24-SUMPRODUCT(($AT$3:$BE$3&lt;AY$3)*$AH24:$AS24))),2))</f>
        <v/>
      </c>
      <c r="AZ24">
        <f>IF(AN24&lt;=0,0,ROUND(MIN(AN24,MAX(0,$F24-SUMPRODUCT(($AT$3:$BE$3&lt;AZ$3)*$AH24:$AS24))),2))</f>
        <v/>
      </c>
      <c r="BA24">
        <f>IF(AO24&lt;=0,0,ROUND(MIN(AO24,MAX(0,$F24-SUMPRODUCT(($AT$3:$BE$3&lt;BA$3)*$AH24:$AS24))),2))</f>
        <v/>
      </c>
      <c r="BB24">
        <f>IF(AP24&lt;=0,0,ROUND(MIN(AP24,MAX(0,$F24-SUMPRODUCT(($AT$3:$BE$3&lt;BB$3)*$AH24:$AS24))),2))</f>
        <v/>
      </c>
      <c r="BC24">
        <f>IF(AQ24&lt;=0,0,ROUND(MIN(AQ24,MAX(0,$F24-SUMPRODUCT(($AT$3:$BE$3&lt;BC$3)*$AH24:$AS24))),2))</f>
        <v/>
      </c>
      <c r="BD24">
        <f>IF(AR24&lt;=0,0,ROUND(MIN(AR24,MAX(0,$F24-SUMPRODUCT(($AT$3:$BE$3&lt;BD$3)*$AH24:$AS24))),2))</f>
        <v/>
      </c>
      <c r="BE24">
        <f>IF(AS24&lt;=0,0,ROUND(MIN(AS24,MAX(0,$F24-SUMPRODUCT(($AT$3:$BE$3&lt;BE$3)*$AH24:$AS24))),2))</f>
        <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row>
    <row r="25">
      <c r="A25" t="n">
        <v>20</v>
      </c>
      <c r="B25" s="29">
        <f>Months!B25</f>
        <v/>
      </c>
      <c r="C25">
        <f>Months!C25</f>
        <v/>
      </c>
      <c r="D25">
        <f>Months!D25</f>
        <v/>
      </c>
      <c r="E25">
        <f>SUM(V25:AG25)</f>
        <v/>
      </c>
      <c r="F25">
        <f>MAX(0,ROUND(C25+D25-E25,2))</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f>IF(AH25&lt;=0,0,ROUND(MIN(AH25,MAX(0,$F25-SUMPRODUCT(($AT$3:$BE$3&lt;AT$3)*$AH25:$AS25))),2))</f>
        <v/>
      </c>
      <c r="AU25">
        <f>IF(AI25&lt;=0,0,ROUND(MIN(AI25,MAX(0,$F25-SUMPRODUCT(($AT$3:$BE$3&lt;AU$3)*$AH25:$AS25))),2))</f>
        <v/>
      </c>
      <c r="AV25">
        <f>IF(AJ25&lt;=0,0,ROUND(MIN(AJ25,MAX(0,$F25-SUMPRODUCT(($AT$3:$BE$3&lt;AV$3)*$AH25:$AS25))),2))</f>
        <v/>
      </c>
      <c r="AW25">
        <f>IF(AK25&lt;=0,0,ROUND(MIN(AK25,MAX(0,$F25-SUMPRODUCT(($AT$3:$BE$3&lt;AW$3)*$AH25:$AS25))),2))</f>
        <v/>
      </c>
      <c r="AX25">
        <f>IF(AL25&lt;=0,0,ROUND(MIN(AL25,MAX(0,$F25-SUMPRODUCT(($AT$3:$BE$3&lt;AX$3)*$AH25:$AS25))),2))</f>
        <v/>
      </c>
      <c r="AY25">
        <f>IF(AM25&lt;=0,0,ROUND(MIN(AM25,MAX(0,$F25-SUMPRODUCT(($AT$3:$BE$3&lt;AY$3)*$AH25:$AS25))),2))</f>
        <v/>
      </c>
      <c r="AZ25">
        <f>IF(AN25&lt;=0,0,ROUND(MIN(AN25,MAX(0,$F25-SUMPRODUCT(($AT$3:$BE$3&lt;AZ$3)*$AH25:$AS25))),2))</f>
        <v/>
      </c>
      <c r="BA25">
        <f>IF(AO25&lt;=0,0,ROUND(MIN(AO25,MAX(0,$F25-SUMPRODUCT(($AT$3:$BE$3&lt;BA$3)*$AH25:$AS25))),2))</f>
        <v/>
      </c>
      <c r="BB25">
        <f>IF(AP25&lt;=0,0,ROUND(MIN(AP25,MAX(0,$F25-SUMPRODUCT(($AT$3:$BE$3&lt;BB$3)*$AH25:$AS25))),2))</f>
        <v/>
      </c>
      <c r="BC25">
        <f>IF(AQ25&lt;=0,0,ROUND(MIN(AQ25,MAX(0,$F25-SUMPRODUCT(($AT$3:$BE$3&lt;BC$3)*$AH25:$AS25))),2))</f>
        <v/>
      </c>
      <c r="BD25">
        <f>IF(AR25&lt;=0,0,ROUND(MIN(AR25,MAX(0,$F25-SUMPRODUCT(($AT$3:$BE$3&lt;BD$3)*$AH25:$AS25))),2))</f>
        <v/>
      </c>
      <c r="BE25">
        <f>IF(AS25&lt;=0,0,ROUND(MIN(AS25,MAX(0,$F25-SUMPRODUCT(($AT$3:$BE$3&lt;BE$3)*$AH25:$AS25))),2))</f>
        <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row>
    <row r="26">
      <c r="A26" t="n">
        <v>21</v>
      </c>
      <c r="B26" s="29">
        <f>Months!B26</f>
        <v/>
      </c>
      <c r="C26">
        <f>Months!C26</f>
        <v/>
      </c>
      <c r="D26">
        <f>Months!D26</f>
        <v/>
      </c>
      <c r="E26">
        <f>SUM(V26:AG26)</f>
        <v/>
      </c>
      <c r="F26">
        <f>MAX(0,ROUND(C26+D26-E26,2))</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f>IF(AH26&lt;=0,0,ROUND(MIN(AH26,MAX(0,$F26-SUMPRODUCT(($AT$3:$BE$3&lt;AT$3)*$AH26:$AS26))),2))</f>
        <v/>
      </c>
      <c r="AU26">
        <f>IF(AI26&lt;=0,0,ROUND(MIN(AI26,MAX(0,$F26-SUMPRODUCT(($AT$3:$BE$3&lt;AU$3)*$AH26:$AS26))),2))</f>
        <v/>
      </c>
      <c r="AV26">
        <f>IF(AJ26&lt;=0,0,ROUND(MIN(AJ26,MAX(0,$F26-SUMPRODUCT(($AT$3:$BE$3&lt;AV$3)*$AH26:$AS26))),2))</f>
        <v/>
      </c>
      <c r="AW26">
        <f>IF(AK26&lt;=0,0,ROUND(MIN(AK26,MAX(0,$F26-SUMPRODUCT(($AT$3:$BE$3&lt;AW$3)*$AH26:$AS26))),2))</f>
        <v/>
      </c>
      <c r="AX26">
        <f>IF(AL26&lt;=0,0,ROUND(MIN(AL26,MAX(0,$F26-SUMPRODUCT(($AT$3:$BE$3&lt;AX$3)*$AH26:$AS26))),2))</f>
        <v/>
      </c>
      <c r="AY26">
        <f>IF(AM26&lt;=0,0,ROUND(MIN(AM26,MAX(0,$F26-SUMPRODUCT(($AT$3:$BE$3&lt;AY$3)*$AH26:$AS26))),2))</f>
        <v/>
      </c>
      <c r="AZ26">
        <f>IF(AN26&lt;=0,0,ROUND(MIN(AN26,MAX(0,$F26-SUMPRODUCT(($AT$3:$BE$3&lt;AZ$3)*$AH26:$AS26))),2))</f>
        <v/>
      </c>
      <c r="BA26">
        <f>IF(AO26&lt;=0,0,ROUND(MIN(AO26,MAX(0,$F26-SUMPRODUCT(($AT$3:$BE$3&lt;BA$3)*$AH26:$AS26))),2))</f>
        <v/>
      </c>
      <c r="BB26">
        <f>IF(AP26&lt;=0,0,ROUND(MIN(AP26,MAX(0,$F26-SUMPRODUCT(($AT$3:$BE$3&lt;BB$3)*$AH26:$AS26))),2))</f>
        <v/>
      </c>
      <c r="BC26">
        <f>IF(AQ26&lt;=0,0,ROUND(MIN(AQ26,MAX(0,$F26-SUMPRODUCT(($AT$3:$BE$3&lt;BC$3)*$AH26:$AS26))),2))</f>
        <v/>
      </c>
      <c r="BD26">
        <f>IF(AR26&lt;=0,0,ROUND(MIN(AR26,MAX(0,$F26-SUMPRODUCT(($AT$3:$BE$3&lt;BD$3)*$AH26:$AS26))),2))</f>
        <v/>
      </c>
      <c r="BE26">
        <f>IF(AS26&lt;=0,0,ROUND(MIN(AS26,MAX(0,$F26-SUMPRODUCT(($AT$3:$BE$3&lt;BE$3)*$AH26:$AS26))),2))</f>
        <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row>
    <row r="27">
      <c r="A27" t="n">
        <v>22</v>
      </c>
      <c r="B27" s="29">
        <f>Months!B27</f>
        <v/>
      </c>
      <c r="C27">
        <f>Months!C27</f>
        <v/>
      </c>
      <c r="D27">
        <f>Months!D27</f>
        <v/>
      </c>
      <c r="E27">
        <f>SUM(V27:AG27)</f>
        <v/>
      </c>
      <c r="F27">
        <f>MAX(0,ROUND(C27+D27-E27,2))</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f>IF(AH27&lt;=0,0,ROUND(MIN(AH27,MAX(0,$F27-SUMPRODUCT(($AT$3:$BE$3&lt;AT$3)*$AH27:$AS27))),2))</f>
        <v/>
      </c>
      <c r="AU27">
        <f>IF(AI27&lt;=0,0,ROUND(MIN(AI27,MAX(0,$F27-SUMPRODUCT(($AT$3:$BE$3&lt;AU$3)*$AH27:$AS27))),2))</f>
        <v/>
      </c>
      <c r="AV27">
        <f>IF(AJ27&lt;=0,0,ROUND(MIN(AJ27,MAX(0,$F27-SUMPRODUCT(($AT$3:$BE$3&lt;AV$3)*$AH27:$AS27))),2))</f>
        <v/>
      </c>
      <c r="AW27">
        <f>IF(AK27&lt;=0,0,ROUND(MIN(AK27,MAX(0,$F27-SUMPRODUCT(($AT$3:$BE$3&lt;AW$3)*$AH27:$AS27))),2))</f>
        <v/>
      </c>
      <c r="AX27">
        <f>IF(AL27&lt;=0,0,ROUND(MIN(AL27,MAX(0,$F27-SUMPRODUCT(($AT$3:$BE$3&lt;AX$3)*$AH27:$AS27))),2))</f>
        <v/>
      </c>
      <c r="AY27">
        <f>IF(AM27&lt;=0,0,ROUND(MIN(AM27,MAX(0,$F27-SUMPRODUCT(($AT$3:$BE$3&lt;AY$3)*$AH27:$AS27))),2))</f>
        <v/>
      </c>
      <c r="AZ27">
        <f>IF(AN27&lt;=0,0,ROUND(MIN(AN27,MAX(0,$F27-SUMPRODUCT(($AT$3:$BE$3&lt;AZ$3)*$AH27:$AS27))),2))</f>
        <v/>
      </c>
      <c r="BA27">
        <f>IF(AO27&lt;=0,0,ROUND(MIN(AO27,MAX(0,$F27-SUMPRODUCT(($AT$3:$BE$3&lt;BA$3)*$AH27:$AS27))),2))</f>
        <v/>
      </c>
      <c r="BB27">
        <f>IF(AP27&lt;=0,0,ROUND(MIN(AP27,MAX(0,$F27-SUMPRODUCT(($AT$3:$BE$3&lt;BB$3)*$AH27:$AS27))),2))</f>
        <v/>
      </c>
      <c r="BC27">
        <f>IF(AQ27&lt;=0,0,ROUND(MIN(AQ27,MAX(0,$F27-SUMPRODUCT(($AT$3:$BE$3&lt;BC$3)*$AH27:$AS27))),2))</f>
        <v/>
      </c>
      <c r="BD27">
        <f>IF(AR27&lt;=0,0,ROUND(MIN(AR27,MAX(0,$F27-SUMPRODUCT(($AT$3:$BE$3&lt;BD$3)*$AH27:$AS27))),2))</f>
        <v/>
      </c>
      <c r="BE27">
        <f>IF(AS27&lt;=0,0,ROUND(MIN(AS27,MAX(0,$F27-SUMPRODUCT(($AT$3:$BE$3&lt;BE$3)*$AH27:$AS27))),2))</f>
        <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row>
    <row r="28">
      <c r="A28" t="n">
        <v>23</v>
      </c>
      <c r="B28" s="29">
        <f>Months!B28</f>
        <v/>
      </c>
      <c r="C28">
        <f>Months!C28</f>
        <v/>
      </c>
      <c r="D28">
        <f>Months!D28</f>
        <v/>
      </c>
      <c r="E28">
        <f>SUM(V28:AG28)</f>
        <v/>
      </c>
      <c r="F28">
        <f>MAX(0,ROUND(C28+D28-E28,2))</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f>IF(AH28&lt;=0,0,ROUND(MIN(AH28,MAX(0,$F28-SUMPRODUCT(($AT$3:$BE$3&lt;AT$3)*$AH28:$AS28))),2))</f>
        <v/>
      </c>
      <c r="AU28">
        <f>IF(AI28&lt;=0,0,ROUND(MIN(AI28,MAX(0,$F28-SUMPRODUCT(($AT$3:$BE$3&lt;AU$3)*$AH28:$AS28))),2))</f>
        <v/>
      </c>
      <c r="AV28">
        <f>IF(AJ28&lt;=0,0,ROUND(MIN(AJ28,MAX(0,$F28-SUMPRODUCT(($AT$3:$BE$3&lt;AV$3)*$AH28:$AS28))),2))</f>
        <v/>
      </c>
      <c r="AW28">
        <f>IF(AK28&lt;=0,0,ROUND(MIN(AK28,MAX(0,$F28-SUMPRODUCT(($AT$3:$BE$3&lt;AW$3)*$AH28:$AS28))),2))</f>
        <v/>
      </c>
      <c r="AX28">
        <f>IF(AL28&lt;=0,0,ROUND(MIN(AL28,MAX(0,$F28-SUMPRODUCT(($AT$3:$BE$3&lt;AX$3)*$AH28:$AS28))),2))</f>
        <v/>
      </c>
      <c r="AY28">
        <f>IF(AM28&lt;=0,0,ROUND(MIN(AM28,MAX(0,$F28-SUMPRODUCT(($AT$3:$BE$3&lt;AY$3)*$AH28:$AS28))),2))</f>
        <v/>
      </c>
      <c r="AZ28">
        <f>IF(AN28&lt;=0,0,ROUND(MIN(AN28,MAX(0,$F28-SUMPRODUCT(($AT$3:$BE$3&lt;AZ$3)*$AH28:$AS28))),2))</f>
        <v/>
      </c>
      <c r="BA28">
        <f>IF(AO28&lt;=0,0,ROUND(MIN(AO28,MAX(0,$F28-SUMPRODUCT(($AT$3:$BE$3&lt;BA$3)*$AH28:$AS28))),2))</f>
        <v/>
      </c>
      <c r="BB28">
        <f>IF(AP28&lt;=0,0,ROUND(MIN(AP28,MAX(0,$F28-SUMPRODUCT(($AT$3:$BE$3&lt;BB$3)*$AH28:$AS28))),2))</f>
        <v/>
      </c>
      <c r="BC28">
        <f>IF(AQ28&lt;=0,0,ROUND(MIN(AQ28,MAX(0,$F28-SUMPRODUCT(($AT$3:$BE$3&lt;BC$3)*$AH28:$AS28))),2))</f>
        <v/>
      </c>
      <c r="BD28">
        <f>IF(AR28&lt;=0,0,ROUND(MIN(AR28,MAX(0,$F28-SUMPRODUCT(($AT$3:$BE$3&lt;BD$3)*$AH28:$AS28))),2))</f>
        <v/>
      </c>
      <c r="BE28">
        <f>IF(AS28&lt;=0,0,ROUND(MIN(AS28,MAX(0,$F28-SUMPRODUCT(($AT$3:$BE$3&lt;BE$3)*$AH28:$AS28))),2))</f>
        <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row>
    <row r="29">
      <c r="A29" t="n">
        <v>24</v>
      </c>
      <c r="B29" s="29">
        <f>Months!B29</f>
        <v/>
      </c>
      <c r="C29">
        <f>Months!C29</f>
        <v/>
      </c>
      <c r="D29">
        <f>Months!D29</f>
        <v/>
      </c>
      <c r="E29">
        <f>SUM(V29:AG29)</f>
        <v/>
      </c>
      <c r="F29">
        <f>MAX(0,ROUND(C29+D29-E29,2))</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f>IF(AH29&lt;=0,0,ROUND(MIN(AH29,MAX(0,$F29-SUMPRODUCT(($AT$3:$BE$3&lt;AT$3)*$AH29:$AS29))),2))</f>
        <v/>
      </c>
      <c r="AU29">
        <f>IF(AI29&lt;=0,0,ROUND(MIN(AI29,MAX(0,$F29-SUMPRODUCT(($AT$3:$BE$3&lt;AU$3)*$AH29:$AS29))),2))</f>
        <v/>
      </c>
      <c r="AV29">
        <f>IF(AJ29&lt;=0,0,ROUND(MIN(AJ29,MAX(0,$F29-SUMPRODUCT(($AT$3:$BE$3&lt;AV$3)*$AH29:$AS29))),2))</f>
        <v/>
      </c>
      <c r="AW29">
        <f>IF(AK29&lt;=0,0,ROUND(MIN(AK29,MAX(0,$F29-SUMPRODUCT(($AT$3:$BE$3&lt;AW$3)*$AH29:$AS29))),2))</f>
        <v/>
      </c>
      <c r="AX29">
        <f>IF(AL29&lt;=0,0,ROUND(MIN(AL29,MAX(0,$F29-SUMPRODUCT(($AT$3:$BE$3&lt;AX$3)*$AH29:$AS29))),2))</f>
        <v/>
      </c>
      <c r="AY29">
        <f>IF(AM29&lt;=0,0,ROUND(MIN(AM29,MAX(0,$F29-SUMPRODUCT(($AT$3:$BE$3&lt;AY$3)*$AH29:$AS29))),2))</f>
        <v/>
      </c>
      <c r="AZ29">
        <f>IF(AN29&lt;=0,0,ROUND(MIN(AN29,MAX(0,$F29-SUMPRODUCT(($AT$3:$BE$3&lt;AZ$3)*$AH29:$AS29))),2))</f>
        <v/>
      </c>
      <c r="BA29">
        <f>IF(AO29&lt;=0,0,ROUND(MIN(AO29,MAX(0,$F29-SUMPRODUCT(($AT$3:$BE$3&lt;BA$3)*$AH29:$AS29))),2))</f>
        <v/>
      </c>
      <c r="BB29">
        <f>IF(AP29&lt;=0,0,ROUND(MIN(AP29,MAX(0,$F29-SUMPRODUCT(($AT$3:$BE$3&lt;BB$3)*$AH29:$AS29))),2))</f>
        <v/>
      </c>
      <c r="BC29">
        <f>IF(AQ29&lt;=0,0,ROUND(MIN(AQ29,MAX(0,$F29-SUMPRODUCT(($AT$3:$BE$3&lt;BC$3)*$AH29:$AS29))),2))</f>
        <v/>
      </c>
      <c r="BD29">
        <f>IF(AR29&lt;=0,0,ROUND(MIN(AR29,MAX(0,$F29-SUMPRODUCT(($AT$3:$BE$3&lt;BD$3)*$AH29:$AS29))),2))</f>
        <v/>
      </c>
      <c r="BE29">
        <f>IF(AS29&lt;=0,0,ROUND(MIN(AS29,MAX(0,$F29-SUMPRODUCT(($AT$3:$BE$3&lt;BE$3)*$AH29:$AS29))),2))</f>
        <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row>
    <row r="30">
      <c r="A30" t="n">
        <v>25</v>
      </c>
      <c r="B30" s="29">
        <f>Months!B30</f>
        <v/>
      </c>
      <c r="C30">
        <f>Months!C30</f>
        <v/>
      </c>
      <c r="D30">
        <f>Months!D30</f>
        <v/>
      </c>
      <c r="E30">
        <f>SUM(V30:AG30)</f>
        <v/>
      </c>
      <c r="F30">
        <f>MAX(0,ROUND(C30+D30-E30,2))</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f>IF(AH30&lt;=0,0,ROUND(MIN(AH30,MAX(0,$F30-SUMPRODUCT(($AT$3:$BE$3&lt;AT$3)*$AH30:$AS30))),2))</f>
        <v/>
      </c>
      <c r="AU30">
        <f>IF(AI30&lt;=0,0,ROUND(MIN(AI30,MAX(0,$F30-SUMPRODUCT(($AT$3:$BE$3&lt;AU$3)*$AH30:$AS30))),2))</f>
        <v/>
      </c>
      <c r="AV30">
        <f>IF(AJ30&lt;=0,0,ROUND(MIN(AJ30,MAX(0,$F30-SUMPRODUCT(($AT$3:$BE$3&lt;AV$3)*$AH30:$AS30))),2))</f>
        <v/>
      </c>
      <c r="AW30">
        <f>IF(AK30&lt;=0,0,ROUND(MIN(AK30,MAX(0,$F30-SUMPRODUCT(($AT$3:$BE$3&lt;AW$3)*$AH30:$AS30))),2))</f>
        <v/>
      </c>
      <c r="AX30">
        <f>IF(AL30&lt;=0,0,ROUND(MIN(AL30,MAX(0,$F30-SUMPRODUCT(($AT$3:$BE$3&lt;AX$3)*$AH30:$AS30))),2))</f>
        <v/>
      </c>
      <c r="AY30">
        <f>IF(AM30&lt;=0,0,ROUND(MIN(AM30,MAX(0,$F30-SUMPRODUCT(($AT$3:$BE$3&lt;AY$3)*$AH30:$AS30))),2))</f>
        <v/>
      </c>
      <c r="AZ30">
        <f>IF(AN30&lt;=0,0,ROUND(MIN(AN30,MAX(0,$F30-SUMPRODUCT(($AT$3:$BE$3&lt;AZ$3)*$AH30:$AS30))),2))</f>
        <v/>
      </c>
      <c r="BA30">
        <f>IF(AO30&lt;=0,0,ROUND(MIN(AO30,MAX(0,$F30-SUMPRODUCT(($AT$3:$BE$3&lt;BA$3)*$AH30:$AS30))),2))</f>
        <v/>
      </c>
      <c r="BB30">
        <f>IF(AP30&lt;=0,0,ROUND(MIN(AP30,MAX(0,$F30-SUMPRODUCT(($AT$3:$BE$3&lt;BB$3)*$AH30:$AS30))),2))</f>
        <v/>
      </c>
      <c r="BC30">
        <f>IF(AQ30&lt;=0,0,ROUND(MIN(AQ30,MAX(0,$F30-SUMPRODUCT(($AT$3:$BE$3&lt;BC$3)*$AH30:$AS30))),2))</f>
        <v/>
      </c>
      <c r="BD30">
        <f>IF(AR30&lt;=0,0,ROUND(MIN(AR30,MAX(0,$F30-SUMPRODUCT(($AT$3:$BE$3&lt;BD$3)*$AH30:$AS30))),2))</f>
        <v/>
      </c>
      <c r="BE30">
        <f>IF(AS30&lt;=0,0,ROUND(MIN(AS30,MAX(0,$F30-SUMPRODUCT(($AT$3:$BE$3&lt;BE$3)*$AH30:$AS30))),2))</f>
        <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row>
    <row r="31">
      <c r="A31" t="n">
        <v>26</v>
      </c>
      <c r="B31" s="29">
        <f>Months!B31</f>
        <v/>
      </c>
      <c r="C31">
        <f>Months!C31</f>
        <v/>
      </c>
      <c r="D31">
        <f>Months!D31</f>
        <v/>
      </c>
      <c r="E31">
        <f>SUM(V31:AG31)</f>
        <v/>
      </c>
      <c r="F31">
        <f>MAX(0,ROUND(C31+D31-E31,2))</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f>IF(AH31&lt;=0,0,ROUND(MIN(AH31,MAX(0,$F31-SUMPRODUCT(($AT$3:$BE$3&lt;AT$3)*$AH31:$AS31))),2))</f>
        <v/>
      </c>
      <c r="AU31">
        <f>IF(AI31&lt;=0,0,ROUND(MIN(AI31,MAX(0,$F31-SUMPRODUCT(($AT$3:$BE$3&lt;AU$3)*$AH31:$AS31))),2))</f>
        <v/>
      </c>
      <c r="AV31">
        <f>IF(AJ31&lt;=0,0,ROUND(MIN(AJ31,MAX(0,$F31-SUMPRODUCT(($AT$3:$BE$3&lt;AV$3)*$AH31:$AS31))),2))</f>
        <v/>
      </c>
      <c r="AW31">
        <f>IF(AK31&lt;=0,0,ROUND(MIN(AK31,MAX(0,$F31-SUMPRODUCT(($AT$3:$BE$3&lt;AW$3)*$AH31:$AS31))),2))</f>
        <v/>
      </c>
      <c r="AX31">
        <f>IF(AL31&lt;=0,0,ROUND(MIN(AL31,MAX(0,$F31-SUMPRODUCT(($AT$3:$BE$3&lt;AX$3)*$AH31:$AS31))),2))</f>
        <v/>
      </c>
      <c r="AY31">
        <f>IF(AM31&lt;=0,0,ROUND(MIN(AM31,MAX(0,$F31-SUMPRODUCT(($AT$3:$BE$3&lt;AY$3)*$AH31:$AS31))),2))</f>
        <v/>
      </c>
      <c r="AZ31">
        <f>IF(AN31&lt;=0,0,ROUND(MIN(AN31,MAX(0,$F31-SUMPRODUCT(($AT$3:$BE$3&lt;AZ$3)*$AH31:$AS31))),2))</f>
        <v/>
      </c>
      <c r="BA31">
        <f>IF(AO31&lt;=0,0,ROUND(MIN(AO31,MAX(0,$F31-SUMPRODUCT(($AT$3:$BE$3&lt;BA$3)*$AH31:$AS31))),2))</f>
        <v/>
      </c>
      <c r="BB31">
        <f>IF(AP31&lt;=0,0,ROUND(MIN(AP31,MAX(0,$F31-SUMPRODUCT(($AT$3:$BE$3&lt;BB$3)*$AH31:$AS31))),2))</f>
        <v/>
      </c>
      <c r="BC31">
        <f>IF(AQ31&lt;=0,0,ROUND(MIN(AQ31,MAX(0,$F31-SUMPRODUCT(($AT$3:$BE$3&lt;BC$3)*$AH31:$AS31))),2))</f>
        <v/>
      </c>
      <c r="BD31">
        <f>IF(AR31&lt;=0,0,ROUND(MIN(AR31,MAX(0,$F31-SUMPRODUCT(($AT$3:$BE$3&lt;BD$3)*$AH31:$AS31))),2))</f>
        <v/>
      </c>
      <c r="BE31">
        <f>IF(AS31&lt;=0,0,ROUND(MIN(AS31,MAX(0,$F31-SUMPRODUCT(($AT$3:$BE$3&lt;BE$3)*$AH31:$AS31))),2))</f>
        <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row>
    <row r="32">
      <c r="A32" t="n">
        <v>27</v>
      </c>
      <c r="B32" s="29">
        <f>Months!B32</f>
        <v/>
      </c>
      <c r="C32">
        <f>Months!C32</f>
        <v/>
      </c>
      <c r="D32">
        <f>Months!D32</f>
        <v/>
      </c>
      <c r="E32">
        <f>SUM(V32:AG32)</f>
        <v/>
      </c>
      <c r="F32">
        <f>MAX(0,ROUND(C32+D32-E32,2))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f>IF(AH32&lt;=0,0,ROUND(MIN(AH32,MAX(0,$F32-SUMPRODUCT(($AT$3:$BE$3&lt;AT$3)*$AH32:$AS32))),2))</f>
        <v/>
      </c>
      <c r="AU32">
        <f>IF(AI32&lt;=0,0,ROUND(MIN(AI32,MAX(0,$F32-SUMPRODUCT(($AT$3:$BE$3&lt;AU$3)*$AH32:$AS32))),2))</f>
        <v/>
      </c>
      <c r="AV32">
        <f>IF(AJ32&lt;=0,0,ROUND(MIN(AJ32,MAX(0,$F32-SUMPRODUCT(($AT$3:$BE$3&lt;AV$3)*$AH32:$AS32))),2))</f>
        <v/>
      </c>
      <c r="AW32">
        <f>IF(AK32&lt;=0,0,ROUND(MIN(AK32,MAX(0,$F32-SUMPRODUCT(($AT$3:$BE$3&lt;AW$3)*$AH32:$AS32))),2))</f>
        <v/>
      </c>
      <c r="AX32">
        <f>IF(AL32&lt;=0,0,ROUND(MIN(AL32,MAX(0,$F32-SUMPRODUCT(($AT$3:$BE$3&lt;AX$3)*$AH32:$AS32))),2))</f>
        <v/>
      </c>
      <c r="AY32">
        <f>IF(AM32&lt;=0,0,ROUND(MIN(AM32,MAX(0,$F32-SUMPRODUCT(($AT$3:$BE$3&lt;AY$3)*$AH32:$AS32))),2))</f>
        <v/>
      </c>
      <c r="AZ32">
        <f>IF(AN32&lt;=0,0,ROUND(MIN(AN32,MAX(0,$F32-SUMPRODUCT(($AT$3:$BE$3&lt;AZ$3)*$AH32:$AS32))),2))</f>
        <v/>
      </c>
      <c r="BA32">
        <f>IF(AO32&lt;=0,0,ROUND(MIN(AO32,MAX(0,$F32-SUMPRODUCT(($AT$3:$BE$3&lt;BA$3)*$AH32:$AS32))),2))</f>
        <v/>
      </c>
      <c r="BB32">
        <f>IF(AP32&lt;=0,0,ROUND(MIN(AP32,MAX(0,$F32-SUMPRODUCT(($AT$3:$BE$3&lt;BB$3)*$AH32:$AS32))),2))</f>
        <v/>
      </c>
      <c r="BC32">
        <f>IF(AQ32&lt;=0,0,ROUND(MIN(AQ32,MAX(0,$F32-SUMPRODUCT(($AT$3:$BE$3&lt;BC$3)*$AH32:$AS32))),2))</f>
        <v/>
      </c>
      <c r="BD32">
        <f>IF(AR32&lt;=0,0,ROUND(MIN(AR32,MAX(0,$F32-SUMPRODUCT(($AT$3:$BE$3&lt;BD$3)*$AH32:$AS32))),2))</f>
        <v/>
      </c>
      <c r="BE32">
        <f>IF(AS32&lt;=0,0,ROUND(MIN(AS32,MAX(0,$F32-SUMPRODUCT(($AT$3:$BE$3&lt;BE$3)*$AH32:$AS32))),2))</f>
        <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row>
    <row r="33">
      <c r="A33" t="n">
        <v>28</v>
      </c>
      <c r="B33" s="29">
        <f>Months!B33</f>
        <v/>
      </c>
      <c r="C33">
        <f>Months!C33</f>
        <v/>
      </c>
      <c r="D33">
        <f>Months!D33</f>
        <v/>
      </c>
      <c r="E33">
        <f>SUM(V33:AG33)</f>
        <v/>
      </c>
      <c r="F33">
        <f>MAX(0,ROUND(C33+D33-E33,2))</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f>IF(AH33&lt;=0,0,ROUND(MIN(AH33,MAX(0,$F33-SUMPRODUCT(($AT$3:$BE$3&lt;AT$3)*$AH33:$AS33))),2))</f>
        <v/>
      </c>
      <c r="AU33">
        <f>IF(AI33&lt;=0,0,ROUND(MIN(AI33,MAX(0,$F33-SUMPRODUCT(($AT$3:$BE$3&lt;AU$3)*$AH33:$AS33))),2))</f>
        <v/>
      </c>
      <c r="AV33">
        <f>IF(AJ33&lt;=0,0,ROUND(MIN(AJ33,MAX(0,$F33-SUMPRODUCT(($AT$3:$BE$3&lt;AV$3)*$AH33:$AS33))),2))</f>
        <v/>
      </c>
      <c r="AW33">
        <f>IF(AK33&lt;=0,0,ROUND(MIN(AK33,MAX(0,$F33-SUMPRODUCT(($AT$3:$BE$3&lt;AW$3)*$AH33:$AS33))),2))</f>
        <v/>
      </c>
      <c r="AX33">
        <f>IF(AL33&lt;=0,0,ROUND(MIN(AL33,MAX(0,$F33-SUMPRODUCT(($AT$3:$BE$3&lt;AX$3)*$AH33:$AS33))),2))</f>
        <v/>
      </c>
      <c r="AY33">
        <f>IF(AM33&lt;=0,0,ROUND(MIN(AM33,MAX(0,$F33-SUMPRODUCT(($AT$3:$BE$3&lt;AY$3)*$AH33:$AS33))),2))</f>
        <v/>
      </c>
      <c r="AZ33">
        <f>IF(AN33&lt;=0,0,ROUND(MIN(AN33,MAX(0,$F33-SUMPRODUCT(($AT$3:$BE$3&lt;AZ$3)*$AH33:$AS33))),2))</f>
        <v/>
      </c>
      <c r="BA33">
        <f>IF(AO33&lt;=0,0,ROUND(MIN(AO33,MAX(0,$F33-SUMPRODUCT(($AT$3:$BE$3&lt;BA$3)*$AH33:$AS33))),2))</f>
        <v/>
      </c>
      <c r="BB33">
        <f>IF(AP33&lt;=0,0,ROUND(MIN(AP33,MAX(0,$F33-SUMPRODUCT(($AT$3:$BE$3&lt;BB$3)*$AH33:$AS33))),2))</f>
        <v/>
      </c>
      <c r="BC33">
        <f>IF(AQ33&lt;=0,0,ROUND(MIN(AQ33,MAX(0,$F33-SUMPRODUCT(($AT$3:$BE$3&lt;BC$3)*$AH33:$AS33))),2))</f>
        <v/>
      </c>
      <c r="BD33">
        <f>IF(AR33&lt;=0,0,ROUND(MIN(AR33,MAX(0,$F33-SUMPRODUCT(($AT$3:$BE$3&lt;BD$3)*$AH33:$AS33))),2))</f>
        <v/>
      </c>
      <c r="BE33">
        <f>IF(AS33&lt;=0,0,ROUND(MIN(AS33,MAX(0,$F33-SUMPRODUCT(($AT$3:$BE$3&lt;BE$3)*$AH33:$AS33))),2))</f>
        <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row>
    <row r="34">
      <c r="A34" t="n">
        <v>29</v>
      </c>
      <c r="B34" s="29">
        <f>Months!B34</f>
        <v/>
      </c>
      <c r="C34">
        <f>Months!C34</f>
        <v/>
      </c>
      <c r="D34">
        <f>Months!D34</f>
        <v/>
      </c>
      <c r="E34">
        <f>SUM(V34:AG34)</f>
        <v/>
      </c>
      <c r="F34">
        <f>MAX(0,ROUND(C34+D34-E34,2))</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f>IF(AH34&lt;=0,0,ROUND(MIN(AH34,MAX(0,$F34-SUMPRODUCT(($AT$3:$BE$3&lt;AT$3)*$AH34:$AS34))),2))</f>
        <v/>
      </c>
      <c r="AU34">
        <f>IF(AI34&lt;=0,0,ROUND(MIN(AI34,MAX(0,$F34-SUMPRODUCT(($AT$3:$BE$3&lt;AU$3)*$AH34:$AS34))),2))</f>
        <v/>
      </c>
      <c r="AV34">
        <f>IF(AJ34&lt;=0,0,ROUND(MIN(AJ34,MAX(0,$F34-SUMPRODUCT(($AT$3:$BE$3&lt;AV$3)*$AH34:$AS34))),2))</f>
        <v/>
      </c>
      <c r="AW34">
        <f>IF(AK34&lt;=0,0,ROUND(MIN(AK34,MAX(0,$F34-SUMPRODUCT(($AT$3:$BE$3&lt;AW$3)*$AH34:$AS34))),2))</f>
        <v/>
      </c>
      <c r="AX34">
        <f>IF(AL34&lt;=0,0,ROUND(MIN(AL34,MAX(0,$F34-SUMPRODUCT(($AT$3:$BE$3&lt;AX$3)*$AH34:$AS34))),2))</f>
        <v/>
      </c>
      <c r="AY34">
        <f>IF(AM34&lt;=0,0,ROUND(MIN(AM34,MAX(0,$F34-SUMPRODUCT(($AT$3:$BE$3&lt;AY$3)*$AH34:$AS34))),2))</f>
        <v/>
      </c>
      <c r="AZ34">
        <f>IF(AN34&lt;=0,0,ROUND(MIN(AN34,MAX(0,$F34-SUMPRODUCT(($AT$3:$BE$3&lt;AZ$3)*$AH34:$AS34))),2))</f>
        <v/>
      </c>
      <c r="BA34">
        <f>IF(AO34&lt;=0,0,ROUND(MIN(AO34,MAX(0,$F34-SUMPRODUCT(($AT$3:$BE$3&lt;BA$3)*$AH34:$AS34))),2))</f>
        <v/>
      </c>
      <c r="BB34">
        <f>IF(AP34&lt;=0,0,ROUND(MIN(AP34,MAX(0,$F34-SUMPRODUCT(($AT$3:$BE$3&lt;BB$3)*$AH34:$AS34))),2))</f>
        <v/>
      </c>
      <c r="BC34">
        <f>IF(AQ34&lt;=0,0,ROUND(MIN(AQ34,MAX(0,$F34-SUMPRODUCT(($AT$3:$BE$3&lt;BC$3)*$AH34:$AS34))),2))</f>
        <v/>
      </c>
      <c r="BD34">
        <f>IF(AR34&lt;=0,0,ROUND(MIN(AR34,MAX(0,$F34-SUMPRODUCT(($AT$3:$BE$3&lt;BD$3)*$AH34:$AS34))),2))</f>
        <v/>
      </c>
      <c r="BE34">
        <f>IF(AS34&lt;=0,0,ROUND(MIN(AS34,MAX(0,$F34-SUMPRODUCT(($AT$3:$BE$3&lt;BE$3)*$AH34:$AS34))),2))</f>
        <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row>
    <row r="35">
      <c r="A35" t="n">
        <v>30</v>
      </c>
      <c r="B35" s="29">
        <f>Months!B35</f>
        <v/>
      </c>
      <c r="C35">
        <f>Months!C35</f>
        <v/>
      </c>
      <c r="D35">
        <f>Months!D35</f>
        <v/>
      </c>
      <c r="E35">
        <f>SUM(V35:AG35)</f>
        <v/>
      </c>
      <c r="F35">
        <f>MAX(0,ROUND(C35+D35-E35,2))</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f>IF(AH35&lt;=0,0,ROUND(MIN(AH35,MAX(0,$F35-SUMPRODUCT(($AT$3:$BE$3&lt;AT$3)*$AH35:$AS35))),2))</f>
        <v/>
      </c>
      <c r="AU35">
        <f>IF(AI35&lt;=0,0,ROUND(MIN(AI35,MAX(0,$F35-SUMPRODUCT(($AT$3:$BE$3&lt;AU$3)*$AH35:$AS35))),2))</f>
        <v/>
      </c>
      <c r="AV35">
        <f>IF(AJ35&lt;=0,0,ROUND(MIN(AJ35,MAX(0,$F35-SUMPRODUCT(($AT$3:$BE$3&lt;AV$3)*$AH35:$AS35))),2))</f>
        <v/>
      </c>
      <c r="AW35">
        <f>IF(AK35&lt;=0,0,ROUND(MIN(AK35,MAX(0,$F35-SUMPRODUCT(($AT$3:$BE$3&lt;AW$3)*$AH35:$AS35))),2))</f>
        <v/>
      </c>
      <c r="AX35">
        <f>IF(AL35&lt;=0,0,ROUND(MIN(AL35,MAX(0,$F35-SUMPRODUCT(($AT$3:$BE$3&lt;AX$3)*$AH35:$AS35))),2))</f>
        <v/>
      </c>
      <c r="AY35">
        <f>IF(AM35&lt;=0,0,ROUND(MIN(AM35,MAX(0,$F35-SUMPRODUCT(($AT$3:$BE$3&lt;AY$3)*$AH35:$AS35))),2))</f>
        <v/>
      </c>
      <c r="AZ35">
        <f>IF(AN35&lt;=0,0,ROUND(MIN(AN35,MAX(0,$F35-SUMPRODUCT(($AT$3:$BE$3&lt;AZ$3)*$AH35:$AS35))),2))</f>
        <v/>
      </c>
      <c r="BA35">
        <f>IF(AO35&lt;=0,0,ROUND(MIN(AO35,MAX(0,$F35-SUMPRODUCT(($AT$3:$BE$3&lt;BA$3)*$AH35:$AS35))),2))</f>
        <v/>
      </c>
      <c r="BB35">
        <f>IF(AP35&lt;=0,0,ROUND(MIN(AP35,MAX(0,$F35-SUMPRODUCT(($AT$3:$BE$3&lt;BB$3)*$AH35:$AS35))),2))</f>
        <v/>
      </c>
      <c r="BC35">
        <f>IF(AQ35&lt;=0,0,ROUND(MIN(AQ35,MAX(0,$F35-SUMPRODUCT(($AT$3:$BE$3&lt;BC$3)*$AH35:$AS35))),2))</f>
        <v/>
      </c>
      <c r="BD35">
        <f>IF(AR35&lt;=0,0,ROUND(MIN(AR35,MAX(0,$F35-SUMPRODUCT(($AT$3:$BE$3&lt;BD$3)*$AH35:$AS35))),2))</f>
        <v/>
      </c>
      <c r="BE35">
        <f>IF(AS35&lt;=0,0,ROUND(MIN(AS35,MAX(0,$F35-SUMPRODUCT(($AT$3:$BE$3&lt;BE$3)*$AH35:$AS35))),2))</f>
        <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row>
    <row r="36">
      <c r="A36" t="n">
        <v>31</v>
      </c>
      <c r="B36" s="29">
        <f>Months!B36</f>
        <v/>
      </c>
      <c r="C36">
        <f>Months!C36</f>
        <v/>
      </c>
      <c r="D36">
        <f>Months!D36</f>
        <v/>
      </c>
      <c r="E36">
        <f>SUM(V36:AG36)</f>
        <v/>
      </c>
      <c r="F36">
        <f>MAX(0,ROUND(C36+D36-E36,2))</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f>IF(AH36&lt;=0,0,ROUND(MIN(AH36,MAX(0,$F36-SUMPRODUCT(($AT$3:$BE$3&lt;AT$3)*$AH36:$AS36))),2))</f>
        <v/>
      </c>
      <c r="AU36">
        <f>IF(AI36&lt;=0,0,ROUND(MIN(AI36,MAX(0,$F36-SUMPRODUCT(($AT$3:$BE$3&lt;AU$3)*$AH36:$AS36))),2))</f>
        <v/>
      </c>
      <c r="AV36">
        <f>IF(AJ36&lt;=0,0,ROUND(MIN(AJ36,MAX(0,$F36-SUMPRODUCT(($AT$3:$BE$3&lt;AV$3)*$AH36:$AS36))),2))</f>
        <v/>
      </c>
      <c r="AW36">
        <f>IF(AK36&lt;=0,0,ROUND(MIN(AK36,MAX(0,$F36-SUMPRODUCT(($AT$3:$BE$3&lt;AW$3)*$AH36:$AS36))),2))</f>
        <v/>
      </c>
      <c r="AX36">
        <f>IF(AL36&lt;=0,0,ROUND(MIN(AL36,MAX(0,$F36-SUMPRODUCT(($AT$3:$BE$3&lt;AX$3)*$AH36:$AS36))),2))</f>
        <v/>
      </c>
      <c r="AY36">
        <f>IF(AM36&lt;=0,0,ROUND(MIN(AM36,MAX(0,$F36-SUMPRODUCT(($AT$3:$BE$3&lt;AY$3)*$AH36:$AS36))),2))</f>
        <v/>
      </c>
      <c r="AZ36">
        <f>IF(AN36&lt;=0,0,ROUND(MIN(AN36,MAX(0,$F36-SUMPRODUCT(($AT$3:$BE$3&lt;AZ$3)*$AH36:$AS36))),2))</f>
        <v/>
      </c>
      <c r="BA36">
        <f>IF(AO36&lt;=0,0,ROUND(MIN(AO36,MAX(0,$F36-SUMPRODUCT(($AT$3:$BE$3&lt;BA$3)*$AH36:$AS36))),2))</f>
        <v/>
      </c>
      <c r="BB36">
        <f>IF(AP36&lt;=0,0,ROUND(MIN(AP36,MAX(0,$F36-SUMPRODUCT(($AT$3:$BE$3&lt;BB$3)*$AH36:$AS36))),2))</f>
        <v/>
      </c>
      <c r="BC36">
        <f>IF(AQ36&lt;=0,0,ROUND(MIN(AQ36,MAX(0,$F36-SUMPRODUCT(($AT$3:$BE$3&lt;BC$3)*$AH36:$AS36))),2))</f>
        <v/>
      </c>
      <c r="BD36">
        <f>IF(AR36&lt;=0,0,ROUND(MIN(AR36,MAX(0,$F36-SUMPRODUCT(($AT$3:$BE$3&lt;BD$3)*$AH36:$AS36))),2))</f>
        <v/>
      </c>
      <c r="BE36">
        <f>IF(AS36&lt;=0,0,ROUND(MIN(AS36,MAX(0,$F36-SUMPRODUCT(($AT$3:$BE$3&lt;BE$3)*$AH36:$AS36))),2))</f>
        <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row>
    <row r="37">
      <c r="A37" t="n">
        <v>32</v>
      </c>
      <c r="B37" s="29">
        <f>Months!B37</f>
        <v/>
      </c>
      <c r="C37">
        <f>Months!C37</f>
        <v/>
      </c>
      <c r="D37">
        <f>Months!D37</f>
        <v/>
      </c>
      <c r="E37">
        <f>SUM(V37:AG37)</f>
        <v/>
      </c>
      <c r="F37">
        <f>MAX(0,ROUND(C37+D37-E37,2))</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f>IF(AH37&lt;=0,0,ROUND(MIN(AH37,MAX(0,$F37-SUMPRODUCT(($AT$3:$BE$3&lt;AT$3)*$AH37:$AS37))),2))</f>
        <v/>
      </c>
      <c r="AU37">
        <f>IF(AI37&lt;=0,0,ROUND(MIN(AI37,MAX(0,$F37-SUMPRODUCT(($AT$3:$BE$3&lt;AU$3)*$AH37:$AS37))),2))</f>
        <v/>
      </c>
      <c r="AV37">
        <f>IF(AJ37&lt;=0,0,ROUND(MIN(AJ37,MAX(0,$F37-SUMPRODUCT(($AT$3:$BE$3&lt;AV$3)*$AH37:$AS37))),2))</f>
        <v/>
      </c>
      <c r="AW37">
        <f>IF(AK37&lt;=0,0,ROUND(MIN(AK37,MAX(0,$F37-SUMPRODUCT(($AT$3:$BE$3&lt;AW$3)*$AH37:$AS37))),2))</f>
        <v/>
      </c>
      <c r="AX37">
        <f>IF(AL37&lt;=0,0,ROUND(MIN(AL37,MAX(0,$F37-SUMPRODUCT(($AT$3:$BE$3&lt;AX$3)*$AH37:$AS37))),2))</f>
        <v/>
      </c>
      <c r="AY37">
        <f>IF(AM37&lt;=0,0,ROUND(MIN(AM37,MAX(0,$F37-SUMPRODUCT(($AT$3:$BE$3&lt;AY$3)*$AH37:$AS37))),2))</f>
        <v/>
      </c>
      <c r="AZ37">
        <f>IF(AN37&lt;=0,0,ROUND(MIN(AN37,MAX(0,$F37-SUMPRODUCT(($AT$3:$BE$3&lt;AZ$3)*$AH37:$AS37))),2))</f>
        <v/>
      </c>
      <c r="BA37">
        <f>IF(AO37&lt;=0,0,ROUND(MIN(AO37,MAX(0,$F37-SUMPRODUCT(($AT$3:$BE$3&lt;BA$3)*$AH37:$AS37))),2))</f>
        <v/>
      </c>
      <c r="BB37">
        <f>IF(AP37&lt;=0,0,ROUND(MIN(AP37,MAX(0,$F37-SUMPRODUCT(($AT$3:$BE$3&lt;BB$3)*$AH37:$AS37))),2))</f>
        <v/>
      </c>
      <c r="BC37">
        <f>IF(AQ37&lt;=0,0,ROUND(MIN(AQ37,MAX(0,$F37-SUMPRODUCT(($AT$3:$BE$3&lt;BC$3)*$AH37:$AS37))),2))</f>
        <v/>
      </c>
      <c r="BD37">
        <f>IF(AR37&lt;=0,0,ROUND(MIN(AR37,MAX(0,$F37-SUMPRODUCT(($AT$3:$BE$3&lt;BD$3)*$AH37:$AS37))),2))</f>
        <v/>
      </c>
      <c r="BE37">
        <f>IF(AS37&lt;=0,0,ROUND(MIN(AS37,MAX(0,$F37-SUMPRODUCT(($AT$3:$BE$3&lt;BE$3)*$AH37:$AS37))),2))</f>
        <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row>
    <row r="38">
      <c r="A38" t="n">
        <v>33</v>
      </c>
      <c r="B38" s="29">
        <f>Months!B38</f>
        <v/>
      </c>
      <c r="C38">
        <f>Months!C38</f>
        <v/>
      </c>
      <c r="D38">
        <f>Months!D38</f>
        <v/>
      </c>
      <c r="E38">
        <f>SUM(V38:AG38)</f>
        <v/>
      </c>
      <c r="F38">
        <f>MAX(0,ROUND(C38+D38-E38,2))</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f>IF(AH38&lt;=0,0,ROUND(MIN(AH38,MAX(0,$F38-SUMPRODUCT(($AT$3:$BE$3&lt;AT$3)*$AH38:$AS38))),2))</f>
        <v/>
      </c>
      <c r="AU38">
        <f>IF(AI38&lt;=0,0,ROUND(MIN(AI38,MAX(0,$F38-SUMPRODUCT(($AT$3:$BE$3&lt;AU$3)*$AH38:$AS38))),2))</f>
        <v/>
      </c>
      <c r="AV38">
        <f>IF(AJ38&lt;=0,0,ROUND(MIN(AJ38,MAX(0,$F38-SUMPRODUCT(($AT$3:$BE$3&lt;AV$3)*$AH38:$AS38))),2))</f>
        <v/>
      </c>
      <c r="AW38">
        <f>IF(AK38&lt;=0,0,ROUND(MIN(AK38,MAX(0,$F38-SUMPRODUCT(($AT$3:$BE$3&lt;AW$3)*$AH38:$AS38))),2))</f>
        <v/>
      </c>
      <c r="AX38">
        <f>IF(AL38&lt;=0,0,ROUND(MIN(AL38,MAX(0,$F38-SUMPRODUCT(($AT$3:$BE$3&lt;AX$3)*$AH38:$AS38))),2))</f>
        <v/>
      </c>
      <c r="AY38">
        <f>IF(AM38&lt;=0,0,ROUND(MIN(AM38,MAX(0,$F38-SUMPRODUCT(($AT$3:$BE$3&lt;AY$3)*$AH38:$AS38))),2))</f>
        <v/>
      </c>
      <c r="AZ38">
        <f>IF(AN38&lt;=0,0,ROUND(MIN(AN38,MAX(0,$F38-SUMPRODUCT(($AT$3:$BE$3&lt;AZ$3)*$AH38:$AS38))),2))</f>
        <v/>
      </c>
      <c r="BA38">
        <f>IF(AO38&lt;=0,0,ROUND(MIN(AO38,MAX(0,$F38-SUMPRODUCT(($AT$3:$BE$3&lt;BA$3)*$AH38:$AS38))),2))</f>
        <v/>
      </c>
      <c r="BB38">
        <f>IF(AP38&lt;=0,0,ROUND(MIN(AP38,MAX(0,$F38-SUMPRODUCT(($AT$3:$BE$3&lt;BB$3)*$AH38:$AS38))),2))</f>
        <v/>
      </c>
      <c r="BC38">
        <f>IF(AQ38&lt;=0,0,ROUND(MIN(AQ38,MAX(0,$F38-SUMPRODUCT(($AT$3:$BE$3&lt;BC$3)*$AH38:$AS38))),2))</f>
        <v/>
      </c>
      <c r="BD38">
        <f>IF(AR38&lt;=0,0,ROUND(MIN(AR38,MAX(0,$F38-SUMPRODUCT(($AT$3:$BE$3&lt;BD$3)*$AH38:$AS38))),2))</f>
        <v/>
      </c>
      <c r="BE38">
        <f>IF(AS38&lt;=0,0,ROUND(MIN(AS38,MAX(0,$F38-SUMPRODUCT(($AT$3:$BE$3&lt;BE$3)*$AH38:$AS38))),2))</f>
        <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row>
    <row r="39">
      <c r="A39" t="n">
        <v>34</v>
      </c>
      <c r="B39" s="29">
        <f>Months!B39</f>
        <v/>
      </c>
      <c r="C39">
        <f>Months!C39</f>
        <v/>
      </c>
      <c r="D39">
        <f>Months!D39</f>
        <v/>
      </c>
      <c r="E39">
        <f>SUM(V39:AG39)</f>
        <v/>
      </c>
      <c r="F39">
        <f>MAX(0,ROUND(C39+D39-E39,2))</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f>IF(AH39&lt;=0,0,ROUND(MIN(AH39,MAX(0,$F39-SUMPRODUCT(($AT$3:$BE$3&lt;AT$3)*$AH39:$AS39))),2))</f>
        <v/>
      </c>
      <c r="AU39">
        <f>IF(AI39&lt;=0,0,ROUND(MIN(AI39,MAX(0,$F39-SUMPRODUCT(($AT$3:$BE$3&lt;AU$3)*$AH39:$AS39))),2))</f>
        <v/>
      </c>
      <c r="AV39">
        <f>IF(AJ39&lt;=0,0,ROUND(MIN(AJ39,MAX(0,$F39-SUMPRODUCT(($AT$3:$BE$3&lt;AV$3)*$AH39:$AS39))),2))</f>
        <v/>
      </c>
      <c r="AW39">
        <f>IF(AK39&lt;=0,0,ROUND(MIN(AK39,MAX(0,$F39-SUMPRODUCT(($AT$3:$BE$3&lt;AW$3)*$AH39:$AS39))),2))</f>
        <v/>
      </c>
      <c r="AX39">
        <f>IF(AL39&lt;=0,0,ROUND(MIN(AL39,MAX(0,$F39-SUMPRODUCT(($AT$3:$BE$3&lt;AX$3)*$AH39:$AS39))),2))</f>
        <v/>
      </c>
      <c r="AY39">
        <f>IF(AM39&lt;=0,0,ROUND(MIN(AM39,MAX(0,$F39-SUMPRODUCT(($AT$3:$BE$3&lt;AY$3)*$AH39:$AS39))),2))</f>
        <v/>
      </c>
      <c r="AZ39">
        <f>IF(AN39&lt;=0,0,ROUND(MIN(AN39,MAX(0,$F39-SUMPRODUCT(($AT$3:$BE$3&lt;AZ$3)*$AH39:$AS39))),2))</f>
        <v/>
      </c>
      <c r="BA39">
        <f>IF(AO39&lt;=0,0,ROUND(MIN(AO39,MAX(0,$F39-SUMPRODUCT(($AT$3:$BE$3&lt;BA$3)*$AH39:$AS39))),2))</f>
        <v/>
      </c>
      <c r="BB39">
        <f>IF(AP39&lt;=0,0,ROUND(MIN(AP39,MAX(0,$F39-SUMPRODUCT(($AT$3:$BE$3&lt;BB$3)*$AH39:$AS39))),2))</f>
        <v/>
      </c>
      <c r="BC39">
        <f>IF(AQ39&lt;=0,0,ROUND(MIN(AQ39,MAX(0,$F39-SUMPRODUCT(($AT$3:$BE$3&lt;BC$3)*$AH39:$AS39))),2))</f>
        <v/>
      </c>
      <c r="BD39">
        <f>IF(AR39&lt;=0,0,ROUND(MIN(AR39,MAX(0,$F39-SUMPRODUCT(($AT$3:$BE$3&lt;BD$3)*$AH39:$AS39))),2))</f>
        <v/>
      </c>
      <c r="BE39">
        <f>IF(AS39&lt;=0,0,ROUND(MIN(AS39,MAX(0,$F39-SUMPRODUCT(($AT$3:$BE$3&lt;BE$3)*$AH39:$AS39))),2))</f>
        <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row>
    <row r="40">
      <c r="A40" t="n">
        <v>35</v>
      </c>
      <c r="B40" s="29">
        <f>Months!B40</f>
        <v/>
      </c>
      <c r="C40">
        <f>Months!C40</f>
        <v/>
      </c>
      <c r="D40">
        <f>Months!D40</f>
        <v/>
      </c>
      <c r="E40">
        <f>SUM(V40:AG40)</f>
        <v/>
      </c>
      <c r="F40">
        <f>MAX(0,ROUND(C40+D40-E40,2))</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f>IF(AH40&lt;=0,0,ROUND(MIN(AH40,MAX(0,$F40-SUMPRODUCT(($AT$3:$BE$3&lt;AT$3)*$AH40:$AS40))),2))</f>
        <v/>
      </c>
      <c r="AU40">
        <f>IF(AI40&lt;=0,0,ROUND(MIN(AI40,MAX(0,$F40-SUMPRODUCT(($AT$3:$BE$3&lt;AU$3)*$AH40:$AS40))),2))</f>
        <v/>
      </c>
      <c r="AV40">
        <f>IF(AJ40&lt;=0,0,ROUND(MIN(AJ40,MAX(0,$F40-SUMPRODUCT(($AT$3:$BE$3&lt;AV$3)*$AH40:$AS40))),2))</f>
        <v/>
      </c>
      <c r="AW40">
        <f>IF(AK40&lt;=0,0,ROUND(MIN(AK40,MAX(0,$F40-SUMPRODUCT(($AT$3:$BE$3&lt;AW$3)*$AH40:$AS40))),2))</f>
        <v/>
      </c>
      <c r="AX40">
        <f>IF(AL40&lt;=0,0,ROUND(MIN(AL40,MAX(0,$F40-SUMPRODUCT(($AT$3:$BE$3&lt;AX$3)*$AH40:$AS40))),2))</f>
        <v/>
      </c>
      <c r="AY40">
        <f>IF(AM40&lt;=0,0,ROUND(MIN(AM40,MAX(0,$F40-SUMPRODUCT(($AT$3:$BE$3&lt;AY$3)*$AH40:$AS40))),2))</f>
        <v/>
      </c>
      <c r="AZ40">
        <f>IF(AN40&lt;=0,0,ROUND(MIN(AN40,MAX(0,$F40-SUMPRODUCT(($AT$3:$BE$3&lt;AZ$3)*$AH40:$AS40))),2))</f>
        <v/>
      </c>
      <c r="BA40">
        <f>IF(AO40&lt;=0,0,ROUND(MIN(AO40,MAX(0,$F40-SUMPRODUCT(($AT$3:$BE$3&lt;BA$3)*$AH40:$AS40))),2))</f>
        <v/>
      </c>
      <c r="BB40">
        <f>IF(AP40&lt;=0,0,ROUND(MIN(AP40,MAX(0,$F40-SUMPRODUCT(($AT$3:$BE$3&lt;BB$3)*$AH40:$AS40))),2))</f>
        <v/>
      </c>
      <c r="BC40">
        <f>IF(AQ40&lt;=0,0,ROUND(MIN(AQ40,MAX(0,$F40-SUMPRODUCT(($AT$3:$BE$3&lt;BC$3)*$AH40:$AS40))),2))</f>
        <v/>
      </c>
      <c r="BD40">
        <f>IF(AR40&lt;=0,0,ROUND(MIN(AR40,MAX(0,$F40-SUMPRODUCT(($AT$3:$BE$3&lt;BD$3)*$AH40:$AS40))),2))</f>
        <v/>
      </c>
      <c r="BE40">
        <f>IF(AS40&lt;=0,0,ROUND(MIN(AS40,MAX(0,$F40-SUMPRODUCT(($AT$3:$BE$3&lt;BE$3)*$AH40:$AS40))),2))</f>
        <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row>
    <row r="41">
      <c r="A41" t="n">
        <v>36</v>
      </c>
      <c r="B41" s="29">
        <f>Months!B41</f>
        <v/>
      </c>
      <c r="C41">
        <f>Months!C41</f>
        <v/>
      </c>
      <c r="D41">
        <f>Months!D41</f>
        <v/>
      </c>
      <c r="E41">
        <f>SUM(V41:AG41)</f>
        <v/>
      </c>
      <c r="F41">
        <f>MAX(0,ROUND(C41+D41-E41,2))</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f>IF(AH41&lt;=0,0,ROUND(MIN(AH41,MAX(0,$F41-SUMPRODUCT(($AT$3:$BE$3&lt;AT$3)*$AH41:$AS41))),2))</f>
        <v/>
      </c>
      <c r="AU41">
        <f>IF(AI41&lt;=0,0,ROUND(MIN(AI41,MAX(0,$F41-SUMPRODUCT(($AT$3:$BE$3&lt;AU$3)*$AH41:$AS41))),2))</f>
        <v/>
      </c>
      <c r="AV41">
        <f>IF(AJ41&lt;=0,0,ROUND(MIN(AJ41,MAX(0,$F41-SUMPRODUCT(($AT$3:$BE$3&lt;AV$3)*$AH41:$AS41))),2))</f>
        <v/>
      </c>
      <c r="AW41">
        <f>IF(AK41&lt;=0,0,ROUND(MIN(AK41,MAX(0,$F41-SUMPRODUCT(($AT$3:$BE$3&lt;AW$3)*$AH41:$AS41))),2))</f>
        <v/>
      </c>
      <c r="AX41">
        <f>IF(AL41&lt;=0,0,ROUND(MIN(AL41,MAX(0,$F41-SUMPRODUCT(($AT$3:$BE$3&lt;AX$3)*$AH41:$AS41))),2))</f>
        <v/>
      </c>
      <c r="AY41">
        <f>IF(AM41&lt;=0,0,ROUND(MIN(AM41,MAX(0,$F41-SUMPRODUCT(($AT$3:$BE$3&lt;AY$3)*$AH41:$AS41))),2))</f>
        <v/>
      </c>
      <c r="AZ41">
        <f>IF(AN41&lt;=0,0,ROUND(MIN(AN41,MAX(0,$F41-SUMPRODUCT(($AT$3:$BE$3&lt;AZ$3)*$AH41:$AS41))),2))</f>
        <v/>
      </c>
      <c r="BA41">
        <f>IF(AO41&lt;=0,0,ROUND(MIN(AO41,MAX(0,$F41-SUMPRODUCT(($AT$3:$BE$3&lt;BA$3)*$AH41:$AS41))),2))</f>
        <v/>
      </c>
      <c r="BB41">
        <f>IF(AP41&lt;=0,0,ROUND(MIN(AP41,MAX(0,$F41-SUMPRODUCT(($AT$3:$BE$3&lt;BB$3)*$AH41:$AS41))),2))</f>
        <v/>
      </c>
      <c r="BC41">
        <f>IF(AQ41&lt;=0,0,ROUND(MIN(AQ41,MAX(0,$F41-SUMPRODUCT(($AT$3:$BE$3&lt;BC$3)*$AH41:$AS41))),2))</f>
        <v/>
      </c>
      <c r="BD41">
        <f>IF(AR41&lt;=0,0,ROUND(MIN(AR41,MAX(0,$F41-SUMPRODUCT(($AT$3:$BE$3&lt;BD$3)*$AH41:$AS41))),2))</f>
        <v/>
      </c>
      <c r="BE41">
        <f>IF(AS41&lt;=0,0,ROUND(MIN(AS41,MAX(0,$F41-SUMPRODUCT(($AT$3:$BE$3&lt;BE$3)*$AH41:$AS41))),2))</f>
        <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row>
    <row r="42">
      <c r="A42" t="n">
        <v>37</v>
      </c>
      <c r="B42" s="29">
        <f>Months!B42</f>
        <v/>
      </c>
      <c r="C42">
        <f>Months!C42</f>
        <v/>
      </c>
      <c r="D42">
        <f>Months!D42</f>
        <v/>
      </c>
      <c r="E42">
        <f>SUM(V42:AG42)</f>
        <v/>
      </c>
      <c r="F42">
        <f>MAX(0,ROUND(C42+D42-E42,2))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f>IF(AH42&lt;=0,0,ROUND(MIN(AH42,MAX(0,$F42-SUMPRODUCT(($AT$3:$BE$3&lt;AT$3)*$AH42:$AS42))),2))</f>
        <v/>
      </c>
      <c r="AU42">
        <f>IF(AI42&lt;=0,0,ROUND(MIN(AI42,MAX(0,$F42-SUMPRODUCT(($AT$3:$BE$3&lt;AU$3)*$AH42:$AS42))),2))</f>
        <v/>
      </c>
      <c r="AV42">
        <f>IF(AJ42&lt;=0,0,ROUND(MIN(AJ42,MAX(0,$F42-SUMPRODUCT(($AT$3:$BE$3&lt;AV$3)*$AH42:$AS42))),2))</f>
        <v/>
      </c>
      <c r="AW42">
        <f>IF(AK42&lt;=0,0,ROUND(MIN(AK42,MAX(0,$F42-SUMPRODUCT(($AT$3:$BE$3&lt;AW$3)*$AH42:$AS42))),2))</f>
        <v/>
      </c>
      <c r="AX42">
        <f>IF(AL42&lt;=0,0,ROUND(MIN(AL42,MAX(0,$F42-SUMPRODUCT(($AT$3:$BE$3&lt;AX$3)*$AH42:$AS42))),2))</f>
        <v/>
      </c>
      <c r="AY42">
        <f>IF(AM42&lt;=0,0,ROUND(MIN(AM42,MAX(0,$F42-SUMPRODUCT(($AT$3:$BE$3&lt;AY$3)*$AH42:$AS42))),2))</f>
        <v/>
      </c>
      <c r="AZ42">
        <f>IF(AN42&lt;=0,0,ROUND(MIN(AN42,MAX(0,$F42-SUMPRODUCT(($AT$3:$BE$3&lt;AZ$3)*$AH42:$AS42))),2))</f>
        <v/>
      </c>
      <c r="BA42">
        <f>IF(AO42&lt;=0,0,ROUND(MIN(AO42,MAX(0,$F42-SUMPRODUCT(($AT$3:$BE$3&lt;BA$3)*$AH42:$AS42))),2))</f>
        <v/>
      </c>
      <c r="BB42">
        <f>IF(AP42&lt;=0,0,ROUND(MIN(AP42,MAX(0,$F42-SUMPRODUCT(($AT$3:$BE$3&lt;BB$3)*$AH42:$AS42))),2))</f>
        <v/>
      </c>
      <c r="BC42">
        <f>IF(AQ42&lt;=0,0,ROUND(MIN(AQ42,MAX(0,$F42-SUMPRODUCT(($AT$3:$BE$3&lt;BC$3)*$AH42:$AS42))),2))</f>
        <v/>
      </c>
      <c r="BD42">
        <f>IF(AR42&lt;=0,0,ROUND(MIN(AR42,MAX(0,$F42-SUMPRODUCT(($AT$3:$BE$3&lt;BD$3)*$AH42:$AS42))),2))</f>
        <v/>
      </c>
      <c r="BE42">
        <f>IF(AS42&lt;=0,0,ROUND(MIN(AS42,MAX(0,$F42-SUMPRODUCT(($AT$3:$BE$3&lt;BE$3)*$AH42:$AS42))),2))</f>
        <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row>
    <row r="43">
      <c r="A43" t="n">
        <v>38</v>
      </c>
      <c r="B43" s="29">
        <f>Months!B43</f>
        <v/>
      </c>
      <c r="C43">
        <f>Months!C43</f>
        <v/>
      </c>
      <c r="D43">
        <f>Months!D43</f>
        <v/>
      </c>
      <c r="E43">
        <f>SUM(V43:AG43)</f>
        <v/>
      </c>
      <c r="F43">
        <f>MAX(0,ROUND(C43+D43-E43,2))</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f>IF(AH43&lt;=0,0,ROUND(MIN(AH43,MAX(0,$F43-SUMPRODUCT(($AT$3:$BE$3&lt;AT$3)*$AH43:$AS43))),2))</f>
        <v/>
      </c>
      <c r="AU43">
        <f>IF(AI43&lt;=0,0,ROUND(MIN(AI43,MAX(0,$F43-SUMPRODUCT(($AT$3:$BE$3&lt;AU$3)*$AH43:$AS43))),2))</f>
        <v/>
      </c>
      <c r="AV43">
        <f>IF(AJ43&lt;=0,0,ROUND(MIN(AJ43,MAX(0,$F43-SUMPRODUCT(($AT$3:$BE$3&lt;AV$3)*$AH43:$AS43))),2))</f>
        <v/>
      </c>
      <c r="AW43">
        <f>IF(AK43&lt;=0,0,ROUND(MIN(AK43,MAX(0,$F43-SUMPRODUCT(($AT$3:$BE$3&lt;AW$3)*$AH43:$AS43))),2))</f>
        <v/>
      </c>
      <c r="AX43">
        <f>IF(AL43&lt;=0,0,ROUND(MIN(AL43,MAX(0,$F43-SUMPRODUCT(($AT$3:$BE$3&lt;AX$3)*$AH43:$AS43))),2))</f>
        <v/>
      </c>
      <c r="AY43">
        <f>IF(AM43&lt;=0,0,ROUND(MIN(AM43,MAX(0,$F43-SUMPRODUCT(($AT$3:$BE$3&lt;AY$3)*$AH43:$AS43))),2))</f>
        <v/>
      </c>
      <c r="AZ43">
        <f>IF(AN43&lt;=0,0,ROUND(MIN(AN43,MAX(0,$F43-SUMPRODUCT(($AT$3:$BE$3&lt;AZ$3)*$AH43:$AS43))),2))</f>
        <v/>
      </c>
      <c r="BA43">
        <f>IF(AO43&lt;=0,0,ROUND(MIN(AO43,MAX(0,$F43-SUMPRODUCT(($AT$3:$BE$3&lt;BA$3)*$AH43:$AS43))),2))</f>
        <v/>
      </c>
      <c r="BB43">
        <f>IF(AP43&lt;=0,0,ROUND(MIN(AP43,MAX(0,$F43-SUMPRODUCT(($AT$3:$BE$3&lt;BB$3)*$AH43:$AS43))),2))</f>
        <v/>
      </c>
      <c r="BC43">
        <f>IF(AQ43&lt;=0,0,ROUND(MIN(AQ43,MAX(0,$F43-SUMPRODUCT(($AT$3:$BE$3&lt;BC$3)*$AH43:$AS43))),2))</f>
        <v/>
      </c>
      <c r="BD43">
        <f>IF(AR43&lt;=0,0,ROUND(MIN(AR43,MAX(0,$F43-SUMPRODUCT(($AT$3:$BE$3&lt;BD$3)*$AH43:$AS43))),2))</f>
        <v/>
      </c>
      <c r="BE43">
        <f>IF(AS43&lt;=0,0,ROUND(MIN(AS43,MAX(0,$F43-SUMPRODUCT(($AT$3:$BE$3&lt;BE$3)*$AH43:$AS43))),2))</f>
        <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row>
    <row r="44">
      <c r="A44" t="n">
        <v>39</v>
      </c>
      <c r="B44" s="29">
        <f>Months!B44</f>
        <v/>
      </c>
      <c r="C44">
        <f>Months!C44</f>
        <v/>
      </c>
      <c r="D44">
        <f>Months!D44</f>
        <v/>
      </c>
      <c r="E44">
        <f>SUM(V44:AG44)</f>
        <v/>
      </c>
      <c r="F44">
        <f>MAX(0,ROUND(C44+D44-E44,2))</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f>IF(AH44&lt;=0,0,ROUND(MIN(AH44,MAX(0,$F44-SUMPRODUCT(($AT$3:$BE$3&lt;AT$3)*$AH44:$AS44))),2))</f>
        <v/>
      </c>
      <c r="AU44">
        <f>IF(AI44&lt;=0,0,ROUND(MIN(AI44,MAX(0,$F44-SUMPRODUCT(($AT$3:$BE$3&lt;AU$3)*$AH44:$AS44))),2))</f>
        <v/>
      </c>
      <c r="AV44">
        <f>IF(AJ44&lt;=0,0,ROUND(MIN(AJ44,MAX(0,$F44-SUMPRODUCT(($AT$3:$BE$3&lt;AV$3)*$AH44:$AS44))),2))</f>
        <v/>
      </c>
      <c r="AW44">
        <f>IF(AK44&lt;=0,0,ROUND(MIN(AK44,MAX(0,$F44-SUMPRODUCT(($AT$3:$BE$3&lt;AW$3)*$AH44:$AS44))),2))</f>
        <v/>
      </c>
      <c r="AX44">
        <f>IF(AL44&lt;=0,0,ROUND(MIN(AL44,MAX(0,$F44-SUMPRODUCT(($AT$3:$BE$3&lt;AX$3)*$AH44:$AS44))),2))</f>
        <v/>
      </c>
      <c r="AY44">
        <f>IF(AM44&lt;=0,0,ROUND(MIN(AM44,MAX(0,$F44-SUMPRODUCT(($AT$3:$BE$3&lt;AY$3)*$AH44:$AS44))),2))</f>
        <v/>
      </c>
      <c r="AZ44">
        <f>IF(AN44&lt;=0,0,ROUND(MIN(AN44,MAX(0,$F44-SUMPRODUCT(($AT$3:$BE$3&lt;AZ$3)*$AH44:$AS44))),2))</f>
        <v/>
      </c>
      <c r="BA44">
        <f>IF(AO44&lt;=0,0,ROUND(MIN(AO44,MAX(0,$F44-SUMPRODUCT(($AT$3:$BE$3&lt;BA$3)*$AH44:$AS44))),2))</f>
        <v/>
      </c>
      <c r="BB44">
        <f>IF(AP44&lt;=0,0,ROUND(MIN(AP44,MAX(0,$F44-SUMPRODUCT(($AT$3:$BE$3&lt;BB$3)*$AH44:$AS44))),2))</f>
        <v/>
      </c>
      <c r="BC44">
        <f>IF(AQ44&lt;=0,0,ROUND(MIN(AQ44,MAX(0,$F44-SUMPRODUCT(($AT$3:$BE$3&lt;BC$3)*$AH44:$AS44))),2))</f>
        <v/>
      </c>
      <c r="BD44">
        <f>IF(AR44&lt;=0,0,ROUND(MIN(AR44,MAX(0,$F44-SUMPRODUCT(($AT$3:$BE$3&lt;BD$3)*$AH44:$AS44))),2))</f>
        <v/>
      </c>
      <c r="BE44">
        <f>IF(AS44&lt;=0,0,ROUND(MIN(AS44,MAX(0,$F44-SUMPRODUCT(($AT$3:$BE$3&lt;BE$3)*$AH44:$AS44))),2))</f>
        <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row>
    <row r="45">
      <c r="A45" t="n">
        <v>40</v>
      </c>
      <c r="B45" s="29">
        <f>Months!B45</f>
        <v/>
      </c>
      <c r="C45">
        <f>Months!C45</f>
        <v/>
      </c>
      <c r="D45">
        <f>Months!D45</f>
        <v/>
      </c>
      <c r="E45">
        <f>SUM(V45:AG45)</f>
        <v/>
      </c>
      <c r="F45">
        <f>MAX(0,ROUND(C45+D45-E45,2))</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f>IF(AH45&lt;=0,0,ROUND(MIN(AH45,MAX(0,$F45-SUMPRODUCT(($AT$3:$BE$3&lt;AT$3)*$AH45:$AS45))),2))</f>
        <v/>
      </c>
      <c r="AU45">
        <f>IF(AI45&lt;=0,0,ROUND(MIN(AI45,MAX(0,$F45-SUMPRODUCT(($AT$3:$BE$3&lt;AU$3)*$AH45:$AS45))),2))</f>
        <v/>
      </c>
      <c r="AV45">
        <f>IF(AJ45&lt;=0,0,ROUND(MIN(AJ45,MAX(0,$F45-SUMPRODUCT(($AT$3:$BE$3&lt;AV$3)*$AH45:$AS45))),2))</f>
        <v/>
      </c>
      <c r="AW45">
        <f>IF(AK45&lt;=0,0,ROUND(MIN(AK45,MAX(0,$F45-SUMPRODUCT(($AT$3:$BE$3&lt;AW$3)*$AH45:$AS45))),2))</f>
        <v/>
      </c>
      <c r="AX45">
        <f>IF(AL45&lt;=0,0,ROUND(MIN(AL45,MAX(0,$F45-SUMPRODUCT(($AT$3:$BE$3&lt;AX$3)*$AH45:$AS45))),2))</f>
        <v/>
      </c>
      <c r="AY45">
        <f>IF(AM45&lt;=0,0,ROUND(MIN(AM45,MAX(0,$F45-SUMPRODUCT(($AT$3:$BE$3&lt;AY$3)*$AH45:$AS45))),2))</f>
        <v/>
      </c>
      <c r="AZ45">
        <f>IF(AN45&lt;=0,0,ROUND(MIN(AN45,MAX(0,$F45-SUMPRODUCT(($AT$3:$BE$3&lt;AZ$3)*$AH45:$AS45))),2))</f>
        <v/>
      </c>
      <c r="BA45">
        <f>IF(AO45&lt;=0,0,ROUND(MIN(AO45,MAX(0,$F45-SUMPRODUCT(($AT$3:$BE$3&lt;BA$3)*$AH45:$AS45))),2))</f>
        <v/>
      </c>
      <c r="BB45">
        <f>IF(AP45&lt;=0,0,ROUND(MIN(AP45,MAX(0,$F45-SUMPRODUCT(($AT$3:$BE$3&lt;BB$3)*$AH45:$AS45))),2))</f>
        <v/>
      </c>
      <c r="BC45">
        <f>IF(AQ45&lt;=0,0,ROUND(MIN(AQ45,MAX(0,$F45-SUMPRODUCT(($AT$3:$BE$3&lt;BC$3)*$AH45:$AS45))),2))</f>
        <v/>
      </c>
      <c r="BD45">
        <f>IF(AR45&lt;=0,0,ROUND(MIN(AR45,MAX(0,$F45-SUMPRODUCT(($AT$3:$BE$3&lt;BD$3)*$AH45:$AS45))),2))</f>
        <v/>
      </c>
      <c r="BE45">
        <f>IF(AS45&lt;=0,0,ROUND(MIN(AS45,MAX(0,$F45-SUMPRODUCT(($AT$3:$BE$3&lt;BE$3)*$AH45:$AS45))),2))</f>
        <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row>
    <row r="46">
      <c r="A46" t="n">
        <v>41</v>
      </c>
      <c r="B46" s="29">
        <f>Months!B46</f>
        <v/>
      </c>
      <c r="C46">
        <f>Months!C46</f>
        <v/>
      </c>
      <c r="D46">
        <f>Months!D46</f>
        <v/>
      </c>
      <c r="E46">
        <f>SUM(V46:AG46)</f>
        <v/>
      </c>
      <c r="F46">
        <f>MAX(0,ROUND(C46+D46-E46,2))</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f>IF(AH46&lt;=0,0,ROUND(MIN(AH46,MAX(0,$F46-SUMPRODUCT(($AT$3:$BE$3&lt;AT$3)*$AH46:$AS46))),2))</f>
        <v/>
      </c>
      <c r="AU46">
        <f>IF(AI46&lt;=0,0,ROUND(MIN(AI46,MAX(0,$F46-SUMPRODUCT(($AT$3:$BE$3&lt;AU$3)*$AH46:$AS46))),2))</f>
        <v/>
      </c>
      <c r="AV46">
        <f>IF(AJ46&lt;=0,0,ROUND(MIN(AJ46,MAX(0,$F46-SUMPRODUCT(($AT$3:$BE$3&lt;AV$3)*$AH46:$AS46))),2))</f>
        <v/>
      </c>
      <c r="AW46">
        <f>IF(AK46&lt;=0,0,ROUND(MIN(AK46,MAX(0,$F46-SUMPRODUCT(($AT$3:$BE$3&lt;AW$3)*$AH46:$AS46))),2))</f>
        <v/>
      </c>
      <c r="AX46">
        <f>IF(AL46&lt;=0,0,ROUND(MIN(AL46,MAX(0,$F46-SUMPRODUCT(($AT$3:$BE$3&lt;AX$3)*$AH46:$AS46))),2))</f>
        <v/>
      </c>
      <c r="AY46">
        <f>IF(AM46&lt;=0,0,ROUND(MIN(AM46,MAX(0,$F46-SUMPRODUCT(($AT$3:$BE$3&lt;AY$3)*$AH46:$AS46))),2))</f>
        <v/>
      </c>
      <c r="AZ46">
        <f>IF(AN46&lt;=0,0,ROUND(MIN(AN46,MAX(0,$F46-SUMPRODUCT(($AT$3:$BE$3&lt;AZ$3)*$AH46:$AS46))),2))</f>
        <v/>
      </c>
      <c r="BA46">
        <f>IF(AO46&lt;=0,0,ROUND(MIN(AO46,MAX(0,$F46-SUMPRODUCT(($AT$3:$BE$3&lt;BA$3)*$AH46:$AS46))),2))</f>
        <v/>
      </c>
      <c r="BB46">
        <f>IF(AP46&lt;=0,0,ROUND(MIN(AP46,MAX(0,$F46-SUMPRODUCT(($AT$3:$BE$3&lt;BB$3)*$AH46:$AS46))),2))</f>
        <v/>
      </c>
      <c r="BC46">
        <f>IF(AQ46&lt;=0,0,ROUND(MIN(AQ46,MAX(0,$F46-SUMPRODUCT(($AT$3:$BE$3&lt;BC$3)*$AH46:$AS46))),2))</f>
        <v/>
      </c>
      <c r="BD46">
        <f>IF(AR46&lt;=0,0,ROUND(MIN(AR46,MAX(0,$F46-SUMPRODUCT(($AT$3:$BE$3&lt;BD$3)*$AH46:$AS46))),2))</f>
        <v/>
      </c>
      <c r="BE46">
        <f>IF(AS46&lt;=0,0,ROUND(MIN(AS46,MAX(0,$F46-SUMPRODUCT(($AT$3:$BE$3&lt;BE$3)*$AH46:$AS46))),2))</f>
        <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row>
    <row r="47">
      <c r="A47" t="n">
        <v>42</v>
      </c>
      <c r="B47" s="29">
        <f>Months!B47</f>
        <v/>
      </c>
      <c r="C47">
        <f>Months!C47</f>
        <v/>
      </c>
      <c r="D47">
        <f>Months!D47</f>
        <v/>
      </c>
      <c r="E47">
        <f>SUM(V47:AG47)</f>
        <v/>
      </c>
      <c r="F47">
        <f>MAX(0,ROUND(C47+D47-E47,2))</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f>IF(AH47&lt;=0,0,ROUND(MIN(AH47,MAX(0,$F47-SUMPRODUCT(($AT$3:$BE$3&lt;AT$3)*$AH47:$AS47))),2))</f>
        <v/>
      </c>
      <c r="AU47">
        <f>IF(AI47&lt;=0,0,ROUND(MIN(AI47,MAX(0,$F47-SUMPRODUCT(($AT$3:$BE$3&lt;AU$3)*$AH47:$AS47))),2))</f>
        <v/>
      </c>
      <c r="AV47">
        <f>IF(AJ47&lt;=0,0,ROUND(MIN(AJ47,MAX(0,$F47-SUMPRODUCT(($AT$3:$BE$3&lt;AV$3)*$AH47:$AS47))),2))</f>
        <v/>
      </c>
      <c r="AW47">
        <f>IF(AK47&lt;=0,0,ROUND(MIN(AK47,MAX(0,$F47-SUMPRODUCT(($AT$3:$BE$3&lt;AW$3)*$AH47:$AS47))),2))</f>
        <v/>
      </c>
      <c r="AX47">
        <f>IF(AL47&lt;=0,0,ROUND(MIN(AL47,MAX(0,$F47-SUMPRODUCT(($AT$3:$BE$3&lt;AX$3)*$AH47:$AS47))),2))</f>
        <v/>
      </c>
      <c r="AY47">
        <f>IF(AM47&lt;=0,0,ROUND(MIN(AM47,MAX(0,$F47-SUMPRODUCT(($AT$3:$BE$3&lt;AY$3)*$AH47:$AS47))),2))</f>
        <v/>
      </c>
      <c r="AZ47">
        <f>IF(AN47&lt;=0,0,ROUND(MIN(AN47,MAX(0,$F47-SUMPRODUCT(($AT$3:$BE$3&lt;AZ$3)*$AH47:$AS47))),2))</f>
        <v/>
      </c>
      <c r="BA47">
        <f>IF(AO47&lt;=0,0,ROUND(MIN(AO47,MAX(0,$F47-SUMPRODUCT(($AT$3:$BE$3&lt;BA$3)*$AH47:$AS47))),2))</f>
        <v/>
      </c>
      <c r="BB47">
        <f>IF(AP47&lt;=0,0,ROUND(MIN(AP47,MAX(0,$F47-SUMPRODUCT(($AT$3:$BE$3&lt;BB$3)*$AH47:$AS47))),2))</f>
        <v/>
      </c>
      <c r="BC47">
        <f>IF(AQ47&lt;=0,0,ROUND(MIN(AQ47,MAX(0,$F47-SUMPRODUCT(($AT$3:$BE$3&lt;BC$3)*$AH47:$AS47))),2))</f>
        <v/>
      </c>
      <c r="BD47">
        <f>IF(AR47&lt;=0,0,ROUND(MIN(AR47,MAX(0,$F47-SUMPRODUCT(($AT$3:$BE$3&lt;BD$3)*$AH47:$AS47))),2))</f>
        <v/>
      </c>
      <c r="BE47">
        <f>IF(AS47&lt;=0,0,ROUND(MIN(AS47,MAX(0,$F47-SUMPRODUCT(($AT$3:$BE$3&lt;BE$3)*$AH47:$AS47))),2))</f>
        <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row>
    <row r="48">
      <c r="A48" t="n">
        <v>43</v>
      </c>
      <c r="B48" s="29">
        <f>Months!B48</f>
        <v/>
      </c>
      <c r="C48">
        <f>Months!C48</f>
        <v/>
      </c>
      <c r="D48">
        <f>Months!D48</f>
        <v/>
      </c>
      <c r="E48">
        <f>SUM(V48:AG48)</f>
        <v/>
      </c>
      <c r="F48">
        <f>MAX(0,ROUND(C48+D48-E48,2))</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f>IF(AH48&lt;=0,0,ROUND(MIN(AH48,MAX(0,$F48-SUMPRODUCT(($AT$3:$BE$3&lt;AT$3)*$AH48:$AS48))),2))</f>
        <v/>
      </c>
      <c r="AU48">
        <f>IF(AI48&lt;=0,0,ROUND(MIN(AI48,MAX(0,$F48-SUMPRODUCT(($AT$3:$BE$3&lt;AU$3)*$AH48:$AS48))),2))</f>
        <v/>
      </c>
      <c r="AV48">
        <f>IF(AJ48&lt;=0,0,ROUND(MIN(AJ48,MAX(0,$F48-SUMPRODUCT(($AT$3:$BE$3&lt;AV$3)*$AH48:$AS48))),2))</f>
        <v/>
      </c>
      <c r="AW48">
        <f>IF(AK48&lt;=0,0,ROUND(MIN(AK48,MAX(0,$F48-SUMPRODUCT(($AT$3:$BE$3&lt;AW$3)*$AH48:$AS48))),2))</f>
        <v/>
      </c>
      <c r="AX48">
        <f>IF(AL48&lt;=0,0,ROUND(MIN(AL48,MAX(0,$F48-SUMPRODUCT(($AT$3:$BE$3&lt;AX$3)*$AH48:$AS48))),2))</f>
        <v/>
      </c>
      <c r="AY48">
        <f>IF(AM48&lt;=0,0,ROUND(MIN(AM48,MAX(0,$F48-SUMPRODUCT(($AT$3:$BE$3&lt;AY$3)*$AH48:$AS48))),2))</f>
        <v/>
      </c>
      <c r="AZ48">
        <f>IF(AN48&lt;=0,0,ROUND(MIN(AN48,MAX(0,$F48-SUMPRODUCT(($AT$3:$BE$3&lt;AZ$3)*$AH48:$AS48))),2))</f>
        <v/>
      </c>
      <c r="BA48">
        <f>IF(AO48&lt;=0,0,ROUND(MIN(AO48,MAX(0,$F48-SUMPRODUCT(($AT$3:$BE$3&lt;BA$3)*$AH48:$AS48))),2))</f>
        <v/>
      </c>
      <c r="BB48">
        <f>IF(AP48&lt;=0,0,ROUND(MIN(AP48,MAX(0,$F48-SUMPRODUCT(($AT$3:$BE$3&lt;BB$3)*$AH48:$AS48))),2))</f>
        <v/>
      </c>
      <c r="BC48">
        <f>IF(AQ48&lt;=0,0,ROUND(MIN(AQ48,MAX(0,$F48-SUMPRODUCT(($AT$3:$BE$3&lt;BC$3)*$AH48:$AS48))),2))</f>
        <v/>
      </c>
      <c r="BD48">
        <f>IF(AR48&lt;=0,0,ROUND(MIN(AR48,MAX(0,$F48-SUMPRODUCT(($AT$3:$BE$3&lt;BD$3)*$AH48:$AS48))),2))</f>
        <v/>
      </c>
      <c r="BE48">
        <f>IF(AS48&lt;=0,0,ROUND(MIN(AS48,MAX(0,$F48-SUMPRODUCT(($AT$3:$BE$3&lt;BE$3)*$AH48:$AS48))),2))</f>
        <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row>
    <row r="49">
      <c r="A49" t="n">
        <v>44</v>
      </c>
      <c r="B49" s="29">
        <f>Months!B49</f>
        <v/>
      </c>
      <c r="C49">
        <f>Months!C49</f>
        <v/>
      </c>
      <c r="D49">
        <f>Months!D49</f>
        <v/>
      </c>
      <c r="E49">
        <f>SUM(V49:AG49)</f>
        <v/>
      </c>
      <c r="F49">
        <f>MAX(0,ROUND(C49+D49-E49,2))</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f>IF(AH49&lt;=0,0,ROUND(MIN(AH49,MAX(0,$F49-SUMPRODUCT(($AT$3:$BE$3&lt;AT$3)*$AH49:$AS49))),2))</f>
        <v/>
      </c>
      <c r="AU49">
        <f>IF(AI49&lt;=0,0,ROUND(MIN(AI49,MAX(0,$F49-SUMPRODUCT(($AT$3:$BE$3&lt;AU$3)*$AH49:$AS49))),2))</f>
        <v/>
      </c>
      <c r="AV49">
        <f>IF(AJ49&lt;=0,0,ROUND(MIN(AJ49,MAX(0,$F49-SUMPRODUCT(($AT$3:$BE$3&lt;AV$3)*$AH49:$AS49))),2))</f>
        <v/>
      </c>
      <c r="AW49">
        <f>IF(AK49&lt;=0,0,ROUND(MIN(AK49,MAX(0,$F49-SUMPRODUCT(($AT$3:$BE$3&lt;AW$3)*$AH49:$AS49))),2))</f>
        <v/>
      </c>
      <c r="AX49">
        <f>IF(AL49&lt;=0,0,ROUND(MIN(AL49,MAX(0,$F49-SUMPRODUCT(($AT$3:$BE$3&lt;AX$3)*$AH49:$AS49))),2))</f>
        <v/>
      </c>
      <c r="AY49">
        <f>IF(AM49&lt;=0,0,ROUND(MIN(AM49,MAX(0,$F49-SUMPRODUCT(($AT$3:$BE$3&lt;AY$3)*$AH49:$AS49))),2))</f>
        <v/>
      </c>
      <c r="AZ49">
        <f>IF(AN49&lt;=0,0,ROUND(MIN(AN49,MAX(0,$F49-SUMPRODUCT(($AT$3:$BE$3&lt;AZ$3)*$AH49:$AS49))),2))</f>
        <v/>
      </c>
      <c r="BA49">
        <f>IF(AO49&lt;=0,0,ROUND(MIN(AO49,MAX(0,$F49-SUMPRODUCT(($AT$3:$BE$3&lt;BA$3)*$AH49:$AS49))),2))</f>
        <v/>
      </c>
      <c r="BB49">
        <f>IF(AP49&lt;=0,0,ROUND(MIN(AP49,MAX(0,$F49-SUMPRODUCT(($AT$3:$BE$3&lt;BB$3)*$AH49:$AS49))),2))</f>
        <v/>
      </c>
      <c r="BC49">
        <f>IF(AQ49&lt;=0,0,ROUND(MIN(AQ49,MAX(0,$F49-SUMPRODUCT(($AT$3:$BE$3&lt;BC$3)*$AH49:$AS49))),2))</f>
        <v/>
      </c>
      <c r="BD49">
        <f>IF(AR49&lt;=0,0,ROUND(MIN(AR49,MAX(0,$F49-SUMPRODUCT(($AT$3:$BE$3&lt;BD$3)*$AH49:$AS49))),2))</f>
        <v/>
      </c>
      <c r="BE49">
        <f>IF(AS49&lt;=0,0,ROUND(MIN(AS49,MAX(0,$F49-SUMPRODUCT(($AT$3:$BE$3&lt;BE$3)*$AH49:$AS49))),2))</f>
        <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row>
    <row r="50">
      <c r="A50" t="n">
        <v>45</v>
      </c>
      <c r="B50" s="29">
        <f>Months!B50</f>
        <v/>
      </c>
      <c r="C50">
        <f>Months!C50</f>
        <v/>
      </c>
      <c r="D50">
        <f>Months!D50</f>
        <v/>
      </c>
      <c r="E50">
        <f>SUM(V50:AG50)</f>
        <v/>
      </c>
      <c r="F50">
        <f>MAX(0,ROUND(C50+D50-E50,2))</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f>IF(AH50&lt;=0,0,ROUND(MIN(AH50,MAX(0,$F50-SUMPRODUCT(($AT$3:$BE$3&lt;AT$3)*$AH50:$AS50))),2))</f>
        <v/>
      </c>
      <c r="AU50">
        <f>IF(AI50&lt;=0,0,ROUND(MIN(AI50,MAX(0,$F50-SUMPRODUCT(($AT$3:$BE$3&lt;AU$3)*$AH50:$AS50))),2))</f>
        <v/>
      </c>
      <c r="AV50">
        <f>IF(AJ50&lt;=0,0,ROUND(MIN(AJ50,MAX(0,$F50-SUMPRODUCT(($AT$3:$BE$3&lt;AV$3)*$AH50:$AS50))),2))</f>
        <v/>
      </c>
      <c r="AW50">
        <f>IF(AK50&lt;=0,0,ROUND(MIN(AK50,MAX(0,$F50-SUMPRODUCT(($AT$3:$BE$3&lt;AW$3)*$AH50:$AS50))),2))</f>
        <v/>
      </c>
      <c r="AX50">
        <f>IF(AL50&lt;=0,0,ROUND(MIN(AL50,MAX(0,$F50-SUMPRODUCT(($AT$3:$BE$3&lt;AX$3)*$AH50:$AS50))),2))</f>
        <v/>
      </c>
      <c r="AY50">
        <f>IF(AM50&lt;=0,0,ROUND(MIN(AM50,MAX(0,$F50-SUMPRODUCT(($AT$3:$BE$3&lt;AY$3)*$AH50:$AS50))),2))</f>
        <v/>
      </c>
      <c r="AZ50">
        <f>IF(AN50&lt;=0,0,ROUND(MIN(AN50,MAX(0,$F50-SUMPRODUCT(($AT$3:$BE$3&lt;AZ$3)*$AH50:$AS50))),2))</f>
        <v/>
      </c>
      <c r="BA50">
        <f>IF(AO50&lt;=0,0,ROUND(MIN(AO50,MAX(0,$F50-SUMPRODUCT(($AT$3:$BE$3&lt;BA$3)*$AH50:$AS50))),2))</f>
        <v/>
      </c>
      <c r="BB50">
        <f>IF(AP50&lt;=0,0,ROUND(MIN(AP50,MAX(0,$F50-SUMPRODUCT(($AT$3:$BE$3&lt;BB$3)*$AH50:$AS50))),2))</f>
        <v/>
      </c>
      <c r="BC50">
        <f>IF(AQ50&lt;=0,0,ROUND(MIN(AQ50,MAX(0,$F50-SUMPRODUCT(($AT$3:$BE$3&lt;BC$3)*$AH50:$AS50))),2))</f>
        <v/>
      </c>
      <c r="BD50">
        <f>IF(AR50&lt;=0,0,ROUND(MIN(AR50,MAX(0,$F50-SUMPRODUCT(($AT$3:$BE$3&lt;BD$3)*$AH50:$AS50))),2))</f>
        <v/>
      </c>
      <c r="BE50">
        <f>IF(AS50&lt;=0,0,ROUND(MIN(AS50,MAX(0,$F50-SUMPRODUCT(($AT$3:$BE$3&lt;BE$3)*$AH50:$AS50))),2))</f>
        <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row>
    <row r="51">
      <c r="A51" t="n">
        <v>46</v>
      </c>
      <c r="B51" s="29">
        <f>Months!B51</f>
        <v/>
      </c>
      <c r="C51">
        <f>Months!C51</f>
        <v/>
      </c>
      <c r="D51">
        <f>Months!D51</f>
        <v/>
      </c>
      <c r="E51">
        <f>SUM(V51:AG51)</f>
        <v/>
      </c>
      <c r="F51">
        <f>MAX(0,ROUND(C51+D51-E51,2))</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f>IF(AH51&lt;=0,0,ROUND(MIN(AH51,MAX(0,$F51-SUMPRODUCT(($AT$3:$BE$3&lt;AT$3)*$AH51:$AS51))),2))</f>
        <v/>
      </c>
      <c r="AU51">
        <f>IF(AI51&lt;=0,0,ROUND(MIN(AI51,MAX(0,$F51-SUMPRODUCT(($AT$3:$BE$3&lt;AU$3)*$AH51:$AS51))),2))</f>
        <v/>
      </c>
      <c r="AV51">
        <f>IF(AJ51&lt;=0,0,ROUND(MIN(AJ51,MAX(0,$F51-SUMPRODUCT(($AT$3:$BE$3&lt;AV$3)*$AH51:$AS51))),2))</f>
        <v/>
      </c>
      <c r="AW51">
        <f>IF(AK51&lt;=0,0,ROUND(MIN(AK51,MAX(0,$F51-SUMPRODUCT(($AT$3:$BE$3&lt;AW$3)*$AH51:$AS51))),2))</f>
        <v/>
      </c>
      <c r="AX51">
        <f>IF(AL51&lt;=0,0,ROUND(MIN(AL51,MAX(0,$F51-SUMPRODUCT(($AT$3:$BE$3&lt;AX$3)*$AH51:$AS51))),2))</f>
        <v/>
      </c>
      <c r="AY51">
        <f>IF(AM51&lt;=0,0,ROUND(MIN(AM51,MAX(0,$F51-SUMPRODUCT(($AT$3:$BE$3&lt;AY$3)*$AH51:$AS51))),2))</f>
        <v/>
      </c>
      <c r="AZ51">
        <f>IF(AN51&lt;=0,0,ROUND(MIN(AN51,MAX(0,$F51-SUMPRODUCT(($AT$3:$BE$3&lt;AZ$3)*$AH51:$AS51))),2))</f>
        <v/>
      </c>
      <c r="BA51">
        <f>IF(AO51&lt;=0,0,ROUND(MIN(AO51,MAX(0,$F51-SUMPRODUCT(($AT$3:$BE$3&lt;BA$3)*$AH51:$AS51))),2))</f>
        <v/>
      </c>
      <c r="BB51">
        <f>IF(AP51&lt;=0,0,ROUND(MIN(AP51,MAX(0,$F51-SUMPRODUCT(($AT$3:$BE$3&lt;BB$3)*$AH51:$AS51))),2))</f>
        <v/>
      </c>
      <c r="BC51">
        <f>IF(AQ51&lt;=0,0,ROUND(MIN(AQ51,MAX(0,$F51-SUMPRODUCT(($AT$3:$BE$3&lt;BC$3)*$AH51:$AS51))),2))</f>
        <v/>
      </c>
      <c r="BD51">
        <f>IF(AR51&lt;=0,0,ROUND(MIN(AR51,MAX(0,$F51-SUMPRODUCT(($AT$3:$BE$3&lt;BD$3)*$AH51:$AS51))),2))</f>
        <v/>
      </c>
      <c r="BE51">
        <f>IF(AS51&lt;=0,0,ROUND(MIN(AS51,MAX(0,$F51-SUMPRODUCT(($AT$3:$BE$3&lt;BE$3)*$AH51:$AS51))),2))</f>
        <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row>
    <row r="52">
      <c r="A52" t="n">
        <v>47</v>
      </c>
      <c r="B52" s="29">
        <f>Months!B52</f>
        <v/>
      </c>
      <c r="C52">
        <f>Months!C52</f>
        <v/>
      </c>
      <c r="D52">
        <f>Months!D52</f>
        <v/>
      </c>
      <c r="E52">
        <f>SUM(V52:AG52)</f>
        <v/>
      </c>
      <c r="F52">
        <f>MAX(0,ROUND(C52+D52-E52,2))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f>IF(AH52&lt;=0,0,ROUND(MIN(AH52,MAX(0,$F52-SUMPRODUCT(($AT$3:$BE$3&lt;AT$3)*$AH52:$AS52))),2))</f>
        <v/>
      </c>
      <c r="AU52">
        <f>IF(AI52&lt;=0,0,ROUND(MIN(AI52,MAX(0,$F52-SUMPRODUCT(($AT$3:$BE$3&lt;AU$3)*$AH52:$AS52))),2))</f>
        <v/>
      </c>
      <c r="AV52">
        <f>IF(AJ52&lt;=0,0,ROUND(MIN(AJ52,MAX(0,$F52-SUMPRODUCT(($AT$3:$BE$3&lt;AV$3)*$AH52:$AS52))),2))</f>
        <v/>
      </c>
      <c r="AW52">
        <f>IF(AK52&lt;=0,0,ROUND(MIN(AK52,MAX(0,$F52-SUMPRODUCT(($AT$3:$BE$3&lt;AW$3)*$AH52:$AS52))),2))</f>
        <v/>
      </c>
      <c r="AX52">
        <f>IF(AL52&lt;=0,0,ROUND(MIN(AL52,MAX(0,$F52-SUMPRODUCT(($AT$3:$BE$3&lt;AX$3)*$AH52:$AS52))),2))</f>
        <v/>
      </c>
      <c r="AY52">
        <f>IF(AM52&lt;=0,0,ROUND(MIN(AM52,MAX(0,$F52-SUMPRODUCT(($AT$3:$BE$3&lt;AY$3)*$AH52:$AS52))),2))</f>
        <v/>
      </c>
      <c r="AZ52">
        <f>IF(AN52&lt;=0,0,ROUND(MIN(AN52,MAX(0,$F52-SUMPRODUCT(($AT$3:$BE$3&lt;AZ$3)*$AH52:$AS52))),2))</f>
        <v/>
      </c>
      <c r="BA52">
        <f>IF(AO52&lt;=0,0,ROUND(MIN(AO52,MAX(0,$F52-SUMPRODUCT(($AT$3:$BE$3&lt;BA$3)*$AH52:$AS52))),2))</f>
        <v/>
      </c>
      <c r="BB52">
        <f>IF(AP52&lt;=0,0,ROUND(MIN(AP52,MAX(0,$F52-SUMPRODUCT(($AT$3:$BE$3&lt;BB$3)*$AH52:$AS52))),2))</f>
        <v/>
      </c>
      <c r="BC52">
        <f>IF(AQ52&lt;=0,0,ROUND(MIN(AQ52,MAX(0,$F52-SUMPRODUCT(($AT$3:$BE$3&lt;BC$3)*$AH52:$AS52))),2))</f>
        <v/>
      </c>
      <c r="BD52">
        <f>IF(AR52&lt;=0,0,ROUND(MIN(AR52,MAX(0,$F52-SUMPRODUCT(($AT$3:$BE$3&lt;BD$3)*$AH52:$AS52))),2))</f>
        <v/>
      </c>
      <c r="BE52">
        <f>IF(AS52&lt;=0,0,ROUND(MIN(AS52,MAX(0,$F52-SUMPRODUCT(($AT$3:$BE$3&lt;BE$3)*$AH52:$AS52))),2))</f>
        <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row>
    <row r="53">
      <c r="A53" t="n">
        <v>48</v>
      </c>
      <c r="B53" s="29">
        <f>Months!B53</f>
        <v/>
      </c>
      <c r="C53">
        <f>Months!C53</f>
        <v/>
      </c>
      <c r="D53">
        <f>Months!D53</f>
        <v/>
      </c>
      <c r="E53">
        <f>SUM(V53:AG53)</f>
        <v/>
      </c>
      <c r="F53">
        <f>MAX(0,ROUND(C53+D53-E53,2))</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f>IF(AH53&lt;=0,0,ROUND(MIN(AH53,MAX(0,$F53-SUMPRODUCT(($AT$3:$BE$3&lt;AT$3)*$AH53:$AS53))),2))</f>
        <v/>
      </c>
      <c r="AU53">
        <f>IF(AI53&lt;=0,0,ROUND(MIN(AI53,MAX(0,$F53-SUMPRODUCT(($AT$3:$BE$3&lt;AU$3)*$AH53:$AS53))),2))</f>
        <v/>
      </c>
      <c r="AV53">
        <f>IF(AJ53&lt;=0,0,ROUND(MIN(AJ53,MAX(0,$F53-SUMPRODUCT(($AT$3:$BE$3&lt;AV$3)*$AH53:$AS53))),2))</f>
        <v/>
      </c>
      <c r="AW53">
        <f>IF(AK53&lt;=0,0,ROUND(MIN(AK53,MAX(0,$F53-SUMPRODUCT(($AT$3:$BE$3&lt;AW$3)*$AH53:$AS53))),2))</f>
        <v/>
      </c>
      <c r="AX53">
        <f>IF(AL53&lt;=0,0,ROUND(MIN(AL53,MAX(0,$F53-SUMPRODUCT(($AT$3:$BE$3&lt;AX$3)*$AH53:$AS53))),2))</f>
        <v/>
      </c>
      <c r="AY53">
        <f>IF(AM53&lt;=0,0,ROUND(MIN(AM53,MAX(0,$F53-SUMPRODUCT(($AT$3:$BE$3&lt;AY$3)*$AH53:$AS53))),2))</f>
        <v/>
      </c>
      <c r="AZ53">
        <f>IF(AN53&lt;=0,0,ROUND(MIN(AN53,MAX(0,$F53-SUMPRODUCT(($AT$3:$BE$3&lt;AZ$3)*$AH53:$AS53))),2))</f>
        <v/>
      </c>
      <c r="BA53">
        <f>IF(AO53&lt;=0,0,ROUND(MIN(AO53,MAX(0,$F53-SUMPRODUCT(($AT$3:$BE$3&lt;BA$3)*$AH53:$AS53))),2))</f>
        <v/>
      </c>
      <c r="BB53">
        <f>IF(AP53&lt;=0,0,ROUND(MIN(AP53,MAX(0,$F53-SUMPRODUCT(($AT$3:$BE$3&lt;BB$3)*$AH53:$AS53))),2))</f>
        <v/>
      </c>
      <c r="BC53">
        <f>IF(AQ53&lt;=0,0,ROUND(MIN(AQ53,MAX(0,$F53-SUMPRODUCT(($AT$3:$BE$3&lt;BC$3)*$AH53:$AS53))),2))</f>
        <v/>
      </c>
      <c r="BD53">
        <f>IF(AR53&lt;=0,0,ROUND(MIN(AR53,MAX(0,$F53-SUMPRODUCT(($AT$3:$BE$3&lt;BD$3)*$AH53:$AS53))),2))</f>
        <v/>
      </c>
      <c r="BE53">
        <f>IF(AS53&lt;=0,0,ROUND(MIN(AS53,MAX(0,$F53-SUMPRODUCT(($AT$3:$BE$3&lt;BE$3)*$AH53:$AS53))),2))</f>
        <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row>
    <row r="54">
      <c r="A54" t="n">
        <v>49</v>
      </c>
      <c r="B54" s="29">
        <f>Months!B54</f>
        <v/>
      </c>
      <c r="C54">
        <f>Months!C54</f>
        <v/>
      </c>
      <c r="D54">
        <f>Months!D54</f>
        <v/>
      </c>
      <c r="E54">
        <f>SUM(V54:AG54)</f>
        <v/>
      </c>
      <c r="F54">
        <f>MAX(0,ROUND(C54+D54-E54,2))</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f>IF(AH54&lt;=0,0,ROUND(MIN(AH54,MAX(0,$F54-SUMPRODUCT(($AT$3:$BE$3&lt;AT$3)*$AH54:$AS54))),2))</f>
        <v/>
      </c>
      <c r="AU54">
        <f>IF(AI54&lt;=0,0,ROUND(MIN(AI54,MAX(0,$F54-SUMPRODUCT(($AT$3:$BE$3&lt;AU$3)*$AH54:$AS54))),2))</f>
        <v/>
      </c>
      <c r="AV54">
        <f>IF(AJ54&lt;=0,0,ROUND(MIN(AJ54,MAX(0,$F54-SUMPRODUCT(($AT$3:$BE$3&lt;AV$3)*$AH54:$AS54))),2))</f>
        <v/>
      </c>
      <c r="AW54">
        <f>IF(AK54&lt;=0,0,ROUND(MIN(AK54,MAX(0,$F54-SUMPRODUCT(($AT$3:$BE$3&lt;AW$3)*$AH54:$AS54))),2))</f>
        <v/>
      </c>
      <c r="AX54">
        <f>IF(AL54&lt;=0,0,ROUND(MIN(AL54,MAX(0,$F54-SUMPRODUCT(($AT$3:$BE$3&lt;AX$3)*$AH54:$AS54))),2))</f>
        <v/>
      </c>
      <c r="AY54">
        <f>IF(AM54&lt;=0,0,ROUND(MIN(AM54,MAX(0,$F54-SUMPRODUCT(($AT$3:$BE$3&lt;AY$3)*$AH54:$AS54))),2))</f>
        <v/>
      </c>
      <c r="AZ54">
        <f>IF(AN54&lt;=0,0,ROUND(MIN(AN54,MAX(0,$F54-SUMPRODUCT(($AT$3:$BE$3&lt;AZ$3)*$AH54:$AS54))),2))</f>
        <v/>
      </c>
      <c r="BA54">
        <f>IF(AO54&lt;=0,0,ROUND(MIN(AO54,MAX(0,$F54-SUMPRODUCT(($AT$3:$BE$3&lt;BA$3)*$AH54:$AS54))),2))</f>
        <v/>
      </c>
      <c r="BB54">
        <f>IF(AP54&lt;=0,0,ROUND(MIN(AP54,MAX(0,$F54-SUMPRODUCT(($AT$3:$BE$3&lt;BB$3)*$AH54:$AS54))),2))</f>
        <v/>
      </c>
      <c r="BC54">
        <f>IF(AQ54&lt;=0,0,ROUND(MIN(AQ54,MAX(0,$F54-SUMPRODUCT(($AT$3:$BE$3&lt;BC$3)*$AH54:$AS54))),2))</f>
        <v/>
      </c>
      <c r="BD54">
        <f>IF(AR54&lt;=0,0,ROUND(MIN(AR54,MAX(0,$F54-SUMPRODUCT(($AT$3:$BE$3&lt;BD$3)*$AH54:$AS54))),2))</f>
        <v/>
      </c>
      <c r="BE54">
        <f>IF(AS54&lt;=0,0,ROUND(MIN(AS54,MAX(0,$F54-SUMPRODUCT(($AT$3:$BE$3&lt;BE$3)*$AH54:$AS54))),2))</f>
        <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row>
    <row r="55">
      <c r="A55" t="n">
        <v>50</v>
      </c>
      <c r="B55" s="29">
        <f>Months!B55</f>
        <v/>
      </c>
      <c r="C55">
        <f>Months!C55</f>
        <v/>
      </c>
      <c r="D55">
        <f>Months!D55</f>
        <v/>
      </c>
      <c r="E55">
        <f>SUM(V55:AG55)</f>
        <v/>
      </c>
      <c r="F55">
        <f>MAX(0,ROUND(C55+D55-E55,2))</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f>IF(AH55&lt;=0,0,ROUND(MIN(AH55,MAX(0,$F55-SUMPRODUCT(($AT$3:$BE$3&lt;AT$3)*$AH55:$AS55))),2))</f>
        <v/>
      </c>
      <c r="AU55">
        <f>IF(AI55&lt;=0,0,ROUND(MIN(AI55,MAX(0,$F55-SUMPRODUCT(($AT$3:$BE$3&lt;AU$3)*$AH55:$AS55))),2))</f>
        <v/>
      </c>
      <c r="AV55">
        <f>IF(AJ55&lt;=0,0,ROUND(MIN(AJ55,MAX(0,$F55-SUMPRODUCT(($AT$3:$BE$3&lt;AV$3)*$AH55:$AS55))),2))</f>
        <v/>
      </c>
      <c r="AW55">
        <f>IF(AK55&lt;=0,0,ROUND(MIN(AK55,MAX(0,$F55-SUMPRODUCT(($AT$3:$BE$3&lt;AW$3)*$AH55:$AS55))),2))</f>
        <v/>
      </c>
      <c r="AX55">
        <f>IF(AL55&lt;=0,0,ROUND(MIN(AL55,MAX(0,$F55-SUMPRODUCT(($AT$3:$BE$3&lt;AX$3)*$AH55:$AS55))),2))</f>
        <v/>
      </c>
      <c r="AY55">
        <f>IF(AM55&lt;=0,0,ROUND(MIN(AM55,MAX(0,$F55-SUMPRODUCT(($AT$3:$BE$3&lt;AY$3)*$AH55:$AS55))),2))</f>
        <v/>
      </c>
      <c r="AZ55">
        <f>IF(AN55&lt;=0,0,ROUND(MIN(AN55,MAX(0,$F55-SUMPRODUCT(($AT$3:$BE$3&lt;AZ$3)*$AH55:$AS55))),2))</f>
        <v/>
      </c>
      <c r="BA55">
        <f>IF(AO55&lt;=0,0,ROUND(MIN(AO55,MAX(0,$F55-SUMPRODUCT(($AT$3:$BE$3&lt;BA$3)*$AH55:$AS55))),2))</f>
        <v/>
      </c>
      <c r="BB55">
        <f>IF(AP55&lt;=0,0,ROUND(MIN(AP55,MAX(0,$F55-SUMPRODUCT(($AT$3:$BE$3&lt;BB$3)*$AH55:$AS55))),2))</f>
        <v/>
      </c>
      <c r="BC55">
        <f>IF(AQ55&lt;=0,0,ROUND(MIN(AQ55,MAX(0,$F55-SUMPRODUCT(($AT$3:$BE$3&lt;BC$3)*$AH55:$AS55))),2))</f>
        <v/>
      </c>
      <c r="BD55">
        <f>IF(AR55&lt;=0,0,ROUND(MIN(AR55,MAX(0,$F55-SUMPRODUCT(($AT$3:$BE$3&lt;BD$3)*$AH55:$AS55))),2))</f>
        <v/>
      </c>
      <c r="BE55">
        <f>IF(AS55&lt;=0,0,ROUND(MIN(AS55,MAX(0,$F55-SUMPRODUCT(($AT$3:$BE$3&lt;BE$3)*$AH55:$AS55))),2))</f>
        <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row>
    <row r="56">
      <c r="A56" t="n">
        <v>51</v>
      </c>
      <c r="B56" s="29">
        <f>Months!B56</f>
        <v/>
      </c>
      <c r="C56">
        <f>Months!C56</f>
        <v/>
      </c>
      <c r="D56">
        <f>Months!D56</f>
        <v/>
      </c>
      <c r="E56">
        <f>SUM(V56:AG56)</f>
        <v/>
      </c>
      <c r="F56">
        <f>MAX(0,ROUND(C56+D56-E56,2))</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f>IF(AH56&lt;=0,0,ROUND(MIN(AH56,MAX(0,$F56-SUMPRODUCT(($AT$3:$BE$3&lt;AT$3)*$AH56:$AS56))),2))</f>
        <v/>
      </c>
      <c r="AU56">
        <f>IF(AI56&lt;=0,0,ROUND(MIN(AI56,MAX(0,$F56-SUMPRODUCT(($AT$3:$BE$3&lt;AU$3)*$AH56:$AS56))),2))</f>
        <v/>
      </c>
      <c r="AV56">
        <f>IF(AJ56&lt;=0,0,ROUND(MIN(AJ56,MAX(0,$F56-SUMPRODUCT(($AT$3:$BE$3&lt;AV$3)*$AH56:$AS56))),2))</f>
        <v/>
      </c>
      <c r="AW56">
        <f>IF(AK56&lt;=0,0,ROUND(MIN(AK56,MAX(0,$F56-SUMPRODUCT(($AT$3:$BE$3&lt;AW$3)*$AH56:$AS56))),2))</f>
        <v/>
      </c>
      <c r="AX56">
        <f>IF(AL56&lt;=0,0,ROUND(MIN(AL56,MAX(0,$F56-SUMPRODUCT(($AT$3:$BE$3&lt;AX$3)*$AH56:$AS56))),2))</f>
        <v/>
      </c>
      <c r="AY56">
        <f>IF(AM56&lt;=0,0,ROUND(MIN(AM56,MAX(0,$F56-SUMPRODUCT(($AT$3:$BE$3&lt;AY$3)*$AH56:$AS56))),2))</f>
        <v/>
      </c>
      <c r="AZ56">
        <f>IF(AN56&lt;=0,0,ROUND(MIN(AN56,MAX(0,$F56-SUMPRODUCT(($AT$3:$BE$3&lt;AZ$3)*$AH56:$AS56))),2))</f>
        <v/>
      </c>
      <c r="BA56">
        <f>IF(AO56&lt;=0,0,ROUND(MIN(AO56,MAX(0,$F56-SUMPRODUCT(($AT$3:$BE$3&lt;BA$3)*$AH56:$AS56))),2))</f>
        <v/>
      </c>
      <c r="BB56">
        <f>IF(AP56&lt;=0,0,ROUND(MIN(AP56,MAX(0,$F56-SUMPRODUCT(($AT$3:$BE$3&lt;BB$3)*$AH56:$AS56))),2))</f>
        <v/>
      </c>
      <c r="BC56">
        <f>IF(AQ56&lt;=0,0,ROUND(MIN(AQ56,MAX(0,$F56-SUMPRODUCT(($AT$3:$BE$3&lt;BC$3)*$AH56:$AS56))),2))</f>
        <v/>
      </c>
      <c r="BD56">
        <f>IF(AR56&lt;=0,0,ROUND(MIN(AR56,MAX(0,$F56-SUMPRODUCT(($AT$3:$BE$3&lt;BD$3)*$AH56:$AS56))),2))</f>
        <v/>
      </c>
      <c r="BE56">
        <f>IF(AS56&lt;=0,0,ROUND(MIN(AS56,MAX(0,$F56-SUMPRODUCT(($AT$3:$BE$3&lt;BE$3)*$AH56:$AS56))),2))</f>
        <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row>
    <row r="57">
      <c r="A57" t="n">
        <v>52</v>
      </c>
      <c r="B57" s="29">
        <f>Months!B57</f>
        <v/>
      </c>
      <c r="C57">
        <f>Months!C57</f>
        <v/>
      </c>
      <c r="D57">
        <f>Months!D57</f>
        <v/>
      </c>
      <c r="E57">
        <f>SUM(V57:AG57)</f>
        <v/>
      </c>
      <c r="F57">
        <f>MAX(0,ROUND(C57+D57-E57,2))</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f>IF(AH57&lt;=0,0,ROUND(MIN(AH57,MAX(0,$F57-SUMPRODUCT(($AT$3:$BE$3&lt;AT$3)*$AH57:$AS57))),2))</f>
        <v/>
      </c>
      <c r="AU57">
        <f>IF(AI57&lt;=0,0,ROUND(MIN(AI57,MAX(0,$F57-SUMPRODUCT(($AT$3:$BE$3&lt;AU$3)*$AH57:$AS57))),2))</f>
        <v/>
      </c>
      <c r="AV57">
        <f>IF(AJ57&lt;=0,0,ROUND(MIN(AJ57,MAX(0,$F57-SUMPRODUCT(($AT$3:$BE$3&lt;AV$3)*$AH57:$AS57))),2))</f>
        <v/>
      </c>
      <c r="AW57">
        <f>IF(AK57&lt;=0,0,ROUND(MIN(AK57,MAX(0,$F57-SUMPRODUCT(($AT$3:$BE$3&lt;AW$3)*$AH57:$AS57))),2))</f>
        <v/>
      </c>
      <c r="AX57">
        <f>IF(AL57&lt;=0,0,ROUND(MIN(AL57,MAX(0,$F57-SUMPRODUCT(($AT$3:$BE$3&lt;AX$3)*$AH57:$AS57))),2))</f>
        <v/>
      </c>
      <c r="AY57">
        <f>IF(AM57&lt;=0,0,ROUND(MIN(AM57,MAX(0,$F57-SUMPRODUCT(($AT$3:$BE$3&lt;AY$3)*$AH57:$AS57))),2))</f>
        <v/>
      </c>
      <c r="AZ57">
        <f>IF(AN57&lt;=0,0,ROUND(MIN(AN57,MAX(0,$F57-SUMPRODUCT(($AT$3:$BE$3&lt;AZ$3)*$AH57:$AS57))),2))</f>
        <v/>
      </c>
      <c r="BA57">
        <f>IF(AO57&lt;=0,0,ROUND(MIN(AO57,MAX(0,$F57-SUMPRODUCT(($AT$3:$BE$3&lt;BA$3)*$AH57:$AS57))),2))</f>
        <v/>
      </c>
      <c r="BB57">
        <f>IF(AP57&lt;=0,0,ROUND(MIN(AP57,MAX(0,$F57-SUMPRODUCT(($AT$3:$BE$3&lt;BB$3)*$AH57:$AS57))),2))</f>
        <v/>
      </c>
      <c r="BC57">
        <f>IF(AQ57&lt;=0,0,ROUND(MIN(AQ57,MAX(0,$F57-SUMPRODUCT(($AT$3:$BE$3&lt;BC$3)*$AH57:$AS57))),2))</f>
        <v/>
      </c>
      <c r="BD57">
        <f>IF(AR57&lt;=0,0,ROUND(MIN(AR57,MAX(0,$F57-SUMPRODUCT(($AT$3:$BE$3&lt;BD$3)*$AH57:$AS57))),2))</f>
        <v/>
      </c>
      <c r="BE57">
        <f>IF(AS57&lt;=0,0,ROUND(MIN(AS57,MAX(0,$F57-SUMPRODUCT(($AT$3:$BE$3&lt;BE$3)*$AH57:$AS57))),2))</f>
        <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row>
    <row r="58">
      <c r="A58" t="n">
        <v>53</v>
      </c>
      <c r="B58" s="29">
        <f>Months!B58</f>
        <v/>
      </c>
      <c r="C58">
        <f>Months!C58</f>
        <v/>
      </c>
      <c r="D58">
        <f>Months!D58</f>
        <v/>
      </c>
      <c r="E58">
        <f>SUM(V58:AG58)</f>
        <v/>
      </c>
      <c r="F58">
        <f>MAX(0,ROUND(C58+D58-E58,2))</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f>IF(AH58&lt;=0,0,ROUND(MIN(AH58,MAX(0,$F58-SUMPRODUCT(($AT$3:$BE$3&lt;AT$3)*$AH58:$AS58))),2))</f>
        <v/>
      </c>
      <c r="AU58">
        <f>IF(AI58&lt;=0,0,ROUND(MIN(AI58,MAX(0,$F58-SUMPRODUCT(($AT$3:$BE$3&lt;AU$3)*$AH58:$AS58))),2))</f>
        <v/>
      </c>
      <c r="AV58">
        <f>IF(AJ58&lt;=0,0,ROUND(MIN(AJ58,MAX(0,$F58-SUMPRODUCT(($AT$3:$BE$3&lt;AV$3)*$AH58:$AS58))),2))</f>
        <v/>
      </c>
      <c r="AW58">
        <f>IF(AK58&lt;=0,0,ROUND(MIN(AK58,MAX(0,$F58-SUMPRODUCT(($AT$3:$BE$3&lt;AW$3)*$AH58:$AS58))),2))</f>
        <v/>
      </c>
      <c r="AX58">
        <f>IF(AL58&lt;=0,0,ROUND(MIN(AL58,MAX(0,$F58-SUMPRODUCT(($AT$3:$BE$3&lt;AX$3)*$AH58:$AS58))),2))</f>
        <v/>
      </c>
      <c r="AY58">
        <f>IF(AM58&lt;=0,0,ROUND(MIN(AM58,MAX(0,$F58-SUMPRODUCT(($AT$3:$BE$3&lt;AY$3)*$AH58:$AS58))),2))</f>
        <v/>
      </c>
      <c r="AZ58">
        <f>IF(AN58&lt;=0,0,ROUND(MIN(AN58,MAX(0,$F58-SUMPRODUCT(($AT$3:$BE$3&lt;AZ$3)*$AH58:$AS58))),2))</f>
        <v/>
      </c>
      <c r="BA58">
        <f>IF(AO58&lt;=0,0,ROUND(MIN(AO58,MAX(0,$F58-SUMPRODUCT(($AT$3:$BE$3&lt;BA$3)*$AH58:$AS58))),2))</f>
        <v/>
      </c>
      <c r="BB58">
        <f>IF(AP58&lt;=0,0,ROUND(MIN(AP58,MAX(0,$F58-SUMPRODUCT(($AT$3:$BE$3&lt;BB$3)*$AH58:$AS58))),2))</f>
        <v/>
      </c>
      <c r="BC58">
        <f>IF(AQ58&lt;=0,0,ROUND(MIN(AQ58,MAX(0,$F58-SUMPRODUCT(($AT$3:$BE$3&lt;BC$3)*$AH58:$AS58))),2))</f>
        <v/>
      </c>
      <c r="BD58">
        <f>IF(AR58&lt;=0,0,ROUND(MIN(AR58,MAX(0,$F58-SUMPRODUCT(($AT$3:$BE$3&lt;BD$3)*$AH58:$AS58))),2))</f>
        <v/>
      </c>
      <c r="BE58">
        <f>IF(AS58&lt;=0,0,ROUND(MIN(AS58,MAX(0,$F58-SUMPRODUCT(($AT$3:$BE$3&lt;BE$3)*$AH58:$AS58))),2))</f>
        <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row>
    <row r="59">
      <c r="A59" t="n">
        <v>54</v>
      </c>
      <c r="B59" s="29">
        <f>Months!B59</f>
        <v/>
      </c>
      <c r="C59">
        <f>Months!C59</f>
        <v/>
      </c>
      <c r="D59">
        <f>Months!D59</f>
        <v/>
      </c>
      <c r="E59">
        <f>SUM(V59:AG59)</f>
        <v/>
      </c>
      <c r="F59">
        <f>MAX(0,ROUND(C59+D59-E59,2))</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f>IF(AH59&lt;=0,0,ROUND(MIN(AH59,MAX(0,$F59-SUMPRODUCT(($AT$3:$BE$3&lt;AT$3)*$AH59:$AS59))),2))</f>
        <v/>
      </c>
      <c r="AU59">
        <f>IF(AI59&lt;=0,0,ROUND(MIN(AI59,MAX(0,$F59-SUMPRODUCT(($AT$3:$BE$3&lt;AU$3)*$AH59:$AS59))),2))</f>
        <v/>
      </c>
      <c r="AV59">
        <f>IF(AJ59&lt;=0,0,ROUND(MIN(AJ59,MAX(0,$F59-SUMPRODUCT(($AT$3:$BE$3&lt;AV$3)*$AH59:$AS59))),2))</f>
        <v/>
      </c>
      <c r="AW59">
        <f>IF(AK59&lt;=0,0,ROUND(MIN(AK59,MAX(0,$F59-SUMPRODUCT(($AT$3:$BE$3&lt;AW$3)*$AH59:$AS59))),2))</f>
        <v/>
      </c>
      <c r="AX59">
        <f>IF(AL59&lt;=0,0,ROUND(MIN(AL59,MAX(0,$F59-SUMPRODUCT(($AT$3:$BE$3&lt;AX$3)*$AH59:$AS59))),2))</f>
        <v/>
      </c>
      <c r="AY59">
        <f>IF(AM59&lt;=0,0,ROUND(MIN(AM59,MAX(0,$F59-SUMPRODUCT(($AT$3:$BE$3&lt;AY$3)*$AH59:$AS59))),2))</f>
        <v/>
      </c>
      <c r="AZ59">
        <f>IF(AN59&lt;=0,0,ROUND(MIN(AN59,MAX(0,$F59-SUMPRODUCT(($AT$3:$BE$3&lt;AZ$3)*$AH59:$AS59))),2))</f>
        <v/>
      </c>
      <c r="BA59">
        <f>IF(AO59&lt;=0,0,ROUND(MIN(AO59,MAX(0,$F59-SUMPRODUCT(($AT$3:$BE$3&lt;BA$3)*$AH59:$AS59))),2))</f>
        <v/>
      </c>
      <c r="BB59">
        <f>IF(AP59&lt;=0,0,ROUND(MIN(AP59,MAX(0,$F59-SUMPRODUCT(($AT$3:$BE$3&lt;BB$3)*$AH59:$AS59))),2))</f>
        <v/>
      </c>
      <c r="BC59">
        <f>IF(AQ59&lt;=0,0,ROUND(MIN(AQ59,MAX(0,$F59-SUMPRODUCT(($AT$3:$BE$3&lt;BC$3)*$AH59:$AS59))),2))</f>
        <v/>
      </c>
      <c r="BD59">
        <f>IF(AR59&lt;=0,0,ROUND(MIN(AR59,MAX(0,$F59-SUMPRODUCT(($AT$3:$BE$3&lt;BD$3)*$AH59:$AS59))),2))</f>
        <v/>
      </c>
      <c r="BE59">
        <f>IF(AS59&lt;=0,0,ROUND(MIN(AS59,MAX(0,$F59-SUMPRODUCT(($AT$3:$BE$3&lt;BE$3)*$AH59:$AS59))),2))</f>
        <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row>
    <row r="60">
      <c r="A60" t="n">
        <v>55</v>
      </c>
      <c r="B60" s="29">
        <f>Months!B60</f>
        <v/>
      </c>
      <c r="C60">
        <f>Months!C60</f>
        <v/>
      </c>
      <c r="D60">
        <f>Months!D60</f>
        <v/>
      </c>
      <c r="E60">
        <f>SUM(V60:AG60)</f>
        <v/>
      </c>
      <c r="F60">
        <f>MAX(0,ROUND(C60+D60-E60,2))</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f>IF(AH60&lt;=0,0,ROUND(MIN(AH60,MAX(0,$F60-SUMPRODUCT(($AT$3:$BE$3&lt;AT$3)*$AH60:$AS60))),2))</f>
        <v/>
      </c>
      <c r="AU60">
        <f>IF(AI60&lt;=0,0,ROUND(MIN(AI60,MAX(0,$F60-SUMPRODUCT(($AT$3:$BE$3&lt;AU$3)*$AH60:$AS60))),2))</f>
        <v/>
      </c>
      <c r="AV60">
        <f>IF(AJ60&lt;=0,0,ROUND(MIN(AJ60,MAX(0,$F60-SUMPRODUCT(($AT$3:$BE$3&lt;AV$3)*$AH60:$AS60))),2))</f>
        <v/>
      </c>
      <c r="AW60">
        <f>IF(AK60&lt;=0,0,ROUND(MIN(AK60,MAX(0,$F60-SUMPRODUCT(($AT$3:$BE$3&lt;AW$3)*$AH60:$AS60))),2))</f>
        <v/>
      </c>
      <c r="AX60">
        <f>IF(AL60&lt;=0,0,ROUND(MIN(AL60,MAX(0,$F60-SUMPRODUCT(($AT$3:$BE$3&lt;AX$3)*$AH60:$AS60))),2))</f>
        <v/>
      </c>
      <c r="AY60">
        <f>IF(AM60&lt;=0,0,ROUND(MIN(AM60,MAX(0,$F60-SUMPRODUCT(($AT$3:$BE$3&lt;AY$3)*$AH60:$AS60))),2))</f>
        <v/>
      </c>
      <c r="AZ60">
        <f>IF(AN60&lt;=0,0,ROUND(MIN(AN60,MAX(0,$F60-SUMPRODUCT(($AT$3:$BE$3&lt;AZ$3)*$AH60:$AS60))),2))</f>
        <v/>
      </c>
      <c r="BA60">
        <f>IF(AO60&lt;=0,0,ROUND(MIN(AO60,MAX(0,$F60-SUMPRODUCT(($AT$3:$BE$3&lt;BA$3)*$AH60:$AS60))),2))</f>
        <v/>
      </c>
      <c r="BB60">
        <f>IF(AP60&lt;=0,0,ROUND(MIN(AP60,MAX(0,$F60-SUMPRODUCT(($AT$3:$BE$3&lt;BB$3)*$AH60:$AS60))),2))</f>
        <v/>
      </c>
      <c r="BC60">
        <f>IF(AQ60&lt;=0,0,ROUND(MIN(AQ60,MAX(0,$F60-SUMPRODUCT(($AT$3:$BE$3&lt;BC$3)*$AH60:$AS60))),2))</f>
        <v/>
      </c>
      <c r="BD60">
        <f>IF(AR60&lt;=0,0,ROUND(MIN(AR60,MAX(0,$F60-SUMPRODUCT(($AT$3:$BE$3&lt;BD$3)*$AH60:$AS60))),2))</f>
        <v/>
      </c>
      <c r="BE60">
        <f>IF(AS60&lt;=0,0,ROUND(MIN(AS60,MAX(0,$F60-SUMPRODUCT(($AT$3:$BE$3&lt;BE$3)*$AH60:$AS60))),2))</f>
        <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row>
    <row r="61">
      <c r="A61" t="n">
        <v>56</v>
      </c>
      <c r="B61" s="29">
        <f>Months!B61</f>
        <v/>
      </c>
      <c r="C61">
        <f>Months!C61</f>
        <v/>
      </c>
      <c r="D61">
        <f>Months!D61</f>
        <v/>
      </c>
      <c r="E61">
        <f>SUM(V61:AG61)</f>
        <v/>
      </c>
      <c r="F61">
        <f>MAX(0,ROUND(C61+D61-E61,2))</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f>IF(AH61&lt;=0,0,ROUND(MIN(AH61,MAX(0,$F61-SUMPRODUCT(($AT$3:$BE$3&lt;AT$3)*$AH61:$AS61))),2))</f>
        <v/>
      </c>
      <c r="AU61">
        <f>IF(AI61&lt;=0,0,ROUND(MIN(AI61,MAX(0,$F61-SUMPRODUCT(($AT$3:$BE$3&lt;AU$3)*$AH61:$AS61))),2))</f>
        <v/>
      </c>
      <c r="AV61">
        <f>IF(AJ61&lt;=0,0,ROUND(MIN(AJ61,MAX(0,$F61-SUMPRODUCT(($AT$3:$BE$3&lt;AV$3)*$AH61:$AS61))),2))</f>
        <v/>
      </c>
      <c r="AW61">
        <f>IF(AK61&lt;=0,0,ROUND(MIN(AK61,MAX(0,$F61-SUMPRODUCT(($AT$3:$BE$3&lt;AW$3)*$AH61:$AS61))),2))</f>
        <v/>
      </c>
      <c r="AX61">
        <f>IF(AL61&lt;=0,0,ROUND(MIN(AL61,MAX(0,$F61-SUMPRODUCT(($AT$3:$BE$3&lt;AX$3)*$AH61:$AS61))),2))</f>
        <v/>
      </c>
      <c r="AY61">
        <f>IF(AM61&lt;=0,0,ROUND(MIN(AM61,MAX(0,$F61-SUMPRODUCT(($AT$3:$BE$3&lt;AY$3)*$AH61:$AS61))),2))</f>
        <v/>
      </c>
      <c r="AZ61">
        <f>IF(AN61&lt;=0,0,ROUND(MIN(AN61,MAX(0,$F61-SUMPRODUCT(($AT$3:$BE$3&lt;AZ$3)*$AH61:$AS61))),2))</f>
        <v/>
      </c>
      <c r="BA61">
        <f>IF(AO61&lt;=0,0,ROUND(MIN(AO61,MAX(0,$F61-SUMPRODUCT(($AT$3:$BE$3&lt;BA$3)*$AH61:$AS61))),2))</f>
        <v/>
      </c>
      <c r="BB61">
        <f>IF(AP61&lt;=0,0,ROUND(MIN(AP61,MAX(0,$F61-SUMPRODUCT(($AT$3:$BE$3&lt;BB$3)*$AH61:$AS61))),2))</f>
        <v/>
      </c>
      <c r="BC61">
        <f>IF(AQ61&lt;=0,0,ROUND(MIN(AQ61,MAX(0,$F61-SUMPRODUCT(($AT$3:$BE$3&lt;BC$3)*$AH61:$AS61))),2))</f>
        <v/>
      </c>
      <c r="BD61">
        <f>IF(AR61&lt;=0,0,ROUND(MIN(AR61,MAX(0,$F61-SUMPRODUCT(($AT$3:$BE$3&lt;BD$3)*$AH61:$AS61))),2))</f>
        <v/>
      </c>
      <c r="BE61">
        <f>IF(AS61&lt;=0,0,ROUND(MIN(AS61,MAX(0,$F61-SUMPRODUCT(($AT$3:$BE$3&lt;BE$3)*$AH61:$AS61))),2))</f>
        <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row>
    <row r="62">
      <c r="A62" t="n">
        <v>57</v>
      </c>
      <c r="B62" s="29">
        <f>Months!B62</f>
        <v/>
      </c>
      <c r="C62">
        <f>Months!C62</f>
        <v/>
      </c>
      <c r="D62">
        <f>Months!D62</f>
        <v/>
      </c>
      <c r="E62">
        <f>SUM(V62:AG62)</f>
        <v/>
      </c>
      <c r="F62">
        <f>MAX(0,ROUND(C62+D62-E62,2))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f>IF(AH62&lt;=0,0,ROUND(MIN(AH62,MAX(0,$F62-SUMPRODUCT(($AT$3:$BE$3&lt;AT$3)*$AH62:$AS62))),2))</f>
        <v/>
      </c>
      <c r="AU62">
        <f>IF(AI62&lt;=0,0,ROUND(MIN(AI62,MAX(0,$F62-SUMPRODUCT(($AT$3:$BE$3&lt;AU$3)*$AH62:$AS62))),2))</f>
        <v/>
      </c>
      <c r="AV62">
        <f>IF(AJ62&lt;=0,0,ROUND(MIN(AJ62,MAX(0,$F62-SUMPRODUCT(($AT$3:$BE$3&lt;AV$3)*$AH62:$AS62))),2))</f>
        <v/>
      </c>
      <c r="AW62">
        <f>IF(AK62&lt;=0,0,ROUND(MIN(AK62,MAX(0,$F62-SUMPRODUCT(($AT$3:$BE$3&lt;AW$3)*$AH62:$AS62))),2))</f>
        <v/>
      </c>
      <c r="AX62">
        <f>IF(AL62&lt;=0,0,ROUND(MIN(AL62,MAX(0,$F62-SUMPRODUCT(($AT$3:$BE$3&lt;AX$3)*$AH62:$AS62))),2))</f>
        <v/>
      </c>
      <c r="AY62">
        <f>IF(AM62&lt;=0,0,ROUND(MIN(AM62,MAX(0,$F62-SUMPRODUCT(($AT$3:$BE$3&lt;AY$3)*$AH62:$AS62))),2))</f>
        <v/>
      </c>
      <c r="AZ62">
        <f>IF(AN62&lt;=0,0,ROUND(MIN(AN62,MAX(0,$F62-SUMPRODUCT(($AT$3:$BE$3&lt;AZ$3)*$AH62:$AS62))),2))</f>
        <v/>
      </c>
      <c r="BA62">
        <f>IF(AO62&lt;=0,0,ROUND(MIN(AO62,MAX(0,$F62-SUMPRODUCT(($AT$3:$BE$3&lt;BA$3)*$AH62:$AS62))),2))</f>
        <v/>
      </c>
      <c r="BB62">
        <f>IF(AP62&lt;=0,0,ROUND(MIN(AP62,MAX(0,$F62-SUMPRODUCT(($AT$3:$BE$3&lt;BB$3)*$AH62:$AS62))),2))</f>
        <v/>
      </c>
      <c r="BC62">
        <f>IF(AQ62&lt;=0,0,ROUND(MIN(AQ62,MAX(0,$F62-SUMPRODUCT(($AT$3:$BE$3&lt;BC$3)*$AH62:$AS62))),2))</f>
        <v/>
      </c>
      <c r="BD62">
        <f>IF(AR62&lt;=0,0,ROUND(MIN(AR62,MAX(0,$F62-SUMPRODUCT(($AT$3:$BE$3&lt;BD$3)*$AH62:$AS62))),2))</f>
        <v/>
      </c>
      <c r="BE62">
        <f>IF(AS62&lt;=0,0,ROUND(MIN(AS62,MAX(0,$F62-SUMPRODUCT(($AT$3:$BE$3&lt;BE$3)*$AH62:$AS62))),2))</f>
        <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row>
    <row r="63">
      <c r="A63" t="n">
        <v>58</v>
      </c>
      <c r="B63" s="29">
        <f>Months!B63</f>
        <v/>
      </c>
      <c r="C63">
        <f>Months!C63</f>
        <v/>
      </c>
      <c r="D63">
        <f>Months!D63</f>
        <v/>
      </c>
      <c r="E63">
        <f>SUM(V63:AG63)</f>
        <v/>
      </c>
      <c r="F63">
        <f>MAX(0,ROUND(C63+D63-E63,2))</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f>IF(AH63&lt;=0,0,ROUND(MIN(AH63,MAX(0,$F63-SUMPRODUCT(($AT$3:$BE$3&lt;AT$3)*$AH63:$AS63))),2))</f>
        <v/>
      </c>
      <c r="AU63">
        <f>IF(AI63&lt;=0,0,ROUND(MIN(AI63,MAX(0,$F63-SUMPRODUCT(($AT$3:$BE$3&lt;AU$3)*$AH63:$AS63))),2))</f>
        <v/>
      </c>
      <c r="AV63">
        <f>IF(AJ63&lt;=0,0,ROUND(MIN(AJ63,MAX(0,$F63-SUMPRODUCT(($AT$3:$BE$3&lt;AV$3)*$AH63:$AS63))),2))</f>
        <v/>
      </c>
      <c r="AW63">
        <f>IF(AK63&lt;=0,0,ROUND(MIN(AK63,MAX(0,$F63-SUMPRODUCT(($AT$3:$BE$3&lt;AW$3)*$AH63:$AS63))),2))</f>
        <v/>
      </c>
      <c r="AX63">
        <f>IF(AL63&lt;=0,0,ROUND(MIN(AL63,MAX(0,$F63-SUMPRODUCT(($AT$3:$BE$3&lt;AX$3)*$AH63:$AS63))),2))</f>
        <v/>
      </c>
      <c r="AY63">
        <f>IF(AM63&lt;=0,0,ROUND(MIN(AM63,MAX(0,$F63-SUMPRODUCT(($AT$3:$BE$3&lt;AY$3)*$AH63:$AS63))),2))</f>
        <v/>
      </c>
      <c r="AZ63">
        <f>IF(AN63&lt;=0,0,ROUND(MIN(AN63,MAX(0,$F63-SUMPRODUCT(($AT$3:$BE$3&lt;AZ$3)*$AH63:$AS63))),2))</f>
        <v/>
      </c>
      <c r="BA63">
        <f>IF(AO63&lt;=0,0,ROUND(MIN(AO63,MAX(0,$F63-SUMPRODUCT(($AT$3:$BE$3&lt;BA$3)*$AH63:$AS63))),2))</f>
        <v/>
      </c>
      <c r="BB63">
        <f>IF(AP63&lt;=0,0,ROUND(MIN(AP63,MAX(0,$F63-SUMPRODUCT(($AT$3:$BE$3&lt;BB$3)*$AH63:$AS63))),2))</f>
        <v/>
      </c>
      <c r="BC63">
        <f>IF(AQ63&lt;=0,0,ROUND(MIN(AQ63,MAX(0,$F63-SUMPRODUCT(($AT$3:$BE$3&lt;BC$3)*$AH63:$AS63))),2))</f>
        <v/>
      </c>
      <c r="BD63">
        <f>IF(AR63&lt;=0,0,ROUND(MIN(AR63,MAX(0,$F63-SUMPRODUCT(($AT$3:$BE$3&lt;BD$3)*$AH63:$AS63))),2))</f>
        <v/>
      </c>
      <c r="BE63">
        <f>IF(AS63&lt;=0,0,ROUND(MIN(AS63,MAX(0,$F63-SUMPRODUCT(($AT$3:$BE$3&lt;BE$3)*$AH63:$AS63))),2))</f>
        <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row>
    <row r="64">
      <c r="A64" t="n">
        <v>59</v>
      </c>
      <c r="B64" s="29">
        <f>Months!B64</f>
        <v/>
      </c>
      <c r="C64">
        <f>Months!C64</f>
        <v/>
      </c>
      <c r="D64">
        <f>Months!D64</f>
        <v/>
      </c>
      <c r="E64">
        <f>SUM(V64:AG64)</f>
        <v/>
      </c>
      <c r="F64">
        <f>MAX(0,ROUND(C64+D64-E64,2))</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f>IF(AH64&lt;=0,0,ROUND(MIN(AH64,MAX(0,$F64-SUMPRODUCT(($AT$3:$BE$3&lt;AT$3)*$AH64:$AS64))),2))</f>
        <v/>
      </c>
      <c r="AU64">
        <f>IF(AI64&lt;=0,0,ROUND(MIN(AI64,MAX(0,$F64-SUMPRODUCT(($AT$3:$BE$3&lt;AU$3)*$AH64:$AS64))),2))</f>
        <v/>
      </c>
      <c r="AV64">
        <f>IF(AJ64&lt;=0,0,ROUND(MIN(AJ64,MAX(0,$F64-SUMPRODUCT(($AT$3:$BE$3&lt;AV$3)*$AH64:$AS64))),2))</f>
        <v/>
      </c>
      <c r="AW64">
        <f>IF(AK64&lt;=0,0,ROUND(MIN(AK64,MAX(0,$F64-SUMPRODUCT(($AT$3:$BE$3&lt;AW$3)*$AH64:$AS64))),2))</f>
        <v/>
      </c>
      <c r="AX64">
        <f>IF(AL64&lt;=0,0,ROUND(MIN(AL64,MAX(0,$F64-SUMPRODUCT(($AT$3:$BE$3&lt;AX$3)*$AH64:$AS64))),2))</f>
        <v/>
      </c>
      <c r="AY64">
        <f>IF(AM64&lt;=0,0,ROUND(MIN(AM64,MAX(0,$F64-SUMPRODUCT(($AT$3:$BE$3&lt;AY$3)*$AH64:$AS64))),2))</f>
        <v/>
      </c>
      <c r="AZ64">
        <f>IF(AN64&lt;=0,0,ROUND(MIN(AN64,MAX(0,$F64-SUMPRODUCT(($AT$3:$BE$3&lt;AZ$3)*$AH64:$AS64))),2))</f>
        <v/>
      </c>
      <c r="BA64">
        <f>IF(AO64&lt;=0,0,ROUND(MIN(AO64,MAX(0,$F64-SUMPRODUCT(($AT$3:$BE$3&lt;BA$3)*$AH64:$AS64))),2))</f>
        <v/>
      </c>
      <c r="BB64">
        <f>IF(AP64&lt;=0,0,ROUND(MIN(AP64,MAX(0,$F64-SUMPRODUCT(($AT$3:$BE$3&lt;BB$3)*$AH64:$AS64))),2))</f>
        <v/>
      </c>
      <c r="BC64">
        <f>IF(AQ64&lt;=0,0,ROUND(MIN(AQ64,MAX(0,$F64-SUMPRODUCT(($AT$3:$BE$3&lt;BC$3)*$AH64:$AS64))),2))</f>
        <v/>
      </c>
      <c r="BD64">
        <f>IF(AR64&lt;=0,0,ROUND(MIN(AR64,MAX(0,$F64-SUMPRODUCT(($AT$3:$BE$3&lt;BD$3)*$AH64:$AS64))),2))</f>
        <v/>
      </c>
      <c r="BE64">
        <f>IF(AS64&lt;=0,0,ROUND(MIN(AS64,MAX(0,$F64-SUMPRODUCT(($AT$3:$BE$3&lt;BE$3)*$AH64:$AS64))),2))</f>
        <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row>
    <row r="65">
      <c r="A65" t="n">
        <v>60</v>
      </c>
      <c r="B65" s="29">
        <f>Months!B65</f>
        <v/>
      </c>
      <c r="C65">
        <f>Months!C65</f>
        <v/>
      </c>
      <c r="D65">
        <f>Months!D65</f>
        <v/>
      </c>
      <c r="E65">
        <f>SUM(V65:AG65)</f>
        <v/>
      </c>
      <c r="F65">
        <f>MAX(0,ROUND(C65+D65-E65,2))</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f>IF(AH65&lt;=0,0,ROUND(MIN(AH65,MAX(0,$F65-SUMPRODUCT(($AT$3:$BE$3&lt;AT$3)*$AH65:$AS65))),2))</f>
        <v/>
      </c>
      <c r="AU65">
        <f>IF(AI65&lt;=0,0,ROUND(MIN(AI65,MAX(0,$F65-SUMPRODUCT(($AT$3:$BE$3&lt;AU$3)*$AH65:$AS65))),2))</f>
        <v/>
      </c>
      <c r="AV65">
        <f>IF(AJ65&lt;=0,0,ROUND(MIN(AJ65,MAX(0,$F65-SUMPRODUCT(($AT$3:$BE$3&lt;AV$3)*$AH65:$AS65))),2))</f>
        <v/>
      </c>
      <c r="AW65">
        <f>IF(AK65&lt;=0,0,ROUND(MIN(AK65,MAX(0,$F65-SUMPRODUCT(($AT$3:$BE$3&lt;AW$3)*$AH65:$AS65))),2))</f>
        <v/>
      </c>
      <c r="AX65">
        <f>IF(AL65&lt;=0,0,ROUND(MIN(AL65,MAX(0,$F65-SUMPRODUCT(($AT$3:$BE$3&lt;AX$3)*$AH65:$AS65))),2))</f>
        <v/>
      </c>
      <c r="AY65">
        <f>IF(AM65&lt;=0,0,ROUND(MIN(AM65,MAX(0,$F65-SUMPRODUCT(($AT$3:$BE$3&lt;AY$3)*$AH65:$AS65))),2))</f>
        <v/>
      </c>
      <c r="AZ65">
        <f>IF(AN65&lt;=0,0,ROUND(MIN(AN65,MAX(0,$F65-SUMPRODUCT(($AT$3:$BE$3&lt;AZ$3)*$AH65:$AS65))),2))</f>
        <v/>
      </c>
      <c r="BA65">
        <f>IF(AO65&lt;=0,0,ROUND(MIN(AO65,MAX(0,$F65-SUMPRODUCT(($AT$3:$BE$3&lt;BA$3)*$AH65:$AS65))),2))</f>
        <v/>
      </c>
      <c r="BB65">
        <f>IF(AP65&lt;=0,0,ROUND(MIN(AP65,MAX(0,$F65-SUMPRODUCT(($AT$3:$BE$3&lt;BB$3)*$AH65:$AS65))),2))</f>
        <v/>
      </c>
      <c r="BC65">
        <f>IF(AQ65&lt;=0,0,ROUND(MIN(AQ65,MAX(0,$F65-SUMPRODUCT(($AT$3:$BE$3&lt;BC$3)*$AH65:$AS65))),2))</f>
        <v/>
      </c>
      <c r="BD65">
        <f>IF(AR65&lt;=0,0,ROUND(MIN(AR65,MAX(0,$F65-SUMPRODUCT(($AT$3:$BE$3&lt;BD$3)*$AH65:$AS65))),2))</f>
        <v/>
      </c>
      <c r="BE65">
        <f>IF(AS65&lt;=0,0,ROUND(MIN(AS65,MAX(0,$F65-SUMPRODUCT(($AT$3:$BE$3&lt;BE$3)*$AH65:$AS65))),2))</f>
        <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row>
    <row r="66">
      <c r="A66" t="n">
        <v>61</v>
      </c>
      <c r="B66" s="29">
        <f>Months!B66</f>
        <v/>
      </c>
      <c r="C66">
        <f>Months!C66</f>
        <v/>
      </c>
      <c r="D66">
        <f>Months!D66</f>
        <v/>
      </c>
      <c r="E66">
        <f>SUM(V66:AG66)</f>
        <v/>
      </c>
      <c r="F66">
        <f>MAX(0,ROUND(C66+D66-E66,2))</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f>IF(AH66&lt;=0,0,ROUND(MIN(AH66,MAX(0,$F66-SUMPRODUCT(($AT$3:$BE$3&lt;AT$3)*$AH66:$AS66))),2))</f>
        <v/>
      </c>
      <c r="AU66">
        <f>IF(AI66&lt;=0,0,ROUND(MIN(AI66,MAX(0,$F66-SUMPRODUCT(($AT$3:$BE$3&lt;AU$3)*$AH66:$AS66))),2))</f>
        <v/>
      </c>
      <c r="AV66">
        <f>IF(AJ66&lt;=0,0,ROUND(MIN(AJ66,MAX(0,$F66-SUMPRODUCT(($AT$3:$BE$3&lt;AV$3)*$AH66:$AS66))),2))</f>
        <v/>
      </c>
      <c r="AW66">
        <f>IF(AK66&lt;=0,0,ROUND(MIN(AK66,MAX(0,$F66-SUMPRODUCT(($AT$3:$BE$3&lt;AW$3)*$AH66:$AS66))),2))</f>
        <v/>
      </c>
      <c r="AX66">
        <f>IF(AL66&lt;=0,0,ROUND(MIN(AL66,MAX(0,$F66-SUMPRODUCT(($AT$3:$BE$3&lt;AX$3)*$AH66:$AS66))),2))</f>
        <v/>
      </c>
      <c r="AY66">
        <f>IF(AM66&lt;=0,0,ROUND(MIN(AM66,MAX(0,$F66-SUMPRODUCT(($AT$3:$BE$3&lt;AY$3)*$AH66:$AS66))),2))</f>
        <v/>
      </c>
      <c r="AZ66">
        <f>IF(AN66&lt;=0,0,ROUND(MIN(AN66,MAX(0,$F66-SUMPRODUCT(($AT$3:$BE$3&lt;AZ$3)*$AH66:$AS66))),2))</f>
        <v/>
      </c>
      <c r="BA66">
        <f>IF(AO66&lt;=0,0,ROUND(MIN(AO66,MAX(0,$F66-SUMPRODUCT(($AT$3:$BE$3&lt;BA$3)*$AH66:$AS66))),2))</f>
        <v/>
      </c>
      <c r="BB66">
        <f>IF(AP66&lt;=0,0,ROUND(MIN(AP66,MAX(0,$F66-SUMPRODUCT(($AT$3:$BE$3&lt;BB$3)*$AH66:$AS66))),2))</f>
        <v/>
      </c>
      <c r="BC66">
        <f>IF(AQ66&lt;=0,0,ROUND(MIN(AQ66,MAX(0,$F66-SUMPRODUCT(($AT$3:$BE$3&lt;BC$3)*$AH66:$AS66))),2))</f>
        <v/>
      </c>
      <c r="BD66">
        <f>IF(AR66&lt;=0,0,ROUND(MIN(AR66,MAX(0,$F66-SUMPRODUCT(($AT$3:$BE$3&lt;BD$3)*$AH66:$AS66))),2))</f>
        <v/>
      </c>
      <c r="BE66">
        <f>IF(AS66&lt;=0,0,ROUND(MIN(AS66,MAX(0,$F66-SUMPRODUCT(($AT$3:$BE$3&lt;BE$3)*$AH66:$AS66))),2))</f>
        <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row>
    <row r="67">
      <c r="A67" t="n">
        <v>62</v>
      </c>
      <c r="B67" s="29">
        <f>Months!B67</f>
        <v/>
      </c>
      <c r="C67">
        <f>Months!C67</f>
        <v/>
      </c>
      <c r="D67">
        <f>Months!D67</f>
        <v/>
      </c>
      <c r="E67">
        <f>SUM(V67:AG67)</f>
        <v/>
      </c>
      <c r="F67">
        <f>MAX(0,ROUND(C67+D67-E67,2))</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f>IF(AH67&lt;=0,0,ROUND(MIN(AH67,MAX(0,$F67-SUMPRODUCT(($AT$3:$BE$3&lt;AT$3)*$AH67:$AS67))),2))</f>
        <v/>
      </c>
      <c r="AU67">
        <f>IF(AI67&lt;=0,0,ROUND(MIN(AI67,MAX(0,$F67-SUMPRODUCT(($AT$3:$BE$3&lt;AU$3)*$AH67:$AS67))),2))</f>
        <v/>
      </c>
      <c r="AV67">
        <f>IF(AJ67&lt;=0,0,ROUND(MIN(AJ67,MAX(0,$F67-SUMPRODUCT(($AT$3:$BE$3&lt;AV$3)*$AH67:$AS67))),2))</f>
        <v/>
      </c>
      <c r="AW67">
        <f>IF(AK67&lt;=0,0,ROUND(MIN(AK67,MAX(0,$F67-SUMPRODUCT(($AT$3:$BE$3&lt;AW$3)*$AH67:$AS67))),2))</f>
        <v/>
      </c>
      <c r="AX67">
        <f>IF(AL67&lt;=0,0,ROUND(MIN(AL67,MAX(0,$F67-SUMPRODUCT(($AT$3:$BE$3&lt;AX$3)*$AH67:$AS67))),2))</f>
        <v/>
      </c>
      <c r="AY67">
        <f>IF(AM67&lt;=0,0,ROUND(MIN(AM67,MAX(0,$F67-SUMPRODUCT(($AT$3:$BE$3&lt;AY$3)*$AH67:$AS67))),2))</f>
        <v/>
      </c>
      <c r="AZ67">
        <f>IF(AN67&lt;=0,0,ROUND(MIN(AN67,MAX(0,$F67-SUMPRODUCT(($AT$3:$BE$3&lt;AZ$3)*$AH67:$AS67))),2))</f>
        <v/>
      </c>
      <c r="BA67">
        <f>IF(AO67&lt;=0,0,ROUND(MIN(AO67,MAX(0,$F67-SUMPRODUCT(($AT$3:$BE$3&lt;BA$3)*$AH67:$AS67))),2))</f>
        <v/>
      </c>
      <c r="BB67">
        <f>IF(AP67&lt;=0,0,ROUND(MIN(AP67,MAX(0,$F67-SUMPRODUCT(($AT$3:$BE$3&lt;BB$3)*$AH67:$AS67))),2))</f>
        <v/>
      </c>
      <c r="BC67">
        <f>IF(AQ67&lt;=0,0,ROUND(MIN(AQ67,MAX(0,$F67-SUMPRODUCT(($AT$3:$BE$3&lt;BC$3)*$AH67:$AS67))),2))</f>
        <v/>
      </c>
      <c r="BD67">
        <f>IF(AR67&lt;=0,0,ROUND(MIN(AR67,MAX(0,$F67-SUMPRODUCT(($AT$3:$BE$3&lt;BD$3)*$AH67:$AS67))),2))</f>
        <v/>
      </c>
      <c r="BE67">
        <f>IF(AS67&lt;=0,0,ROUND(MIN(AS67,MAX(0,$F67-SUMPRODUCT(($AT$3:$BE$3&lt;BE$3)*$AH67:$AS67))),2))</f>
        <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row>
    <row r="68">
      <c r="A68" t="n">
        <v>63</v>
      </c>
      <c r="B68" s="29">
        <f>Months!B68</f>
        <v/>
      </c>
      <c r="C68">
        <f>Months!C68</f>
        <v/>
      </c>
      <c r="D68">
        <f>Months!D68</f>
        <v/>
      </c>
      <c r="E68">
        <f>SUM(V68:AG68)</f>
        <v/>
      </c>
      <c r="F68">
        <f>MAX(0,ROUND(C68+D68-E68,2))</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f>IF(AH68&lt;=0,0,ROUND(MIN(AH68,MAX(0,$F68-SUMPRODUCT(($AT$3:$BE$3&lt;AT$3)*$AH68:$AS68))),2))</f>
        <v/>
      </c>
      <c r="AU68">
        <f>IF(AI68&lt;=0,0,ROUND(MIN(AI68,MAX(0,$F68-SUMPRODUCT(($AT$3:$BE$3&lt;AU$3)*$AH68:$AS68))),2))</f>
        <v/>
      </c>
      <c r="AV68">
        <f>IF(AJ68&lt;=0,0,ROUND(MIN(AJ68,MAX(0,$F68-SUMPRODUCT(($AT$3:$BE$3&lt;AV$3)*$AH68:$AS68))),2))</f>
        <v/>
      </c>
      <c r="AW68">
        <f>IF(AK68&lt;=0,0,ROUND(MIN(AK68,MAX(0,$F68-SUMPRODUCT(($AT$3:$BE$3&lt;AW$3)*$AH68:$AS68))),2))</f>
        <v/>
      </c>
      <c r="AX68">
        <f>IF(AL68&lt;=0,0,ROUND(MIN(AL68,MAX(0,$F68-SUMPRODUCT(($AT$3:$BE$3&lt;AX$3)*$AH68:$AS68))),2))</f>
        <v/>
      </c>
      <c r="AY68">
        <f>IF(AM68&lt;=0,0,ROUND(MIN(AM68,MAX(0,$F68-SUMPRODUCT(($AT$3:$BE$3&lt;AY$3)*$AH68:$AS68))),2))</f>
        <v/>
      </c>
      <c r="AZ68">
        <f>IF(AN68&lt;=0,0,ROUND(MIN(AN68,MAX(0,$F68-SUMPRODUCT(($AT$3:$BE$3&lt;AZ$3)*$AH68:$AS68))),2))</f>
        <v/>
      </c>
      <c r="BA68">
        <f>IF(AO68&lt;=0,0,ROUND(MIN(AO68,MAX(0,$F68-SUMPRODUCT(($AT$3:$BE$3&lt;BA$3)*$AH68:$AS68))),2))</f>
        <v/>
      </c>
      <c r="BB68">
        <f>IF(AP68&lt;=0,0,ROUND(MIN(AP68,MAX(0,$F68-SUMPRODUCT(($AT$3:$BE$3&lt;BB$3)*$AH68:$AS68))),2))</f>
        <v/>
      </c>
      <c r="BC68">
        <f>IF(AQ68&lt;=0,0,ROUND(MIN(AQ68,MAX(0,$F68-SUMPRODUCT(($AT$3:$BE$3&lt;BC$3)*$AH68:$AS68))),2))</f>
        <v/>
      </c>
      <c r="BD68">
        <f>IF(AR68&lt;=0,0,ROUND(MIN(AR68,MAX(0,$F68-SUMPRODUCT(($AT$3:$BE$3&lt;BD$3)*$AH68:$AS68))),2))</f>
        <v/>
      </c>
      <c r="BE68">
        <f>IF(AS68&lt;=0,0,ROUND(MIN(AS68,MAX(0,$F68-SUMPRODUCT(($AT$3:$BE$3&lt;BE$3)*$AH68:$AS68))),2))</f>
        <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row>
    <row r="69">
      <c r="A69" t="n">
        <v>64</v>
      </c>
      <c r="B69" s="29">
        <f>Months!B69</f>
        <v/>
      </c>
      <c r="C69">
        <f>Months!C69</f>
        <v/>
      </c>
      <c r="D69">
        <f>Months!D69</f>
        <v/>
      </c>
      <c r="E69">
        <f>SUM(V69:AG69)</f>
        <v/>
      </c>
      <c r="F69">
        <f>MAX(0,ROUND(C69+D69-E69,2))</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f>IF(AH69&lt;=0,0,ROUND(MIN(AH69,MAX(0,$F69-SUMPRODUCT(($AT$3:$BE$3&lt;AT$3)*$AH69:$AS69))),2))</f>
        <v/>
      </c>
      <c r="AU69">
        <f>IF(AI69&lt;=0,0,ROUND(MIN(AI69,MAX(0,$F69-SUMPRODUCT(($AT$3:$BE$3&lt;AU$3)*$AH69:$AS69))),2))</f>
        <v/>
      </c>
      <c r="AV69">
        <f>IF(AJ69&lt;=0,0,ROUND(MIN(AJ69,MAX(0,$F69-SUMPRODUCT(($AT$3:$BE$3&lt;AV$3)*$AH69:$AS69))),2))</f>
        <v/>
      </c>
      <c r="AW69">
        <f>IF(AK69&lt;=0,0,ROUND(MIN(AK69,MAX(0,$F69-SUMPRODUCT(($AT$3:$BE$3&lt;AW$3)*$AH69:$AS69))),2))</f>
        <v/>
      </c>
      <c r="AX69">
        <f>IF(AL69&lt;=0,0,ROUND(MIN(AL69,MAX(0,$F69-SUMPRODUCT(($AT$3:$BE$3&lt;AX$3)*$AH69:$AS69))),2))</f>
        <v/>
      </c>
      <c r="AY69">
        <f>IF(AM69&lt;=0,0,ROUND(MIN(AM69,MAX(0,$F69-SUMPRODUCT(($AT$3:$BE$3&lt;AY$3)*$AH69:$AS69))),2))</f>
        <v/>
      </c>
      <c r="AZ69">
        <f>IF(AN69&lt;=0,0,ROUND(MIN(AN69,MAX(0,$F69-SUMPRODUCT(($AT$3:$BE$3&lt;AZ$3)*$AH69:$AS69))),2))</f>
        <v/>
      </c>
      <c r="BA69">
        <f>IF(AO69&lt;=0,0,ROUND(MIN(AO69,MAX(0,$F69-SUMPRODUCT(($AT$3:$BE$3&lt;BA$3)*$AH69:$AS69))),2))</f>
        <v/>
      </c>
      <c r="BB69">
        <f>IF(AP69&lt;=0,0,ROUND(MIN(AP69,MAX(0,$F69-SUMPRODUCT(($AT$3:$BE$3&lt;BB$3)*$AH69:$AS69))),2))</f>
        <v/>
      </c>
      <c r="BC69">
        <f>IF(AQ69&lt;=0,0,ROUND(MIN(AQ69,MAX(0,$F69-SUMPRODUCT(($AT$3:$BE$3&lt;BC$3)*$AH69:$AS69))),2))</f>
        <v/>
      </c>
      <c r="BD69">
        <f>IF(AR69&lt;=0,0,ROUND(MIN(AR69,MAX(0,$F69-SUMPRODUCT(($AT$3:$BE$3&lt;BD$3)*$AH69:$AS69))),2))</f>
        <v/>
      </c>
      <c r="BE69">
        <f>IF(AS69&lt;=0,0,ROUND(MIN(AS69,MAX(0,$F69-SUMPRODUCT(($AT$3:$BE$3&lt;BE$3)*$AH69:$AS69))),2))</f>
        <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row>
    <row r="70">
      <c r="A70" t="n">
        <v>65</v>
      </c>
      <c r="B70" s="29">
        <f>Months!B70</f>
        <v/>
      </c>
      <c r="C70">
        <f>Months!C70</f>
        <v/>
      </c>
      <c r="D70">
        <f>Months!D70</f>
        <v/>
      </c>
      <c r="E70">
        <f>SUM(V70:AG70)</f>
        <v/>
      </c>
      <c r="F70">
        <f>MAX(0,ROUND(C70+D70-E70,2))</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f>IF(AH70&lt;=0,0,ROUND(MIN(AH70,MAX(0,$F70-SUMPRODUCT(($AT$3:$BE$3&lt;AT$3)*$AH70:$AS70))),2))</f>
        <v/>
      </c>
      <c r="AU70">
        <f>IF(AI70&lt;=0,0,ROUND(MIN(AI70,MAX(0,$F70-SUMPRODUCT(($AT$3:$BE$3&lt;AU$3)*$AH70:$AS70))),2))</f>
        <v/>
      </c>
      <c r="AV70">
        <f>IF(AJ70&lt;=0,0,ROUND(MIN(AJ70,MAX(0,$F70-SUMPRODUCT(($AT$3:$BE$3&lt;AV$3)*$AH70:$AS70))),2))</f>
        <v/>
      </c>
      <c r="AW70">
        <f>IF(AK70&lt;=0,0,ROUND(MIN(AK70,MAX(0,$F70-SUMPRODUCT(($AT$3:$BE$3&lt;AW$3)*$AH70:$AS70))),2))</f>
        <v/>
      </c>
      <c r="AX70">
        <f>IF(AL70&lt;=0,0,ROUND(MIN(AL70,MAX(0,$F70-SUMPRODUCT(($AT$3:$BE$3&lt;AX$3)*$AH70:$AS70))),2))</f>
        <v/>
      </c>
      <c r="AY70">
        <f>IF(AM70&lt;=0,0,ROUND(MIN(AM70,MAX(0,$F70-SUMPRODUCT(($AT$3:$BE$3&lt;AY$3)*$AH70:$AS70))),2))</f>
        <v/>
      </c>
      <c r="AZ70">
        <f>IF(AN70&lt;=0,0,ROUND(MIN(AN70,MAX(0,$F70-SUMPRODUCT(($AT$3:$BE$3&lt;AZ$3)*$AH70:$AS70))),2))</f>
        <v/>
      </c>
      <c r="BA70">
        <f>IF(AO70&lt;=0,0,ROUND(MIN(AO70,MAX(0,$F70-SUMPRODUCT(($AT$3:$BE$3&lt;BA$3)*$AH70:$AS70))),2))</f>
        <v/>
      </c>
      <c r="BB70">
        <f>IF(AP70&lt;=0,0,ROUND(MIN(AP70,MAX(0,$F70-SUMPRODUCT(($AT$3:$BE$3&lt;BB$3)*$AH70:$AS70))),2))</f>
        <v/>
      </c>
      <c r="BC70">
        <f>IF(AQ70&lt;=0,0,ROUND(MIN(AQ70,MAX(0,$F70-SUMPRODUCT(($AT$3:$BE$3&lt;BC$3)*$AH70:$AS70))),2))</f>
        <v/>
      </c>
      <c r="BD70">
        <f>IF(AR70&lt;=0,0,ROUND(MIN(AR70,MAX(0,$F70-SUMPRODUCT(($AT$3:$BE$3&lt;BD$3)*$AH70:$AS70))),2))</f>
        <v/>
      </c>
      <c r="BE70">
        <f>IF(AS70&lt;=0,0,ROUND(MIN(AS70,MAX(0,$F70-SUMPRODUCT(($AT$3:$BE$3&lt;BE$3)*$AH70:$AS70))),2))</f>
        <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row>
    <row r="71">
      <c r="A71" t="n">
        <v>66</v>
      </c>
      <c r="B71" s="29">
        <f>Months!B71</f>
        <v/>
      </c>
      <c r="C71">
        <f>Months!C71</f>
        <v/>
      </c>
      <c r="D71">
        <f>Months!D71</f>
        <v/>
      </c>
      <c r="E71">
        <f>SUM(V71:AG71)</f>
        <v/>
      </c>
      <c r="F71">
        <f>MAX(0,ROUND(C71+D71-E71,2))</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f>IF(AH71&lt;=0,0,ROUND(MIN(AH71,MAX(0,$F71-SUMPRODUCT(($AT$3:$BE$3&lt;AT$3)*$AH71:$AS71))),2))</f>
        <v/>
      </c>
      <c r="AU71">
        <f>IF(AI71&lt;=0,0,ROUND(MIN(AI71,MAX(0,$F71-SUMPRODUCT(($AT$3:$BE$3&lt;AU$3)*$AH71:$AS71))),2))</f>
        <v/>
      </c>
      <c r="AV71">
        <f>IF(AJ71&lt;=0,0,ROUND(MIN(AJ71,MAX(0,$F71-SUMPRODUCT(($AT$3:$BE$3&lt;AV$3)*$AH71:$AS71))),2))</f>
        <v/>
      </c>
      <c r="AW71">
        <f>IF(AK71&lt;=0,0,ROUND(MIN(AK71,MAX(0,$F71-SUMPRODUCT(($AT$3:$BE$3&lt;AW$3)*$AH71:$AS71))),2))</f>
        <v/>
      </c>
      <c r="AX71">
        <f>IF(AL71&lt;=0,0,ROUND(MIN(AL71,MAX(0,$F71-SUMPRODUCT(($AT$3:$BE$3&lt;AX$3)*$AH71:$AS71))),2))</f>
        <v/>
      </c>
      <c r="AY71">
        <f>IF(AM71&lt;=0,0,ROUND(MIN(AM71,MAX(0,$F71-SUMPRODUCT(($AT$3:$BE$3&lt;AY$3)*$AH71:$AS71))),2))</f>
        <v/>
      </c>
      <c r="AZ71">
        <f>IF(AN71&lt;=0,0,ROUND(MIN(AN71,MAX(0,$F71-SUMPRODUCT(($AT$3:$BE$3&lt;AZ$3)*$AH71:$AS71))),2))</f>
        <v/>
      </c>
      <c r="BA71">
        <f>IF(AO71&lt;=0,0,ROUND(MIN(AO71,MAX(0,$F71-SUMPRODUCT(($AT$3:$BE$3&lt;BA$3)*$AH71:$AS71))),2))</f>
        <v/>
      </c>
      <c r="BB71">
        <f>IF(AP71&lt;=0,0,ROUND(MIN(AP71,MAX(0,$F71-SUMPRODUCT(($AT$3:$BE$3&lt;BB$3)*$AH71:$AS71))),2))</f>
        <v/>
      </c>
      <c r="BC71">
        <f>IF(AQ71&lt;=0,0,ROUND(MIN(AQ71,MAX(0,$F71-SUMPRODUCT(($AT$3:$BE$3&lt;BC$3)*$AH71:$AS71))),2))</f>
        <v/>
      </c>
      <c r="BD71">
        <f>IF(AR71&lt;=0,0,ROUND(MIN(AR71,MAX(0,$F71-SUMPRODUCT(($AT$3:$BE$3&lt;BD$3)*$AH71:$AS71))),2))</f>
        <v/>
      </c>
      <c r="BE71">
        <f>IF(AS71&lt;=0,0,ROUND(MIN(AS71,MAX(0,$F71-SUMPRODUCT(($AT$3:$BE$3&lt;BE$3)*$AH71:$AS71))),2))</f>
        <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row>
    <row r="72">
      <c r="A72" t="n">
        <v>67</v>
      </c>
      <c r="B72" s="29">
        <f>Months!B72</f>
        <v/>
      </c>
      <c r="C72">
        <f>Months!C72</f>
        <v/>
      </c>
      <c r="D72">
        <f>Months!D72</f>
        <v/>
      </c>
      <c r="E72">
        <f>SUM(V72:AG72)</f>
        <v/>
      </c>
      <c r="F72">
        <f>MAX(0,ROUND(C72+D72-E72,2))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f>IF(AH72&lt;=0,0,ROUND(MIN(AH72,MAX(0,$F72-SUMPRODUCT(($AT$3:$BE$3&lt;AT$3)*$AH72:$AS72))),2))</f>
        <v/>
      </c>
      <c r="AU72">
        <f>IF(AI72&lt;=0,0,ROUND(MIN(AI72,MAX(0,$F72-SUMPRODUCT(($AT$3:$BE$3&lt;AU$3)*$AH72:$AS72))),2))</f>
        <v/>
      </c>
      <c r="AV72">
        <f>IF(AJ72&lt;=0,0,ROUND(MIN(AJ72,MAX(0,$F72-SUMPRODUCT(($AT$3:$BE$3&lt;AV$3)*$AH72:$AS72))),2))</f>
        <v/>
      </c>
      <c r="AW72">
        <f>IF(AK72&lt;=0,0,ROUND(MIN(AK72,MAX(0,$F72-SUMPRODUCT(($AT$3:$BE$3&lt;AW$3)*$AH72:$AS72))),2))</f>
        <v/>
      </c>
      <c r="AX72">
        <f>IF(AL72&lt;=0,0,ROUND(MIN(AL72,MAX(0,$F72-SUMPRODUCT(($AT$3:$BE$3&lt;AX$3)*$AH72:$AS72))),2))</f>
        <v/>
      </c>
      <c r="AY72">
        <f>IF(AM72&lt;=0,0,ROUND(MIN(AM72,MAX(0,$F72-SUMPRODUCT(($AT$3:$BE$3&lt;AY$3)*$AH72:$AS72))),2))</f>
        <v/>
      </c>
      <c r="AZ72">
        <f>IF(AN72&lt;=0,0,ROUND(MIN(AN72,MAX(0,$F72-SUMPRODUCT(($AT$3:$BE$3&lt;AZ$3)*$AH72:$AS72))),2))</f>
        <v/>
      </c>
      <c r="BA72">
        <f>IF(AO72&lt;=0,0,ROUND(MIN(AO72,MAX(0,$F72-SUMPRODUCT(($AT$3:$BE$3&lt;BA$3)*$AH72:$AS72))),2))</f>
        <v/>
      </c>
      <c r="BB72">
        <f>IF(AP72&lt;=0,0,ROUND(MIN(AP72,MAX(0,$F72-SUMPRODUCT(($AT$3:$BE$3&lt;BB$3)*$AH72:$AS72))),2))</f>
        <v/>
      </c>
      <c r="BC72">
        <f>IF(AQ72&lt;=0,0,ROUND(MIN(AQ72,MAX(0,$F72-SUMPRODUCT(($AT$3:$BE$3&lt;BC$3)*$AH72:$AS72))),2))</f>
        <v/>
      </c>
      <c r="BD72">
        <f>IF(AR72&lt;=0,0,ROUND(MIN(AR72,MAX(0,$F72-SUMPRODUCT(($AT$3:$BE$3&lt;BD$3)*$AH72:$AS72))),2))</f>
        <v/>
      </c>
      <c r="BE72">
        <f>IF(AS72&lt;=0,0,ROUND(MIN(AS72,MAX(0,$F72-SUMPRODUCT(($AT$3:$BE$3&lt;BE$3)*$AH72:$AS72))),2))</f>
        <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row>
    <row r="73">
      <c r="A73" t="n">
        <v>68</v>
      </c>
      <c r="B73" s="29">
        <f>Months!B73</f>
        <v/>
      </c>
      <c r="C73">
        <f>Months!C73</f>
        <v/>
      </c>
      <c r="D73">
        <f>Months!D73</f>
        <v/>
      </c>
      <c r="E73">
        <f>SUM(V73:AG73)</f>
        <v/>
      </c>
      <c r="F73">
        <f>MAX(0,ROUND(C73+D73-E73,2))</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f>IF(AH73&lt;=0,0,ROUND(MIN(AH73,MAX(0,$F73-SUMPRODUCT(($AT$3:$BE$3&lt;AT$3)*$AH73:$AS73))),2))</f>
        <v/>
      </c>
      <c r="AU73">
        <f>IF(AI73&lt;=0,0,ROUND(MIN(AI73,MAX(0,$F73-SUMPRODUCT(($AT$3:$BE$3&lt;AU$3)*$AH73:$AS73))),2))</f>
        <v/>
      </c>
      <c r="AV73">
        <f>IF(AJ73&lt;=0,0,ROUND(MIN(AJ73,MAX(0,$F73-SUMPRODUCT(($AT$3:$BE$3&lt;AV$3)*$AH73:$AS73))),2))</f>
        <v/>
      </c>
      <c r="AW73">
        <f>IF(AK73&lt;=0,0,ROUND(MIN(AK73,MAX(0,$F73-SUMPRODUCT(($AT$3:$BE$3&lt;AW$3)*$AH73:$AS73))),2))</f>
        <v/>
      </c>
      <c r="AX73">
        <f>IF(AL73&lt;=0,0,ROUND(MIN(AL73,MAX(0,$F73-SUMPRODUCT(($AT$3:$BE$3&lt;AX$3)*$AH73:$AS73))),2))</f>
        <v/>
      </c>
      <c r="AY73">
        <f>IF(AM73&lt;=0,0,ROUND(MIN(AM73,MAX(0,$F73-SUMPRODUCT(($AT$3:$BE$3&lt;AY$3)*$AH73:$AS73))),2))</f>
        <v/>
      </c>
      <c r="AZ73">
        <f>IF(AN73&lt;=0,0,ROUND(MIN(AN73,MAX(0,$F73-SUMPRODUCT(($AT$3:$BE$3&lt;AZ$3)*$AH73:$AS73))),2))</f>
        <v/>
      </c>
      <c r="BA73">
        <f>IF(AO73&lt;=0,0,ROUND(MIN(AO73,MAX(0,$F73-SUMPRODUCT(($AT$3:$BE$3&lt;BA$3)*$AH73:$AS73))),2))</f>
        <v/>
      </c>
      <c r="BB73">
        <f>IF(AP73&lt;=0,0,ROUND(MIN(AP73,MAX(0,$F73-SUMPRODUCT(($AT$3:$BE$3&lt;BB$3)*$AH73:$AS73))),2))</f>
        <v/>
      </c>
      <c r="BC73">
        <f>IF(AQ73&lt;=0,0,ROUND(MIN(AQ73,MAX(0,$F73-SUMPRODUCT(($AT$3:$BE$3&lt;BC$3)*$AH73:$AS73))),2))</f>
        <v/>
      </c>
      <c r="BD73">
        <f>IF(AR73&lt;=0,0,ROUND(MIN(AR73,MAX(0,$F73-SUMPRODUCT(($AT$3:$BE$3&lt;BD$3)*$AH73:$AS73))),2))</f>
        <v/>
      </c>
      <c r="BE73">
        <f>IF(AS73&lt;=0,0,ROUND(MIN(AS73,MAX(0,$F73-SUMPRODUCT(($AT$3:$BE$3&lt;BE$3)*$AH73:$AS73))),2))</f>
        <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row>
    <row r="74">
      <c r="A74" t="n">
        <v>69</v>
      </c>
      <c r="B74" s="29">
        <f>Months!B74</f>
        <v/>
      </c>
      <c r="C74">
        <f>Months!C74</f>
        <v/>
      </c>
      <c r="D74">
        <f>Months!D74</f>
        <v/>
      </c>
      <c r="E74">
        <f>SUM(V74:AG74)</f>
        <v/>
      </c>
      <c r="F74">
        <f>MAX(0,ROUND(C74+D74-E74,2))</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f>IF(AH74&lt;=0,0,ROUND(MIN(AH74,MAX(0,$F74-SUMPRODUCT(($AT$3:$BE$3&lt;AT$3)*$AH74:$AS74))),2))</f>
        <v/>
      </c>
      <c r="AU74">
        <f>IF(AI74&lt;=0,0,ROUND(MIN(AI74,MAX(0,$F74-SUMPRODUCT(($AT$3:$BE$3&lt;AU$3)*$AH74:$AS74))),2))</f>
        <v/>
      </c>
      <c r="AV74">
        <f>IF(AJ74&lt;=0,0,ROUND(MIN(AJ74,MAX(0,$F74-SUMPRODUCT(($AT$3:$BE$3&lt;AV$3)*$AH74:$AS74))),2))</f>
        <v/>
      </c>
      <c r="AW74">
        <f>IF(AK74&lt;=0,0,ROUND(MIN(AK74,MAX(0,$F74-SUMPRODUCT(($AT$3:$BE$3&lt;AW$3)*$AH74:$AS74))),2))</f>
        <v/>
      </c>
      <c r="AX74">
        <f>IF(AL74&lt;=0,0,ROUND(MIN(AL74,MAX(0,$F74-SUMPRODUCT(($AT$3:$BE$3&lt;AX$3)*$AH74:$AS74))),2))</f>
        <v/>
      </c>
      <c r="AY74">
        <f>IF(AM74&lt;=0,0,ROUND(MIN(AM74,MAX(0,$F74-SUMPRODUCT(($AT$3:$BE$3&lt;AY$3)*$AH74:$AS74))),2))</f>
        <v/>
      </c>
      <c r="AZ74">
        <f>IF(AN74&lt;=0,0,ROUND(MIN(AN74,MAX(0,$F74-SUMPRODUCT(($AT$3:$BE$3&lt;AZ$3)*$AH74:$AS74))),2))</f>
        <v/>
      </c>
      <c r="BA74">
        <f>IF(AO74&lt;=0,0,ROUND(MIN(AO74,MAX(0,$F74-SUMPRODUCT(($AT$3:$BE$3&lt;BA$3)*$AH74:$AS74))),2))</f>
        <v/>
      </c>
      <c r="BB74">
        <f>IF(AP74&lt;=0,0,ROUND(MIN(AP74,MAX(0,$F74-SUMPRODUCT(($AT$3:$BE$3&lt;BB$3)*$AH74:$AS74))),2))</f>
        <v/>
      </c>
      <c r="BC74">
        <f>IF(AQ74&lt;=0,0,ROUND(MIN(AQ74,MAX(0,$F74-SUMPRODUCT(($AT$3:$BE$3&lt;BC$3)*$AH74:$AS74))),2))</f>
        <v/>
      </c>
      <c r="BD74">
        <f>IF(AR74&lt;=0,0,ROUND(MIN(AR74,MAX(0,$F74-SUMPRODUCT(($AT$3:$BE$3&lt;BD$3)*$AH74:$AS74))),2))</f>
        <v/>
      </c>
      <c r="BE74">
        <f>IF(AS74&lt;=0,0,ROUND(MIN(AS74,MAX(0,$F74-SUMPRODUCT(($AT$3:$BE$3&lt;BE$3)*$AH74:$AS74))),2))</f>
        <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row>
    <row r="75">
      <c r="A75" t="n">
        <v>70</v>
      </c>
      <c r="B75" s="29">
        <f>Months!B75</f>
        <v/>
      </c>
      <c r="C75">
        <f>Months!C75</f>
        <v/>
      </c>
      <c r="D75">
        <f>Months!D75</f>
        <v/>
      </c>
      <c r="E75">
        <f>SUM(V75:AG75)</f>
        <v/>
      </c>
      <c r="F75">
        <f>MAX(0,ROUND(C75+D75-E75,2))</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f>IF(AH75&lt;=0,0,ROUND(MIN(AH75,MAX(0,$F75-SUMPRODUCT(($AT$3:$BE$3&lt;AT$3)*$AH75:$AS75))),2))</f>
        <v/>
      </c>
      <c r="AU75">
        <f>IF(AI75&lt;=0,0,ROUND(MIN(AI75,MAX(0,$F75-SUMPRODUCT(($AT$3:$BE$3&lt;AU$3)*$AH75:$AS75))),2))</f>
        <v/>
      </c>
      <c r="AV75">
        <f>IF(AJ75&lt;=0,0,ROUND(MIN(AJ75,MAX(0,$F75-SUMPRODUCT(($AT$3:$BE$3&lt;AV$3)*$AH75:$AS75))),2))</f>
        <v/>
      </c>
      <c r="AW75">
        <f>IF(AK75&lt;=0,0,ROUND(MIN(AK75,MAX(0,$F75-SUMPRODUCT(($AT$3:$BE$3&lt;AW$3)*$AH75:$AS75))),2))</f>
        <v/>
      </c>
      <c r="AX75">
        <f>IF(AL75&lt;=0,0,ROUND(MIN(AL75,MAX(0,$F75-SUMPRODUCT(($AT$3:$BE$3&lt;AX$3)*$AH75:$AS75))),2))</f>
        <v/>
      </c>
      <c r="AY75">
        <f>IF(AM75&lt;=0,0,ROUND(MIN(AM75,MAX(0,$F75-SUMPRODUCT(($AT$3:$BE$3&lt;AY$3)*$AH75:$AS75))),2))</f>
        <v/>
      </c>
      <c r="AZ75">
        <f>IF(AN75&lt;=0,0,ROUND(MIN(AN75,MAX(0,$F75-SUMPRODUCT(($AT$3:$BE$3&lt;AZ$3)*$AH75:$AS75))),2))</f>
        <v/>
      </c>
      <c r="BA75">
        <f>IF(AO75&lt;=0,0,ROUND(MIN(AO75,MAX(0,$F75-SUMPRODUCT(($AT$3:$BE$3&lt;BA$3)*$AH75:$AS75))),2))</f>
        <v/>
      </c>
      <c r="BB75">
        <f>IF(AP75&lt;=0,0,ROUND(MIN(AP75,MAX(0,$F75-SUMPRODUCT(($AT$3:$BE$3&lt;BB$3)*$AH75:$AS75))),2))</f>
        <v/>
      </c>
      <c r="BC75">
        <f>IF(AQ75&lt;=0,0,ROUND(MIN(AQ75,MAX(0,$F75-SUMPRODUCT(($AT$3:$BE$3&lt;BC$3)*$AH75:$AS75))),2))</f>
        <v/>
      </c>
      <c r="BD75">
        <f>IF(AR75&lt;=0,0,ROUND(MIN(AR75,MAX(0,$F75-SUMPRODUCT(($AT$3:$BE$3&lt;BD$3)*$AH75:$AS75))),2))</f>
        <v/>
      </c>
      <c r="BE75">
        <f>IF(AS75&lt;=0,0,ROUND(MIN(AS75,MAX(0,$F75-SUMPRODUCT(($AT$3:$BE$3&lt;BE$3)*$AH75:$AS75))),2))</f>
        <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row>
    <row r="76">
      <c r="A76" t="n">
        <v>71</v>
      </c>
      <c r="B76" s="29">
        <f>Months!B76</f>
        <v/>
      </c>
      <c r="C76">
        <f>Months!C76</f>
        <v/>
      </c>
      <c r="D76">
        <f>Months!D76</f>
        <v/>
      </c>
      <c r="E76">
        <f>SUM(V76:AG76)</f>
        <v/>
      </c>
      <c r="F76">
        <f>MAX(0,ROUND(C76+D76-E76,2))</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f>IF(AH76&lt;=0,0,ROUND(MIN(AH76,MAX(0,$F76-SUMPRODUCT(($AT$3:$BE$3&lt;AT$3)*$AH76:$AS76))),2))</f>
        <v/>
      </c>
      <c r="AU76">
        <f>IF(AI76&lt;=0,0,ROUND(MIN(AI76,MAX(0,$F76-SUMPRODUCT(($AT$3:$BE$3&lt;AU$3)*$AH76:$AS76))),2))</f>
        <v/>
      </c>
      <c r="AV76">
        <f>IF(AJ76&lt;=0,0,ROUND(MIN(AJ76,MAX(0,$F76-SUMPRODUCT(($AT$3:$BE$3&lt;AV$3)*$AH76:$AS76))),2))</f>
        <v/>
      </c>
      <c r="AW76">
        <f>IF(AK76&lt;=0,0,ROUND(MIN(AK76,MAX(0,$F76-SUMPRODUCT(($AT$3:$BE$3&lt;AW$3)*$AH76:$AS76))),2))</f>
        <v/>
      </c>
      <c r="AX76">
        <f>IF(AL76&lt;=0,0,ROUND(MIN(AL76,MAX(0,$F76-SUMPRODUCT(($AT$3:$BE$3&lt;AX$3)*$AH76:$AS76))),2))</f>
        <v/>
      </c>
      <c r="AY76">
        <f>IF(AM76&lt;=0,0,ROUND(MIN(AM76,MAX(0,$F76-SUMPRODUCT(($AT$3:$BE$3&lt;AY$3)*$AH76:$AS76))),2))</f>
        <v/>
      </c>
      <c r="AZ76">
        <f>IF(AN76&lt;=0,0,ROUND(MIN(AN76,MAX(0,$F76-SUMPRODUCT(($AT$3:$BE$3&lt;AZ$3)*$AH76:$AS76))),2))</f>
        <v/>
      </c>
      <c r="BA76">
        <f>IF(AO76&lt;=0,0,ROUND(MIN(AO76,MAX(0,$F76-SUMPRODUCT(($AT$3:$BE$3&lt;BA$3)*$AH76:$AS76))),2))</f>
        <v/>
      </c>
      <c r="BB76">
        <f>IF(AP76&lt;=0,0,ROUND(MIN(AP76,MAX(0,$F76-SUMPRODUCT(($AT$3:$BE$3&lt;BB$3)*$AH76:$AS76))),2))</f>
        <v/>
      </c>
      <c r="BC76">
        <f>IF(AQ76&lt;=0,0,ROUND(MIN(AQ76,MAX(0,$F76-SUMPRODUCT(($AT$3:$BE$3&lt;BC$3)*$AH76:$AS76))),2))</f>
        <v/>
      </c>
      <c r="BD76">
        <f>IF(AR76&lt;=0,0,ROUND(MIN(AR76,MAX(0,$F76-SUMPRODUCT(($AT$3:$BE$3&lt;BD$3)*$AH76:$AS76))),2))</f>
        <v/>
      </c>
      <c r="BE76">
        <f>IF(AS76&lt;=0,0,ROUND(MIN(AS76,MAX(0,$F76-SUMPRODUCT(($AT$3:$BE$3&lt;BE$3)*$AH76:$AS76))),2))</f>
        <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row>
    <row r="77">
      <c r="A77" t="n">
        <v>72</v>
      </c>
      <c r="B77" s="29">
        <f>Months!B77</f>
        <v/>
      </c>
      <c r="C77">
        <f>Months!C77</f>
        <v/>
      </c>
      <c r="D77">
        <f>Months!D77</f>
        <v/>
      </c>
      <c r="E77">
        <f>SUM(V77:AG77)</f>
        <v/>
      </c>
      <c r="F77">
        <f>MAX(0,ROUND(C77+D77-E77,2))</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f>IF(AH77&lt;=0,0,ROUND(MIN(AH77,MAX(0,$F77-SUMPRODUCT(($AT$3:$BE$3&lt;AT$3)*$AH77:$AS77))),2))</f>
        <v/>
      </c>
      <c r="AU77">
        <f>IF(AI77&lt;=0,0,ROUND(MIN(AI77,MAX(0,$F77-SUMPRODUCT(($AT$3:$BE$3&lt;AU$3)*$AH77:$AS77))),2))</f>
        <v/>
      </c>
      <c r="AV77">
        <f>IF(AJ77&lt;=0,0,ROUND(MIN(AJ77,MAX(0,$F77-SUMPRODUCT(($AT$3:$BE$3&lt;AV$3)*$AH77:$AS77))),2))</f>
        <v/>
      </c>
      <c r="AW77">
        <f>IF(AK77&lt;=0,0,ROUND(MIN(AK77,MAX(0,$F77-SUMPRODUCT(($AT$3:$BE$3&lt;AW$3)*$AH77:$AS77))),2))</f>
        <v/>
      </c>
      <c r="AX77">
        <f>IF(AL77&lt;=0,0,ROUND(MIN(AL77,MAX(0,$F77-SUMPRODUCT(($AT$3:$BE$3&lt;AX$3)*$AH77:$AS77))),2))</f>
        <v/>
      </c>
      <c r="AY77">
        <f>IF(AM77&lt;=0,0,ROUND(MIN(AM77,MAX(0,$F77-SUMPRODUCT(($AT$3:$BE$3&lt;AY$3)*$AH77:$AS77))),2))</f>
        <v/>
      </c>
      <c r="AZ77">
        <f>IF(AN77&lt;=0,0,ROUND(MIN(AN77,MAX(0,$F77-SUMPRODUCT(($AT$3:$BE$3&lt;AZ$3)*$AH77:$AS77))),2))</f>
        <v/>
      </c>
      <c r="BA77">
        <f>IF(AO77&lt;=0,0,ROUND(MIN(AO77,MAX(0,$F77-SUMPRODUCT(($AT$3:$BE$3&lt;BA$3)*$AH77:$AS77))),2))</f>
        <v/>
      </c>
      <c r="BB77">
        <f>IF(AP77&lt;=0,0,ROUND(MIN(AP77,MAX(0,$F77-SUMPRODUCT(($AT$3:$BE$3&lt;BB$3)*$AH77:$AS77))),2))</f>
        <v/>
      </c>
      <c r="BC77">
        <f>IF(AQ77&lt;=0,0,ROUND(MIN(AQ77,MAX(0,$F77-SUMPRODUCT(($AT$3:$BE$3&lt;BC$3)*$AH77:$AS77))),2))</f>
        <v/>
      </c>
      <c r="BD77">
        <f>IF(AR77&lt;=0,0,ROUND(MIN(AR77,MAX(0,$F77-SUMPRODUCT(($AT$3:$BE$3&lt;BD$3)*$AH77:$AS77))),2))</f>
        <v/>
      </c>
      <c r="BE77">
        <f>IF(AS77&lt;=0,0,ROUND(MIN(AS77,MAX(0,$F77-SUMPRODUCT(($AT$3:$BE$3&lt;BE$3)*$AH77:$AS77))),2))</f>
        <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row>
    <row r="78">
      <c r="A78" t="n">
        <v>73</v>
      </c>
      <c r="B78" s="29">
        <f>Months!B78</f>
        <v/>
      </c>
      <c r="C78">
        <f>Months!C78</f>
        <v/>
      </c>
      <c r="D78">
        <f>Months!D78</f>
        <v/>
      </c>
      <c r="E78">
        <f>SUM(V78:AG78)</f>
        <v/>
      </c>
      <c r="F78">
        <f>MAX(0,ROUND(C78+D78-E78,2))</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f>IF(AH78&lt;=0,0,ROUND(MIN(AH78,MAX(0,$F78-SUMPRODUCT(($AT$3:$BE$3&lt;AT$3)*$AH78:$AS78))),2))</f>
        <v/>
      </c>
      <c r="AU78">
        <f>IF(AI78&lt;=0,0,ROUND(MIN(AI78,MAX(0,$F78-SUMPRODUCT(($AT$3:$BE$3&lt;AU$3)*$AH78:$AS78))),2))</f>
        <v/>
      </c>
      <c r="AV78">
        <f>IF(AJ78&lt;=0,0,ROUND(MIN(AJ78,MAX(0,$F78-SUMPRODUCT(($AT$3:$BE$3&lt;AV$3)*$AH78:$AS78))),2))</f>
        <v/>
      </c>
      <c r="AW78">
        <f>IF(AK78&lt;=0,0,ROUND(MIN(AK78,MAX(0,$F78-SUMPRODUCT(($AT$3:$BE$3&lt;AW$3)*$AH78:$AS78))),2))</f>
        <v/>
      </c>
      <c r="AX78">
        <f>IF(AL78&lt;=0,0,ROUND(MIN(AL78,MAX(0,$F78-SUMPRODUCT(($AT$3:$BE$3&lt;AX$3)*$AH78:$AS78))),2))</f>
        <v/>
      </c>
      <c r="AY78">
        <f>IF(AM78&lt;=0,0,ROUND(MIN(AM78,MAX(0,$F78-SUMPRODUCT(($AT$3:$BE$3&lt;AY$3)*$AH78:$AS78))),2))</f>
        <v/>
      </c>
      <c r="AZ78">
        <f>IF(AN78&lt;=0,0,ROUND(MIN(AN78,MAX(0,$F78-SUMPRODUCT(($AT$3:$BE$3&lt;AZ$3)*$AH78:$AS78))),2))</f>
        <v/>
      </c>
      <c r="BA78">
        <f>IF(AO78&lt;=0,0,ROUND(MIN(AO78,MAX(0,$F78-SUMPRODUCT(($AT$3:$BE$3&lt;BA$3)*$AH78:$AS78))),2))</f>
        <v/>
      </c>
      <c r="BB78">
        <f>IF(AP78&lt;=0,0,ROUND(MIN(AP78,MAX(0,$F78-SUMPRODUCT(($AT$3:$BE$3&lt;BB$3)*$AH78:$AS78))),2))</f>
        <v/>
      </c>
      <c r="BC78">
        <f>IF(AQ78&lt;=0,0,ROUND(MIN(AQ78,MAX(0,$F78-SUMPRODUCT(($AT$3:$BE$3&lt;BC$3)*$AH78:$AS78))),2))</f>
        <v/>
      </c>
      <c r="BD78">
        <f>IF(AR78&lt;=0,0,ROUND(MIN(AR78,MAX(0,$F78-SUMPRODUCT(($AT$3:$BE$3&lt;BD$3)*$AH78:$AS78))),2))</f>
        <v/>
      </c>
      <c r="BE78">
        <f>IF(AS78&lt;=0,0,ROUND(MIN(AS78,MAX(0,$F78-SUMPRODUCT(($AT$3:$BE$3&lt;BE$3)*$AH78:$AS78))),2))</f>
        <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row>
    <row r="79">
      <c r="A79" t="n">
        <v>74</v>
      </c>
      <c r="B79" s="29">
        <f>Months!B79</f>
        <v/>
      </c>
      <c r="C79">
        <f>Months!C79</f>
        <v/>
      </c>
      <c r="D79">
        <f>Months!D79</f>
        <v/>
      </c>
      <c r="E79">
        <f>SUM(V79:AG79)</f>
        <v/>
      </c>
      <c r="F79">
        <f>MAX(0,ROUND(C79+D79-E79,2))</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f>IF(AH79&lt;=0,0,ROUND(MIN(AH79,MAX(0,$F79-SUMPRODUCT(($AT$3:$BE$3&lt;AT$3)*$AH79:$AS79))),2))</f>
        <v/>
      </c>
      <c r="AU79">
        <f>IF(AI79&lt;=0,0,ROUND(MIN(AI79,MAX(0,$F79-SUMPRODUCT(($AT$3:$BE$3&lt;AU$3)*$AH79:$AS79))),2))</f>
        <v/>
      </c>
      <c r="AV79">
        <f>IF(AJ79&lt;=0,0,ROUND(MIN(AJ79,MAX(0,$F79-SUMPRODUCT(($AT$3:$BE$3&lt;AV$3)*$AH79:$AS79))),2))</f>
        <v/>
      </c>
      <c r="AW79">
        <f>IF(AK79&lt;=0,0,ROUND(MIN(AK79,MAX(0,$F79-SUMPRODUCT(($AT$3:$BE$3&lt;AW$3)*$AH79:$AS79))),2))</f>
        <v/>
      </c>
      <c r="AX79">
        <f>IF(AL79&lt;=0,0,ROUND(MIN(AL79,MAX(0,$F79-SUMPRODUCT(($AT$3:$BE$3&lt;AX$3)*$AH79:$AS79))),2))</f>
        <v/>
      </c>
      <c r="AY79">
        <f>IF(AM79&lt;=0,0,ROUND(MIN(AM79,MAX(0,$F79-SUMPRODUCT(($AT$3:$BE$3&lt;AY$3)*$AH79:$AS79))),2))</f>
        <v/>
      </c>
      <c r="AZ79">
        <f>IF(AN79&lt;=0,0,ROUND(MIN(AN79,MAX(0,$F79-SUMPRODUCT(($AT$3:$BE$3&lt;AZ$3)*$AH79:$AS79))),2))</f>
        <v/>
      </c>
      <c r="BA79">
        <f>IF(AO79&lt;=0,0,ROUND(MIN(AO79,MAX(0,$F79-SUMPRODUCT(($AT$3:$BE$3&lt;BA$3)*$AH79:$AS79))),2))</f>
        <v/>
      </c>
      <c r="BB79">
        <f>IF(AP79&lt;=0,0,ROUND(MIN(AP79,MAX(0,$F79-SUMPRODUCT(($AT$3:$BE$3&lt;BB$3)*$AH79:$AS79))),2))</f>
        <v/>
      </c>
      <c r="BC79">
        <f>IF(AQ79&lt;=0,0,ROUND(MIN(AQ79,MAX(0,$F79-SUMPRODUCT(($AT$3:$BE$3&lt;BC$3)*$AH79:$AS79))),2))</f>
        <v/>
      </c>
      <c r="BD79">
        <f>IF(AR79&lt;=0,0,ROUND(MIN(AR79,MAX(0,$F79-SUMPRODUCT(($AT$3:$BE$3&lt;BD$3)*$AH79:$AS79))),2))</f>
        <v/>
      </c>
      <c r="BE79">
        <f>IF(AS79&lt;=0,0,ROUND(MIN(AS79,MAX(0,$F79-SUMPRODUCT(($AT$3:$BE$3&lt;BE$3)*$AH79:$AS79))),2))</f>
        <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row>
    <row r="80">
      <c r="A80" t="n">
        <v>75</v>
      </c>
      <c r="B80" s="29">
        <f>Months!B80</f>
        <v/>
      </c>
      <c r="C80">
        <f>Months!C80</f>
        <v/>
      </c>
      <c r="D80">
        <f>Months!D80</f>
        <v/>
      </c>
      <c r="E80">
        <f>SUM(V80:AG80)</f>
        <v/>
      </c>
      <c r="F80">
        <f>MAX(0,ROUND(C80+D80-E80,2))</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f>IF(AH80&lt;=0,0,ROUND(MIN(AH80,MAX(0,$F80-SUMPRODUCT(($AT$3:$BE$3&lt;AT$3)*$AH80:$AS80))),2))</f>
        <v/>
      </c>
      <c r="AU80">
        <f>IF(AI80&lt;=0,0,ROUND(MIN(AI80,MAX(0,$F80-SUMPRODUCT(($AT$3:$BE$3&lt;AU$3)*$AH80:$AS80))),2))</f>
        <v/>
      </c>
      <c r="AV80">
        <f>IF(AJ80&lt;=0,0,ROUND(MIN(AJ80,MAX(0,$F80-SUMPRODUCT(($AT$3:$BE$3&lt;AV$3)*$AH80:$AS80))),2))</f>
        <v/>
      </c>
      <c r="AW80">
        <f>IF(AK80&lt;=0,0,ROUND(MIN(AK80,MAX(0,$F80-SUMPRODUCT(($AT$3:$BE$3&lt;AW$3)*$AH80:$AS80))),2))</f>
        <v/>
      </c>
      <c r="AX80">
        <f>IF(AL80&lt;=0,0,ROUND(MIN(AL80,MAX(0,$F80-SUMPRODUCT(($AT$3:$BE$3&lt;AX$3)*$AH80:$AS80))),2))</f>
        <v/>
      </c>
      <c r="AY80">
        <f>IF(AM80&lt;=0,0,ROUND(MIN(AM80,MAX(0,$F80-SUMPRODUCT(($AT$3:$BE$3&lt;AY$3)*$AH80:$AS80))),2))</f>
        <v/>
      </c>
      <c r="AZ80">
        <f>IF(AN80&lt;=0,0,ROUND(MIN(AN80,MAX(0,$F80-SUMPRODUCT(($AT$3:$BE$3&lt;AZ$3)*$AH80:$AS80))),2))</f>
        <v/>
      </c>
      <c r="BA80">
        <f>IF(AO80&lt;=0,0,ROUND(MIN(AO80,MAX(0,$F80-SUMPRODUCT(($AT$3:$BE$3&lt;BA$3)*$AH80:$AS80))),2))</f>
        <v/>
      </c>
      <c r="BB80">
        <f>IF(AP80&lt;=0,0,ROUND(MIN(AP80,MAX(0,$F80-SUMPRODUCT(($AT$3:$BE$3&lt;BB$3)*$AH80:$AS80))),2))</f>
        <v/>
      </c>
      <c r="BC80">
        <f>IF(AQ80&lt;=0,0,ROUND(MIN(AQ80,MAX(0,$F80-SUMPRODUCT(($AT$3:$BE$3&lt;BC$3)*$AH80:$AS80))),2))</f>
        <v/>
      </c>
      <c r="BD80">
        <f>IF(AR80&lt;=0,0,ROUND(MIN(AR80,MAX(0,$F80-SUMPRODUCT(($AT$3:$BE$3&lt;BD$3)*$AH80:$AS80))),2))</f>
        <v/>
      </c>
      <c r="BE80">
        <f>IF(AS80&lt;=0,0,ROUND(MIN(AS80,MAX(0,$F80-SUMPRODUCT(($AT$3:$BE$3&lt;BE$3)*$AH80:$AS80))),2))</f>
        <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row>
    <row r="81">
      <c r="A81" t="n">
        <v>76</v>
      </c>
      <c r="B81" s="29">
        <f>Months!B81</f>
        <v/>
      </c>
      <c r="C81">
        <f>Months!C81</f>
        <v/>
      </c>
      <c r="D81">
        <f>Months!D81</f>
        <v/>
      </c>
      <c r="E81">
        <f>SUM(V81:AG81)</f>
        <v/>
      </c>
      <c r="F81">
        <f>MAX(0,ROUND(C81+D81-E81,2))</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f>IF(AH81&lt;=0,0,ROUND(MIN(AH81,MAX(0,$F81-SUMPRODUCT(($AT$3:$BE$3&lt;AT$3)*$AH81:$AS81))),2))</f>
        <v/>
      </c>
      <c r="AU81">
        <f>IF(AI81&lt;=0,0,ROUND(MIN(AI81,MAX(0,$F81-SUMPRODUCT(($AT$3:$BE$3&lt;AU$3)*$AH81:$AS81))),2))</f>
        <v/>
      </c>
      <c r="AV81">
        <f>IF(AJ81&lt;=0,0,ROUND(MIN(AJ81,MAX(0,$F81-SUMPRODUCT(($AT$3:$BE$3&lt;AV$3)*$AH81:$AS81))),2))</f>
        <v/>
      </c>
      <c r="AW81">
        <f>IF(AK81&lt;=0,0,ROUND(MIN(AK81,MAX(0,$F81-SUMPRODUCT(($AT$3:$BE$3&lt;AW$3)*$AH81:$AS81))),2))</f>
        <v/>
      </c>
      <c r="AX81">
        <f>IF(AL81&lt;=0,0,ROUND(MIN(AL81,MAX(0,$F81-SUMPRODUCT(($AT$3:$BE$3&lt;AX$3)*$AH81:$AS81))),2))</f>
        <v/>
      </c>
      <c r="AY81">
        <f>IF(AM81&lt;=0,0,ROUND(MIN(AM81,MAX(0,$F81-SUMPRODUCT(($AT$3:$BE$3&lt;AY$3)*$AH81:$AS81))),2))</f>
        <v/>
      </c>
      <c r="AZ81">
        <f>IF(AN81&lt;=0,0,ROUND(MIN(AN81,MAX(0,$F81-SUMPRODUCT(($AT$3:$BE$3&lt;AZ$3)*$AH81:$AS81))),2))</f>
        <v/>
      </c>
      <c r="BA81">
        <f>IF(AO81&lt;=0,0,ROUND(MIN(AO81,MAX(0,$F81-SUMPRODUCT(($AT$3:$BE$3&lt;BA$3)*$AH81:$AS81))),2))</f>
        <v/>
      </c>
      <c r="BB81">
        <f>IF(AP81&lt;=0,0,ROUND(MIN(AP81,MAX(0,$F81-SUMPRODUCT(($AT$3:$BE$3&lt;BB$3)*$AH81:$AS81))),2))</f>
        <v/>
      </c>
      <c r="BC81">
        <f>IF(AQ81&lt;=0,0,ROUND(MIN(AQ81,MAX(0,$F81-SUMPRODUCT(($AT$3:$BE$3&lt;BC$3)*$AH81:$AS81))),2))</f>
        <v/>
      </c>
      <c r="BD81">
        <f>IF(AR81&lt;=0,0,ROUND(MIN(AR81,MAX(0,$F81-SUMPRODUCT(($AT$3:$BE$3&lt;BD$3)*$AH81:$AS81))),2))</f>
        <v/>
      </c>
      <c r="BE81">
        <f>IF(AS81&lt;=0,0,ROUND(MIN(AS81,MAX(0,$F81-SUMPRODUCT(($AT$3:$BE$3&lt;BE$3)*$AH81:$AS81))),2))</f>
        <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row>
    <row r="82">
      <c r="A82" t="n">
        <v>77</v>
      </c>
      <c r="B82" s="29">
        <f>Months!B82</f>
        <v/>
      </c>
      <c r="C82">
        <f>Months!C82</f>
        <v/>
      </c>
      <c r="D82">
        <f>Months!D82</f>
        <v/>
      </c>
      <c r="E82">
        <f>SUM(V82:AG82)</f>
        <v/>
      </c>
      <c r="F82">
        <f>MAX(0,ROUND(C82+D82-E82,2))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f>IF(AH82&lt;=0,0,ROUND(MIN(AH82,MAX(0,$F82-SUMPRODUCT(($AT$3:$BE$3&lt;AT$3)*$AH82:$AS82))),2))</f>
        <v/>
      </c>
      <c r="AU82">
        <f>IF(AI82&lt;=0,0,ROUND(MIN(AI82,MAX(0,$F82-SUMPRODUCT(($AT$3:$BE$3&lt;AU$3)*$AH82:$AS82))),2))</f>
        <v/>
      </c>
      <c r="AV82">
        <f>IF(AJ82&lt;=0,0,ROUND(MIN(AJ82,MAX(0,$F82-SUMPRODUCT(($AT$3:$BE$3&lt;AV$3)*$AH82:$AS82))),2))</f>
        <v/>
      </c>
      <c r="AW82">
        <f>IF(AK82&lt;=0,0,ROUND(MIN(AK82,MAX(0,$F82-SUMPRODUCT(($AT$3:$BE$3&lt;AW$3)*$AH82:$AS82))),2))</f>
        <v/>
      </c>
      <c r="AX82">
        <f>IF(AL82&lt;=0,0,ROUND(MIN(AL82,MAX(0,$F82-SUMPRODUCT(($AT$3:$BE$3&lt;AX$3)*$AH82:$AS82))),2))</f>
        <v/>
      </c>
      <c r="AY82">
        <f>IF(AM82&lt;=0,0,ROUND(MIN(AM82,MAX(0,$F82-SUMPRODUCT(($AT$3:$BE$3&lt;AY$3)*$AH82:$AS82))),2))</f>
        <v/>
      </c>
      <c r="AZ82">
        <f>IF(AN82&lt;=0,0,ROUND(MIN(AN82,MAX(0,$F82-SUMPRODUCT(($AT$3:$BE$3&lt;AZ$3)*$AH82:$AS82))),2))</f>
        <v/>
      </c>
      <c r="BA82">
        <f>IF(AO82&lt;=0,0,ROUND(MIN(AO82,MAX(0,$F82-SUMPRODUCT(($AT$3:$BE$3&lt;BA$3)*$AH82:$AS82))),2))</f>
        <v/>
      </c>
      <c r="BB82">
        <f>IF(AP82&lt;=0,0,ROUND(MIN(AP82,MAX(0,$F82-SUMPRODUCT(($AT$3:$BE$3&lt;BB$3)*$AH82:$AS82))),2))</f>
        <v/>
      </c>
      <c r="BC82">
        <f>IF(AQ82&lt;=0,0,ROUND(MIN(AQ82,MAX(0,$F82-SUMPRODUCT(($AT$3:$BE$3&lt;BC$3)*$AH82:$AS82))),2))</f>
        <v/>
      </c>
      <c r="BD82">
        <f>IF(AR82&lt;=0,0,ROUND(MIN(AR82,MAX(0,$F82-SUMPRODUCT(($AT$3:$BE$3&lt;BD$3)*$AH82:$AS82))),2))</f>
        <v/>
      </c>
      <c r="BE82">
        <f>IF(AS82&lt;=0,0,ROUND(MIN(AS82,MAX(0,$F82-SUMPRODUCT(($AT$3:$BE$3&lt;BE$3)*$AH82:$AS82))),2))</f>
        <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row>
    <row r="83">
      <c r="A83" t="n">
        <v>78</v>
      </c>
      <c r="B83" s="29">
        <f>Months!B83</f>
        <v/>
      </c>
      <c r="C83">
        <f>Months!C83</f>
        <v/>
      </c>
      <c r="D83">
        <f>Months!D83</f>
        <v/>
      </c>
      <c r="E83">
        <f>SUM(V83:AG83)</f>
        <v/>
      </c>
      <c r="F83">
        <f>MAX(0,ROUND(C83+D83-E83,2))</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f>IF(AH83&lt;=0,0,ROUND(MIN(AH83,MAX(0,$F83-SUMPRODUCT(($AT$3:$BE$3&lt;AT$3)*$AH83:$AS83))),2))</f>
        <v/>
      </c>
      <c r="AU83">
        <f>IF(AI83&lt;=0,0,ROUND(MIN(AI83,MAX(0,$F83-SUMPRODUCT(($AT$3:$BE$3&lt;AU$3)*$AH83:$AS83))),2))</f>
        <v/>
      </c>
      <c r="AV83">
        <f>IF(AJ83&lt;=0,0,ROUND(MIN(AJ83,MAX(0,$F83-SUMPRODUCT(($AT$3:$BE$3&lt;AV$3)*$AH83:$AS83))),2))</f>
        <v/>
      </c>
      <c r="AW83">
        <f>IF(AK83&lt;=0,0,ROUND(MIN(AK83,MAX(0,$F83-SUMPRODUCT(($AT$3:$BE$3&lt;AW$3)*$AH83:$AS83))),2))</f>
        <v/>
      </c>
      <c r="AX83">
        <f>IF(AL83&lt;=0,0,ROUND(MIN(AL83,MAX(0,$F83-SUMPRODUCT(($AT$3:$BE$3&lt;AX$3)*$AH83:$AS83))),2))</f>
        <v/>
      </c>
      <c r="AY83">
        <f>IF(AM83&lt;=0,0,ROUND(MIN(AM83,MAX(0,$F83-SUMPRODUCT(($AT$3:$BE$3&lt;AY$3)*$AH83:$AS83))),2))</f>
        <v/>
      </c>
      <c r="AZ83">
        <f>IF(AN83&lt;=0,0,ROUND(MIN(AN83,MAX(0,$F83-SUMPRODUCT(($AT$3:$BE$3&lt;AZ$3)*$AH83:$AS83))),2))</f>
        <v/>
      </c>
      <c r="BA83">
        <f>IF(AO83&lt;=0,0,ROUND(MIN(AO83,MAX(0,$F83-SUMPRODUCT(($AT$3:$BE$3&lt;BA$3)*$AH83:$AS83))),2))</f>
        <v/>
      </c>
      <c r="BB83">
        <f>IF(AP83&lt;=0,0,ROUND(MIN(AP83,MAX(0,$F83-SUMPRODUCT(($AT$3:$BE$3&lt;BB$3)*$AH83:$AS83))),2))</f>
        <v/>
      </c>
      <c r="BC83">
        <f>IF(AQ83&lt;=0,0,ROUND(MIN(AQ83,MAX(0,$F83-SUMPRODUCT(($AT$3:$BE$3&lt;BC$3)*$AH83:$AS83))),2))</f>
        <v/>
      </c>
      <c r="BD83">
        <f>IF(AR83&lt;=0,0,ROUND(MIN(AR83,MAX(0,$F83-SUMPRODUCT(($AT$3:$BE$3&lt;BD$3)*$AH83:$AS83))),2))</f>
        <v/>
      </c>
      <c r="BE83">
        <f>IF(AS83&lt;=0,0,ROUND(MIN(AS83,MAX(0,$F83-SUMPRODUCT(($AT$3:$BE$3&lt;BE$3)*$AH83:$AS83))),2))</f>
        <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row>
    <row r="84">
      <c r="A84" t="n">
        <v>79</v>
      </c>
      <c r="B84" s="29">
        <f>Months!B84</f>
        <v/>
      </c>
      <c r="C84">
        <f>Months!C84</f>
        <v/>
      </c>
      <c r="D84">
        <f>Months!D84</f>
        <v/>
      </c>
      <c r="E84">
        <f>SUM(V84:AG84)</f>
        <v/>
      </c>
      <c r="F84">
        <f>MAX(0,ROUND(C84+D84-E84,2))</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f>IF(AH84&lt;=0,0,ROUND(MIN(AH84,MAX(0,$F84-SUMPRODUCT(($AT$3:$BE$3&lt;AT$3)*$AH84:$AS84))),2))</f>
        <v/>
      </c>
      <c r="AU84">
        <f>IF(AI84&lt;=0,0,ROUND(MIN(AI84,MAX(0,$F84-SUMPRODUCT(($AT$3:$BE$3&lt;AU$3)*$AH84:$AS84))),2))</f>
        <v/>
      </c>
      <c r="AV84">
        <f>IF(AJ84&lt;=0,0,ROUND(MIN(AJ84,MAX(0,$F84-SUMPRODUCT(($AT$3:$BE$3&lt;AV$3)*$AH84:$AS84))),2))</f>
        <v/>
      </c>
      <c r="AW84">
        <f>IF(AK84&lt;=0,0,ROUND(MIN(AK84,MAX(0,$F84-SUMPRODUCT(($AT$3:$BE$3&lt;AW$3)*$AH84:$AS84))),2))</f>
        <v/>
      </c>
      <c r="AX84">
        <f>IF(AL84&lt;=0,0,ROUND(MIN(AL84,MAX(0,$F84-SUMPRODUCT(($AT$3:$BE$3&lt;AX$3)*$AH84:$AS84))),2))</f>
        <v/>
      </c>
      <c r="AY84">
        <f>IF(AM84&lt;=0,0,ROUND(MIN(AM84,MAX(0,$F84-SUMPRODUCT(($AT$3:$BE$3&lt;AY$3)*$AH84:$AS84))),2))</f>
        <v/>
      </c>
      <c r="AZ84">
        <f>IF(AN84&lt;=0,0,ROUND(MIN(AN84,MAX(0,$F84-SUMPRODUCT(($AT$3:$BE$3&lt;AZ$3)*$AH84:$AS84))),2))</f>
        <v/>
      </c>
      <c r="BA84">
        <f>IF(AO84&lt;=0,0,ROUND(MIN(AO84,MAX(0,$F84-SUMPRODUCT(($AT$3:$BE$3&lt;BA$3)*$AH84:$AS84))),2))</f>
        <v/>
      </c>
      <c r="BB84">
        <f>IF(AP84&lt;=0,0,ROUND(MIN(AP84,MAX(0,$F84-SUMPRODUCT(($AT$3:$BE$3&lt;BB$3)*$AH84:$AS84))),2))</f>
        <v/>
      </c>
      <c r="BC84">
        <f>IF(AQ84&lt;=0,0,ROUND(MIN(AQ84,MAX(0,$F84-SUMPRODUCT(($AT$3:$BE$3&lt;BC$3)*$AH84:$AS84))),2))</f>
        <v/>
      </c>
      <c r="BD84">
        <f>IF(AR84&lt;=0,0,ROUND(MIN(AR84,MAX(0,$F84-SUMPRODUCT(($AT$3:$BE$3&lt;BD$3)*$AH84:$AS84))),2))</f>
        <v/>
      </c>
      <c r="BE84">
        <f>IF(AS84&lt;=0,0,ROUND(MIN(AS84,MAX(0,$F84-SUMPRODUCT(($AT$3:$BE$3&lt;BE$3)*$AH84:$AS84))),2))</f>
        <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row>
    <row r="85">
      <c r="A85" t="n">
        <v>80</v>
      </c>
      <c r="B85" s="29">
        <f>Months!B85</f>
        <v/>
      </c>
      <c r="C85">
        <f>Months!C85</f>
        <v/>
      </c>
      <c r="D85">
        <f>Months!D85</f>
        <v/>
      </c>
      <c r="E85">
        <f>SUM(V85:AG85)</f>
        <v/>
      </c>
      <c r="F85">
        <f>MAX(0,ROUND(C85+D85-E85,2))</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f>IF(AH85&lt;=0,0,ROUND(MIN(AH85,MAX(0,$F85-SUMPRODUCT(($AT$3:$BE$3&lt;AT$3)*$AH85:$AS85))),2))</f>
        <v/>
      </c>
      <c r="AU85">
        <f>IF(AI85&lt;=0,0,ROUND(MIN(AI85,MAX(0,$F85-SUMPRODUCT(($AT$3:$BE$3&lt;AU$3)*$AH85:$AS85))),2))</f>
        <v/>
      </c>
      <c r="AV85">
        <f>IF(AJ85&lt;=0,0,ROUND(MIN(AJ85,MAX(0,$F85-SUMPRODUCT(($AT$3:$BE$3&lt;AV$3)*$AH85:$AS85))),2))</f>
        <v/>
      </c>
      <c r="AW85">
        <f>IF(AK85&lt;=0,0,ROUND(MIN(AK85,MAX(0,$F85-SUMPRODUCT(($AT$3:$BE$3&lt;AW$3)*$AH85:$AS85))),2))</f>
        <v/>
      </c>
      <c r="AX85">
        <f>IF(AL85&lt;=0,0,ROUND(MIN(AL85,MAX(0,$F85-SUMPRODUCT(($AT$3:$BE$3&lt;AX$3)*$AH85:$AS85))),2))</f>
        <v/>
      </c>
      <c r="AY85">
        <f>IF(AM85&lt;=0,0,ROUND(MIN(AM85,MAX(0,$F85-SUMPRODUCT(($AT$3:$BE$3&lt;AY$3)*$AH85:$AS85))),2))</f>
        <v/>
      </c>
      <c r="AZ85">
        <f>IF(AN85&lt;=0,0,ROUND(MIN(AN85,MAX(0,$F85-SUMPRODUCT(($AT$3:$BE$3&lt;AZ$3)*$AH85:$AS85))),2))</f>
        <v/>
      </c>
      <c r="BA85">
        <f>IF(AO85&lt;=0,0,ROUND(MIN(AO85,MAX(0,$F85-SUMPRODUCT(($AT$3:$BE$3&lt;BA$3)*$AH85:$AS85))),2))</f>
        <v/>
      </c>
      <c r="BB85">
        <f>IF(AP85&lt;=0,0,ROUND(MIN(AP85,MAX(0,$F85-SUMPRODUCT(($AT$3:$BE$3&lt;BB$3)*$AH85:$AS85))),2))</f>
        <v/>
      </c>
      <c r="BC85">
        <f>IF(AQ85&lt;=0,0,ROUND(MIN(AQ85,MAX(0,$F85-SUMPRODUCT(($AT$3:$BE$3&lt;BC$3)*$AH85:$AS85))),2))</f>
        <v/>
      </c>
      <c r="BD85">
        <f>IF(AR85&lt;=0,0,ROUND(MIN(AR85,MAX(0,$F85-SUMPRODUCT(($AT$3:$BE$3&lt;BD$3)*$AH85:$AS85))),2))</f>
        <v/>
      </c>
      <c r="BE85">
        <f>IF(AS85&lt;=0,0,ROUND(MIN(AS85,MAX(0,$F85-SUMPRODUCT(($AT$3:$BE$3&lt;BE$3)*$AH85:$AS85))),2))</f>
        <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row>
    <row r="86">
      <c r="A86" t="n">
        <v>81</v>
      </c>
      <c r="B86" s="29">
        <f>Months!B86</f>
        <v/>
      </c>
      <c r="C86">
        <f>Months!C86</f>
        <v/>
      </c>
      <c r="D86">
        <f>Months!D86</f>
        <v/>
      </c>
      <c r="E86">
        <f>SUM(V86:AG86)</f>
        <v/>
      </c>
      <c r="F86">
        <f>MAX(0,ROUND(C86+D86-E86,2))</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f>IF(AH86&lt;=0,0,ROUND(MIN(AH86,MAX(0,$F86-SUMPRODUCT(($AT$3:$BE$3&lt;AT$3)*$AH86:$AS86))),2))</f>
        <v/>
      </c>
      <c r="AU86">
        <f>IF(AI86&lt;=0,0,ROUND(MIN(AI86,MAX(0,$F86-SUMPRODUCT(($AT$3:$BE$3&lt;AU$3)*$AH86:$AS86))),2))</f>
        <v/>
      </c>
      <c r="AV86">
        <f>IF(AJ86&lt;=0,0,ROUND(MIN(AJ86,MAX(0,$F86-SUMPRODUCT(($AT$3:$BE$3&lt;AV$3)*$AH86:$AS86))),2))</f>
        <v/>
      </c>
      <c r="AW86">
        <f>IF(AK86&lt;=0,0,ROUND(MIN(AK86,MAX(0,$F86-SUMPRODUCT(($AT$3:$BE$3&lt;AW$3)*$AH86:$AS86))),2))</f>
        <v/>
      </c>
      <c r="AX86">
        <f>IF(AL86&lt;=0,0,ROUND(MIN(AL86,MAX(0,$F86-SUMPRODUCT(($AT$3:$BE$3&lt;AX$3)*$AH86:$AS86))),2))</f>
        <v/>
      </c>
      <c r="AY86">
        <f>IF(AM86&lt;=0,0,ROUND(MIN(AM86,MAX(0,$F86-SUMPRODUCT(($AT$3:$BE$3&lt;AY$3)*$AH86:$AS86))),2))</f>
        <v/>
      </c>
      <c r="AZ86">
        <f>IF(AN86&lt;=0,0,ROUND(MIN(AN86,MAX(0,$F86-SUMPRODUCT(($AT$3:$BE$3&lt;AZ$3)*$AH86:$AS86))),2))</f>
        <v/>
      </c>
      <c r="BA86">
        <f>IF(AO86&lt;=0,0,ROUND(MIN(AO86,MAX(0,$F86-SUMPRODUCT(($AT$3:$BE$3&lt;BA$3)*$AH86:$AS86))),2))</f>
        <v/>
      </c>
      <c r="BB86">
        <f>IF(AP86&lt;=0,0,ROUND(MIN(AP86,MAX(0,$F86-SUMPRODUCT(($AT$3:$BE$3&lt;BB$3)*$AH86:$AS86))),2))</f>
        <v/>
      </c>
      <c r="BC86">
        <f>IF(AQ86&lt;=0,0,ROUND(MIN(AQ86,MAX(0,$F86-SUMPRODUCT(($AT$3:$BE$3&lt;BC$3)*$AH86:$AS86))),2))</f>
        <v/>
      </c>
      <c r="BD86">
        <f>IF(AR86&lt;=0,0,ROUND(MIN(AR86,MAX(0,$F86-SUMPRODUCT(($AT$3:$BE$3&lt;BD$3)*$AH86:$AS86))),2))</f>
        <v/>
      </c>
      <c r="BE86">
        <f>IF(AS86&lt;=0,0,ROUND(MIN(AS86,MAX(0,$F86-SUMPRODUCT(($AT$3:$BE$3&lt;BE$3)*$AH86:$AS86))),2))</f>
        <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row>
    <row r="87">
      <c r="A87" t="n">
        <v>82</v>
      </c>
      <c r="B87" s="29">
        <f>Months!B87</f>
        <v/>
      </c>
      <c r="C87">
        <f>Months!C87</f>
        <v/>
      </c>
      <c r="D87">
        <f>Months!D87</f>
        <v/>
      </c>
      <c r="E87">
        <f>SUM(V87:AG87)</f>
        <v/>
      </c>
      <c r="F87">
        <f>MAX(0,ROUND(C87+D87-E87,2))</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f>IF(AH87&lt;=0,0,ROUND(MIN(AH87,MAX(0,$F87-SUMPRODUCT(($AT$3:$BE$3&lt;AT$3)*$AH87:$AS87))),2))</f>
        <v/>
      </c>
      <c r="AU87">
        <f>IF(AI87&lt;=0,0,ROUND(MIN(AI87,MAX(0,$F87-SUMPRODUCT(($AT$3:$BE$3&lt;AU$3)*$AH87:$AS87))),2))</f>
        <v/>
      </c>
      <c r="AV87">
        <f>IF(AJ87&lt;=0,0,ROUND(MIN(AJ87,MAX(0,$F87-SUMPRODUCT(($AT$3:$BE$3&lt;AV$3)*$AH87:$AS87))),2))</f>
        <v/>
      </c>
      <c r="AW87">
        <f>IF(AK87&lt;=0,0,ROUND(MIN(AK87,MAX(0,$F87-SUMPRODUCT(($AT$3:$BE$3&lt;AW$3)*$AH87:$AS87))),2))</f>
        <v/>
      </c>
      <c r="AX87">
        <f>IF(AL87&lt;=0,0,ROUND(MIN(AL87,MAX(0,$F87-SUMPRODUCT(($AT$3:$BE$3&lt;AX$3)*$AH87:$AS87))),2))</f>
        <v/>
      </c>
      <c r="AY87">
        <f>IF(AM87&lt;=0,0,ROUND(MIN(AM87,MAX(0,$F87-SUMPRODUCT(($AT$3:$BE$3&lt;AY$3)*$AH87:$AS87))),2))</f>
        <v/>
      </c>
      <c r="AZ87">
        <f>IF(AN87&lt;=0,0,ROUND(MIN(AN87,MAX(0,$F87-SUMPRODUCT(($AT$3:$BE$3&lt;AZ$3)*$AH87:$AS87))),2))</f>
        <v/>
      </c>
      <c r="BA87">
        <f>IF(AO87&lt;=0,0,ROUND(MIN(AO87,MAX(0,$F87-SUMPRODUCT(($AT$3:$BE$3&lt;BA$3)*$AH87:$AS87))),2))</f>
        <v/>
      </c>
      <c r="BB87">
        <f>IF(AP87&lt;=0,0,ROUND(MIN(AP87,MAX(0,$F87-SUMPRODUCT(($AT$3:$BE$3&lt;BB$3)*$AH87:$AS87))),2))</f>
        <v/>
      </c>
      <c r="BC87">
        <f>IF(AQ87&lt;=0,0,ROUND(MIN(AQ87,MAX(0,$F87-SUMPRODUCT(($AT$3:$BE$3&lt;BC$3)*$AH87:$AS87))),2))</f>
        <v/>
      </c>
      <c r="BD87">
        <f>IF(AR87&lt;=0,0,ROUND(MIN(AR87,MAX(0,$F87-SUMPRODUCT(($AT$3:$BE$3&lt;BD$3)*$AH87:$AS87))),2))</f>
        <v/>
      </c>
      <c r="BE87">
        <f>IF(AS87&lt;=0,0,ROUND(MIN(AS87,MAX(0,$F87-SUMPRODUCT(($AT$3:$BE$3&lt;BE$3)*$AH87:$AS87))),2))</f>
        <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row>
    <row r="88">
      <c r="A88" t="n">
        <v>83</v>
      </c>
      <c r="B88" s="29">
        <f>Months!B88</f>
        <v/>
      </c>
      <c r="C88">
        <f>Months!C88</f>
        <v/>
      </c>
      <c r="D88">
        <f>Months!D88</f>
        <v/>
      </c>
      <c r="E88">
        <f>SUM(V88:AG88)</f>
        <v/>
      </c>
      <c r="F88">
        <f>MAX(0,ROUND(C88+D88-E88,2))</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f>IF(AH88&lt;=0,0,ROUND(MIN(AH88,MAX(0,$F88-SUMPRODUCT(($AT$3:$BE$3&lt;AT$3)*$AH88:$AS88))),2))</f>
        <v/>
      </c>
      <c r="AU88">
        <f>IF(AI88&lt;=0,0,ROUND(MIN(AI88,MAX(0,$F88-SUMPRODUCT(($AT$3:$BE$3&lt;AU$3)*$AH88:$AS88))),2))</f>
        <v/>
      </c>
      <c r="AV88">
        <f>IF(AJ88&lt;=0,0,ROUND(MIN(AJ88,MAX(0,$F88-SUMPRODUCT(($AT$3:$BE$3&lt;AV$3)*$AH88:$AS88))),2))</f>
        <v/>
      </c>
      <c r="AW88">
        <f>IF(AK88&lt;=0,0,ROUND(MIN(AK88,MAX(0,$F88-SUMPRODUCT(($AT$3:$BE$3&lt;AW$3)*$AH88:$AS88))),2))</f>
        <v/>
      </c>
      <c r="AX88">
        <f>IF(AL88&lt;=0,0,ROUND(MIN(AL88,MAX(0,$F88-SUMPRODUCT(($AT$3:$BE$3&lt;AX$3)*$AH88:$AS88))),2))</f>
        <v/>
      </c>
      <c r="AY88">
        <f>IF(AM88&lt;=0,0,ROUND(MIN(AM88,MAX(0,$F88-SUMPRODUCT(($AT$3:$BE$3&lt;AY$3)*$AH88:$AS88))),2))</f>
        <v/>
      </c>
      <c r="AZ88">
        <f>IF(AN88&lt;=0,0,ROUND(MIN(AN88,MAX(0,$F88-SUMPRODUCT(($AT$3:$BE$3&lt;AZ$3)*$AH88:$AS88))),2))</f>
        <v/>
      </c>
      <c r="BA88">
        <f>IF(AO88&lt;=0,0,ROUND(MIN(AO88,MAX(0,$F88-SUMPRODUCT(($AT$3:$BE$3&lt;BA$3)*$AH88:$AS88))),2))</f>
        <v/>
      </c>
      <c r="BB88">
        <f>IF(AP88&lt;=0,0,ROUND(MIN(AP88,MAX(0,$F88-SUMPRODUCT(($AT$3:$BE$3&lt;BB$3)*$AH88:$AS88))),2))</f>
        <v/>
      </c>
      <c r="BC88">
        <f>IF(AQ88&lt;=0,0,ROUND(MIN(AQ88,MAX(0,$F88-SUMPRODUCT(($AT$3:$BE$3&lt;BC$3)*$AH88:$AS88))),2))</f>
        <v/>
      </c>
      <c r="BD88">
        <f>IF(AR88&lt;=0,0,ROUND(MIN(AR88,MAX(0,$F88-SUMPRODUCT(($AT$3:$BE$3&lt;BD$3)*$AH88:$AS88))),2))</f>
        <v/>
      </c>
      <c r="BE88">
        <f>IF(AS88&lt;=0,0,ROUND(MIN(AS88,MAX(0,$F88-SUMPRODUCT(($AT$3:$BE$3&lt;BE$3)*$AH88:$AS88))),2))</f>
        <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row>
    <row r="89">
      <c r="A89" t="n">
        <v>84</v>
      </c>
      <c r="B89" s="29">
        <f>Months!B89</f>
        <v/>
      </c>
      <c r="C89">
        <f>Months!C89</f>
        <v/>
      </c>
      <c r="D89">
        <f>Months!D89</f>
        <v/>
      </c>
      <c r="E89">
        <f>SUM(V89:AG89)</f>
        <v/>
      </c>
      <c r="F89">
        <f>MAX(0,ROUND(C89+D89-E89,2))</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f>IF(AH89&lt;=0,0,ROUND(MIN(AH89,MAX(0,$F89-SUMPRODUCT(($AT$3:$BE$3&lt;AT$3)*$AH89:$AS89))),2))</f>
        <v/>
      </c>
      <c r="AU89">
        <f>IF(AI89&lt;=0,0,ROUND(MIN(AI89,MAX(0,$F89-SUMPRODUCT(($AT$3:$BE$3&lt;AU$3)*$AH89:$AS89))),2))</f>
        <v/>
      </c>
      <c r="AV89">
        <f>IF(AJ89&lt;=0,0,ROUND(MIN(AJ89,MAX(0,$F89-SUMPRODUCT(($AT$3:$BE$3&lt;AV$3)*$AH89:$AS89))),2))</f>
        <v/>
      </c>
      <c r="AW89">
        <f>IF(AK89&lt;=0,0,ROUND(MIN(AK89,MAX(0,$F89-SUMPRODUCT(($AT$3:$BE$3&lt;AW$3)*$AH89:$AS89))),2))</f>
        <v/>
      </c>
      <c r="AX89">
        <f>IF(AL89&lt;=0,0,ROUND(MIN(AL89,MAX(0,$F89-SUMPRODUCT(($AT$3:$BE$3&lt;AX$3)*$AH89:$AS89))),2))</f>
        <v/>
      </c>
      <c r="AY89">
        <f>IF(AM89&lt;=0,0,ROUND(MIN(AM89,MAX(0,$F89-SUMPRODUCT(($AT$3:$BE$3&lt;AY$3)*$AH89:$AS89))),2))</f>
        <v/>
      </c>
      <c r="AZ89">
        <f>IF(AN89&lt;=0,0,ROUND(MIN(AN89,MAX(0,$F89-SUMPRODUCT(($AT$3:$BE$3&lt;AZ$3)*$AH89:$AS89))),2))</f>
        <v/>
      </c>
      <c r="BA89">
        <f>IF(AO89&lt;=0,0,ROUND(MIN(AO89,MAX(0,$F89-SUMPRODUCT(($AT$3:$BE$3&lt;BA$3)*$AH89:$AS89))),2))</f>
        <v/>
      </c>
      <c r="BB89">
        <f>IF(AP89&lt;=0,0,ROUND(MIN(AP89,MAX(0,$F89-SUMPRODUCT(($AT$3:$BE$3&lt;BB$3)*$AH89:$AS89))),2))</f>
        <v/>
      </c>
      <c r="BC89">
        <f>IF(AQ89&lt;=0,0,ROUND(MIN(AQ89,MAX(0,$F89-SUMPRODUCT(($AT$3:$BE$3&lt;BC$3)*$AH89:$AS89))),2))</f>
        <v/>
      </c>
      <c r="BD89">
        <f>IF(AR89&lt;=0,0,ROUND(MIN(AR89,MAX(0,$F89-SUMPRODUCT(($AT$3:$BE$3&lt;BD$3)*$AH89:$AS89))),2))</f>
        <v/>
      </c>
      <c r="BE89">
        <f>IF(AS89&lt;=0,0,ROUND(MIN(AS89,MAX(0,$F89-SUMPRODUCT(($AT$3:$BE$3&lt;BE$3)*$AH89:$AS89))),2))</f>
        <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row>
    <row r="90">
      <c r="A90" t="n">
        <v>85</v>
      </c>
      <c r="B90" s="29">
        <f>Months!B90</f>
        <v/>
      </c>
      <c r="C90">
        <f>Months!C90</f>
        <v/>
      </c>
      <c r="D90">
        <f>Months!D90</f>
        <v/>
      </c>
      <c r="E90">
        <f>SUM(V90:AG90)</f>
        <v/>
      </c>
      <c r="F90">
        <f>MAX(0,ROUND(C90+D90-E90,2))</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f>IF(AH90&lt;=0,0,ROUND(MIN(AH90,MAX(0,$F90-SUMPRODUCT(($AT$3:$BE$3&lt;AT$3)*$AH90:$AS90))),2))</f>
        <v/>
      </c>
      <c r="AU90">
        <f>IF(AI90&lt;=0,0,ROUND(MIN(AI90,MAX(0,$F90-SUMPRODUCT(($AT$3:$BE$3&lt;AU$3)*$AH90:$AS90))),2))</f>
        <v/>
      </c>
      <c r="AV90">
        <f>IF(AJ90&lt;=0,0,ROUND(MIN(AJ90,MAX(0,$F90-SUMPRODUCT(($AT$3:$BE$3&lt;AV$3)*$AH90:$AS90))),2))</f>
        <v/>
      </c>
      <c r="AW90">
        <f>IF(AK90&lt;=0,0,ROUND(MIN(AK90,MAX(0,$F90-SUMPRODUCT(($AT$3:$BE$3&lt;AW$3)*$AH90:$AS90))),2))</f>
        <v/>
      </c>
      <c r="AX90">
        <f>IF(AL90&lt;=0,0,ROUND(MIN(AL90,MAX(0,$F90-SUMPRODUCT(($AT$3:$BE$3&lt;AX$3)*$AH90:$AS90))),2))</f>
        <v/>
      </c>
      <c r="AY90">
        <f>IF(AM90&lt;=0,0,ROUND(MIN(AM90,MAX(0,$F90-SUMPRODUCT(($AT$3:$BE$3&lt;AY$3)*$AH90:$AS90))),2))</f>
        <v/>
      </c>
      <c r="AZ90">
        <f>IF(AN90&lt;=0,0,ROUND(MIN(AN90,MAX(0,$F90-SUMPRODUCT(($AT$3:$BE$3&lt;AZ$3)*$AH90:$AS90))),2))</f>
        <v/>
      </c>
      <c r="BA90">
        <f>IF(AO90&lt;=0,0,ROUND(MIN(AO90,MAX(0,$F90-SUMPRODUCT(($AT$3:$BE$3&lt;BA$3)*$AH90:$AS90))),2))</f>
        <v/>
      </c>
      <c r="BB90">
        <f>IF(AP90&lt;=0,0,ROUND(MIN(AP90,MAX(0,$F90-SUMPRODUCT(($AT$3:$BE$3&lt;BB$3)*$AH90:$AS90))),2))</f>
        <v/>
      </c>
      <c r="BC90">
        <f>IF(AQ90&lt;=0,0,ROUND(MIN(AQ90,MAX(0,$F90-SUMPRODUCT(($AT$3:$BE$3&lt;BC$3)*$AH90:$AS90))),2))</f>
        <v/>
      </c>
      <c r="BD90">
        <f>IF(AR90&lt;=0,0,ROUND(MIN(AR90,MAX(0,$F90-SUMPRODUCT(($AT$3:$BE$3&lt;BD$3)*$AH90:$AS90))),2))</f>
        <v/>
      </c>
      <c r="BE90">
        <f>IF(AS90&lt;=0,0,ROUND(MIN(AS90,MAX(0,$F90-SUMPRODUCT(($AT$3:$BE$3&lt;BE$3)*$AH90:$AS90))),2))</f>
        <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row>
    <row r="91">
      <c r="A91" t="n">
        <v>86</v>
      </c>
      <c r="B91" s="29">
        <f>Months!B91</f>
        <v/>
      </c>
      <c r="C91">
        <f>Months!C91</f>
        <v/>
      </c>
      <c r="D91">
        <f>Months!D91</f>
        <v/>
      </c>
      <c r="E91">
        <f>SUM(V91:AG91)</f>
        <v/>
      </c>
      <c r="F91">
        <f>MAX(0,ROUND(C91+D91-E91,2))</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f>IF(AH91&lt;=0,0,ROUND(MIN(AH91,MAX(0,$F91-SUMPRODUCT(($AT$3:$BE$3&lt;AT$3)*$AH91:$AS91))),2))</f>
        <v/>
      </c>
      <c r="AU91">
        <f>IF(AI91&lt;=0,0,ROUND(MIN(AI91,MAX(0,$F91-SUMPRODUCT(($AT$3:$BE$3&lt;AU$3)*$AH91:$AS91))),2))</f>
        <v/>
      </c>
      <c r="AV91">
        <f>IF(AJ91&lt;=0,0,ROUND(MIN(AJ91,MAX(0,$F91-SUMPRODUCT(($AT$3:$BE$3&lt;AV$3)*$AH91:$AS91))),2))</f>
        <v/>
      </c>
      <c r="AW91">
        <f>IF(AK91&lt;=0,0,ROUND(MIN(AK91,MAX(0,$F91-SUMPRODUCT(($AT$3:$BE$3&lt;AW$3)*$AH91:$AS91))),2))</f>
        <v/>
      </c>
      <c r="AX91">
        <f>IF(AL91&lt;=0,0,ROUND(MIN(AL91,MAX(0,$F91-SUMPRODUCT(($AT$3:$BE$3&lt;AX$3)*$AH91:$AS91))),2))</f>
        <v/>
      </c>
      <c r="AY91">
        <f>IF(AM91&lt;=0,0,ROUND(MIN(AM91,MAX(0,$F91-SUMPRODUCT(($AT$3:$BE$3&lt;AY$3)*$AH91:$AS91))),2))</f>
        <v/>
      </c>
      <c r="AZ91">
        <f>IF(AN91&lt;=0,0,ROUND(MIN(AN91,MAX(0,$F91-SUMPRODUCT(($AT$3:$BE$3&lt;AZ$3)*$AH91:$AS91))),2))</f>
        <v/>
      </c>
      <c r="BA91">
        <f>IF(AO91&lt;=0,0,ROUND(MIN(AO91,MAX(0,$F91-SUMPRODUCT(($AT$3:$BE$3&lt;BA$3)*$AH91:$AS91))),2))</f>
        <v/>
      </c>
      <c r="BB91">
        <f>IF(AP91&lt;=0,0,ROUND(MIN(AP91,MAX(0,$F91-SUMPRODUCT(($AT$3:$BE$3&lt;BB$3)*$AH91:$AS91))),2))</f>
        <v/>
      </c>
      <c r="BC91">
        <f>IF(AQ91&lt;=0,0,ROUND(MIN(AQ91,MAX(0,$F91-SUMPRODUCT(($AT$3:$BE$3&lt;BC$3)*$AH91:$AS91))),2))</f>
        <v/>
      </c>
      <c r="BD91">
        <f>IF(AR91&lt;=0,0,ROUND(MIN(AR91,MAX(0,$F91-SUMPRODUCT(($AT$3:$BE$3&lt;BD$3)*$AH91:$AS91))),2))</f>
        <v/>
      </c>
      <c r="BE91">
        <f>IF(AS91&lt;=0,0,ROUND(MIN(AS91,MAX(0,$F91-SUMPRODUCT(($AT$3:$BE$3&lt;BE$3)*$AH91:$AS91))),2))</f>
        <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row>
    <row r="92">
      <c r="A92" t="n">
        <v>87</v>
      </c>
      <c r="B92" s="29">
        <f>Months!B92</f>
        <v/>
      </c>
      <c r="C92">
        <f>Months!C92</f>
        <v/>
      </c>
      <c r="D92">
        <f>Months!D92</f>
        <v/>
      </c>
      <c r="E92">
        <f>SUM(V92:AG92)</f>
        <v/>
      </c>
      <c r="F92">
        <f>MAX(0,ROUND(C92+D92-E92,2))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f>IF(AH92&lt;=0,0,ROUND(MIN(AH92,MAX(0,$F92-SUMPRODUCT(($AT$3:$BE$3&lt;AT$3)*$AH92:$AS92))),2))</f>
        <v/>
      </c>
      <c r="AU92">
        <f>IF(AI92&lt;=0,0,ROUND(MIN(AI92,MAX(0,$F92-SUMPRODUCT(($AT$3:$BE$3&lt;AU$3)*$AH92:$AS92))),2))</f>
        <v/>
      </c>
      <c r="AV92">
        <f>IF(AJ92&lt;=0,0,ROUND(MIN(AJ92,MAX(0,$F92-SUMPRODUCT(($AT$3:$BE$3&lt;AV$3)*$AH92:$AS92))),2))</f>
        <v/>
      </c>
      <c r="AW92">
        <f>IF(AK92&lt;=0,0,ROUND(MIN(AK92,MAX(0,$F92-SUMPRODUCT(($AT$3:$BE$3&lt;AW$3)*$AH92:$AS92))),2))</f>
        <v/>
      </c>
      <c r="AX92">
        <f>IF(AL92&lt;=0,0,ROUND(MIN(AL92,MAX(0,$F92-SUMPRODUCT(($AT$3:$BE$3&lt;AX$3)*$AH92:$AS92))),2))</f>
        <v/>
      </c>
      <c r="AY92">
        <f>IF(AM92&lt;=0,0,ROUND(MIN(AM92,MAX(0,$F92-SUMPRODUCT(($AT$3:$BE$3&lt;AY$3)*$AH92:$AS92))),2))</f>
        <v/>
      </c>
      <c r="AZ92">
        <f>IF(AN92&lt;=0,0,ROUND(MIN(AN92,MAX(0,$F92-SUMPRODUCT(($AT$3:$BE$3&lt;AZ$3)*$AH92:$AS92))),2))</f>
        <v/>
      </c>
      <c r="BA92">
        <f>IF(AO92&lt;=0,0,ROUND(MIN(AO92,MAX(0,$F92-SUMPRODUCT(($AT$3:$BE$3&lt;BA$3)*$AH92:$AS92))),2))</f>
        <v/>
      </c>
      <c r="BB92">
        <f>IF(AP92&lt;=0,0,ROUND(MIN(AP92,MAX(0,$F92-SUMPRODUCT(($AT$3:$BE$3&lt;BB$3)*$AH92:$AS92))),2))</f>
        <v/>
      </c>
      <c r="BC92">
        <f>IF(AQ92&lt;=0,0,ROUND(MIN(AQ92,MAX(0,$F92-SUMPRODUCT(($AT$3:$BE$3&lt;BC$3)*$AH92:$AS92))),2))</f>
        <v/>
      </c>
      <c r="BD92">
        <f>IF(AR92&lt;=0,0,ROUND(MIN(AR92,MAX(0,$F92-SUMPRODUCT(($AT$3:$BE$3&lt;BD$3)*$AH92:$AS92))),2))</f>
        <v/>
      </c>
      <c r="BE92">
        <f>IF(AS92&lt;=0,0,ROUND(MIN(AS92,MAX(0,$F92-SUMPRODUCT(($AT$3:$BE$3&lt;BE$3)*$AH92:$AS92))),2))</f>
        <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row>
    <row r="93">
      <c r="A93" t="n">
        <v>88</v>
      </c>
      <c r="B93" s="29">
        <f>Months!B93</f>
        <v/>
      </c>
      <c r="C93">
        <f>Months!C93</f>
        <v/>
      </c>
      <c r="D93">
        <f>Months!D93</f>
        <v/>
      </c>
      <c r="E93">
        <f>SUM(V93:AG93)</f>
        <v/>
      </c>
      <c r="F93">
        <f>MAX(0,ROUND(C93+D93-E93,2))</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f>IF(AH93&lt;=0,0,ROUND(MIN(AH93,MAX(0,$F93-SUMPRODUCT(($AT$3:$BE$3&lt;AT$3)*$AH93:$AS93))),2))</f>
        <v/>
      </c>
      <c r="AU93">
        <f>IF(AI93&lt;=0,0,ROUND(MIN(AI93,MAX(0,$F93-SUMPRODUCT(($AT$3:$BE$3&lt;AU$3)*$AH93:$AS93))),2))</f>
        <v/>
      </c>
      <c r="AV93">
        <f>IF(AJ93&lt;=0,0,ROUND(MIN(AJ93,MAX(0,$F93-SUMPRODUCT(($AT$3:$BE$3&lt;AV$3)*$AH93:$AS93))),2))</f>
        <v/>
      </c>
      <c r="AW93">
        <f>IF(AK93&lt;=0,0,ROUND(MIN(AK93,MAX(0,$F93-SUMPRODUCT(($AT$3:$BE$3&lt;AW$3)*$AH93:$AS93))),2))</f>
        <v/>
      </c>
      <c r="AX93">
        <f>IF(AL93&lt;=0,0,ROUND(MIN(AL93,MAX(0,$F93-SUMPRODUCT(($AT$3:$BE$3&lt;AX$3)*$AH93:$AS93))),2))</f>
        <v/>
      </c>
      <c r="AY93">
        <f>IF(AM93&lt;=0,0,ROUND(MIN(AM93,MAX(0,$F93-SUMPRODUCT(($AT$3:$BE$3&lt;AY$3)*$AH93:$AS93))),2))</f>
        <v/>
      </c>
      <c r="AZ93">
        <f>IF(AN93&lt;=0,0,ROUND(MIN(AN93,MAX(0,$F93-SUMPRODUCT(($AT$3:$BE$3&lt;AZ$3)*$AH93:$AS93))),2))</f>
        <v/>
      </c>
      <c r="BA93">
        <f>IF(AO93&lt;=0,0,ROUND(MIN(AO93,MAX(0,$F93-SUMPRODUCT(($AT$3:$BE$3&lt;BA$3)*$AH93:$AS93))),2))</f>
        <v/>
      </c>
      <c r="BB93">
        <f>IF(AP93&lt;=0,0,ROUND(MIN(AP93,MAX(0,$F93-SUMPRODUCT(($AT$3:$BE$3&lt;BB$3)*$AH93:$AS93))),2))</f>
        <v/>
      </c>
      <c r="BC93">
        <f>IF(AQ93&lt;=0,0,ROUND(MIN(AQ93,MAX(0,$F93-SUMPRODUCT(($AT$3:$BE$3&lt;BC$3)*$AH93:$AS93))),2))</f>
        <v/>
      </c>
      <c r="BD93">
        <f>IF(AR93&lt;=0,0,ROUND(MIN(AR93,MAX(0,$F93-SUMPRODUCT(($AT$3:$BE$3&lt;BD$3)*$AH93:$AS93))),2))</f>
        <v/>
      </c>
      <c r="BE93">
        <f>IF(AS93&lt;=0,0,ROUND(MIN(AS93,MAX(0,$F93-SUMPRODUCT(($AT$3:$BE$3&lt;BE$3)*$AH93:$AS93))),2))</f>
        <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row>
    <row r="94">
      <c r="A94" t="n">
        <v>89</v>
      </c>
      <c r="B94" s="29">
        <f>Months!B94</f>
        <v/>
      </c>
      <c r="C94">
        <f>Months!C94</f>
        <v/>
      </c>
      <c r="D94">
        <f>Months!D94</f>
        <v/>
      </c>
      <c r="E94">
        <f>SUM(V94:AG94)</f>
        <v/>
      </c>
      <c r="F94">
        <f>MAX(0,ROUND(C94+D94-E94,2))</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f>IF(AH94&lt;=0,0,ROUND(MIN(AH94,MAX(0,$F94-SUMPRODUCT(($AT$3:$BE$3&lt;AT$3)*$AH94:$AS94))),2))</f>
        <v/>
      </c>
      <c r="AU94">
        <f>IF(AI94&lt;=0,0,ROUND(MIN(AI94,MAX(0,$F94-SUMPRODUCT(($AT$3:$BE$3&lt;AU$3)*$AH94:$AS94))),2))</f>
        <v/>
      </c>
      <c r="AV94">
        <f>IF(AJ94&lt;=0,0,ROUND(MIN(AJ94,MAX(0,$F94-SUMPRODUCT(($AT$3:$BE$3&lt;AV$3)*$AH94:$AS94))),2))</f>
        <v/>
      </c>
      <c r="AW94">
        <f>IF(AK94&lt;=0,0,ROUND(MIN(AK94,MAX(0,$F94-SUMPRODUCT(($AT$3:$BE$3&lt;AW$3)*$AH94:$AS94))),2))</f>
        <v/>
      </c>
      <c r="AX94">
        <f>IF(AL94&lt;=0,0,ROUND(MIN(AL94,MAX(0,$F94-SUMPRODUCT(($AT$3:$BE$3&lt;AX$3)*$AH94:$AS94))),2))</f>
        <v/>
      </c>
      <c r="AY94">
        <f>IF(AM94&lt;=0,0,ROUND(MIN(AM94,MAX(0,$F94-SUMPRODUCT(($AT$3:$BE$3&lt;AY$3)*$AH94:$AS94))),2))</f>
        <v/>
      </c>
      <c r="AZ94">
        <f>IF(AN94&lt;=0,0,ROUND(MIN(AN94,MAX(0,$F94-SUMPRODUCT(($AT$3:$BE$3&lt;AZ$3)*$AH94:$AS94))),2))</f>
        <v/>
      </c>
      <c r="BA94">
        <f>IF(AO94&lt;=0,0,ROUND(MIN(AO94,MAX(0,$F94-SUMPRODUCT(($AT$3:$BE$3&lt;BA$3)*$AH94:$AS94))),2))</f>
        <v/>
      </c>
      <c r="BB94">
        <f>IF(AP94&lt;=0,0,ROUND(MIN(AP94,MAX(0,$F94-SUMPRODUCT(($AT$3:$BE$3&lt;BB$3)*$AH94:$AS94))),2))</f>
        <v/>
      </c>
      <c r="BC94">
        <f>IF(AQ94&lt;=0,0,ROUND(MIN(AQ94,MAX(0,$F94-SUMPRODUCT(($AT$3:$BE$3&lt;BC$3)*$AH94:$AS94))),2))</f>
        <v/>
      </c>
      <c r="BD94">
        <f>IF(AR94&lt;=0,0,ROUND(MIN(AR94,MAX(0,$F94-SUMPRODUCT(($AT$3:$BE$3&lt;BD$3)*$AH94:$AS94))),2))</f>
        <v/>
      </c>
      <c r="BE94">
        <f>IF(AS94&lt;=0,0,ROUND(MIN(AS94,MAX(0,$F94-SUMPRODUCT(($AT$3:$BE$3&lt;BE$3)*$AH94:$AS94))),2))</f>
        <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row>
    <row r="95">
      <c r="A95" t="n">
        <v>90</v>
      </c>
      <c r="B95" s="29">
        <f>Months!B95</f>
        <v/>
      </c>
      <c r="C95">
        <f>Months!C95</f>
        <v/>
      </c>
      <c r="D95">
        <f>Months!D95</f>
        <v/>
      </c>
      <c r="E95">
        <f>SUM(V95:AG95)</f>
        <v/>
      </c>
      <c r="F95">
        <f>MAX(0,ROUND(C95+D95-E95,2))</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f>IF(AH95&lt;=0,0,ROUND(MIN(AH95,MAX(0,$F95-SUMPRODUCT(($AT$3:$BE$3&lt;AT$3)*$AH95:$AS95))),2))</f>
        <v/>
      </c>
      <c r="AU95">
        <f>IF(AI95&lt;=0,0,ROUND(MIN(AI95,MAX(0,$F95-SUMPRODUCT(($AT$3:$BE$3&lt;AU$3)*$AH95:$AS95))),2))</f>
        <v/>
      </c>
      <c r="AV95">
        <f>IF(AJ95&lt;=0,0,ROUND(MIN(AJ95,MAX(0,$F95-SUMPRODUCT(($AT$3:$BE$3&lt;AV$3)*$AH95:$AS95))),2))</f>
        <v/>
      </c>
      <c r="AW95">
        <f>IF(AK95&lt;=0,0,ROUND(MIN(AK95,MAX(0,$F95-SUMPRODUCT(($AT$3:$BE$3&lt;AW$3)*$AH95:$AS95))),2))</f>
        <v/>
      </c>
      <c r="AX95">
        <f>IF(AL95&lt;=0,0,ROUND(MIN(AL95,MAX(0,$F95-SUMPRODUCT(($AT$3:$BE$3&lt;AX$3)*$AH95:$AS95))),2))</f>
        <v/>
      </c>
      <c r="AY95">
        <f>IF(AM95&lt;=0,0,ROUND(MIN(AM95,MAX(0,$F95-SUMPRODUCT(($AT$3:$BE$3&lt;AY$3)*$AH95:$AS95))),2))</f>
        <v/>
      </c>
      <c r="AZ95">
        <f>IF(AN95&lt;=0,0,ROUND(MIN(AN95,MAX(0,$F95-SUMPRODUCT(($AT$3:$BE$3&lt;AZ$3)*$AH95:$AS95))),2))</f>
        <v/>
      </c>
      <c r="BA95">
        <f>IF(AO95&lt;=0,0,ROUND(MIN(AO95,MAX(0,$F95-SUMPRODUCT(($AT$3:$BE$3&lt;BA$3)*$AH95:$AS95))),2))</f>
        <v/>
      </c>
      <c r="BB95">
        <f>IF(AP95&lt;=0,0,ROUND(MIN(AP95,MAX(0,$F95-SUMPRODUCT(($AT$3:$BE$3&lt;BB$3)*$AH95:$AS95))),2))</f>
        <v/>
      </c>
      <c r="BC95">
        <f>IF(AQ95&lt;=0,0,ROUND(MIN(AQ95,MAX(0,$F95-SUMPRODUCT(($AT$3:$BE$3&lt;BC$3)*$AH95:$AS95))),2))</f>
        <v/>
      </c>
      <c r="BD95">
        <f>IF(AR95&lt;=0,0,ROUND(MIN(AR95,MAX(0,$F95-SUMPRODUCT(($AT$3:$BE$3&lt;BD$3)*$AH95:$AS95))),2))</f>
        <v/>
      </c>
      <c r="BE95">
        <f>IF(AS95&lt;=0,0,ROUND(MIN(AS95,MAX(0,$F95-SUMPRODUCT(($AT$3:$BE$3&lt;BE$3)*$AH95:$AS95))),2))</f>
        <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row>
    <row r="96">
      <c r="A96" t="n">
        <v>91</v>
      </c>
      <c r="B96" s="29">
        <f>Months!B96</f>
        <v/>
      </c>
      <c r="C96">
        <f>Months!C96</f>
        <v/>
      </c>
      <c r="D96">
        <f>Months!D96</f>
        <v/>
      </c>
      <c r="E96">
        <f>SUM(V96:AG96)</f>
        <v/>
      </c>
      <c r="F96">
        <f>MAX(0,ROUND(C96+D96-E96,2))</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f>IF(AH96&lt;=0,0,ROUND(MIN(AH96,MAX(0,$F96-SUMPRODUCT(($AT$3:$BE$3&lt;AT$3)*$AH96:$AS96))),2))</f>
        <v/>
      </c>
      <c r="AU96">
        <f>IF(AI96&lt;=0,0,ROUND(MIN(AI96,MAX(0,$F96-SUMPRODUCT(($AT$3:$BE$3&lt;AU$3)*$AH96:$AS96))),2))</f>
        <v/>
      </c>
      <c r="AV96">
        <f>IF(AJ96&lt;=0,0,ROUND(MIN(AJ96,MAX(0,$F96-SUMPRODUCT(($AT$3:$BE$3&lt;AV$3)*$AH96:$AS96))),2))</f>
        <v/>
      </c>
      <c r="AW96">
        <f>IF(AK96&lt;=0,0,ROUND(MIN(AK96,MAX(0,$F96-SUMPRODUCT(($AT$3:$BE$3&lt;AW$3)*$AH96:$AS96))),2))</f>
        <v/>
      </c>
      <c r="AX96">
        <f>IF(AL96&lt;=0,0,ROUND(MIN(AL96,MAX(0,$F96-SUMPRODUCT(($AT$3:$BE$3&lt;AX$3)*$AH96:$AS96))),2))</f>
        <v/>
      </c>
      <c r="AY96">
        <f>IF(AM96&lt;=0,0,ROUND(MIN(AM96,MAX(0,$F96-SUMPRODUCT(($AT$3:$BE$3&lt;AY$3)*$AH96:$AS96))),2))</f>
        <v/>
      </c>
      <c r="AZ96">
        <f>IF(AN96&lt;=0,0,ROUND(MIN(AN96,MAX(0,$F96-SUMPRODUCT(($AT$3:$BE$3&lt;AZ$3)*$AH96:$AS96))),2))</f>
        <v/>
      </c>
      <c r="BA96">
        <f>IF(AO96&lt;=0,0,ROUND(MIN(AO96,MAX(0,$F96-SUMPRODUCT(($AT$3:$BE$3&lt;BA$3)*$AH96:$AS96))),2))</f>
        <v/>
      </c>
      <c r="BB96">
        <f>IF(AP96&lt;=0,0,ROUND(MIN(AP96,MAX(0,$F96-SUMPRODUCT(($AT$3:$BE$3&lt;BB$3)*$AH96:$AS96))),2))</f>
        <v/>
      </c>
      <c r="BC96">
        <f>IF(AQ96&lt;=0,0,ROUND(MIN(AQ96,MAX(0,$F96-SUMPRODUCT(($AT$3:$BE$3&lt;BC$3)*$AH96:$AS96))),2))</f>
        <v/>
      </c>
      <c r="BD96">
        <f>IF(AR96&lt;=0,0,ROUND(MIN(AR96,MAX(0,$F96-SUMPRODUCT(($AT$3:$BE$3&lt;BD$3)*$AH96:$AS96))),2))</f>
        <v/>
      </c>
      <c r="BE96">
        <f>IF(AS96&lt;=0,0,ROUND(MIN(AS96,MAX(0,$F96-SUMPRODUCT(($AT$3:$BE$3&lt;BE$3)*$AH96:$AS96))),2))</f>
        <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row>
    <row r="97">
      <c r="A97" t="n">
        <v>92</v>
      </c>
      <c r="B97" s="29">
        <f>Months!B97</f>
        <v/>
      </c>
      <c r="C97">
        <f>Months!C97</f>
        <v/>
      </c>
      <c r="D97">
        <f>Months!D97</f>
        <v/>
      </c>
      <c r="E97">
        <f>SUM(V97:AG97)</f>
        <v/>
      </c>
      <c r="F97">
        <f>MAX(0,ROUND(C97+D97-E97,2))</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f>IF(AH97&lt;=0,0,ROUND(MIN(AH97,MAX(0,$F97-SUMPRODUCT(($AT$3:$BE$3&lt;AT$3)*$AH97:$AS97))),2))</f>
        <v/>
      </c>
      <c r="AU97">
        <f>IF(AI97&lt;=0,0,ROUND(MIN(AI97,MAX(0,$F97-SUMPRODUCT(($AT$3:$BE$3&lt;AU$3)*$AH97:$AS97))),2))</f>
        <v/>
      </c>
      <c r="AV97">
        <f>IF(AJ97&lt;=0,0,ROUND(MIN(AJ97,MAX(0,$F97-SUMPRODUCT(($AT$3:$BE$3&lt;AV$3)*$AH97:$AS97))),2))</f>
        <v/>
      </c>
      <c r="AW97">
        <f>IF(AK97&lt;=0,0,ROUND(MIN(AK97,MAX(0,$F97-SUMPRODUCT(($AT$3:$BE$3&lt;AW$3)*$AH97:$AS97))),2))</f>
        <v/>
      </c>
      <c r="AX97">
        <f>IF(AL97&lt;=0,0,ROUND(MIN(AL97,MAX(0,$F97-SUMPRODUCT(($AT$3:$BE$3&lt;AX$3)*$AH97:$AS97))),2))</f>
        <v/>
      </c>
      <c r="AY97">
        <f>IF(AM97&lt;=0,0,ROUND(MIN(AM97,MAX(0,$F97-SUMPRODUCT(($AT$3:$BE$3&lt;AY$3)*$AH97:$AS97))),2))</f>
        <v/>
      </c>
      <c r="AZ97">
        <f>IF(AN97&lt;=0,0,ROUND(MIN(AN97,MAX(0,$F97-SUMPRODUCT(($AT$3:$BE$3&lt;AZ$3)*$AH97:$AS97))),2))</f>
        <v/>
      </c>
      <c r="BA97">
        <f>IF(AO97&lt;=0,0,ROUND(MIN(AO97,MAX(0,$F97-SUMPRODUCT(($AT$3:$BE$3&lt;BA$3)*$AH97:$AS97))),2))</f>
        <v/>
      </c>
      <c r="BB97">
        <f>IF(AP97&lt;=0,0,ROUND(MIN(AP97,MAX(0,$F97-SUMPRODUCT(($AT$3:$BE$3&lt;BB$3)*$AH97:$AS97))),2))</f>
        <v/>
      </c>
      <c r="BC97">
        <f>IF(AQ97&lt;=0,0,ROUND(MIN(AQ97,MAX(0,$F97-SUMPRODUCT(($AT$3:$BE$3&lt;BC$3)*$AH97:$AS97))),2))</f>
        <v/>
      </c>
      <c r="BD97">
        <f>IF(AR97&lt;=0,0,ROUND(MIN(AR97,MAX(0,$F97-SUMPRODUCT(($AT$3:$BE$3&lt;BD$3)*$AH97:$AS97))),2))</f>
        <v/>
      </c>
      <c r="BE97">
        <f>IF(AS97&lt;=0,0,ROUND(MIN(AS97,MAX(0,$F97-SUMPRODUCT(($AT$3:$BE$3&lt;BE$3)*$AH97:$AS97))),2))</f>
        <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row>
    <row r="98">
      <c r="A98" t="n">
        <v>93</v>
      </c>
      <c r="B98" s="29">
        <f>Months!B98</f>
        <v/>
      </c>
      <c r="C98">
        <f>Months!C98</f>
        <v/>
      </c>
      <c r="D98">
        <f>Months!D98</f>
        <v/>
      </c>
      <c r="E98">
        <f>SUM(V98:AG98)</f>
        <v/>
      </c>
      <c r="F98">
        <f>MAX(0,ROUND(C98+D98-E98,2))</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f>IF(AH98&lt;=0,0,ROUND(MIN(AH98,MAX(0,$F98-SUMPRODUCT(($AT$3:$BE$3&lt;AT$3)*$AH98:$AS98))),2))</f>
        <v/>
      </c>
      <c r="AU98">
        <f>IF(AI98&lt;=0,0,ROUND(MIN(AI98,MAX(0,$F98-SUMPRODUCT(($AT$3:$BE$3&lt;AU$3)*$AH98:$AS98))),2))</f>
        <v/>
      </c>
      <c r="AV98">
        <f>IF(AJ98&lt;=0,0,ROUND(MIN(AJ98,MAX(0,$F98-SUMPRODUCT(($AT$3:$BE$3&lt;AV$3)*$AH98:$AS98))),2))</f>
        <v/>
      </c>
      <c r="AW98">
        <f>IF(AK98&lt;=0,0,ROUND(MIN(AK98,MAX(0,$F98-SUMPRODUCT(($AT$3:$BE$3&lt;AW$3)*$AH98:$AS98))),2))</f>
        <v/>
      </c>
      <c r="AX98">
        <f>IF(AL98&lt;=0,0,ROUND(MIN(AL98,MAX(0,$F98-SUMPRODUCT(($AT$3:$BE$3&lt;AX$3)*$AH98:$AS98))),2))</f>
        <v/>
      </c>
      <c r="AY98">
        <f>IF(AM98&lt;=0,0,ROUND(MIN(AM98,MAX(0,$F98-SUMPRODUCT(($AT$3:$BE$3&lt;AY$3)*$AH98:$AS98))),2))</f>
        <v/>
      </c>
      <c r="AZ98">
        <f>IF(AN98&lt;=0,0,ROUND(MIN(AN98,MAX(0,$F98-SUMPRODUCT(($AT$3:$BE$3&lt;AZ$3)*$AH98:$AS98))),2))</f>
        <v/>
      </c>
      <c r="BA98">
        <f>IF(AO98&lt;=0,0,ROUND(MIN(AO98,MAX(0,$F98-SUMPRODUCT(($AT$3:$BE$3&lt;BA$3)*$AH98:$AS98))),2))</f>
        <v/>
      </c>
      <c r="BB98">
        <f>IF(AP98&lt;=0,0,ROUND(MIN(AP98,MAX(0,$F98-SUMPRODUCT(($AT$3:$BE$3&lt;BB$3)*$AH98:$AS98))),2))</f>
        <v/>
      </c>
      <c r="BC98">
        <f>IF(AQ98&lt;=0,0,ROUND(MIN(AQ98,MAX(0,$F98-SUMPRODUCT(($AT$3:$BE$3&lt;BC$3)*$AH98:$AS98))),2))</f>
        <v/>
      </c>
      <c r="BD98">
        <f>IF(AR98&lt;=0,0,ROUND(MIN(AR98,MAX(0,$F98-SUMPRODUCT(($AT$3:$BE$3&lt;BD$3)*$AH98:$AS98))),2))</f>
        <v/>
      </c>
      <c r="BE98">
        <f>IF(AS98&lt;=0,0,ROUND(MIN(AS98,MAX(0,$F98-SUMPRODUCT(($AT$3:$BE$3&lt;BE$3)*$AH98:$AS98))),2))</f>
        <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row>
    <row r="99">
      <c r="A99" t="n">
        <v>94</v>
      </c>
      <c r="B99" s="29">
        <f>Months!B99</f>
        <v/>
      </c>
      <c r="C99">
        <f>Months!C99</f>
        <v/>
      </c>
      <c r="D99">
        <f>Months!D99</f>
        <v/>
      </c>
      <c r="E99">
        <f>SUM(V99:AG99)</f>
        <v/>
      </c>
      <c r="F99">
        <f>MAX(0,ROUND(C99+D99-E99,2))</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f>IF(AH99&lt;=0,0,ROUND(MIN(AH99,MAX(0,$F99-SUMPRODUCT(($AT$3:$BE$3&lt;AT$3)*$AH99:$AS99))),2))</f>
        <v/>
      </c>
      <c r="AU99">
        <f>IF(AI99&lt;=0,0,ROUND(MIN(AI99,MAX(0,$F99-SUMPRODUCT(($AT$3:$BE$3&lt;AU$3)*$AH99:$AS99))),2))</f>
        <v/>
      </c>
      <c r="AV99">
        <f>IF(AJ99&lt;=0,0,ROUND(MIN(AJ99,MAX(0,$F99-SUMPRODUCT(($AT$3:$BE$3&lt;AV$3)*$AH99:$AS99))),2))</f>
        <v/>
      </c>
      <c r="AW99">
        <f>IF(AK99&lt;=0,0,ROUND(MIN(AK99,MAX(0,$F99-SUMPRODUCT(($AT$3:$BE$3&lt;AW$3)*$AH99:$AS99))),2))</f>
        <v/>
      </c>
      <c r="AX99">
        <f>IF(AL99&lt;=0,0,ROUND(MIN(AL99,MAX(0,$F99-SUMPRODUCT(($AT$3:$BE$3&lt;AX$3)*$AH99:$AS99))),2))</f>
        <v/>
      </c>
      <c r="AY99">
        <f>IF(AM99&lt;=0,0,ROUND(MIN(AM99,MAX(0,$F99-SUMPRODUCT(($AT$3:$BE$3&lt;AY$3)*$AH99:$AS99))),2))</f>
        <v/>
      </c>
      <c r="AZ99">
        <f>IF(AN99&lt;=0,0,ROUND(MIN(AN99,MAX(0,$F99-SUMPRODUCT(($AT$3:$BE$3&lt;AZ$3)*$AH99:$AS99))),2))</f>
        <v/>
      </c>
      <c r="BA99">
        <f>IF(AO99&lt;=0,0,ROUND(MIN(AO99,MAX(0,$F99-SUMPRODUCT(($AT$3:$BE$3&lt;BA$3)*$AH99:$AS99))),2))</f>
        <v/>
      </c>
      <c r="BB99">
        <f>IF(AP99&lt;=0,0,ROUND(MIN(AP99,MAX(0,$F99-SUMPRODUCT(($AT$3:$BE$3&lt;BB$3)*$AH99:$AS99))),2))</f>
        <v/>
      </c>
      <c r="BC99">
        <f>IF(AQ99&lt;=0,0,ROUND(MIN(AQ99,MAX(0,$F99-SUMPRODUCT(($AT$3:$BE$3&lt;BC$3)*$AH99:$AS99))),2))</f>
        <v/>
      </c>
      <c r="BD99">
        <f>IF(AR99&lt;=0,0,ROUND(MIN(AR99,MAX(0,$F99-SUMPRODUCT(($AT$3:$BE$3&lt;BD$3)*$AH99:$AS99))),2))</f>
        <v/>
      </c>
      <c r="BE99">
        <f>IF(AS99&lt;=0,0,ROUND(MIN(AS99,MAX(0,$F99-SUMPRODUCT(($AT$3:$BE$3&lt;BE$3)*$AH99:$AS99))),2))</f>
        <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row>
    <row r="100">
      <c r="A100" t="n">
        <v>95</v>
      </c>
      <c r="B100" s="29">
        <f>Months!B100</f>
        <v/>
      </c>
      <c r="C100">
        <f>Months!C100</f>
        <v/>
      </c>
      <c r="D100">
        <f>Months!D100</f>
        <v/>
      </c>
      <c r="E100">
        <f>SUM(V100:AG100)</f>
        <v/>
      </c>
      <c r="F100">
        <f>MAX(0,ROUND(C100+D100-E100,2))</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f>IF(AH100&lt;=0,0,ROUND(MIN(AH100,MAX(0,$F100-SUMPRODUCT(($AT$3:$BE$3&lt;AT$3)*$AH100:$AS100))),2))</f>
        <v/>
      </c>
      <c r="AU100">
        <f>IF(AI100&lt;=0,0,ROUND(MIN(AI100,MAX(0,$F100-SUMPRODUCT(($AT$3:$BE$3&lt;AU$3)*$AH100:$AS100))),2))</f>
        <v/>
      </c>
      <c r="AV100">
        <f>IF(AJ100&lt;=0,0,ROUND(MIN(AJ100,MAX(0,$F100-SUMPRODUCT(($AT$3:$BE$3&lt;AV$3)*$AH100:$AS100))),2))</f>
        <v/>
      </c>
      <c r="AW100">
        <f>IF(AK100&lt;=0,0,ROUND(MIN(AK100,MAX(0,$F100-SUMPRODUCT(($AT$3:$BE$3&lt;AW$3)*$AH100:$AS100))),2))</f>
        <v/>
      </c>
      <c r="AX100">
        <f>IF(AL100&lt;=0,0,ROUND(MIN(AL100,MAX(0,$F100-SUMPRODUCT(($AT$3:$BE$3&lt;AX$3)*$AH100:$AS100))),2))</f>
        <v/>
      </c>
      <c r="AY100">
        <f>IF(AM100&lt;=0,0,ROUND(MIN(AM100,MAX(0,$F100-SUMPRODUCT(($AT$3:$BE$3&lt;AY$3)*$AH100:$AS100))),2))</f>
        <v/>
      </c>
      <c r="AZ100">
        <f>IF(AN100&lt;=0,0,ROUND(MIN(AN100,MAX(0,$F100-SUMPRODUCT(($AT$3:$BE$3&lt;AZ$3)*$AH100:$AS100))),2))</f>
        <v/>
      </c>
      <c r="BA100">
        <f>IF(AO100&lt;=0,0,ROUND(MIN(AO100,MAX(0,$F100-SUMPRODUCT(($AT$3:$BE$3&lt;BA$3)*$AH100:$AS100))),2))</f>
        <v/>
      </c>
      <c r="BB100">
        <f>IF(AP100&lt;=0,0,ROUND(MIN(AP100,MAX(0,$F100-SUMPRODUCT(($AT$3:$BE$3&lt;BB$3)*$AH100:$AS100))),2))</f>
        <v/>
      </c>
      <c r="BC100">
        <f>IF(AQ100&lt;=0,0,ROUND(MIN(AQ100,MAX(0,$F100-SUMPRODUCT(($AT$3:$BE$3&lt;BC$3)*$AH100:$AS100))),2))</f>
        <v/>
      </c>
      <c r="BD100">
        <f>IF(AR100&lt;=0,0,ROUND(MIN(AR100,MAX(0,$F100-SUMPRODUCT(($AT$3:$BE$3&lt;BD$3)*$AH100:$AS100))),2))</f>
        <v/>
      </c>
      <c r="BE100">
        <f>IF(AS100&lt;=0,0,ROUND(MIN(AS100,MAX(0,$F100-SUMPRODUCT(($AT$3:$BE$3&lt;BE$3)*$AH100:$AS100))),2))</f>
        <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row>
    <row r="101">
      <c r="A101" t="n">
        <v>96</v>
      </c>
      <c r="B101" s="29">
        <f>Months!B101</f>
        <v/>
      </c>
      <c r="C101">
        <f>Months!C101</f>
        <v/>
      </c>
      <c r="D101">
        <f>Months!D101</f>
        <v/>
      </c>
      <c r="E101">
        <f>SUM(V101:AG101)</f>
        <v/>
      </c>
      <c r="F101">
        <f>MAX(0,ROUND(C101+D101-E101,2))</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f>IF(AH101&lt;=0,0,ROUND(MIN(AH101,MAX(0,$F101-SUMPRODUCT(($AT$3:$BE$3&lt;AT$3)*$AH101:$AS101))),2))</f>
        <v/>
      </c>
      <c r="AU101">
        <f>IF(AI101&lt;=0,0,ROUND(MIN(AI101,MAX(0,$F101-SUMPRODUCT(($AT$3:$BE$3&lt;AU$3)*$AH101:$AS101))),2))</f>
        <v/>
      </c>
      <c r="AV101">
        <f>IF(AJ101&lt;=0,0,ROUND(MIN(AJ101,MAX(0,$F101-SUMPRODUCT(($AT$3:$BE$3&lt;AV$3)*$AH101:$AS101))),2))</f>
        <v/>
      </c>
      <c r="AW101">
        <f>IF(AK101&lt;=0,0,ROUND(MIN(AK101,MAX(0,$F101-SUMPRODUCT(($AT$3:$BE$3&lt;AW$3)*$AH101:$AS101))),2))</f>
        <v/>
      </c>
      <c r="AX101">
        <f>IF(AL101&lt;=0,0,ROUND(MIN(AL101,MAX(0,$F101-SUMPRODUCT(($AT$3:$BE$3&lt;AX$3)*$AH101:$AS101))),2))</f>
        <v/>
      </c>
      <c r="AY101">
        <f>IF(AM101&lt;=0,0,ROUND(MIN(AM101,MAX(0,$F101-SUMPRODUCT(($AT$3:$BE$3&lt;AY$3)*$AH101:$AS101))),2))</f>
        <v/>
      </c>
      <c r="AZ101">
        <f>IF(AN101&lt;=0,0,ROUND(MIN(AN101,MAX(0,$F101-SUMPRODUCT(($AT$3:$BE$3&lt;AZ$3)*$AH101:$AS101))),2))</f>
        <v/>
      </c>
      <c r="BA101">
        <f>IF(AO101&lt;=0,0,ROUND(MIN(AO101,MAX(0,$F101-SUMPRODUCT(($AT$3:$BE$3&lt;BA$3)*$AH101:$AS101))),2))</f>
        <v/>
      </c>
      <c r="BB101">
        <f>IF(AP101&lt;=0,0,ROUND(MIN(AP101,MAX(0,$F101-SUMPRODUCT(($AT$3:$BE$3&lt;BB$3)*$AH101:$AS101))),2))</f>
        <v/>
      </c>
      <c r="BC101">
        <f>IF(AQ101&lt;=0,0,ROUND(MIN(AQ101,MAX(0,$F101-SUMPRODUCT(($AT$3:$BE$3&lt;BC$3)*$AH101:$AS101))),2))</f>
        <v/>
      </c>
      <c r="BD101">
        <f>IF(AR101&lt;=0,0,ROUND(MIN(AR101,MAX(0,$F101-SUMPRODUCT(($AT$3:$BE$3&lt;BD$3)*$AH101:$AS101))),2))</f>
        <v/>
      </c>
      <c r="BE101">
        <f>IF(AS101&lt;=0,0,ROUND(MIN(AS101,MAX(0,$F101-SUMPRODUCT(($AT$3:$BE$3&lt;BE$3)*$AH101:$AS101))),2))</f>
        <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row>
    <row r="102">
      <c r="A102" t="n">
        <v>97</v>
      </c>
      <c r="B102" s="29">
        <f>Months!B102</f>
        <v/>
      </c>
      <c r="C102">
        <f>Months!C102</f>
        <v/>
      </c>
      <c r="D102">
        <f>Months!D102</f>
        <v/>
      </c>
      <c r="E102">
        <f>SUM(V102:AG102)</f>
        <v/>
      </c>
      <c r="F102">
        <f>MAX(0,ROUND(C102+D102-E102,2))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f>IF(AH102&lt;=0,0,ROUND(MIN(AH102,MAX(0,$F102-SUMPRODUCT(($AT$3:$BE$3&lt;AT$3)*$AH102:$AS102))),2))</f>
        <v/>
      </c>
      <c r="AU102">
        <f>IF(AI102&lt;=0,0,ROUND(MIN(AI102,MAX(0,$F102-SUMPRODUCT(($AT$3:$BE$3&lt;AU$3)*$AH102:$AS102))),2))</f>
        <v/>
      </c>
      <c r="AV102">
        <f>IF(AJ102&lt;=0,0,ROUND(MIN(AJ102,MAX(0,$F102-SUMPRODUCT(($AT$3:$BE$3&lt;AV$3)*$AH102:$AS102))),2))</f>
        <v/>
      </c>
      <c r="AW102">
        <f>IF(AK102&lt;=0,0,ROUND(MIN(AK102,MAX(0,$F102-SUMPRODUCT(($AT$3:$BE$3&lt;AW$3)*$AH102:$AS102))),2))</f>
        <v/>
      </c>
      <c r="AX102">
        <f>IF(AL102&lt;=0,0,ROUND(MIN(AL102,MAX(0,$F102-SUMPRODUCT(($AT$3:$BE$3&lt;AX$3)*$AH102:$AS102))),2))</f>
        <v/>
      </c>
      <c r="AY102">
        <f>IF(AM102&lt;=0,0,ROUND(MIN(AM102,MAX(0,$F102-SUMPRODUCT(($AT$3:$BE$3&lt;AY$3)*$AH102:$AS102))),2))</f>
        <v/>
      </c>
      <c r="AZ102">
        <f>IF(AN102&lt;=0,0,ROUND(MIN(AN102,MAX(0,$F102-SUMPRODUCT(($AT$3:$BE$3&lt;AZ$3)*$AH102:$AS102))),2))</f>
        <v/>
      </c>
      <c r="BA102">
        <f>IF(AO102&lt;=0,0,ROUND(MIN(AO102,MAX(0,$F102-SUMPRODUCT(($AT$3:$BE$3&lt;BA$3)*$AH102:$AS102))),2))</f>
        <v/>
      </c>
      <c r="BB102">
        <f>IF(AP102&lt;=0,0,ROUND(MIN(AP102,MAX(0,$F102-SUMPRODUCT(($AT$3:$BE$3&lt;BB$3)*$AH102:$AS102))),2))</f>
        <v/>
      </c>
      <c r="BC102">
        <f>IF(AQ102&lt;=0,0,ROUND(MIN(AQ102,MAX(0,$F102-SUMPRODUCT(($AT$3:$BE$3&lt;BC$3)*$AH102:$AS102))),2))</f>
        <v/>
      </c>
      <c r="BD102">
        <f>IF(AR102&lt;=0,0,ROUND(MIN(AR102,MAX(0,$F102-SUMPRODUCT(($AT$3:$BE$3&lt;BD$3)*$AH102:$AS102))),2))</f>
        <v/>
      </c>
      <c r="BE102">
        <f>IF(AS102&lt;=0,0,ROUND(MIN(AS102,MAX(0,$F102-SUMPRODUCT(($AT$3:$BE$3&lt;BE$3)*$AH102:$AS102))),2))</f>
        <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row>
    <row r="103">
      <c r="A103" t="n">
        <v>98</v>
      </c>
      <c r="B103" s="29">
        <f>Months!B103</f>
        <v/>
      </c>
      <c r="C103">
        <f>Months!C103</f>
        <v/>
      </c>
      <c r="D103">
        <f>Months!D103</f>
        <v/>
      </c>
      <c r="E103">
        <f>SUM(V103:AG103)</f>
        <v/>
      </c>
      <c r="F103">
        <f>MAX(0,ROUND(C103+D103-E103,2))</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f>IF(AH103&lt;=0,0,ROUND(MIN(AH103,MAX(0,$F103-SUMPRODUCT(($AT$3:$BE$3&lt;AT$3)*$AH103:$AS103))),2))</f>
        <v/>
      </c>
      <c r="AU103">
        <f>IF(AI103&lt;=0,0,ROUND(MIN(AI103,MAX(0,$F103-SUMPRODUCT(($AT$3:$BE$3&lt;AU$3)*$AH103:$AS103))),2))</f>
        <v/>
      </c>
      <c r="AV103">
        <f>IF(AJ103&lt;=0,0,ROUND(MIN(AJ103,MAX(0,$F103-SUMPRODUCT(($AT$3:$BE$3&lt;AV$3)*$AH103:$AS103))),2))</f>
        <v/>
      </c>
      <c r="AW103">
        <f>IF(AK103&lt;=0,0,ROUND(MIN(AK103,MAX(0,$F103-SUMPRODUCT(($AT$3:$BE$3&lt;AW$3)*$AH103:$AS103))),2))</f>
        <v/>
      </c>
      <c r="AX103">
        <f>IF(AL103&lt;=0,0,ROUND(MIN(AL103,MAX(0,$F103-SUMPRODUCT(($AT$3:$BE$3&lt;AX$3)*$AH103:$AS103))),2))</f>
        <v/>
      </c>
      <c r="AY103">
        <f>IF(AM103&lt;=0,0,ROUND(MIN(AM103,MAX(0,$F103-SUMPRODUCT(($AT$3:$BE$3&lt;AY$3)*$AH103:$AS103))),2))</f>
        <v/>
      </c>
      <c r="AZ103">
        <f>IF(AN103&lt;=0,0,ROUND(MIN(AN103,MAX(0,$F103-SUMPRODUCT(($AT$3:$BE$3&lt;AZ$3)*$AH103:$AS103))),2))</f>
        <v/>
      </c>
      <c r="BA103">
        <f>IF(AO103&lt;=0,0,ROUND(MIN(AO103,MAX(0,$F103-SUMPRODUCT(($AT$3:$BE$3&lt;BA$3)*$AH103:$AS103))),2))</f>
        <v/>
      </c>
      <c r="BB103">
        <f>IF(AP103&lt;=0,0,ROUND(MIN(AP103,MAX(0,$F103-SUMPRODUCT(($AT$3:$BE$3&lt;BB$3)*$AH103:$AS103))),2))</f>
        <v/>
      </c>
      <c r="BC103">
        <f>IF(AQ103&lt;=0,0,ROUND(MIN(AQ103,MAX(0,$F103-SUMPRODUCT(($AT$3:$BE$3&lt;BC$3)*$AH103:$AS103))),2))</f>
        <v/>
      </c>
      <c r="BD103">
        <f>IF(AR103&lt;=0,0,ROUND(MIN(AR103,MAX(0,$F103-SUMPRODUCT(($AT$3:$BE$3&lt;BD$3)*$AH103:$AS103))),2))</f>
        <v/>
      </c>
      <c r="BE103">
        <f>IF(AS103&lt;=0,0,ROUND(MIN(AS103,MAX(0,$F103-SUMPRODUCT(($AT$3:$BE$3&lt;BE$3)*$AH103:$AS103))),2))</f>
        <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row>
    <row r="104">
      <c r="A104" t="n">
        <v>99</v>
      </c>
      <c r="B104" s="29">
        <f>Months!B104</f>
        <v/>
      </c>
      <c r="C104">
        <f>Months!C104</f>
        <v/>
      </c>
      <c r="D104">
        <f>Months!D104</f>
        <v/>
      </c>
      <c r="E104">
        <f>SUM(V104:AG104)</f>
        <v/>
      </c>
      <c r="F104">
        <f>MAX(0,ROUND(C104+D104-E104,2))</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f>IF(AH104&lt;=0,0,ROUND(MIN(AH104,MAX(0,$F104-SUMPRODUCT(($AT$3:$BE$3&lt;AT$3)*$AH104:$AS104))),2))</f>
        <v/>
      </c>
      <c r="AU104">
        <f>IF(AI104&lt;=0,0,ROUND(MIN(AI104,MAX(0,$F104-SUMPRODUCT(($AT$3:$BE$3&lt;AU$3)*$AH104:$AS104))),2))</f>
        <v/>
      </c>
      <c r="AV104">
        <f>IF(AJ104&lt;=0,0,ROUND(MIN(AJ104,MAX(0,$F104-SUMPRODUCT(($AT$3:$BE$3&lt;AV$3)*$AH104:$AS104))),2))</f>
        <v/>
      </c>
      <c r="AW104">
        <f>IF(AK104&lt;=0,0,ROUND(MIN(AK104,MAX(0,$F104-SUMPRODUCT(($AT$3:$BE$3&lt;AW$3)*$AH104:$AS104))),2))</f>
        <v/>
      </c>
      <c r="AX104">
        <f>IF(AL104&lt;=0,0,ROUND(MIN(AL104,MAX(0,$F104-SUMPRODUCT(($AT$3:$BE$3&lt;AX$3)*$AH104:$AS104))),2))</f>
        <v/>
      </c>
      <c r="AY104">
        <f>IF(AM104&lt;=0,0,ROUND(MIN(AM104,MAX(0,$F104-SUMPRODUCT(($AT$3:$BE$3&lt;AY$3)*$AH104:$AS104))),2))</f>
        <v/>
      </c>
      <c r="AZ104">
        <f>IF(AN104&lt;=0,0,ROUND(MIN(AN104,MAX(0,$F104-SUMPRODUCT(($AT$3:$BE$3&lt;AZ$3)*$AH104:$AS104))),2))</f>
        <v/>
      </c>
      <c r="BA104">
        <f>IF(AO104&lt;=0,0,ROUND(MIN(AO104,MAX(0,$F104-SUMPRODUCT(($AT$3:$BE$3&lt;BA$3)*$AH104:$AS104))),2))</f>
        <v/>
      </c>
      <c r="BB104">
        <f>IF(AP104&lt;=0,0,ROUND(MIN(AP104,MAX(0,$F104-SUMPRODUCT(($AT$3:$BE$3&lt;BB$3)*$AH104:$AS104))),2))</f>
        <v/>
      </c>
      <c r="BC104">
        <f>IF(AQ104&lt;=0,0,ROUND(MIN(AQ104,MAX(0,$F104-SUMPRODUCT(($AT$3:$BE$3&lt;BC$3)*$AH104:$AS104))),2))</f>
        <v/>
      </c>
      <c r="BD104">
        <f>IF(AR104&lt;=0,0,ROUND(MIN(AR104,MAX(0,$F104-SUMPRODUCT(($AT$3:$BE$3&lt;BD$3)*$AH104:$AS104))),2))</f>
        <v/>
      </c>
      <c r="BE104">
        <f>IF(AS104&lt;=0,0,ROUND(MIN(AS104,MAX(0,$F104-SUMPRODUCT(($AT$3:$BE$3&lt;BE$3)*$AH104:$AS104))),2))</f>
        <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row>
    <row r="105">
      <c r="A105" t="n">
        <v>100</v>
      </c>
      <c r="B105" s="29">
        <f>Months!B105</f>
        <v/>
      </c>
      <c r="C105">
        <f>Months!C105</f>
        <v/>
      </c>
      <c r="D105">
        <f>Months!D105</f>
        <v/>
      </c>
      <c r="E105">
        <f>SUM(V105:AG105)</f>
        <v/>
      </c>
      <c r="F105">
        <f>MAX(0,ROUND(C105+D105-E105,2))</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f>IF(AH105&lt;=0,0,ROUND(MIN(AH105,MAX(0,$F105-SUMPRODUCT(($AT$3:$BE$3&lt;AT$3)*$AH105:$AS105))),2))</f>
        <v/>
      </c>
      <c r="AU105">
        <f>IF(AI105&lt;=0,0,ROUND(MIN(AI105,MAX(0,$F105-SUMPRODUCT(($AT$3:$BE$3&lt;AU$3)*$AH105:$AS105))),2))</f>
        <v/>
      </c>
      <c r="AV105">
        <f>IF(AJ105&lt;=0,0,ROUND(MIN(AJ105,MAX(0,$F105-SUMPRODUCT(($AT$3:$BE$3&lt;AV$3)*$AH105:$AS105))),2))</f>
        <v/>
      </c>
      <c r="AW105">
        <f>IF(AK105&lt;=0,0,ROUND(MIN(AK105,MAX(0,$F105-SUMPRODUCT(($AT$3:$BE$3&lt;AW$3)*$AH105:$AS105))),2))</f>
        <v/>
      </c>
      <c r="AX105">
        <f>IF(AL105&lt;=0,0,ROUND(MIN(AL105,MAX(0,$F105-SUMPRODUCT(($AT$3:$BE$3&lt;AX$3)*$AH105:$AS105))),2))</f>
        <v/>
      </c>
      <c r="AY105">
        <f>IF(AM105&lt;=0,0,ROUND(MIN(AM105,MAX(0,$F105-SUMPRODUCT(($AT$3:$BE$3&lt;AY$3)*$AH105:$AS105))),2))</f>
        <v/>
      </c>
      <c r="AZ105">
        <f>IF(AN105&lt;=0,0,ROUND(MIN(AN105,MAX(0,$F105-SUMPRODUCT(($AT$3:$BE$3&lt;AZ$3)*$AH105:$AS105))),2))</f>
        <v/>
      </c>
      <c r="BA105">
        <f>IF(AO105&lt;=0,0,ROUND(MIN(AO105,MAX(0,$F105-SUMPRODUCT(($AT$3:$BE$3&lt;BA$3)*$AH105:$AS105))),2))</f>
        <v/>
      </c>
      <c r="BB105">
        <f>IF(AP105&lt;=0,0,ROUND(MIN(AP105,MAX(0,$F105-SUMPRODUCT(($AT$3:$BE$3&lt;BB$3)*$AH105:$AS105))),2))</f>
        <v/>
      </c>
      <c r="BC105">
        <f>IF(AQ105&lt;=0,0,ROUND(MIN(AQ105,MAX(0,$F105-SUMPRODUCT(($AT$3:$BE$3&lt;BC$3)*$AH105:$AS105))),2))</f>
        <v/>
      </c>
      <c r="BD105">
        <f>IF(AR105&lt;=0,0,ROUND(MIN(AR105,MAX(0,$F105-SUMPRODUCT(($AT$3:$BE$3&lt;BD$3)*$AH105:$AS105))),2))</f>
        <v/>
      </c>
      <c r="BE105">
        <f>IF(AS105&lt;=0,0,ROUND(MIN(AS105,MAX(0,$F105-SUMPRODUCT(($AT$3:$BE$3&lt;BE$3)*$AH105:$AS105))),2))</f>
        <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row>
    <row r="106">
      <c r="A106" t="n">
        <v>101</v>
      </c>
      <c r="B106" s="29">
        <f>Months!B106</f>
        <v/>
      </c>
      <c r="C106">
        <f>Months!C106</f>
        <v/>
      </c>
      <c r="D106">
        <f>Months!D106</f>
        <v/>
      </c>
      <c r="E106">
        <f>SUM(V106:AG106)</f>
        <v/>
      </c>
      <c r="F106">
        <f>MAX(0,ROUND(C106+D106-E106,2))</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f>IF(AH106&lt;=0,0,ROUND(MIN(AH106,MAX(0,$F106-SUMPRODUCT(($AT$3:$BE$3&lt;AT$3)*$AH106:$AS106))),2))</f>
        <v/>
      </c>
      <c r="AU106">
        <f>IF(AI106&lt;=0,0,ROUND(MIN(AI106,MAX(0,$F106-SUMPRODUCT(($AT$3:$BE$3&lt;AU$3)*$AH106:$AS106))),2))</f>
        <v/>
      </c>
      <c r="AV106">
        <f>IF(AJ106&lt;=0,0,ROUND(MIN(AJ106,MAX(0,$F106-SUMPRODUCT(($AT$3:$BE$3&lt;AV$3)*$AH106:$AS106))),2))</f>
        <v/>
      </c>
      <c r="AW106">
        <f>IF(AK106&lt;=0,0,ROUND(MIN(AK106,MAX(0,$F106-SUMPRODUCT(($AT$3:$BE$3&lt;AW$3)*$AH106:$AS106))),2))</f>
        <v/>
      </c>
      <c r="AX106">
        <f>IF(AL106&lt;=0,0,ROUND(MIN(AL106,MAX(0,$F106-SUMPRODUCT(($AT$3:$BE$3&lt;AX$3)*$AH106:$AS106))),2))</f>
        <v/>
      </c>
      <c r="AY106">
        <f>IF(AM106&lt;=0,0,ROUND(MIN(AM106,MAX(0,$F106-SUMPRODUCT(($AT$3:$BE$3&lt;AY$3)*$AH106:$AS106))),2))</f>
        <v/>
      </c>
      <c r="AZ106">
        <f>IF(AN106&lt;=0,0,ROUND(MIN(AN106,MAX(0,$F106-SUMPRODUCT(($AT$3:$BE$3&lt;AZ$3)*$AH106:$AS106))),2))</f>
        <v/>
      </c>
      <c r="BA106">
        <f>IF(AO106&lt;=0,0,ROUND(MIN(AO106,MAX(0,$F106-SUMPRODUCT(($AT$3:$BE$3&lt;BA$3)*$AH106:$AS106))),2))</f>
        <v/>
      </c>
      <c r="BB106">
        <f>IF(AP106&lt;=0,0,ROUND(MIN(AP106,MAX(0,$F106-SUMPRODUCT(($AT$3:$BE$3&lt;BB$3)*$AH106:$AS106))),2))</f>
        <v/>
      </c>
      <c r="BC106">
        <f>IF(AQ106&lt;=0,0,ROUND(MIN(AQ106,MAX(0,$F106-SUMPRODUCT(($AT$3:$BE$3&lt;BC$3)*$AH106:$AS106))),2))</f>
        <v/>
      </c>
      <c r="BD106">
        <f>IF(AR106&lt;=0,0,ROUND(MIN(AR106,MAX(0,$F106-SUMPRODUCT(($AT$3:$BE$3&lt;BD$3)*$AH106:$AS106))),2))</f>
        <v/>
      </c>
      <c r="BE106">
        <f>IF(AS106&lt;=0,0,ROUND(MIN(AS106,MAX(0,$F106-SUMPRODUCT(($AT$3:$BE$3&lt;BE$3)*$AH106:$AS106))),2))</f>
        <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row>
    <row r="107">
      <c r="A107" t="n">
        <v>102</v>
      </c>
      <c r="B107" s="29">
        <f>Months!B107</f>
        <v/>
      </c>
      <c r="C107">
        <f>Months!C107</f>
        <v/>
      </c>
      <c r="D107">
        <f>Months!D107</f>
        <v/>
      </c>
      <c r="E107">
        <f>SUM(V107:AG107)</f>
        <v/>
      </c>
      <c r="F107">
        <f>MAX(0,ROUND(C107+D107-E107,2))</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f>IF(AH107&lt;=0,0,ROUND(MIN(AH107,MAX(0,$F107-SUMPRODUCT(($AT$3:$BE$3&lt;AT$3)*$AH107:$AS107))),2))</f>
        <v/>
      </c>
      <c r="AU107">
        <f>IF(AI107&lt;=0,0,ROUND(MIN(AI107,MAX(0,$F107-SUMPRODUCT(($AT$3:$BE$3&lt;AU$3)*$AH107:$AS107))),2))</f>
        <v/>
      </c>
      <c r="AV107">
        <f>IF(AJ107&lt;=0,0,ROUND(MIN(AJ107,MAX(0,$F107-SUMPRODUCT(($AT$3:$BE$3&lt;AV$3)*$AH107:$AS107))),2))</f>
        <v/>
      </c>
      <c r="AW107">
        <f>IF(AK107&lt;=0,0,ROUND(MIN(AK107,MAX(0,$F107-SUMPRODUCT(($AT$3:$BE$3&lt;AW$3)*$AH107:$AS107))),2))</f>
        <v/>
      </c>
      <c r="AX107">
        <f>IF(AL107&lt;=0,0,ROUND(MIN(AL107,MAX(0,$F107-SUMPRODUCT(($AT$3:$BE$3&lt;AX$3)*$AH107:$AS107))),2))</f>
        <v/>
      </c>
      <c r="AY107">
        <f>IF(AM107&lt;=0,0,ROUND(MIN(AM107,MAX(0,$F107-SUMPRODUCT(($AT$3:$BE$3&lt;AY$3)*$AH107:$AS107))),2))</f>
        <v/>
      </c>
      <c r="AZ107">
        <f>IF(AN107&lt;=0,0,ROUND(MIN(AN107,MAX(0,$F107-SUMPRODUCT(($AT$3:$BE$3&lt;AZ$3)*$AH107:$AS107))),2))</f>
        <v/>
      </c>
      <c r="BA107">
        <f>IF(AO107&lt;=0,0,ROUND(MIN(AO107,MAX(0,$F107-SUMPRODUCT(($AT$3:$BE$3&lt;BA$3)*$AH107:$AS107))),2))</f>
        <v/>
      </c>
      <c r="BB107">
        <f>IF(AP107&lt;=0,0,ROUND(MIN(AP107,MAX(0,$F107-SUMPRODUCT(($AT$3:$BE$3&lt;BB$3)*$AH107:$AS107))),2))</f>
        <v/>
      </c>
      <c r="BC107">
        <f>IF(AQ107&lt;=0,0,ROUND(MIN(AQ107,MAX(0,$F107-SUMPRODUCT(($AT$3:$BE$3&lt;BC$3)*$AH107:$AS107))),2))</f>
        <v/>
      </c>
      <c r="BD107">
        <f>IF(AR107&lt;=0,0,ROUND(MIN(AR107,MAX(0,$F107-SUMPRODUCT(($AT$3:$BE$3&lt;BD$3)*$AH107:$AS107))),2))</f>
        <v/>
      </c>
      <c r="BE107">
        <f>IF(AS107&lt;=0,0,ROUND(MIN(AS107,MAX(0,$F107-SUMPRODUCT(($AT$3:$BE$3&lt;BE$3)*$AH107:$AS107))),2))</f>
        <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row>
    <row r="108">
      <c r="A108" t="n">
        <v>103</v>
      </c>
      <c r="B108" s="29">
        <f>Months!B108</f>
        <v/>
      </c>
      <c r="C108">
        <f>Months!C108</f>
        <v/>
      </c>
      <c r="D108">
        <f>Months!D108</f>
        <v/>
      </c>
      <c r="E108">
        <f>SUM(V108:AG108)</f>
        <v/>
      </c>
      <c r="F108">
        <f>MAX(0,ROUND(C108+D108-E108,2))</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f>IF(AH108&lt;=0,0,ROUND(MIN(AH108,MAX(0,$F108-SUMPRODUCT(($AT$3:$BE$3&lt;AT$3)*$AH108:$AS108))),2))</f>
        <v/>
      </c>
      <c r="AU108">
        <f>IF(AI108&lt;=0,0,ROUND(MIN(AI108,MAX(0,$F108-SUMPRODUCT(($AT$3:$BE$3&lt;AU$3)*$AH108:$AS108))),2))</f>
        <v/>
      </c>
      <c r="AV108">
        <f>IF(AJ108&lt;=0,0,ROUND(MIN(AJ108,MAX(0,$F108-SUMPRODUCT(($AT$3:$BE$3&lt;AV$3)*$AH108:$AS108))),2))</f>
        <v/>
      </c>
      <c r="AW108">
        <f>IF(AK108&lt;=0,0,ROUND(MIN(AK108,MAX(0,$F108-SUMPRODUCT(($AT$3:$BE$3&lt;AW$3)*$AH108:$AS108))),2))</f>
        <v/>
      </c>
      <c r="AX108">
        <f>IF(AL108&lt;=0,0,ROUND(MIN(AL108,MAX(0,$F108-SUMPRODUCT(($AT$3:$BE$3&lt;AX$3)*$AH108:$AS108))),2))</f>
        <v/>
      </c>
      <c r="AY108">
        <f>IF(AM108&lt;=0,0,ROUND(MIN(AM108,MAX(0,$F108-SUMPRODUCT(($AT$3:$BE$3&lt;AY$3)*$AH108:$AS108))),2))</f>
        <v/>
      </c>
      <c r="AZ108">
        <f>IF(AN108&lt;=0,0,ROUND(MIN(AN108,MAX(0,$F108-SUMPRODUCT(($AT$3:$BE$3&lt;AZ$3)*$AH108:$AS108))),2))</f>
        <v/>
      </c>
      <c r="BA108">
        <f>IF(AO108&lt;=0,0,ROUND(MIN(AO108,MAX(0,$F108-SUMPRODUCT(($AT$3:$BE$3&lt;BA$3)*$AH108:$AS108))),2))</f>
        <v/>
      </c>
      <c r="BB108">
        <f>IF(AP108&lt;=0,0,ROUND(MIN(AP108,MAX(0,$F108-SUMPRODUCT(($AT$3:$BE$3&lt;BB$3)*$AH108:$AS108))),2))</f>
        <v/>
      </c>
      <c r="BC108">
        <f>IF(AQ108&lt;=0,0,ROUND(MIN(AQ108,MAX(0,$F108-SUMPRODUCT(($AT$3:$BE$3&lt;BC$3)*$AH108:$AS108))),2))</f>
        <v/>
      </c>
      <c r="BD108">
        <f>IF(AR108&lt;=0,0,ROUND(MIN(AR108,MAX(0,$F108-SUMPRODUCT(($AT$3:$BE$3&lt;BD$3)*$AH108:$AS108))),2))</f>
        <v/>
      </c>
      <c r="BE108">
        <f>IF(AS108&lt;=0,0,ROUND(MIN(AS108,MAX(0,$F108-SUMPRODUCT(($AT$3:$BE$3&lt;BE$3)*$AH108:$AS108))),2))</f>
        <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row>
    <row r="109">
      <c r="A109" t="n">
        <v>104</v>
      </c>
      <c r="B109" s="29">
        <f>Months!B109</f>
        <v/>
      </c>
      <c r="C109">
        <f>Months!C109</f>
        <v/>
      </c>
      <c r="D109">
        <f>Months!D109</f>
        <v/>
      </c>
      <c r="E109">
        <f>SUM(V109:AG109)</f>
        <v/>
      </c>
      <c r="F109">
        <f>MAX(0,ROUND(C109+D109-E109,2))</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f>IF(AH109&lt;=0,0,ROUND(MIN(AH109,MAX(0,$F109-SUMPRODUCT(($AT$3:$BE$3&lt;AT$3)*$AH109:$AS109))),2))</f>
        <v/>
      </c>
      <c r="AU109">
        <f>IF(AI109&lt;=0,0,ROUND(MIN(AI109,MAX(0,$F109-SUMPRODUCT(($AT$3:$BE$3&lt;AU$3)*$AH109:$AS109))),2))</f>
        <v/>
      </c>
      <c r="AV109">
        <f>IF(AJ109&lt;=0,0,ROUND(MIN(AJ109,MAX(0,$F109-SUMPRODUCT(($AT$3:$BE$3&lt;AV$3)*$AH109:$AS109))),2))</f>
        <v/>
      </c>
      <c r="AW109">
        <f>IF(AK109&lt;=0,0,ROUND(MIN(AK109,MAX(0,$F109-SUMPRODUCT(($AT$3:$BE$3&lt;AW$3)*$AH109:$AS109))),2))</f>
        <v/>
      </c>
      <c r="AX109">
        <f>IF(AL109&lt;=0,0,ROUND(MIN(AL109,MAX(0,$F109-SUMPRODUCT(($AT$3:$BE$3&lt;AX$3)*$AH109:$AS109))),2))</f>
        <v/>
      </c>
      <c r="AY109">
        <f>IF(AM109&lt;=0,0,ROUND(MIN(AM109,MAX(0,$F109-SUMPRODUCT(($AT$3:$BE$3&lt;AY$3)*$AH109:$AS109))),2))</f>
        <v/>
      </c>
      <c r="AZ109">
        <f>IF(AN109&lt;=0,0,ROUND(MIN(AN109,MAX(0,$F109-SUMPRODUCT(($AT$3:$BE$3&lt;AZ$3)*$AH109:$AS109))),2))</f>
        <v/>
      </c>
      <c r="BA109">
        <f>IF(AO109&lt;=0,0,ROUND(MIN(AO109,MAX(0,$F109-SUMPRODUCT(($AT$3:$BE$3&lt;BA$3)*$AH109:$AS109))),2))</f>
        <v/>
      </c>
      <c r="BB109">
        <f>IF(AP109&lt;=0,0,ROUND(MIN(AP109,MAX(0,$F109-SUMPRODUCT(($AT$3:$BE$3&lt;BB$3)*$AH109:$AS109))),2))</f>
        <v/>
      </c>
      <c r="BC109">
        <f>IF(AQ109&lt;=0,0,ROUND(MIN(AQ109,MAX(0,$F109-SUMPRODUCT(($AT$3:$BE$3&lt;BC$3)*$AH109:$AS109))),2))</f>
        <v/>
      </c>
      <c r="BD109">
        <f>IF(AR109&lt;=0,0,ROUND(MIN(AR109,MAX(0,$F109-SUMPRODUCT(($AT$3:$BE$3&lt;BD$3)*$AH109:$AS109))),2))</f>
        <v/>
      </c>
      <c r="BE109">
        <f>IF(AS109&lt;=0,0,ROUND(MIN(AS109,MAX(0,$F109-SUMPRODUCT(($AT$3:$BE$3&lt;BE$3)*$AH109:$AS109))),2))</f>
        <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row>
    <row r="110">
      <c r="A110" t="n">
        <v>105</v>
      </c>
      <c r="B110" s="29">
        <f>Months!B110</f>
        <v/>
      </c>
      <c r="C110">
        <f>Months!C110</f>
        <v/>
      </c>
      <c r="D110">
        <f>Months!D110</f>
        <v/>
      </c>
      <c r="E110">
        <f>SUM(V110:AG110)</f>
        <v/>
      </c>
      <c r="F110">
        <f>MAX(0,ROUND(C110+D110-E110,2))</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f>IF(AH110&lt;=0,0,ROUND(MIN(AH110,MAX(0,$F110-SUMPRODUCT(($AT$3:$BE$3&lt;AT$3)*$AH110:$AS110))),2))</f>
        <v/>
      </c>
      <c r="AU110">
        <f>IF(AI110&lt;=0,0,ROUND(MIN(AI110,MAX(0,$F110-SUMPRODUCT(($AT$3:$BE$3&lt;AU$3)*$AH110:$AS110))),2))</f>
        <v/>
      </c>
      <c r="AV110">
        <f>IF(AJ110&lt;=0,0,ROUND(MIN(AJ110,MAX(0,$F110-SUMPRODUCT(($AT$3:$BE$3&lt;AV$3)*$AH110:$AS110))),2))</f>
        <v/>
      </c>
      <c r="AW110">
        <f>IF(AK110&lt;=0,0,ROUND(MIN(AK110,MAX(0,$F110-SUMPRODUCT(($AT$3:$BE$3&lt;AW$3)*$AH110:$AS110))),2))</f>
        <v/>
      </c>
      <c r="AX110">
        <f>IF(AL110&lt;=0,0,ROUND(MIN(AL110,MAX(0,$F110-SUMPRODUCT(($AT$3:$BE$3&lt;AX$3)*$AH110:$AS110))),2))</f>
        <v/>
      </c>
      <c r="AY110">
        <f>IF(AM110&lt;=0,0,ROUND(MIN(AM110,MAX(0,$F110-SUMPRODUCT(($AT$3:$BE$3&lt;AY$3)*$AH110:$AS110))),2))</f>
        <v/>
      </c>
      <c r="AZ110">
        <f>IF(AN110&lt;=0,0,ROUND(MIN(AN110,MAX(0,$F110-SUMPRODUCT(($AT$3:$BE$3&lt;AZ$3)*$AH110:$AS110))),2))</f>
        <v/>
      </c>
      <c r="BA110">
        <f>IF(AO110&lt;=0,0,ROUND(MIN(AO110,MAX(0,$F110-SUMPRODUCT(($AT$3:$BE$3&lt;BA$3)*$AH110:$AS110))),2))</f>
        <v/>
      </c>
      <c r="BB110">
        <f>IF(AP110&lt;=0,0,ROUND(MIN(AP110,MAX(0,$F110-SUMPRODUCT(($AT$3:$BE$3&lt;BB$3)*$AH110:$AS110))),2))</f>
        <v/>
      </c>
      <c r="BC110">
        <f>IF(AQ110&lt;=0,0,ROUND(MIN(AQ110,MAX(0,$F110-SUMPRODUCT(($AT$3:$BE$3&lt;BC$3)*$AH110:$AS110))),2))</f>
        <v/>
      </c>
      <c r="BD110">
        <f>IF(AR110&lt;=0,0,ROUND(MIN(AR110,MAX(0,$F110-SUMPRODUCT(($AT$3:$BE$3&lt;BD$3)*$AH110:$AS110))),2))</f>
        <v/>
      </c>
      <c r="BE110">
        <f>IF(AS110&lt;=0,0,ROUND(MIN(AS110,MAX(0,$F110-SUMPRODUCT(($AT$3:$BE$3&lt;BE$3)*$AH110:$AS110))),2))</f>
        <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row>
    <row r="111">
      <c r="A111" t="n">
        <v>106</v>
      </c>
      <c r="B111" s="29">
        <f>Months!B111</f>
        <v/>
      </c>
      <c r="C111">
        <f>Months!C111</f>
        <v/>
      </c>
      <c r="D111">
        <f>Months!D111</f>
        <v/>
      </c>
      <c r="E111">
        <f>SUM(V111:AG111)</f>
        <v/>
      </c>
      <c r="F111">
        <f>MAX(0,ROUND(C111+D111-E111,2))</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f>IF(AH111&lt;=0,0,ROUND(MIN(AH111,MAX(0,$F111-SUMPRODUCT(($AT$3:$BE$3&lt;AT$3)*$AH111:$AS111))),2))</f>
        <v/>
      </c>
      <c r="AU111">
        <f>IF(AI111&lt;=0,0,ROUND(MIN(AI111,MAX(0,$F111-SUMPRODUCT(($AT$3:$BE$3&lt;AU$3)*$AH111:$AS111))),2))</f>
        <v/>
      </c>
      <c r="AV111">
        <f>IF(AJ111&lt;=0,0,ROUND(MIN(AJ111,MAX(0,$F111-SUMPRODUCT(($AT$3:$BE$3&lt;AV$3)*$AH111:$AS111))),2))</f>
        <v/>
      </c>
      <c r="AW111">
        <f>IF(AK111&lt;=0,0,ROUND(MIN(AK111,MAX(0,$F111-SUMPRODUCT(($AT$3:$BE$3&lt;AW$3)*$AH111:$AS111))),2))</f>
        <v/>
      </c>
      <c r="AX111">
        <f>IF(AL111&lt;=0,0,ROUND(MIN(AL111,MAX(0,$F111-SUMPRODUCT(($AT$3:$BE$3&lt;AX$3)*$AH111:$AS111))),2))</f>
        <v/>
      </c>
      <c r="AY111">
        <f>IF(AM111&lt;=0,0,ROUND(MIN(AM111,MAX(0,$F111-SUMPRODUCT(($AT$3:$BE$3&lt;AY$3)*$AH111:$AS111))),2))</f>
        <v/>
      </c>
      <c r="AZ111">
        <f>IF(AN111&lt;=0,0,ROUND(MIN(AN111,MAX(0,$F111-SUMPRODUCT(($AT$3:$BE$3&lt;AZ$3)*$AH111:$AS111))),2))</f>
        <v/>
      </c>
      <c r="BA111">
        <f>IF(AO111&lt;=0,0,ROUND(MIN(AO111,MAX(0,$F111-SUMPRODUCT(($AT$3:$BE$3&lt;BA$3)*$AH111:$AS111))),2))</f>
        <v/>
      </c>
      <c r="BB111">
        <f>IF(AP111&lt;=0,0,ROUND(MIN(AP111,MAX(0,$F111-SUMPRODUCT(($AT$3:$BE$3&lt;BB$3)*$AH111:$AS111))),2))</f>
        <v/>
      </c>
      <c r="BC111">
        <f>IF(AQ111&lt;=0,0,ROUND(MIN(AQ111,MAX(0,$F111-SUMPRODUCT(($AT$3:$BE$3&lt;BC$3)*$AH111:$AS111))),2))</f>
        <v/>
      </c>
      <c r="BD111">
        <f>IF(AR111&lt;=0,0,ROUND(MIN(AR111,MAX(0,$F111-SUMPRODUCT(($AT$3:$BE$3&lt;BD$3)*$AH111:$AS111))),2))</f>
        <v/>
      </c>
      <c r="BE111">
        <f>IF(AS111&lt;=0,0,ROUND(MIN(AS111,MAX(0,$F111-SUMPRODUCT(($AT$3:$BE$3&lt;BE$3)*$AH111:$AS111))),2))</f>
        <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row>
    <row r="112">
      <c r="A112" t="n">
        <v>107</v>
      </c>
      <c r="B112" s="29">
        <f>Months!B112</f>
        <v/>
      </c>
      <c r="C112">
        <f>Months!C112</f>
        <v/>
      </c>
      <c r="D112">
        <f>Months!D112</f>
        <v/>
      </c>
      <c r="E112">
        <f>SUM(V112:AG112)</f>
        <v/>
      </c>
      <c r="F112">
        <f>MAX(0,ROUND(C112+D112-E112,2))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f>IF(AH112&lt;=0,0,ROUND(MIN(AH112,MAX(0,$F112-SUMPRODUCT(($AT$3:$BE$3&lt;AT$3)*$AH112:$AS112))),2))</f>
        <v/>
      </c>
      <c r="AU112">
        <f>IF(AI112&lt;=0,0,ROUND(MIN(AI112,MAX(0,$F112-SUMPRODUCT(($AT$3:$BE$3&lt;AU$3)*$AH112:$AS112))),2))</f>
        <v/>
      </c>
      <c r="AV112">
        <f>IF(AJ112&lt;=0,0,ROUND(MIN(AJ112,MAX(0,$F112-SUMPRODUCT(($AT$3:$BE$3&lt;AV$3)*$AH112:$AS112))),2))</f>
        <v/>
      </c>
      <c r="AW112">
        <f>IF(AK112&lt;=0,0,ROUND(MIN(AK112,MAX(0,$F112-SUMPRODUCT(($AT$3:$BE$3&lt;AW$3)*$AH112:$AS112))),2))</f>
        <v/>
      </c>
      <c r="AX112">
        <f>IF(AL112&lt;=0,0,ROUND(MIN(AL112,MAX(0,$F112-SUMPRODUCT(($AT$3:$BE$3&lt;AX$3)*$AH112:$AS112))),2))</f>
        <v/>
      </c>
      <c r="AY112">
        <f>IF(AM112&lt;=0,0,ROUND(MIN(AM112,MAX(0,$F112-SUMPRODUCT(($AT$3:$BE$3&lt;AY$3)*$AH112:$AS112))),2))</f>
        <v/>
      </c>
      <c r="AZ112">
        <f>IF(AN112&lt;=0,0,ROUND(MIN(AN112,MAX(0,$F112-SUMPRODUCT(($AT$3:$BE$3&lt;AZ$3)*$AH112:$AS112))),2))</f>
        <v/>
      </c>
      <c r="BA112">
        <f>IF(AO112&lt;=0,0,ROUND(MIN(AO112,MAX(0,$F112-SUMPRODUCT(($AT$3:$BE$3&lt;BA$3)*$AH112:$AS112))),2))</f>
        <v/>
      </c>
      <c r="BB112">
        <f>IF(AP112&lt;=0,0,ROUND(MIN(AP112,MAX(0,$F112-SUMPRODUCT(($AT$3:$BE$3&lt;BB$3)*$AH112:$AS112))),2))</f>
        <v/>
      </c>
      <c r="BC112">
        <f>IF(AQ112&lt;=0,0,ROUND(MIN(AQ112,MAX(0,$F112-SUMPRODUCT(($AT$3:$BE$3&lt;BC$3)*$AH112:$AS112))),2))</f>
        <v/>
      </c>
      <c r="BD112">
        <f>IF(AR112&lt;=0,0,ROUND(MIN(AR112,MAX(0,$F112-SUMPRODUCT(($AT$3:$BE$3&lt;BD$3)*$AH112:$AS112))),2))</f>
        <v/>
      </c>
      <c r="BE112">
        <f>IF(AS112&lt;=0,0,ROUND(MIN(AS112,MAX(0,$F112-SUMPRODUCT(($AT$3:$BE$3&lt;BE$3)*$AH112:$AS112))),2))</f>
        <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row>
    <row r="113">
      <c r="A113" t="n">
        <v>108</v>
      </c>
      <c r="B113" s="29">
        <f>Months!B113</f>
        <v/>
      </c>
      <c r="C113">
        <f>Months!C113</f>
        <v/>
      </c>
      <c r="D113">
        <f>Months!D113</f>
        <v/>
      </c>
      <c r="E113">
        <f>SUM(V113:AG113)</f>
        <v/>
      </c>
      <c r="F113">
        <f>MAX(0,ROUND(C113+D113-E113,2))</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f>IF(AH113&lt;=0,0,ROUND(MIN(AH113,MAX(0,$F113-SUMPRODUCT(($AT$3:$BE$3&lt;AT$3)*$AH113:$AS113))),2))</f>
        <v/>
      </c>
      <c r="AU113">
        <f>IF(AI113&lt;=0,0,ROUND(MIN(AI113,MAX(0,$F113-SUMPRODUCT(($AT$3:$BE$3&lt;AU$3)*$AH113:$AS113))),2))</f>
        <v/>
      </c>
      <c r="AV113">
        <f>IF(AJ113&lt;=0,0,ROUND(MIN(AJ113,MAX(0,$F113-SUMPRODUCT(($AT$3:$BE$3&lt;AV$3)*$AH113:$AS113))),2))</f>
        <v/>
      </c>
      <c r="AW113">
        <f>IF(AK113&lt;=0,0,ROUND(MIN(AK113,MAX(0,$F113-SUMPRODUCT(($AT$3:$BE$3&lt;AW$3)*$AH113:$AS113))),2))</f>
        <v/>
      </c>
      <c r="AX113">
        <f>IF(AL113&lt;=0,0,ROUND(MIN(AL113,MAX(0,$F113-SUMPRODUCT(($AT$3:$BE$3&lt;AX$3)*$AH113:$AS113))),2))</f>
        <v/>
      </c>
      <c r="AY113">
        <f>IF(AM113&lt;=0,0,ROUND(MIN(AM113,MAX(0,$F113-SUMPRODUCT(($AT$3:$BE$3&lt;AY$3)*$AH113:$AS113))),2))</f>
        <v/>
      </c>
      <c r="AZ113">
        <f>IF(AN113&lt;=0,0,ROUND(MIN(AN113,MAX(0,$F113-SUMPRODUCT(($AT$3:$BE$3&lt;AZ$3)*$AH113:$AS113))),2))</f>
        <v/>
      </c>
      <c r="BA113">
        <f>IF(AO113&lt;=0,0,ROUND(MIN(AO113,MAX(0,$F113-SUMPRODUCT(($AT$3:$BE$3&lt;BA$3)*$AH113:$AS113))),2))</f>
        <v/>
      </c>
      <c r="BB113">
        <f>IF(AP113&lt;=0,0,ROUND(MIN(AP113,MAX(0,$F113-SUMPRODUCT(($AT$3:$BE$3&lt;BB$3)*$AH113:$AS113))),2))</f>
        <v/>
      </c>
      <c r="BC113">
        <f>IF(AQ113&lt;=0,0,ROUND(MIN(AQ113,MAX(0,$F113-SUMPRODUCT(($AT$3:$BE$3&lt;BC$3)*$AH113:$AS113))),2))</f>
        <v/>
      </c>
      <c r="BD113">
        <f>IF(AR113&lt;=0,0,ROUND(MIN(AR113,MAX(0,$F113-SUMPRODUCT(($AT$3:$BE$3&lt;BD$3)*$AH113:$AS113))),2))</f>
        <v/>
      </c>
      <c r="BE113">
        <f>IF(AS113&lt;=0,0,ROUND(MIN(AS113,MAX(0,$F113-SUMPRODUCT(($AT$3:$BE$3&lt;BE$3)*$AH113:$AS113))),2))</f>
        <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row>
    <row r="114">
      <c r="A114" t="n">
        <v>109</v>
      </c>
      <c r="B114" s="29">
        <f>Months!B114</f>
        <v/>
      </c>
      <c r="C114">
        <f>Months!C114</f>
        <v/>
      </c>
      <c r="D114">
        <f>Months!D114</f>
        <v/>
      </c>
      <c r="E114">
        <f>SUM(V114:AG114)</f>
        <v/>
      </c>
      <c r="F114">
        <f>MAX(0,ROUND(C114+D114-E114,2))</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f>IF(AH114&lt;=0,0,ROUND(MIN(AH114,MAX(0,$F114-SUMPRODUCT(($AT$3:$BE$3&lt;AT$3)*$AH114:$AS114))),2))</f>
        <v/>
      </c>
      <c r="AU114">
        <f>IF(AI114&lt;=0,0,ROUND(MIN(AI114,MAX(0,$F114-SUMPRODUCT(($AT$3:$BE$3&lt;AU$3)*$AH114:$AS114))),2))</f>
        <v/>
      </c>
      <c r="AV114">
        <f>IF(AJ114&lt;=0,0,ROUND(MIN(AJ114,MAX(0,$F114-SUMPRODUCT(($AT$3:$BE$3&lt;AV$3)*$AH114:$AS114))),2))</f>
        <v/>
      </c>
      <c r="AW114">
        <f>IF(AK114&lt;=0,0,ROUND(MIN(AK114,MAX(0,$F114-SUMPRODUCT(($AT$3:$BE$3&lt;AW$3)*$AH114:$AS114))),2))</f>
        <v/>
      </c>
      <c r="AX114">
        <f>IF(AL114&lt;=0,0,ROUND(MIN(AL114,MAX(0,$F114-SUMPRODUCT(($AT$3:$BE$3&lt;AX$3)*$AH114:$AS114))),2))</f>
        <v/>
      </c>
      <c r="AY114">
        <f>IF(AM114&lt;=0,0,ROUND(MIN(AM114,MAX(0,$F114-SUMPRODUCT(($AT$3:$BE$3&lt;AY$3)*$AH114:$AS114))),2))</f>
        <v/>
      </c>
      <c r="AZ114">
        <f>IF(AN114&lt;=0,0,ROUND(MIN(AN114,MAX(0,$F114-SUMPRODUCT(($AT$3:$BE$3&lt;AZ$3)*$AH114:$AS114))),2))</f>
        <v/>
      </c>
      <c r="BA114">
        <f>IF(AO114&lt;=0,0,ROUND(MIN(AO114,MAX(0,$F114-SUMPRODUCT(($AT$3:$BE$3&lt;BA$3)*$AH114:$AS114))),2))</f>
        <v/>
      </c>
      <c r="BB114">
        <f>IF(AP114&lt;=0,0,ROUND(MIN(AP114,MAX(0,$F114-SUMPRODUCT(($AT$3:$BE$3&lt;BB$3)*$AH114:$AS114))),2))</f>
        <v/>
      </c>
      <c r="BC114">
        <f>IF(AQ114&lt;=0,0,ROUND(MIN(AQ114,MAX(0,$F114-SUMPRODUCT(($AT$3:$BE$3&lt;BC$3)*$AH114:$AS114))),2))</f>
        <v/>
      </c>
      <c r="BD114">
        <f>IF(AR114&lt;=0,0,ROUND(MIN(AR114,MAX(0,$F114-SUMPRODUCT(($AT$3:$BE$3&lt;BD$3)*$AH114:$AS114))),2))</f>
        <v/>
      </c>
      <c r="BE114">
        <f>IF(AS114&lt;=0,0,ROUND(MIN(AS114,MAX(0,$F114-SUMPRODUCT(($AT$3:$BE$3&lt;BE$3)*$AH114:$AS114))),2))</f>
        <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row>
    <row r="115">
      <c r="A115" t="n">
        <v>110</v>
      </c>
      <c r="B115" s="29">
        <f>Months!B115</f>
        <v/>
      </c>
      <c r="C115">
        <f>Months!C115</f>
        <v/>
      </c>
      <c r="D115">
        <f>Months!D115</f>
        <v/>
      </c>
      <c r="E115">
        <f>SUM(V115:AG115)</f>
        <v/>
      </c>
      <c r="F115">
        <f>MAX(0,ROUND(C115+D115-E115,2))</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f>IF(AH115&lt;=0,0,ROUND(MIN(AH115,MAX(0,$F115-SUMPRODUCT(($AT$3:$BE$3&lt;AT$3)*$AH115:$AS115))),2))</f>
        <v/>
      </c>
      <c r="AU115">
        <f>IF(AI115&lt;=0,0,ROUND(MIN(AI115,MAX(0,$F115-SUMPRODUCT(($AT$3:$BE$3&lt;AU$3)*$AH115:$AS115))),2))</f>
        <v/>
      </c>
      <c r="AV115">
        <f>IF(AJ115&lt;=0,0,ROUND(MIN(AJ115,MAX(0,$F115-SUMPRODUCT(($AT$3:$BE$3&lt;AV$3)*$AH115:$AS115))),2))</f>
        <v/>
      </c>
      <c r="AW115">
        <f>IF(AK115&lt;=0,0,ROUND(MIN(AK115,MAX(0,$F115-SUMPRODUCT(($AT$3:$BE$3&lt;AW$3)*$AH115:$AS115))),2))</f>
        <v/>
      </c>
      <c r="AX115">
        <f>IF(AL115&lt;=0,0,ROUND(MIN(AL115,MAX(0,$F115-SUMPRODUCT(($AT$3:$BE$3&lt;AX$3)*$AH115:$AS115))),2))</f>
        <v/>
      </c>
      <c r="AY115">
        <f>IF(AM115&lt;=0,0,ROUND(MIN(AM115,MAX(0,$F115-SUMPRODUCT(($AT$3:$BE$3&lt;AY$3)*$AH115:$AS115))),2))</f>
        <v/>
      </c>
      <c r="AZ115">
        <f>IF(AN115&lt;=0,0,ROUND(MIN(AN115,MAX(0,$F115-SUMPRODUCT(($AT$3:$BE$3&lt;AZ$3)*$AH115:$AS115))),2))</f>
        <v/>
      </c>
      <c r="BA115">
        <f>IF(AO115&lt;=0,0,ROUND(MIN(AO115,MAX(0,$F115-SUMPRODUCT(($AT$3:$BE$3&lt;BA$3)*$AH115:$AS115))),2))</f>
        <v/>
      </c>
      <c r="BB115">
        <f>IF(AP115&lt;=0,0,ROUND(MIN(AP115,MAX(0,$F115-SUMPRODUCT(($AT$3:$BE$3&lt;BB$3)*$AH115:$AS115))),2))</f>
        <v/>
      </c>
      <c r="BC115">
        <f>IF(AQ115&lt;=0,0,ROUND(MIN(AQ115,MAX(0,$F115-SUMPRODUCT(($AT$3:$BE$3&lt;BC$3)*$AH115:$AS115))),2))</f>
        <v/>
      </c>
      <c r="BD115">
        <f>IF(AR115&lt;=0,0,ROUND(MIN(AR115,MAX(0,$F115-SUMPRODUCT(($AT$3:$BE$3&lt;BD$3)*$AH115:$AS115))),2))</f>
        <v/>
      </c>
      <c r="BE115">
        <f>IF(AS115&lt;=0,0,ROUND(MIN(AS115,MAX(0,$F115-SUMPRODUCT(($AT$3:$BE$3&lt;BE$3)*$AH115:$AS115))),2))</f>
        <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row>
    <row r="116">
      <c r="A116" t="n">
        <v>111</v>
      </c>
      <c r="B116" s="29">
        <f>Months!B116</f>
        <v/>
      </c>
      <c r="C116">
        <f>Months!C116</f>
        <v/>
      </c>
      <c r="D116">
        <f>Months!D116</f>
        <v/>
      </c>
      <c r="E116">
        <f>SUM(V116:AG116)</f>
        <v/>
      </c>
      <c r="F116">
        <f>MAX(0,ROUND(C116+D116-E116,2))</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f>IF(AH116&lt;=0,0,ROUND(MIN(AH116,MAX(0,$F116-SUMPRODUCT(($AT$3:$BE$3&lt;AT$3)*$AH116:$AS116))),2))</f>
        <v/>
      </c>
      <c r="AU116">
        <f>IF(AI116&lt;=0,0,ROUND(MIN(AI116,MAX(0,$F116-SUMPRODUCT(($AT$3:$BE$3&lt;AU$3)*$AH116:$AS116))),2))</f>
        <v/>
      </c>
      <c r="AV116">
        <f>IF(AJ116&lt;=0,0,ROUND(MIN(AJ116,MAX(0,$F116-SUMPRODUCT(($AT$3:$BE$3&lt;AV$3)*$AH116:$AS116))),2))</f>
        <v/>
      </c>
      <c r="AW116">
        <f>IF(AK116&lt;=0,0,ROUND(MIN(AK116,MAX(0,$F116-SUMPRODUCT(($AT$3:$BE$3&lt;AW$3)*$AH116:$AS116))),2))</f>
        <v/>
      </c>
      <c r="AX116">
        <f>IF(AL116&lt;=0,0,ROUND(MIN(AL116,MAX(0,$F116-SUMPRODUCT(($AT$3:$BE$3&lt;AX$3)*$AH116:$AS116))),2))</f>
        <v/>
      </c>
      <c r="AY116">
        <f>IF(AM116&lt;=0,0,ROUND(MIN(AM116,MAX(0,$F116-SUMPRODUCT(($AT$3:$BE$3&lt;AY$3)*$AH116:$AS116))),2))</f>
        <v/>
      </c>
      <c r="AZ116">
        <f>IF(AN116&lt;=0,0,ROUND(MIN(AN116,MAX(0,$F116-SUMPRODUCT(($AT$3:$BE$3&lt;AZ$3)*$AH116:$AS116))),2))</f>
        <v/>
      </c>
      <c r="BA116">
        <f>IF(AO116&lt;=0,0,ROUND(MIN(AO116,MAX(0,$F116-SUMPRODUCT(($AT$3:$BE$3&lt;BA$3)*$AH116:$AS116))),2))</f>
        <v/>
      </c>
      <c r="BB116">
        <f>IF(AP116&lt;=0,0,ROUND(MIN(AP116,MAX(0,$F116-SUMPRODUCT(($AT$3:$BE$3&lt;BB$3)*$AH116:$AS116))),2))</f>
        <v/>
      </c>
      <c r="BC116">
        <f>IF(AQ116&lt;=0,0,ROUND(MIN(AQ116,MAX(0,$F116-SUMPRODUCT(($AT$3:$BE$3&lt;BC$3)*$AH116:$AS116))),2))</f>
        <v/>
      </c>
      <c r="BD116">
        <f>IF(AR116&lt;=0,0,ROUND(MIN(AR116,MAX(0,$F116-SUMPRODUCT(($AT$3:$BE$3&lt;BD$3)*$AH116:$AS116))),2))</f>
        <v/>
      </c>
      <c r="BE116">
        <f>IF(AS116&lt;=0,0,ROUND(MIN(AS116,MAX(0,$F116-SUMPRODUCT(($AT$3:$BE$3&lt;BE$3)*$AH116:$AS116))),2))</f>
        <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row>
    <row r="117">
      <c r="A117" t="n">
        <v>112</v>
      </c>
      <c r="B117" s="29">
        <f>Months!B117</f>
        <v/>
      </c>
      <c r="C117">
        <f>Months!C117</f>
        <v/>
      </c>
      <c r="D117">
        <f>Months!D117</f>
        <v/>
      </c>
      <c r="E117">
        <f>SUM(V117:AG117)</f>
        <v/>
      </c>
      <c r="F117">
        <f>MAX(0,ROUND(C117+D117-E117,2))</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f>IF(AH117&lt;=0,0,ROUND(MIN(AH117,MAX(0,$F117-SUMPRODUCT(($AT$3:$BE$3&lt;AT$3)*$AH117:$AS117))),2))</f>
        <v/>
      </c>
      <c r="AU117">
        <f>IF(AI117&lt;=0,0,ROUND(MIN(AI117,MAX(0,$F117-SUMPRODUCT(($AT$3:$BE$3&lt;AU$3)*$AH117:$AS117))),2))</f>
        <v/>
      </c>
      <c r="AV117">
        <f>IF(AJ117&lt;=0,0,ROUND(MIN(AJ117,MAX(0,$F117-SUMPRODUCT(($AT$3:$BE$3&lt;AV$3)*$AH117:$AS117))),2))</f>
        <v/>
      </c>
      <c r="AW117">
        <f>IF(AK117&lt;=0,0,ROUND(MIN(AK117,MAX(0,$F117-SUMPRODUCT(($AT$3:$BE$3&lt;AW$3)*$AH117:$AS117))),2))</f>
        <v/>
      </c>
      <c r="AX117">
        <f>IF(AL117&lt;=0,0,ROUND(MIN(AL117,MAX(0,$F117-SUMPRODUCT(($AT$3:$BE$3&lt;AX$3)*$AH117:$AS117))),2))</f>
        <v/>
      </c>
      <c r="AY117">
        <f>IF(AM117&lt;=0,0,ROUND(MIN(AM117,MAX(0,$F117-SUMPRODUCT(($AT$3:$BE$3&lt;AY$3)*$AH117:$AS117))),2))</f>
        <v/>
      </c>
      <c r="AZ117">
        <f>IF(AN117&lt;=0,0,ROUND(MIN(AN117,MAX(0,$F117-SUMPRODUCT(($AT$3:$BE$3&lt;AZ$3)*$AH117:$AS117))),2))</f>
        <v/>
      </c>
      <c r="BA117">
        <f>IF(AO117&lt;=0,0,ROUND(MIN(AO117,MAX(0,$F117-SUMPRODUCT(($AT$3:$BE$3&lt;BA$3)*$AH117:$AS117))),2))</f>
        <v/>
      </c>
      <c r="BB117">
        <f>IF(AP117&lt;=0,0,ROUND(MIN(AP117,MAX(0,$F117-SUMPRODUCT(($AT$3:$BE$3&lt;BB$3)*$AH117:$AS117))),2))</f>
        <v/>
      </c>
      <c r="BC117">
        <f>IF(AQ117&lt;=0,0,ROUND(MIN(AQ117,MAX(0,$F117-SUMPRODUCT(($AT$3:$BE$3&lt;BC$3)*$AH117:$AS117))),2))</f>
        <v/>
      </c>
      <c r="BD117">
        <f>IF(AR117&lt;=0,0,ROUND(MIN(AR117,MAX(0,$F117-SUMPRODUCT(($AT$3:$BE$3&lt;BD$3)*$AH117:$AS117))),2))</f>
        <v/>
      </c>
      <c r="BE117">
        <f>IF(AS117&lt;=0,0,ROUND(MIN(AS117,MAX(0,$F117-SUMPRODUCT(($AT$3:$BE$3&lt;BE$3)*$AH117:$AS117))),2))</f>
        <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row>
    <row r="118">
      <c r="A118" t="n">
        <v>113</v>
      </c>
      <c r="B118" s="29">
        <f>Months!B118</f>
        <v/>
      </c>
      <c r="C118">
        <f>Months!C118</f>
        <v/>
      </c>
      <c r="D118">
        <f>Months!D118</f>
        <v/>
      </c>
      <c r="E118">
        <f>SUM(V118:AG118)</f>
        <v/>
      </c>
      <c r="F118">
        <f>MAX(0,ROUND(C118+D118-E118,2))</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f>IF(AH118&lt;=0,0,ROUND(MIN(AH118,MAX(0,$F118-SUMPRODUCT(($AT$3:$BE$3&lt;AT$3)*$AH118:$AS118))),2))</f>
        <v/>
      </c>
      <c r="AU118">
        <f>IF(AI118&lt;=0,0,ROUND(MIN(AI118,MAX(0,$F118-SUMPRODUCT(($AT$3:$BE$3&lt;AU$3)*$AH118:$AS118))),2))</f>
        <v/>
      </c>
      <c r="AV118">
        <f>IF(AJ118&lt;=0,0,ROUND(MIN(AJ118,MAX(0,$F118-SUMPRODUCT(($AT$3:$BE$3&lt;AV$3)*$AH118:$AS118))),2))</f>
        <v/>
      </c>
      <c r="AW118">
        <f>IF(AK118&lt;=0,0,ROUND(MIN(AK118,MAX(0,$F118-SUMPRODUCT(($AT$3:$BE$3&lt;AW$3)*$AH118:$AS118))),2))</f>
        <v/>
      </c>
      <c r="AX118">
        <f>IF(AL118&lt;=0,0,ROUND(MIN(AL118,MAX(0,$F118-SUMPRODUCT(($AT$3:$BE$3&lt;AX$3)*$AH118:$AS118))),2))</f>
        <v/>
      </c>
      <c r="AY118">
        <f>IF(AM118&lt;=0,0,ROUND(MIN(AM118,MAX(0,$F118-SUMPRODUCT(($AT$3:$BE$3&lt;AY$3)*$AH118:$AS118))),2))</f>
        <v/>
      </c>
      <c r="AZ118">
        <f>IF(AN118&lt;=0,0,ROUND(MIN(AN118,MAX(0,$F118-SUMPRODUCT(($AT$3:$BE$3&lt;AZ$3)*$AH118:$AS118))),2))</f>
        <v/>
      </c>
      <c r="BA118">
        <f>IF(AO118&lt;=0,0,ROUND(MIN(AO118,MAX(0,$F118-SUMPRODUCT(($AT$3:$BE$3&lt;BA$3)*$AH118:$AS118))),2))</f>
        <v/>
      </c>
      <c r="BB118">
        <f>IF(AP118&lt;=0,0,ROUND(MIN(AP118,MAX(0,$F118-SUMPRODUCT(($AT$3:$BE$3&lt;BB$3)*$AH118:$AS118))),2))</f>
        <v/>
      </c>
      <c r="BC118">
        <f>IF(AQ118&lt;=0,0,ROUND(MIN(AQ118,MAX(0,$F118-SUMPRODUCT(($AT$3:$BE$3&lt;BC$3)*$AH118:$AS118))),2))</f>
        <v/>
      </c>
      <c r="BD118">
        <f>IF(AR118&lt;=0,0,ROUND(MIN(AR118,MAX(0,$F118-SUMPRODUCT(($AT$3:$BE$3&lt;BD$3)*$AH118:$AS118))),2))</f>
        <v/>
      </c>
      <c r="BE118">
        <f>IF(AS118&lt;=0,0,ROUND(MIN(AS118,MAX(0,$F118-SUMPRODUCT(($AT$3:$BE$3&lt;BE$3)*$AH118:$AS118))),2))</f>
        <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row>
    <row r="119">
      <c r="A119" t="n">
        <v>114</v>
      </c>
      <c r="B119" s="29">
        <f>Months!B119</f>
        <v/>
      </c>
      <c r="C119">
        <f>Months!C119</f>
        <v/>
      </c>
      <c r="D119">
        <f>Months!D119</f>
        <v/>
      </c>
      <c r="E119">
        <f>SUM(V119:AG119)</f>
        <v/>
      </c>
      <c r="F119">
        <f>MAX(0,ROUND(C119+D119-E119,2))</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f>IF(AH119&lt;=0,0,ROUND(MIN(AH119,MAX(0,$F119-SUMPRODUCT(($AT$3:$BE$3&lt;AT$3)*$AH119:$AS119))),2))</f>
        <v/>
      </c>
      <c r="AU119">
        <f>IF(AI119&lt;=0,0,ROUND(MIN(AI119,MAX(0,$F119-SUMPRODUCT(($AT$3:$BE$3&lt;AU$3)*$AH119:$AS119))),2))</f>
        <v/>
      </c>
      <c r="AV119">
        <f>IF(AJ119&lt;=0,0,ROUND(MIN(AJ119,MAX(0,$F119-SUMPRODUCT(($AT$3:$BE$3&lt;AV$3)*$AH119:$AS119))),2))</f>
        <v/>
      </c>
      <c r="AW119">
        <f>IF(AK119&lt;=0,0,ROUND(MIN(AK119,MAX(0,$F119-SUMPRODUCT(($AT$3:$BE$3&lt;AW$3)*$AH119:$AS119))),2))</f>
        <v/>
      </c>
      <c r="AX119">
        <f>IF(AL119&lt;=0,0,ROUND(MIN(AL119,MAX(0,$F119-SUMPRODUCT(($AT$3:$BE$3&lt;AX$3)*$AH119:$AS119))),2))</f>
        <v/>
      </c>
      <c r="AY119">
        <f>IF(AM119&lt;=0,0,ROUND(MIN(AM119,MAX(0,$F119-SUMPRODUCT(($AT$3:$BE$3&lt;AY$3)*$AH119:$AS119))),2))</f>
        <v/>
      </c>
      <c r="AZ119">
        <f>IF(AN119&lt;=0,0,ROUND(MIN(AN119,MAX(0,$F119-SUMPRODUCT(($AT$3:$BE$3&lt;AZ$3)*$AH119:$AS119))),2))</f>
        <v/>
      </c>
      <c r="BA119">
        <f>IF(AO119&lt;=0,0,ROUND(MIN(AO119,MAX(0,$F119-SUMPRODUCT(($AT$3:$BE$3&lt;BA$3)*$AH119:$AS119))),2))</f>
        <v/>
      </c>
      <c r="BB119">
        <f>IF(AP119&lt;=0,0,ROUND(MIN(AP119,MAX(0,$F119-SUMPRODUCT(($AT$3:$BE$3&lt;BB$3)*$AH119:$AS119))),2))</f>
        <v/>
      </c>
      <c r="BC119">
        <f>IF(AQ119&lt;=0,0,ROUND(MIN(AQ119,MAX(0,$F119-SUMPRODUCT(($AT$3:$BE$3&lt;BC$3)*$AH119:$AS119))),2))</f>
        <v/>
      </c>
      <c r="BD119">
        <f>IF(AR119&lt;=0,0,ROUND(MIN(AR119,MAX(0,$F119-SUMPRODUCT(($AT$3:$BE$3&lt;BD$3)*$AH119:$AS119))),2))</f>
        <v/>
      </c>
      <c r="BE119">
        <f>IF(AS119&lt;=0,0,ROUND(MIN(AS119,MAX(0,$F119-SUMPRODUCT(($AT$3:$BE$3&lt;BE$3)*$AH119:$AS119))),2))</f>
        <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row>
    <row r="120">
      <c r="A120" t="n">
        <v>115</v>
      </c>
      <c r="B120" s="29">
        <f>Months!B120</f>
        <v/>
      </c>
      <c r="C120">
        <f>Months!C120</f>
        <v/>
      </c>
      <c r="D120">
        <f>Months!D120</f>
        <v/>
      </c>
      <c r="E120">
        <f>SUM(V120:AG120)</f>
        <v/>
      </c>
      <c r="F120">
        <f>MAX(0,ROUND(C120+D120-E120,2))</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f>IF(AH120&lt;=0,0,ROUND(MIN(AH120,MAX(0,$F120-SUMPRODUCT(($AT$3:$BE$3&lt;AT$3)*$AH120:$AS120))),2))</f>
        <v/>
      </c>
      <c r="AU120">
        <f>IF(AI120&lt;=0,0,ROUND(MIN(AI120,MAX(0,$F120-SUMPRODUCT(($AT$3:$BE$3&lt;AU$3)*$AH120:$AS120))),2))</f>
        <v/>
      </c>
      <c r="AV120">
        <f>IF(AJ120&lt;=0,0,ROUND(MIN(AJ120,MAX(0,$F120-SUMPRODUCT(($AT$3:$BE$3&lt;AV$3)*$AH120:$AS120))),2))</f>
        <v/>
      </c>
      <c r="AW120">
        <f>IF(AK120&lt;=0,0,ROUND(MIN(AK120,MAX(0,$F120-SUMPRODUCT(($AT$3:$BE$3&lt;AW$3)*$AH120:$AS120))),2))</f>
        <v/>
      </c>
      <c r="AX120">
        <f>IF(AL120&lt;=0,0,ROUND(MIN(AL120,MAX(0,$F120-SUMPRODUCT(($AT$3:$BE$3&lt;AX$3)*$AH120:$AS120))),2))</f>
        <v/>
      </c>
      <c r="AY120">
        <f>IF(AM120&lt;=0,0,ROUND(MIN(AM120,MAX(0,$F120-SUMPRODUCT(($AT$3:$BE$3&lt;AY$3)*$AH120:$AS120))),2))</f>
        <v/>
      </c>
      <c r="AZ120">
        <f>IF(AN120&lt;=0,0,ROUND(MIN(AN120,MAX(0,$F120-SUMPRODUCT(($AT$3:$BE$3&lt;AZ$3)*$AH120:$AS120))),2))</f>
        <v/>
      </c>
      <c r="BA120">
        <f>IF(AO120&lt;=0,0,ROUND(MIN(AO120,MAX(0,$F120-SUMPRODUCT(($AT$3:$BE$3&lt;BA$3)*$AH120:$AS120))),2))</f>
        <v/>
      </c>
      <c r="BB120">
        <f>IF(AP120&lt;=0,0,ROUND(MIN(AP120,MAX(0,$F120-SUMPRODUCT(($AT$3:$BE$3&lt;BB$3)*$AH120:$AS120))),2))</f>
        <v/>
      </c>
      <c r="BC120">
        <f>IF(AQ120&lt;=0,0,ROUND(MIN(AQ120,MAX(0,$F120-SUMPRODUCT(($AT$3:$BE$3&lt;BC$3)*$AH120:$AS120))),2))</f>
        <v/>
      </c>
      <c r="BD120">
        <f>IF(AR120&lt;=0,0,ROUND(MIN(AR120,MAX(0,$F120-SUMPRODUCT(($AT$3:$BE$3&lt;BD$3)*$AH120:$AS120))),2))</f>
        <v/>
      </c>
      <c r="BE120">
        <f>IF(AS120&lt;=0,0,ROUND(MIN(AS120,MAX(0,$F120-SUMPRODUCT(($AT$3:$BE$3&lt;BE$3)*$AH120:$AS120))),2))</f>
        <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row>
    <row r="121">
      <c r="A121" t="n">
        <v>116</v>
      </c>
      <c r="B121" s="29">
        <f>Months!B121</f>
        <v/>
      </c>
      <c r="C121">
        <f>Months!C121</f>
        <v/>
      </c>
      <c r="D121">
        <f>Months!D121</f>
        <v/>
      </c>
      <c r="E121">
        <f>SUM(V121:AG121)</f>
        <v/>
      </c>
      <c r="F121">
        <f>MAX(0,ROUND(C121+D121-E121,2))</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f>IF(AH121&lt;=0,0,ROUND(MIN(AH121,MAX(0,$F121-SUMPRODUCT(($AT$3:$BE$3&lt;AT$3)*$AH121:$AS121))),2))</f>
        <v/>
      </c>
      <c r="AU121">
        <f>IF(AI121&lt;=0,0,ROUND(MIN(AI121,MAX(0,$F121-SUMPRODUCT(($AT$3:$BE$3&lt;AU$3)*$AH121:$AS121))),2))</f>
        <v/>
      </c>
      <c r="AV121">
        <f>IF(AJ121&lt;=0,0,ROUND(MIN(AJ121,MAX(0,$F121-SUMPRODUCT(($AT$3:$BE$3&lt;AV$3)*$AH121:$AS121))),2))</f>
        <v/>
      </c>
      <c r="AW121">
        <f>IF(AK121&lt;=0,0,ROUND(MIN(AK121,MAX(0,$F121-SUMPRODUCT(($AT$3:$BE$3&lt;AW$3)*$AH121:$AS121))),2))</f>
        <v/>
      </c>
      <c r="AX121">
        <f>IF(AL121&lt;=0,0,ROUND(MIN(AL121,MAX(0,$F121-SUMPRODUCT(($AT$3:$BE$3&lt;AX$3)*$AH121:$AS121))),2))</f>
        <v/>
      </c>
      <c r="AY121">
        <f>IF(AM121&lt;=0,0,ROUND(MIN(AM121,MAX(0,$F121-SUMPRODUCT(($AT$3:$BE$3&lt;AY$3)*$AH121:$AS121))),2))</f>
        <v/>
      </c>
      <c r="AZ121">
        <f>IF(AN121&lt;=0,0,ROUND(MIN(AN121,MAX(0,$F121-SUMPRODUCT(($AT$3:$BE$3&lt;AZ$3)*$AH121:$AS121))),2))</f>
        <v/>
      </c>
      <c r="BA121">
        <f>IF(AO121&lt;=0,0,ROUND(MIN(AO121,MAX(0,$F121-SUMPRODUCT(($AT$3:$BE$3&lt;BA$3)*$AH121:$AS121))),2))</f>
        <v/>
      </c>
      <c r="BB121">
        <f>IF(AP121&lt;=0,0,ROUND(MIN(AP121,MAX(0,$F121-SUMPRODUCT(($AT$3:$BE$3&lt;BB$3)*$AH121:$AS121))),2))</f>
        <v/>
      </c>
      <c r="BC121">
        <f>IF(AQ121&lt;=0,0,ROUND(MIN(AQ121,MAX(0,$F121-SUMPRODUCT(($AT$3:$BE$3&lt;BC$3)*$AH121:$AS121))),2))</f>
        <v/>
      </c>
      <c r="BD121">
        <f>IF(AR121&lt;=0,0,ROUND(MIN(AR121,MAX(0,$F121-SUMPRODUCT(($AT$3:$BE$3&lt;BD$3)*$AH121:$AS121))),2))</f>
        <v/>
      </c>
      <c r="BE121">
        <f>IF(AS121&lt;=0,0,ROUND(MIN(AS121,MAX(0,$F121-SUMPRODUCT(($AT$3:$BE$3&lt;BE$3)*$AH121:$AS121))),2))</f>
        <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row>
    <row r="122">
      <c r="A122" t="n">
        <v>117</v>
      </c>
      <c r="B122" s="29">
        <f>Months!B122</f>
        <v/>
      </c>
      <c r="C122">
        <f>Months!C122</f>
        <v/>
      </c>
      <c r="D122">
        <f>Months!D122</f>
        <v/>
      </c>
      <c r="E122">
        <f>SUM(V122:AG122)</f>
        <v/>
      </c>
      <c r="F122">
        <f>MAX(0,ROUND(C122+D122-E122,2))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f>IF(AH122&lt;=0,0,ROUND(MIN(AH122,MAX(0,$F122-SUMPRODUCT(($AT$3:$BE$3&lt;AT$3)*$AH122:$AS122))),2))</f>
        <v/>
      </c>
      <c r="AU122">
        <f>IF(AI122&lt;=0,0,ROUND(MIN(AI122,MAX(0,$F122-SUMPRODUCT(($AT$3:$BE$3&lt;AU$3)*$AH122:$AS122))),2))</f>
        <v/>
      </c>
      <c r="AV122">
        <f>IF(AJ122&lt;=0,0,ROUND(MIN(AJ122,MAX(0,$F122-SUMPRODUCT(($AT$3:$BE$3&lt;AV$3)*$AH122:$AS122))),2))</f>
        <v/>
      </c>
      <c r="AW122">
        <f>IF(AK122&lt;=0,0,ROUND(MIN(AK122,MAX(0,$F122-SUMPRODUCT(($AT$3:$BE$3&lt;AW$3)*$AH122:$AS122))),2))</f>
        <v/>
      </c>
      <c r="AX122">
        <f>IF(AL122&lt;=0,0,ROUND(MIN(AL122,MAX(0,$F122-SUMPRODUCT(($AT$3:$BE$3&lt;AX$3)*$AH122:$AS122))),2))</f>
        <v/>
      </c>
      <c r="AY122">
        <f>IF(AM122&lt;=0,0,ROUND(MIN(AM122,MAX(0,$F122-SUMPRODUCT(($AT$3:$BE$3&lt;AY$3)*$AH122:$AS122))),2))</f>
        <v/>
      </c>
      <c r="AZ122">
        <f>IF(AN122&lt;=0,0,ROUND(MIN(AN122,MAX(0,$F122-SUMPRODUCT(($AT$3:$BE$3&lt;AZ$3)*$AH122:$AS122))),2))</f>
        <v/>
      </c>
      <c r="BA122">
        <f>IF(AO122&lt;=0,0,ROUND(MIN(AO122,MAX(0,$F122-SUMPRODUCT(($AT$3:$BE$3&lt;BA$3)*$AH122:$AS122))),2))</f>
        <v/>
      </c>
      <c r="BB122">
        <f>IF(AP122&lt;=0,0,ROUND(MIN(AP122,MAX(0,$F122-SUMPRODUCT(($AT$3:$BE$3&lt;BB$3)*$AH122:$AS122))),2))</f>
        <v/>
      </c>
      <c r="BC122">
        <f>IF(AQ122&lt;=0,0,ROUND(MIN(AQ122,MAX(0,$F122-SUMPRODUCT(($AT$3:$BE$3&lt;BC$3)*$AH122:$AS122))),2))</f>
        <v/>
      </c>
      <c r="BD122">
        <f>IF(AR122&lt;=0,0,ROUND(MIN(AR122,MAX(0,$F122-SUMPRODUCT(($AT$3:$BE$3&lt;BD$3)*$AH122:$AS122))),2))</f>
        <v/>
      </c>
      <c r="BE122">
        <f>IF(AS122&lt;=0,0,ROUND(MIN(AS122,MAX(0,$F122-SUMPRODUCT(($AT$3:$BE$3&lt;BE$3)*$AH122:$AS122))),2))</f>
        <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row>
    <row r="123">
      <c r="A123" t="n">
        <v>118</v>
      </c>
      <c r="B123" s="29">
        <f>Months!B123</f>
        <v/>
      </c>
      <c r="C123">
        <f>Months!C123</f>
        <v/>
      </c>
      <c r="D123">
        <f>Months!D123</f>
        <v/>
      </c>
      <c r="E123">
        <f>SUM(V123:AG123)</f>
        <v/>
      </c>
      <c r="F123">
        <f>MAX(0,ROUND(C123+D123-E123,2))</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f>IF(AH123&lt;=0,0,ROUND(MIN(AH123,MAX(0,$F123-SUMPRODUCT(($AT$3:$BE$3&lt;AT$3)*$AH123:$AS123))),2))</f>
        <v/>
      </c>
      <c r="AU123">
        <f>IF(AI123&lt;=0,0,ROUND(MIN(AI123,MAX(0,$F123-SUMPRODUCT(($AT$3:$BE$3&lt;AU$3)*$AH123:$AS123))),2))</f>
        <v/>
      </c>
      <c r="AV123">
        <f>IF(AJ123&lt;=0,0,ROUND(MIN(AJ123,MAX(0,$F123-SUMPRODUCT(($AT$3:$BE$3&lt;AV$3)*$AH123:$AS123))),2))</f>
        <v/>
      </c>
      <c r="AW123">
        <f>IF(AK123&lt;=0,0,ROUND(MIN(AK123,MAX(0,$F123-SUMPRODUCT(($AT$3:$BE$3&lt;AW$3)*$AH123:$AS123))),2))</f>
        <v/>
      </c>
      <c r="AX123">
        <f>IF(AL123&lt;=0,0,ROUND(MIN(AL123,MAX(0,$F123-SUMPRODUCT(($AT$3:$BE$3&lt;AX$3)*$AH123:$AS123))),2))</f>
        <v/>
      </c>
      <c r="AY123">
        <f>IF(AM123&lt;=0,0,ROUND(MIN(AM123,MAX(0,$F123-SUMPRODUCT(($AT$3:$BE$3&lt;AY$3)*$AH123:$AS123))),2))</f>
        <v/>
      </c>
      <c r="AZ123">
        <f>IF(AN123&lt;=0,0,ROUND(MIN(AN123,MAX(0,$F123-SUMPRODUCT(($AT$3:$BE$3&lt;AZ$3)*$AH123:$AS123))),2))</f>
        <v/>
      </c>
      <c r="BA123">
        <f>IF(AO123&lt;=0,0,ROUND(MIN(AO123,MAX(0,$F123-SUMPRODUCT(($AT$3:$BE$3&lt;BA$3)*$AH123:$AS123))),2))</f>
        <v/>
      </c>
      <c r="BB123">
        <f>IF(AP123&lt;=0,0,ROUND(MIN(AP123,MAX(0,$F123-SUMPRODUCT(($AT$3:$BE$3&lt;BB$3)*$AH123:$AS123))),2))</f>
        <v/>
      </c>
      <c r="BC123">
        <f>IF(AQ123&lt;=0,0,ROUND(MIN(AQ123,MAX(0,$F123-SUMPRODUCT(($AT$3:$BE$3&lt;BC$3)*$AH123:$AS123))),2))</f>
        <v/>
      </c>
      <c r="BD123">
        <f>IF(AR123&lt;=0,0,ROUND(MIN(AR123,MAX(0,$F123-SUMPRODUCT(($AT$3:$BE$3&lt;BD$3)*$AH123:$AS123))),2))</f>
        <v/>
      </c>
      <c r="BE123">
        <f>IF(AS123&lt;=0,0,ROUND(MIN(AS123,MAX(0,$F123-SUMPRODUCT(($AT$3:$BE$3&lt;BE$3)*$AH123:$AS123))),2))</f>
        <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row>
    <row r="124">
      <c r="A124" t="n">
        <v>119</v>
      </c>
      <c r="B124" s="29">
        <f>Months!B124</f>
        <v/>
      </c>
      <c r="C124">
        <f>Months!C124</f>
        <v/>
      </c>
      <c r="D124">
        <f>Months!D124</f>
        <v/>
      </c>
      <c r="E124">
        <f>SUM(V124:AG124)</f>
        <v/>
      </c>
      <c r="F124">
        <f>MAX(0,ROUND(C124+D124-E124,2))</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f>IF(AH124&lt;=0,0,ROUND(MIN(AH124,MAX(0,$F124-SUMPRODUCT(($AT$3:$BE$3&lt;AT$3)*$AH124:$AS124))),2))</f>
        <v/>
      </c>
      <c r="AU124">
        <f>IF(AI124&lt;=0,0,ROUND(MIN(AI124,MAX(0,$F124-SUMPRODUCT(($AT$3:$BE$3&lt;AU$3)*$AH124:$AS124))),2))</f>
        <v/>
      </c>
      <c r="AV124">
        <f>IF(AJ124&lt;=0,0,ROUND(MIN(AJ124,MAX(0,$F124-SUMPRODUCT(($AT$3:$BE$3&lt;AV$3)*$AH124:$AS124))),2))</f>
        <v/>
      </c>
      <c r="AW124">
        <f>IF(AK124&lt;=0,0,ROUND(MIN(AK124,MAX(0,$F124-SUMPRODUCT(($AT$3:$BE$3&lt;AW$3)*$AH124:$AS124))),2))</f>
        <v/>
      </c>
      <c r="AX124">
        <f>IF(AL124&lt;=0,0,ROUND(MIN(AL124,MAX(0,$F124-SUMPRODUCT(($AT$3:$BE$3&lt;AX$3)*$AH124:$AS124))),2))</f>
        <v/>
      </c>
      <c r="AY124">
        <f>IF(AM124&lt;=0,0,ROUND(MIN(AM124,MAX(0,$F124-SUMPRODUCT(($AT$3:$BE$3&lt;AY$3)*$AH124:$AS124))),2))</f>
        <v/>
      </c>
      <c r="AZ124">
        <f>IF(AN124&lt;=0,0,ROUND(MIN(AN124,MAX(0,$F124-SUMPRODUCT(($AT$3:$BE$3&lt;AZ$3)*$AH124:$AS124))),2))</f>
        <v/>
      </c>
      <c r="BA124">
        <f>IF(AO124&lt;=0,0,ROUND(MIN(AO124,MAX(0,$F124-SUMPRODUCT(($AT$3:$BE$3&lt;BA$3)*$AH124:$AS124))),2))</f>
        <v/>
      </c>
      <c r="BB124">
        <f>IF(AP124&lt;=0,0,ROUND(MIN(AP124,MAX(0,$F124-SUMPRODUCT(($AT$3:$BE$3&lt;BB$3)*$AH124:$AS124))),2))</f>
        <v/>
      </c>
      <c r="BC124">
        <f>IF(AQ124&lt;=0,0,ROUND(MIN(AQ124,MAX(0,$F124-SUMPRODUCT(($AT$3:$BE$3&lt;BC$3)*$AH124:$AS124))),2))</f>
        <v/>
      </c>
      <c r="BD124">
        <f>IF(AR124&lt;=0,0,ROUND(MIN(AR124,MAX(0,$F124-SUMPRODUCT(($AT$3:$BE$3&lt;BD$3)*$AH124:$AS124))),2))</f>
        <v/>
      </c>
      <c r="BE124">
        <f>IF(AS124&lt;=0,0,ROUND(MIN(AS124,MAX(0,$F124-SUMPRODUCT(($AT$3:$BE$3&lt;BE$3)*$AH124:$AS124))),2))</f>
        <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row>
    <row r="125">
      <c r="A125" t="n">
        <v>120</v>
      </c>
      <c r="B125" s="29">
        <f>Months!B125</f>
        <v/>
      </c>
      <c r="C125">
        <f>Months!C125</f>
        <v/>
      </c>
      <c r="D125">
        <f>Months!D125</f>
        <v/>
      </c>
      <c r="E125">
        <f>SUM(V125:AG125)</f>
        <v/>
      </c>
      <c r="F125">
        <f>MAX(0,ROUND(C125+D125-E125,2))</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f>IF(AH125&lt;=0,0,ROUND(MIN(AH125,MAX(0,$F125-SUMPRODUCT(($AT$3:$BE$3&lt;AT$3)*$AH125:$AS125))),2))</f>
        <v/>
      </c>
      <c r="AU125">
        <f>IF(AI125&lt;=0,0,ROUND(MIN(AI125,MAX(0,$F125-SUMPRODUCT(($AT$3:$BE$3&lt;AU$3)*$AH125:$AS125))),2))</f>
        <v/>
      </c>
      <c r="AV125">
        <f>IF(AJ125&lt;=0,0,ROUND(MIN(AJ125,MAX(0,$F125-SUMPRODUCT(($AT$3:$BE$3&lt;AV$3)*$AH125:$AS125))),2))</f>
        <v/>
      </c>
      <c r="AW125">
        <f>IF(AK125&lt;=0,0,ROUND(MIN(AK125,MAX(0,$F125-SUMPRODUCT(($AT$3:$BE$3&lt;AW$3)*$AH125:$AS125))),2))</f>
        <v/>
      </c>
      <c r="AX125">
        <f>IF(AL125&lt;=0,0,ROUND(MIN(AL125,MAX(0,$F125-SUMPRODUCT(($AT$3:$BE$3&lt;AX$3)*$AH125:$AS125))),2))</f>
        <v/>
      </c>
      <c r="AY125">
        <f>IF(AM125&lt;=0,0,ROUND(MIN(AM125,MAX(0,$F125-SUMPRODUCT(($AT$3:$BE$3&lt;AY$3)*$AH125:$AS125))),2))</f>
        <v/>
      </c>
      <c r="AZ125">
        <f>IF(AN125&lt;=0,0,ROUND(MIN(AN125,MAX(0,$F125-SUMPRODUCT(($AT$3:$BE$3&lt;AZ$3)*$AH125:$AS125))),2))</f>
        <v/>
      </c>
      <c r="BA125">
        <f>IF(AO125&lt;=0,0,ROUND(MIN(AO125,MAX(0,$F125-SUMPRODUCT(($AT$3:$BE$3&lt;BA$3)*$AH125:$AS125))),2))</f>
        <v/>
      </c>
      <c r="BB125">
        <f>IF(AP125&lt;=0,0,ROUND(MIN(AP125,MAX(0,$F125-SUMPRODUCT(($AT$3:$BE$3&lt;BB$3)*$AH125:$AS125))),2))</f>
        <v/>
      </c>
      <c r="BC125">
        <f>IF(AQ125&lt;=0,0,ROUND(MIN(AQ125,MAX(0,$F125-SUMPRODUCT(($AT$3:$BE$3&lt;BC$3)*$AH125:$AS125))),2))</f>
        <v/>
      </c>
      <c r="BD125">
        <f>IF(AR125&lt;=0,0,ROUND(MIN(AR125,MAX(0,$F125-SUMPRODUCT(($AT$3:$BE$3&lt;BD$3)*$AH125:$AS125))),2))</f>
        <v/>
      </c>
      <c r="BE125">
        <f>IF(AS125&lt;=0,0,ROUND(MIN(AS125,MAX(0,$F125-SUMPRODUCT(($AT$3:$BE$3&lt;BE$3)*$AH125:$AS125))),2))</f>
        <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row>
    <row r="126">
      <c r="A126" t="n">
        <v>121</v>
      </c>
      <c r="B126" s="29">
        <f>Months!B126</f>
        <v/>
      </c>
      <c r="C126">
        <f>Months!C126</f>
        <v/>
      </c>
      <c r="D126">
        <f>Months!D126</f>
        <v/>
      </c>
      <c r="E126">
        <f>SUM(V126:AG126)</f>
        <v/>
      </c>
      <c r="F126">
        <f>MAX(0,ROUND(C126+D126-E126,2))</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f>IF(AH126&lt;=0,0,ROUND(MIN(AH126,MAX(0,$F126-SUMPRODUCT(($AT$3:$BE$3&lt;AT$3)*$AH126:$AS126))),2))</f>
        <v/>
      </c>
      <c r="AU126">
        <f>IF(AI126&lt;=0,0,ROUND(MIN(AI126,MAX(0,$F126-SUMPRODUCT(($AT$3:$BE$3&lt;AU$3)*$AH126:$AS126))),2))</f>
        <v/>
      </c>
      <c r="AV126">
        <f>IF(AJ126&lt;=0,0,ROUND(MIN(AJ126,MAX(0,$F126-SUMPRODUCT(($AT$3:$BE$3&lt;AV$3)*$AH126:$AS126))),2))</f>
        <v/>
      </c>
      <c r="AW126">
        <f>IF(AK126&lt;=0,0,ROUND(MIN(AK126,MAX(0,$F126-SUMPRODUCT(($AT$3:$BE$3&lt;AW$3)*$AH126:$AS126))),2))</f>
        <v/>
      </c>
      <c r="AX126">
        <f>IF(AL126&lt;=0,0,ROUND(MIN(AL126,MAX(0,$F126-SUMPRODUCT(($AT$3:$BE$3&lt;AX$3)*$AH126:$AS126))),2))</f>
        <v/>
      </c>
      <c r="AY126">
        <f>IF(AM126&lt;=0,0,ROUND(MIN(AM126,MAX(0,$F126-SUMPRODUCT(($AT$3:$BE$3&lt;AY$3)*$AH126:$AS126))),2))</f>
        <v/>
      </c>
      <c r="AZ126">
        <f>IF(AN126&lt;=0,0,ROUND(MIN(AN126,MAX(0,$F126-SUMPRODUCT(($AT$3:$BE$3&lt;AZ$3)*$AH126:$AS126))),2))</f>
        <v/>
      </c>
      <c r="BA126">
        <f>IF(AO126&lt;=0,0,ROUND(MIN(AO126,MAX(0,$F126-SUMPRODUCT(($AT$3:$BE$3&lt;BA$3)*$AH126:$AS126))),2))</f>
        <v/>
      </c>
      <c r="BB126">
        <f>IF(AP126&lt;=0,0,ROUND(MIN(AP126,MAX(0,$F126-SUMPRODUCT(($AT$3:$BE$3&lt;BB$3)*$AH126:$AS126))),2))</f>
        <v/>
      </c>
      <c r="BC126">
        <f>IF(AQ126&lt;=0,0,ROUND(MIN(AQ126,MAX(0,$F126-SUMPRODUCT(($AT$3:$BE$3&lt;BC$3)*$AH126:$AS126))),2))</f>
        <v/>
      </c>
      <c r="BD126">
        <f>IF(AR126&lt;=0,0,ROUND(MIN(AR126,MAX(0,$F126-SUMPRODUCT(($AT$3:$BE$3&lt;BD$3)*$AH126:$AS126))),2))</f>
        <v/>
      </c>
      <c r="BE126">
        <f>IF(AS126&lt;=0,0,ROUND(MIN(AS126,MAX(0,$F126-SUMPRODUCT(($AT$3:$BE$3&lt;BE$3)*$AH126:$AS126))),2))</f>
        <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row>
    <row r="127">
      <c r="A127" t="n">
        <v>122</v>
      </c>
      <c r="B127" s="29">
        <f>Months!B127</f>
        <v/>
      </c>
      <c r="C127">
        <f>Months!C127</f>
        <v/>
      </c>
      <c r="D127">
        <f>Months!D127</f>
        <v/>
      </c>
      <c r="E127">
        <f>SUM(V127:AG127)</f>
        <v/>
      </c>
      <c r="F127">
        <f>MAX(0,ROUND(C127+D127-E127,2))</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f>IF(AH127&lt;=0,0,ROUND(MIN(AH127,MAX(0,$F127-SUMPRODUCT(($AT$3:$BE$3&lt;AT$3)*$AH127:$AS127))),2))</f>
        <v/>
      </c>
      <c r="AU127">
        <f>IF(AI127&lt;=0,0,ROUND(MIN(AI127,MAX(0,$F127-SUMPRODUCT(($AT$3:$BE$3&lt;AU$3)*$AH127:$AS127))),2))</f>
        <v/>
      </c>
      <c r="AV127">
        <f>IF(AJ127&lt;=0,0,ROUND(MIN(AJ127,MAX(0,$F127-SUMPRODUCT(($AT$3:$BE$3&lt;AV$3)*$AH127:$AS127))),2))</f>
        <v/>
      </c>
      <c r="AW127">
        <f>IF(AK127&lt;=0,0,ROUND(MIN(AK127,MAX(0,$F127-SUMPRODUCT(($AT$3:$BE$3&lt;AW$3)*$AH127:$AS127))),2))</f>
        <v/>
      </c>
      <c r="AX127">
        <f>IF(AL127&lt;=0,0,ROUND(MIN(AL127,MAX(0,$F127-SUMPRODUCT(($AT$3:$BE$3&lt;AX$3)*$AH127:$AS127))),2))</f>
        <v/>
      </c>
      <c r="AY127">
        <f>IF(AM127&lt;=0,0,ROUND(MIN(AM127,MAX(0,$F127-SUMPRODUCT(($AT$3:$BE$3&lt;AY$3)*$AH127:$AS127))),2))</f>
        <v/>
      </c>
      <c r="AZ127">
        <f>IF(AN127&lt;=0,0,ROUND(MIN(AN127,MAX(0,$F127-SUMPRODUCT(($AT$3:$BE$3&lt;AZ$3)*$AH127:$AS127))),2))</f>
        <v/>
      </c>
      <c r="BA127">
        <f>IF(AO127&lt;=0,0,ROUND(MIN(AO127,MAX(0,$F127-SUMPRODUCT(($AT$3:$BE$3&lt;BA$3)*$AH127:$AS127))),2))</f>
        <v/>
      </c>
      <c r="BB127">
        <f>IF(AP127&lt;=0,0,ROUND(MIN(AP127,MAX(0,$F127-SUMPRODUCT(($AT$3:$BE$3&lt;BB$3)*$AH127:$AS127))),2))</f>
        <v/>
      </c>
      <c r="BC127">
        <f>IF(AQ127&lt;=0,0,ROUND(MIN(AQ127,MAX(0,$F127-SUMPRODUCT(($AT$3:$BE$3&lt;BC$3)*$AH127:$AS127))),2))</f>
        <v/>
      </c>
      <c r="BD127">
        <f>IF(AR127&lt;=0,0,ROUND(MIN(AR127,MAX(0,$F127-SUMPRODUCT(($AT$3:$BE$3&lt;BD$3)*$AH127:$AS127))),2))</f>
        <v/>
      </c>
      <c r="BE127">
        <f>IF(AS127&lt;=0,0,ROUND(MIN(AS127,MAX(0,$F127-SUMPRODUCT(($AT$3:$BE$3&lt;BE$3)*$AH127:$AS127))),2))</f>
        <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row>
    <row r="128">
      <c r="A128" t="n">
        <v>123</v>
      </c>
      <c r="B128" s="29">
        <f>Months!B128</f>
        <v/>
      </c>
      <c r="C128">
        <f>Months!C128</f>
        <v/>
      </c>
      <c r="D128">
        <f>Months!D128</f>
        <v/>
      </c>
      <c r="E128">
        <f>SUM(V128:AG128)</f>
        <v/>
      </c>
      <c r="F128">
        <f>MAX(0,ROUND(C128+D128-E128,2))</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f>IF(AH128&lt;=0,0,ROUND(MIN(AH128,MAX(0,$F128-SUMPRODUCT(($AT$3:$BE$3&lt;AT$3)*$AH128:$AS128))),2))</f>
        <v/>
      </c>
      <c r="AU128">
        <f>IF(AI128&lt;=0,0,ROUND(MIN(AI128,MAX(0,$F128-SUMPRODUCT(($AT$3:$BE$3&lt;AU$3)*$AH128:$AS128))),2))</f>
        <v/>
      </c>
      <c r="AV128">
        <f>IF(AJ128&lt;=0,0,ROUND(MIN(AJ128,MAX(0,$F128-SUMPRODUCT(($AT$3:$BE$3&lt;AV$3)*$AH128:$AS128))),2))</f>
        <v/>
      </c>
      <c r="AW128">
        <f>IF(AK128&lt;=0,0,ROUND(MIN(AK128,MAX(0,$F128-SUMPRODUCT(($AT$3:$BE$3&lt;AW$3)*$AH128:$AS128))),2))</f>
        <v/>
      </c>
      <c r="AX128">
        <f>IF(AL128&lt;=0,0,ROUND(MIN(AL128,MAX(0,$F128-SUMPRODUCT(($AT$3:$BE$3&lt;AX$3)*$AH128:$AS128))),2))</f>
        <v/>
      </c>
      <c r="AY128">
        <f>IF(AM128&lt;=0,0,ROUND(MIN(AM128,MAX(0,$F128-SUMPRODUCT(($AT$3:$BE$3&lt;AY$3)*$AH128:$AS128))),2))</f>
        <v/>
      </c>
      <c r="AZ128">
        <f>IF(AN128&lt;=0,0,ROUND(MIN(AN128,MAX(0,$F128-SUMPRODUCT(($AT$3:$BE$3&lt;AZ$3)*$AH128:$AS128))),2))</f>
        <v/>
      </c>
      <c r="BA128">
        <f>IF(AO128&lt;=0,0,ROUND(MIN(AO128,MAX(0,$F128-SUMPRODUCT(($AT$3:$BE$3&lt;BA$3)*$AH128:$AS128))),2))</f>
        <v/>
      </c>
      <c r="BB128">
        <f>IF(AP128&lt;=0,0,ROUND(MIN(AP128,MAX(0,$F128-SUMPRODUCT(($AT$3:$BE$3&lt;BB$3)*$AH128:$AS128))),2))</f>
        <v/>
      </c>
      <c r="BC128">
        <f>IF(AQ128&lt;=0,0,ROUND(MIN(AQ128,MAX(0,$F128-SUMPRODUCT(($AT$3:$BE$3&lt;BC$3)*$AH128:$AS128))),2))</f>
        <v/>
      </c>
      <c r="BD128">
        <f>IF(AR128&lt;=0,0,ROUND(MIN(AR128,MAX(0,$F128-SUMPRODUCT(($AT$3:$BE$3&lt;BD$3)*$AH128:$AS128))),2))</f>
        <v/>
      </c>
      <c r="BE128">
        <f>IF(AS128&lt;=0,0,ROUND(MIN(AS128,MAX(0,$F128-SUMPRODUCT(($AT$3:$BE$3&lt;BE$3)*$AH128:$AS128))),2))</f>
        <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row>
    <row r="129">
      <c r="A129" t="n">
        <v>124</v>
      </c>
      <c r="B129" s="29">
        <f>Months!B129</f>
        <v/>
      </c>
      <c r="C129">
        <f>Months!C129</f>
        <v/>
      </c>
      <c r="D129">
        <f>Months!D129</f>
        <v/>
      </c>
      <c r="E129">
        <f>SUM(V129:AG129)</f>
        <v/>
      </c>
      <c r="F129">
        <f>MAX(0,ROUND(C129+D129-E129,2))</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f>IF(AH129&lt;=0,0,ROUND(MIN(AH129,MAX(0,$F129-SUMPRODUCT(($AT$3:$BE$3&lt;AT$3)*$AH129:$AS129))),2))</f>
        <v/>
      </c>
      <c r="AU129">
        <f>IF(AI129&lt;=0,0,ROUND(MIN(AI129,MAX(0,$F129-SUMPRODUCT(($AT$3:$BE$3&lt;AU$3)*$AH129:$AS129))),2))</f>
        <v/>
      </c>
      <c r="AV129">
        <f>IF(AJ129&lt;=0,0,ROUND(MIN(AJ129,MAX(0,$F129-SUMPRODUCT(($AT$3:$BE$3&lt;AV$3)*$AH129:$AS129))),2))</f>
        <v/>
      </c>
      <c r="AW129">
        <f>IF(AK129&lt;=0,0,ROUND(MIN(AK129,MAX(0,$F129-SUMPRODUCT(($AT$3:$BE$3&lt;AW$3)*$AH129:$AS129))),2))</f>
        <v/>
      </c>
      <c r="AX129">
        <f>IF(AL129&lt;=0,0,ROUND(MIN(AL129,MAX(0,$F129-SUMPRODUCT(($AT$3:$BE$3&lt;AX$3)*$AH129:$AS129))),2))</f>
        <v/>
      </c>
      <c r="AY129">
        <f>IF(AM129&lt;=0,0,ROUND(MIN(AM129,MAX(0,$F129-SUMPRODUCT(($AT$3:$BE$3&lt;AY$3)*$AH129:$AS129))),2))</f>
        <v/>
      </c>
      <c r="AZ129">
        <f>IF(AN129&lt;=0,0,ROUND(MIN(AN129,MAX(0,$F129-SUMPRODUCT(($AT$3:$BE$3&lt;AZ$3)*$AH129:$AS129))),2))</f>
        <v/>
      </c>
      <c r="BA129">
        <f>IF(AO129&lt;=0,0,ROUND(MIN(AO129,MAX(0,$F129-SUMPRODUCT(($AT$3:$BE$3&lt;BA$3)*$AH129:$AS129))),2))</f>
        <v/>
      </c>
      <c r="BB129">
        <f>IF(AP129&lt;=0,0,ROUND(MIN(AP129,MAX(0,$F129-SUMPRODUCT(($AT$3:$BE$3&lt;BB$3)*$AH129:$AS129))),2))</f>
        <v/>
      </c>
      <c r="BC129">
        <f>IF(AQ129&lt;=0,0,ROUND(MIN(AQ129,MAX(0,$F129-SUMPRODUCT(($AT$3:$BE$3&lt;BC$3)*$AH129:$AS129))),2))</f>
        <v/>
      </c>
      <c r="BD129">
        <f>IF(AR129&lt;=0,0,ROUND(MIN(AR129,MAX(0,$F129-SUMPRODUCT(($AT$3:$BE$3&lt;BD$3)*$AH129:$AS129))),2))</f>
        <v/>
      </c>
      <c r="BE129">
        <f>IF(AS129&lt;=0,0,ROUND(MIN(AS129,MAX(0,$F129-SUMPRODUCT(($AT$3:$BE$3&lt;BE$3)*$AH129:$AS129))),2))</f>
        <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row>
    <row r="130">
      <c r="A130" t="n">
        <v>125</v>
      </c>
      <c r="B130" s="29">
        <f>Months!B130</f>
        <v/>
      </c>
      <c r="C130">
        <f>Months!C130</f>
        <v/>
      </c>
      <c r="D130">
        <f>Months!D130</f>
        <v/>
      </c>
      <c r="E130">
        <f>SUM(V130:AG130)</f>
        <v/>
      </c>
      <c r="F130">
        <f>MAX(0,ROUND(C130+D130-E130,2))</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f>IF(AH130&lt;=0,0,ROUND(MIN(AH130,MAX(0,$F130-SUMPRODUCT(($AT$3:$BE$3&lt;AT$3)*$AH130:$AS130))),2))</f>
        <v/>
      </c>
      <c r="AU130">
        <f>IF(AI130&lt;=0,0,ROUND(MIN(AI130,MAX(0,$F130-SUMPRODUCT(($AT$3:$BE$3&lt;AU$3)*$AH130:$AS130))),2))</f>
        <v/>
      </c>
      <c r="AV130">
        <f>IF(AJ130&lt;=0,0,ROUND(MIN(AJ130,MAX(0,$F130-SUMPRODUCT(($AT$3:$BE$3&lt;AV$3)*$AH130:$AS130))),2))</f>
        <v/>
      </c>
      <c r="AW130">
        <f>IF(AK130&lt;=0,0,ROUND(MIN(AK130,MAX(0,$F130-SUMPRODUCT(($AT$3:$BE$3&lt;AW$3)*$AH130:$AS130))),2))</f>
        <v/>
      </c>
      <c r="AX130">
        <f>IF(AL130&lt;=0,0,ROUND(MIN(AL130,MAX(0,$F130-SUMPRODUCT(($AT$3:$BE$3&lt;AX$3)*$AH130:$AS130))),2))</f>
        <v/>
      </c>
      <c r="AY130">
        <f>IF(AM130&lt;=0,0,ROUND(MIN(AM130,MAX(0,$F130-SUMPRODUCT(($AT$3:$BE$3&lt;AY$3)*$AH130:$AS130))),2))</f>
        <v/>
      </c>
      <c r="AZ130">
        <f>IF(AN130&lt;=0,0,ROUND(MIN(AN130,MAX(0,$F130-SUMPRODUCT(($AT$3:$BE$3&lt;AZ$3)*$AH130:$AS130))),2))</f>
        <v/>
      </c>
      <c r="BA130">
        <f>IF(AO130&lt;=0,0,ROUND(MIN(AO130,MAX(0,$F130-SUMPRODUCT(($AT$3:$BE$3&lt;BA$3)*$AH130:$AS130))),2))</f>
        <v/>
      </c>
      <c r="BB130">
        <f>IF(AP130&lt;=0,0,ROUND(MIN(AP130,MAX(0,$F130-SUMPRODUCT(($AT$3:$BE$3&lt;BB$3)*$AH130:$AS130))),2))</f>
        <v/>
      </c>
      <c r="BC130">
        <f>IF(AQ130&lt;=0,0,ROUND(MIN(AQ130,MAX(0,$F130-SUMPRODUCT(($AT$3:$BE$3&lt;BC$3)*$AH130:$AS130))),2))</f>
        <v/>
      </c>
      <c r="BD130">
        <f>IF(AR130&lt;=0,0,ROUND(MIN(AR130,MAX(0,$F130-SUMPRODUCT(($AT$3:$BE$3&lt;BD$3)*$AH130:$AS130))),2))</f>
        <v/>
      </c>
      <c r="BE130">
        <f>IF(AS130&lt;=0,0,ROUND(MIN(AS130,MAX(0,$F130-SUMPRODUCT(($AT$3:$BE$3&lt;BE$3)*$AH130:$AS130))),2))</f>
        <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row>
    <row r="131">
      <c r="A131" t="n">
        <v>126</v>
      </c>
      <c r="B131" s="29">
        <f>Months!B131</f>
        <v/>
      </c>
      <c r="C131">
        <f>Months!C131</f>
        <v/>
      </c>
      <c r="D131">
        <f>Months!D131</f>
        <v/>
      </c>
      <c r="E131">
        <f>SUM(V131:AG131)</f>
        <v/>
      </c>
      <c r="F131">
        <f>MAX(0,ROUND(C131+D131-E131,2))</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f>IF(AH131&lt;=0,0,ROUND(MIN(AH131,MAX(0,$F131-SUMPRODUCT(($AT$3:$BE$3&lt;AT$3)*$AH131:$AS131))),2))</f>
        <v/>
      </c>
      <c r="AU131">
        <f>IF(AI131&lt;=0,0,ROUND(MIN(AI131,MAX(0,$F131-SUMPRODUCT(($AT$3:$BE$3&lt;AU$3)*$AH131:$AS131))),2))</f>
        <v/>
      </c>
      <c r="AV131">
        <f>IF(AJ131&lt;=0,0,ROUND(MIN(AJ131,MAX(0,$F131-SUMPRODUCT(($AT$3:$BE$3&lt;AV$3)*$AH131:$AS131))),2))</f>
        <v/>
      </c>
      <c r="AW131">
        <f>IF(AK131&lt;=0,0,ROUND(MIN(AK131,MAX(0,$F131-SUMPRODUCT(($AT$3:$BE$3&lt;AW$3)*$AH131:$AS131))),2))</f>
        <v/>
      </c>
      <c r="AX131">
        <f>IF(AL131&lt;=0,0,ROUND(MIN(AL131,MAX(0,$F131-SUMPRODUCT(($AT$3:$BE$3&lt;AX$3)*$AH131:$AS131))),2))</f>
        <v/>
      </c>
      <c r="AY131">
        <f>IF(AM131&lt;=0,0,ROUND(MIN(AM131,MAX(0,$F131-SUMPRODUCT(($AT$3:$BE$3&lt;AY$3)*$AH131:$AS131))),2))</f>
        <v/>
      </c>
      <c r="AZ131">
        <f>IF(AN131&lt;=0,0,ROUND(MIN(AN131,MAX(0,$F131-SUMPRODUCT(($AT$3:$BE$3&lt;AZ$3)*$AH131:$AS131))),2))</f>
        <v/>
      </c>
      <c r="BA131">
        <f>IF(AO131&lt;=0,0,ROUND(MIN(AO131,MAX(0,$F131-SUMPRODUCT(($AT$3:$BE$3&lt;BA$3)*$AH131:$AS131))),2))</f>
        <v/>
      </c>
      <c r="BB131">
        <f>IF(AP131&lt;=0,0,ROUND(MIN(AP131,MAX(0,$F131-SUMPRODUCT(($AT$3:$BE$3&lt;BB$3)*$AH131:$AS131))),2))</f>
        <v/>
      </c>
      <c r="BC131">
        <f>IF(AQ131&lt;=0,0,ROUND(MIN(AQ131,MAX(0,$F131-SUMPRODUCT(($AT$3:$BE$3&lt;BC$3)*$AH131:$AS131))),2))</f>
        <v/>
      </c>
      <c r="BD131">
        <f>IF(AR131&lt;=0,0,ROUND(MIN(AR131,MAX(0,$F131-SUMPRODUCT(($AT$3:$BE$3&lt;BD$3)*$AH131:$AS131))),2))</f>
        <v/>
      </c>
      <c r="BE131">
        <f>IF(AS131&lt;=0,0,ROUND(MIN(AS131,MAX(0,$F131-SUMPRODUCT(($AT$3:$BE$3&lt;BE$3)*$AH131:$AS131))),2))</f>
        <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row>
    <row r="132">
      <c r="A132" t="n">
        <v>127</v>
      </c>
      <c r="B132" s="29">
        <f>Months!B132</f>
        <v/>
      </c>
      <c r="C132">
        <f>Months!C132</f>
        <v/>
      </c>
      <c r="D132">
        <f>Months!D132</f>
        <v/>
      </c>
      <c r="E132">
        <f>SUM(V132:AG132)</f>
        <v/>
      </c>
      <c r="F132">
        <f>MAX(0,ROUND(C132+D132-E132,2))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f>IF(AH132&lt;=0,0,ROUND(MIN(AH132,MAX(0,$F132-SUMPRODUCT(($AT$3:$BE$3&lt;AT$3)*$AH132:$AS132))),2))</f>
        <v/>
      </c>
      <c r="AU132">
        <f>IF(AI132&lt;=0,0,ROUND(MIN(AI132,MAX(0,$F132-SUMPRODUCT(($AT$3:$BE$3&lt;AU$3)*$AH132:$AS132))),2))</f>
        <v/>
      </c>
      <c r="AV132">
        <f>IF(AJ132&lt;=0,0,ROUND(MIN(AJ132,MAX(0,$F132-SUMPRODUCT(($AT$3:$BE$3&lt;AV$3)*$AH132:$AS132))),2))</f>
        <v/>
      </c>
      <c r="AW132">
        <f>IF(AK132&lt;=0,0,ROUND(MIN(AK132,MAX(0,$F132-SUMPRODUCT(($AT$3:$BE$3&lt;AW$3)*$AH132:$AS132))),2))</f>
        <v/>
      </c>
      <c r="AX132">
        <f>IF(AL132&lt;=0,0,ROUND(MIN(AL132,MAX(0,$F132-SUMPRODUCT(($AT$3:$BE$3&lt;AX$3)*$AH132:$AS132))),2))</f>
        <v/>
      </c>
      <c r="AY132">
        <f>IF(AM132&lt;=0,0,ROUND(MIN(AM132,MAX(0,$F132-SUMPRODUCT(($AT$3:$BE$3&lt;AY$3)*$AH132:$AS132))),2))</f>
        <v/>
      </c>
      <c r="AZ132">
        <f>IF(AN132&lt;=0,0,ROUND(MIN(AN132,MAX(0,$F132-SUMPRODUCT(($AT$3:$BE$3&lt;AZ$3)*$AH132:$AS132))),2))</f>
        <v/>
      </c>
      <c r="BA132">
        <f>IF(AO132&lt;=0,0,ROUND(MIN(AO132,MAX(0,$F132-SUMPRODUCT(($AT$3:$BE$3&lt;BA$3)*$AH132:$AS132))),2))</f>
        <v/>
      </c>
      <c r="BB132">
        <f>IF(AP132&lt;=0,0,ROUND(MIN(AP132,MAX(0,$F132-SUMPRODUCT(($AT$3:$BE$3&lt;BB$3)*$AH132:$AS132))),2))</f>
        <v/>
      </c>
      <c r="BC132">
        <f>IF(AQ132&lt;=0,0,ROUND(MIN(AQ132,MAX(0,$F132-SUMPRODUCT(($AT$3:$BE$3&lt;BC$3)*$AH132:$AS132))),2))</f>
        <v/>
      </c>
      <c r="BD132">
        <f>IF(AR132&lt;=0,0,ROUND(MIN(AR132,MAX(0,$F132-SUMPRODUCT(($AT$3:$BE$3&lt;BD$3)*$AH132:$AS132))),2))</f>
        <v/>
      </c>
      <c r="BE132">
        <f>IF(AS132&lt;=0,0,ROUND(MIN(AS132,MAX(0,$F132-SUMPRODUCT(($AT$3:$BE$3&lt;BE$3)*$AH132:$AS132))),2))</f>
        <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row>
    <row r="133">
      <c r="A133" t="n">
        <v>128</v>
      </c>
      <c r="B133" s="29">
        <f>Months!B133</f>
        <v/>
      </c>
      <c r="C133">
        <f>Months!C133</f>
        <v/>
      </c>
      <c r="D133">
        <f>Months!D133</f>
        <v/>
      </c>
      <c r="E133">
        <f>SUM(V133:AG133)</f>
        <v/>
      </c>
      <c r="F133">
        <f>MAX(0,ROUND(C133+D133-E133,2))</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f>IF(AH133&lt;=0,0,ROUND(MIN(AH133,MAX(0,$F133-SUMPRODUCT(($AT$3:$BE$3&lt;AT$3)*$AH133:$AS133))),2))</f>
        <v/>
      </c>
      <c r="AU133">
        <f>IF(AI133&lt;=0,0,ROUND(MIN(AI133,MAX(0,$F133-SUMPRODUCT(($AT$3:$BE$3&lt;AU$3)*$AH133:$AS133))),2))</f>
        <v/>
      </c>
      <c r="AV133">
        <f>IF(AJ133&lt;=0,0,ROUND(MIN(AJ133,MAX(0,$F133-SUMPRODUCT(($AT$3:$BE$3&lt;AV$3)*$AH133:$AS133))),2))</f>
        <v/>
      </c>
      <c r="AW133">
        <f>IF(AK133&lt;=0,0,ROUND(MIN(AK133,MAX(0,$F133-SUMPRODUCT(($AT$3:$BE$3&lt;AW$3)*$AH133:$AS133))),2))</f>
        <v/>
      </c>
      <c r="AX133">
        <f>IF(AL133&lt;=0,0,ROUND(MIN(AL133,MAX(0,$F133-SUMPRODUCT(($AT$3:$BE$3&lt;AX$3)*$AH133:$AS133))),2))</f>
        <v/>
      </c>
      <c r="AY133">
        <f>IF(AM133&lt;=0,0,ROUND(MIN(AM133,MAX(0,$F133-SUMPRODUCT(($AT$3:$BE$3&lt;AY$3)*$AH133:$AS133))),2))</f>
        <v/>
      </c>
      <c r="AZ133">
        <f>IF(AN133&lt;=0,0,ROUND(MIN(AN133,MAX(0,$F133-SUMPRODUCT(($AT$3:$BE$3&lt;AZ$3)*$AH133:$AS133))),2))</f>
        <v/>
      </c>
      <c r="BA133">
        <f>IF(AO133&lt;=0,0,ROUND(MIN(AO133,MAX(0,$F133-SUMPRODUCT(($AT$3:$BE$3&lt;BA$3)*$AH133:$AS133))),2))</f>
        <v/>
      </c>
      <c r="BB133">
        <f>IF(AP133&lt;=0,0,ROUND(MIN(AP133,MAX(0,$F133-SUMPRODUCT(($AT$3:$BE$3&lt;BB$3)*$AH133:$AS133))),2))</f>
        <v/>
      </c>
      <c r="BC133">
        <f>IF(AQ133&lt;=0,0,ROUND(MIN(AQ133,MAX(0,$F133-SUMPRODUCT(($AT$3:$BE$3&lt;BC$3)*$AH133:$AS133))),2))</f>
        <v/>
      </c>
      <c r="BD133">
        <f>IF(AR133&lt;=0,0,ROUND(MIN(AR133,MAX(0,$F133-SUMPRODUCT(($AT$3:$BE$3&lt;BD$3)*$AH133:$AS133))),2))</f>
        <v/>
      </c>
      <c r="BE133">
        <f>IF(AS133&lt;=0,0,ROUND(MIN(AS133,MAX(0,$F133-SUMPRODUCT(($AT$3:$BE$3&lt;BE$3)*$AH133:$AS133))),2))</f>
        <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row>
    <row r="134">
      <c r="A134" t="n">
        <v>129</v>
      </c>
      <c r="B134" s="29">
        <f>Months!B134</f>
        <v/>
      </c>
      <c r="C134">
        <f>Months!C134</f>
        <v/>
      </c>
      <c r="D134">
        <f>Months!D134</f>
        <v/>
      </c>
      <c r="E134">
        <f>SUM(V134:AG134)</f>
        <v/>
      </c>
      <c r="F134">
        <f>MAX(0,ROUND(C134+D134-E134,2))</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f>IF(AH134&lt;=0,0,ROUND(MIN(AH134,MAX(0,$F134-SUMPRODUCT(($AT$3:$BE$3&lt;AT$3)*$AH134:$AS134))),2))</f>
        <v/>
      </c>
      <c r="AU134">
        <f>IF(AI134&lt;=0,0,ROUND(MIN(AI134,MAX(0,$F134-SUMPRODUCT(($AT$3:$BE$3&lt;AU$3)*$AH134:$AS134))),2))</f>
        <v/>
      </c>
      <c r="AV134">
        <f>IF(AJ134&lt;=0,0,ROUND(MIN(AJ134,MAX(0,$F134-SUMPRODUCT(($AT$3:$BE$3&lt;AV$3)*$AH134:$AS134))),2))</f>
        <v/>
      </c>
      <c r="AW134">
        <f>IF(AK134&lt;=0,0,ROUND(MIN(AK134,MAX(0,$F134-SUMPRODUCT(($AT$3:$BE$3&lt;AW$3)*$AH134:$AS134))),2))</f>
        <v/>
      </c>
      <c r="AX134">
        <f>IF(AL134&lt;=0,0,ROUND(MIN(AL134,MAX(0,$F134-SUMPRODUCT(($AT$3:$BE$3&lt;AX$3)*$AH134:$AS134))),2))</f>
        <v/>
      </c>
      <c r="AY134">
        <f>IF(AM134&lt;=0,0,ROUND(MIN(AM134,MAX(0,$F134-SUMPRODUCT(($AT$3:$BE$3&lt;AY$3)*$AH134:$AS134))),2))</f>
        <v/>
      </c>
      <c r="AZ134">
        <f>IF(AN134&lt;=0,0,ROUND(MIN(AN134,MAX(0,$F134-SUMPRODUCT(($AT$3:$BE$3&lt;AZ$3)*$AH134:$AS134))),2))</f>
        <v/>
      </c>
      <c r="BA134">
        <f>IF(AO134&lt;=0,0,ROUND(MIN(AO134,MAX(0,$F134-SUMPRODUCT(($AT$3:$BE$3&lt;BA$3)*$AH134:$AS134))),2))</f>
        <v/>
      </c>
      <c r="BB134">
        <f>IF(AP134&lt;=0,0,ROUND(MIN(AP134,MAX(0,$F134-SUMPRODUCT(($AT$3:$BE$3&lt;BB$3)*$AH134:$AS134))),2))</f>
        <v/>
      </c>
      <c r="BC134">
        <f>IF(AQ134&lt;=0,0,ROUND(MIN(AQ134,MAX(0,$F134-SUMPRODUCT(($AT$3:$BE$3&lt;BC$3)*$AH134:$AS134))),2))</f>
        <v/>
      </c>
      <c r="BD134">
        <f>IF(AR134&lt;=0,0,ROUND(MIN(AR134,MAX(0,$F134-SUMPRODUCT(($AT$3:$BE$3&lt;BD$3)*$AH134:$AS134))),2))</f>
        <v/>
      </c>
      <c r="BE134">
        <f>IF(AS134&lt;=0,0,ROUND(MIN(AS134,MAX(0,$F134-SUMPRODUCT(($AT$3:$BE$3&lt;BE$3)*$AH134:$AS134))),2))</f>
        <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row>
    <row r="135">
      <c r="A135" t="n">
        <v>130</v>
      </c>
      <c r="B135" s="29">
        <f>Months!B135</f>
        <v/>
      </c>
      <c r="C135">
        <f>Months!C135</f>
        <v/>
      </c>
      <c r="D135">
        <f>Months!D135</f>
        <v/>
      </c>
      <c r="E135">
        <f>SUM(V135:AG135)</f>
        <v/>
      </c>
      <c r="F135">
        <f>MAX(0,ROUND(C135+D135-E135,2))</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f>IF(AH135&lt;=0,0,ROUND(MIN(AH135,MAX(0,$F135-SUMPRODUCT(($AT$3:$BE$3&lt;AT$3)*$AH135:$AS135))),2))</f>
        <v/>
      </c>
      <c r="AU135">
        <f>IF(AI135&lt;=0,0,ROUND(MIN(AI135,MAX(0,$F135-SUMPRODUCT(($AT$3:$BE$3&lt;AU$3)*$AH135:$AS135))),2))</f>
        <v/>
      </c>
      <c r="AV135">
        <f>IF(AJ135&lt;=0,0,ROUND(MIN(AJ135,MAX(0,$F135-SUMPRODUCT(($AT$3:$BE$3&lt;AV$3)*$AH135:$AS135))),2))</f>
        <v/>
      </c>
      <c r="AW135">
        <f>IF(AK135&lt;=0,0,ROUND(MIN(AK135,MAX(0,$F135-SUMPRODUCT(($AT$3:$BE$3&lt;AW$3)*$AH135:$AS135))),2))</f>
        <v/>
      </c>
      <c r="AX135">
        <f>IF(AL135&lt;=0,0,ROUND(MIN(AL135,MAX(0,$F135-SUMPRODUCT(($AT$3:$BE$3&lt;AX$3)*$AH135:$AS135))),2))</f>
        <v/>
      </c>
      <c r="AY135">
        <f>IF(AM135&lt;=0,0,ROUND(MIN(AM135,MAX(0,$F135-SUMPRODUCT(($AT$3:$BE$3&lt;AY$3)*$AH135:$AS135))),2))</f>
        <v/>
      </c>
      <c r="AZ135">
        <f>IF(AN135&lt;=0,0,ROUND(MIN(AN135,MAX(0,$F135-SUMPRODUCT(($AT$3:$BE$3&lt;AZ$3)*$AH135:$AS135))),2))</f>
        <v/>
      </c>
      <c r="BA135">
        <f>IF(AO135&lt;=0,0,ROUND(MIN(AO135,MAX(0,$F135-SUMPRODUCT(($AT$3:$BE$3&lt;BA$3)*$AH135:$AS135))),2))</f>
        <v/>
      </c>
      <c r="BB135">
        <f>IF(AP135&lt;=0,0,ROUND(MIN(AP135,MAX(0,$F135-SUMPRODUCT(($AT$3:$BE$3&lt;BB$3)*$AH135:$AS135))),2))</f>
        <v/>
      </c>
      <c r="BC135">
        <f>IF(AQ135&lt;=0,0,ROUND(MIN(AQ135,MAX(0,$F135-SUMPRODUCT(($AT$3:$BE$3&lt;BC$3)*$AH135:$AS135))),2))</f>
        <v/>
      </c>
      <c r="BD135">
        <f>IF(AR135&lt;=0,0,ROUND(MIN(AR135,MAX(0,$F135-SUMPRODUCT(($AT$3:$BE$3&lt;BD$3)*$AH135:$AS135))),2))</f>
        <v/>
      </c>
      <c r="BE135">
        <f>IF(AS135&lt;=0,0,ROUND(MIN(AS135,MAX(0,$F135-SUMPRODUCT(($AT$3:$BE$3&lt;BE$3)*$AH135:$AS135))),2))</f>
        <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row>
    <row r="136">
      <c r="A136" t="n">
        <v>131</v>
      </c>
      <c r="B136" s="29">
        <f>Months!B136</f>
        <v/>
      </c>
      <c r="C136">
        <f>Months!C136</f>
        <v/>
      </c>
      <c r="D136">
        <f>Months!D136</f>
        <v/>
      </c>
      <c r="E136">
        <f>SUM(V136:AG136)</f>
        <v/>
      </c>
      <c r="F136">
        <f>MAX(0,ROUND(C136+D136-E136,2))</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f>IF(AH136&lt;=0,0,ROUND(MIN(AH136,MAX(0,$F136-SUMPRODUCT(($AT$3:$BE$3&lt;AT$3)*$AH136:$AS136))),2))</f>
        <v/>
      </c>
      <c r="AU136">
        <f>IF(AI136&lt;=0,0,ROUND(MIN(AI136,MAX(0,$F136-SUMPRODUCT(($AT$3:$BE$3&lt;AU$3)*$AH136:$AS136))),2))</f>
        <v/>
      </c>
      <c r="AV136">
        <f>IF(AJ136&lt;=0,0,ROUND(MIN(AJ136,MAX(0,$F136-SUMPRODUCT(($AT$3:$BE$3&lt;AV$3)*$AH136:$AS136))),2))</f>
        <v/>
      </c>
      <c r="AW136">
        <f>IF(AK136&lt;=0,0,ROUND(MIN(AK136,MAX(0,$F136-SUMPRODUCT(($AT$3:$BE$3&lt;AW$3)*$AH136:$AS136))),2))</f>
        <v/>
      </c>
      <c r="AX136">
        <f>IF(AL136&lt;=0,0,ROUND(MIN(AL136,MAX(0,$F136-SUMPRODUCT(($AT$3:$BE$3&lt;AX$3)*$AH136:$AS136))),2))</f>
        <v/>
      </c>
      <c r="AY136">
        <f>IF(AM136&lt;=0,0,ROUND(MIN(AM136,MAX(0,$F136-SUMPRODUCT(($AT$3:$BE$3&lt;AY$3)*$AH136:$AS136))),2))</f>
        <v/>
      </c>
      <c r="AZ136">
        <f>IF(AN136&lt;=0,0,ROUND(MIN(AN136,MAX(0,$F136-SUMPRODUCT(($AT$3:$BE$3&lt;AZ$3)*$AH136:$AS136))),2))</f>
        <v/>
      </c>
      <c r="BA136">
        <f>IF(AO136&lt;=0,0,ROUND(MIN(AO136,MAX(0,$F136-SUMPRODUCT(($AT$3:$BE$3&lt;BA$3)*$AH136:$AS136))),2))</f>
        <v/>
      </c>
      <c r="BB136">
        <f>IF(AP136&lt;=0,0,ROUND(MIN(AP136,MAX(0,$F136-SUMPRODUCT(($AT$3:$BE$3&lt;BB$3)*$AH136:$AS136))),2))</f>
        <v/>
      </c>
      <c r="BC136">
        <f>IF(AQ136&lt;=0,0,ROUND(MIN(AQ136,MAX(0,$F136-SUMPRODUCT(($AT$3:$BE$3&lt;BC$3)*$AH136:$AS136))),2))</f>
        <v/>
      </c>
      <c r="BD136">
        <f>IF(AR136&lt;=0,0,ROUND(MIN(AR136,MAX(0,$F136-SUMPRODUCT(($AT$3:$BE$3&lt;BD$3)*$AH136:$AS136))),2))</f>
        <v/>
      </c>
      <c r="BE136">
        <f>IF(AS136&lt;=0,0,ROUND(MIN(AS136,MAX(0,$F136-SUMPRODUCT(($AT$3:$BE$3&lt;BE$3)*$AH136:$AS136))),2))</f>
        <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row>
    <row r="137">
      <c r="A137" t="n">
        <v>132</v>
      </c>
      <c r="B137" s="29">
        <f>Months!B137</f>
        <v/>
      </c>
      <c r="C137">
        <f>Months!C137</f>
        <v/>
      </c>
      <c r="D137">
        <f>Months!D137</f>
        <v/>
      </c>
      <c r="E137">
        <f>SUM(V137:AG137)</f>
        <v/>
      </c>
      <c r="F137">
        <f>MAX(0,ROUND(C137+D137-E137,2))</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f>IF(AH137&lt;=0,0,ROUND(MIN(AH137,MAX(0,$F137-SUMPRODUCT(($AT$3:$BE$3&lt;AT$3)*$AH137:$AS137))),2))</f>
        <v/>
      </c>
      <c r="AU137">
        <f>IF(AI137&lt;=0,0,ROUND(MIN(AI137,MAX(0,$F137-SUMPRODUCT(($AT$3:$BE$3&lt;AU$3)*$AH137:$AS137))),2))</f>
        <v/>
      </c>
      <c r="AV137">
        <f>IF(AJ137&lt;=0,0,ROUND(MIN(AJ137,MAX(0,$F137-SUMPRODUCT(($AT$3:$BE$3&lt;AV$3)*$AH137:$AS137))),2))</f>
        <v/>
      </c>
      <c r="AW137">
        <f>IF(AK137&lt;=0,0,ROUND(MIN(AK137,MAX(0,$F137-SUMPRODUCT(($AT$3:$BE$3&lt;AW$3)*$AH137:$AS137))),2))</f>
        <v/>
      </c>
      <c r="AX137">
        <f>IF(AL137&lt;=0,0,ROUND(MIN(AL137,MAX(0,$F137-SUMPRODUCT(($AT$3:$BE$3&lt;AX$3)*$AH137:$AS137))),2))</f>
        <v/>
      </c>
      <c r="AY137">
        <f>IF(AM137&lt;=0,0,ROUND(MIN(AM137,MAX(0,$F137-SUMPRODUCT(($AT$3:$BE$3&lt;AY$3)*$AH137:$AS137))),2))</f>
        <v/>
      </c>
      <c r="AZ137">
        <f>IF(AN137&lt;=0,0,ROUND(MIN(AN137,MAX(0,$F137-SUMPRODUCT(($AT$3:$BE$3&lt;AZ$3)*$AH137:$AS137))),2))</f>
        <v/>
      </c>
      <c r="BA137">
        <f>IF(AO137&lt;=0,0,ROUND(MIN(AO137,MAX(0,$F137-SUMPRODUCT(($AT$3:$BE$3&lt;BA$3)*$AH137:$AS137))),2))</f>
        <v/>
      </c>
      <c r="BB137">
        <f>IF(AP137&lt;=0,0,ROUND(MIN(AP137,MAX(0,$F137-SUMPRODUCT(($AT$3:$BE$3&lt;BB$3)*$AH137:$AS137))),2))</f>
        <v/>
      </c>
      <c r="BC137">
        <f>IF(AQ137&lt;=0,0,ROUND(MIN(AQ137,MAX(0,$F137-SUMPRODUCT(($AT$3:$BE$3&lt;BC$3)*$AH137:$AS137))),2))</f>
        <v/>
      </c>
      <c r="BD137">
        <f>IF(AR137&lt;=0,0,ROUND(MIN(AR137,MAX(0,$F137-SUMPRODUCT(($AT$3:$BE$3&lt;BD$3)*$AH137:$AS137))),2))</f>
        <v/>
      </c>
      <c r="BE137">
        <f>IF(AS137&lt;=0,0,ROUND(MIN(AS137,MAX(0,$F137-SUMPRODUCT(($AT$3:$BE$3&lt;BE$3)*$AH137:$AS137))),2))</f>
        <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row>
    <row r="138">
      <c r="A138" t="n">
        <v>133</v>
      </c>
      <c r="B138" s="29">
        <f>Months!B138</f>
        <v/>
      </c>
      <c r="C138">
        <f>Months!C138</f>
        <v/>
      </c>
      <c r="D138">
        <f>Months!D138</f>
        <v/>
      </c>
      <c r="E138">
        <f>SUM(V138:AG138)</f>
        <v/>
      </c>
      <c r="F138">
        <f>MAX(0,ROUND(C138+D138-E138,2))</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f>IF(AH138&lt;=0,0,ROUND(MIN(AH138,MAX(0,$F138-SUMPRODUCT(($AT$3:$BE$3&lt;AT$3)*$AH138:$AS138))),2))</f>
        <v/>
      </c>
      <c r="AU138">
        <f>IF(AI138&lt;=0,0,ROUND(MIN(AI138,MAX(0,$F138-SUMPRODUCT(($AT$3:$BE$3&lt;AU$3)*$AH138:$AS138))),2))</f>
        <v/>
      </c>
      <c r="AV138">
        <f>IF(AJ138&lt;=0,0,ROUND(MIN(AJ138,MAX(0,$F138-SUMPRODUCT(($AT$3:$BE$3&lt;AV$3)*$AH138:$AS138))),2))</f>
        <v/>
      </c>
      <c r="AW138">
        <f>IF(AK138&lt;=0,0,ROUND(MIN(AK138,MAX(0,$F138-SUMPRODUCT(($AT$3:$BE$3&lt;AW$3)*$AH138:$AS138))),2))</f>
        <v/>
      </c>
      <c r="AX138">
        <f>IF(AL138&lt;=0,0,ROUND(MIN(AL138,MAX(0,$F138-SUMPRODUCT(($AT$3:$BE$3&lt;AX$3)*$AH138:$AS138))),2))</f>
        <v/>
      </c>
      <c r="AY138">
        <f>IF(AM138&lt;=0,0,ROUND(MIN(AM138,MAX(0,$F138-SUMPRODUCT(($AT$3:$BE$3&lt;AY$3)*$AH138:$AS138))),2))</f>
        <v/>
      </c>
      <c r="AZ138">
        <f>IF(AN138&lt;=0,0,ROUND(MIN(AN138,MAX(0,$F138-SUMPRODUCT(($AT$3:$BE$3&lt;AZ$3)*$AH138:$AS138))),2))</f>
        <v/>
      </c>
      <c r="BA138">
        <f>IF(AO138&lt;=0,0,ROUND(MIN(AO138,MAX(0,$F138-SUMPRODUCT(($AT$3:$BE$3&lt;BA$3)*$AH138:$AS138))),2))</f>
        <v/>
      </c>
      <c r="BB138">
        <f>IF(AP138&lt;=0,0,ROUND(MIN(AP138,MAX(0,$F138-SUMPRODUCT(($AT$3:$BE$3&lt;BB$3)*$AH138:$AS138))),2))</f>
        <v/>
      </c>
      <c r="BC138">
        <f>IF(AQ138&lt;=0,0,ROUND(MIN(AQ138,MAX(0,$F138-SUMPRODUCT(($AT$3:$BE$3&lt;BC$3)*$AH138:$AS138))),2))</f>
        <v/>
      </c>
      <c r="BD138">
        <f>IF(AR138&lt;=0,0,ROUND(MIN(AR138,MAX(0,$F138-SUMPRODUCT(($AT$3:$BE$3&lt;BD$3)*$AH138:$AS138))),2))</f>
        <v/>
      </c>
      <c r="BE138">
        <f>IF(AS138&lt;=0,0,ROUND(MIN(AS138,MAX(0,$F138-SUMPRODUCT(($AT$3:$BE$3&lt;BE$3)*$AH138:$AS138))),2))</f>
        <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row>
    <row r="139">
      <c r="A139" t="n">
        <v>134</v>
      </c>
      <c r="B139" s="29">
        <f>Months!B139</f>
        <v/>
      </c>
      <c r="C139">
        <f>Months!C139</f>
        <v/>
      </c>
      <c r="D139">
        <f>Months!D139</f>
        <v/>
      </c>
      <c r="E139">
        <f>SUM(V139:AG139)</f>
        <v/>
      </c>
      <c r="F139">
        <f>MAX(0,ROUND(C139+D139-E139,2))</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f>IF(AH139&lt;=0,0,ROUND(MIN(AH139,MAX(0,$F139-SUMPRODUCT(($AT$3:$BE$3&lt;AT$3)*$AH139:$AS139))),2))</f>
        <v/>
      </c>
      <c r="AU139">
        <f>IF(AI139&lt;=0,0,ROUND(MIN(AI139,MAX(0,$F139-SUMPRODUCT(($AT$3:$BE$3&lt;AU$3)*$AH139:$AS139))),2))</f>
        <v/>
      </c>
      <c r="AV139">
        <f>IF(AJ139&lt;=0,0,ROUND(MIN(AJ139,MAX(0,$F139-SUMPRODUCT(($AT$3:$BE$3&lt;AV$3)*$AH139:$AS139))),2))</f>
        <v/>
      </c>
      <c r="AW139">
        <f>IF(AK139&lt;=0,0,ROUND(MIN(AK139,MAX(0,$F139-SUMPRODUCT(($AT$3:$BE$3&lt;AW$3)*$AH139:$AS139))),2))</f>
        <v/>
      </c>
      <c r="AX139">
        <f>IF(AL139&lt;=0,0,ROUND(MIN(AL139,MAX(0,$F139-SUMPRODUCT(($AT$3:$BE$3&lt;AX$3)*$AH139:$AS139))),2))</f>
        <v/>
      </c>
      <c r="AY139">
        <f>IF(AM139&lt;=0,0,ROUND(MIN(AM139,MAX(0,$F139-SUMPRODUCT(($AT$3:$BE$3&lt;AY$3)*$AH139:$AS139))),2))</f>
        <v/>
      </c>
      <c r="AZ139">
        <f>IF(AN139&lt;=0,0,ROUND(MIN(AN139,MAX(0,$F139-SUMPRODUCT(($AT$3:$BE$3&lt;AZ$3)*$AH139:$AS139))),2))</f>
        <v/>
      </c>
      <c r="BA139">
        <f>IF(AO139&lt;=0,0,ROUND(MIN(AO139,MAX(0,$F139-SUMPRODUCT(($AT$3:$BE$3&lt;BA$3)*$AH139:$AS139))),2))</f>
        <v/>
      </c>
      <c r="BB139">
        <f>IF(AP139&lt;=0,0,ROUND(MIN(AP139,MAX(0,$F139-SUMPRODUCT(($AT$3:$BE$3&lt;BB$3)*$AH139:$AS139))),2))</f>
        <v/>
      </c>
      <c r="BC139">
        <f>IF(AQ139&lt;=0,0,ROUND(MIN(AQ139,MAX(0,$F139-SUMPRODUCT(($AT$3:$BE$3&lt;BC$3)*$AH139:$AS139))),2))</f>
        <v/>
      </c>
      <c r="BD139">
        <f>IF(AR139&lt;=0,0,ROUND(MIN(AR139,MAX(0,$F139-SUMPRODUCT(($AT$3:$BE$3&lt;BD$3)*$AH139:$AS139))),2))</f>
        <v/>
      </c>
      <c r="BE139">
        <f>IF(AS139&lt;=0,0,ROUND(MIN(AS139,MAX(0,$F139-SUMPRODUCT(($AT$3:$BE$3&lt;BE$3)*$AH139:$AS139))),2))</f>
        <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row>
    <row r="140">
      <c r="A140" t="n">
        <v>135</v>
      </c>
      <c r="B140" s="29">
        <f>Months!B140</f>
        <v/>
      </c>
      <c r="C140">
        <f>Months!C140</f>
        <v/>
      </c>
      <c r="D140">
        <f>Months!D140</f>
        <v/>
      </c>
      <c r="E140">
        <f>SUM(V140:AG140)</f>
        <v/>
      </c>
      <c r="F140">
        <f>MAX(0,ROUND(C140+D140-E140,2))</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f>IF(AH140&lt;=0,0,ROUND(MIN(AH140,MAX(0,$F140-SUMPRODUCT(($AT$3:$BE$3&lt;AT$3)*$AH140:$AS140))),2))</f>
        <v/>
      </c>
      <c r="AU140">
        <f>IF(AI140&lt;=0,0,ROUND(MIN(AI140,MAX(0,$F140-SUMPRODUCT(($AT$3:$BE$3&lt;AU$3)*$AH140:$AS140))),2))</f>
        <v/>
      </c>
      <c r="AV140">
        <f>IF(AJ140&lt;=0,0,ROUND(MIN(AJ140,MAX(0,$F140-SUMPRODUCT(($AT$3:$BE$3&lt;AV$3)*$AH140:$AS140))),2))</f>
        <v/>
      </c>
      <c r="AW140">
        <f>IF(AK140&lt;=0,0,ROUND(MIN(AK140,MAX(0,$F140-SUMPRODUCT(($AT$3:$BE$3&lt;AW$3)*$AH140:$AS140))),2))</f>
        <v/>
      </c>
      <c r="AX140">
        <f>IF(AL140&lt;=0,0,ROUND(MIN(AL140,MAX(0,$F140-SUMPRODUCT(($AT$3:$BE$3&lt;AX$3)*$AH140:$AS140))),2))</f>
        <v/>
      </c>
      <c r="AY140">
        <f>IF(AM140&lt;=0,0,ROUND(MIN(AM140,MAX(0,$F140-SUMPRODUCT(($AT$3:$BE$3&lt;AY$3)*$AH140:$AS140))),2))</f>
        <v/>
      </c>
      <c r="AZ140">
        <f>IF(AN140&lt;=0,0,ROUND(MIN(AN140,MAX(0,$F140-SUMPRODUCT(($AT$3:$BE$3&lt;AZ$3)*$AH140:$AS140))),2))</f>
        <v/>
      </c>
      <c r="BA140">
        <f>IF(AO140&lt;=0,0,ROUND(MIN(AO140,MAX(0,$F140-SUMPRODUCT(($AT$3:$BE$3&lt;BA$3)*$AH140:$AS140))),2))</f>
        <v/>
      </c>
      <c r="BB140">
        <f>IF(AP140&lt;=0,0,ROUND(MIN(AP140,MAX(0,$F140-SUMPRODUCT(($AT$3:$BE$3&lt;BB$3)*$AH140:$AS140))),2))</f>
        <v/>
      </c>
      <c r="BC140">
        <f>IF(AQ140&lt;=0,0,ROUND(MIN(AQ140,MAX(0,$F140-SUMPRODUCT(($AT$3:$BE$3&lt;BC$3)*$AH140:$AS140))),2))</f>
        <v/>
      </c>
      <c r="BD140">
        <f>IF(AR140&lt;=0,0,ROUND(MIN(AR140,MAX(0,$F140-SUMPRODUCT(($AT$3:$BE$3&lt;BD$3)*$AH140:$AS140))),2))</f>
        <v/>
      </c>
      <c r="BE140">
        <f>IF(AS140&lt;=0,0,ROUND(MIN(AS140,MAX(0,$F140-SUMPRODUCT(($AT$3:$BE$3&lt;BE$3)*$AH140:$AS140))),2))</f>
        <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row>
    <row r="141">
      <c r="A141" t="n">
        <v>136</v>
      </c>
      <c r="B141" s="29">
        <f>Months!B141</f>
        <v/>
      </c>
      <c r="C141">
        <f>Months!C141</f>
        <v/>
      </c>
      <c r="D141">
        <f>Months!D141</f>
        <v/>
      </c>
      <c r="E141">
        <f>SUM(V141:AG141)</f>
        <v/>
      </c>
      <c r="F141">
        <f>MAX(0,ROUND(C141+D141-E141,2))</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f>IF(AH141&lt;=0,0,ROUND(MIN(AH141,MAX(0,$F141-SUMPRODUCT(($AT$3:$BE$3&lt;AT$3)*$AH141:$AS141))),2))</f>
        <v/>
      </c>
      <c r="AU141">
        <f>IF(AI141&lt;=0,0,ROUND(MIN(AI141,MAX(0,$F141-SUMPRODUCT(($AT$3:$BE$3&lt;AU$3)*$AH141:$AS141))),2))</f>
        <v/>
      </c>
      <c r="AV141">
        <f>IF(AJ141&lt;=0,0,ROUND(MIN(AJ141,MAX(0,$F141-SUMPRODUCT(($AT$3:$BE$3&lt;AV$3)*$AH141:$AS141))),2))</f>
        <v/>
      </c>
      <c r="AW141">
        <f>IF(AK141&lt;=0,0,ROUND(MIN(AK141,MAX(0,$F141-SUMPRODUCT(($AT$3:$BE$3&lt;AW$3)*$AH141:$AS141))),2))</f>
        <v/>
      </c>
      <c r="AX141">
        <f>IF(AL141&lt;=0,0,ROUND(MIN(AL141,MAX(0,$F141-SUMPRODUCT(($AT$3:$BE$3&lt;AX$3)*$AH141:$AS141))),2))</f>
        <v/>
      </c>
      <c r="AY141">
        <f>IF(AM141&lt;=0,0,ROUND(MIN(AM141,MAX(0,$F141-SUMPRODUCT(($AT$3:$BE$3&lt;AY$3)*$AH141:$AS141))),2))</f>
        <v/>
      </c>
      <c r="AZ141">
        <f>IF(AN141&lt;=0,0,ROUND(MIN(AN141,MAX(0,$F141-SUMPRODUCT(($AT$3:$BE$3&lt;AZ$3)*$AH141:$AS141))),2))</f>
        <v/>
      </c>
      <c r="BA141">
        <f>IF(AO141&lt;=0,0,ROUND(MIN(AO141,MAX(0,$F141-SUMPRODUCT(($AT$3:$BE$3&lt;BA$3)*$AH141:$AS141))),2))</f>
        <v/>
      </c>
      <c r="BB141">
        <f>IF(AP141&lt;=0,0,ROUND(MIN(AP141,MAX(0,$F141-SUMPRODUCT(($AT$3:$BE$3&lt;BB$3)*$AH141:$AS141))),2))</f>
        <v/>
      </c>
      <c r="BC141">
        <f>IF(AQ141&lt;=0,0,ROUND(MIN(AQ141,MAX(0,$F141-SUMPRODUCT(($AT$3:$BE$3&lt;BC$3)*$AH141:$AS141))),2))</f>
        <v/>
      </c>
      <c r="BD141">
        <f>IF(AR141&lt;=0,0,ROUND(MIN(AR141,MAX(0,$F141-SUMPRODUCT(($AT$3:$BE$3&lt;BD$3)*$AH141:$AS141))),2))</f>
        <v/>
      </c>
      <c r="BE141">
        <f>IF(AS141&lt;=0,0,ROUND(MIN(AS141,MAX(0,$F141-SUMPRODUCT(($AT$3:$BE$3&lt;BE$3)*$AH141:$AS141))),2))</f>
        <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row>
    <row r="142">
      <c r="A142" t="n">
        <v>137</v>
      </c>
      <c r="B142" s="29">
        <f>Months!B142</f>
        <v/>
      </c>
      <c r="C142">
        <f>Months!C142</f>
        <v/>
      </c>
      <c r="D142">
        <f>Months!D142</f>
        <v/>
      </c>
      <c r="E142">
        <f>SUM(V142:AG142)</f>
        <v/>
      </c>
      <c r="F142">
        <f>MAX(0,ROUND(C142+D142-E142,2))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f>IF(AH142&lt;=0,0,ROUND(MIN(AH142,MAX(0,$F142-SUMPRODUCT(($AT$3:$BE$3&lt;AT$3)*$AH142:$AS142))),2))</f>
        <v/>
      </c>
      <c r="AU142">
        <f>IF(AI142&lt;=0,0,ROUND(MIN(AI142,MAX(0,$F142-SUMPRODUCT(($AT$3:$BE$3&lt;AU$3)*$AH142:$AS142))),2))</f>
        <v/>
      </c>
      <c r="AV142">
        <f>IF(AJ142&lt;=0,0,ROUND(MIN(AJ142,MAX(0,$F142-SUMPRODUCT(($AT$3:$BE$3&lt;AV$3)*$AH142:$AS142))),2))</f>
        <v/>
      </c>
      <c r="AW142">
        <f>IF(AK142&lt;=0,0,ROUND(MIN(AK142,MAX(0,$F142-SUMPRODUCT(($AT$3:$BE$3&lt;AW$3)*$AH142:$AS142))),2))</f>
        <v/>
      </c>
      <c r="AX142">
        <f>IF(AL142&lt;=0,0,ROUND(MIN(AL142,MAX(0,$F142-SUMPRODUCT(($AT$3:$BE$3&lt;AX$3)*$AH142:$AS142))),2))</f>
        <v/>
      </c>
      <c r="AY142">
        <f>IF(AM142&lt;=0,0,ROUND(MIN(AM142,MAX(0,$F142-SUMPRODUCT(($AT$3:$BE$3&lt;AY$3)*$AH142:$AS142))),2))</f>
        <v/>
      </c>
      <c r="AZ142">
        <f>IF(AN142&lt;=0,0,ROUND(MIN(AN142,MAX(0,$F142-SUMPRODUCT(($AT$3:$BE$3&lt;AZ$3)*$AH142:$AS142))),2))</f>
        <v/>
      </c>
      <c r="BA142">
        <f>IF(AO142&lt;=0,0,ROUND(MIN(AO142,MAX(0,$F142-SUMPRODUCT(($AT$3:$BE$3&lt;BA$3)*$AH142:$AS142))),2))</f>
        <v/>
      </c>
      <c r="BB142">
        <f>IF(AP142&lt;=0,0,ROUND(MIN(AP142,MAX(0,$F142-SUMPRODUCT(($AT$3:$BE$3&lt;BB$3)*$AH142:$AS142))),2))</f>
        <v/>
      </c>
      <c r="BC142">
        <f>IF(AQ142&lt;=0,0,ROUND(MIN(AQ142,MAX(0,$F142-SUMPRODUCT(($AT$3:$BE$3&lt;BC$3)*$AH142:$AS142))),2))</f>
        <v/>
      </c>
      <c r="BD142">
        <f>IF(AR142&lt;=0,0,ROUND(MIN(AR142,MAX(0,$F142-SUMPRODUCT(($AT$3:$BE$3&lt;BD$3)*$AH142:$AS142))),2))</f>
        <v/>
      </c>
      <c r="BE142">
        <f>IF(AS142&lt;=0,0,ROUND(MIN(AS142,MAX(0,$F142-SUMPRODUCT(($AT$3:$BE$3&lt;BE$3)*$AH142:$AS142))),2))</f>
        <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row>
    <row r="143">
      <c r="A143" t="n">
        <v>138</v>
      </c>
      <c r="B143" s="29">
        <f>Months!B143</f>
        <v/>
      </c>
      <c r="C143">
        <f>Months!C143</f>
        <v/>
      </c>
      <c r="D143">
        <f>Months!D143</f>
        <v/>
      </c>
      <c r="E143">
        <f>SUM(V143:AG143)</f>
        <v/>
      </c>
      <c r="F143">
        <f>MAX(0,ROUND(C143+D143-E143,2))</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f>IF(AH143&lt;=0,0,ROUND(MIN(AH143,MAX(0,$F143-SUMPRODUCT(($AT$3:$BE$3&lt;AT$3)*$AH143:$AS143))),2))</f>
        <v/>
      </c>
      <c r="AU143">
        <f>IF(AI143&lt;=0,0,ROUND(MIN(AI143,MAX(0,$F143-SUMPRODUCT(($AT$3:$BE$3&lt;AU$3)*$AH143:$AS143))),2))</f>
        <v/>
      </c>
      <c r="AV143">
        <f>IF(AJ143&lt;=0,0,ROUND(MIN(AJ143,MAX(0,$F143-SUMPRODUCT(($AT$3:$BE$3&lt;AV$3)*$AH143:$AS143))),2))</f>
        <v/>
      </c>
      <c r="AW143">
        <f>IF(AK143&lt;=0,0,ROUND(MIN(AK143,MAX(0,$F143-SUMPRODUCT(($AT$3:$BE$3&lt;AW$3)*$AH143:$AS143))),2))</f>
        <v/>
      </c>
      <c r="AX143">
        <f>IF(AL143&lt;=0,0,ROUND(MIN(AL143,MAX(0,$F143-SUMPRODUCT(($AT$3:$BE$3&lt;AX$3)*$AH143:$AS143))),2))</f>
        <v/>
      </c>
      <c r="AY143">
        <f>IF(AM143&lt;=0,0,ROUND(MIN(AM143,MAX(0,$F143-SUMPRODUCT(($AT$3:$BE$3&lt;AY$3)*$AH143:$AS143))),2))</f>
        <v/>
      </c>
      <c r="AZ143">
        <f>IF(AN143&lt;=0,0,ROUND(MIN(AN143,MAX(0,$F143-SUMPRODUCT(($AT$3:$BE$3&lt;AZ$3)*$AH143:$AS143))),2))</f>
        <v/>
      </c>
      <c r="BA143">
        <f>IF(AO143&lt;=0,0,ROUND(MIN(AO143,MAX(0,$F143-SUMPRODUCT(($AT$3:$BE$3&lt;BA$3)*$AH143:$AS143))),2))</f>
        <v/>
      </c>
      <c r="BB143">
        <f>IF(AP143&lt;=0,0,ROUND(MIN(AP143,MAX(0,$F143-SUMPRODUCT(($AT$3:$BE$3&lt;BB$3)*$AH143:$AS143))),2))</f>
        <v/>
      </c>
      <c r="BC143">
        <f>IF(AQ143&lt;=0,0,ROUND(MIN(AQ143,MAX(0,$F143-SUMPRODUCT(($AT$3:$BE$3&lt;BC$3)*$AH143:$AS143))),2))</f>
        <v/>
      </c>
      <c r="BD143">
        <f>IF(AR143&lt;=0,0,ROUND(MIN(AR143,MAX(0,$F143-SUMPRODUCT(($AT$3:$BE$3&lt;BD$3)*$AH143:$AS143))),2))</f>
        <v/>
      </c>
      <c r="BE143">
        <f>IF(AS143&lt;=0,0,ROUND(MIN(AS143,MAX(0,$F143-SUMPRODUCT(($AT$3:$BE$3&lt;BE$3)*$AH143:$AS143))),2))</f>
        <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row>
    <row r="144">
      <c r="A144" t="n">
        <v>139</v>
      </c>
      <c r="B144" s="29">
        <f>Months!B144</f>
        <v/>
      </c>
      <c r="C144">
        <f>Months!C144</f>
        <v/>
      </c>
      <c r="D144">
        <f>Months!D144</f>
        <v/>
      </c>
      <c r="E144">
        <f>SUM(V144:AG144)</f>
        <v/>
      </c>
      <c r="F144">
        <f>MAX(0,ROUND(C144+D144-E144,2))</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f>IF(AH144&lt;=0,0,ROUND(MIN(AH144,MAX(0,$F144-SUMPRODUCT(($AT$3:$BE$3&lt;AT$3)*$AH144:$AS144))),2))</f>
        <v/>
      </c>
      <c r="AU144">
        <f>IF(AI144&lt;=0,0,ROUND(MIN(AI144,MAX(0,$F144-SUMPRODUCT(($AT$3:$BE$3&lt;AU$3)*$AH144:$AS144))),2))</f>
        <v/>
      </c>
      <c r="AV144">
        <f>IF(AJ144&lt;=0,0,ROUND(MIN(AJ144,MAX(0,$F144-SUMPRODUCT(($AT$3:$BE$3&lt;AV$3)*$AH144:$AS144))),2))</f>
        <v/>
      </c>
      <c r="AW144">
        <f>IF(AK144&lt;=0,0,ROUND(MIN(AK144,MAX(0,$F144-SUMPRODUCT(($AT$3:$BE$3&lt;AW$3)*$AH144:$AS144))),2))</f>
        <v/>
      </c>
      <c r="AX144">
        <f>IF(AL144&lt;=0,0,ROUND(MIN(AL144,MAX(0,$F144-SUMPRODUCT(($AT$3:$BE$3&lt;AX$3)*$AH144:$AS144))),2))</f>
        <v/>
      </c>
      <c r="AY144">
        <f>IF(AM144&lt;=0,0,ROUND(MIN(AM144,MAX(0,$F144-SUMPRODUCT(($AT$3:$BE$3&lt;AY$3)*$AH144:$AS144))),2))</f>
        <v/>
      </c>
      <c r="AZ144">
        <f>IF(AN144&lt;=0,0,ROUND(MIN(AN144,MAX(0,$F144-SUMPRODUCT(($AT$3:$BE$3&lt;AZ$3)*$AH144:$AS144))),2))</f>
        <v/>
      </c>
      <c r="BA144">
        <f>IF(AO144&lt;=0,0,ROUND(MIN(AO144,MAX(0,$F144-SUMPRODUCT(($AT$3:$BE$3&lt;BA$3)*$AH144:$AS144))),2))</f>
        <v/>
      </c>
      <c r="BB144">
        <f>IF(AP144&lt;=0,0,ROUND(MIN(AP144,MAX(0,$F144-SUMPRODUCT(($AT$3:$BE$3&lt;BB$3)*$AH144:$AS144))),2))</f>
        <v/>
      </c>
      <c r="BC144">
        <f>IF(AQ144&lt;=0,0,ROUND(MIN(AQ144,MAX(0,$F144-SUMPRODUCT(($AT$3:$BE$3&lt;BC$3)*$AH144:$AS144))),2))</f>
        <v/>
      </c>
      <c r="BD144">
        <f>IF(AR144&lt;=0,0,ROUND(MIN(AR144,MAX(0,$F144-SUMPRODUCT(($AT$3:$BE$3&lt;BD$3)*$AH144:$AS144))),2))</f>
        <v/>
      </c>
      <c r="BE144">
        <f>IF(AS144&lt;=0,0,ROUND(MIN(AS144,MAX(0,$F144-SUMPRODUCT(($AT$3:$BE$3&lt;BE$3)*$AH144:$AS144))),2))</f>
        <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row>
    <row r="145">
      <c r="A145" t="n">
        <v>140</v>
      </c>
      <c r="B145" s="29">
        <f>Months!B145</f>
        <v/>
      </c>
      <c r="C145">
        <f>Months!C145</f>
        <v/>
      </c>
      <c r="D145">
        <f>Months!D145</f>
        <v/>
      </c>
      <c r="E145">
        <f>SUM(V145:AG145)</f>
        <v/>
      </c>
      <c r="F145">
        <f>MAX(0,ROUND(C145+D145-E145,2))</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f>IF(AH145&lt;=0,0,ROUND(MIN(AH145,MAX(0,$F145-SUMPRODUCT(($AT$3:$BE$3&lt;AT$3)*$AH145:$AS145))),2))</f>
        <v/>
      </c>
      <c r="AU145">
        <f>IF(AI145&lt;=0,0,ROUND(MIN(AI145,MAX(0,$F145-SUMPRODUCT(($AT$3:$BE$3&lt;AU$3)*$AH145:$AS145))),2))</f>
        <v/>
      </c>
      <c r="AV145">
        <f>IF(AJ145&lt;=0,0,ROUND(MIN(AJ145,MAX(0,$F145-SUMPRODUCT(($AT$3:$BE$3&lt;AV$3)*$AH145:$AS145))),2))</f>
        <v/>
      </c>
      <c r="AW145">
        <f>IF(AK145&lt;=0,0,ROUND(MIN(AK145,MAX(0,$F145-SUMPRODUCT(($AT$3:$BE$3&lt;AW$3)*$AH145:$AS145))),2))</f>
        <v/>
      </c>
      <c r="AX145">
        <f>IF(AL145&lt;=0,0,ROUND(MIN(AL145,MAX(0,$F145-SUMPRODUCT(($AT$3:$BE$3&lt;AX$3)*$AH145:$AS145))),2))</f>
        <v/>
      </c>
      <c r="AY145">
        <f>IF(AM145&lt;=0,0,ROUND(MIN(AM145,MAX(0,$F145-SUMPRODUCT(($AT$3:$BE$3&lt;AY$3)*$AH145:$AS145))),2))</f>
        <v/>
      </c>
      <c r="AZ145">
        <f>IF(AN145&lt;=0,0,ROUND(MIN(AN145,MAX(0,$F145-SUMPRODUCT(($AT$3:$BE$3&lt;AZ$3)*$AH145:$AS145))),2))</f>
        <v/>
      </c>
      <c r="BA145">
        <f>IF(AO145&lt;=0,0,ROUND(MIN(AO145,MAX(0,$F145-SUMPRODUCT(($AT$3:$BE$3&lt;BA$3)*$AH145:$AS145))),2))</f>
        <v/>
      </c>
      <c r="BB145">
        <f>IF(AP145&lt;=0,0,ROUND(MIN(AP145,MAX(0,$F145-SUMPRODUCT(($AT$3:$BE$3&lt;BB$3)*$AH145:$AS145))),2))</f>
        <v/>
      </c>
      <c r="BC145">
        <f>IF(AQ145&lt;=0,0,ROUND(MIN(AQ145,MAX(0,$F145-SUMPRODUCT(($AT$3:$BE$3&lt;BC$3)*$AH145:$AS145))),2))</f>
        <v/>
      </c>
      <c r="BD145">
        <f>IF(AR145&lt;=0,0,ROUND(MIN(AR145,MAX(0,$F145-SUMPRODUCT(($AT$3:$BE$3&lt;BD$3)*$AH145:$AS145))),2))</f>
        <v/>
      </c>
      <c r="BE145">
        <f>IF(AS145&lt;=0,0,ROUND(MIN(AS145,MAX(0,$F145-SUMPRODUCT(($AT$3:$BE$3&lt;BE$3)*$AH145:$AS145))),2))</f>
        <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row>
    <row r="146">
      <c r="A146" t="n">
        <v>141</v>
      </c>
      <c r="B146" s="29">
        <f>Months!B146</f>
        <v/>
      </c>
      <c r="C146">
        <f>Months!C146</f>
        <v/>
      </c>
      <c r="D146">
        <f>Months!D146</f>
        <v/>
      </c>
      <c r="E146">
        <f>SUM(V146:AG146)</f>
        <v/>
      </c>
      <c r="F146">
        <f>MAX(0,ROUND(C146+D146-E146,2))</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f>IF(AH146&lt;=0,0,ROUND(MIN(AH146,MAX(0,$F146-SUMPRODUCT(($AT$3:$BE$3&lt;AT$3)*$AH146:$AS146))),2))</f>
        <v/>
      </c>
      <c r="AU146">
        <f>IF(AI146&lt;=0,0,ROUND(MIN(AI146,MAX(0,$F146-SUMPRODUCT(($AT$3:$BE$3&lt;AU$3)*$AH146:$AS146))),2))</f>
        <v/>
      </c>
      <c r="AV146">
        <f>IF(AJ146&lt;=0,0,ROUND(MIN(AJ146,MAX(0,$F146-SUMPRODUCT(($AT$3:$BE$3&lt;AV$3)*$AH146:$AS146))),2))</f>
        <v/>
      </c>
      <c r="AW146">
        <f>IF(AK146&lt;=0,0,ROUND(MIN(AK146,MAX(0,$F146-SUMPRODUCT(($AT$3:$BE$3&lt;AW$3)*$AH146:$AS146))),2))</f>
        <v/>
      </c>
      <c r="AX146">
        <f>IF(AL146&lt;=0,0,ROUND(MIN(AL146,MAX(0,$F146-SUMPRODUCT(($AT$3:$BE$3&lt;AX$3)*$AH146:$AS146))),2))</f>
        <v/>
      </c>
      <c r="AY146">
        <f>IF(AM146&lt;=0,0,ROUND(MIN(AM146,MAX(0,$F146-SUMPRODUCT(($AT$3:$BE$3&lt;AY$3)*$AH146:$AS146))),2))</f>
        <v/>
      </c>
      <c r="AZ146">
        <f>IF(AN146&lt;=0,0,ROUND(MIN(AN146,MAX(0,$F146-SUMPRODUCT(($AT$3:$BE$3&lt;AZ$3)*$AH146:$AS146))),2))</f>
        <v/>
      </c>
      <c r="BA146">
        <f>IF(AO146&lt;=0,0,ROUND(MIN(AO146,MAX(0,$F146-SUMPRODUCT(($AT$3:$BE$3&lt;BA$3)*$AH146:$AS146))),2))</f>
        <v/>
      </c>
      <c r="BB146">
        <f>IF(AP146&lt;=0,0,ROUND(MIN(AP146,MAX(0,$F146-SUMPRODUCT(($AT$3:$BE$3&lt;BB$3)*$AH146:$AS146))),2))</f>
        <v/>
      </c>
      <c r="BC146">
        <f>IF(AQ146&lt;=0,0,ROUND(MIN(AQ146,MAX(0,$F146-SUMPRODUCT(($AT$3:$BE$3&lt;BC$3)*$AH146:$AS146))),2))</f>
        <v/>
      </c>
      <c r="BD146">
        <f>IF(AR146&lt;=0,0,ROUND(MIN(AR146,MAX(0,$F146-SUMPRODUCT(($AT$3:$BE$3&lt;BD$3)*$AH146:$AS146))),2))</f>
        <v/>
      </c>
      <c r="BE146">
        <f>IF(AS146&lt;=0,0,ROUND(MIN(AS146,MAX(0,$F146-SUMPRODUCT(($AT$3:$BE$3&lt;BE$3)*$AH146:$AS146))),2))</f>
        <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row>
    <row r="147">
      <c r="A147" t="n">
        <v>142</v>
      </c>
      <c r="B147" s="29">
        <f>Months!B147</f>
        <v/>
      </c>
      <c r="C147">
        <f>Months!C147</f>
        <v/>
      </c>
      <c r="D147">
        <f>Months!D147</f>
        <v/>
      </c>
      <c r="E147">
        <f>SUM(V147:AG147)</f>
        <v/>
      </c>
      <c r="F147">
        <f>MAX(0,ROUND(C147+D147-E147,2))</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f>IF(AH147&lt;=0,0,ROUND(MIN(AH147,MAX(0,$F147-SUMPRODUCT(($AT$3:$BE$3&lt;AT$3)*$AH147:$AS147))),2))</f>
        <v/>
      </c>
      <c r="AU147">
        <f>IF(AI147&lt;=0,0,ROUND(MIN(AI147,MAX(0,$F147-SUMPRODUCT(($AT$3:$BE$3&lt;AU$3)*$AH147:$AS147))),2))</f>
        <v/>
      </c>
      <c r="AV147">
        <f>IF(AJ147&lt;=0,0,ROUND(MIN(AJ147,MAX(0,$F147-SUMPRODUCT(($AT$3:$BE$3&lt;AV$3)*$AH147:$AS147))),2))</f>
        <v/>
      </c>
      <c r="AW147">
        <f>IF(AK147&lt;=0,0,ROUND(MIN(AK147,MAX(0,$F147-SUMPRODUCT(($AT$3:$BE$3&lt;AW$3)*$AH147:$AS147))),2))</f>
        <v/>
      </c>
      <c r="AX147">
        <f>IF(AL147&lt;=0,0,ROUND(MIN(AL147,MAX(0,$F147-SUMPRODUCT(($AT$3:$BE$3&lt;AX$3)*$AH147:$AS147))),2))</f>
        <v/>
      </c>
      <c r="AY147">
        <f>IF(AM147&lt;=0,0,ROUND(MIN(AM147,MAX(0,$F147-SUMPRODUCT(($AT$3:$BE$3&lt;AY$3)*$AH147:$AS147))),2))</f>
        <v/>
      </c>
      <c r="AZ147">
        <f>IF(AN147&lt;=0,0,ROUND(MIN(AN147,MAX(0,$F147-SUMPRODUCT(($AT$3:$BE$3&lt;AZ$3)*$AH147:$AS147))),2))</f>
        <v/>
      </c>
      <c r="BA147">
        <f>IF(AO147&lt;=0,0,ROUND(MIN(AO147,MAX(0,$F147-SUMPRODUCT(($AT$3:$BE$3&lt;BA$3)*$AH147:$AS147))),2))</f>
        <v/>
      </c>
      <c r="BB147">
        <f>IF(AP147&lt;=0,0,ROUND(MIN(AP147,MAX(0,$F147-SUMPRODUCT(($AT$3:$BE$3&lt;BB$3)*$AH147:$AS147))),2))</f>
        <v/>
      </c>
      <c r="BC147">
        <f>IF(AQ147&lt;=0,0,ROUND(MIN(AQ147,MAX(0,$F147-SUMPRODUCT(($AT$3:$BE$3&lt;BC$3)*$AH147:$AS147))),2))</f>
        <v/>
      </c>
      <c r="BD147">
        <f>IF(AR147&lt;=0,0,ROUND(MIN(AR147,MAX(0,$F147-SUMPRODUCT(($AT$3:$BE$3&lt;BD$3)*$AH147:$AS147))),2))</f>
        <v/>
      </c>
      <c r="BE147">
        <f>IF(AS147&lt;=0,0,ROUND(MIN(AS147,MAX(0,$F147-SUMPRODUCT(($AT$3:$BE$3&lt;BE$3)*$AH147:$AS147))),2))</f>
        <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row>
    <row r="148">
      <c r="A148" t="n">
        <v>143</v>
      </c>
      <c r="B148" s="29">
        <f>Months!B148</f>
        <v/>
      </c>
      <c r="C148">
        <f>Months!C148</f>
        <v/>
      </c>
      <c r="D148">
        <f>Months!D148</f>
        <v/>
      </c>
      <c r="E148">
        <f>SUM(V148:AG148)</f>
        <v/>
      </c>
      <c r="F148">
        <f>MAX(0,ROUND(C148+D148-E148,2))</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f>IF(AH148&lt;=0,0,ROUND(MIN(AH148,MAX(0,$F148-SUMPRODUCT(($AT$3:$BE$3&lt;AT$3)*$AH148:$AS148))),2))</f>
        <v/>
      </c>
      <c r="AU148">
        <f>IF(AI148&lt;=0,0,ROUND(MIN(AI148,MAX(0,$F148-SUMPRODUCT(($AT$3:$BE$3&lt;AU$3)*$AH148:$AS148))),2))</f>
        <v/>
      </c>
      <c r="AV148">
        <f>IF(AJ148&lt;=0,0,ROUND(MIN(AJ148,MAX(0,$F148-SUMPRODUCT(($AT$3:$BE$3&lt;AV$3)*$AH148:$AS148))),2))</f>
        <v/>
      </c>
      <c r="AW148">
        <f>IF(AK148&lt;=0,0,ROUND(MIN(AK148,MAX(0,$F148-SUMPRODUCT(($AT$3:$BE$3&lt;AW$3)*$AH148:$AS148))),2))</f>
        <v/>
      </c>
      <c r="AX148">
        <f>IF(AL148&lt;=0,0,ROUND(MIN(AL148,MAX(0,$F148-SUMPRODUCT(($AT$3:$BE$3&lt;AX$3)*$AH148:$AS148))),2))</f>
        <v/>
      </c>
      <c r="AY148">
        <f>IF(AM148&lt;=0,0,ROUND(MIN(AM148,MAX(0,$F148-SUMPRODUCT(($AT$3:$BE$3&lt;AY$3)*$AH148:$AS148))),2))</f>
        <v/>
      </c>
      <c r="AZ148">
        <f>IF(AN148&lt;=0,0,ROUND(MIN(AN148,MAX(0,$F148-SUMPRODUCT(($AT$3:$BE$3&lt;AZ$3)*$AH148:$AS148))),2))</f>
        <v/>
      </c>
      <c r="BA148">
        <f>IF(AO148&lt;=0,0,ROUND(MIN(AO148,MAX(0,$F148-SUMPRODUCT(($AT$3:$BE$3&lt;BA$3)*$AH148:$AS148))),2))</f>
        <v/>
      </c>
      <c r="BB148">
        <f>IF(AP148&lt;=0,0,ROUND(MIN(AP148,MAX(0,$F148-SUMPRODUCT(($AT$3:$BE$3&lt;BB$3)*$AH148:$AS148))),2))</f>
        <v/>
      </c>
      <c r="BC148">
        <f>IF(AQ148&lt;=0,0,ROUND(MIN(AQ148,MAX(0,$F148-SUMPRODUCT(($AT$3:$BE$3&lt;BC$3)*$AH148:$AS148))),2))</f>
        <v/>
      </c>
      <c r="BD148">
        <f>IF(AR148&lt;=0,0,ROUND(MIN(AR148,MAX(0,$F148-SUMPRODUCT(($AT$3:$BE$3&lt;BD$3)*$AH148:$AS148))),2))</f>
        <v/>
      </c>
      <c r="BE148">
        <f>IF(AS148&lt;=0,0,ROUND(MIN(AS148,MAX(0,$F148-SUMPRODUCT(($AT$3:$BE$3&lt;BE$3)*$AH148:$AS148))),2))</f>
        <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row>
    <row r="149">
      <c r="A149" t="n">
        <v>144</v>
      </c>
      <c r="B149" s="29">
        <f>Months!B149</f>
        <v/>
      </c>
      <c r="C149">
        <f>Months!C149</f>
        <v/>
      </c>
      <c r="D149">
        <f>Months!D149</f>
        <v/>
      </c>
      <c r="E149">
        <f>SUM(V149:AG149)</f>
        <v/>
      </c>
      <c r="F149">
        <f>MAX(0,ROUND(C149+D149-E149,2))</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f>IF(AH149&lt;=0,0,ROUND(MIN(AH149,MAX(0,$F149-SUMPRODUCT(($AT$3:$BE$3&lt;AT$3)*$AH149:$AS149))),2))</f>
        <v/>
      </c>
      <c r="AU149">
        <f>IF(AI149&lt;=0,0,ROUND(MIN(AI149,MAX(0,$F149-SUMPRODUCT(($AT$3:$BE$3&lt;AU$3)*$AH149:$AS149))),2))</f>
        <v/>
      </c>
      <c r="AV149">
        <f>IF(AJ149&lt;=0,0,ROUND(MIN(AJ149,MAX(0,$F149-SUMPRODUCT(($AT$3:$BE$3&lt;AV$3)*$AH149:$AS149))),2))</f>
        <v/>
      </c>
      <c r="AW149">
        <f>IF(AK149&lt;=0,0,ROUND(MIN(AK149,MAX(0,$F149-SUMPRODUCT(($AT$3:$BE$3&lt;AW$3)*$AH149:$AS149))),2))</f>
        <v/>
      </c>
      <c r="AX149">
        <f>IF(AL149&lt;=0,0,ROUND(MIN(AL149,MAX(0,$F149-SUMPRODUCT(($AT$3:$BE$3&lt;AX$3)*$AH149:$AS149))),2))</f>
        <v/>
      </c>
      <c r="AY149">
        <f>IF(AM149&lt;=0,0,ROUND(MIN(AM149,MAX(0,$F149-SUMPRODUCT(($AT$3:$BE$3&lt;AY$3)*$AH149:$AS149))),2))</f>
        <v/>
      </c>
      <c r="AZ149">
        <f>IF(AN149&lt;=0,0,ROUND(MIN(AN149,MAX(0,$F149-SUMPRODUCT(($AT$3:$BE$3&lt;AZ$3)*$AH149:$AS149))),2))</f>
        <v/>
      </c>
      <c r="BA149">
        <f>IF(AO149&lt;=0,0,ROUND(MIN(AO149,MAX(0,$F149-SUMPRODUCT(($AT$3:$BE$3&lt;BA$3)*$AH149:$AS149))),2))</f>
        <v/>
      </c>
      <c r="BB149">
        <f>IF(AP149&lt;=0,0,ROUND(MIN(AP149,MAX(0,$F149-SUMPRODUCT(($AT$3:$BE$3&lt;BB$3)*$AH149:$AS149))),2))</f>
        <v/>
      </c>
      <c r="BC149">
        <f>IF(AQ149&lt;=0,0,ROUND(MIN(AQ149,MAX(0,$F149-SUMPRODUCT(($AT$3:$BE$3&lt;BC$3)*$AH149:$AS149))),2))</f>
        <v/>
      </c>
      <c r="BD149">
        <f>IF(AR149&lt;=0,0,ROUND(MIN(AR149,MAX(0,$F149-SUMPRODUCT(($AT$3:$BE$3&lt;BD$3)*$AH149:$AS149))),2))</f>
        <v/>
      </c>
      <c r="BE149">
        <f>IF(AS149&lt;=0,0,ROUND(MIN(AS149,MAX(0,$F149-SUMPRODUCT(($AT$3:$BE$3&lt;BE$3)*$AH149:$AS149))),2))</f>
        <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row>
    <row r="150">
      <c r="A150" t="n">
        <v>145</v>
      </c>
      <c r="B150" s="29">
        <f>Months!B150</f>
        <v/>
      </c>
      <c r="C150">
        <f>Months!C150</f>
        <v/>
      </c>
      <c r="D150">
        <f>Months!D150</f>
        <v/>
      </c>
      <c r="E150">
        <f>SUM(V150:AG150)</f>
        <v/>
      </c>
      <c r="F150">
        <f>MAX(0,ROUND(C150+D150-E150,2))</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f>IF(AH150&lt;=0,0,ROUND(MIN(AH150,MAX(0,$F150-SUMPRODUCT(($AT$3:$BE$3&lt;AT$3)*$AH150:$AS150))),2))</f>
        <v/>
      </c>
      <c r="AU150">
        <f>IF(AI150&lt;=0,0,ROUND(MIN(AI150,MAX(0,$F150-SUMPRODUCT(($AT$3:$BE$3&lt;AU$3)*$AH150:$AS150))),2))</f>
        <v/>
      </c>
      <c r="AV150">
        <f>IF(AJ150&lt;=0,0,ROUND(MIN(AJ150,MAX(0,$F150-SUMPRODUCT(($AT$3:$BE$3&lt;AV$3)*$AH150:$AS150))),2))</f>
        <v/>
      </c>
      <c r="AW150">
        <f>IF(AK150&lt;=0,0,ROUND(MIN(AK150,MAX(0,$F150-SUMPRODUCT(($AT$3:$BE$3&lt;AW$3)*$AH150:$AS150))),2))</f>
        <v/>
      </c>
      <c r="AX150">
        <f>IF(AL150&lt;=0,0,ROUND(MIN(AL150,MAX(0,$F150-SUMPRODUCT(($AT$3:$BE$3&lt;AX$3)*$AH150:$AS150))),2))</f>
        <v/>
      </c>
      <c r="AY150">
        <f>IF(AM150&lt;=0,0,ROUND(MIN(AM150,MAX(0,$F150-SUMPRODUCT(($AT$3:$BE$3&lt;AY$3)*$AH150:$AS150))),2))</f>
        <v/>
      </c>
      <c r="AZ150">
        <f>IF(AN150&lt;=0,0,ROUND(MIN(AN150,MAX(0,$F150-SUMPRODUCT(($AT$3:$BE$3&lt;AZ$3)*$AH150:$AS150))),2))</f>
        <v/>
      </c>
      <c r="BA150">
        <f>IF(AO150&lt;=0,0,ROUND(MIN(AO150,MAX(0,$F150-SUMPRODUCT(($AT$3:$BE$3&lt;BA$3)*$AH150:$AS150))),2))</f>
        <v/>
      </c>
      <c r="BB150">
        <f>IF(AP150&lt;=0,0,ROUND(MIN(AP150,MAX(0,$F150-SUMPRODUCT(($AT$3:$BE$3&lt;BB$3)*$AH150:$AS150))),2))</f>
        <v/>
      </c>
      <c r="BC150">
        <f>IF(AQ150&lt;=0,0,ROUND(MIN(AQ150,MAX(0,$F150-SUMPRODUCT(($AT$3:$BE$3&lt;BC$3)*$AH150:$AS150))),2))</f>
        <v/>
      </c>
      <c r="BD150">
        <f>IF(AR150&lt;=0,0,ROUND(MIN(AR150,MAX(0,$F150-SUMPRODUCT(($AT$3:$BE$3&lt;BD$3)*$AH150:$AS150))),2))</f>
        <v/>
      </c>
      <c r="BE150">
        <f>IF(AS150&lt;=0,0,ROUND(MIN(AS150,MAX(0,$F150-SUMPRODUCT(($AT$3:$BE$3&lt;BE$3)*$AH150:$AS150))),2))</f>
        <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row>
    <row r="151">
      <c r="A151" t="n">
        <v>146</v>
      </c>
      <c r="B151" s="29">
        <f>Months!B151</f>
        <v/>
      </c>
      <c r="C151">
        <f>Months!C151</f>
        <v/>
      </c>
      <c r="D151">
        <f>Months!D151</f>
        <v/>
      </c>
      <c r="E151">
        <f>SUM(V151:AG151)</f>
        <v/>
      </c>
      <c r="F151">
        <f>MAX(0,ROUND(C151+D151-E151,2))</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f>IF(AH151&lt;=0,0,ROUND(MIN(AH151,MAX(0,$F151-SUMPRODUCT(($AT$3:$BE$3&lt;AT$3)*$AH151:$AS151))),2))</f>
        <v/>
      </c>
      <c r="AU151">
        <f>IF(AI151&lt;=0,0,ROUND(MIN(AI151,MAX(0,$F151-SUMPRODUCT(($AT$3:$BE$3&lt;AU$3)*$AH151:$AS151))),2))</f>
        <v/>
      </c>
      <c r="AV151">
        <f>IF(AJ151&lt;=0,0,ROUND(MIN(AJ151,MAX(0,$F151-SUMPRODUCT(($AT$3:$BE$3&lt;AV$3)*$AH151:$AS151))),2))</f>
        <v/>
      </c>
      <c r="AW151">
        <f>IF(AK151&lt;=0,0,ROUND(MIN(AK151,MAX(0,$F151-SUMPRODUCT(($AT$3:$BE$3&lt;AW$3)*$AH151:$AS151))),2))</f>
        <v/>
      </c>
      <c r="AX151">
        <f>IF(AL151&lt;=0,0,ROUND(MIN(AL151,MAX(0,$F151-SUMPRODUCT(($AT$3:$BE$3&lt;AX$3)*$AH151:$AS151))),2))</f>
        <v/>
      </c>
      <c r="AY151">
        <f>IF(AM151&lt;=0,0,ROUND(MIN(AM151,MAX(0,$F151-SUMPRODUCT(($AT$3:$BE$3&lt;AY$3)*$AH151:$AS151))),2))</f>
        <v/>
      </c>
      <c r="AZ151">
        <f>IF(AN151&lt;=0,0,ROUND(MIN(AN151,MAX(0,$F151-SUMPRODUCT(($AT$3:$BE$3&lt;AZ$3)*$AH151:$AS151))),2))</f>
        <v/>
      </c>
      <c r="BA151">
        <f>IF(AO151&lt;=0,0,ROUND(MIN(AO151,MAX(0,$F151-SUMPRODUCT(($AT$3:$BE$3&lt;BA$3)*$AH151:$AS151))),2))</f>
        <v/>
      </c>
      <c r="BB151">
        <f>IF(AP151&lt;=0,0,ROUND(MIN(AP151,MAX(0,$F151-SUMPRODUCT(($AT$3:$BE$3&lt;BB$3)*$AH151:$AS151))),2))</f>
        <v/>
      </c>
      <c r="BC151">
        <f>IF(AQ151&lt;=0,0,ROUND(MIN(AQ151,MAX(0,$F151-SUMPRODUCT(($AT$3:$BE$3&lt;BC$3)*$AH151:$AS151))),2))</f>
        <v/>
      </c>
      <c r="BD151">
        <f>IF(AR151&lt;=0,0,ROUND(MIN(AR151,MAX(0,$F151-SUMPRODUCT(($AT$3:$BE$3&lt;BD$3)*$AH151:$AS151))),2))</f>
        <v/>
      </c>
      <c r="BE151">
        <f>IF(AS151&lt;=0,0,ROUND(MIN(AS151,MAX(0,$F151-SUMPRODUCT(($AT$3:$BE$3&lt;BE$3)*$AH151:$AS151))),2))</f>
        <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row>
    <row r="152">
      <c r="A152" t="n">
        <v>147</v>
      </c>
      <c r="B152" s="29">
        <f>Months!B152</f>
        <v/>
      </c>
      <c r="C152">
        <f>Months!C152</f>
        <v/>
      </c>
      <c r="D152">
        <f>Months!D152</f>
        <v/>
      </c>
      <c r="E152">
        <f>SUM(V152:AG152)</f>
        <v/>
      </c>
      <c r="F152">
        <f>MAX(0,ROUND(C152+D152-E152,2))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f>IF(AH152&lt;=0,0,ROUND(MIN(AH152,MAX(0,$F152-SUMPRODUCT(($AT$3:$BE$3&lt;AT$3)*$AH152:$AS152))),2))</f>
        <v/>
      </c>
      <c r="AU152">
        <f>IF(AI152&lt;=0,0,ROUND(MIN(AI152,MAX(0,$F152-SUMPRODUCT(($AT$3:$BE$3&lt;AU$3)*$AH152:$AS152))),2))</f>
        <v/>
      </c>
      <c r="AV152">
        <f>IF(AJ152&lt;=0,0,ROUND(MIN(AJ152,MAX(0,$F152-SUMPRODUCT(($AT$3:$BE$3&lt;AV$3)*$AH152:$AS152))),2))</f>
        <v/>
      </c>
      <c r="AW152">
        <f>IF(AK152&lt;=0,0,ROUND(MIN(AK152,MAX(0,$F152-SUMPRODUCT(($AT$3:$BE$3&lt;AW$3)*$AH152:$AS152))),2))</f>
        <v/>
      </c>
      <c r="AX152">
        <f>IF(AL152&lt;=0,0,ROUND(MIN(AL152,MAX(0,$F152-SUMPRODUCT(($AT$3:$BE$3&lt;AX$3)*$AH152:$AS152))),2))</f>
        <v/>
      </c>
      <c r="AY152">
        <f>IF(AM152&lt;=0,0,ROUND(MIN(AM152,MAX(0,$F152-SUMPRODUCT(($AT$3:$BE$3&lt;AY$3)*$AH152:$AS152))),2))</f>
        <v/>
      </c>
      <c r="AZ152">
        <f>IF(AN152&lt;=0,0,ROUND(MIN(AN152,MAX(0,$F152-SUMPRODUCT(($AT$3:$BE$3&lt;AZ$3)*$AH152:$AS152))),2))</f>
        <v/>
      </c>
      <c r="BA152">
        <f>IF(AO152&lt;=0,0,ROUND(MIN(AO152,MAX(0,$F152-SUMPRODUCT(($AT$3:$BE$3&lt;BA$3)*$AH152:$AS152))),2))</f>
        <v/>
      </c>
      <c r="BB152">
        <f>IF(AP152&lt;=0,0,ROUND(MIN(AP152,MAX(0,$F152-SUMPRODUCT(($AT$3:$BE$3&lt;BB$3)*$AH152:$AS152))),2))</f>
        <v/>
      </c>
      <c r="BC152">
        <f>IF(AQ152&lt;=0,0,ROUND(MIN(AQ152,MAX(0,$F152-SUMPRODUCT(($AT$3:$BE$3&lt;BC$3)*$AH152:$AS152))),2))</f>
        <v/>
      </c>
      <c r="BD152">
        <f>IF(AR152&lt;=0,0,ROUND(MIN(AR152,MAX(0,$F152-SUMPRODUCT(($AT$3:$BE$3&lt;BD$3)*$AH152:$AS152))),2))</f>
        <v/>
      </c>
      <c r="BE152">
        <f>IF(AS152&lt;=0,0,ROUND(MIN(AS152,MAX(0,$F152-SUMPRODUCT(($AT$3:$BE$3&lt;BE$3)*$AH152:$AS152))),2))</f>
        <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row>
    <row r="153">
      <c r="A153" t="n">
        <v>148</v>
      </c>
      <c r="B153" s="29">
        <f>Months!B153</f>
        <v/>
      </c>
      <c r="C153">
        <f>Months!C153</f>
        <v/>
      </c>
      <c r="D153">
        <f>Months!D153</f>
        <v/>
      </c>
      <c r="E153">
        <f>SUM(V153:AG153)</f>
        <v/>
      </c>
      <c r="F153">
        <f>MAX(0,ROUND(C153+D153-E153,2))</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f>IF(AH153&lt;=0,0,ROUND(MIN(AH153,MAX(0,$F153-SUMPRODUCT(($AT$3:$BE$3&lt;AT$3)*$AH153:$AS153))),2))</f>
        <v/>
      </c>
      <c r="AU153">
        <f>IF(AI153&lt;=0,0,ROUND(MIN(AI153,MAX(0,$F153-SUMPRODUCT(($AT$3:$BE$3&lt;AU$3)*$AH153:$AS153))),2))</f>
        <v/>
      </c>
      <c r="AV153">
        <f>IF(AJ153&lt;=0,0,ROUND(MIN(AJ153,MAX(0,$F153-SUMPRODUCT(($AT$3:$BE$3&lt;AV$3)*$AH153:$AS153))),2))</f>
        <v/>
      </c>
      <c r="AW153">
        <f>IF(AK153&lt;=0,0,ROUND(MIN(AK153,MAX(0,$F153-SUMPRODUCT(($AT$3:$BE$3&lt;AW$3)*$AH153:$AS153))),2))</f>
        <v/>
      </c>
      <c r="AX153">
        <f>IF(AL153&lt;=0,0,ROUND(MIN(AL153,MAX(0,$F153-SUMPRODUCT(($AT$3:$BE$3&lt;AX$3)*$AH153:$AS153))),2))</f>
        <v/>
      </c>
      <c r="AY153">
        <f>IF(AM153&lt;=0,0,ROUND(MIN(AM153,MAX(0,$F153-SUMPRODUCT(($AT$3:$BE$3&lt;AY$3)*$AH153:$AS153))),2))</f>
        <v/>
      </c>
      <c r="AZ153">
        <f>IF(AN153&lt;=0,0,ROUND(MIN(AN153,MAX(0,$F153-SUMPRODUCT(($AT$3:$BE$3&lt;AZ$3)*$AH153:$AS153))),2))</f>
        <v/>
      </c>
      <c r="BA153">
        <f>IF(AO153&lt;=0,0,ROUND(MIN(AO153,MAX(0,$F153-SUMPRODUCT(($AT$3:$BE$3&lt;BA$3)*$AH153:$AS153))),2))</f>
        <v/>
      </c>
      <c r="BB153">
        <f>IF(AP153&lt;=0,0,ROUND(MIN(AP153,MAX(0,$F153-SUMPRODUCT(($AT$3:$BE$3&lt;BB$3)*$AH153:$AS153))),2))</f>
        <v/>
      </c>
      <c r="BC153">
        <f>IF(AQ153&lt;=0,0,ROUND(MIN(AQ153,MAX(0,$F153-SUMPRODUCT(($AT$3:$BE$3&lt;BC$3)*$AH153:$AS153))),2))</f>
        <v/>
      </c>
      <c r="BD153">
        <f>IF(AR153&lt;=0,0,ROUND(MIN(AR153,MAX(0,$F153-SUMPRODUCT(($AT$3:$BE$3&lt;BD$3)*$AH153:$AS153))),2))</f>
        <v/>
      </c>
      <c r="BE153">
        <f>IF(AS153&lt;=0,0,ROUND(MIN(AS153,MAX(0,$F153-SUMPRODUCT(($AT$3:$BE$3&lt;BE$3)*$AH153:$AS153))),2))</f>
        <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row>
    <row r="154">
      <c r="A154" t="n">
        <v>149</v>
      </c>
      <c r="B154" s="29">
        <f>Months!B154</f>
        <v/>
      </c>
      <c r="C154">
        <f>Months!C154</f>
        <v/>
      </c>
      <c r="D154">
        <f>Months!D154</f>
        <v/>
      </c>
      <c r="E154">
        <f>SUM(V154:AG154)</f>
        <v/>
      </c>
      <c r="F154">
        <f>MAX(0,ROUND(C154+D154-E154,2))</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f>IF(AH154&lt;=0,0,ROUND(MIN(AH154,MAX(0,$F154-SUMPRODUCT(($AT$3:$BE$3&lt;AT$3)*$AH154:$AS154))),2))</f>
        <v/>
      </c>
      <c r="AU154">
        <f>IF(AI154&lt;=0,0,ROUND(MIN(AI154,MAX(0,$F154-SUMPRODUCT(($AT$3:$BE$3&lt;AU$3)*$AH154:$AS154))),2))</f>
        <v/>
      </c>
      <c r="AV154">
        <f>IF(AJ154&lt;=0,0,ROUND(MIN(AJ154,MAX(0,$F154-SUMPRODUCT(($AT$3:$BE$3&lt;AV$3)*$AH154:$AS154))),2))</f>
        <v/>
      </c>
      <c r="AW154">
        <f>IF(AK154&lt;=0,0,ROUND(MIN(AK154,MAX(0,$F154-SUMPRODUCT(($AT$3:$BE$3&lt;AW$3)*$AH154:$AS154))),2))</f>
        <v/>
      </c>
      <c r="AX154">
        <f>IF(AL154&lt;=0,0,ROUND(MIN(AL154,MAX(0,$F154-SUMPRODUCT(($AT$3:$BE$3&lt;AX$3)*$AH154:$AS154))),2))</f>
        <v/>
      </c>
      <c r="AY154">
        <f>IF(AM154&lt;=0,0,ROUND(MIN(AM154,MAX(0,$F154-SUMPRODUCT(($AT$3:$BE$3&lt;AY$3)*$AH154:$AS154))),2))</f>
        <v/>
      </c>
      <c r="AZ154">
        <f>IF(AN154&lt;=0,0,ROUND(MIN(AN154,MAX(0,$F154-SUMPRODUCT(($AT$3:$BE$3&lt;AZ$3)*$AH154:$AS154))),2))</f>
        <v/>
      </c>
      <c r="BA154">
        <f>IF(AO154&lt;=0,0,ROUND(MIN(AO154,MAX(0,$F154-SUMPRODUCT(($AT$3:$BE$3&lt;BA$3)*$AH154:$AS154))),2))</f>
        <v/>
      </c>
      <c r="BB154">
        <f>IF(AP154&lt;=0,0,ROUND(MIN(AP154,MAX(0,$F154-SUMPRODUCT(($AT$3:$BE$3&lt;BB$3)*$AH154:$AS154))),2))</f>
        <v/>
      </c>
      <c r="BC154">
        <f>IF(AQ154&lt;=0,0,ROUND(MIN(AQ154,MAX(0,$F154-SUMPRODUCT(($AT$3:$BE$3&lt;BC$3)*$AH154:$AS154))),2))</f>
        <v/>
      </c>
      <c r="BD154">
        <f>IF(AR154&lt;=0,0,ROUND(MIN(AR154,MAX(0,$F154-SUMPRODUCT(($AT$3:$BE$3&lt;BD$3)*$AH154:$AS154))),2))</f>
        <v/>
      </c>
      <c r="BE154">
        <f>IF(AS154&lt;=0,0,ROUND(MIN(AS154,MAX(0,$F154-SUMPRODUCT(($AT$3:$BE$3&lt;BE$3)*$AH154:$AS154))),2))</f>
        <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row>
    <row r="155">
      <c r="A155" t="n">
        <v>150</v>
      </c>
      <c r="B155" s="29">
        <f>Months!B155</f>
        <v/>
      </c>
      <c r="C155">
        <f>Months!C155</f>
        <v/>
      </c>
      <c r="D155">
        <f>Months!D155</f>
        <v/>
      </c>
      <c r="E155">
        <f>SUM(V155:AG155)</f>
        <v/>
      </c>
      <c r="F155">
        <f>MAX(0,ROUND(C155+D155-E155,2))</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f>IF(AH155&lt;=0,0,ROUND(MIN(AH155,MAX(0,$F155-SUMPRODUCT(($AT$3:$BE$3&lt;AT$3)*$AH155:$AS155))),2))</f>
        <v/>
      </c>
      <c r="AU155">
        <f>IF(AI155&lt;=0,0,ROUND(MIN(AI155,MAX(0,$F155-SUMPRODUCT(($AT$3:$BE$3&lt;AU$3)*$AH155:$AS155))),2))</f>
        <v/>
      </c>
      <c r="AV155">
        <f>IF(AJ155&lt;=0,0,ROUND(MIN(AJ155,MAX(0,$F155-SUMPRODUCT(($AT$3:$BE$3&lt;AV$3)*$AH155:$AS155))),2))</f>
        <v/>
      </c>
      <c r="AW155">
        <f>IF(AK155&lt;=0,0,ROUND(MIN(AK155,MAX(0,$F155-SUMPRODUCT(($AT$3:$BE$3&lt;AW$3)*$AH155:$AS155))),2))</f>
        <v/>
      </c>
      <c r="AX155">
        <f>IF(AL155&lt;=0,0,ROUND(MIN(AL155,MAX(0,$F155-SUMPRODUCT(($AT$3:$BE$3&lt;AX$3)*$AH155:$AS155))),2))</f>
        <v/>
      </c>
      <c r="AY155">
        <f>IF(AM155&lt;=0,0,ROUND(MIN(AM155,MAX(0,$F155-SUMPRODUCT(($AT$3:$BE$3&lt;AY$3)*$AH155:$AS155))),2))</f>
        <v/>
      </c>
      <c r="AZ155">
        <f>IF(AN155&lt;=0,0,ROUND(MIN(AN155,MAX(0,$F155-SUMPRODUCT(($AT$3:$BE$3&lt;AZ$3)*$AH155:$AS155))),2))</f>
        <v/>
      </c>
      <c r="BA155">
        <f>IF(AO155&lt;=0,0,ROUND(MIN(AO155,MAX(0,$F155-SUMPRODUCT(($AT$3:$BE$3&lt;BA$3)*$AH155:$AS155))),2))</f>
        <v/>
      </c>
      <c r="BB155">
        <f>IF(AP155&lt;=0,0,ROUND(MIN(AP155,MAX(0,$F155-SUMPRODUCT(($AT$3:$BE$3&lt;BB$3)*$AH155:$AS155))),2))</f>
        <v/>
      </c>
      <c r="BC155">
        <f>IF(AQ155&lt;=0,0,ROUND(MIN(AQ155,MAX(0,$F155-SUMPRODUCT(($AT$3:$BE$3&lt;BC$3)*$AH155:$AS155))),2))</f>
        <v/>
      </c>
      <c r="BD155">
        <f>IF(AR155&lt;=0,0,ROUND(MIN(AR155,MAX(0,$F155-SUMPRODUCT(($AT$3:$BE$3&lt;BD$3)*$AH155:$AS155))),2))</f>
        <v/>
      </c>
      <c r="BE155">
        <f>IF(AS155&lt;=0,0,ROUND(MIN(AS155,MAX(0,$F155-SUMPRODUCT(($AT$3:$BE$3&lt;BE$3)*$AH155:$AS155))),2))</f>
        <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row>
    <row r="156">
      <c r="A156" t="n">
        <v>151</v>
      </c>
      <c r="B156" s="29">
        <f>Months!B156</f>
        <v/>
      </c>
      <c r="C156">
        <f>Months!C156</f>
        <v/>
      </c>
      <c r="D156">
        <f>Months!D156</f>
        <v/>
      </c>
      <c r="E156">
        <f>SUM(V156:AG156)</f>
        <v/>
      </c>
      <c r="F156">
        <f>MAX(0,ROUND(C156+D156-E156,2))</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f>IF(AH156&lt;=0,0,ROUND(MIN(AH156,MAX(0,$F156-SUMPRODUCT(($AT$3:$BE$3&lt;AT$3)*$AH156:$AS156))),2))</f>
        <v/>
      </c>
      <c r="AU156">
        <f>IF(AI156&lt;=0,0,ROUND(MIN(AI156,MAX(0,$F156-SUMPRODUCT(($AT$3:$BE$3&lt;AU$3)*$AH156:$AS156))),2))</f>
        <v/>
      </c>
      <c r="AV156">
        <f>IF(AJ156&lt;=0,0,ROUND(MIN(AJ156,MAX(0,$F156-SUMPRODUCT(($AT$3:$BE$3&lt;AV$3)*$AH156:$AS156))),2))</f>
        <v/>
      </c>
      <c r="AW156">
        <f>IF(AK156&lt;=0,0,ROUND(MIN(AK156,MAX(0,$F156-SUMPRODUCT(($AT$3:$BE$3&lt;AW$3)*$AH156:$AS156))),2))</f>
        <v/>
      </c>
      <c r="AX156">
        <f>IF(AL156&lt;=0,0,ROUND(MIN(AL156,MAX(0,$F156-SUMPRODUCT(($AT$3:$BE$3&lt;AX$3)*$AH156:$AS156))),2))</f>
        <v/>
      </c>
      <c r="AY156">
        <f>IF(AM156&lt;=0,0,ROUND(MIN(AM156,MAX(0,$F156-SUMPRODUCT(($AT$3:$BE$3&lt;AY$3)*$AH156:$AS156))),2))</f>
        <v/>
      </c>
      <c r="AZ156">
        <f>IF(AN156&lt;=0,0,ROUND(MIN(AN156,MAX(0,$F156-SUMPRODUCT(($AT$3:$BE$3&lt;AZ$3)*$AH156:$AS156))),2))</f>
        <v/>
      </c>
      <c r="BA156">
        <f>IF(AO156&lt;=0,0,ROUND(MIN(AO156,MAX(0,$F156-SUMPRODUCT(($AT$3:$BE$3&lt;BA$3)*$AH156:$AS156))),2))</f>
        <v/>
      </c>
      <c r="BB156">
        <f>IF(AP156&lt;=0,0,ROUND(MIN(AP156,MAX(0,$F156-SUMPRODUCT(($AT$3:$BE$3&lt;BB$3)*$AH156:$AS156))),2))</f>
        <v/>
      </c>
      <c r="BC156">
        <f>IF(AQ156&lt;=0,0,ROUND(MIN(AQ156,MAX(0,$F156-SUMPRODUCT(($AT$3:$BE$3&lt;BC$3)*$AH156:$AS156))),2))</f>
        <v/>
      </c>
      <c r="BD156">
        <f>IF(AR156&lt;=0,0,ROUND(MIN(AR156,MAX(0,$F156-SUMPRODUCT(($AT$3:$BE$3&lt;BD$3)*$AH156:$AS156))),2))</f>
        <v/>
      </c>
      <c r="BE156">
        <f>IF(AS156&lt;=0,0,ROUND(MIN(AS156,MAX(0,$F156-SUMPRODUCT(($AT$3:$BE$3&lt;BE$3)*$AH156:$AS156))),2))</f>
        <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row>
    <row r="157">
      <c r="A157" t="n">
        <v>152</v>
      </c>
      <c r="B157" s="29">
        <f>Months!B157</f>
        <v/>
      </c>
      <c r="C157">
        <f>Months!C157</f>
        <v/>
      </c>
      <c r="D157">
        <f>Months!D157</f>
        <v/>
      </c>
      <c r="E157">
        <f>SUM(V157:AG157)</f>
        <v/>
      </c>
      <c r="F157">
        <f>MAX(0,ROUND(C157+D157-E157,2))</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f>IF(AH157&lt;=0,0,ROUND(MIN(AH157,MAX(0,$F157-SUMPRODUCT(($AT$3:$BE$3&lt;AT$3)*$AH157:$AS157))),2))</f>
        <v/>
      </c>
      <c r="AU157">
        <f>IF(AI157&lt;=0,0,ROUND(MIN(AI157,MAX(0,$F157-SUMPRODUCT(($AT$3:$BE$3&lt;AU$3)*$AH157:$AS157))),2))</f>
        <v/>
      </c>
      <c r="AV157">
        <f>IF(AJ157&lt;=0,0,ROUND(MIN(AJ157,MAX(0,$F157-SUMPRODUCT(($AT$3:$BE$3&lt;AV$3)*$AH157:$AS157))),2))</f>
        <v/>
      </c>
      <c r="AW157">
        <f>IF(AK157&lt;=0,0,ROUND(MIN(AK157,MAX(0,$F157-SUMPRODUCT(($AT$3:$BE$3&lt;AW$3)*$AH157:$AS157))),2))</f>
        <v/>
      </c>
      <c r="AX157">
        <f>IF(AL157&lt;=0,0,ROUND(MIN(AL157,MAX(0,$F157-SUMPRODUCT(($AT$3:$BE$3&lt;AX$3)*$AH157:$AS157))),2))</f>
        <v/>
      </c>
      <c r="AY157">
        <f>IF(AM157&lt;=0,0,ROUND(MIN(AM157,MAX(0,$F157-SUMPRODUCT(($AT$3:$BE$3&lt;AY$3)*$AH157:$AS157))),2))</f>
        <v/>
      </c>
      <c r="AZ157">
        <f>IF(AN157&lt;=0,0,ROUND(MIN(AN157,MAX(0,$F157-SUMPRODUCT(($AT$3:$BE$3&lt;AZ$3)*$AH157:$AS157))),2))</f>
        <v/>
      </c>
      <c r="BA157">
        <f>IF(AO157&lt;=0,0,ROUND(MIN(AO157,MAX(0,$F157-SUMPRODUCT(($AT$3:$BE$3&lt;BA$3)*$AH157:$AS157))),2))</f>
        <v/>
      </c>
      <c r="BB157">
        <f>IF(AP157&lt;=0,0,ROUND(MIN(AP157,MAX(0,$F157-SUMPRODUCT(($AT$3:$BE$3&lt;BB$3)*$AH157:$AS157))),2))</f>
        <v/>
      </c>
      <c r="BC157">
        <f>IF(AQ157&lt;=0,0,ROUND(MIN(AQ157,MAX(0,$F157-SUMPRODUCT(($AT$3:$BE$3&lt;BC$3)*$AH157:$AS157))),2))</f>
        <v/>
      </c>
      <c r="BD157">
        <f>IF(AR157&lt;=0,0,ROUND(MIN(AR157,MAX(0,$F157-SUMPRODUCT(($AT$3:$BE$3&lt;BD$3)*$AH157:$AS157))),2))</f>
        <v/>
      </c>
      <c r="BE157">
        <f>IF(AS157&lt;=0,0,ROUND(MIN(AS157,MAX(0,$F157-SUMPRODUCT(($AT$3:$BE$3&lt;BE$3)*$AH157:$AS157))),2))</f>
        <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row>
    <row r="158">
      <c r="A158" t="n">
        <v>153</v>
      </c>
      <c r="B158" s="29">
        <f>Months!B158</f>
        <v/>
      </c>
      <c r="C158">
        <f>Months!C158</f>
        <v/>
      </c>
      <c r="D158">
        <f>Months!D158</f>
        <v/>
      </c>
      <c r="E158">
        <f>SUM(V158:AG158)</f>
        <v/>
      </c>
      <c r="F158">
        <f>MAX(0,ROUND(C158+D158-E158,2))</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f>IF(AH158&lt;=0,0,ROUND(MIN(AH158,MAX(0,$F158-SUMPRODUCT(($AT$3:$BE$3&lt;AT$3)*$AH158:$AS158))),2))</f>
        <v/>
      </c>
      <c r="AU158">
        <f>IF(AI158&lt;=0,0,ROUND(MIN(AI158,MAX(0,$F158-SUMPRODUCT(($AT$3:$BE$3&lt;AU$3)*$AH158:$AS158))),2))</f>
        <v/>
      </c>
      <c r="AV158">
        <f>IF(AJ158&lt;=0,0,ROUND(MIN(AJ158,MAX(0,$F158-SUMPRODUCT(($AT$3:$BE$3&lt;AV$3)*$AH158:$AS158))),2))</f>
        <v/>
      </c>
      <c r="AW158">
        <f>IF(AK158&lt;=0,0,ROUND(MIN(AK158,MAX(0,$F158-SUMPRODUCT(($AT$3:$BE$3&lt;AW$3)*$AH158:$AS158))),2))</f>
        <v/>
      </c>
      <c r="AX158">
        <f>IF(AL158&lt;=0,0,ROUND(MIN(AL158,MAX(0,$F158-SUMPRODUCT(($AT$3:$BE$3&lt;AX$3)*$AH158:$AS158))),2))</f>
        <v/>
      </c>
      <c r="AY158">
        <f>IF(AM158&lt;=0,0,ROUND(MIN(AM158,MAX(0,$F158-SUMPRODUCT(($AT$3:$BE$3&lt;AY$3)*$AH158:$AS158))),2))</f>
        <v/>
      </c>
      <c r="AZ158">
        <f>IF(AN158&lt;=0,0,ROUND(MIN(AN158,MAX(0,$F158-SUMPRODUCT(($AT$3:$BE$3&lt;AZ$3)*$AH158:$AS158))),2))</f>
        <v/>
      </c>
      <c r="BA158">
        <f>IF(AO158&lt;=0,0,ROUND(MIN(AO158,MAX(0,$F158-SUMPRODUCT(($AT$3:$BE$3&lt;BA$3)*$AH158:$AS158))),2))</f>
        <v/>
      </c>
      <c r="BB158">
        <f>IF(AP158&lt;=0,0,ROUND(MIN(AP158,MAX(0,$F158-SUMPRODUCT(($AT$3:$BE$3&lt;BB$3)*$AH158:$AS158))),2))</f>
        <v/>
      </c>
      <c r="BC158">
        <f>IF(AQ158&lt;=0,0,ROUND(MIN(AQ158,MAX(0,$F158-SUMPRODUCT(($AT$3:$BE$3&lt;BC$3)*$AH158:$AS158))),2))</f>
        <v/>
      </c>
      <c r="BD158">
        <f>IF(AR158&lt;=0,0,ROUND(MIN(AR158,MAX(0,$F158-SUMPRODUCT(($AT$3:$BE$3&lt;BD$3)*$AH158:$AS158))),2))</f>
        <v/>
      </c>
      <c r="BE158">
        <f>IF(AS158&lt;=0,0,ROUND(MIN(AS158,MAX(0,$F158-SUMPRODUCT(($AT$3:$BE$3&lt;BE$3)*$AH158:$AS158))),2))</f>
        <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row>
    <row r="159">
      <c r="A159" t="n">
        <v>154</v>
      </c>
      <c r="B159" s="29">
        <f>Months!B159</f>
        <v/>
      </c>
      <c r="C159">
        <f>Months!C159</f>
        <v/>
      </c>
      <c r="D159">
        <f>Months!D159</f>
        <v/>
      </c>
      <c r="E159">
        <f>SUM(V159:AG159)</f>
        <v/>
      </c>
      <c r="F159">
        <f>MAX(0,ROUND(C159+D159-E159,2))</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f>IF(AH159&lt;=0,0,ROUND(MIN(AH159,MAX(0,$F159-SUMPRODUCT(($AT$3:$BE$3&lt;AT$3)*$AH159:$AS159))),2))</f>
        <v/>
      </c>
      <c r="AU159">
        <f>IF(AI159&lt;=0,0,ROUND(MIN(AI159,MAX(0,$F159-SUMPRODUCT(($AT$3:$BE$3&lt;AU$3)*$AH159:$AS159))),2))</f>
        <v/>
      </c>
      <c r="AV159">
        <f>IF(AJ159&lt;=0,0,ROUND(MIN(AJ159,MAX(0,$F159-SUMPRODUCT(($AT$3:$BE$3&lt;AV$3)*$AH159:$AS159))),2))</f>
        <v/>
      </c>
      <c r="AW159">
        <f>IF(AK159&lt;=0,0,ROUND(MIN(AK159,MAX(0,$F159-SUMPRODUCT(($AT$3:$BE$3&lt;AW$3)*$AH159:$AS159))),2))</f>
        <v/>
      </c>
      <c r="AX159">
        <f>IF(AL159&lt;=0,0,ROUND(MIN(AL159,MAX(0,$F159-SUMPRODUCT(($AT$3:$BE$3&lt;AX$3)*$AH159:$AS159))),2))</f>
        <v/>
      </c>
      <c r="AY159">
        <f>IF(AM159&lt;=0,0,ROUND(MIN(AM159,MAX(0,$F159-SUMPRODUCT(($AT$3:$BE$3&lt;AY$3)*$AH159:$AS159))),2))</f>
        <v/>
      </c>
      <c r="AZ159">
        <f>IF(AN159&lt;=0,0,ROUND(MIN(AN159,MAX(0,$F159-SUMPRODUCT(($AT$3:$BE$3&lt;AZ$3)*$AH159:$AS159))),2))</f>
        <v/>
      </c>
      <c r="BA159">
        <f>IF(AO159&lt;=0,0,ROUND(MIN(AO159,MAX(0,$F159-SUMPRODUCT(($AT$3:$BE$3&lt;BA$3)*$AH159:$AS159))),2))</f>
        <v/>
      </c>
      <c r="BB159">
        <f>IF(AP159&lt;=0,0,ROUND(MIN(AP159,MAX(0,$F159-SUMPRODUCT(($AT$3:$BE$3&lt;BB$3)*$AH159:$AS159))),2))</f>
        <v/>
      </c>
      <c r="BC159">
        <f>IF(AQ159&lt;=0,0,ROUND(MIN(AQ159,MAX(0,$F159-SUMPRODUCT(($AT$3:$BE$3&lt;BC$3)*$AH159:$AS159))),2))</f>
        <v/>
      </c>
      <c r="BD159">
        <f>IF(AR159&lt;=0,0,ROUND(MIN(AR159,MAX(0,$F159-SUMPRODUCT(($AT$3:$BE$3&lt;BD$3)*$AH159:$AS159))),2))</f>
        <v/>
      </c>
      <c r="BE159">
        <f>IF(AS159&lt;=0,0,ROUND(MIN(AS159,MAX(0,$F159-SUMPRODUCT(($AT$3:$BE$3&lt;BE$3)*$AH159:$AS159))),2))</f>
        <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row>
    <row r="160">
      <c r="A160" t="n">
        <v>155</v>
      </c>
      <c r="B160" s="29">
        <f>Months!B160</f>
        <v/>
      </c>
      <c r="C160">
        <f>Months!C160</f>
        <v/>
      </c>
      <c r="D160">
        <f>Months!D160</f>
        <v/>
      </c>
      <c r="E160">
        <f>SUM(V160:AG160)</f>
        <v/>
      </c>
      <c r="F160">
        <f>MAX(0,ROUND(C160+D160-E160,2))</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f>IF(AH160&lt;=0,0,ROUND(MIN(AH160,MAX(0,$F160-SUMPRODUCT(($AT$3:$BE$3&lt;AT$3)*$AH160:$AS160))),2))</f>
        <v/>
      </c>
      <c r="AU160">
        <f>IF(AI160&lt;=0,0,ROUND(MIN(AI160,MAX(0,$F160-SUMPRODUCT(($AT$3:$BE$3&lt;AU$3)*$AH160:$AS160))),2))</f>
        <v/>
      </c>
      <c r="AV160">
        <f>IF(AJ160&lt;=0,0,ROUND(MIN(AJ160,MAX(0,$F160-SUMPRODUCT(($AT$3:$BE$3&lt;AV$3)*$AH160:$AS160))),2))</f>
        <v/>
      </c>
      <c r="AW160">
        <f>IF(AK160&lt;=0,0,ROUND(MIN(AK160,MAX(0,$F160-SUMPRODUCT(($AT$3:$BE$3&lt;AW$3)*$AH160:$AS160))),2))</f>
        <v/>
      </c>
      <c r="AX160">
        <f>IF(AL160&lt;=0,0,ROUND(MIN(AL160,MAX(0,$F160-SUMPRODUCT(($AT$3:$BE$3&lt;AX$3)*$AH160:$AS160))),2))</f>
        <v/>
      </c>
      <c r="AY160">
        <f>IF(AM160&lt;=0,0,ROUND(MIN(AM160,MAX(0,$F160-SUMPRODUCT(($AT$3:$BE$3&lt;AY$3)*$AH160:$AS160))),2))</f>
        <v/>
      </c>
      <c r="AZ160">
        <f>IF(AN160&lt;=0,0,ROUND(MIN(AN160,MAX(0,$F160-SUMPRODUCT(($AT$3:$BE$3&lt;AZ$3)*$AH160:$AS160))),2))</f>
        <v/>
      </c>
      <c r="BA160">
        <f>IF(AO160&lt;=0,0,ROUND(MIN(AO160,MAX(0,$F160-SUMPRODUCT(($AT$3:$BE$3&lt;BA$3)*$AH160:$AS160))),2))</f>
        <v/>
      </c>
      <c r="BB160">
        <f>IF(AP160&lt;=0,0,ROUND(MIN(AP160,MAX(0,$F160-SUMPRODUCT(($AT$3:$BE$3&lt;BB$3)*$AH160:$AS160))),2))</f>
        <v/>
      </c>
      <c r="BC160">
        <f>IF(AQ160&lt;=0,0,ROUND(MIN(AQ160,MAX(0,$F160-SUMPRODUCT(($AT$3:$BE$3&lt;BC$3)*$AH160:$AS160))),2))</f>
        <v/>
      </c>
      <c r="BD160">
        <f>IF(AR160&lt;=0,0,ROUND(MIN(AR160,MAX(0,$F160-SUMPRODUCT(($AT$3:$BE$3&lt;BD$3)*$AH160:$AS160))),2))</f>
        <v/>
      </c>
      <c r="BE160">
        <f>IF(AS160&lt;=0,0,ROUND(MIN(AS160,MAX(0,$F160-SUMPRODUCT(($AT$3:$BE$3&lt;BE$3)*$AH160:$AS160))),2))</f>
        <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row>
    <row r="161">
      <c r="A161" t="n">
        <v>156</v>
      </c>
      <c r="B161" s="29">
        <f>Months!B161</f>
        <v/>
      </c>
      <c r="C161">
        <f>Months!C161</f>
        <v/>
      </c>
      <c r="D161">
        <f>Months!D161</f>
        <v/>
      </c>
      <c r="E161">
        <f>SUM(V161:AG161)</f>
        <v/>
      </c>
      <c r="F161">
        <f>MAX(0,ROUND(C161+D161-E161,2))</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f>IF(AH161&lt;=0,0,ROUND(MIN(AH161,MAX(0,$F161-SUMPRODUCT(($AT$3:$BE$3&lt;AT$3)*$AH161:$AS161))),2))</f>
        <v/>
      </c>
      <c r="AU161">
        <f>IF(AI161&lt;=0,0,ROUND(MIN(AI161,MAX(0,$F161-SUMPRODUCT(($AT$3:$BE$3&lt;AU$3)*$AH161:$AS161))),2))</f>
        <v/>
      </c>
      <c r="AV161">
        <f>IF(AJ161&lt;=0,0,ROUND(MIN(AJ161,MAX(0,$F161-SUMPRODUCT(($AT$3:$BE$3&lt;AV$3)*$AH161:$AS161))),2))</f>
        <v/>
      </c>
      <c r="AW161">
        <f>IF(AK161&lt;=0,0,ROUND(MIN(AK161,MAX(0,$F161-SUMPRODUCT(($AT$3:$BE$3&lt;AW$3)*$AH161:$AS161))),2))</f>
        <v/>
      </c>
      <c r="AX161">
        <f>IF(AL161&lt;=0,0,ROUND(MIN(AL161,MAX(0,$F161-SUMPRODUCT(($AT$3:$BE$3&lt;AX$3)*$AH161:$AS161))),2))</f>
        <v/>
      </c>
      <c r="AY161">
        <f>IF(AM161&lt;=0,0,ROUND(MIN(AM161,MAX(0,$F161-SUMPRODUCT(($AT$3:$BE$3&lt;AY$3)*$AH161:$AS161))),2))</f>
        <v/>
      </c>
      <c r="AZ161">
        <f>IF(AN161&lt;=0,0,ROUND(MIN(AN161,MAX(0,$F161-SUMPRODUCT(($AT$3:$BE$3&lt;AZ$3)*$AH161:$AS161))),2))</f>
        <v/>
      </c>
      <c r="BA161">
        <f>IF(AO161&lt;=0,0,ROUND(MIN(AO161,MAX(0,$F161-SUMPRODUCT(($AT$3:$BE$3&lt;BA$3)*$AH161:$AS161))),2))</f>
        <v/>
      </c>
      <c r="BB161">
        <f>IF(AP161&lt;=0,0,ROUND(MIN(AP161,MAX(0,$F161-SUMPRODUCT(($AT$3:$BE$3&lt;BB$3)*$AH161:$AS161))),2))</f>
        <v/>
      </c>
      <c r="BC161">
        <f>IF(AQ161&lt;=0,0,ROUND(MIN(AQ161,MAX(0,$F161-SUMPRODUCT(($AT$3:$BE$3&lt;BC$3)*$AH161:$AS161))),2))</f>
        <v/>
      </c>
      <c r="BD161">
        <f>IF(AR161&lt;=0,0,ROUND(MIN(AR161,MAX(0,$F161-SUMPRODUCT(($AT$3:$BE$3&lt;BD$3)*$AH161:$AS161))),2))</f>
        <v/>
      </c>
      <c r="BE161">
        <f>IF(AS161&lt;=0,0,ROUND(MIN(AS161,MAX(0,$F161-SUMPRODUCT(($AT$3:$BE$3&lt;BE$3)*$AH161:$AS161))),2))</f>
        <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row>
    <row r="162">
      <c r="A162" t="n">
        <v>157</v>
      </c>
      <c r="B162" s="29">
        <f>Months!B162</f>
        <v/>
      </c>
      <c r="C162">
        <f>Months!C162</f>
        <v/>
      </c>
      <c r="D162">
        <f>Months!D162</f>
        <v/>
      </c>
      <c r="E162">
        <f>SUM(V162:AG162)</f>
        <v/>
      </c>
      <c r="F162">
        <f>MAX(0,ROUND(C162+D162-E162,2))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f>IF(AH162&lt;=0,0,ROUND(MIN(AH162,MAX(0,$F162-SUMPRODUCT(($AT$3:$BE$3&lt;AT$3)*$AH162:$AS162))),2))</f>
        <v/>
      </c>
      <c r="AU162">
        <f>IF(AI162&lt;=0,0,ROUND(MIN(AI162,MAX(0,$F162-SUMPRODUCT(($AT$3:$BE$3&lt;AU$3)*$AH162:$AS162))),2))</f>
        <v/>
      </c>
      <c r="AV162">
        <f>IF(AJ162&lt;=0,0,ROUND(MIN(AJ162,MAX(0,$F162-SUMPRODUCT(($AT$3:$BE$3&lt;AV$3)*$AH162:$AS162))),2))</f>
        <v/>
      </c>
      <c r="AW162">
        <f>IF(AK162&lt;=0,0,ROUND(MIN(AK162,MAX(0,$F162-SUMPRODUCT(($AT$3:$BE$3&lt;AW$3)*$AH162:$AS162))),2))</f>
        <v/>
      </c>
      <c r="AX162">
        <f>IF(AL162&lt;=0,0,ROUND(MIN(AL162,MAX(0,$F162-SUMPRODUCT(($AT$3:$BE$3&lt;AX$3)*$AH162:$AS162))),2))</f>
        <v/>
      </c>
      <c r="AY162">
        <f>IF(AM162&lt;=0,0,ROUND(MIN(AM162,MAX(0,$F162-SUMPRODUCT(($AT$3:$BE$3&lt;AY$3)*$AH162:$AS162))),2))</f>
        <v/>
      </c>
      <c r="AZ162">
        <f>IF(AN162&lt;=0,0,ROUND(MIN(AN162,MAX(0,$F162-SUMPRODUCT(($AT$3:$BE$3&lt;AZ$3)*$AH162:$AS162))),2))</f>
        <v/>
      </c>
      <c r="BA162">
        <f>IF(AO162&lt;=0,0,ROUND(MIN(AO162,MAX(0,$F162-SUMPRODUCT(($AT$3:$BE$3&lt;BA$3)*$AH162:$AS162))),2))</f>
        <v/>
      </c>
      <c r="BB162">
        <f>IF(AP162&lt;=0,0,ROUND(MIN(AP162,MAX(0,$F162-SUMPRODUCT(($AT$3:$BE$3&lt;BB$3)*$AH162:$AS162))),2))</f>
        <v/>
      </c>
      <c r="BC162">
        <f>IF(AQ162&lt;=0,0,ROUND(MIN(AQ162,MAX(0,$F162-SUMPRODUCT(($AT$3:$BE$3&lt;BC$3)*$AH162:$AS162))),2))</f>
        <v/>
      </c>
      <c r="BD162">
        <f>IF(AR162&lt;=0,0,ROUND(MIN(AR162,MAX(0,$F162-SUMPRODUCT(($AT$3:$BE$3&lt;BD$3)*$AH162:$AS162))),2))</f>
        <v/>
      </c>
      <c r="BE162">
        <f>IF(AS162&lt;=0,0,ROUND(MIN(AS162,MAX(0,$F162-SUMPRODUCT(($AT$3:$BE$3&lt;BE$3)*$AH162:$AS162))),2))</f>
        <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row>
    <row r="163">
      <c r="A163" t="n">
        <v>158</v>
      </c>
      <c r="B163" s="29">
        <f>Months!B163</f>
        <v/>
      </c>
      <c r="C163">
        <f>Months!C163</f>
        <v/>
      </c>
      <c r="D163">
        <f>Months!D163</f>
        <v/>
      </c>
      <c r="E163">
        <f>SUM(V163:AG163)</f>
        <v/>
      </c>
      <c r="F163">
        <f>MAX(0,ROUND(C163+D163-E163,2))</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f>IF(AH163&lt;=0,0,ROUND(MIN(AH163,MAX(0,$F163-SUMPRODUCT(($AT$3:$BE$3&lt;AT$3)*$AH163:$AS163))),2))</f>
        <v/>
      </c>
      <c r="AU163">
        <f>IF(AI163&lt;=0,0,ROUND(MIN(AI163,MAX(0,$F163-SUMPRODUCT(($AT$3:$BE$3&lt;AU$3)*$AH163:$AS163))),2))</f>
        <v/>
      </c>
      <c r="AV163">
        <f>IF(AJ163&lt;=0,0,ROUND(MIN(AJ163,MAX(0,$F163-SUMPRODUCT(($AT$3:$BE$3&lt;AV$3)*$AH163:$AS163))),2))</f>
        <v/>
      </c>
      <c r="AW163">
        <f>IF(AK163&lt;=0,0,ROUND(MIN(AK163,MAX(0,$F163-SUMPRODUCT(($AT$3:$BE$3&lt;AW$3)*$AH163:$AS163))),2))</f>
        <v/>
      </c>
      <c r="AX163">
        <f>IF(AL163&lt;=0,0,ROUND(MIN(AL163,MAX(0,$F163-SUMPRODUCT(($AT$3:$BE$3&lt;AX$3)*$AH163:$AS163))),2))</f>
        <v/>
      </c>
      <c r="AY163">
        <f>IF(AM163&lt;=0,0,ROUND(MIN(AM163,MAX(0,$F163-SUMPRODUCT(($AT$3:$BE$3&lt;AY$3)*$AH163:$AS163))),2))</f>
        <v/>
      </c>
      <c r="AZ163">
        <f>IF(AN163&lt;=0,0,ROUND(MIN(AN163,MAX(0,$F163-SUMPRODUCT(($AT$3:$BE$3&lt;AZ$3)*$AH163:$AS163))),2))</f>
        <v/>
      </c>
      <c r="BA163">
        <f>IF(AO163&lt;=0,0,ROUND(MIN(AO163,MAX(0,$F163-SUMPRODUCT(($AT$3:$BE$3&lt;BA$3)*$AH163:$AS163))),2))</f>
        <v/>
      </c>
      <c r="BB163">
        <f>IF(AP163&lt;=0,0,ROUND(MIN(AP163,MAX(0,$F163-SUMPRODUCT(($AT$3:$BE$3&lt;BB$3)*$AH163:$AS163))),2))</f>
        <v/>
      </c>
      <c r="BC163">
        <f>IF(AQ163&lt;=0,0,ROUND(MIN(AQ163,MAX(0,$F163-SUMPRODUCT(($AT$3:$BE$3&lt;BC$3)*$AH163:$AS163))),2))</f>
        <v/>
      </c>
      <c r="BD163">
        <f>IF(AR163&lt;=0,0,ROUND(MIN(AR163,MAX(0,$F163-SUMPRODUCT(($AT$3:$BE$3&lt;BD$3)*$AH163:$AS163))),2))</f>
        <v/>
      </c>
      <c r="BE163">
        <f>IF(AS163&lt;=0,0,ROUND(MIN(AS163,MAX(0,$F163-SUMPRODUCT(($AT$3:$BE$3&lt;BE$3)*$AH163:$AS163))),2))</f>
        <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row>
    <row r="164">
      <c r="A164" t="n">
        <v>159</v>
      </c>
      <c r="B164" s="29">
        <f>Months!B164</f>
        <v/>
      </c>
      <c r="C164">
        <f>Months!C164</f>
        <v/>
      </c>
      <c r="D164">
        <f>Months!D164</f>
        <v/>
      </c>
      <c r="E164">
        <f>SUM(V164:AG164)</f>
        <v/>
      </c>
      <c r="F164">
        <f>MAX(0,ROUND(C164+D164-E164,2))</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f>IF(AH164&lt;=0,0,ROUND(MIN(AH164,MAX(0,$F164-SUMPRODUCT(($AT$3:$BE$3&lt;AT$3)*$AH164:$AS164))),2))</f>
        <v/>
      </c>
      <c r="AU164">
        <f>IF(AI164&lt;=0,0,ROUND(MIN(AI164,MAX(0,$F164-SUMPRODUCT(($AT$3:$BE$3&lt;AU$3)*$AH164:$AS164))),2))</f>
        <v/>
      </c>
      <c r="AV164">
        <f>IF(AJ164&lt;=0,0,ROUND(MIN(AJ164,MAX(0,$F164-SUMPRODUCT(($AT$3:$BE$3&lt;AV$3)*$AH164:$AS164))),2))</f>
        <v/>
      </c>
      <c r="AW164">
        <f>IF(AK164&lt;=0,0,ROUND(MIN(AK164,MAX(0,$F164-SUMPRODUCT(($AT$3:$BE$3&lt;AW$3)*$AH164:$AS164))),2))</f>
        <v/>
      </c>
      <c r="AX164">
        <f>IF(AL164&lt;=0,0,ROUND(MIN(AL164,MAX(0,$F164-SUMPRODUCT(($AT$3:$BE$3&lt;AX$3)*$AH164:$AS164))),2))</f>
        <v/>
      </c>
      <c r="AY164">
        <f>IF(AM164&lt;=0,0,ROUND(MIN(AM164,MAX(0,$F164-SUMPRODUCT(($AT$3:$BE$3&lt;AY$3)*$AH164:$AS164))),2))</f>
        <v/>
      </c>
      <c r="AZ164">
        <f>IF(AN164&lt;=0,0,ROUND(MIN(AN164,MAX(0,$F164-SUMPRODUCT(($AT$3:$BE$3&lt;AZ$3)*$AH164:$AS164))),2))</f>
        <v/>
      </c>
      <c r="BA164">
        <f>IF(AO164&lt;=0,0,ROUND(MIN(AO164,MAX(0,$F164-SUMPRODUCT(($AT$3:$BE$3&lt;BA$3)*$AH164:$AS164))),2))</f>
        <v/>
      </c>
      <c r="BB164">
        <f>IF(AP164&lt;=0,0,ROUND(MIN(AP164,MAX(0,$F164-SUMPRODUCT(($AT$3:$BE$3&lt;BB$3)*$AH164:$AS164))),2))</f>
        <v/>
      </c>
      <c r="BC164">
        <f>IF(AQ164&lt;=0,0,ROUND(MIN(AQ164,MAX(0,$F164-SUMPRODUCT(($AT$3:$BE$3&lt;BC$3)*$AH164:$AS164))),2))</f>
        <v/>
      </c>
      <c r="BD164">
        <f>IF(AR164&lt;=0,0,ROUND(MIN(AR164,MAX(0,$F164-SUMPRODUCT(($AT$3:$BE$3&lt;BD$3)*$AH164:$AS164))),2))</f>
        <v/>
      </c>
      <c r="BE164">
        <f>IF(AS164&lt;=0,0,ROUND(MIN(AS164,MAX(0,$F164-SUMPRODUCT(($AT$3:$BE$3&lt;BE$3)*$AH164:$AS164))),2))</f>
        <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row>
    <row r="165">
      <c r="A165" t="n">
        <v>160</v>
      </c>
      <c r="B165" s="29">
        <f>Months!B165</f>
        <v/>
      </c>
      <c r="C165">
        <f>Months!C165</f>
        <v/>
      </c>
      <c r="D165">
        <f>Months!D165</f>
        <v/>
      </c>
      <c r="E165">
        <f>SUM(V165:AG165)</f>
        <v/>
      </c>
      <c r="F165">
        <f>MAX(0,ROUND(C165+D165-E165,2))</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f>IF(AH165&lt;=0,0,ROUND(MIN(AH165,MAX(0,$F165-SUMPRODUCT(($AT$3:$BE$3&lt;AT$3)*$AH165:$AS165))),2))</f>
        <v/>
      </c>
      <c r="AU165">
        <f>IF(AI165&lt;=0,0,ROUND(MIN(AI165,MAX(0,$F165-SUMPRODUCT(($AT$3:$BE$3&lt;AU$3)*$AH165:$AS165))),2))</f>
        <v/>
      </c>
      <c r="AV165">
        <f>IF(AJ165&lt;=0,0,ROUND(MIN(AJ165,MAX(0,$F165-SUMPRODUCT(($AT$3:$BE$3&lt;AV$3)*$AH165:$AS165))),2))</f>
        <v/>
      </c>
      <c r="AW165">
        <f>IF(AK165&lt;=0,0,ROUND(MIN(AK165,MAX(0,$F165-SUMPRODUCT(($AT$3:$BE$3&lt;AW$3)*$AH165:$AS165))),2))</f>
        <v/>
      </c>
      <c r="AX165">
        <f>IF(AL165&lt;=0,0,ROUND(MIN(AL165,MAX(0,$F165-SUMPRODUCT(($AT$3:$BE$3&lt;AX$3)*$AH165:$AS165))),2))</f>
        <v/>
      </c>
      <c r="AY165">
        <f>IF(AM165&lt;=0,0,ROUND(MIN(AM165,MAX(0,$F165-SUMPRODUCT(($AT$3:$BE$3&lt;AY$3)*$AH165:$AS165))),2))</f>
        <v/>
      </c>
      <c r="AZ165">
        <f>IF(AN165&lt;=0,0,ROUND(MIN(AN165,MAX(0,$F165-SUMPRODUCT(($AT$3:$BE$3&lt;AZ$3)*$AH165:$AS165))),2))</f>
        <v/>
      </c>
      <c r="BA165">
        <f>IF(AO165&lt;=0,0,ROUND(MIN(AO165,MAX(0,$F165-SUMPRODUCT(($AT$3:$BE$3&lt;BA$3)*$AH165:$AS165))),2))</f>
        <v/>
      </c>
      <c r="BB165">
        <f>IF(AP165&lt;=0,0,ROUND(MIN(AP165,MAX(0,$F165-SUMPRODUCT(($AT$3:$BE$3&lt;BB$3)*$AH165:$AS165))),2))</f>
        <v/>
      </c>
      <c r="BC165">
        <f>IF(AQ165&lt;=0,0,ROUND(MIN(AQ165,MAX(0,$F165-SUMPRODUCT(($AT$3:$BE$3&lt;BC$3)*$AH165:$AS165))),2))</f>
        <v/>
      </c>
      <c r="BD165">
        <f>IF(AR165&lt;=0,0,ROUND(MIN(AR165,MAX(0,$F165-SUMPRODUCT(($AT$3:$BE$3&lt;BD$3)*$AH165:$AS165))),2))</f>
        <v/>
      </c>
      <c r="BE165">
        <f>IF(AS165&lt;=0,0,ROUND(MIN(AS165,MAX(0,$F165-SUMPRODUCT(($AT$3:$BE$3&lt;BE$3)*$AH165:$AS165))),2))</f>
        <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row>
    <row r="166">
      <c r="A166" t="n">
        <v>161</v>
      </c>
      <c r="B166" s="29">
        <f>Months!B166</f>
        <v/>
      </c>
      <c r="C166">
        <f>Months!C166</f>
        <v/>
      </c>
      <c r="D166">
        <f>Months!D166</f>
        <v/>
      </c>
      <c r="E166">
        <f>SUM(V166:AG166)</f>
        <v/>
      </c>
      <c r="F166">
        <f>MAX(0,ROUND(C166+D166-E166,2))</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f>IF(AH166&lt;=0,0,ROUND(MIN(AH166,MAX(0,$F166-SUMPRODUCT(($AT$3:$BE$3&lt;AT$3)*$AH166:$AS166))),2))</f>
        <v/>
      </c>
      <c r="AU166">
        <f>IF(AI166&lt;=0,0,ROUND(MIN(AI166,MAX(0,$F166-SUMPRODUCT(($AT$3:$BE$3&lt;AU$3)*$AH166:$AS166))),2))</f>
        <v/>
      </c>
      <c r="AV166">
        <f>IF(AJ166&lt;=0,0,ROUND(MIN(AJ166,MAX(0,$F166-SUMPRODUCT(($AT$3:$BE$3&lt;AV$3)*$AH166:$AS166))),2))</f>
        <v/>
      </c>
      <c r="AW166">
        <f>IF(AK166&lt;=0,0,ROUND(MIN(AK166,MAX(0,$F166-SUMPRODUCT(($AT$3:$BE$3&lt;AW$3)*$AH166:$AS166))),2))</f>
        <v/>
      </c>
      <c r="AX166">
        <f>IF(AL166&lt;=0,0,ROUND(MIN(AL166,MAX(0,$F166-SUMPRODUCT(($AT$3:$BE$3&lt;AX$3)*$AH166:$AS166))),2))</f>
        <v/>
      </c>
      <c r="AY166">
        <f>IF(AM166&lt;=0,0,ROUND(MIN(AM166,MAX(0,$F166-SUMPRODUCT(($AT$3:$BE$3&lt;AY$3)*$AH166:$AS166))),2))</f>
        <v/>
      </c>
      <c r="AZ166">
        <f>IF(AN166&lt;=0,0,ROUND(MIN(AN166,MAX(0,$F166-SUMPRODUCT(($AT$3:$BE$3&lt;AZ$3)*$AH166:$AS166))),2))</f>
        <v/>
      </c>
      <c r="BA166">
        <f>IF(AO166&lt;=0,0,ROUND(MIN(AO166,MAX(0,$F166-SUMPRODUCT(($AT$3:$BE$3&lt;BA$3)*$AH166:$AS166))),2))</f>
        <v/>
      </c>
      <c r="BB166">
        <f>IF(AP166&lt;=0,0,ROUND(MIN(AP166,MAX(0,$F166-SUMPRODUCT(($AT$3:$BE$3&lt;BB$3)*$AH166:$AS166))),2))</f>
        <v/>
      </c>
      <c r="BC166">
        <f>IF(AQ166&lt;=0,0,ROUND(MIN(AQ166,MAX(0,$F166-SUMPRODUCT(($AT$3:$BE$3&lt;BC$3)*$AH166:$AS166))),2))</f>
        <v/>
      </c>
      <c r="BD166">
        <f>IF(AR166&lt;=0,0,ROUND(MIN(AR166,MAX(0,$F166-SUMPRODUCT(($AT$3:$BE$3&lt;BD$3)*$AH166:$AS166))),2))</f>
        <v/>
      </c>
      <c r="BE166">
        <f>IF(AS166&lt;=0,0,ROUND(MIN(AS166,MAX(0,$F166-SUMPRODUCT(($AT$3:$BE$3&lt;BE$3)*$AH166:$AS166))),2))</f>
        <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row>
    <row r="167">
      <c r="A167" t="n">
        <v>162</v>
      </c>
      <c r="B167" s="29">
        <f>Months!B167</f>
        <v/>
      </c>
      <c r="C167">
        <f>Months!C167</f>
        <v/>
      </c>
      <c r="D167">
        <f>Months!D167</f>
        <v/>
      </c>
      <c r="E167">
        <f>SUM(V167:AG167)</f>
        <v/>
      </c>
      <c r="F167">
        <f>MAX(0,ROUND(C167+D167-E167,2))</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f>IF(AH167&lt;=0,0,ROUND(MIN(AH167,MAX(0,$F167-SUMPRODUCT(($AT$3:$BE$3&lt;AT$3)*$AH167:$AS167))),2))</f>
        <v/>
      </c>
      <c r="AU167">
        <f>IF(AI167&lt;=0,0,ROUND(MIN(AI167,MAX(0,$F167-SUMPRODUCT(($AT$3:$BE$3&lt;AU$3)*$AH167:$AS167))),2))</f>
        <v/>
      </c>
      <c r="AV167">
        <f>IF(AJ167&lt;=0,0,ROUND(MIN(AJ167,MAX(0,$F167-SUMPRODUCT(($AT$3:$BE$3&lt;AV$3)*$AH167:$AS167))),2))</f>
        <v/>
      </c>
      <c r="AW167">
        <f>IF(AK167&lt;=0,0,ROUND(MIN(AK167,MAX(0,$F167-SUMPRODUCT(($AT$3:$BE$3&lt;AW$3)*$AH167:$AS167))),2))</f>
        <v/>
      </c>
      <c r="AX167">
        <f>IF(AL167&lt;=0,0,ROUND(MIN(AL167,MAX(0,$F167-SUMPRODUCT(($AT$3:$BE$3&lt;AX$3)*$AH167:$AS167))),2))</f>
        <v/>
      </c>
      <c r="AY167">
        <f>IF(AM167&lt;=0,0,ROUND(MIN(AM167,MAX(0,$F167-SUMPRODUCT(($AT$3:$BE$3&lt;AY$3)*$AH167:$AS167))),2))</f>
        <v/>
      </c>
      <c r="AZ167">
        <f>IF(AN167&lt;=0,0,ROUND(MIN(AN167,MAX(0,$F167-SUMPRODUCT(($AT$3:$BE$3&lt;AZ$3)*$AH167:$AS167))),2))</f>
        <v/>
      </c>
      <c r="BA167">
        <f>IF(AO167&lt;=0,0,ROUND(MIN(AO167,MAX(0,$F167-SUMPRODUCT(($AT$3:$BE$3&lt;BA$3)*$AH167:$AS167))),2))</f>
        <v/>
      </c>
      <c r="BB167">
        <f>IF(AP167&lt;=0,0,ROUND(MIN(AP167,MAX(0,$F167-SUMPRODUCT(($AT$3:$BE$3&lt;BB$3)*$AH167:$AS167))),2))</f>
        <v/>
      </c>
      <c r="BC167">
        <f>IF(AQ167&lt;=0,0,ROUND(MIN(AQ167,MAX(0,$F167-SUMPRODUCT(($AT$3:$BE$3&lt;BC$3)*$AH167:$AS167))),2))</f>
        <v/>
      </c>
      <c r="BD167">
        <f>IF(AR167&lt;=0,0,ROUND(MIN(AR167,MAX(0,$F167-SUMPRODUCT(($AT$3:$BE$3&lt;BD$3)*$AH167:$AS167))),2))</f>
        <v/>
      </c>
      <c r="BE167">
        <f>IF(AS167&lt;=0,0,ROUND(MIN(AS167,MAX(0,$F167-SUMPRODUCT(($AT$3:$BE$3&lt;BE$3)*$AH167:$AS167))),2))</f>
        <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row>
    <row r="168">
      <c r="A168" t="n">
        <v>163</v>
      </c>
      <c r="B168" s="29">
        <f>Months!B168</f>
        <v/>
      </c>
      <c r="C168">
        <f>Months!C168</f>
        <v/>
      </c>
      <c r="D168">
        <f>Months!D168</f>
        <v/>
      </c>
      <c r="E168">
        <f>SUM(V168:AG168)</f>
        <v/>
      </c>
      <c r="F168">
        <f>MAX(0,ROUND(C168+D168-E168,2))</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f>IF(AH168&lt;=0,0,ROUND(MIN(AH168,MAX(0,$F168-SUMPRODUCT(($AT$3:$BE$3&lt;AT$3)*$AH168:$AS168))),2))</f>
        <v/>
      </c>
      <c r="AU168">
        <f>IF(AI168&lt;=0,0,ROUND(MIN(AI168,MAX(0,$F168-SUMPRODUCT(($AT$3:$BE$3&lt;AU$3)*$AH168:$AS168))),2))</f>
        <v/>
      </c>
      <c r="AV168">
        <f>IF(AJ168&lt;=0,0,ROUND(MIN(AJ168,MAX(0,$F168-SUMPRODUCT(($AT$3:$BE$3&lt;AV$3)*$AH168:$AS168))),2))</f>
        <v/>
      </c>
      <c r="AW168">
        <f>IF(AK168&lt;=0,0,ROUND(MIN(AK168,MAX(0,$F168-SUMPRODUCT(($AT$3:$BE$3&lt;AW$3)*$AH168:$AS168))),2))</f>
        <v/>
      </c>
      <c r="AX168">
        <f>IF(AL168&lt;=0,0,ROUND(MIN(AL168,MAX(0,$F168-SUMPRODUCT(($AT$3:$BE$3&lt;AX$3)*$AH168:$AS168))),2))</f>
        <v/>
      </c>
      <c r="AY168">
        <f>IF(AM168&lt;=0,0,ROUND(MIN(AM168,MAX(0,$F168-SUMPRODUCT(($AT$3:$BE$3&lt;AY$3)*$AH168:$AS168))),2))</f>
        <v/>
      </c>
      <c r="AZ168">
        <f>IF(AN168&lt;=0,0,ROUND(MIN(AN168,MAX(0,$F168-SUMPRODUCT(($AT$3:$BE$3&lt;AZ$3)*$AH168:$AS168))),2))</f>
        <v/>
      </c>
      <c r="BA168">
        <f>IF(AO168&lt;=0,0,ROUND(MIN(AO168,MAX(0,$F168-SUMPRODUCT(($AT$3:$BE$3&lt;BA$3)*$AH168:$AS168))),2))</f>
        <v/>
      </c>
      <c r="BB168">
        <f>IF(AP168&lt;=0,0,ROUND(MIN(AP168,MAX(0,$F168-SUMPRODUCT(($AT$3:$BE$3&lt;BB$3)*$AH168:$AS168))),2))</f>
        <v/>
      </c>
      <c r="BC168">
        <f>IF(AQ168&lt;=0,0,ROUND(MIN(AQ168,MAX(0,$F168-SUMPRODUCT(($AT$3:$BE$3&lt;BC$3)*$AH168:$AS168))),2))</f>
        <v/>
      </c>
      <c r="BD168">
        <f>IF(AR168&lt;=0,0,ROUND(MIN(AR168,MAX(0,$F168-SUMPRODUCT(($AT$3:$BE$3&lt;BD$3)*$AH168:$AS168))),2))</f>
        <v/>
      </c>
      <c r="BE168">
        <f>IF(AS168&lt;=0,0,ROUND(MIN(AS168,MAX(0,$F168-SUMPRODUCT(($AT$3:$BE$3&lt;BE$3)*$AH168:$AS168))),2))</f>
        <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row>
    <row r="169">
      <c r="A169" t="n">
        <v>164</v>
      </c>
      <c r="B169" s="29">
        <f>Months!B169</f>
        <v/>
      </c>
      <c r="C169">
        <f>Months!C169</f>
        <v/>
      </c>
      <c r="D169">
        <f>Months!D169</f>
        <v/>
      </c>
      <c r="E169">
        <f>SUM(V169:AG169)</f>
        <v/>
      </c>
      <c r="F169">
        <f>MAX(0,ROUND(C169+D169-E169,2))</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f>IF(AH169&lt;=0,0,ROUND(MIN(AH169,MAX(0,$F169-SUMPRODUCT(($AT$3:$BE$3&lt;AT$3)*$AH169:$AS169))),2))</f>
        <v/>
      </c>
      <c r="AU169">
        <f>IF(AI169&lt;=0,0,ROUND(MIN(AI169,MAX(0,$F169-SUMPRODUCT(($AT$3:$BE$3&lt;AU$3)*$AH169:$AS169))),2))</f>
        <v/>
      </c>
      <c r="AV169">
        <f>IF(AJ169&lt;=0,0,ROUND(MIN(AJ169,MAX(0,$F169-SUMPRODUCT(($AT$3:$BE$3&lt;AV$3)*$AH169:$AS169))),2))</f>
        <v/>
      </c>
      <c r="AW169">
        <f>IF(AK169&lt;=0,0,ROUND(MIN(AK169,MAX(0,$F169-SUMPRODUCT(($AT$3:$BE$3&lt;AW$3)*$AH169:$AS169))),2))</f>
        <v/>
      </c>
      <c r="AX169">
        <f>IF(AL169&lt;=0,0,ROUND(MIN(AL169,MAX(0,$F169-SUMPRODUCT(($AT$3:$BE$3&lt;AX$3)*$AH169:$AS169))),2))</f>
        <v/>
      </c>
      <c r="AY169">
        <f>IF(AM169&lt;=0,0,ROUND(MIN(AM169,MAX(0,$F169-SUMPRODUCT(($AT$3:$BE$3&lt;AY$3)*$AH169:$AS169))),2))</f>
        <v/>
      </c>
      <c r="AZ169">
        <f>IF(AN169&lt;=0,0,ROUND(MIN(AN169,MAX(0,$F169-SUMPRODUCT(($AT$3:$BE$3&lt;AZ$3)*$AH169:$AS169))),2))</f>
        <v/>
      </c>
      <c r="BA169">
        <f>IF(AO169&lt;=0,0,ROUND(MIN(AO169,MAX(0,$F169-SUMPRODUCT(($AT$3:$BE$3&lt;BA$3)*$AH169:$AS169))),2))</f>
        <v/>
      </c>
      <c r="BB169">
        <f>IF(AP169&lt;=0,0,ROUND(MIN(AP169,MAX(0,$F169-SUMPRODUCT(($AT$3:$BE$3&lt;BB$3)*$AH169:$AS169))),2))</f>
        <v/>
      </c>
      <c r="BC169">
        <f>IF(AQ169&lt;=0,0,ROUND(MIN(AQ169,MAX(0,$F169-SUMPRODUCT(($AT$3:$BE$3&lt;BC$3)*$AH169:$AS169))),2))</f>
        <v/>
      </c>
      <c r="BD169">
        <f>IF(AR169&lt;=0,0,ROUND(MIN(AR169,MAX(0,$F169-SUMPRODUCT(($AT$3:$BE$3&lt;BD$3)*$AH169:$AS169))),2))</f>
        <v/>
      </c>
      <c r="BE169">
        <f>IF(AS169&lt;=0,0,ROUND(MIN(AS169,MAX(0,$F169-SUMPRODUCT(($AT$3:$BE$3&lt;BE$3)*$AH169:$AS169))),2))</f>
        <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row>
    <row r="170">
      <c r="A170" t="n">
        <v>165</v>
      </c>
      <c r="B170" s="29">
        <f>Months!B170</f>
        <v/>
      </c>
      <c r="C170">
        <f>Months!C170</f>
        <v/>
      </c>
      <c r="D170">
        <f>Months!D170</f>
        <v/>
      </c>
      <c r="E170">
        <f>SUM(V170:AG170)</f>
        <v/>
      </c>
      <c r="F170">
        <f>MAX(0,ROUND(C170+D170-E170,2))</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f>IF(AH170&lt;=0,0,ROUND(MIN(AH170,MAX(0,$F170-SUMPRODUCT(($AT$3:$BE$3&lt;AT$3)*$AH170:$AS170))),2))</f>
        <v/>
      </c>
      <c r="AU170">
        <f>IF(AI170&lt;=0,0,ROUND(MIN(AI170,MAX(0,$F170-SUMPRODUCT(($AT$3:$BE$3&lt;AU$3)*$AH170:$AS170))),2))</f>
        <v/>
      </c>
      <c r="AV170">
        <f>IF(AJ170&lt;=0,0,ROUND(MIN(AJ170,MAX(0,$F170-SUMPRODUCT(($AT$3:$BE$3&lt;AV$3)*$AH170:$AS170))),2))</f>
        <v/>
      </c>
      <c r="AW170">
        <f>IF(AK170&lt;=0,0,ROUND(MIN(AK170,MAX(0,$F170-SUMPRODUCT(($AT$3:$BE$3&lt;AW$3)*$AH170:$AS170))),2))</f>
        <v/>
      </c>
      <c r="AX170">
        <f>IF(AL170&lt;=0,0,ROUND(MIN(AL170,MAX(0,$F170-SUMPRODUCT(($AT$3:$BE$3&lt;AX$3)*$AH170:$AS170))),2))</f>
        <v/>
      </c>
      <c r="AY170">
        <f>IF(AM170&lt;=0,0,ROUND(MIN(AM170,MAX(0,$F170-SUMPRODUCT(($AT$3:$BE$3&lt;AY$3)*$AH170:$AS170))),2))</f>
        <v/>
      </c>
      <c r="AZ170">
        <f>IF(AN170&lt;=0,0,ROUND(MIN(AN170,MAX(0,$F170-SUMPRODUCT(($AT$3:$BE$3&lt;AZ$3)*$AH170:$AS170))),2))</f>
        <v/>
      </c>
      <c r="BA170">
        <f>IF(AO170&lt;=0,0,ROUND(MIN(AO170,MAX(0,$F170-SUMPRODUCT(($AT$3:$BE$3&lt;BA$3)*$AH170:$AS170))),2))</f>
        <v/>
      </c>
      <c r="BB170">
        <f>IF(AP170&lt;=0,0,ROUND(MIN(AP170,MAX(0,$F170-SUMPRODUCT(($AT$3:$BE$3&lt;BB$3)*$AH170:$AS170))),2))</f>
        <v/>
      </c>
      <c r="BC170">
        <f>IF(AQ170&lt;=0,0,ROUND(MIN(AQ170,MAX(0,$F170-SUMPRODUCT(($AT$3:$BE$3&lt;BC$3)*$AH170:$AS170))),2))</f>
        <v/>
      </c>
      <c r="BD170">
        <f>IF(AR170&lt;=0,0,ROUND(MIN(AR170,MAX(0,$F170-SUMPRODUCT(($AT$3:$BE$3&lt;BD$3)*$AH170:$AS170))),2))</f>
        <v/>
      </c>
      <c r="BE170">
        <f>IF(AS170&lt;=0,0,ROUND(MIN(AS170,MAX(0,$F170-SUMPRODUCT(($AT$3:$BE$3&lt;BE$3)*$AH170:$AS170))),2))</f>
        <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row>
    <row r="171">
      <c r="A171" t="n">
        <v>166</v>
      </c>
      <c r="B171" s="29">
        <f>Months!B171</f>
        <v/>
      </c>
      <c r="C171">
        <f>Months!C171</f>
        <v/>
      </c>
      <c r="D171">
        <f>Months!D171</f>
        <v/>
      </c>
      <c r="E171">
        <f>SUM(V171:AG171)</f>
        <v/>
      </c>
      <c r="F171">
        <f>MAX(0,ROUND(C171+D171-E171,2))</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f>IF(AH171&lt;=0,0,ROUND(MIN(AH171,MAX(0,$F171-SUMPRODUCT(($AT$3:$BE$3&lt;AT$3)*$AH171:$AS171))),2))</f>
        <v/>
      </c>
      <c r="AU171">
        <f>IF(AI171&lt;=0,0,ROUND(MIN(AI171,MAX(0,$F171-SUMPRODUCT(($AT$3:$BE$3&lt;AU$3)*$AH171:$AS171))),2))</f>
        <v/>
      </c>
      <c r="AV171">
        <f>IF(AJ171&lt;=0,0,ROUND(MIN(AJ171,MAX(0,$F171-SUMPRODUCT(($AT$3:$BE$3&lt;AV$3)*$AH171:$AS171))),2))</f>
        <v/>
      </c>
      <c r="AW171">
        <f>IF(AK171&lt;=0,0,ROUND(MIN(AK171,MAX(0,$F171-SUMPRODUCT(($AT$3:$BE$3&lt;AW$3)*$AH171:$AS171))),2))</f>
        <v/>
      </c>
      <c r="AX171">
        <f>IF(AL171&lt;=0,0,ROUND(MIN(AL171,MAX(0,$F171-SUMPRODUCT(($AT$3:$BE$3&lt;AX$3)*$AH171:$AS171))),2))</f>
        <v/>
      </c>
      <c r="AY171">
        <f>IF(AM171&lt;=0,0,ROUND(MIN(AM171,MAX(0,$F171-SUMPRODUCT(($AT$3:$BE$3&lt;AY$3)*$AH171:$AS171))),2))</f>
        <v/>
      </c>
      <c r="AZ171">
        <f>IF(AN171&lt;=0,0,ROUND(MIN(AN171,MAX(0,$F171-SUMPRODUCT(($AT$3:$BE$3&lt;AZ$3)*$AH171:$AS171))),2))</f>
        <v/>
      </c>
      <c r="BA171">
        <f>IF(AO171&lt;=0,0,ROUND(MIN(AO171,MAX(0,$F171-SUMPRODUCT(($AT$3:$BE$3&lt;BA$3)*$AH171:$AS171))),2))</f>
        <v/>
      </c>
      <c r="BB171">
        <f>IF(AP171&lt;=0,0,ROUND(MIN(AP171,MAX(0,$F171-SUMPRODUCT(($AT$3:$BE$3&lt;BB$3)*$AH171:$AS171))),2))</f>
        <v/>
      </c>
      <c r="BC171">
        <f>IF(AQ171&lt;=0,0,ROUND(MIN(AQ171,MAX(0,$F171-SUMPRODUCT(($AT$3:$BE$3&lt;BC$3)*$AH171:$AS171))),2))</f>
        <v/>
      </c>
      <c r="BD171">
        <f>IF(AR171&lt;=0,0,ROUND(MIN(AR171,MAX(0,$F171-SUMPRODUCT(($AT$3:$BE$3&lt;BD$3)*$AH171:$AS171))),2))</f>
        <v/>
      </c>
      <c r="BE171">
        <f>IF(AS171&lt;=0,0,ROUND(MIN(AS171,MAX(0,$F171-SUMPRODUCT(($AT$3:$BE$3&lt;BE$3)*$AH171:$AS171))),2))</f>
        <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row>
    <row r="172">
      <c r="A172" t="n">
        <v>167</v>
      </c>
      <c r="B172" s="29">
        <f>Months!B172</f>
        <v/>
      </c>
      <c r="C172">
        <f>Months!C172</f>
        <v/>
      </c>
      <c r="D172">
        <f>Months!D172</f>
        <v/>
      </c>
      <c r="E172">
        <f>SUM(V172:AG172)</f>
        <v/>
      </c>
      <c r="F172">
        <f>MAX(0,ROUND(C172+D172-E172,2))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f>IF(AH172&lt;=0,0,ROUND(MIN(AH172,MAX(0,$F172-SUMPRODUCT(($AT$3:$BE$3&lt;AT$3)*$AH172:$AS172))),2))</f>
        <v/>
      </c>
      <c r="AU172">
        <f>IF(AI172&lt;=0,0,ROUND(MIN(AI172,MAX(0,$F172-SUMPRODUCT(($AT$3:$BE$3&lt;AU$3)*$AH172:$AS172))),2))</f>
        <v/>
      </c>
      <c r="AV172">
        <f>IF(AJ172&lt;=0,0,ROUND(MIN(AJ172,MAX(0,$F172-SUMPRODUCT(($AT$3:$BE$3&lt;AV$3)*$AH172:$AS172))),2))</f>
        <v/>
      </c>
      <c r="AW172">
        <f>IF(AK172&lt;=0,0,ROUND(MIN(AK172,MAX(0,$F172-SUMPRODUCT(($AT$3:$BE$3&lt;AW$3)*$AH172:$AS172))),2))</f>
        <v/>
      </c>
      <c r="AX172">
        <f>IF(AL172&lt;=0,0,ROUND(MIN(AL172,MAX(0,$F172-SUMPRODUCT(($AT$3:$BE$3&lt;AX$3)*$AH172:$AS172))),2))</f>
        <v/>
      </c>
      <c r="AY172">
        <f>IF(AM172&lt;=0,0,ROUND(MIN(AM172,MAX(0,$F172-SUMPRODUCT(($AT$3:$BE$3&lt;AY$3)*$AH172:$AS172))),2))</f>
        <v/>
      </c>
      <c r="AZ172">
        <f>IF(AN172&lt;=0,0,ROUND(MIN(AN172,MAX(0,$F172-SUMPRODUCT(($AT$3:$BE$3&lt;AZ$3)*$AH172:$AS172))),2))</f>
        <v/>
      </c>
      <c r="BA172">
        <f>IF(AO172&lt;=0,0,ROUND(MIN(AO172,MAX(0,$F172-SUMPRODUCT(($AT$3:$BE$3&lt;BA$3)*$AH172:$AS172))),2))</f>
        <v/>
      </c>
      <c r="BB172">
        <f>IF(AP172&lt;=0,0,ROUND(MIN(AP172,MAX(0,$F172-SUMPRODUCT(($AT$3:$BE$3&lt;BB$3)*$AH172:$AS172))),2))</f>
        <v/>
      </c>
      <c r="BC172">
        <f>IF(AQ172&lt;=0,0,ROUND(MIN(AQ172,MAX(0,$F172-SUMPRODUCT(($AT$3:$BE$3&lt;BC$3)*$AH172:$AS172))),2))</f>
        <v/>
      </c>
      <c r="BD172">
        <f>IF(AR172&lt;=0,0,ROUND(MIN(AR172,MAX(0,$F172-SUMPRODUCT(($AT$3:$BE$3&lt;BD$3)*$AH172:$AS172))),2))</f>
        <v/>
      </c>
      <c r="BE172">
        <f>IF(AS172&lt;=0,0,ROUND(MIN(AS172,MAX(0,$F172-SUMPRODUCT(($AT$3:$BE$3&lt;BE$3)*$AH172:$AS172))),2))</f>
        <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row>
    <row r="173">
      <c r="A173" t="n">
        <v>168</v>
      </c>
      <c r="B173" s="29">
        <f>Months!B173</f>
        <v/>
      </c>
      <c r="C173">
        <f>Months!C173</f>
        <v/>
      </c>
      <c r="D173">
        <f>Months!D173</f>
        <v/>
      </c>
      <c r="E173">
        <f>SUM(V173:AG173)</f>
        <v/>
      </c>
      <c r="F173">
        <f>MAX(0,ROUND(C173+D173-E173,2))</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f>IF(AH173&lt;=0,0,ROUND(MIN(AH173,MAX(0,$F173-SUMPRODUCT(($AT$3:$BE$3&lt;AT$3)*$AH173:$AS173))),2))</f>
        <v/>
      </c>
      <c r="AU173">
        <f>IF(AI173&lt;=0,0,ROUND(MIN(AI173,MAX(0,$F173-SUMPRODUCT(($AT$3:$BE$3&lt;AU$3)*$AH173:$AS173))),2))</f>
        <v/>
      </c>
      <c r="AV173">
        <f>IF(AJ173&lt;=0,0,ROUND(MIN(AJ173,MAX(0,$F173-SUMPRODUCT(($AT$3:$BE$3&lt;AV$3)*$AH173:$AS173))),2))</f>
        <v/>
      </c>
      <c r="AW173">
        <f>IF(AK173&lt;=0,0,ROUND(MIN(AK173,MAX(0,$F173-SUMPRODUCT(($AT$3:$BE$3&lt;AW$3)*$AH173:$AS173))),2))</f>
        <v/>
      </c>
      <c r="AX173">
        <f>IF(AL173&lt;=0,0,ROUND(MIN(AL173,MAX(0,$F173-SUMPRODUCT(($AT$3:$BE$3&lt;AX$3)*$AH173:$AS173))),2))</f>
        <v/>
      </c>
      <c r="AY173">
        <f>IF(AM173&lt;=0,0,ROUND(MIN(AM173,MAX(0,$F173-SUMPRODUCT(($AT$3:$BE$3&lt;AY$3)*$AH173:$AS173))),2))</f>
        <v/>
      </c>
      <c r="AZ173">
        <f>IF(AN173&lt;=0,0,ROUND(MIN(AN173,MAX(0,$F173-SUMPRODUCT(($AT$3:$BE$3&lt;AZ$3)*$AH173:$AS173))),2))</f>
        <v/>
      </c>
      <c r="BA173">
        <f>IF(AO173&lt;=0,0,ROUND(MIN(AO173,MAX(0,$F173-SUMPRODUCT(($AT$3:$BE$3&lt;BA$3)*$AH173:$AS173))),2))</f>
        <v/>
      </c>
      <c r="BB173">
        <f>IF(AP173&lt;=0,0,ROUND(MIN(AP173,MAX(0,$F173-SUMPRODUCT(($AT$3:$BE$3&lt;BB$3)*$AH173:$AS173))),2))</f>
        <v/>
      </c>
      <c r="BC173">
        <f>IF(AQ173&lt;=0,0,ROUND(MIN(AQ173,MAX(0,$F173-SUMPRODUCT(($AT$3:$BE$3&lt;BC$3)*$AH173:$AS173))),2))</f>
        <v/>
      </c>
      <c r="BD173">
        <f>IF(AR173&lt;=0,0,ROUND(MIN(AR173,MAX(0,$F173-SUMPRODUCT(($AT$3:$BE$3&lt;BD$3)*$AH173:$AS173))),2))</f>
        <v/>
      </c>
      <c r="BE173">
        <f>IF(AS173&lt;=0,0,ROUND(MIN(AS173,MAX(0,$F173-SUMPRODUCT(($AT$3:$BE$3&lt;BE$3)*$AH173:$AS173))),2))</f>
        <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row>
    <row r="174">
      <c r="A174" t="n">
        <v>169</v>
      </c>
      <c r="B174" s="29">
        <f>Months!B174</f>
        <v/>
      </c>
      <c r="C174">
        <f>Months!C174</f>
        <v/>
      </c>
      <c r="D174">
        <f>Months!D174</f>
        <v/>
      </c>
      <c r="E174">
        <f>SUM(V174:AG174)</f>
        <v/>
      </c>
      <c r="F174">
        <f>MAX(0,ROUND(C174+D174-E174,2))</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f>IF(AH174&lt;=0,0,ROUND(MIN(AH174,MAX(0,$F174-SUMPRODUCT(($AT$3:$BE$3&lt;AT$3)*$AH174:$AS174))),2))</f>
        <v/>
      </c>
      <c r="AU174">
        <f>IF(AI174&lt;=0,0,ROUND(MIN(AI174,MAX(0,$F174-SUMPRODUCT(($AT$3:$BE$3&lt;AU$3)*$AH174:$AS174))),2))</f>
        <v/>
      </c>
      <c r="AV174">
        <f>IF(AJ174&lt;=0,0,ROUND(MIN(AJ174,MAX(0,$F174-SUMPRODUCT(($AT$3:$BE$3&lt;AV$3)*$AH174:$AS174))),2))</f>
        <v/>
      </c>
      <c r="AW174">
        <f>IF(AK174&lt;=0,0,ROUND(MIN(AK174,MAX(0,$F174-SUMPRODUCT(($AT$3:$BE$3&lt;AW$3)*$AH174:$AS174))),2))</f>
        <v/>
      </c>
      <c r="AX174">
        <f>IF(AL174&lt;=0,0,ROUND(MIN(AL174,MAX(0,$F174-SUMPRODUCT(($AT$3:$BE$3&lt;AX$3)*$AH174:$AS174))),2))</f>
        <v/>
      </c>
      <c r="AY174">
        <f>IF(AM174&lt;=0,0,ROUND(MIN(AM174,MAX(0,$F174-SUMPRODUCT(($AT$3:$BE$3&lt;AY$3)*$AH174:$AS174))),2))</f>
        <v/>
      </c>
      <c r="AZ174">
        <f>IF(AN174&lt;=0,0,ROUND(MIN(AN174,MAX(0,$F174-SUMPRODUCT(($AT$3:$BE$3&lt;AZ$3)*$AH174:$AS174))),2))</f>
        <v/>
      </c>
      <c r="BA174">
        <f>IF(AO174&lt;=0,0,ROUND(MIN(AO174,MAX(0,$F174-SUMPRODUCT(($AT$3:$BE$3&lt;BA$3)*$AH174:$AS174))),2))</f>
        <v/>
      </c>
      <c r="BB174">
        <f>IF(AP174&lt;=0,0,ROUND(MIN(AP174,MAX(0,$F174-SUMPRODUCT(($AT$3:$BE$3&lt;BB$3)*$AH174:$AS174))),2))</f>
        <v/>
      </c>
      <c r="BC174">
        <f>IF(AQ174&lt;=0,0,ROUND(MIN(AQ174,MAX(0,$F174-SUMPRODUCT(($AT$3:$BE$3&lt;BC$3)*$AH174:$AS174))),2))</f>
        <v/>
      </c>
      <c r="BD174">
        <f>IF(AR174&lt;=0,0,ROUND(MIN(AR174,MAX(0,$F174-SUMPRODUCT(($AT$3:$BE$3&lt;BD$3)*$AH174:$AS174))),2))</f>
        <v/>
      </c>
      <c r="BE174">
        <f>IF(AS174&lt;=0,0,ROUND(MIN(AS174,MAX(0,$F174-SUMPRODUCT(($AT$3:$BE$3&lt;BE$3)*$AH174:$AS174))),2))</f>
        <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row>
    <row r="175">
      <c r="A175" t="n">
        <v>170</v>
      </c>
      <c r="B175" s="29">
        <f>Months!B175</f>
        <v/>
      </c>
      <c r="C175">
        <f>Months!C175</f>
        <v/>
      </c>
      <c r="D175">
        <f>Months!D175</f>
        <v/>
      </c>
      <c r="E175">
        <f>SUM(V175:AG175)</f>
        <v/>
      </c>
      <c r="F175">
        <f>MAX(0,ROUND(C175+D175-E175,2))</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f>IF(AH175&lt;=0,0,ROUND(MIN(AH175,MAX(0,$F175-SUMPRODUCT(($AT$3:$BE$3&lt;AT$3)*$AH175:$AS175))),2))</f>
        <v/>
      </c>
      <c r="AU175">
        <f>IF(AI175&lt;=0,0,ROUND(MIN(AI175,MAX(0,$F175-SUMPRODUCT(($AT$3:$BE$3&lt;AU$3)*$AH175:$AS175))),2))</f>
        <v/>
      </c>
      <c r="AV175">
        <f>IF(AJ175&lt;=0,0,ROUND(MIN(AJ175,MAX(0,$F175-SUMPRODUCT(($AT$3:$BE$3&lt;AV$3)*$AH175:$AS175))),2))</f>
        <v/>
      </c>
      <c r="AW175">
        <f>IF(AK175&lt;=0,0,ROUND(MIN(AK175,MAX(0,$F175-SUMPRODUCT(($AT$3:$BE$3&lt;AW$3)*$AH175:$AS175))),2))</f>
        <v/>
      </c>
      <c r="AX175">
        <f>IF(AL175&lt;=0,0,ROUND(MIN(AL175,MAX(0,$F175-SUMPRODUCT(($AT$3:$BE$3&lt;AX$3)*$AH175:$AS175))),2))</f>
        <v/>
      </c>
      <c r="AY175">
        <f>IF(AM175&lt;=0,0,ROUND(MIN(AM175,MAX(0,$F175-SUMPRODUCT(($AT$3:$BE$3&lt;AY$3)*$AH175:$AS175))),2))</f>
        <v/>
      </c>
      <c r="AZ175">
        <f>IF(AN175&lt;=0,0,ROUND(MIN(AN175,MAX(0,$F175-SUMPRODUCT(($AT$3:$BE$3&lt;AZ$3)*$AH175:$AS175))),2))</f>
        <v/>
      </c>
      <c r="BA175">
        <f>IF(AO175&lt;=0,0,ROUND(MIN(AO175,MAX(0,$F175-SUMPRODUCT(($AT$3:$BE$3&lt;BA$3)*$AH175:$AS175))),2))</f>
        <v/>
      </c>
      <c r="BB175">
        <f>IF(AP175&lt;=0,0,ROUND(MIN(AP175,MAX(0,$F175-SUMPRODUCT(($AT$3:$BE$3&lt;BB$3)*$AH175:$AS175))),2))</f>
        <v/>
      </c>
      <c r="BC175">
        <f>IF(AQ175&lt;=0,0,ROUND(MIN(AQ175,MAX(0,$F175-SUMPRODUCT(($AT$3:$BE$3&lt;BC$3)*$AH175:$AS175))),2))</f>
        <v/>
      </c>
      <c r="BD175">
        <f>IF(AR175&lt;=0,0,ROUND(MIN(AR175,MAX(0,$F175-SUMPRODUCT(($AT$3:$BE$3&lt;BD$3)*$AH175:$AS175))),2))</f>
        <v/>
      </c>
      <c r="BE175">
        <f>IF(AS175&lt;=0,0,ROUND(MIN(AS175,MAX(0,$F175-SUMPRODUCT(($AT$3:$BE$3&lt;BE$3)*$AH175:$AS175))),2))</f>
        <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row>
    <row r="176">
      <c r="A176" t="n">
        <v>171</v>
      </c>
      <c r="B176" s="29">
        <f>Months!B176</f>
        <v/>
      </c>
      <c r="C176">
        <f>Months!C176</f>
        <v/>
      </c>
      <c r="D176">
        <f>Months!D176</f>
        <v/>
      </c>
      <c r="E176">
        <f>SUM(V176:AG176)</f>
        <v/>
      </c>
      <c r="F176">
        <f>MAX(0,ROUND(C176+D176-E176,2))</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f>IF(AH176&lt;=0,0,ROUND(MIN(AH176,MAX(0,$F176-SUMPRODUCT(($AT$3:$BE$3&lt;AT$3)*$AH176:$AS176))),2))</f>
        <v/>
      </c>
      <c r="AU176">
        <f>IF(AI176&lt;=0,0,ROUND(MIN(AI176,MAX(0,$F176-SUMPRODUCT(($AT$3:$BE$3&lt;AU$3)*$AH176:$AS176))),2))</f>
        <v/>
      </c>
      <c r="AV176">
        <f>IF(AJ176&lt;=0,0,ROUND(MIN(AJ176,MAX(0,$F176-SUMPRODUCT(($AT$3:$BE$3&lt;AV$3)*$AH176:$AS176))),2))</f>
        <v/>
      </c>
      <c r="AW176">
        <f>IF(AK176&lt;=0,0,ROUND(MIN(AK176,MAX(0,$F176-SUMPRODUCT(($AT$3:$BE$3&lt;AW$3)*$AH176:$AS176))),2))</f>
        <v/>
      </c>
      <c r="AX176">
        <f>IF(AL176&lt;=0,0,ROUND(MIN(AL176,MAX(0,$F176-SUMPRODUCT(($AT$3:$BE$3&lt;AX$3)*$AH176:$AS176))),2))</f>
        <v/>
      </c>
      <c r="AY176">
        <f>IF(AM176&lt;=0,0,ROUND(MIN(AM176,MAX(0,$F176-SUMPRODUCT(($AT$3:$BE$3&lt;AY$3)*$AH176:$AS176))),2))</f>
        <v/>
      </c>
      <c r="AZ176">
        <f>IF(AN176&lt;=0,0,ROUND(MIN(AN176,MAX(0,$F176-SUMPRODUCT(($AT$3:$BE$3&lt;AZ$3)*$AH176:$AS176))),2))</f>
        <v/>
      </c>
      <c r="BA176">
        <f>IF(AO176&lt;=0,0,ROUND(MIN(AO176,MAX(0,$F176-SUMPRODUCT(($AT$3:$BE$3&lt;BA$3)*$AH176:$AS176))),2))</f>
        <v/>
      </c>
      <c r="BB176">
        <f>IF(AP176&lt;=0,0,ROUND(MIN(AP176,MAX(0,$F176-SUMPRODUCT(($AT$3:$BE$3&lt;BB$3)*$AH176:$AS176))),2))</f>
        <v/>
      </c>
      <c r="BC176">
        <f>IF(AQ176&lt;=0,0,ROUND(MIN(AQ176,MAX(0,$F176-SUMPRODUCT(($AT$3:$BE$3&lt;BC$3)*$AH176:$AS176))),2))</f>
        <v/>
      </c>
      <c r="BD176">
        <f>IF(AR176&lt;=0,0,ROUND(MIN(AR176,MAX(0,$F176-SUMPRODUCT(($AT$3:$BE$3&lt;BD$3)*$AH176:$AS176))),2))</f>
        <v/>
      </c>
      <c r="BE176">
        <f>IF(AS176&lt;=0,0,ROUND(MIN(AS176,MAX(0,$F176-SUMPRODUCT(($AT$3:$BE$3&lt;BE$3)*$AH176:$AS176))),2))</f>
        <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row>
    <row r="177">
      <c r="A177" t="n">
        <v>172</v>
      </c>
      <c r="B177" s="29">
        <f>Months!B177</f>
        <v/>
      </c>
      <c r="C177">
        <f>Months!C177</f>
        <v/>
      </c>
      <c r="D177">
        <f>Months!D177</f>
        <v/>
      </c>
      <c r="E177">
        <f>SUM(V177:AG177)</f>
        <v/>
      </c>
      <c r="F177">
        <f>MAX(0,ROUND(C177+D177-E177,2))</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f>IF(AH177&lt;=0,0,ROUND(MIN(AH177,MAX(0,$F177-SUMPRODUCT(($AT$3:$BE$3&lt;AT$3)*$AH177:$AS177))),2))</f>
        <v/>
      </c>
      <c r="AU177">
        <f>IF(AI177&lt;=0,0,ROUND(MIN(AI177,MAX(0,$F177-SUMPRODUCT(($AT$3:$BE$3&lt;AU$3)*$AH177:$AS177))),2))</f>
        <v/>
      </c>
      <c r="AV177">
        <f>IF(AJ177&lt;=0,0,ROUND(MIN(AJ177,MAX(0,$F177-SUMPRODUCT(($AT$3:$BE$3&lt;AV$3)*$AH177:$AS177))),2))</f>
        <v/>
      </c>
      <c r="AW177">
        <f>IF(AK177&lt;=0,0,ROUND(MIN(AK177,MAX(0,$F177-SUMPRODUCT(($AT$3:$BE$3&lt;AW$3)*$AH177:$AS177))),2))</f>
        <v/>
      </c>
      <c r="AX177">
        <f>IF(AL177&lt;=0,0,ROUND(MIN(AL177,MAX(0,$F177-SUMPRODUCT(($AT$3:$BE$3&lt;AX$3)*$AH177:$AS177))),2))</f>
        <v/>
      </c>
      <c r="AY177">
        <f>IF(AM177&lt;=0,0,ROUND(MIN(AM177,MAX(0,$F177-SUMPRODUCT(($AT$3:$BE$3&lt;AY$3)*$AH177:$AS177))),2))</f>
        <v/>
      </c>
      <c r="AZ177">
        <f>IF(AN177&lt;=0,0,ROUND(MIN(AN177,MAX(0,$F177-SUMPRODUCT(($AT$3:$BE$3&lt;AZ$3)*$AH177:$AS177))),2))</f>
        <v/>
      </c>
      <c r="BA177">
        <f>IF(AO177&lt;=0,0,ROUND(MIN(AO177,MAX(0,$F177-SUMPRODUCT(($AT$3:$BE$3&lt;BA$3)*$AH177:$AS177))),2))</f>
        <v/>
      </c>
      <c r="BB177">
        <f>IF(AP177&lt;=0,0,ROUND(MIN(AP177,MAX(0,$F177-SUMPRODUCT(($AT$3:$BE$3&lt;BB$3)*$AH177:$AS177))),2))</f>
        <v/>
      </c>
      <c r="BC177">
        <f>IF(AQ177&lt;=0,0,ROUND(MIN(AQ177,MAX(0,$F177-SUMPRODUCT(($AT$3:$BE$3&lt;BC$3)*$AH177:$AS177))),2))</f>
        <v/>
      </c>
      <c r="BD177">
        <f>IF(AR177&lt;=0,0,ROUND(MIN(AR177,MAX(0,$F177-SUMPRODUCT(($AT$3:$BE$3&lt;BD$3)*$AH177:$AS177))),2))</f>
        <v/>
      </c>
      <c r="BE177">
        <f>IF(AS177&lt;=0,0,ROUND(MIN(AS177,MAX(0,$F177-SUMPRODUCT(($AT$3:$BE$3&lt;BE$3)*$AH177:$AS177))),2))</f>
        <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row>
    <row r="178">
      <c r="A178" t="n">
        <v>173</v>
      </c>
      <c r="B178" s="29">
        <f>Months!B178</f>
        <v/>
      </c>
      <c r="C178">
        <f>Months!C178</f>
        <v/>
      </c>
      <c r="D178">
        <f>Months!D178</f>
        <v/>
      </c>
      <c r="E178">
        <f>SUM(V178:AG178)</f>
        <v/>
      </c>
      <c r="F178">
        <f>MAX(0,ROUND(C178+D178-E178,2))</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f>IF(AH178&lt;=0,0,ROUND(MIN(AH178,MAX(0,$F178-SUMPRODUCT(($AT$3:$BE$3&lt;AT$3)*$AH178:$AS178))),2))</f>
        <v/>
      </c>
      <c r="AU178">
        <f>IF(AI178&lt;=0,0,ROUND(MIN(AI178,MAX(0,$F178-SUMPRODUCT(($AT$3:$BE$3&lt;AU$3)*$AH178:$AS178))),2))</f>
        <v/>
      </c>
      <c r="AV178">
        <f>IF(AJ178&lt;=0,0,ROUND(MIN(AJ178,MAX(0,$F178-SUMPRODUCT(($AT$3:$BE$3&lt;AV$3)*$AH178:$AS178))),2))</f>
        <v/>
      </c>
      <c r="AW178">
        <f>IF(AK178&lt;=0,0,ROUND(MIN(AK178,MAX(0,$F178-SUMPRODUCT(($AT$3:$BE$3&lt;AW$3)*$AH178:$AS178))),2))</f>
        <v/>
      </c>
      <c r="AX178">
        <f>IF(AL178&lt;=0,0,ROUND(MIN(AL178,MAX(0,$F178-SUMPRODUCT(($AT$3:$BE$3&lt;AX$3)*$AH178:$AS178))),2))</f>
        <v/>
      </c>
      <c r="AY178">
        <f>IF(AM178&lt;=0,0,ROUND(MIN(AM178,MAX(0,$F178-SUMPRODUCT(($AT$3:$BE$3&lt;AY$3)*$AH178:$AS178))),2))</f>
        <v/>
      </c>
      <c r="AZ178">
        <f>IF(AN178&lt;=0,0,ROUND(MIN(AN178,MAX(0,$F178-SUMPRODUCT(($AT$3:$BE$3&lt;AZ$3)*$AH178:$AS178))),2))</f>
        <v/>
      </c>
      <c r="BA178">
        <f>IF(AO178&lt;=0,0,ROUND(MIN(AO178,MAX(0,$F178-SUMPRODUCT(($AT$3:$BE$3&lt;BA$3)*$AH178:$AS178))),2))</f>
        <v/>
      </c>
      <c r="BB178">
        <f>IF(AP178&lt;=0,0,ROUND(MIN(AP178,MAX(0,$F178-SUMPRODUCT(($AT$3:$BE$3&lt;BB$3)*$AH178:$AS178))),2))</f>
        <v/>
      </c>
      <c r="BC178">
        <f>IF(AQ178&lt;=0,0,ROUND(MIN(AQ178,MAX(0,$F178-SUMPRODUCT(($AT$3:$BE$3&lt;BC$3)*$AH178:$AS178))),2))</f>
        <v/>
      </c>
      <c r="BD178">
        <f>IF(AR178&lt;=0,0,ROUND(MIN(AR178,MAX(0,$F178-SUMPRODUCT(($AT$3:$BE$3&lt;BD$3)*$AH178:$AS178))),2))</f>
        <v/>
      </c>
      <c r="BE178">
        <f>IF(AS178&lt;=0,0,ROUND(MIN(AS178,MAX(0,$F178-SUMPRODUCT(($AT$3:$BE$3&lt;BE$3)*$AH178:$AS178))),2))</f>
        <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row>
    <row r="179">
      <c r="A179" t="n">
        <v>174</v>
      </c>
      <c r="B179" s="29">
        <f>Months!B179</f>
        <v/>
      </c>
      <c r="C179">
        <f>Months!C179</f>
        <v/>
      </c>
      <c r="D179">
        <f>Months!D179</f>
        <v/>
      </c>
      <c r="E179">
        <f>SUM(V179:AG179)</f>
        <v/>
      </c>
      <c r="F179">
        <f>MAX(0,ROUND(C179+D179-E179,2))</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f>IF(AH179&lt;=0,0,ROUND(MIN(AH179,MAX(0,$F179-SUMPRODUCT(($AT$3:$BE$3&lt;AT$3)*$AH179:$AS179))),2))</f>
        <v/>
      </c>
      <c r="AU179">
        <f>IF(AI179&lt;=0,0,ROUND(MIN(AI179,MAX(0,$F179-SUMPRODUCT(($AT$3:$BE$3&lt;AU$3)*$AH179:$AS179))),2))</f>
        <v/>
      </c>
      <c r="AV179">
        <f>IF(AJ179&lt;=0,0,ROUND(MIN(AJ179,MAX(0,$F179-SUMPRODUCT(($AT$3:$BE$3&lt;AV$3)*$AH179:$AS179))),2))</f>
        <v/>
      </c>
      <c r="AW179">
        <f>IF(AK179&lt;=0,0,ROUND(MIN(AK179,MAX(0,$F179-SUMPRODUCT(($AT$3:$BE$3&lt;AW$3)*$AH179:$AS179))),2))</f>
        <v/>
      </c>
      <c r="AX179">
        <f>IF(AL179&lt;=0,0,ROUND(MIN(AL179,MAX(0,$F179-SUMPRODUCT(($AT$3:$BE$3&lt;AX$3)*$AH179:$AS179))),2))</f>
        <v/>
      </c>
      <c r="AY179">
        <f>IF(AM179&lt;=0,0,ROUND(MIN(AM179,MAX(0,$F179-SUMPRODUCT(($AT$3:$BE$3&lt;AY$3)*$AH179:$AS179))),2))</f>
        <v/>
      </c>
      <c r="AZ179">
        <f>IF(AN179&lt;=0,0,ROUND(MIN(AN179,MAX(0,$F179-SUMPRODUCT(($AT$3:$BE$3&lt;AZ$3)*$AH179:$AS179))),2))</f>
        <v/>
      </c>
      <c r="BA179">
        <f>IF(AO179&lt;=0,0,ROUND(MIN(AO179,MAX(0,$F179-SUMPRODUCT(($AT$3:$BE$3&lt;BA$3)*$AH179:$AS179))),2))</f>
        <v/>
      </c>
      <c r="BB179">
        <f>IF(AP179&lt;=0,0,ROUND(MIN(AP179,MAX(0,$F179-SUMPRODUCT(($AT$3:$BE$3&lt;BB$3)*$AH179:$AS179))),2))</f>
        <v/>
      </c>
      <c r="BC179">
        <f>IF(AQ179&lt;=0,0,ROUND(MIN(AQ179,MAX(0,$F179-SUMPRODUCT(($AT$3:$BE$3&lt;BC$3)*$AH179:$AS179))),2))</f>
        <v/>
      </c>
      <c r="BD179">
        <f>IF(AR179&lt;=0,0,ROUND(MIN(AR179,MAX(0,$F179-SUMPRODUCT(($AT$3:$BE$3&lt;BD$3)*$AH179:$AS179))),2))</f>
        <v/>
      </c>
      <c r="BE179">
        <f>IF(AS179&lt;=0,0,ROUND(MIN(AS179,MAX(0,$F179-SUMPRODUCT(($AT$3:$BE$3&lt;BE$3)*$AH179:$AS179))),2))</f>
        <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row>
    <row r="180">
      <c r="A180" t="n">
        <v>175</v>
      </c>
      <c r="B180" s="29">
        <f>Months!B180</f>
        <v/>
      </c>
      <c r="C180">
        <f>Months!C180</f>
        <v/>
      </c>
      <c r="D180">
        <f>Months!D180</f>
        <v/>
      </c>
      <c r="E180">
        <f>SUM(V180:AG180)</f>
        <v/>
      </c>
      <c r="F180">
        <f>MAX(0,ROUND(C180+D180-E180,2))</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f>IF(AH180&lt;=0,0,ROUND(MIN(AH180,MAX(0,$F180-SUMPRODUCT(($AT$3:$BE$3&lt;AT$3)*$AH180:$AS180))),2))</f>
        <v/>
      </c>
      <c r="AU180">
        <f>IF(AI180&lt;=0,0,ROUND(MIN(AI180,MAX(0,$F180-SUMPRODUCT(($AT$3:$BE$3&lt;AU$3)*$AH180:$AS180))),2))</f>
        <v/>
      </c>
      <c r="AV180">
        <f>IF(AJ180&lt;=0,0,ROUND(MIN(AJ180,MAX(0,$F180-SUMPRODUCT(($AT$3:$BE$3&lt;AV$3)*$AH180:$AS180))),2))</f>
        <v/>
      </c>
      <c r="AW180">
        <f>IF(AK180&lt;=0,0,ROUND(MIN(AK180,MAX(0,$F180-SUMPRODUCT(($AT$3:$BE$3&lt;AW$3)*$AH180:$AS180))),2))</f>
        <v/>
      </c>
      <c r="AX180">
        <f>IF(AL180&lt;=0,0,ROUND(MIN(AL180,MAX(0,$F180-SUMPRODUCT(($AT$3:$BE$3&lt;AX$3)*$AH180:$AS180))),2))</f>
        <v/>
      </c>
      <c r="AY180">
        <f>IF(AM180&lt;=0,0,ROUND(MIN(AM180,MAX(0,$F180-SUMPRODUCT(($AT$3:$BE$3&lt;AY$3)*$AH180:$AS180))),2))</f>
        <v/>
      </c>
      <c r="AZ180">
        <f>IF(AN180&lt;=0,0,ROUND(MIN(AN180,MAX(0,$F180-SUMPRODUCT(($AT$3:$BE$3&lt;AZ$3)*$AH180:$AS180))),2))</f>
        <v/>
      </c>
      <c r="BA180">
        <f>IF(AO180&lt;=0,0,ROUND(MIN(AO180,MAX(0,$F180-SUMPRODUCT(($AT$3:$BE$3&lt;BA$3)*$AH180:$AS180))),2))</f>
        <v/>
      </c>
      <c r="BB180">
        <f>IF(AP180&lt;=0,0,ROUND(MIN(AP180,MAX(0,$F180-SUMPRODUCT(($AT$3:$BE$3&lt;BB$3)*$AH180:$AS180))),2))</f>
        <v/>
      </c>
      <c r="BC180">
        <f>IF(AQ180&lt;=0,0,ROUND(MIN(AQ180,MAX(0,$F180-SUMPRODUCT(($AT$3:$BE$3&lt;BC$3)*$AH180:$AS180))),2))</f>
        <v/>
      </c>
      <c r="BD180">
        <f>IF(AR180&lt;=0,0,ROUND(MIN(AR180,MAX(0,$F180-SUMPRODUCT(($AT$3:$BE$3&lt;BD$3)*$AH180:$AS180))),2))</f>
        <v/>
      </c>
      <c r="BE180">
        <f>IF(AS180&lt;=0,0,ROUND(MIN(AS180,MAX(0,$F180-SUMPRODUCT(($AT$3:$BE$3&lt;BE$3)*$AH180:$AS180))),2))</f>
        <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row>
    <row r="181">
      <c r="A181" t="n">
        <v>176</v>
      </c>
      <c r="B181" s="29">
        <f>Months!B181</f>
        <v/>
      </c>
      <c r="C181">
        <f>Months!C181</f>
        <v/>
      </c>
      <c r="D181">
        <f>Months!D181</f>
        <v/>
      </c>
      <c r="E181">
        <f>SUM(V181:AG181)</f>
        <v/>
      </c>
      <c r="F181">
        <f>MAX(0,ROUND(C181+D181-E181,2))</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f>IF(AH181&lt;=0,0,ROUND(MIN(AH181,MAX(0,$F181-SUMPRODUCT(($AT$3:$BE$3&lt;AT$3)*$AH181:$AS181))),2))</f>
        <v/>
      </c>
      <c r="AU181">
        <f>IF(AI181&lt;=0,0,ROUND(MIN(AI181,MAX(0,$F181-SUMPRODUCT(($AT$3:$BE$3&lt;AU$3)*$AH181:$AS181))),2))</f>
        <v/>
      </c>
      <c r="AV181">
        <f>IF(AJ181&lt;=0,0,ROUND(MIN(AJ181,MAX(0,$F181-SUMPRODUCT(($AT$3:$BE$3&lt;AV$3)*$AH181:$AS181))),2))</f>
        <v/>
      </c>
      <c r="AW181">
        <f>IF(AK181&lt;=0,0,ROUND(MIN(AK181,MAX(0,$F181-SUMPRODUCT(($AT$3:$BE$3&lt;AW$3)*$AH181:$AS181))),2))</f>
        <v/>
      </c>
      <c r="AX181">
        <f>IF(AL181&lt;=0,0,ROUND(MIN(AL181,MAX(0,$F181-SUMPRODUCT(($AT$3:$BE$3&lt;AX$3)*$AH181:$AS181))),2))</f>
        <v/>
      </c>
      <c r="AY181">
        <f>IF(AM181&lt;=0,0,ROUND(MIN(AM181,MAX(0,$F181-SUMPRODUCT(($AT$3:$BE$3&lt;AY$3)*$AH181:$AS181))),2))</f>
        <v/>
      </c>
      <c r="AZ181">
        <f>IF(AN181&lt;=0,0,ROUND(MIN(AN181,MAX(0,$F181-SUMPRODUCT(($AT$3:$BE$3&lt;AZ$3)*$AH181:$AS181))),2))</f>
        <v/>
      </c>
      <c r="BA181">
        <f>IF(AO181&lt;=0,0,ROUND(MIN(AO181,MAX(0,$F181-SUMPRODUCT(($AT$3:$BE$3&lt;BA$3)*$AH181:$AS181))),2))</f>
        <v/>
      </c>
      <c r="BB181">
        <f>IF(AP181&lt;=0,0,ROUND(MIN(AP181,MAX(0,$F181-SUMPRODUCT(($AT$3:$BE$3&lt;BB$3)*$AH181:$AS181))),2))</f>
        <v/>
      </c>
      <c r="BC181">
        <f>IF(AQ181&lt;=0,0,ROUND(MIN(AQ181,MAX(0,$F181-SUMPRODUCT(($AT$3:$BE$3&lt;BC$3)*$AH181:$AS181))),2))</f>
        <v/>
      </c>
      <c r="BD181">
        <f>IF(AR181&lt;=0,0,ROUND(MIN(AR181,MAX(0,$F181-SUMPRODUCT(($AT$3:$BE$3&lt;BD$3)*$AH181:$AS181))),2))</f>
        <v/>
      </c>
      <c r="BE181">
        <f>IF(AS181&lt;=0,0,ROUND(MIN(AS181,MAX(0,$F181-SUMPRODUCT(($AT$3:$BE$3&lt;BE$3)*$AH181:$AS181))),2))</f>
        <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row>
    <row r="182">
      <c r="A182" t="n">
        <v>177</v>
      </c>
      <c r="B182" s="29">
        <f>Months!B182</f>
        <v/>
      </c>
      <c r="C182">
        <f>Months!C182</f>
        <v/>
      </c>
      <c r="D182">
        <f>Months!D182</f>
        <v/>
      </c>
      <c r="E182">
        <f>SUM(V182:AG182)</f>
        <v/>
      </c>
      <c r="F182">
        <f>MAX(0,ROUND(C182+D182-E182,2))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f>IF(AH182&lt;=0,0,ROUND(MIN(AH182,MAX(0,$F182-SUMPRODUCT(($AT$3:$BE$3&lt;AT$3)*$AH182:$AS182))),2))</f>
        <v/>
      </c>
      <c r="AU182">
        <f>IF(AI182&lt;=0,0,ROUND(MIN(AI182,MAX(0,$F182-SUMPRODUCT(($AT$3:$BE$3&lt;AU$3)*$AH182:$AS182))),2))</f>
        <v/>
      </c>
      <c r="AV182">
        <f>IF(AJ182&lt;=0,0,ROUND(MIN(AJ182,MAX(0,$F182-SUMPRODUCT(($AT$3:$BE$3&lt;AV$3)*$AH182:$AS182))),2))</f>
        <v/>
      </c>
      <c r="AW182">
        <f>IF(AK182&lt;=0,0,ROUND(MIN(AK182,MAX(0,$F182-SUMPRODUCT(($AT$3:$BE$3&lt;AW$3)*$AH182:$AS182))),2))</f>
        <v/>
      </c>
      <c r="AX182">
        <f>IF(AL182&lt;=0,0,ROUND(MIN(AL182,MAX(0,$F182-SUMPRODUCT(($AT$3:$BE$3&lt;AX$3)*$AH182:$AS182))),2))</f>
        <v/>
      </c>
      <c r="AY182">
        <f>IF(AM182&lt;=0,0,ROUND(MIN(AM182,MAX(0,$F182-SUMPRODUCT(($AT$3:$BE$3&lt;AY$3)*$AH182:$AS182))),2))</f>
        <v/>
      </c>
      <c r="AZ182">
        <f>IF(AN182&lt;=0,0,ROUND(MIN(AN182,MAX(0,$F182-SUMPRODUCT(($AT$3:$BE$3&lt;AZ$3)*$AH182:$AS182))),2))</f>
        <v/>
      </c>
      <c r="BA182">
        <f>IF(AO182&lt;=0,0,ROUND(MIN(AO182,MAX(0,$F182-SUMPRODUCT(($AT$3:$BE$3&lt;BA$3)*$AH182:$AS182))),2))</f>
        <v/>
      </c>
      <c r="BB182">
        <f>IF(AP182&lt;=0,0,ROUND(MIN(AP182,MAX(0,$F182-SUMPRODUCT(($AT$3:$BE$3&lt;BB$3)*$AH182:$AS182))),2))</f>
        <v/>
      </c>
      <c r="BC182">
        <f>IF(AQ182&lt;=0,0,ROUND(MIN(AQ182,MAX(0,$F182-SUMPRODUCT(($AT$3:$BE$3&lt;BC$3)*$AH182:$AS182))),2))</f>
        <v/>
      </c>
      <c r="BD182">
        <f>IF(AR182&lt;=0,0,ROUND(MIN(AR182,MAX(0,$F182-SUMPRODUCT(($AT$3:$BE$3&lt;BD$3)*$AH182:$AS182))),2))</f>
        <v/>
      </c>
      <c r="BE182">
        <f>IF(AS182&lt;=0,0,ROUND(MIN(AS182,MAX(0,$F182-SUMPRODUCT(($AT$3:$BE$3&lt;BE$3)*$AH182:$AS182))),2))</f>
        <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row>
    <row r="183">
      <c r="A183" t="n">
        <v>178</v>
      </c>
      <c r="B183" s="29">
        <f>Months!B183</f>
        <v/>
      </c>
      <c r="C183">
        <f>Months!C183</f>
        <v/>
      </c>
      <c r="D183">
        <f>Months!D183</f>
        <v/>
      </c>
      <c r="E183">
        <f>SUM(V183:AG183)</f>
        <v/>
      </c>
      <c r="F183">
        <f>MAX(0,ROUND(C183+D183-E183,2))</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f>IF(AH183&lt;=0,0,ROUND(MIN(AH183,MAX(0,$F183-SUMPRODUCT(($AT$3:$BE$3&lt;AT$3)*$AH183:$AS183))),2))</f>
        <v/>
      </c>
      <c r="AU183">
        <f>IF(AI183&lt;=0,0,ROUND(MIN(AI183,MAX(0,$F183-SUMPRODUCT(($AT$3:$BE$3&lt;AU$3)*$AH183:$AS183))),2))</f>
        <v/>
      </c>
      <c r="AV183">
        <f>IF(AJ183&lt;=0,0,ROUND(MIN(AJ183,MAX(0,$F183-SUMPRODUCT(($AT$3:$BE$3&lt;AV$3)*$AH183:$AS183))),2))</f>
        <v/>
      </c>
      <c r="AW183">
        <f>IF(AK183&lt;=0,0,ROUND(MIN(AK183,MAX(0,$F183-SUMPRODUCT(($AT$3:$BE$3&lt;AW$3)*$AH183:$AS183))),2))</f>
        <v/>
      </c>
      <c r="AX183">
        <f>IF(AL183&lt;=0,0,ROUND(MIN(AL183,MAX(0,$F183-SUMPRODUCT(($AT$3:$BE$3&lt;AX$3)*$AH183:$AS183))),2))</f>
        <v/>
      </c>
      <c r="AY183">
        <f>IF(AM183&lt;=0,0,ROUND(MIN(AM183,MAX(0,$F183-SUMPRODUCT(($AT$3:$BE$3&lt;AY$3)*$AH183:$AS183))),2))</f>
        <v/>
      </c>
      <c r="AZ183">
        <f>IF(AN183&lt;=0,0,ROUND(MIN(AN183,MAX(0,$F183-SUMPRODUCT(($AT$3:$BE$3&lt;AZ$3)*$AH183:$AS183))),2))</f>
        <v/>
      </c>
      <c r="BA183">
        <f>IF(AO183&lt;=0,0,ROUND(MIN(AO183,MAX(0,$F183-SUMPRODUCT(($AT$3:$BE$3&lt;BA$3)*$AH183:$AS183))),2))</f>
        <v/>
      </c>
      <c r="BB183">
        <f>IF(AP183&lt;=0,0,ROUND(MIN(AP183,MAX(0,$F183-SUMPRODUCT(($AT$3:$BE$3&lt;BB$3)*$AH183:$AS183))),2))</f>
        <v/>
      </c>
      <c r="BC183">
        <f>IF(AQ183&lt;=0,0,ROUND(MIN(AQ183,MAX(0,$F183-SUMPRODUCT(($AT$3:$BE$3&lt;BC$3)*$AH183:$AS183))),2))</f>
        <v/>
      </c>
      <c r="BD183">
        <f>IF(AR183&lt;=0,0,ROUND(MIN(AR183,MAX(0,$F183-SUMPRODUCT(($AT$3:$BE$3&lt;BD$3)*$AH183:$AS183))),2))</f>
        <v/>
      </c>
      <c r="BE183">
        <f>IF(AS183&lt;=0,0,ROUND(MIN(AS183,MAX(0,$F183-SUMPRODUCT(($AT$3:$BE$3&lt;BE$3)*$AH183:$AS183))),2))</f>
        <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row>
    <row r="184">
      <c r="A184" t="n">
        <v>179</v>
      </c>
      <c r="B184" s="29">
        <f>Months!B184</f>
        <v/>
      </c>
      <c r="C184">
        <f>Months!C184</f>
        <v/>
      </c>
      <c r="D184">
        <f>Months!D184</f>
        <v/>
      </c>
      <c r="E184">
        <f>SUM(V184:AG184)</f>
        <v/>
      </c>
      <c r="F184">
        <f>MAX(0,ROUND(C184+D184-E184,2))</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f>IF(AH184&lt;=0,0,ROUND(MIN(AH184,MAX(0,$F184-SUMPRODUCT(($AT$3:$BE$3&lt;AT$3)*$AH184:$AS184))),2))</f>
        <v/>
      </c>
      <c r="AU184">
        <f>IF(AI184&lt;=0,0,ROUND(MIN(AI184,MAX(0,$F184-SUMPRODUCT(($AT$3:$BE$3&lt;AU$3)*$AH184:$AS184))),2))</f>
        <v/>
      </c>
      <c r="AV184">
        <f>IF(AJ184&lt;=0,0,ROUND(MIN(AJ184,MAX(0,$F184-SUMPRODUCT(($AT$3:$BE$3&lt;AV$3)*$AH184:$AS184))),2))</f>
        <v/>
      </c>
      <c r="AW184">
        <f>IF(AK184&lt;=0,0,ROUND(MIN(AK184,MAX(0,$F184-SUMPRODUCT(($AT$3:$BE$3&lt;AW$3)*$AH184:$AS184))),2))</f>
        <v/>
      </c>
      <c r="AX184">
        <f>IF(AL184&lt;=0,0,ROUND(MIN(AL184,MAX(0,$F184-SUMPRODUCT(($AT$3:$BE$3&lt;AX$3)*$AH184:$AS184))),2))</f>
        <v/>
      </c>
      <c r="AY184">
        <f>IF(AM184&lt;=0,0,ROUND(MIN(AM184,MAX(0,$F184-SUMPRODUCT(($AT$3:$BE$3&lt;AY$3)*$AH184:$AS184))),2))</f>
        <v/>
      </c>
      <c r="AZ184">
        <f>IF(AN184&lt;=0,0,ROUND(MIN(AN184,MAX(0,$F184-SUMPRODUCT(($AT$3:$BE$3&lt;AZ$3)*$AH184:$AS184))),2))</f>
        <v/>
      </c>
      <c r="BA184">
        <f>IF(AO184&lt;=0,0,ROUND(MIN(AO184,MAX(0,$F184-SUMPRODUCT(($AT$3:$BE$3&lt;BA$3)*$AH184:$AS184))),2))</f>
        <v/>
      </c>
      <c r="BB184">
        <f>IF(AP184&lt;=0,0,ROUND(MIN(AP184,MAX(0,$F184-SUMPRODUCT(($AT$3:$BE$3&lt;BB$3)*$AH184:$AS184))),2))</f>
        <v/>
      </c>
      <c r="BC184">
        <f>IF(AQ184&lt;=0,0,ROUND(MIN(AQ184,MAX(0,$F184-SUMPRODUCT(($AT$3:$BE$3&lt;BC$3)*$AH184:$AS184))),2))</f>
        <v/>
      </c>
      <c r="BD184">
        <f>IF(AR184&lt;=0,0,ROUND(MIN(AR184,MAX(0,$F184-SUMPRODUCT(($AT$3:$BE$3&lt;BD$3)*$AH184:$AS184))),2))</f>
        <v/>
      </c>
      <c r="BE184">
        <f>IF(AS184&lt;=0,0,ROUND(MIN(AS184,MAX(0,$F184-SUMPRODUCT(($AT$3:$BE$3&lt;BE$3)*$AH184:$AS184))),2))</f>
        <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row>
    <row r="185">
      <c r="A185" t="n">
        <v>180</v>
      </c>
      <c r="B185" s="29">
        <f>Months!B185</f>
        <v/>
      </c>
      <c r="C185">
        <f>Months!C185</f>
        <v/>
      </c>
      <c r="D185">
        <f>Months!D185</f>
        <v/>
      </c>
      <c r="E185">
        <f>SUM(V185:AG185)</f>
        <v/>
      </c>
      <c r="F185">
        <f>MAX(0,ROUND(C185+D185-E185,2))</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f>IF(AH185&lt;=0,0,ROUND(MIN(AH185,MAX(0,$F185-SUMPRODUCT(($AT$3:$BE$3&lt;AT$3)*$AH185:$AS185))),2))</f>
        <v/>
      </c>
      <c r="AU185">
        <f>IF(AI185&lt;=0,0,ROUND(MIN(AI185,MAX(0,$F185-SUMPRODUCT(($AT$3:$BE$3&lt;AU$3)*$AH185:$AS185))),2))</f>
        <v/>
      </c>
      <c r="AV185">
        <f>IF(AJ185&lt;=0,0,ROUND(MIN(AJ185,MAX(0,$F185-SUMPRODUCT(($AT$3:$BE$3&lt;AV$3)*$AH185:$AS185))),2))</f>
        <v/>
      </c>
      <c r="AW185">
        <f>IF(AK185&lt;=0,0,ROUND(MIN(AK185,MAX(0,$F185-SUMPRODUCT(($AT$3:$BE$3&lt;AW$3)*$AH185:$AS185))),2))</f>
        <v/>
      </c>
      <c r="AX185">
        <f>IF(AL185&lt;=0,0,ROUND(MIN(AL185,MAX(0,$F185-SUMPRODUCT(($AT$3:$BE$3&lt;AX$3)*$AH185:$AS185))),2))</f>
        <v/>
      </c>
      <c r="AY185">
        <f>IF(AM185&lt;=0,0,ROUND(MIN(AM185,MAX(0,$F185-SUMPRODUCT(($AT$3:$BE$3&lt;AY$3)*$AH185:$AS185))),2))</f>
        <v/>
      </c>
      <c r="AZ185">
        <f>IF(AN185&lt;=0,0,ROUND(MIN(AN185,MAX(0,$F185-SUMPRODUCT(($AT$3:$BE$3&lt;AZ$3)*$AH185:$AS185))),2))</f>
        <v/>
      </c>
      <c r="BA185">
        <f>IF(AO185&lt;=0,0,ROUND(MIN(AO185,MAX(0,$F185-SUMPRODUCT(($AT$3:$BE$3&lt;BA$3)*$AH185:$AS185))),2))</f>
        <v/>
      </c>
      <c r="BB185">
        <f>IF(AP185&lt;=0,0,ROUND(MIN(AP185,MAX(0,$F185-SUMPRODUCT(($AT$3:$BE$3&lt;BB$3)*$AH185:$AS185))),2))</f>
        <v/>
      </c>
      <c r="BC185">
        <f>IF(AQ185&lt;=0,0,ROUND(MIN(AQ185,MAX(0,$F185-SUMPRODUCT(($AT$3:$BE$3&lt;BC$3)*$AH185:$AS185))),2))</f>
        <v/>
      </c>
      <c r="BD185">
        <f>IF(AR185&lt;=0,0,ROUND(MIN(AR185,MAX(0,$F185-SUMPRODUCT(($AT$3:$BE$3&lt;BD$3)*$AH185:$AS185))),2))</f>
        <v/>
      </c>
      <c r="BE185">
        <f>IF(AS185&lt;=0,0,ROUND(MIN(AS185,MAX(0,$F185-SUMPRODUCT(($AT$3:$BE$3&lt;BE$3)*$AH185:$AS185))),2))</f>
        <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row>
    <row r="186">
      <c r="A186" t="n">
        <v>181</v>
      </c>
      <c r="B186" s="29">
        <f>Months!B186</f>
        <v/>
      </c>
      <c r="C186">
        <f>Months!C186</f>
        <v/>
      </c>
      <c r="D186">
        <f>Months!D186</f>
        <v/>
      </c>
      <c r="E186">
        <f>SUM(V186:AG186)</f>
        <v/>
      </c>
      <c r="F186">
        <f>MAX(0,ROUND(C186+D186-E186,2))</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f>IF(AH186&lt;=0,0,ROUND(MIN(AH186,MAX(0,$F186-SUMPRODUCT(($AT$3:$BE$3&lt;AT$3)*$AH186:$AS186))),2))</f>
        <v/>
      </c>
      <c r="AU186">
        <f>IF(AI186&lt;=0,0,ROUND(MIN(AI186,MAX(0,$F186-SUMPRODUCT(($AT$3:$BE$3&lt;AU$3)*$AH186:$AS186))),2))</f>
        <v/>
      </c>
      <c r="AV186">
        <f>IF(AJ186&lt;=0,0,ROUND(MIN(AJ186,MAX(0,$F186-SUMPRODUCT(($AT$3:$BE$3&lt;AV$3)*$AH186:$AS186))),2))</f>
        <v/>
      </c>
      <c r="AW186">
        <f>IF(AK186&lt;=0,0,ROUND(MIN(AK186,MAX(0,$F186-SUMPRODUCT(($AT$3:$BE$3&lt;AW$3)*$AH186:$AS186))),2))</f>
        <v/>
      </c>
      <c r="AX186">
        <f>IF(AL186&lt;=0,0,ROUND(MIN(AL186,MAX(0,$F186-SUMPRODUCT(($AT$3:$BE$3&lt;AX$3)*$AH186:$AS186))),2))</f>
        <v/>
      </c>
      <c r="AY186">
        <f>IF(AM186&lt;=0,0,ROUND(MIN(AM186,MAX(0,$F186-SUMPRODUCT(($AT$3:$BE$3&lt;AY$3)*$AH186:$AS186))),2))</f>
        <v/>
      </c>
      <c r="AZ186">
        <f>IF(AN186&lt;=0,0,ROUND(MIN(AN186,MAX(0,$F186-SUMPRODUCT(($AT$3:$BE$3&lt;AZ$3)*$AH186:$AS186))),2))</f>
        <v/>
      </c>
      <c r="BA186">
        <f>IF(AO186&lt;=0,0,ROUND(MIN(AO186,MAX(0,$F186-SUMPRODUCT(($AT$3:$BE$3&lt;BA$3)*$AH186:$AS186))),2))</f>
        <v/>
      </c>
      <c r="BB186">
        <f>IF(AP186&lt;=0,0,ROUND(MIN(AP186,MAX(0,$F186-SUMPRODUCT(($AT$3:$BE$3&lt;BB$3)*$AH186:$AS186))),2))</f>
        <v/>
      </c>
      <c r="BC186">
        <f>IF(AQ186&lt;=0,0,ROUND(MIN(AQ186,MAX(0,$F186-SUMPRODUCT(($AT$3:$BE$3&lt;BC$3)*$AH186:$AS186))),2))</f>
        <v/>
      </c>
      <c r="BD186">
        <f>IF(AR186&lt;=0,0,ROUND(MIN(AR186,MAX(0,$F186-SUMPRODUCT(($AT$3:$BE$3&lt;BD$3)*$AH186:$AS186))),2))</f>
        <v/>
      </c>
      <c r="BE186">
        <f>IF(AS186&lt;=0,0,ROUND(MIN(AS186,MAX(0,$F186-SUMPRODUCT(($AT$3:$BE$3&lt;BE$3)*$AH186:$AS186))),2))</f>
        <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row>
    <row r="187">
      <c r="A187" t="n">
        <v>182</v>
      </c>
      <c r="B187" s="29">
        <f>Months!B187</f>
        <v/>
      </c>
      <c r="C187">
        <f>Months!C187</f>
        <v/>
      </c>
      <c r="D187">
        <f>Months!D187</f>
        <v/>
      </c>
      <c r="E187">
        <f>SUM(V187:AG187)</f>
        <v/>
      </c>
      <c r="F187">
        <f>MAX(0,ROUND(C187+D187-E187,2))</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f>IF(AH187&lt;=0,0,ROUND(MIN(AH187,MAX(0,$F187-SUMPRODUCT(($AT$3:$BE$3&lt;AT$3)*$AH187:$AS187))),2))</f>
        <v/>
      </c>
      <c r="AU187">
        <f>IF(AI187&lt;=0,0,ROUND(MIN(AI187,MAX(0,$F187-SUMPRODUCT(($AT$3:$BE$3&lt;AU$3)*$AH187:$AS187))),2))</f>
        <v/>
      </c>
      <c r="AV187">
        <f>IF(AJ187&lt;=0,0,ROUND(MIN(AJ187,MAX(0,$F187-SUMPRODUCT(($AT$3:$BE$3&lt;AV$3)*$AH187:$AS187))),2))</f>
        <v/>
      </c>
      <c r="AW187">
        <f>IF(AK187&lt;=0,0,ROUND(MIN(AK187,MAX(0,$F187-SUMPRODUCT(($AT$3:$BE$3&lt;AW$3)*$AH187:$AS187))),2))</f>
        <v/>
      </c>
      <c r="AX187">
        <f>IF(AL187&lt;=0,0,ROUND(MIN(AL187,MAX(0,$F187-SUMPRODUCT(($AT$3:$BE$3&lt;AX$3)*$AH187:$AS187))),2))</f>
        <v/>
      </c>
      <c r="AY187">
        <f>IF(AM187&lt;=0,0,ROUND(MIN(AM187,MAX(0,$F187-SUMPRODUCT(($AT$3:$BE$3&lt;AY$3)*$AH187:$AS187))),2))</f>
        <v/>
      </c>
      <c r="AZ187">
        <f>IF(AN187&lt;=0,0,ROUND(MIN(AN187,MAX(0,$F187-SUMPRODUCT(($AT$3:$BE$3&lt;AZ$3)*$AH187:$AS187))),2))</f>
        <v/>
      </c>
      <c r="BA187">
        <f>IF(AO187&lt;=0,0,ROUND(MIN(AO187,MAX(0,$F187-SUMPRODUCT(($AT$3:$BE$3&lt;BA$3)*$AH187:$AS187))),2))</f>
        <v/>
      </c>
      <c r="BB187">
        <f>IF(AP187&lt;=0,0,ROUND(MIN(AP187,MAX(0,$F187-SUMPRODUCT(($AT$3:$BE$3&lt;BB$3)*$AH187:$AS187))),2))</f>
        <v/>
      </c>
      <c r="BC187">
        <f>IF(AQ187&lt;=0,0,ROUND(MIN(AQ187,MAX(0,$F187-SUMPRODUCT(($AT$3:$BE$3&lt;BC$3)*$AH187:$AS187))),2))</f>
        <v/>
      </c>
      <c r="BD187">
        <f>IF(AR187&lt;=0,0,ROUND(MIN(AR187,MAX(0,$F187-SUMPRODUCT(($AT$3:$BE$3&lt;BD$3)*$AH187:$AS187))),2))</f>
        <v/>
      </c>
      <c r="BE187">
        <f>IF(AS187&lt;=0,0,ROUND(MIN(AS187,MAX(0,$F187-SUMPRODUCT(($AT$3:$BE$3&lt;BE$3)*$AH187:$AS187))),2))</f>
        <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row>
    <row r="188">
      <c r="A188" t="n">
        <v>183</v>
      </c>
      <c r="B188" s="29">
        <f>Months!B188</f>
        <v/>
      </c>
      <c r="C188">
        <f>Months!C188</f>
        <v/>
      </c>
      <c r="D188">
        <f>Months!D188</f>
        <v/>
      </c>
      <c r="E188">
        <f>SUM(V188:AG188)</f>
        <v/>
      </c>
      <c r="F188">
        <f>MAX(0,ROUND(C188+D188-E188,2))</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f>IF(AH188&lt;=0,0,ROUND(MIN(AH188,MAX(0,$F188-SUMPRODUCT(($AT$3:$BE$3&lt;AT$3)*$AH188:$AS188))),2))</f>
        <v/>
      </c>
      <c r="AU188">
        <f>IF(AI188&lt;=0,0,ROUND(MIN(AI188,MAX(0,$F188-SUMPRODUCT(($AT$3:$BE$3&lt;AU$3)*$AH188:$AS188))),2))</f>
        <v/>
      </c>
      <c r="AV188">
        <f>IF(AJ188&lt;=0,0,ROUND(MIN(AJ188,MAX(0,$F188-SUMPRODUCT(($AT$3:$BE$3&lt;AV$3)*$AH188:$AS188))),2))</f>
        <v/>
      </c>
      <c r="AW188">
        <f>IF(AK188&lt;=0,0,ROUND(MIN(AK188,MAX(0,$F188-SUMPRODUCT(($AT$3:$BE$3&lt;AW$3)*$AH188:$AS188))),2))</f>
        <v/>
      </c>
      <c r="AX188">
        <f>IF(AL188&lt;=0,0,ROUND(MIN(AL188,MAX(0,$F188-SUMPRODUCT(($AT$3:$BE$3&lt;AX$3)*$AH188:$AS188))),2))</f>
        <v/>
      </c>
      <c r="AY188">
        <f>IF(AM188&lt;=0,0,ROUND(MIN(AM188,MAX(0,$F188-SUMPRODUCT(($AT$3:$BE$3&lt;AY$3)*$AH188:$AS188))),2))</f>
        <v/>
      </c>
      <c r="AZ188">
        <f>IF(AN188&lt;=0,0,ROUND(MIN(AN188,MAX(0,$F188-SUMPRODUCT(($AT$3:$BE$3&lt;AZ$3)*$AH188:$AS188))),2))</f>
        <v/>
      </c>
      <c r="BA188">
        <f>IF(AO188&lt;=0,0,ROUND(MIN(AO188,MAX(0,$F188-SUMPRODUCT(($AT$3:$BE$3&lt;BA$3)*$AH188:$AS188))),2))</f>
        <v/>
      </c>
      <c r="BB188">
        <f>IF(AP188&lt;=0,0,ROUND(MIN(AP188,MAX(0,$F188-SUMPRODUCT(($AT$3:$BE$3&lt;BB$3)*$AH188:$AS188))),2))</f>
        <v/>
      </c>
      <c r="BC188">
        <f>IF(AQ188&lt;=0,0,ROUND(MIN(AQ188,MAX(0,$F188-SUMPRODUCT(($AT$3:$BE$3&lt;BC$3)*$AH188:$AS188))),2))</f>
        <v/>
      </c>
      <c r="BD188">
        <f>IF(AR188&lt;=0,0,ROUND(MIN(AR188,MAX(0,$F188-SUMPRODUCT(($AT$3:$BE$3&lt;BD$3)*$AH188:$AS188))),2))</f>
        <v/>
      </c>
      <c r="BE188">
        <f>IF(AS188&lt;=0,0,ROUND(MIN(AS188,MAX(0,$F188-SUMPRODUCT(($AT$3:$BE$3&lt;BE$3)*$AH188:$AS188))),2))</f>
        <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row>
    <row r="189">
      <c r="A189" t="n">
        <v>184</v>
      </c>
      <c r="B189" s="29">
        <f>Months!B189</f>
        <v/>
      </c>
      <c r="C189">
        <f>Months!C189</f>
        <v/>
      </c>
      <c r="D189">
        <f>Months!D189</f>
        <v/>
      </c>
      <c r="E189">
        <f>SUM(V189:AG189)</f>
        <v/>
      </c>
      <c r="F189">
        <f>MAX(0,ROUND(C189+D189-E189,2))</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f>IF(AH189&lt;=0,0,ROUND(MIN(AH189,MAX(0,$F189-SUMPRODUCT(($AT$3:$BE$3&lt;AT$3)*$AH189:$AS189))),2))</f>
        <v/>
      </c>
      <c r="AU189">
        <f>IF(AI189&lt;=0,0,ROUND(MIN(AI189,MAX(0,$F189-SUMPRODUCT(($AT$3:$BE$3&lt;AU$3)*$AH189:$AS189))),2))</f>
        <v/>
      </c>
      <c r="AV189">
        <f>IF(AJ189&lt;=0,0,ROUND(MIN(AJ189,MAX(0,$F189-SUMPRODUCT(($AT$3:$BE$3&lt;AV$3)*$AH189:$AS189))),2))</f>
        <v/>
      </c>
      <c r="AW189">
        <f>IF(AK189&lt;=0,0,ROUND(MIN(AK189,MAX(0,$F189-SUMPRODUCT(($AT$3:$BE$3&lt;AW$3)*$AH189:$AS189))),2))</f>
        <v/>
      </c>
      <c r="AX189">
        <f>IF(AL189&lt;=0,0,ROUND(MIN(AL189,MAX(0,$F189-SUMPRODUCT(($AT$3:$BE$3&lt;AX$3)*$AH189:$AS189))),2))</f>
        <v/>
      </c>
      <c r="AY189">
        <f>IF(AM189&lt;=0,0,ROUND(MIN(AM189,MAX(0,$F189-SUMPRODUCT(($AT$3:$BE$3&lt;AY$3)*$AH189:$AS189))),2))</f>
        <v/>
      </c>
      <c r="AZ189">
        <f>IF(AN189&lt;=0,0,ROUND(MIN(AN189,MAX(0,$F189-SUMPRODUCT(($AT$3:$BE$3&lt;AZ$3)*$AH189:$AS189))),2))</f>
        <v/>
      </c>
      <c r="BA189">
        <f>IF(AO189&lt;=0,0,ROUND(MIN(AO189,MAX(0,$F189-SUMPRODUCT(($AT$3:$BE$3&lt;BA$3)*$AH189:$AS189))),2))</f>
        <v/>
      </c>
      <c r="BB189">
        <f>IF(AP189&lt;=0,0,ROUND(MIN(AP189,MAX(0,$F189-SUMPRODUCT(($AT$3:$BE$3&lt;BB$3)*$AH189:$AS189))),2))</f>
        <v/>
      </c>
      <c r="BC189">
        <f>IF(AQ189&lt;=0,0,ROUND(MIN(AQ189,MAX(0,$F189-SUMPRODUCT(($AT$3:$BE$3&lt;BC$3)*$AH189:$AS189))),2))</f>
        <v/>
      </c>
      <c r="BD189">
        <f>IF(AR189&lt;=0,0,ROUND(MIN(AR189,MAX(0,$F189-SUMPRODUCT(($AT$3:$BE$3&lt;BD$3)*$AH189:$AS189))),2))</f>
        <v/>
      </c>
      <c r="BE189">
        <f>IF(AS189&lt;=0,0,ROUND(MIN(AS189,MAX(0,$F189-SUMPRODUCT(($AT$3:$BE$3&lt;BE$3)*$AH189:$AS189))),2))</f>
        <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row>
    <row r="190">
      <c r="A190" t="n">
        <v>185</v>
      </c>
      <c r="B190" s="29">
        <f>Months!B190</f>
        <v/>
      </c>
      <c r="C190">
        <f>Months!C190</f>
        <v/>
      </c>
      <c r="D190">
        <f>Months!D190</f>
        <v/>
      </c>
      <c r="E190">
        <f>SUM(V190:AG190)</f>
        <v/>
      </c>
      <c r="F190">
        <f>MAX(0,ROUND(C190+D190-E190,2))</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f>IF(AH190&lt;=0,0,ROUND(MIN(AH190,MAX(0,$F190-SUMPRODUCT(($AT$3:$BE$3&lt;AT$3)*$AH190:$AS190))),2))</f>
        <v/>
      </c>
      <c r="AU190">
        <f>IF(AI190&lt;=0,0,ROUND(MIN(AI190,MAX(0,$F190-SUMPRODUCT(($AT$3:$BE$3&lt;AU$3)*$AH190:$AS190))),2))</f>
        <v/>
      </c>
      <c r="AV190">
        <f>IF(AJ190&lt;=0,0,ROUND(MIN(AJ190,MAX(0,$F190-SUMPRODUCT(($AT$3:$BE$3&lt;AV$3)*$AH190:$AS190))),2))</f>
        <v/>
      </c>
      <c r="AW190">
        <f>IF(AK190&lt;=0,0,ROUND(MIN(AK190,MAX(0,$F190-SUMPRODUCT(($AT$3:$BE$3&lt;AW$3)*$AH190:$AS190))),2))</f>
        <v/>
      </c>
      <c r="AX190">
        <f>IF(AL190&lt;=0,0,ROUND(MIN(AL190,MAX(0,$F190-SUMPRODUCT(($AT$3:$BE$3&lt;AX$3)*$AH190:$AS190))),2))</f>
        <v/>
      </c>
      <c r="AY190">
        <f>IF(AM190&lt;=0,0,ROUND(MIN(AM190,MAX(0,$F190-SUMPRODUCT(($AT$3:$BE$3&lt;AY$3)*$AH190:$AS190))),2))</f>
        <v/>
      </c>
      <c r="AZ190">
        <f>IF(AN190&lt;=0,0,ROUND(MIN(AN190,MAX(0,$F190-SUMPRODUCT(($AT$3:$BE$3&lt;AZ$3)*$AH190:$AS190))),2))</f>
        <v/>
      </c>
      <c r="BA190">
        <f>IF(AO190&lt;=0,0,ROUND(MIN(AO190,MAX(0,$F190-SUMPRODUCT(($AT$3:$BE$3&lt;BA$3)*$AH190:$AS190))),2))</f>
        <v/>
      </c>
      <c r="BB190">
        <f>IF(AP190&lt;=0,0,ROUND(MIN(AP190,MAX(0,$F190-SUMPRODUCT(($AT$3:$BE$3&lt;BB$3)*$AH190:$AS190))),2))</f>
        <v/>
      </c>
      <c r="BC190">
        <f>IF(AQ190&lt;=0,0,ROUND(MIN(AQ190,MAX(0,$F190-SUMPRODUCT(($AT$3:$BE$3&lt;BC$3)*$AH190:$AS190))),2))</f>
        <v/>
      </c>
      <c r="BD190">
        <f>IF(AR190&lt;=0,0,ROUND(MIN(AR190,MAX(0,$F190-SUMPRODUCT(($AT$3:$BE$3&lt;BD$3)*$AH190:$AS190))),2))</f>
        <v/>
      </c>
      <c r="BE190">
        <f>IF(AS190&lt;=0,0,ROUND(MIN(AS190,MAX(0,$F190-SUMPRODUCT(($AT$3:$BE$3&lt;BE$3)*$AH190:$AS190))),2))</f>
        <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row>
    <row r="191">
      <c r="A191" t="n">
        <v>186</v>
      </c>
      <c r="B191" s="29">
        <f>Months!B191</f>
        <v/>
      </c>
      <c r="C191">
        <f>Months!C191</f>
        <v/>
      </c>
      <c r="D191">
        <f>Months!D191</f>
        <v/>
      </c>
      <c r="E191">
        <f>SUM(V191:AG191)</f>
        <v/>
      </c>
      <c r="F191">
        <f>MAX(0,ROUND(C191+D191-E191,2))</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f>IF(AH191&lt;=0,0,ROUND(MIN(AH191,MAX(0,$F191-SUMPRODUCT(($AT$3:$BE$3&lt;AT$3)*$AH191:$AS191))),2))</f>
        <v/>
      </c>
      <c r="AU191">
        <f>IF(AI191&lt;=0,0,ROUND(MIN(AI191,MAX(0,$F191-SUMPRODUCT(($AT$3:$BE$3&lt;AU$3)*$AH191:$AS191))),2))</f>
        <v/>
      </c>
      <c r="AV191">
        <f>IF(AJ191&lt;=0,0,ROUND(MIN(AJ191,MAX(0,$F191-SUMPRODUCT(($AT$3:$BE$3&lt;AV$3)*$AH191:$AS191))),2))</f>
        <v/>
      </c>
      <c r="AW191">
        <f>IF(AK191&lt;=0,0,ROUND(MIN(AK191,MAX(0,$F191-SUMPRODUCT(($AT$3:$BE$3&lt;AW$3)*$AH191:$AS191))),2))</f>
        <v/>
      </c>
      <c r="AX191">
        <f>IF(AL191&lt;=0,0,ROUND(MIN(AL191,MAX(0,$F191-SUMPRODUCT(($AT$3:$BE$3&lt;AX$3)*$AH191:$AS191))),2))</f>
        <v/>
      </c>
      <c r="AY191">
        <f>IF(AM191&lt;=0,0,ROUND(MIN(AM191,MAX(0,$F191-SUMPRODUCT(($AT$3:$BE$3&lt;AY$3)*$AH191:$AS191))),2))</f>
        <v/>
      </c>
      <c r="AZ191">
        <f>IF(AN191&lt;=0,0,ROUND(MIN(AN191,MAX(0,$F191-SUMPRODUCT(($AT$3:$BE$3&lt;AZ$3)*$AH191:$AS191))),2))</f>
        <v/>
      </c>
      <c r="BA191">
        <f>IF(AO191&lt;=0,0,ROUND(MIN(AO191,MAX(0,$F191-SUMPRODUCT(($AT$3:$BE$3&lt;BA$3)*$AH191:$AS191))),2))</f>
        <v/>
      </c>
      <c r="BB191">
        <f>IF(AP191&lt;=0,0,ROUND(MIN(AP191,MAX(0,$F191-SUMPRODUCT(($AT$3:$BE$3&lt;BB$3)*$AH191:$AS191))),2))</f>
        <v/>
      </c>
      <c r="BC191">
        <f>IF(AQ191&lt;=0,0,ROUND(MIN(AQ191,MAX(0,$F191-SUMPRODUCT(($AT$3:$BE$3&lt;BC$3)*$AH191:$AS191))),2))</f>
        <v/>
      </c>
      <c r="BD191">
        <f>IF(AR191&lt;=0,0,ROUND(MIN(AR191,MAX(0,$F191-SUMPRODUCT(($AT$3:$BE$3&lt;BD$3)*$AH191:$AS191))),2))</f>
        <v/>
      </c>
      <c r="BE191">
        <f>IF(AS191&lt;=0,0,ROUND(MIN(AS191,MAX(0,$F191-SUMPRODUCT(($AT$3:$BE$3&lt;BE$3)*$AH191:$AS191))),2))</f>
        <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row>
    <row r="192">
      <c r="A192" t="n">
        <v>187</v>
      </c>
      <c r="B192" s="29">
        <f>Months!B192</f>
        <v/>
      </c>
      <c r="C192">
        <f>Months!C192</f>
        <v/>
      </c>
      <c r="D192">
        <f>Months!D192</f>
        <v/>
      </c>
      <c r="E192">
        <f>SUM(V192:AG192)</f>
        <v/>
      </c>
      <c r="F192">
        <f>MAX(0,ROUND(C192+D192-E192,2))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f>IF(AH192&lt;=0,0,ROUND(MIN(AH192,MAX(0,$F192-SUMPRODUCT(($AT$3:$BE$3&lt;AT$3)*$AH192:$AS192))),2))</f>
        <v/>
      </c>
      <c r="AU192">
        <f>IF(AI192&lt;=0,0,ROUND(MIN(AI192,MAX(0,$F192-SUMPRODUCT(($AT$3:$BE$3&lt;AU$3)*$AH192:$AS192))),2))</f>
        <v/>
      </c>
      <c r="AV192">
        <f>IF(AJ192&lt;=0,0,ROUND(MIN(AJ192,MAX(0,$F192-SUMPRODUCT(($AT$3:$BE$3&lt;AV$3)*$AH192:$AS192))),2))</f>
        <v/>
      </c>
      <c r="AW192">
        <f>IF(AK192&lt;=0,0,ROUND(MIN(AK192,MAX(0,$F192-SUMPRODUCT(($AT$3:$BE$3&lt;AW$3)*$AH192:$AS192))),2))</f>
        <v/>
      </c>
      <c r="AX192">
        <f>IF(AL192&lt;=0,0,ROUND(MIN(AL192,MAX(0,$F192-SUMPRODUCT(($AT$3:$BE$3&lt;AX$3)*$AH192:$AS192))),2))</f>
        <v/>
      </c>
      <c r="AY192">
        <f>IF(AM192&lt;=0,0,ROUND(MIN(AM192,MAX(0,$F192-SUMPRODUCT(($AT$3:$BE$3&lt;AY$3)*$AH192:$AS192))),2))</f>
        <v/>
      </c>
      <c r="AZ192">
        <f>IF(AN192&lt;=0,0,ROUND(MIN(AN192,MAX(0,$F192-SUMPRODUCT(($AT$3:$BE$3&lt;AZ$3)*$AH192:$AS192))),2))</f>
        <v/>
      </c>
      <c r="BA192">
        <f>IF(AO192&lt;=0,0,ROUND(MIN(AO192,MAX(0,$F192-SUMPRODUCT(($AT$3:$BE$3&lt;BA$3)*$AH192:$AS192))),2))</f>
        <v/>
      </c>
      <c r="BB192">
        <f>IF(AP192&lt;=0,0,ROUND(MIN(AP192,MAX(0,$F192-SUMPRODUCT(($AT$3:$BE$3&lt;BB$3)*$AH192:$AS192))),2))</f>
        <v/>
      </c>
      <c r="BC192">
        <f>IF(AQ192&lt;=0,0,ROUND(MIN(AQ192,MAX(0,$F192-SUMPRODUCT(($AT$3:$BE$3&lt;BC$3)*$AH192:$AS192))),2))</f>
        <v/>
      </c>
      <c r="BD192">
        <f>IF(AR192&lt;=0,0,ROUND(MIN(AR192,MAX(0,$F192-SUMPRODUCT(($AT$3:$BE$3&lt;BD$3)*$AH192:$AS192))),2))</f>
        <v/>
      </c>
      <c r="BE192">
        <f>IF(AS192&lt;=0,0,ROUND(MIN(AS192,MAX(0,$F192-SUMPRODUCT(($AT$3:$BE$3&lt;BE$3)*$AH192:$AS192))),2))</f>
        <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row>
    <row r="193">
      <c r="A193" t="n">
        <v>188</v>
      </c>
      <c r="B193" s="29">
        <f>Months!B193</f>
        <v/>
      </c>
      <c r="C193">
        <f>Months!C193</f>
        <v/>
      </c>
      <c r="D193">
        <f>Months!D193</f>
        <v/>
      </c>
      <c r="E193">
        <f>SUM(V193:AG193)</f>
        <v/>
      </c>
      <c r="F193">
        <f>MAX(0,ROUND(C193+D193-E193,2))</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f>IF(AH193&lt;=0,0,ROUND(MIN(AH193,MAX(0,$F193-SUMPRODUCT(($AT$3:$BE$3&lt;AT$3)*$AH193:$AS193))),2))</f>
        <v/>
      </c>
      <c r="AU193">
        <f>IF(AI193&lt;=0,0,ROUND(MIN(AI193,MAX(0,$F193-SUMPRODUCT(($AT$3:$BE$3&lt;AU$3)*$AH193:$AS193))),2))</f>
        <v/>
      </c>
      <c r="AV193">
        <f>IF(AJ193&lt;=0,0,ROUND(MIN(AJ193,MAX(0,$F193-SUMPRODUCT(($AT$3:$BE$3&lt;AV$3)*$AH193:$AS193))),2))</f>
        <v/>
      </c>
      <c r="AW193">
        <f>IF(AK193&lt;=0,0,ROUND(MIN(AK193,MAX(0,$F193-SUMPRODUCT(($AT$3:$BE$3&lt;AW$3)*$AH193:$AS193))),2))</f>
        <v/>
      </c>
      <c r="AX193">
        <f>IF(AL193&lt;=0,0,ROUND(MIN(AL193,MAX(0,$F193-SUMPRODUCT(($AT$3:$BE$3&lt;AX$3)*$AH193:$AS193))),2))</f>
        <v/>
      </c>
      <c r="AY193">
        <f>IF(AM193&lt;=0,0,ROUND(MIN(AM193,MAX(0,$F193-SUMPRODUCT(($AT$3:$BE$3&lt;AY$3)*$AH193:$AS193))),2))</f>
        <v/>
      </c>
      <c r="AZ193">
        <f>IF(AN193&lt;=0,0,ROUND(MIN(AN193,MAX(0,$F193-SUMPRODUCT(($AT$3:$BE$3&lt;AZ$3)*$AH193:$AS193))),2))</f>
        <v/>
      </c>
      <c r="BA193">
        <f>IF(AO193&lt;=0,0,ROUND(MIN(AO193,MAX(0,$F193-SUMPRODUCT(($AT$3:$BE$3&lt;BA$3)*$AH193:$AS193))),2))</f>
        <v/>
      </c>
      <c r="BB193">
        <f>IF(AP193&lt;=0,0,ROUND(MIN(AP193,MAX(0,$F193-SUMPRODUCT(($AT$3:$BE$3&lt;BB$3)*$AH193:$AS193))),2))</f>
        <v/>
      </c>
      <c r="BC193">
        <f>IF(AQ193&lt;=0,0,ROUND(MIN(AQ193,MAX(0,$F193-SUMPRODUCT(($AT$3:$BE$3&lt;BC$3)*$AH193:$AS193))),2))</f>
        <v/>
      </c>
      <c r="BD193">
        <f>IF(AR193&lt;=0,0,ROUND(MIN(AR193,MAX(0,$F193-SUMPRODUCT(($AT$3:$BE$3&lt;BD$3)*$AH193:$AS193))),2))</f>
        <v/>
      </c>
      <c r="BE193">
        <f>IF(AS193&lt;=0,0,ROUND(MIN(AS193,MAX(0,$F193-SUMPRODUCT(($AT$3:$BE$3&lt;BE$3)*$AH193:$AS193))),2))</f>
        <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row>
    <row r="194">
      <c r="A194" t="n">
        <v>189</v>
      </c>
      <c r="B194" s="29">
        <f>Months!B194</f>
        <v/>
      </c>
      <c r="C194">
        <f>Months!C194</f>
        <v/>
      </c>
      <c r="D194">
        <f>Months!D194</f>
        <v/>
      </c>
      <c r="E194">
        <f>SUM(V194:AG194)</f>
        <v/>
      </c>
      <c r="F194">
        <f>MAX(0,ROUND(C194+D194-E194,2))</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f>IF(AH194&lt;=0,0,ROUND(MIN(AH194,MAX(0,$F194-SUMPRODUCT(($AT$3:$BE$3&lt;AT$3)*$AH194:$AS194))),2))</f>
        <v/>
      </c>
      <c r="AU194">
        <f>IF(AI194&lt;=0,0,ROUND(MIN(AI194,MAX(0,$F194-SUMPRODUCT(($AT$3:$BE$3&lt;AU$3)*$AH194:$AS194))),2))</f>
        <v/>
      </c>
      <c r="AV194">
        <f>IF(AJ194&lt;=0,0,ROUND(MIN(AJ194,MAX(0,$F194-SUMPRODUCT(($AT$3:$BE$3&lt;AV$3)*$AH194:$AS194))),2))</f>
        <v/>
      </c>
      <c r="AW194">
        <f>IF(AK194&lt;=0,0,ROUND(MIN(AK194,MAX(0,$F194-SUMPRODUCT(($AT$3:$BE$3&lt;AW$3)*$AH194:$AS194))),2))</f>
        <v/>
      </c>
      <c r="AX194">
        <f>IF(AL194&lt;=0,0,ROUND(MIN(AL194,MAX(0,$F194-SUMPRODUCT(($AT$3:$BE$3&lt;AX$3)*$AH194:$AS194))),2))</f>
        <v/>
      </c>
      <c r="AY194">
        <f>IF(AM194&lt;=0,0,ROUND(MIN(AM194,MAX(0,$F194-SUMPRODUCT(($AT$3:$BE$3&lt;AY$3)*$AH194:$AS194))),2))</f>
        <v/>
      </c>
      <c r="AZ194">
        <f>IF(AN194&lt;=0,0,ROUND(MIN(AN194,MAX(0,$F194-SUMPRODUCT(($AT$3:$BE$3&lt;AZ$3)*$AH194:$AS194))),2))</f>
        <v/>
      </c>
      <c r="BA194">
        <f>IF(AO194&lt;=0,0,ROUND(MIN(AO194,MAX(0,$F194-SUMPRODUCT(($AT$3:$BE$3&lt;BA$3)*$AH194:$AS194))),2))</f>
        <v/>
      </c>
      <c r="BB194">
        <f>IF(AP194&lt;=0,0,ROUND(MIN(AP194,MAX(0,$F194-SUMPRODUCT(($AT$3:$BE$3&lt;BB$3)*$AH194:$AS194))),2))</f>
        <v/>
      </c>
      <c r="BC194">
        <f>IF(AQ194&lt;=0,0,ROUND(MIN(AQ194,MAX(0,$F194-SUMPRODUCT(($AT$3:$BE$3&lt;BC$3)*$AH194:$AS194))),2))</f>
        <v/>
      </c>
      <c r="BD194">
        <f>IF(AR194&lt;=0,0,ROUND(MIN(AR194,MAX(0,$F194-SUMPRODUCT(($AT$3:$BE$3&lt;BD$3)*$AH194:$AS194))),2))</f>
        <v/>
      </c>
      <c r="BE194">
        <f>IF(AS194&lt;=0,0,ROUND(MIN(AS194,MAX(0,$F194-SUMPRODUCT(($AT$3:$BE$3&lt;BE$3)*$AH194:$AS194))),2))</f>
        <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row>
    <row r="195">
      <c r="A195" t="n">
        <v>190</v>
      </c>
      <c r="B195" s="29">
        <f>Months!B195</f>
        <v/>
      </c>
      <c r="C195">
        <f>Months!C195</f>
        <v/>
      </c>
      <c r="D195">
        <f>Months!D195</f>
        <v/>
      </c>
      <c r="E195">
        <f>SUM(V195:AG195)</f>
        <v/>
      </c>
      <c r="F195">
        <f>MAX(0,ROUND(C195+D195-E195,2))</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f>IF(AH195&lt;=0,0,ROUND(MIN(AH195,MAX(0,$F195-SUMPRODUCT(($AT$3:$BE$3&lt;AT$3)*$AH195:$AS195))),2))</f>
        <v/>
      </c>
      <c r="AU195">
        <f>IF(AI195&lt;=0,0,ROUND(MIN(AI195,MAX(0,$F195-SUMPRODUCT(($AT$3:$BE$3&lt;AU$3)*$AH195:$AS195))),2))</f>
        <v/>
      </c>
      <c r="AV195">
        <f>IF(AJ195&lt;=0,0,ROUND(MIN(AJ195,MAX(0,$F195-SUMPRODUCT(($AT$3:$BE$3&lt;AV$3)*$AH195:$AS195))),2))</f>
        <v/>
      </c>
      <c r="AW195">
        <f>IF(AK195&lt;=0,0,ROUND(MIN(AK195,MAX(0,$F195-SUMPRODUCT(($AT$3:$BE$3&lt;AW$3)*$AH195:$AS195))),2))</f>
        <v/>
      </c>
      <c r="AX195">
        <f>IF(AL195&lt;=0,0,ROUND(MIN(AL195,MAX(0,$F195-SUMPRODUCT(($AT$3:$BE$3&lt;AX$3)*$AH195:$AS195))),2))</f>
        <v/>
      </c>
      <c r="AY195">
        <f>IF(AM195&lt;=0,0,ROUND(MIN(AM195,MAX(0,$F195-SUMPRODUCT(($AT$3:$BE$3&lt;AY$3)*$AH195:$AS195))),2))</f>
        <v/>
      </c>
      <c r="AZ195">
        <f>IF(AN195&lt;=0,0,ROUND(MIN(AN195,MAX(0,$F195-SUMPRODUCT(($AT$3:$BE$3&lt;AZ$3)*$AH195:$AS195))),2))</f>
        <v/>
      </c>
      <c r="BA195">
        <f>IF(AO195&lt;=0,0,ROUND(MIN(AO195,MAX(0,$F195-SUMPRODUCT(($AT$3:$BE$3&lt;BA$3)*$AH195:$AS195))),2))</f>
        <v/>
      </c>
      <c r="BB195">
        <f>IF(AP195&lt;=0,0,ROUND(MIN(AP195,MAX(0,$F195-SUMPRODUCT(($AT$3:$BE$3&lt;BB$3)*$AH195:$AS195))),2))</f>
        <v/>
      </c>
      <c r="BC195">
        <f>IF(AQ195&lt;=0,0,ROUND(MIN(AQ195,MAX(0,$F195-SUMPRODUCT(($AT$3:$BE$3&lt;BC$3)*$AH195:$AS195))),2))</f>
        <v/>
      </c>
      <c r="BD195">
        <f>IF(AR195&lt;=0,0,ROUND(MIN(AR195,MAX(0,$F195-SUMPRODUCT(($AT$3:$BE$3&lt;BD$3)*$AH195:$AS195))),2))</f>
        <v/>
      </c>
      <c r="BE195">
        <f>IF(AS195&lt;=0,0,ROUND(MIN(AS195,MAX(0,$F195-SUMPRODUCT(($AT$3:$BE$3&lt;BE$3)*$AH195:$AS195))),2))</f>
        <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row>
    <row r="196">
      <c r="A196" t="n">
        <v>191</v>
      </c>
      <c r="B196" s="29">
        <f>Months!B196</f>
        <v/>
      </c>
      <c r="C196">
        <f>Months!C196</f>
        <v/>
      </c>
      <c r="D196">
        <f>Months!D196</f>
        <v/>
      </c>
      <c r="E196">
        <f>SUM(V196:AG196)</f>
        <v/>
      </c>
      <c r="F196">
        <f>MAX(0,ROUND(C196+D196-E196,2))</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f>IF(AH196&lt;=0,0,ROUND(MIN(AH196,MAX(0,$F196-SUMPRODUCT(($AT$3:$BE$3&lt;AT$3)*$AH196:$AS196))),2))</f>
        <v/>
      </c>
      <c r="AU196">
        <f>IF(AI196&lt;=0,0,ROUND(MIN(AI196,MAX(0,$F196-SUMPRODUCT(($AT$3:$BE$3&lt;AU$3)*$AH196:$AS196))),2))</f>
        <v/>
      </c>
      <c r="AV196">
        <f>IF(AJ196&lt;=0,0,ROUND(MIN(AJ196,MAX(0,$F196-SUMPRODUCT(($AT$3:$BE$3&lt;AV$3)*$AH196:$AS196))),2))</f>
        <v/>
      </c>
      <c r="AW196">
        <f>IF(AK196&lt;=0,0,ROUND(MIN(AK196,MAX(0,$F196-SUMPRODUCT(($AT$3:$BE$3&lt;AW$3)*$AH196:$AS196))),2))</f>
        <v/>
      </c>
      <c r="AX196">
        <f>IF(AL196&lt;=0,0,ROUND(MIN(AL196,MAX(0,$F196-SUMPRODUCT(($AT$3:$BE$3&lt;AX$3)*$AH196:$AS196))),2))</f>
        <v/>
      </c>
      <c r="AY196">
        <f>IF(AM196&lt;=0,0,ROUND(MIN(AM196,MAX(0,$F196-SUMPRODUCT(($AT$3:$BE$3&lt;AY$3)*$AH196:$AS196))),2))</f>
        <v/>
      </c>
      <c r="AZ196">
        <f>IF(AN196&lt;=0,0,ROUND(MIN(AN196,MAX(0,$F196-SUMPRODUCT(($AT$3:$BE$3&lt;AZ$3)*$AH196:$AS196))),2))</f>
        <v/>
      </c>
      <c r="BA196">
        <f>IF(AO196&lt;=0,0,ROUND(MIN(AO196,MAX(0,$F196-SUMPRODUCT(($AT$3:$BE$3&lt;BA$3)*$AH196:$AS196))),2))</f>
        <v/>
      </c>
      <c r="BB196">
        <f>IF(AP196&lt;=0,0,ROUND(MIN(AP196,MAX(0,$F196-SUMPRODUCT(($AT$3:$BE$3&lt;BB$3)*$AH196:$AS196))),2))</f>
        <v/>
      </c>
      <c r="BC196">
        <f>IF(AQ196&lt;=0,0,ROUND(MIN(AQ196,MAX(0,$F196-SUMPRODUCT(($AT$3:$BE$3&lt;BC$3)*$AH196:$AS196))),2))</f>
        <v/>
      </c>
      <c r="BD196">
        <f>IF(AR196&lt;=0,0,ROUND(MIN(AR196,MAX(0,$F196-SUMPRODUCT(($AT$3:$BE$3&lt;BD$3)*$AH196:$AS196))),2))</f>
        <v/>
      </c>
      <c r="BE196">
        <f>IF(AS196&lt;=0,0,ROUND(MIN(AS196,MAX(0,$F196-SUMPRODUCT(($AT$3:$BE$3&lt;BE$3)*$AH196:$AS196))),2))</f>
        <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row>
    <row r="197">
      <c r="A197" t="n">
        <v>192</v>
      </c>
      <c r="B197" s="29">
        <f>Months!B197</f>
        <v/>
      </c>
      <c r="C197">
        <f>Months!C197</f>
        <v/>
      </c>
      <c r="D197">
        <f>Months!D197</f>
        <v/>
      </c>
      <c r="E197">
        <f>SUM(V197:AG197)</f>
        <v/>
      </c>
      <c r="F197">
        <f>MAX(0,ROUND(C197+D197-E197,2))</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f>IF(AH197&lt;=0,0,ROUND(MIN(AH197,MAX(0,$F197-SUMPRODUCT(($AT$3:$BE$3&lt;AT$3)*$AH197:$AS197))),2))</f>
        <v/>
      </c>
      <c r="AU197">
        <f>IF(AI197&lt;=0,0,ROUND(MIN(AI197,MAX(0,$F197-SUMPRODUCT(($AT$3:$BE$3&lt;AU$3)*$AH197:$AS197))),2))</f>
        <v/>
      </c>
      <c r="AV197">
        <f>IF(AJ197&lt;=0,0,ROUND(MIN(AJ197,MAX(0,$F197-SUMPRODUCT(($AT$3:$BE$3&lt;AV$3)*$AH197:$AS197))),2))</f>
        <v/>
      </c>
      <c r="AW197">
        <f>IF(AK197&lt;=0,0,ROUND(MIN(AK197,MAX(0,$F197-SUMPRODUCT(($AT$3:$BE$3&lt;AW$3)*$AH197:$AS197))),2))</f>
        <v/>
      </c>
      <c r="AX197">
        <f>IF(AL197&lt;=0,0,ROUND(MIN(AL197,MAX(0,$F197-SUMPRODUCT(($AT$3:$BE$3&lt;AX$3)*$AH197:$AS197))),2))</f>
        <v/>
      </c>
      <c r="AY197">
        <f>IF(AM197&lt;=0,0,ROUND(MIN(AM197,MAX(0,$F197-SUMPRODUCT(($AT$3:$BE$3&lt;AY$3)*$AH197:$AS197))),2))</f>
        <v/>
      </c>
      <c r="AZ197">
        <f>IF(AN197&lt;=0,0,ROUND(MIN(AN197,MAX(0,$F197-SUMPRODUCT(($AT$3:$BE$3&lt;AZ$3)*$AH197:$AS197))),2))</f>
        <v/>
      </c>
      <c r="BA197">
        <f>IF(AO197&lt;=0,0,ROUND(MIN(AO197,MAX(0,$F197-SUMPRODUCT(($AT$3:$BE$3&lt;BA$3)*$AH197:$AS197))),2))</f>
        <v/>
      </c>
      <c r="BB197">
        <f>IF(AP197&lt;=0,0,ROUND(MIN(AP197,MAX(0,$F197-SUMPRODUCT(($AT$3:$BE$3&lt;BB$3)*$AH197:$AS197))),2))</f>
        <v/>
      </c>
      <c r="BC197">
        <f>IF(AQ197&lt;=0,0,ROUND(MIN(AQ197,MAX(0,$F197-SUMPRODUCT(($AT$3:$BE$3&lt;BC$3)*$AH197:$AS197))),2))</f>
        <v/>
      </c>
      <c r="BD197">
        <f>IF(AR197&lt;=0,0,ROUND(MIN(AR197,MAX(0,$F197-SUMPRODUCT(($AT$3:$BE$3&lt;BD$3)*$AH197:$AS197))),2))</f>
        <v/>
      </c>
      <c r="BE197">
        <f>IF(AS197&lt;=0,0,ROUND(MIN(AS197,MAX(0,$F197-SUMPRODUCT(($AT$3:$BE$3&lt;BE$3)*$AH197:$AS197))),2))</f>
        <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row>
    <row r="198">
      <c r="A198" t="n">
        <v>193</v>
      </c>
      <c r="B198" s="29">
        <f>Months!B198</f>
        <v/>
      </c>
      <c r="C198">
        <f>Months!C198</f>
        <v/>
      </c>
      <c r="D198">
        <f>Months!D198</f>
        <v/>
      </c>
      <c r="E198">
        <f>SUM(V198:AG198)</f>
        <v/>
      </c>
      <c r="F198">
        <f>MAX(0,ROUND(C198+D198-E198,2))</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f>IF(AH198&lt;=0,0,ROUND(MIN(AH198,MAX(0,$F198-SUMPRODUCT(($AT$3:$BE$3&lt;AT$3)*$AH198:$AS198))),2))</f>
        <v/>
      </c>
      <c r="AU198">
        <f>IF(AI198&lt;=0,0,ROUND(MIN(AI198,MAX(0,$F198-SUMPRODUCT(($AT$3:$BE$3&lt;AU$3)*$AH198:$AS198))),2))</f>
        <v/>
      </c>
      <c r="AV198">
        <f>IF(AJ198&lt;=0,0,ROUND(MIN(AJ198,MAX(0,$F198-SUMPRODUCT(($AT$3:$BE$3&lt;AV$3)*$AH198:$AS198))),2))</f>
        <v/>
      </c>
      <c r="AW198">
        <f>IF(AK198&lt;=0,0,ROUND(MIN(AK198,MAX(0,$F198-SUMPRODUCT(($AT$3:$BE$3&lt;AW$3)*$AH198:$AS198))),2))</f>
        <v/>
      </c>
      <c r="AX198">
        <f>IF(AL198&lt;=0,0,ROUND(MIN(AL198,MAX(0,$F198-SUMPRODUCT(($AT$3:$BE$3&lt;AX$3)*$AH198:$AS198))),2))</f>
        <v/>
      </c>
      <c r="AY198">
        <f>IF(AM198&lt;=0,0,ROUND(MIN(AM198,MAX(0,$F198-SUMPRODUCT(($AT$3:$BE$3&lt;AY$3)*$AH198:$AS198))),2))</f>
        <v/>
      </c>
      <c r="AZ198">
        <f>IF(AN198&lt;=0,0,ROUND(MIN(AN198,MAX(0,$F198-SUMPRODUCT(($AT$3:$BE$3&lt;AZ$3)*$AH198:$AS198))),2))</f>
        <v/>
      </c>
      <c r="BA198">
        <f>IF(AO198&lt;=0,0,ROUND(MIN(AO198,MAX(0,$F198-SUMPRODUCT(($AT$3:$BE$3&lt;BA$3)*$AH198:$AS198))),2))</f>
        <v/>
      </c>
      <c r="BB198">
        <f>IF(AP198&lt;=0,0,ROUND(MIN(AP198,MAX(0,$F198-SUMPRODUCT(($AT$3:$BE$3&lt;BB$3)*$AH198:$AS198))),2))</f>
        <v/>
      </c>
      <c r="BC198">
        <f>IF(AQ198&lt;=0,0,ROUND(MIN(AQ198,MAX(0,$F198-SUMPRODUCT(($AT$3:$BE$3&lt;BC$3)*$AH198:$AS198))),2))</f>
        <v/>
      </c>
      <c r="BD198">
        <f>IF(AR198&lt;=0,0,ROUND(MIN(AR198,MAX(0,$F198-SUMPRODUCT(($AT$3:$BE$3&lt;BD$3)*$AH198:$AS198))),2))</f>
        <v/>
      </c>
      <c r="BE198">
        <f>IF(AS198&lt;=0,0,ROUND(MIN(AS198,MAX(0,$F198-SUMPRODUCT(($AT$3:$BE$3&lt;BE$3)*$AH198:$AS198))),2))</f>
        <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row>
    <row r="199">
      <c r="A199" t="n">
        <v>194</v>
      </c>
      <c r="B199" s="29">
        <f>Months!B199</f>
        <v/>
      </c>
      <c r="C199">
        <f>Months!C199</f>
        <v/>
      </c>
      <c r="D199">
        <f>Months!D199</f>
        <v/>
      </c>
      <c r="E199">
        <f>SUM(V199:AG199)</f>
        <v/>
      </c>
      <c r="F199">
        <f>MAX(0,ROUND(C199+D199-E199,2))</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f>IF(AH199&lt;=0,0,ROUND(MIN(AH199,MAX(0,$F199-SUMPRODUCT(($AT$3:$BE$3&lt;AT$3)*$AH199:$AS199))),2))</f>
        <v/>
      </c>
      <c r="AU199">
        <f>IF(AI199&lt;=0,0,ROUND(MIN(AI199,MAX(0,$F199-SUMPRODUCT(($AT$3:$BE$3&lt;AU$3)*$AH199:$AS199))),2))</f>
        <v/>
      </c>
      <c r="AV199">
        <f>IF(AJ199&lt;=0,0,ROUND(MIN(AJ199,MAX(0,$F199-SUMPRODUCT(($AT$3:$BE$3&lt;AV$3)*$AH199:$AS199))),2))</f>
        <v/>
      </c>
      <c r="AW199">
        <f>IF(AK199&lt;=0,0,ROUND(MIN(AK199,MAX(0,$F199-SUMPRODUCT(($AT$3:$BE$3&lt;AW$3)*$AH199:$AS199))),2))</f>
        <v/>
      </c>
      <c r="AX199">
        <f>IF(AL199&lt;=0,0,ROUND(MIN(AL199,MAX(0,$F199-SUMPRODUCT(($AT$3:$BE$3&lt;AX$3)*$AH199:$AS199))),2))</f>
        <v/>
      </c>
      <c r="AY199">
        <f>IF(AM199&lt;=0,0,ROUND(MIN(AM199,MAX(0,$F199-SUMPRODUCT(($AT$3:$BE$3&lt;AY$3)*$AH199:$AS199))),2))</f>
        <v/>
      </c>
      <c r="AZ199">
        <f>IF(AN199&lt;=0,0,ROUND(MIN(AN199,MAX(0,$F199-SUMPRODUCT(($AT$3:$BE$3&lt;AZ$3)*$AH199:$AS199))),2))</f>
        <v/>
      </c>
      <c r="BA199">
        <f>IF(AO199&lt;=0,0,ROUND(MIN(AO199,MAX(0,$F199-SUMPRODUCT(($AT$3:$BE$3&lt;BA$3)*$AH199:$AS199))),2))</f>
        <v/>
      </c>
      <c r="BB199">
        <f>IF(AP199&lt;=0,0,ROUND(MIN(AP199,MAX(0,$F199-SUMPRODUCT(($AT$3:$BE$3&lt;BB$3)*$AH199:$AS199))),2))</f>
        <v/>
      </c>
      <c r="BC199">
        <f>IF(AQ199&lt;=0,0,ROUND(MIN(AQ199,MAX(0,$F199-SUMPRODUCT(($AT$3:$BE$3&lt;BC$3)*$AH199:$AS199))),2))</f>
        <v/>
      </c>
      <c r="BD199">
        <f>IF(AR199&lt;=0,0,ROUND(MIN(AR199,MAX(0,$F199-SUMPRODUCT(($AT$3:$BE$3&lt;BD$3)*$AH199:$AS199))),2))</f>
        <v/>
      </c>
      <c r="BE199">
        <f>IF(AS199&lt;=0,0,ROUND(MIN(AS199,MAX(0,$F199-SUMPRODUCT(($AT$3:$BE$3&lt;BE$3)*$AH199:$AS199))),2))</f>
        <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row>
    <row r="200">
      <c r="A200" t="n">
        <v>195</v>
      </c>
      <c r="B200" s="29">
        <f>Months!B200</f>
        <v/>
      </c>
      <c r="C200">
        <f>Months!C200</f>
        <v/>
      </c>
      <c r="D200">
        <f>Months!D200</f>
        <v/>
      </c>
      <c r="E200">
        <f>SUM(V200:AG200)</f>
        <v/>
      </c>
      <c r="F200">
        <f>MAX(0,ROUND(C200+D200-E200,2))</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f>IF(AH200&lt;=0,0,ROUND(MIN(AH200,MAX(0,$F200-SUMPRODUCT(($AT$3:$BE$3&lt;AT$3)*$AH200:$AS200))),2))</f>
        <v/>
      </c>
      <c r="AU200">
        <f>IF(AI200&lt;=0,0,ROUND(MIN(AI200,MAX(0,$F200-SUMPRODUCT(($AT$3:$BE$3&lt;AU$3)*$AH200:$AS200))),2))</f>
        <v/>
      </c>
      <c r="AV200">
        <f>IF(AJ200&lt;=0,0,ROUND(MIN(AJ200,MAX(0,$F200-SUMPRODUCT(($AT$3:$BE$3&lt;AV$3)*$AH200:$AS200))),2))</f>
        <v/>
      </c>
      <c r="AW200">
        <f>IF(AK200&lt;=0,0,ROUND(MIN(AK200,MAX(0,$F200-SUMPRODUCT(($AT$3:$BE$3&lt;AW$3)*$AH200:$AS200))),2))</f>
        <v/>
      </c>
      <c r="AX200">
        <f>IF(AL200&lt;=0,0,ROUND(MIN(AL200,MAX(0,$F200-SUMPRODUCT(($AT$3:$BE$3&lt;AX$3)*$AH200:$AS200))),2))</f>
        <v/>
      </c>
      <c r="AY200">
        <f>IF(AM200&lt;=0,0,ROUND(MIN(AM200,MAX(0,$F200-SUMPRODUCT(($AT$3:$BE$3&lt;AY$3)*$AH200:$AS200))),2))</f>
        <v/>
      </c>
      <c r="AZ200">
        <f>IF(AN200&lt;=0,0,ROUND(MIN(AN200,MAX(0,$F200-SUMPRODUCT(($AT$3:$BE$3&lt;AZ$3)*$AH200:$AS200))),2))</f>
        <v/>
      </c>
      <c r="BA200">
        <f>IF(AO200&lt;=0,0,ROUND(MIN(AO200,MAX(0,$F200-SUMPRODUCT(($AT$3:$BE$3&lt;BA$3)*$AH200:$AS200))),2))</f>
        <v/>
      </c>
      <c r="BB200">
        <f>IF(AP200&lt;=0,0,ROUND(MIN(AP200,MAX(0,$F200-SUMPRODUCT(($AT$3:$BE$3&lt;BB$3)*$AH200:$AS200))),2))</f>
        <v/>
      </c>
      <c r="BC200">
        <f>IF(AQ200&lt;=0,0,ROUND(MIN(AQ200,MAX(0,$F200-SUMPRODUCT(($AT$3:$BE$3&lt;BC$3)*$AH200:$AS200))),2))</f>
        <v/>
      </c>
      <c r="BD200">
        <f>IF(AR200&lt;=0,0,ROUND(MIN(AR200,MAX(0,$F200-SUMPRODUCT(($AT$3:$BE$3&lt;BD$3)*$AH200:$AS200))),2))</f>
        <v/>
      </c>
      <c r="BE200">
        <f>IF(AS200&lt;=0,0,ROUND(MIN(AS200,MAX(0,$F200-SUMPRODUCT(($AT$3:$BE$3&lt;BE$3)*$AH200:$AS200))),2))</f>
        <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row>
    <row r="201">
      <c r="A201" t="n">
        <v>196</v>
      </c>
      <c r="B201" s="29">
        <f>Months!B201</f>
        <v/>
      </c>
      <c r="C201">
        <f>Months!C201</f>
        <v/>
      </c>
      <c r="D201">
        <f>Months!D201</f>
        <v/>
      </c>
      <c r="E201">
        <f>SUM(V201:AG201)</f>
        <v/>
      </c>
      <c r="F201">
        <f>MAX(0,ROUND(C201+D201-E201,2))</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f>IF(AH201&lt;=0,0,ROUND(MIN(AH201,MAX(0,$F201-SUMPRODUCT(($AT$3:$BE$3&lt;AT$3)*$AH201:$AS201))),2))</f>
        <v/>
      </c>
      <c r="AU201">
        <f>IF(AI201&lt;=0,0,ROUND(MIN(AI201,MAX(0,$F201-SUMPRODUCT(($AT$3:$BE$3&lt;AU$3)*$AH201:$AS201))),2))</f>
        <v/>
      </c>
      <c r="AV201">
        <f>IF(AJ201&lt;=0,0,ROUND(MIN(AJ201,MAX(0,$F201-SUMPRODUCT(($AT$3:$BE$3&lt;AV$3)*$AH201:$AS201))),2))</f>
        <v/>
      </c>
      <c r="AW201">
        <f>IF(AK201&lt;=0,0,ROUND(MIN(AK201,MAX(0,$F201-SUMPRODUCT(($AT$3:$BE$3&lt;AW$3)*$AH201:$AS201))),2))</f>
        <v/>
      </c>
      <c r="AX201">
        <f>IF(AL201&lt;=0,0,ROUND(MIN(AL201,MAX(0,$F201-SUMPRODUCT(($AT$3:$BE$3&lt;AX$3)*$AH201:$AS201))),2))</f>
        <v/>
      </c>
      <c r="AY201">
        <f>IF(AM201&lt;=0,0,ROUND(MIN(AM201,MAX(0,$F201-SUMPRODUCT(($AT$3:$BE$3&lt;AY$3)*$AH201:$AS201))),2))</f>
        <v/>
      </c>
      <c r="AZ201">
        <f>IF(AN201&lt;=0,0,ROUND(MIN(AN201,MAX(0,$F201-SUMPRODUCT(($AT$3:$BE$3&lt;AZ$3)*$AH201:$AS201))),2))</f>
        <v/>
      </c>
      <c r="BA201">
        <f>IF(AO201&lt;=0,0,ROUND(MIN(AO201,MAX(0,$F201-SUMPRODUCT(($AT$3:$BE$3&lt;BA$3)*$AH201:$AS201))),2))</f>
        <v/>
      </c>
      <c r="BB201">
        <f>IF(AP201&lt;=0,0,ROUND(MIN(AP201,MAX(0,$F201-SUMPRODUCT(($AT$3:$BE$3&lt;BB$3)*$AH201:$AS201))),2))</f>
        <v/>
      </c>
      <c r="BC201">
        <f>IF(AQ201&lt;=0,0,ROUND(MIN(AQ201,MAX(0,$F201-SUMPRODUCT(($AT$3:$BE$3&lt;BC$3)*$AH201:$AS201))),2))</f>
        <v/>
      </c>
      <c r="BD201">
        <f>IF(AR201&lt;=0,0,ROUND(MIN(AR201,MAX(0,$F201-SUMPRODUCT(($AT$3:$BE$3&lt;BD$3)*$AH201:$AS201))),2))</f>
        <v/>
      </c>
      <c r="BE201">
        <f>IF(AS201&lt;=0,0,ROUND(MIN(AS201,MAX(0,$F201-SUMPRODUCT(($AT$3:$BE$3&lt;BE$3)*$AH201:$AS201))),2))</f>
        <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row>
    <row r="202">
      <c r="A202" t="n">
        <v>197</v>
      </c>
      <c r="B202" s="29">
        <f>Months!B202</f>
        <v/>
      </c>
      <c r="C202">
        <f>Months!C202</f>
        <v/>
      </c>
      <c r="D202">
        <f>Months!D202</f>
        <v/>
      </c>
      <c r="E202">
        <f>SUM(V202:AG202)</f>
        <v/>
      </c>
      <c r="F202">
        <f>MAX(0,ROUND(C202+D202-E202,2))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f>IF(AH202&lt;=0,0,ROUND(MIN(AH202,MAX(0,$F202-SUMPRODUCT(($AT$3:$BE$3&lt;AT$3)*$AH202:$AS202))),2))</f>
        <v/>
      </c>
      <c r="AU202">
        <f>IF(AI202&lt;=0,0,ROUND(MIN(AI202,MAX(0,$F202-SUMPRODUCT(($AT$3:$BE$3&lt;AU$3)*$AH202:$AS202))),2))</f>
        <v/>
      </c>
      <c r="AV202">
        <f>IF(AJ202&lt;=0,0,ROUND(MIN(AJ202,MAX(0,$F202-SUMPRODUCT(($AT$3:$BE$3&lt;AV$3)*$AH202:$AS202))),2))</f>
        <v/>
      </c>
      <c r="AW202">
        <f>IF(AK202&lt;=0,0,ROUND(MIN(AK202,MAX(0,$F202-SUMPRODUCT(($AT$3:$BE$3&lt;AW$3)*$AH202:$AS202))),2))</f>
        <v/>
      </c>
      <c r="AX202">
        <f>IF(AL202&lt;=0,0,ROUND(MIN(AL202,MAX(0,$F202-SUMPRODUCT(($AT$3:$BE$3&lt;AX$3)*$AH202:$AS202))),2))</f>
        <v/>
      </c>
      <c r="AY202">
        <f>IF(AM202&lt;=0,0,ROUND(MIN(AM202,MAX(0,$F202-SUMPRODUCT(($AT$3:$BE$3&lt;AY$3)*$AH202:$AS202))),2))</f>
        <v/>
      </c>
      <c r="AZ202">
        <f>IF(AN202&lt;=0,0,ROUND(MIN(AN202,MAX(0,$F202-SUMPRODUCT(($AT$3:$BE$3&lt;AZ$3)*$AH202:$AS202))),2))</f>
        <v/>
      </c>
      <c r="BA202">
        <f>IF(AO202&lt;=0,0,ROUND(MIN(AO202,MAX(0,$F202-SUMPRODUCT(($AT$3:$BE$3&lt;BA$3)*$AH202:$AS202))),2))</f>
        <v/>
      </c>
      <c r="BB202">
        <f>IF(AP202&lt;=0,0,ROUND(MIN(AP202,MAX(0,$F202-SUMPRODUCT(($AT$3:$BE$3&lt;BB$3)*$AH202:$AS202))),2))</f>
        <v/>
      </c>
      <c r="BC202">
        <f>IF(AQ202&lt;=0,0,ROUND(MIN(AQ202,MAX(0,$F202-SUMPRODUCT(($AT$3:$BE$3&lt;BC$3)*$AH202:$AS202))),2))</f>
        <v/>
      </c>
      <c r="BD202">
        <f>IF(AR202&lt;=0,0,ROUND(MIN(AR202,MAX(0,$F202-SUMPRODUCT(($AT$3:$BE$3&lt;BD$3)*$AH202:$AS202))),2))</f>
        <v/>
      </c>
      <c r="BE202">
        <f>IF(AS202&lt;=0,0,ROUND(MIN(AS202,MAX(0,$F202-SUMPRODUCT(($AT$3:$BE$3&lt;BE$3)*$AH202:$AS202))),2))</f>
        <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row>
    <row r="203">
      <c r="A203" t="n">
        <v>198</v>
      </c>
      <c r="B203" s="29">
        <f>Months!B203</f>
        <v/>
      </c>
      <c r="C203">
        <f>Months!C203</f>
        <v/>
      </c>
      <c r="D203">
        <f>Months!D203</f>
        <v/>
      </c>
      <c r="E203">
        <f>SUM(V203:AG203)</f>
        <v/>
      </c>
      <c r="F203">
        <f>MAX(0,ROUND(C203+D203-E203,2))</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f>IF(AH203&lt;=0,0,ROUND(MIN(AH203,MAX(0,$F203-SUMPRODUCT(($AT$3:$BE$3&lt;AT$3)*$AH203:$AS203))),2))</f>
        <v/>
      </c>
      <c r="AU203">
        <f>IF(AI203&lt;=0,0,ROUND(MIN(AI203,MAX(0,$F203-SUMPRODUCT(($AT$3:$BE$3&lt;AU$3)*$AH203:$AS203))),2))</f>
        <v/>
      </c>
      <c r="AV203">
        <f>IF(AJ203&lt;=0,0,ROUND(MIN(AJ203,MAX(0,$F203-SUMPRODUCT(($AT$3:$BE$3&lt;AV$3)*$AH203:$AS203))),2))</f>
        <v/>
      </c>
      <c r="AW203">
        <f>IF(AK203&lt;=0,0,ROUND(MIN(AK203,MAX(0,$F203-SUMPRODUCT(($AT$3:$BE$3&lt;AW$3)*$AH203:$AS203))),2))</f>
        <v/>
      </c>
      <c r="AX203">
        <f>IF(AL203&lt;=0,0,ROUND(MIN(AL203,MAX(0,$F203-SUMPRODUCT(($AT$3:$BE$3&lt;AX$3)*$AH203:$AS203))),2))</f>
        <v/>
      </c>
      <c r="AY203">
        <f>IF(AM203&lt;=0,0,ROUND(MIN(AM203,MAX(0,$F203-SUMPRODUCT(($AT$3:$BE$3&lt;AY$3)*$AH203:$AS203))),2))</f>
        <v/>
      </c>
      <c r="AZ203">
        <f>IF(AN203&lt;=0,0,ROUND(MIN(AN203,MAX(0,$F203-SUMPRODUCT(($AT$3:$BE$3&lt;AZ$3)*$AH203:$AS203))),2))</f>
        <v/>
      </c>
      <c r="BA203">
        <f>IF(AO203&lt;=0,0,ROUND(MIN(AO203,MAX(0,$F203-SUMPRODUCT(($AT$3:$BE$3&lt;BA$3)*$AH203:$AS203))),2))</f>
        <v/>
      </c>
      <c r="BB203">
        <f>IF(AP203&lt;=0,0,ROUND(MIN(AP203,MAX(0,$F203-SUMPRODUCT(($AT$3:$BE$3&lt;BB$3)*$AH203:$AS203))),2))</f>
        <v/>
      </c>
      <c r="BC203">
        <f>IF(AQ203&lt;=0,0,ROUND(MIN(AQ203,MAX(0,$F203-SUMPRODUCT(($AT$3:$BE$3&lt;BC$3)*$AH203:$AS203))),2))</f>
        <v/>
      </c>
      <c r="BD203">
        <f>IF(AR203&lt;=0,0,ROUND(MIN(AR203,MAX(0,$F203-SUMPRODUCT(($AT$3:$BE$3&lt;BD$3)*$AH203:$AS203))),2))</f>
        <v/>
      </c>
      <c r="BE203">
        <f>IF(AS203&lt;=0,0,ROUND(MIN(AS203,MAX(0,$F203-SUMPRODUCT(($AT$3:$BE$3&lt;BE$3)*$AH203:$AS203))),2))</f>
        <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row>
    <row r="204">
      <c r="A204" t="n">
        <v>199</v>
      </c>
      <c r="B204" s="29">
        <f>Months!B204</f>
        <v/>
      </c>
      <c r="C204">
        <f>Months!C204</f>
        <v/>
      </c>
      <c r="D204">
        <f>Months!D204</f>
        <v/>
      </c>
      <c r="E204">
        <f>SUM(V204:AG204)</f>
        <v/>
      </c>
      <c r="F204">
        <f>MAX(0,ROUND(C204+D204-E204,2))</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f>IF(AH204&lt;=0,0,ROUND(MIN(AH204,MAX(0,$F204-SUMPRODUCT(($AT$3:$BE$3&lt;AT$3)*$AH204:$AS204))),2))</f>
        <v/>
      </c>
      <c r="AU204">
        <f>IF(AI204&lt;=0,0,ROUND(MIN(AI204,MAX(0,$F204-SUMPRODUCT(($AT$3:$BE$3&lt;AU$3)*$AH204:$AS204))),2))</f>
        <v/>
      </c>
      <c r="AV204">
        <f>IF(AJ204&lt;=0,0,ROUND(MIN(AJ204,MAX(0,$F204-SUMPRODUCT(($AT$3:$BE$3&lt;AV$3)*$AH204:$AS204))),2))</f>
        <v/>
      </c>
      <c r="AW204">
        <f>IF(AK204&lt;=0,0,ROUND(MIN(AK204,MAX(0,$F204-SUMPRODUCT(($AT$3:$BE$3&lt;AW$3)*$AH204:$AS204))),2))</f>
        <v/>
      </c>
      <c r="AX204">
        <f>IF(AL204&lt;=0,0,ROUND(MIN(AL204,MAX(0,$F204-SUMPRODUCT(($AT$3:$BE$3&lt;AX$3)*$AH204:$AS204))),2))</f>
        <v/>
      </c>
      <c r="AY204">
        <f>IF(AM204&lt;=0,0,ROUND(MIN(AM204,MAX(0,$F204-SUMPRODUCT(($AT$3:$BE$3&lt;AY$3)*$AH204:$AS204))),2))</f>
        <v/>
      </c>
      <c r="AZ204">
        <f>IF(AN204&lt;=0,0,ROUND(MIN(AN204,MAX(0,$F204-SUMPRODUCT(($AT$3:$BE$3&lt;AZ$3)*$AH204:$AS204))),2))</f>
        <v/>
      </c>
      <c r="BA204">
        <f>IF(AO204&lt;=0,0,ROUND(MIN(AO204,MAX(0,$F204-SUMPRODUCT(($AT$3:$BE$3&lt;BA$3)*$AH204:$AS204))),2))</f>
        <v/>
      </c>
      <c r="BB204">
        <f>IF(AP204&lt;=0,0,ROUND(MIN(AP204,MAX(0,$F204-SUMPRODUCT(($AT$3:$BE$3&lt;BB$3)*$AH204:$AS204))),2))</f>
        <v/>
      </c>
      <c r="BC204">
        <f>IF(AQ204&lt;=0,0,ROUND(MIN(AQ204,MAX(0,$F204-SUMPRODUCT(($AT$3:$BE$3&lt;BC$3)*$AH204:$AS204))),2))</f>
        <v/>
      </c>
      <c r="BD204">
        <f>IF(AR204&lt;=0,0,ROUND(MIN(AR204,MAX(0,$F204-SUMPRODUCT(($AT$3:$BE$3&lt;BD$3)*$AH204:$AS204))),2))</f>
        <v/>
      </c>
      <c r="BE204">
        <f>IF(AS204&lt;=0,0,ROUND(MIN(AS204,MAX(0,$F204-SUMPRODUCT(($AT$3:$BE$3&lt;BE$3)*$AH204:$AS204))),2))</f>
        <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row>
    <row r="205">
      <c r="A205" t="n">
        <v>200</v>
      </c>
      <c r="B205" s="29">
        <f>Months!B205</f>
        <v/>
      </c>
      <c r="C205">
        <f>Months!C205</f>
        <v/>
      </c>
      <c r="D205">
        <f>Months!D205</f>
        <v/>
      </c>
      <c r="E205">
        <f>SUM(V205:AG205)</f>
        <v/>
      </c>
      <c r="F205">
        <f>MAX(0,ROUND(C205+D205-E205,2))</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f>IF(AH205&lt;=0,0,ROUND(MIN(AH205,MAX(0,$F205-SUMPRODUCT(($AT$3:$BE$3&lt;AT$3)*$AH205:$AS205))),2))</f>
        <v/>
      </c>
      <c r="AU205">
        <f>IF(AI205&lt;=0,0,ROUND(MIN(AI205,MAX(0,$F205-SUMPRODUCT(($AT$3:$BE$3&lt;AU$3)*$AH205:$AS205))),2))</f>
        <v/>
      </c>
      <c r="AV205">
        <f>IF(AJ205&lt;=0,0,ROUND(MIN(AJ205,MAX(0,$F205-SUMPRODUCT(($AT$3:$BE$3&lt;AV$3)*$AH205:$AS205))),2))</f>
        <v/>
      </c>
      <c r="AW205">
        <f>IF(AK205&lt;=0,0,ROUND(MIN(AK205,MAX(0,$F205-SUMPRODUCT(($AT$3:$BE$3&lt;AW$3)*$AH205:$AS205))),2))</f>
        <v/>
      </c>
      <c r="AX205">
        <f>IF(AL205&lt;=0,0,ROUND(MIN(AL205,MAX(0,$F205-SUMPRODUCT(($AT$3:$BE$3&lt;AX$3)*$AH205:$AS205))),2))</f>
        <v/>
      </c>
      <c r="AY205">
        <f>IF(AM205&lt;=0,0,ROUND(MIN(AM205,MAX(0,$F205-SUMPRODUCT(($AT$3:$BE$3&lt;AY$3)*$AH205:$AS205))),2))</f>
        <v/>
      </c>
      <c r="AZ205">
        <f>IF(AN205&lt;=0,0,ROUND(MIN(AN205,MAX(0,$F205-SUMPRODUCT(($AT$3:$BE$3&lt;AZ$3)*$AH205:$AS205))),2))</f>
        <v/>
      </c>
      <c r="BA205">
        <f>IF(AO205&lt;=0,0,ROUND(MIN(AO205,MAX(0,$F205-SUMPRODUCT(($AT$3:$BE$3&lt;BA$3)*$AH205:$AS205))),2))</f>
        <v/>
      </c>
      <c r="BB205">
        <f>IF(AP205&lt;=0,0,ROUND(MIN(AP205,MAX(0,$F205-SUMPRODUCT(($AT$3:$BE$3&lt;BB$3)*$AH205:$AS205))),2))</f>
        <v/>
      </c>
      <c r="BC205">
        <f>IF(AQ205&lt;=0,0,ROUND(MIN(AQ205,MAX(0,$F205-SUMPRODUCT(($AT$3:$BE$3&lt;BC$3)*$AH205:$AS205))),2))</f>
        <v/>
      </c>
      <c r="BD205">
        <f>IF(AR205&lt;=0,0,ROUND(MIN(AR205,MAX(0,$F205-SUMPRODUCT(($AT$3:$BE$3&lt;BD$3)*$AH205:$AS205))),2))</f>
        <v/>
      </c>
      <c r="BE205">
        <f>IF(AS205&lt;=0,0,ROUND(MIN(AS205,MAX(0,$F205-SUMPRODUCT(($AT$3:$BE$3&lt;BE$3)*$AH205:$AS205))),2))</f>
        <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row>
    <row r="206">
      <c r="A206" t="n">
        <v>201</v>
      </c>
      <c r="B206" s="29">
        <f>Months!B206</f>
        <v/>
      </c>
      <c r="C206">
        <f>Months!C206</f>
        <v/>
      </c>
      <c r="D206">
        <f>Months!D206</f>
        <v/>
      </c>
      <c r="E206">
        <f>SUM(V206:AG206)</f>
        <v/>
      </c>
      <c r="F206">
        <f>MAX(0,ROUND(C206+D206-E206,2))</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f>IF(AH206&lt;=0,0,ROUND(MIN(AH206,MAX(0,$F206-SUMPRODUCT(($AT$3:$BE$3&lt;AT$3)*$AH206:$AS206))),2))</f>
        <v/>
      </c>
      <c r="AU206">
        <f>IF(AI206&lt;=0,0,ROUND(MIN(AI206,MAX(0,$F206-SUMPRODUCT(($AT$3:$BE$3&lt;AU$3)*$AH206:$AS206))),2))</f>
        <v/>
      </c>
      <c r="AV206">
        <f>IF(AJ206&lt;=0,0,ROUND(MIN(AJ206,MAX(0,$F206-SUMPRODUCT(($AT$3:$BE$3&lt;AV$3)*$AH206:$AS206))),2))</f>
        <v/>
      </c>
      <c r="AW206">
        <f>IF(AK206&lt;=0,0,ROUND(MIN(AK206,MAX(0,$F206-SUMPRODUCT(($AT$3:$BE$3&lt;AW$3)*$AH206:$AS206))),2))</f>
        <v/>
      </c>
      <c r="AX206">
        <f>IF(AL206&lt;=0,0,ROUND(MIN(AL206,MAX(0,$F206-SUMPRODUCT(($AT$3:$BE$3&lt;AX$3)*$AH206:$AS206))),2))</f>
        <v/>
      </c>
      <c r="AY206">
        <f>IF(AM206&lt;=0,0,ROUND(MIN(AM206,MAX(0,$F206-SUMPRODUCT(($AT$3:$BE$3&lt;AY$3)*$AH206:$AS206))),2))</f>
        <v/>
      </c>
      <c r="AZ206">
        <f>IF(AN206&lt;=0,0,ROUND(MIN(AN206,MAX(0,$F206-SUMPRODUCT(($AT$3:$BE$3&lt;AZ$3)*$AH206:$AS206))),2))</f>
        <v/>
      </c>
      <c r="BA206">
        <f>IF(AO206&lt;=0,0,ROUND(MIN(AO206,MAX(0,$F206-SUMPRODUCT(($AT$3:$BE$3&lt;BA$3)*$AH206:$AS206))),2))</f>
        <v/>
      </c>
      <c r="BB206">
        <f>IF(AP206&lt;=0,0,ROUND(MIN(AP206,MAX(0,$F206-SUMPRODUCT(($AT$3:$BE$3&lt;BB$3)*$AH206:$AS206))),2))</f>
        <v/>
      </c>
      <c r="BC206">
        <f>IF(AQ206&lt;=0,0,ROUND(MIN(AQ206,MAX(0,$F206-SUMPRODUCT(($AT$3:$BE$3&lt;BC$3)*$AH206:$AS206))),2))</f>
        <v/>
      </c>
      <c r="BD206">
        <f>IF(AR206&lt;=0,0,ROUND(MIN(AR206,MAX(0,$F206-SUMPRODUCT(($AT$3:$BE$3&lt;BD$3)*$AH206:$AS206))),2))</f>
        <v/>
      </c>
      <c r="BE206">
        <f>IF(AS206&lt;=0,0,ROUND(MIN(AS206,MAX(0,$F206-SUMPRODUCT(($AT$3:$BE$3&lt;BE$3)*$AH206:$AS206))),2))</f>
        <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row>
    <row r="207">
      <c r="A207" t="n">
        <v>202</v>
      </c>
      <c r="B207" s="29">
        <f>Months!B207</f>
        <v/>
      </c>
      <c r="C207">
        <f>Months!C207</f>
        <v/>
      </c>
      <c r="D207">
        <f>Months!D207</f>
        <v/>
      </c>
      <c r="E207">
        <f>SUM(V207:AG207)</f>
        <v/>
      </c>
      <c r="F207">
        <f>MAX(0,ROUND(C207+D207-E207,2))</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f>IF(AH207&lt;=0,0,ROUND(MIN(AH207,MAX(0,$F207-SUMPRODUCT(($AT$3:$BE$3&lt;AT$3)*$AH207:$AS207))),2))</f>
        <v/>
      </c>
      <c r="AU207">
        <f>IF(AI207&lt;=0,0,ROUND(MIN(AI207,MAX(0,$F207-SUMPRODUCT(($AT$3:$BE$3&lt;AU$3)*$AH207:$AS207))),2))</f>
        <v/>
      </c>
      <c r="AV207">
        <f>IF(AJ207&lt;=0,0,ROUND(MIN(AJ207,MAX(0,$F207-SUMPRODUCT(($AT$3:$BE$3&lt;AV$3)*$AH207:$AS207))),2))</f>
        <v/>
      </c>
      <c r="AW207">
        <f>IF(AK207&lt;=0,0,ROUND(MIN(AK207,MAX(0,$F207-SUMPRODUCT(($AT$3:$BE$3&lt;AW$3)*$AH207:$AS207))),2))</f>
        <v/>
      </c>
      <c r="AX207">
        <f>IF(AL207&lt;=0,0,ROUND(MIN(AL207,MAX(0,$F207-SUMPRODUCT(($AT$3:$BE$3&lt;AX$3)*$AH207:$AS207))),2))</f>
        <v/>
      </c>
      <c r="AY207">
        <f>IF(AM207&lt;=0,0,ROUND(MIN(AM207,MAX(0,$F207-SUMPRODUCT(($AT$3:$BE$3&lt;AY$3)*$AH207:$AS207))),2))</f>
        <v/>
      </c>
      <c r="AZ207">
        <f>IF(AN207&lt;=0,0,ROUND(MIN(AN207,MAX(0,$F207-SUMPRODUCT(($AT$3:$BE$3&lt;AZ$3)*$AH207:$AS207))),2))</f>
        <v/>
      </c>
      <c r="BA207">
        <f>IF(AO207&lt;=0,0,ROUND(MIN(AO207,MAX(0,$F207-SUMPRODUCT(($AT$3:$BE$3&lt;BA$3)*$AH207:$AS207))),2))</f>
        <v/>
      </c>
      <c r="BB207">
        <f>IF(AP207&lt;=0,0,ROUND(MIN(AP207,MAX(0,$F207-SUMPRODUCT(($AT$3:$BE$3&lt;BB$3)*$AH207:$AS207))),2))</f>
        <v/>
      </c>
      <c r="BC207">
        <f>IF(AQ207&lt;=0,0,ROUND(MIN(AQ207,MAX(0,$F207-SUMPRODUCT(($AT$3:$BE$3&lt;BC$3)*$AH207:$AS207))),2))</f>
        <v/>
      </c>
      <c r="BD207">
        <f>IF(AR207&lt;=0,0,ROUND(MIN(AR207,MAX(0,$F207-SUMPRODUCT(($AT$3:$BE$3&lt;BD$3)*$AH207:$AS207))),2))</f>
        <v/>
      </c>
      <c r="BE207">
        <f>IF(AS207&lt;=0,0,ROUND(MIN(AS207,MAX(0,$F207-SUMPRODUCT(($AT$3:$BE$3&lt;BE$3)*$AH207:$AS207))),2))</f>
        <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row>
    <row r="208">
      <c r="A208" t="n">
        <v>203</v>
      </c>
      <c r="B208" s="29">
        <f>Months!B208</f>
        <v/>
      </c>
      <c r="C208">
        <f>Months!C208</f>
        <v/>
      </c>
      <c r="D208">
        <f>Months!D208</f>
        <v/>
      </c>
      <c r="E208">
        <f>SUM(V208:AG208)</f>
        <v/>
      </c>
      <c r="F208">
        <f>MAX(0,ROUND(C208+D208-E208,2))</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f>IF(AH208&lt;=0,0,ROUND(MIN(AH208,MAX(0,$F208-SUMPRODUCT(($AT$3:$BE$3&lt;AT$3)*$AH208:$AS208))),2))</f>
        <v/>
      </c>
      <c r="AU208">
        <f>IF(AI208&lt;=0,0,ROUND(MIN(AI208,MAX(0,$F208-SUMPRODUCT(($AT$3:$BE$3&lt;AU$3)*$AH208:$AS208))),2))</f>
        <v/>
      </c>
      <c r="AV208">
        <f>IF(AJ208&lt;=0,0,ROUND(MIN(AJ208,MAX(0,$F208-SUMPRODUCT(($AT$3:$BE$3&lt;AV$3)*$AH208:$AS208))),2))</f>
        <v/>
      </c>
      <c r="AW208">
        <f>IF(AK208&lt;=0,0,ROUND(MIN(AK208,MAX(0,$F208-SUMPRODUCT(($AT$3:$BE$3&lt;AW$3)*$AH208:$AS208))),2))</f>
        <v/>
      </c>
      <c r="AX208">
        <f>IF(AL208&lt;=0,0,ROUND(MIN(AL208,MAX(0,$F208-SUMPRODUCT(($AT$3:$BE$3&lt;AX$3)*$AH208:$AS208))),2))</f>
        <v/>
      </c>
      <c r="AY208">
        <f>IF(AM208&lt;=0,0,ROUND(MIN(AM208,MAX(0,$F208-SUMPRODUCT(($AT$3:$BE$3&lt;AY$3)*$AH208:$AS208))),2))</f>
        <v/>
      </c>
      <c r="AZ208">
        <f>IF(AN208&lt;=0,0,ROUND(MIN(AN208,MAX(0,$F208-SUMPRODUCT(($AT$3:$BE$3&lt;AZ$3)*$AH208:$AS208))),2))</f>
        <v/>
      </c>
      <c r="BA208">
        <f>IF(AO208&lt;=0,0,ROUND(MIN(AO208,MAX(0,$F208-SUMPRODUCT(($AT$3:$BE$3&lt;BA$3)*$AH208:$AS208))),2))</f>
        <v/>
      </c>
      <c r="BB208">
        <f>IF(AP208&lt;=0,0,ROUND(MIN(AP208,MAX(0,$F208-SUMPRODUCT(($AT$3:$BE$3&lt;BB$3)*$AH208:$AS208))),2))</f>
        <v/>
      </c>
      <c r="BC208">
        <f>IF(AQ208&lt;=0,0,ROUND(MIN(AQ208,MAX(0,$F208-SUMPRODUCT(($AT$3:$BE$3&lt;BC$3)*$AH208:$AS208))),2))</f>
        <v/>
      </c>
      <c r="BD208">
        <f>IF(AR208&lt;=0,0,ROUND(MIN(AR208,MAX(0,$F208-SUMPRODUCT(($AT$3:$BE$3&lt;BD$3)*$AH208:$AS208))),2))</f>
        <v/>
      </c>
      <c r="BE208">
        <f>IF(AS208&lt;=0,0,ROUND(MIN(AS208,MAX(0,$F208-SUMPRODUCT(($AT$3:$BE$3&lt;BE$3)*$AH208:$AS208))),2))</f>
        <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row>
    <row r="209">
      <c r="A209" t="n">
        <v>204</v>
      </c>
      <c r="B209" s="29">
        <f>Months!B209</f>
        <v/>
      </c>
      <c r="C209">
        <f>Months!C209</f>
        <v/>
      </c>
      <c r="D209">
        <f>Months!D209</f>
        <v/>
      </c>
      <c r="E209">
        <f>SUM(V209:AG209)</f>
        <v/>
      </c>
      <c r="F209">
        <f>MAX(0,ROUND(C209+D209-E209,2))</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f>IF(AH209&lt;=0,0,ROUND(MIN(AH209,MAX(0,$F209-SUMPRODUCT(($AT$3:$BE$3&lt;AT$3)*$AH209:$AS209))),2))</f>
        <v/>
      </c>
      <c r="AU209">
        <f>IF(AI209&lt;=0,0,ROUND(MIN(AI209,MAX(0,$F209-SUMPRODUCT(($AT$3:$BE$3&lt;AU$3)*$AH209:$AS209))),2))</f>
        <v/>
      </c>
      <c r="AV209">
        <f>IF(AJ209&lt;=0,0,ROUND(MIN(AJ209,MAX(0,$F209-SUMPRODUCT(($AT$3:$BE$3&lt;AV$3)*$AH209:$AS209))),2))</f>
        <v/>
      </c>
      <c r="AW209">
        <f>IF(AK209&lt;=0,0,ROUND(MIN(AK209,MAX(0,$F209-SUMPRODUCT(($AT$3:$BE$3&lt;AW$3)*$AH209:$AS209))),2))</f>
        <v/>
      </c>
      <c r="AX209">
        <f>IF(AL209&lt;=0,0,ROUND(MIN(AL209,MAX(0,$F209-SUMPRODUCT(($AT$3:$BE$3&lt;AX$3)*$AH209:$AS209))),2))</f>
        <v/>
      </c>
      <c r="AY209">
        <f>IF(AM209&lt;=0,0,ROUND(MIN(AM209,MAX(0,$F209-SUMPRODUCT(($AT$3:$BE$3&lt;AY$3)*$AH209:$AS209))),2))</f>
        <v/>
      </c>
      <c r="AZ209">
        <f>IF(AN209&lt;=0,0,ROUND(MIN(AN209,MAX(0,$F209-SUMPRODUCT(($AT$3:$BE$3&lt;AZ$3)*$AH209:$AS209))),2))</f>
        <v/>
      </c>
      <c r="BA209">
        <f>IF(AO209&lt;=0,0,ROUND(MIN(AO209,MAX(0,$F209-SUMPRODUCT(($AT$3:$BE$3&lt;BA$3)*$AH209:$AS209))),2))</f>
        <v/>
      </c>
      <c r="BB209">
        <f>IF(AP209&lt;=0,0,ROUND(MIN(AP209,MAX(0,$F209-SUMPRODUCT(($AT$3:$BE$3&lt;BB$3)*$AH209:$AS209))),2))</f>
        <v/>
      </c>
      <c r="BC209">
        <f>IF(AQ209&lt;=0,0,ROUND(MIN(AQ209,MAX(0,$F209-SUMPRODUCT(($AT$3:$BE$3&lt;BC$3)*$AH209:$AS209))),2))</f>
        <v/>
      </c>
      <c r="BD209">
        <f>IF(AR209&lt;=0,0,ROUND(MIN(AR209,MAX(0,$F209-SUMPRODUCT(($AT$3:$BE$3&lt;BD$3)*$AH209:$AS209))),2))</f>
        <v/>
      </c>
      <c r="BE209">
        <f>IF(AS209&lt;=0,0,ROUND(MIN(AS209,MAX(0,$F209-SUMPRODUCT(($AT$3:$BE$3&lt;BE$3)*$AH209:$AS209))),2))</f>
        <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row>
    <row r="210">
      <c r="A210" t="n">
        <v>205</v>
      </c>
      <c r="B210" s="29">
        <f>Months!B210</f>
        <v/>
      </c>
      <c r="C210">
        <f>Months!C210</f>
        <v/>
      </c>
      <c r="D210">
        <f>Months!D210</f>
        <v/>
      </c>
      <c r="E210">
        <f>SUM(V210:AG210)</f>
        <v/>
      </c>
      <c r="F210">
        <f>MAX(0,ROUND(C210+D210-E210,2))</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f>IF(AH210&lt;=0,0,ROUND(MIN(AH210,MAX(0,$F210-SUMPRODUCT(($AT$3:$BE$3&lt;AT$3)*$AH210:$AS210))),2))</f>
        <v/>
      </c>
      <c r="AU210">
        <f>IF(AI210&lt;=0,0,ROUND(MIN(AI210,MAX(0,$F210-SUMPRODUCT(($AT$3:$BE$3&lt;AU$3)*$AH210:$AS210))),2))</f>
        <v/>
      </c>
      <c r="AV210">
        <f>IF(AJ210&lt;=0,0,ROUND(MIN(AJ210,MAX(0,$F210-SUMPRODUCT(($AT$3:$BE$3&lt;AV$3)*$AH210:$AS210))),2))</f>
        <v/>
      </c>
      <c r="AW210">
        <f>IF(AK210&lt;=0,0,ROUND(MIN(AK210,MAX(0,$F210-SUMPRODUCT(($AT$3:$BE$3&lt;AW$3)*$AH210:$AS210))),2))</f>
        <v/>
      </c>
      <c r="AX210">
        <f>IF(AL210&lt;=0,0,ROUND(MIN(AL210,MAX(0,$F210-SUMPRODUCT(($AT$3:$BE$3&lt;AX$3)*$AH210:$AS210))),2))</f>
        <v/>
      </c>
      <c r="AY210">
        <f>IF(AM210&lt;=0,0,ROUND(MIN(AM210,MAX(0,$F210-SUMPRODUCT(($AT$3:$BE$3&lt;AY$3)*$AH210:$AS210))),2))</f>
        <v/>
      </c>
      <c r="AZ210">
        <f>IF(AN210&lt;=0,0,ROUND(MIN(AN210,MAX(0,$F210-SUMPRODUCT(($AT$3:$BE$3&lt;AZ$3)*$AH210:$AS210))),2))</f>
        <v/>
      </c>
      <c r="BA210">
        <f>IF(AO210&lt;=0,0,ROUND(MIN(AO210,MAX(0,$F210-SUMPRODUCT(($AT$3:$BE$3&lt;BA$3)*$AH210:$AS210))),2))</f>
        <v/>
      </c>
      <c r="BB210">
        <f>IF(AP210&lt;=0,0,ROUND(MIN(AP210,MAX(0,$F210-SUMPRODUCT(($AT$3:$BE$3&lt;BB$3)*$AH210:$AS210))),2))</f>
        <v/>
      </c>
      <c r="BC210">
        <f>IF(AQ210&lt;=0,0,ROUND(MIN(AQ210,MAX(0,$F210-SUMPRODUCT(($AT$3:$BE$3&lt;BC$3)*$AH210:$AS210))),2))</f>
        <v/>
      </c>
      <c r="BD210">
        <f>IF(AR210&lt;=0,0,ROUND(MIN(AR210,MAX(0,$F210-SUMPRODUCT(($AT$3:$BE$3&lt;BD$3)*$AH210:$AS210))),2))</f>
        <v/>
      </c>
      <c r="BE210">
        <f>IF(AS210&lt;=0,0,ROUND(MIN(AS210,MAX(0,$F210-SUMPRODUCT(($AT$3:$BE$3&lt;BE$3)*$AH210:$AS210))),2))</f>
        <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row>
    <row r="211">
      <c r="A211" t="n">
        <v>206</v>
      </c>
      <c r="B211" s="29">
        <f>Months!B211</f>
        <v/>
      </c>
      <c r="C211">
        <f>Months!C211</f>
        <v/>
      </c>
      <c r="D211">
        <f>Months!D211</f>
        <v/>
      </c>
      <c r="E211">
        <f>SUM(V211:AG211)</f>
        <v/>
      </c>
      <c r="F211">
        <f>MAX(0,ROUND(C211+D211-E211,2))</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f>IF(AH211&lt;=0,0,ROUND(MIN(AH211,MAX(0,$F211-SUMPRODUCT(($AT$3:$BE$3&lt;AT$3)*$AH211:$AS211))),2))</f>
        <v/>
      </c>
      <c r="AU211">
        <f>IF(AI211&lt;=0,0,ROUND(MIN(AI211,MAX(0,$F211-SUMPRODUCT(($AT$3:$BE$3&lt;AU$3)*$AH211:$AS211))),2))</f>
        <v/>
      </c>
      <c r="AV211">
        <f>IF(AJ211&lt;=0,0,ROUND(MIN(AJ211,MAX(0,$F211-SUMPRODUCT(($AT$3:$BE$3&lt;AV$3)*$AH211:$AS211))),2))</f>
        <v/>
      </c>
      <c r="AW211">
        <f>IF(AK211&lt;=0,0,ROUND(MIN(AK211,MAX(0,$F211-SUMPRODUCT(($AT$3:$BE$3&lt;AW$3)*$AH211:$AS211))),2))</f>
        <v/>
      </c>
      <c r="AX211">
        <f>IF(AL211&lt;=0,0,ROUND(MIN(AL211,MAX(0,$F211-SUMPRODUCT(($AT$3:$BE$3&lt;AX$3)*$AH211:$AS211))),2))</f>
        <v/>
      </c>
      <c r="AY211">
        <f>IF(AM211&lt;=0,0,ROUND(MIN(AM211,MAX(0,$F211-SUMPRODUCT(($AT$3:$BE$3&lt;AY$3)*$AH211:$AS211))),2))</f>
        <v/>
      </c>
      <c r="AZ211">
        <f>IF(AN211&lt;=0,0,ROUND(MIN(AN211,MAX(0,$F211-SUMPRODUCT(($AT$3:$BE$3&lt;AZ$3)*$AH211:$AS211))),2))</f>
        <v/>
      </c>
      <c r="BA211">
        <f>IF(AO211&lt;=0,0,ROUND(MIN(AO211,MAX(0,$F211-SUMPRODUCT(($AT$3:$BE$3&lt;BA$3)*$AH211:$AS211))),2))</f>
        <v/>
      </c>
      <c r="BB211">
        <f>IF(AP211&lt;=0,0,ROUND(MIN(AP211,MAX(0,$F211-SUMPRODUCT(($AT$3:$BE$3&lt;BB$3)*$AH211:$AS211))),2))</f>
        <v/>
      </c>
      <c r="BC211">
        <f>IF(AQ211&lt;=0,0,ROUND(MIN(AQ211,MAX(0,$F211-SUMPRODUCT(($AT$3:$BE$3&lt;BC$3)*$AH211:$AS211))),2))</f>
        <v/>
      </c>
      <c r="BD211">
        <f>IF(AR211&lt;=0,0,ROUND(MIN(AR211,MAX(0,$F211-SUMPRODUCT(($AT$3:$BE$3&lt;BD$3)*$AH211:$AS211))),2))</f>
        <v/>
      </c>
      <c r="BE211">
        <f>IF(AS211&lt;=0,0,ROUND(MIN(AS211,MAX(0,$F211-SUMPRODUCT(($AT$3:$BE$3&lt;BE$3)*$AH211:$AS211))),2))</f>
        <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row>
    <row r="212">
      <c r="A212" t="n">
        <v>207</v>
      </c>
      <c r="B212" s="29">
        <f>Months!B212</f>
        <v/>
      </c>
      <c r="C212">
        <f>Months!C212</f>
        <v/>
      </c>
      <c r="D212">
        <f>Months!D212</f>
        <v/>
      </c>
      <c r="E212">
        <f>SUM(V212:AG212)</f>
        <v/>
      </c>
      <c r="F212">
        <f>MAX(0,ROUND(C212+D212-E212,2))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f>IF(AH212&lt;=0,0,ROUND(MIN(AH212,MAX(0,$F212-SUMPRODUCT(($AT$3:$BE$3&lt;AT$3)*$AH212:$AS212))),2))</f>
        <v/>
      </c>
      <c r="AU212">
        <f>IF(AI212&lt;=0,0,ROUND(MIN(AI212,MAX(0,$F212-SUMPRODUCT(($AT$3:$BE$3&lt;AU$3)*$AH212:$AS212))),2))</f>
        <v/>
      </c>
      <c r="AV212">
        <f>IF(AJ212&lt;=0,0,ROUND(MIN(AJ212,MAX(0,$F212-SUMPRODUCT(($AT$3:$BE$3&lt;AV$3)*$AH212:$AS212))),2))</f>
        <v/>
      </c>
      <c r="AW212">
        <f>IF(AK212&lt;=0,0,ROUND(MIN(AK212,MAX(0,$F212-SUMPRODUCT(($AT$3:$BE$3&lt;AW$3)*$AH212:$AS212))),2))</f>
        <v/>
      </c>
      <c r="AX212">
        <f>IF(AL212&lt;=0,0,ROUND(MIN(AL212,MAX(0,$F212-SUMPRODUCT(($AT$3:$BE$3&lt;AX$3)*$AH212:$AS212))),2))</f>
        <v/>
      </c>
      <c r="AY212">
        <f>IF(AM212&lt;=0,0,ROUND(MIN(AM212,MAX(0,$F212-SUMPRODUCT(($AT$3:$BE$3&lt;AY$3)*$AH212:$AS212))),2))</f>
        <v/>
      </c>
      <c r="AZ212">
        <f>IF(AN212&lt;=0,0,ROUND(MIN(AN212,MAX(0,$F212-SUMPRODUCT(($AT$3:$BE$3&lt;AZ$3)*$AH212:$AS212))),2))</f>
        <v/>
      </c>
      <c r="BA212">
        <f>IF(AO212&lt;=0,0,ROUND(MIN(AO212,MAX(0,$F212-SUMPRODUCT(($AT$3:$BE$3&lt;BA$3)*$AH212:$AS212))),2))</f>
        <v/>
      </c>
      <c r="BB212">
        <f>IF(AP212&lt;=0,0,ROUND(MIN(AP212,MAX(0,$F212-SUMPRODUCT(($AT$3:$BE$3&lt;BB$3)*$AH212:$AS212))),2))</f>
        <v/>
      </c>
      <c r="BC212">
        <f>IF(AQ212&lt;=0,0,ROUND(MIN(AQ212,MAX(0,$F212-SUMPRODUCT(($AT$3:$BE$3&lt;BC$3)*$AH212:$AS212))),2))</f>
        <v/>
      </c>
      <c r="BD212">
        <f>IF(AR212&lt;=0,0,ROUND(MIN(AR212,MAX(0,$F212-SUMPRODUCT(($AT$3:$BE$3&lt;BD$3)*$AH212:$AS212))),2))</f>
        <v/>
      </c>
      <c r="BE212">
        <f>IF(AS212&lt;=0,0,ROUND(MIN(AS212,MAX(0,$F212-SUMPRODUCT(($AT$3:$BE$3&lt;BE$3)*$AH212:$AS212))),2))</f>
        <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row>
    <row r="213">
      <c r="A213" t="n">
        <v>208</v>
      </c>
      <c r="B213" s="29">
        <f>Months!B213</f>
        <v/>
      </c>
      <c r="C213">
        <f>Months!C213</f>
        <v/>
      </c>
      <c r="D213">
        <f>Months!D213</f>
        <v/>
      </c>
      <c r="E213">
        <f>SUM(V213:AG213)</f>
        <v/>
      </c>
      <c r="F213">
        <f>MAX(0,ROUND(C213+D213-E213,2))</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f>IF(AH213&lt;=0,0,ROUND(MIN(AH213,MAX(0,$F213-SUMPRODUCT(($AT$3:$BE$3&lt;AT$3)*$AH213:$AS213))),2))</f>
        <v/>
      </c>
      <c r="AU213">
        <f>IF(AI213&lt;=0,0,ROUND(MIN(AI213,MAX(0,$F213-SUMPRODUCT(($AT$3:$BE$3&lt;AU$3)*$AH213:$AS213))),2))</f>
        <v/>
      </c>
      <c r="AV213">
        <f>IF(AJ213&lt;=0,0,ROUND(MIN(AJ213,MAX(0,$F213-SUMPRODUCT(($AT$3:$BE$3&lt;AV$3)*$AH213:$AS213))),2))</f>
        <v/>
      </c>
      <c r="AW213">
        <f>IF(AK213&lt;=0,0,ROUND(MIN(AK213,MAX(0,$F213-SUMPRODUCT(($AT$3:$BE$3&lt;AW$3)*$AH213:$AS213))),2))</f>
        <v/>
      </c>
      <c r="AX213">
        <f>IF(AL213&lt;=0,0,ROUND(MIN(AL213,MAX(0,$F213-SUMPRODUCT(($AT$3:$BE$3&lt;AX$3)*$AH213:$AS213))),2))</f>
        <v/>
      </c>
      <c r="AY213">
        <f>IF(AM213&lt;=0,0,ROUND(MIN(AM213,MAX(0,$F213-SUMPRODUCT(($AT$3:$BE$3&lt;AY$3)*$AH213:$AS213))),2))</f>
        <v/>
      </c>
      <c r="AZ213">
        <f>IF(AN213&lt;=0,0,ROUND(MIN(AN213,MAX(0,$F213-SUMPRODUCT(($AT$3:$BE$3&lt;AZ$3)*$AH213:$AS213))),2))</f>
        <v/>
      </c>
      <c r="BA213">
        <f>IF(AO213&lt;=0,0,ROUND(MIN(AO213,MAX(0,$F213-SUMPRODUCT(($AT$3:$BE$3&lt;BA$3)*$AH213:$AS213))),2))</f>
        <v/>
      </c>
      <c r="BB213">
        <f>IF(AP213&lt;=0,0,ROUND(MIN(AP213,MAX(0,$F213-SUMPRODUCT(($AT$3:$BE$3&lt;BB$3)*$AH213:$AS213))),2))</f>
        <v/>
      </c>
      <c r="BC213">
        <f>IF(AQ213&lt;=0,0,ROUND(MIN(AQ213,MAX(0,$F213-SUMPRODUCT(($AT$3:$BE$3&lt;BC$3)*$AH213:$AS213))),2))</f>
        <v/>
      </c>
      <c r="BD213">
        <f>IF(AR213&lt;=0,0,ROUND(MIN(AR213,MAX(0,$F213-SUMPRODUCT(($AT$3:$BE$3&lt;BD$3)*$AH213:$AS213))),2))</f>
        <v/>
      </c>
      <c r="BE213">
        <f>IF(AS213&lt;=0,0,ROUND(MIN(AS213,MAX(0,$F213-SUMPRODUCT(($AT$3:$BE$3&lt;BE$3)*$AH213:$AS213))),2))</f>
        <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row>
    <row r="214">
      <c r="A214" t="n">
        <v>209</v>
      </c>
      <c r="B214" s="29">
        <f>Months!B214</f>
        <v/>
      </c>
      <c r="C214">
        <f>Months!C214</f>
        <v/>
      </c>
      <c r="D214">
        <f>Months!D214</f>
        <v/>
      </c>
      <c r="E214">
        <f>SUM(V214:AG214)</f>
        <v/>
      </c>
      <c r="F214">
        <f>MAX(0,ROUND(C214+D214-E214,2))</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f>IF(AH214&lt;=0,0,ROUND(MIN(AH214,MAX(0,$F214-SUMPRODUCT(($AT$3:$BE$3&lt;AT$3)*$AH214:$AS214))),2))</f>
        <v/>
      </c>
      <c r="AU214">
        <f>IF(AI214&lt;=0,0,ROUND(MIN(AI214,MAX(0,$F214-SUMPRODUCT(($AT$3:$BE$3&lt;AU$3)*$AH214:$AS214))),2))</f>
        <v/>
      </c>
      <c r="AV214">
        <f>IF(AJ214&lt;=0,0,ROUND(MIN(AJ214,MAX(0,$F214-SUMPRODUCT(($AT$3:$BE$3&lt;AV$3)*$AH214:$AS214))),2))</f>
        <v/>
      </c>
      <c r="AW214">
        <f>IF(AK214&lt;=0,0,ROUND(MIN(AK214,MAX(0,$F214-SUMPRODUCT(($AT$3:$BE$3&lt;AW$3)*$AH214:$AS214))),2))</f>
        <v/>
      </c>
      <c r="AX214">
        <f>IF(AL214&lt;=0,0,ROUND(MIN(AL214,MAX(0,$F214-SUMPRODUCT(($AT$3:$BE$3&lt;AX$3)*$AH214:$AS214))),2))</f>
        <v/>
      </c>
      <c r="AY214">
        <f>IF(AM214&lt;=0,0,ROUND(MIN(AM214,MAX(0,$F214-SUMPRODUCT(($AT$3:$BE$3&lt;AY$3)*$AH214:$AS214))),2))</f>
        <v/>
      </c>
      <c r="AZ214">
        <f>IF(AN214&lt;=0,0,ROUND(MIN(AN214,MAX(0,$F214-SUMPRODUCT(($AT$3:$BE$3&lt;AZ$3)*$AH214:$AS214))),2))</f>
        <v/>
      </c>
      <c r="BA214">
        <f>IF(AO214&lt;=0,0,ROUND(MIN(AO214,MAX(0,$F214-SUMPRODUCT(($AT$3:$BE$3&lt;BA$3)*$AH214:$AS214))),2))</f>
        <v/>
      </c>
      <c r="BB214">
        <f>IF(AP214&lt;=0,0,ROUND(MIN(AP214,MAX(0,$F214-SUMPRODUCT(($AT$3:$BE$3&lt;BB$3)*$AH214:$AS214))),2))</f>
        <v/>
      </c>
      <c r="BC214">
        <f>IF(AQ214&lt;=0,0,ROUND(MIN(AQ214,MAX(0,$F214-SUMPRODUCT(($AT$3:$BE$3&lt;BC$3)*$AH214:$AS214))),2))</f>
        <v/>
      </c>
      <c r="BD214">
        <f>IF(AR214&lt;=0,0,ROUND(MIN(AR214,MAX(0,$F214-SUMPRODUCT(($AT$3:$BE$3&lt;BD$3)*$AH214:$AS214))),2))</f>
        <v/>
      </c>
      <c r="BE214">
        <f>IF(AS214&lt;=0,0,ROUND(MIN(AS214,MAX(0,$F214-SUMPRODUCT(($AT$3:$BE$3&lt;BE$3)*$AH214:$AS214))),2))</f>
        <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row>
    <row r="215">
      <c r="A215" t="n">
        <v>210</v>
      </c>
      <c r="B215" s="29">
        <f>Months!B215</f>
        <v/>
      </c>
      <c r="C215">
        <f>Months!C215</f>
        <v/>
      </c>
      <c r="D215">
        <f>Months!D215</f>
        <v/>
      </c>
      <c r="E215">
        <f>SUM(V215:AG215)</f>
        <v/>
      </c>
      <c r="F215">
        <f>MAX(0,ROUND(C215+D215-E215,2))</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f>IF(AH215&lt;=0,0,ROUND(MIN(AH215,MAX(0,$F215-SUMPRODUCT(($AT$3:$BE$3&lt;AT$3)*$AH215:$AS215))),2))</f>
        <v/>
      </c>
      <c r="AU215">
        <f>IF(AI215&lt;=0,0,ROUND(MIN(AI215,MAX(0,$F215-SUMPRODUCT(($AT$3:$BE$3&lt;AU$3)*$AH215:$AS215))),2))</f>
        <v/>
      </c>
      <c r="AV215">
        <f>IF(AJ215&lt;=0,0,ROUND(MIN(AJ215,MAX(0,$F215-SUMPRODUCT(($AT$3:$BE$3&lt;AV$3)*$AH215:$AS215))),2))</f>
        <v/>
      </c>
      <c r="AW215">
        <f>IF(AK215&lt;=0,0,ROUND(MIN(AK215,MAX(0,$F215-SUMPRODUCT(($AT$3:$BE$3&lt;AW$3)*$AH215:$AS215))),2))</f>
        <v/>
      </c>
      <c r="AX215">
        <f>IF(AL215&lt;=0,0,ROUND(MIN(AL215,MAX(0,$F215-SUMPRODUCT(($AT$3:$BE$3&lt;AX$3)*$AH215:$AS215))),2))</f>
        <v/>
      </c>
      <c r="AY215">
        <f>IF(AM215&lt;=0,0,ROUND(MIN(AM215,MAX(0,$F215-SUMPRODUCT(($AT$3:$BE$3&lt;AY$3)*$AH215:$AS215))),2))</f>
        <v/>
      </c>
      <c r="AZ215">
        <f>IF(AN215&lt;=0,0,ROUND(MIN(AN215,MAX(0,$F215-SUMPRODUCT(($AT$3:$BE$3&lt;AZ$3)*$AH215:$AS215))),2))</f>
        <v/>
      </c>
      <c r="BA215">
        <f>IF(AO215&lt;=0,0,ROUND(MIN(AO215,MAX(0,$F215-SUMPRODUCT(($AT$3:$BE$3&lt;BA$3)*$AH215:$AS215))),2))</f>
        <v/>
      </c>
      <c r="BB215">
        <f>IF(AP215&lt;=0,0,ROUND(MIN(AP215,MAX(0,$F215-SUMPRODUCT(($AT$3:$BE$3&lt;BB$3)*$AH215:$AS215))),2))</f>
        <v/>
      </c>
      <c r="BC215">
        <f>IF(AQ215&lt;=0,0,ROUND(MIN(AQ215,MAX(0,$F215-SUMPRODUCT(($AT$3:$BE$3&lt;BC$3)*$AH215:$AS215))),2))</f>
        <v/>
      </c>
      <c r="BD215">
        <f>IF(AR215&lt;=0,0,ROUND(MIN(AR215,MAX(0,$F215-SUMPRODUCT(($AT$3:$BE$3&lt;BD$3)*$AH215:$AS215))),2))</f>
        <v/>
      </c>
      <c r="BE215">
        <f>IF(AS215&lt;=0,0,ROUND(MIN(AS215,MAX(0,$F215-SUMPRODUCT(($AT$3:$BE$3&lt;BE$3)*$AH215:$AS215))),2))</f>
        <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row>
    <row r="216">
      <c r="A216" t="n">
        <v>211</v>
      </c>
      <c r="B216" s="29">
        <f>Months!B216</f>
        <v/>
      </c>
      <c r="C216">
        <f>Months!C216</f>
        <v/>
      </c>
      <c r="D216">
        <f>Months!D216</f>
        <v/>
      </c>
      <c r="E216">
        <f>SUM(V216:AG216)</f>
        <v/>
      </c>
      <c r="F216">
        <f>MAX(0,ROUND(C216+D216-E216,2))</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f>IF(AH216&lt;=0,0,ROUND(MIN(AH216,MAX(0,$F216-SUMPRODUCT(($AT$3:$BE$3&lt;AT$3)*$AH216:$AS216))),2))</f>
        <v/>
      </c>
      <c r="AU216">
        <f>IF(AI216&lt;=0,0,ROUND(MIN(AI216,MAX(0,$F216-SUMPRODUCT(($AT$3:$BE$3&lt;AU$3)*$AH216:$AS216))),2))</f>
        <v/>
      </c>
      <c r="AV216">
        <f>IF(AJ216&lt;=0,0,ROUND(MIN(AJ216,MAX(0,$F216-SUMPRODUCT(($AT$3:$BE$3&lt;AV$3)*$AH216:$AS216))),2))</f>
        <v/>
      </c>
      <c r="AW216">
        <f>IF(AK216&lt;=0,0,ROUND(MIN(AK216,MAX(0,$F216-SUMPRODUCT(($AT$3:$BE$3&lt;AW$3)*$AH216:$AS216))),2))</f>
        <v/>
      </c>
      <c r="AX216">
        <f>IF(AL216&lt;=0,0,ROUND(MIN(AL216,MAX(0,$F216-SUMPRODUCT(($AT$3:$BE$3&lt;AX$3)*$AH216:$AS216))),2))</f>
        <v/>
      </c>
      <c r="AY216">
        <f>IF(AM216&lt;=0,0,ROUND(MIN(AM216,MAX(0,$F216-SUMPRODUCT(($AT$3:$BE$3&lt;AY$3)*$AH216:$AS216))),2))</f>
        <v/>
      </c>
      <c r="AZ216">
        <f>IF(AN216&lt;=0,0,ROUND(MIN(AN216,MAX(0,$F216-SUMPRODUCT(($AT$3:$BE$3&lt;AZ$3)*$AH216:$AS216))),2))</f>
        <v/>
      </c>
      <c r="BA216">
        <f>IF(AO216&lt;=0,0,ROUND(MIN(AO216,MAX(0,$F216-SUMPRODUCT(($AT$3:$BE$3&lt;BA$3)*$AH216:$AS216))),2))</f>
        <v/>
      </c>
      <c r="BB216">
        <f>IF(AP216&lt;=0,0,ROUND(MIN(AP216,MAX(0,$F216-SUMPRODUCT(($AT$3:$BE$3&lt;BB$3)*$AH216:$AS216))),2))</f>
        <v/>
      </c>
      <c r="BC216">
        <f>IF(AQ216&lt;=0,0,ROUND(MIN(AQ216,MAX(0,$F216-SUMPRODUCT(($AT$3:$BE$3&lt;BC$3)*$AH216:$AS216))),2))</f>
        <v/>
      </c>
      <c r="BD216">
        <f>IF(AR216&lt;=0,0,ROUND(MIN(AR216,MAX(0,$F216-SUMPRODUCT(($AT$3:$BE$3&lt;BD$3)*$AH216:$AS216))),2))</f>
        <v/>
      </c>
      <c r="BE216">
        <f>IF(AS216&lt;=0,0,ROUND(MIN(AS216,MAX(0,$F216-SUMPRODUCT(($AT$3:$BE$3&lt;BE$3)*$AH216:$AS216))),2))</f>
        <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row>
    <row r="217">
      <c r="A217" t="n">
        <v>212</v>
      </c>
      <c r="B217" s="29">
        <f>Months!B217</f>
        <v/>
      </c>
      <c r="C217">
        <f>Months!C217</f>
        <v/>
      </c>
      <c r="D217">
        <f>Months!D217</f>
        <v/>
      </c>
      <c r="E217">
        <f>SUM(V217:AG217)</f>
        <v/>
      </c>
      <c r="F217">
        <f>MAX(0,ROUND(C217+D217-E217,2))</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f>IF(AH217&lt;=0,0,ROUND(MIN(AH217,MAX(0,$F217-SUMPRODUCT(($AT$3:$BE$3&lt;AT$3)*$AH217:$AS217))),2))</f>
        <v/>
      </c>
      <c r="AU217">
        <f>IF(AI217&lt;=0,0,ROUND(MIN(AI217,MAX(0,$F217-SUMPRODUCT(($AT$3:$BE$3&lt;AU$3)*$AH217:$AS217))),2))</f>
        <v/>
      </c>
      <c r="AV217">
        <f>IF(AJ217&lt;=0,0,ROUND(MIN(AJ217,MAX(0,$F217-SUMPRODUCT(($AT$3:$BE$3&lt;AV$3)*$AH217:$AS217))),2))</f>
        <v/>
      </c>
      <c r="AW217">
        <f>IF(AK217&lt;=0,0,ROUND(MIN(AK217,MAX(0,$F217-SUMPRODUCT(($AT$3:$BE$3&lt;AW$3)*$AH217:$AS217))),2))</f>
        <v/>
      </c>
      <c r="AX217">
        <f>IF(AL217&lt;=0,0,ROUND(MIN(AL217,MAX(0,$F217-SUMPRODUCT(($AT$3:$BE$3&lt;AX$3)*$AH217:$AS217))),2))</f>
        <v/>
      </c>
      <c r="AY217">
        <f>IF(AM217&lt;=0,0,ROUND(MIN(AM217,MAX(0,$F217-SUMPRODUCT(($AT$3:$BE$3&lt;AY$3)*$AH217:$AS217))),2))</f>
        <v/>
      </c>
      <c r="AZ217">
        <f>IF(AN217&lt;=0,0,ROUND(MIN(AN217,MAX(0,$F217-SUMPRODUCT(($AT$3:$BE$3&lt;AZ$3)*$AH217:$AS217))),2))</f>
        <v/>
      </c>
      <c r="BA217">
        <f>IF(AO217&lt;=0,0,ROUND(MIN(AO217,MAX(0,$F217-SUMPRODUCT(($AT$3:$BE$3&lt;BA$3)*$AH217:$AS217))),2))</f>
        <v/>
      </c>
      <c r="BB217">
        <f>IF(AP217&lt;=0,0,ROUND(MIN(AP217,MAX(0,$F217-SUMPRODUCT(($AT$3:$BE$3&lt;BB$3)*$AH217:$AS217))),2))</f>
        <v/>
      </c>
      <c r="BC217">
        <f>IF(AQ217&lt;=0,0,ROUND(MIN(AQ217,MAX(0,$F217-SUMPRODUCT(($AT$3:$BE$3&lt;BC$3)*$AH217:$AS217))),2))</f>
        <v/>
      </c>
      <c r="BD217">
        <f>IF(AR217&lt;=0,0,ROUND(MIN(AR217,MAX(0,$F217-SUMPRODUCT(($AT$3:$BE$3&lt;BD$3)*$AH217:$AS217))),2))</f>
        <v/>
      </c>
      <c r="BE217">
        <f>IF(AS217&lt;=0,0,ROUND(MIN(AS217,MAX(0,$F217-SUMPRODUCT(($AT$3:$BE$3&lt;BE$3)*$AH217:$AS217))),2))</f>
        <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row>
    <row r="218">
      <c r="A218" t="n">
        <v>213</v>
      </c>
      <c r="B218" s="29">
        <f>Months!B218</f>
        <v/>
      </c>
      <c r="C218">
        <f>Months!C218</f>
        <v/>
      </c>
      <c r="D218">
        <f>Months!D218</f>
        <v/>
      </c>
      <c r="E218">
        <f>SUM(V218:AG218)</f>
        <v/>
      </c>
      <c r="F218">
        <f>MAX(0,ROUND(C218+D218-E218,2))</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f>IF(AH218&lt;=0,0,ROUND(MIN(AH218,MAX(0,$F218-SUMPRODUCT(($AT$3:$BE$3&lt;AT$3)*$AH218:$AS218))),2))</f>
        <v/>
      </c>
      <c r="AU218">
        <f>IF(AI218&lt;=0,0,ROUND(MIN(AI218,MAX(0,$F218-SUMPRODUCT(($AT$3:$BE$3&lt;AU$3)*$AH218:$AS218))),2))</f>
        <v/>
      </c>
      <c r="AV218">
        <f>IF(AJ218&lt;=0,0,ROUND(MIN(AJ218,MAX(0,$F218-SUMPRODUCT(($AT$3:$BE$3&lt;AV$3)*$AH218:$AS218))),2))</f>
        <v/>
      </c>
      <c r="AW218">
        <f>IF(AK218&lt;=0,0,ROUND(MIN(AK218,MAX(0,$F218-SUMPRODUCT(($AT$3:$BE$3&lt;AW$3)*$AH218:$AS218))),2))</f>
        <v/>
      </c>
      <c r="AX218">
        <f>IF(AL218&lt;=0,0,ROUND(MIN(AL218,MAX(0,$F218-SUMPRODUCT(($AT$3:$BE$3&lt;AX$3)*$AH218:$AS218))),2))</f>
        <v/>
      </c>
      <c r="AY218">
        <f>IF(AM218&lt;=0,0,ROUND(MIN(AM218,MAX(0,$F218-SUMPRODUCT(($AT$3:$BE$3&lt;AY$3)*$AH218:$AS218))),2))</f>
        <v/>
      </c>
      <c r="AZ218">
        <f>IF(AN218&lt;=0,0,ROUND(MIN(AN218,MAX(0,$F218-SUMPRODUCT(($AT$3:$BE$3&lt;AZ$3)*$AH218:$AS218))),2))</f>
        <v/>
      </c>
      <c r="BA218">
        <f>IF(AO218&lt;=0,0,ROUND(MIN(AO218,MAX(0,$F218-SUMPRODUCT(($AT$3:$BE$3&lt;BA$3)*$AH218:$AS218))),2))</f>
        <v/>
      </c>
      <c r="BB218">
        <f>IF(AP218&lt;=0,0,ROUND(MIN(AP218,MAX(0,$F218-SUMPRODUCT(($AT$3:$BE$3&lt;BB$3)*$AH218:$AS218))),2))</f>
        <v/>
      </c>
      <c r="BC218">
        <f>IF(AQ218&lt;=0,0,ROUND(MIN(AQ218,MAX(0,$F218-SUMPRODUCT(($AT$3:$BE$3&lt;BC$3)*$AH218:$AS218))),2))</f>
        <v/>
      </c>
      <c r="BD218">
        <f>IF(AR218&lt;=0,0,ROUND(MIN(AR218,MAX(0,$F218-SUMPRODUCT(($AT$3:$BE$3&lt;BD$3)*$AH218:$AS218))),2))</f>
        <v/>
      </c>
      <c r="BE218">
        <f>IF(AS218&lt;=0,0,ROUND(MIN(AS218,MAX(0,$F218-SUMPRODUCT(($AT$3:$BE$3&lt;BE$3)*$AH218:$AS218))),2))</f>
        <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row>
    <row r="219">
      <c r="A219" t="n">
        <v>214</v>
      </c>
      <c r="B219" s="29">
        <f>Months!B219</f>
        <v/>
      </c>
      <c r="C219">
        <f>Months!C219</f>
        <v/>
      </c>
      <c r="D219">
        <f>Months!D219</f>
        <v/>
      </c>
      <c r="E219">
        <f>SUM(V219:AG219)</f>
        <v/>
      </c>
      <c r="F219">
        <f>MAX(0,ROUND(C219+D219-E219,2))</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f>IF(AH219&lt;=0,0,ROUND(MIN(AH219,MAX(0,$F219-SUMPRODUCT(($AT$3:$BE$3&lt;AT$3)*$AH219:$AS219))),2))</f>
        <v/>
      </c>
      <c r="AU219">
        <f>IF(AI219&lt;=0,0,ROUND(MIN(AI219,MAX(0,$F219-SUMPRODUCT(($AT$3:$BE$3&lt;AU$3)*$AH219:$AS219))),2))</f>
        <v/>
      </c>
      <c r="AV219">
        <f>IF(AJ219&lt;=0,0,ROUND(MIN(AJ219,MAX(0,$F219-SUMPRODUCT(($AT$3:$BE$3&lt;AV$3)*$AH219:$AS219))),2))</f>
        <v/>
      </c>
      <c r="AW219">
        <f>IF(AK219&lt;=0,0,ROUND(MIN(AK219,MAX(0,$F219-SUMPRODUCT(($AT$3:$BE$3&lt;AW$3)*$AH219:$AS219))),2))</f>
        <v/>
      </c>
      <c r="AX219">
        <f>IF(AL219&lt;=0,0,ROUND(MIN(AL219,MAX(0,$F219-SUMPRODUCT(($AT$3:$BE$3&lt;AX$3)*$AH219:$AS219))),2))</f>
        <v/>
      </c>
      <c r="AY219">
        <f>IF(AM219&lt;=0,0,ROUND(MIN(AM219,MAX(0,$F219-SUMPRODUCT(($AT$3:$BE$3&lt;AY$3)*$AH219:$AS219))),2))</f>
        <v/>
      </c>
      <c r="AZ219">
        <f>IF(AN219&lt;=0,0,ROUND(MIN(AN219,MAX(0,$F219-SUMPRODUCT(($AT$3:$BE$3&lt;AZ$3)*$AH219:$AS219))),2))</f>
        <v/>
      </c>
      <c r="BA219">
        <f>IF(AO219&lt;=0,0,ROUND(MIN(AO219,MAX(0,$F219-SUMPRODUCT(($AT$3:$BE$3&lt;BA$3)*$AH219:$AS219))),2))</f>
        <v/>
      </c>
      <c r="BB219">
        <f>IF(AP219&lt;=0,0,ROUND(MIN(AP219,MAX(0,$F219-SUMPRODUCT(($AT$3:$BE$3&lt;BB$3)*$AH219:$AS219))),2))</f>
        <v/>
      </c>
      <c r="BC219">
        <f>IF(AQ219&lt;=0,0,ROUND(MIN(AQ219,MAX(0,$F219-SUMPRODUCT(($AT$3:$BE$3&lt;BC$3)*$AH219:$AS219))),2))</f>
        <v/>
      </c>
      <c r="BD219">
        <f>IF(AR219&lt;=0,0,ROUND(MIN(AR219,MAX(0,$F219-SUMPRODUCT(($AT$3:$BE$3&lt;BD$3)*$AH219:$AS219))),2))</f>
        <v/>
      </c>
      <c r="BE219">
        <f>IF(AS219&lt;=0,0,ROUND(MIN(AS219,MAX(0,$F219-SUMPRODUCT(($AT$3:$BE$3&lt;BE$3)*$AH219:$AS219))),2))</f>
        <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row>
    <row r="220">
      <c r="A220" t="n">
        <v>215</v>
      </c>
      <c r="B220" s="29">
        <f>Months!B220</f>
        <v/>
      </c>
      <c r="C220">
        <f>Months!C220</f>
        <v/>
      </c>
      <c r="D220">
        <f>Months!D220</f>
        <v/>
      </c>
      <c r="E220">
        <f>SUM(V220:AG220)</f>
        <v/>
      </c>
      <c r="F220">
        <f>MAX(0,ROUND(C220+D220-E220,2))</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f>IF(AH220&lt;=0,0,ROUND(MIN(AH220,MAX(0,$F220-SUMPRODUCT(($AT$3:$BE$3&lt;AT$3)*$AH220:$AS220))),2))</f>
        <v/>
      </c>
      <c r="AU220">
        <f>IF(AI220&lt;=0,0,ROUND(MIN(AI220,MAX(0,$F220-SUMPRODUCT(($AT$3:$BE$3&lt;AU$3)*$AH220:$AS220))),2))</f>
        <v/>
      </c>
      <c r="AV220">
        <f>IF(AJ220&lt;=0,0,ROUND(MIN(AJ220,MAX(0,$F220-SUMPRODUCT(($AT$3:$BE$3&lt;AV$3)*$AH220:$AS220))),2))</f>
        <v/>
      </c>
      <c r="AW220">
        <f>IF(AK220&lt;=0,0,ROUND(MIN(AK220,MAX(0,$F220-SUMPRODUCT(($AT$3:$BE$3&lt;AW$3)*$AH220:$AS220))),2))</f>
        <v/>
      </c>
      <c r="AX220">
        <f>IF(AL220&lt;=0,0,ROUND(MIN(AL220,MAX(0,$F220-SUMPRODUCT(($AT$3:$BE$3&lt;AX$3)*$AH220:$AS220))),2))</f>
        <v/>
      </c>
      <c r="AY220">
        <f>IF(AM220&lt;=0,0,ROUND(MIN(AM220,MAX(0,$F220-SUMPRODUCT(($AT$3:$BE$3&lt;AY$3)*$AH220:$AS220))),2))</f>
        <v/>
      </c>
      <c r="AZ220">
        <f>IF(AN220&lt;=0,0,ROUND(MIN(AN220,MAX(0,$F220-SUMPRODUCT(($AT$3:$BE$3&lt;AZ$3)*$AH220:$AS220))),2))</f>
        <v/>
      </c>
      <c r="BA220">
        <f>IF(AO220&lt;=0,0,ROUND(MIN(AO220,MAX(0,$F220-SUMPRODUCT(($AT$3:$BE$3&lt;BA$3)*$AH220:$AS220))),2))</f>
        <v/>
      </c>
      <c r="BB220">
        <f>IF(AP220&lt;=0,0,ROUND(MIN(AP220,MAX(0,$F220-SUMPRODUCT(($AT$3:$BE$3&lt;BB$3)*$AH220:$AS220))),2))</f>
        <v/>
      </c>
      <c r="BC220">
        <f>IF(AQ220&lt;=0,0,ROUND(MIN(AQ220,MAX(0,$F220-SUMPRODUCT(($AT$3:$BE$3&lt;BC$3)*$AH220:$AS220))),2))</f>
        <v/>
      </c>
      <c r="BD220">
        <f>IF(AR220&lt;=0,0,ROUND(MIN(AR220,MAX(0,$F220-SUMPRODUCT(($AT$3:$BE$3&lt;BD$3)*$AH220:$AS220))),2))</f>
        <v/>
      </c>
      <c r="BE220">
        <f>IF(AS220&lt;=0,0,ROUND(MIN(AS220,MAX(0,$F220-SUMPRODUCT(($AT$3:$BE$3&lt;BE$3)*$AH220:$AS220))),2))</f>
        <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row>
    <row r="221">
      <c r="A221" t="n">
        <v>216</v>
      </c>
      <c r="B221" s="29">
        <f>Months!B221</f>
        <v/>
      </c>
      <c r="C221">
        <f>Months!C221</f>
        <v/>
      </c>
      <c r="D221">
        <f>Months!D221</f>
        <v/>
      </c>
      <c r="E221">
        <f>SUM(V221:AG221)</f>
        <v/>
      </c>
      <c r="F221">
        <f>MAX(0,ROUND(C221+D221-E221,2))</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f>IF(AH221&lt;=0,0,ROUND(MIN(AH221,MAX(0,$F221-SUMPRODUCT(($AT$3:$BE$3&lt;AT$3)*$AH221:$AS221))),2))</f>
        <v/>
      </c>
      <c r="AU221">
        <f>IF(AI221&lt;=0,0,ROUND(MIN(AI221,MAX(0,$F221-SUMPRODUCT(($AT$3:$BE$3&lt;AU$3)*$AH221:$AS221))),2))</f>
        <v/>
      </c>
      <c r="AV221">
        <f>IF(AJ221&lt;=0,0,ROUND(MIN(AJ221,MAX(0,$F221-SUMPRODUCT(($AT$3:$BE$3&lt;AV$3)*$AH221:$AS221))),2))</f>
        <v/>
      </c>
      <c r="AW221">
        <f>IF(AK221&lt;=0,0,ROUND(MIN(AK221,MAX(0,$F221-SUMPRODUCT(($AT$3:$BE$3&lt;AW$3)*$AH221:$AS221))),2))</f>
        <v/>
      </c>
      <c r="AX221">
        <f>IF(AL221&lt;=0,0,ROUND(MIN(AL221,MAX(0,$F221-SUMPRODUCT(($AT$3:$BE$3&lt;AX$3)*$AH221:$AS221))),2))</f>
        <v/>
      </c>
      <c r="AY221">
        <f>IF(AM221&lt;=0,0,ROUND(MIN(AM221,MAX(0,$F221-SUMPRODUCT(($AT$3:$BE$3&lt;AY$3)*$AH221:$AS221))),2))</f>
        <v/>
      </c>
      <c r="AZ221">
        <f>IF(AN221&lt;=0,0,ROUND(MIN(AN221,MAX(0,$F221-SUMPRODUCT(($AT$3:$BE$3&lt;AZ$3)*$AH221:$AS221))),2))</f>
        <v/>
      </c>
      <c r="BA221">
        <f>IF(AO221&lt;=0,0,ROUND(MIN(AO221,MAX(0,$F221-SUMPRODUCT(($AT$3:$BE$3&lt;BA$3)*$AH221:$AS221))),2))</f>
        <v/>
      </c>
      <c r="BB221">
        <f>IF(AP221&lt;=0,0,ROUND(MIN(AP221,MAX(0,$F221-SUMPRODUCT(($AT$3:$BE$3&lt;BB$3)*$AH221:$AS221))),2))</f>
        <v/>
      </c>
      <c r="BC221">
        <f>IF(AQ221&lt;=0,0,ROUND(MIN(AQ221,MAX(0,$F221-SUMPRODUCT(($AT$3:$BE$3&lt;BC$3)*$AH221:$AS221))),2))</f>
        <v/>
      </c>
      <c r="BD221">
        <f>IF(AR221&lt;=0,0,ROUND(MIN(AR221,MAX(0,$F221-SUMPRODUCT(($AT$3:$BE$3&lt;BD$3)*$AH221:$AS221))),2))</f>
        <v/>
      </c>
      <c r="BE221">
        <f>IF(AS221&lt;=0,0,ROUND(MIN(AS221,MAX(0,$F221-SUMPRODUCT(($AT$3:$BE$3&lt;BE$3)*$AH221:$AS221))),2))</f>
        <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row>
    <row r="222">
      <c r="A222" t="n">
        <v>217</v>
      </c>
      <c r="B222" s="29">
        <f>Months!B222</f>
        <v/>
      </c>
      <c r="C222">
        <f>Months!C222</f>
        <v/>
      </c>
      <c r="D222">
        <f>Months!D222</f>
        <v/>
      </c>
      <c r="E222">
        <f>SUM(V222:AG222)</f>
        <v/>
      </c>
      <c r="F222">
        <f>MAX(0,ROUND(C222+D222-E222,2))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f>IF(AH222&lt;=0,0,ROUND(MIN(AH222,MAX(0,$F222-SUMPRODUCT(($AT$3:$BE$3&lt;AT$3)*$AH222:$AS222))),2))</f>
        <v/>
      </c>
      <c r="AU222">
        <f>IF(AI222&lt;=0,0,ROUND(MIN(AI222,MAX(0,$F222-SUMPRODUCT(($AT$3:$BE$3&lt;AU$3)*$AH222:$AS222))),2))</f>
        <v/>
      </c>
      <c r="AV222">
        <f>IF(AJ222&lt;=0,0,ROUND(MIN(AJ222,MAX(0,$F222-SUMPRODUCT(($AT$3:$BE$3&lt;AV$3)*$AH222:$AS222))),2))</f>
        <v/>
      </c>
      <c r="AW222">
        <f>IF(AK222&lt;=0,0,ROUND(MIN(AK222,MAX(0,$F222-SUMPRODUCT(($AT$3:$BE$3&lt;AW$3)*$AH222:$AS222))),2))</f>
        <v/>
      </c>
      <c r="AX222">
        <f>IF(AL222&lt;=0,0,ROUND(MIN(AL222,MAX(0,$F222-SUMPRODUCT(($AT$3:$BE$3&lt;AX$3)*$AH222:$AS222))),2))</f>
        <v/>
      </c>
      <c r="AY222">
        <f>IF(AM222&lt;=0,0,ROUND(MIN(AM222,MAX(0,$F222-SUMPRODUCT(($AT$3:$BE$3&lt;AY$3)*$AH222:$AS222))),2))</f>
        <v/>
      </c>
      <c r="AZ222">
        <f>IF(AN222&lt;=0,0,ROUND(MIN(AN222,MAX(0,$F222-SUMPRODUCT(($AT$3:$BE$3&lt;AZ$3)*$AH222:$AS222))),2))</f>
        <v/>
      </c>
      <c r="BA222">
        <f>IF(AO222&lt;=0,0,ROUND(MIN(AO222,MAX(0,$F222-SUMPRODUCT(($AT$3:$BE$3&lt;BA$3)*$AH222:$AS222))),2))</f>
        <v/>
      </c>
      <c r="BB222">
        <f>IF(AP222&lt;=0,0,ROUND(MIN(AP222,MAX(0,$F222-SUMPRODUCT(($AT$3:$BE$3&lt;BB$3)*$AH222:$AS222))),2))</f>
        <v/>
      </c>
      <c r="BC222">
        <f>IF(AQ222&lt;=0,0,ROUND(MIN(AQ222,MAX(0,$F222-SUMPRODUCT(($AT$3:$BE$3&lt;BC$3)*$AH222:$AS222))),2))</f>
        <v/>
      </c>
      <c r="BD222">
        <f>IF(AR222&lt;=0,0,ROUND(MIN(AR222,MAX(0,$F222-SUMPRODUCT(($AT$3:$BE$3&lt;BD$3)*$AH222:$AS222))),2))</f>
        <v/>
      </c>
      <c r="BE222">
        <f>IF(AS222&lt;=0,0,ROUND(MIN(AS222,MAX(0,$F222-SUMPRODUCT(($AT$3:$BE$3&lt;BE$3)*$AH222:$AS222))),2))</f>
        <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row>
    <row r="223">
      <c r="A223" t="n">
        <v>218</v>
      </c>
      <c r="B223" s="29">
        <f>Months!B223</f>
        <v/>
      </c>
      <c r="C223">
        <f>Months!C223</f>
        <v/>
      </c>
      <c r="D223">
        <f>Months!D223</f>
        <v/>
      </c>
      <c r="E223">
        <f>SUM(V223:AG223)</f>
        <v/>
      </c>
      <c r="F223">
        <f>MAX(0,ROUND(C223+D223-E223,2))</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f>IF(AH223&lt;=0,0,ROUND(MIN(AH223,MAX(0,$F223-SUMPRODUCT(($AT$3:$BE$3&lt;AT$3)*$AH223:$AS223))),2))</f>
        <v/>
      </c>
      <c r="AU223">
        <f>IF(AI223&lt;=0,0,ROUND(MIN(AI223,MAX(0,$F223-SUMPRODUCT(($AT$3:$BE$3&lt;AU$3)*$AH223:$AS223))),2))</f>
        <v/>
      </c>
      <c r="AV223">
        <f>IF(AJ223&lt;=0,0,ROUND(MIN(AJ223,MAX(0,$F223-SUMPRODUCT(($AT$3:$BE$3&lt;AV$3)*$AH223:$AS223))),2))</f>
        <v/>
      </c>
      <c r="AW223">
        <f>IF(AK223&lt;=0,0,ROUND(MIN(AK223,MAX(0,$F223-SUMPRODUCT(($AT$3:$BE$3&lt;AW$3)*$AH223:$AS223))),2))</f>
        <v/>
      </c>
      <c r="AX223">
        <f>IF(AL223&lt;=0,0,ROUND(MIN(AL223,MAX(0,$F223-SUMPRODUCT(($AT$3:$BE$3&lt;AX$3)*$AH223:$AS223))),2))</f>
        <v/>
      </c>
      <c r="AY223">
        <f>IF(AM223&lt;=0,0,ROUND(MIN(AM223,MAX(0,$F223-SUMPRODUCT(($AT$3:$BE$3&lt;AY$3)*$AH223:$AS223))),2))</f>
        <v/>
      </c>
      <c r="AZ223">
        <f>IF(AN223&lt;=0,0,ROUND(MIN(AN223,MAX(0,$F223-SUMPRODUCT(($AT$3:$BE$3&lt;AZ$3)*$AH223:$AS223))),2))</f>
        <v/>
      </c>
      <c r="BA223">
        <f>IF(AO223&lt;=0,0,ROUND(MIN(AO223,MAX(0,$F223-SUMPRODUCT(($AT$3:$BE$3&lt;BA$3)*$AH223:$AS223))),2))</f>
        <v/>
      </c>
      <c r="BB223">
        <f>IF(AP223&lt;=0,0,ROUND(MIN(AP223,MAX(0,$F223-SUMPRODUCT(($AT$3:$BE$3&lt;BB$3)*$AH223:$AS223))),2))</f>
        <v/>
      </c>
      <c r="BC223">
        <f>IF(AQ223&lt;=0,0,ROUND(MIN(AQ223,MAX(0,$F223-SUMPRODUCT(($AT$3:$BE$3&lt;BC$3)*$AH223:$AS223))),2))</f>
        <v/>
      </c>
      <c r="BD223">
        <f>IF(AR223&lt;=0,0,ROUND(MIN(AR223,MAX(0,$F223-SUMPRODUCT(($AT$3:$BE$3&lt;BD$3)*$AH223:$AS223))),2))</f>
        <v/>
      </c>
      <c r="BE223">
        <f>IF(AS223&lt;=0,0,ROUND(MIN(AS223,MAX(0,$F223-SUMPRODUCT(($AT$3:$BE$3&lt;BE$3)*$AH223:$AS223))),2))</f>
        <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row>
    <row r="224">
      <c r="A224" t="n">
        <v>219</v>
      </c>
      <c r="B224" s="29">
        <f>Months!B224</f>
        <v/>
      </c>
      <c r="C224">
        <f>Months!C224</f>
        <v/>
      </c>
      <c r="D224">
        <f>Months!D224</f>
        <v/>
      </c>
      <c r="E224">
        <f>SUM(V224:AG224)</f>
        <v/>
      </c>
      <c r="F224">
        <f>MAX(0,ROUND(C224+D224-E224,2))</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f>IF(AH224&lt;=0,0,ROUND(MIN(AH224,MAX(0,$F224-SUMPRODUCT(($AT$3:$BE$3&lt;AT$3)*$AH224:$AS224))),2))</f>
        <v/>
      </c>
      <c r="AU224">
        <f>IF(AI224&lt;=0,0,ROUND(MIN(AI224,MAX(0,$F224-SUMPRODUCT(($AT$3:$BE$3&lt;AU$3)*$AH224:$AS224))),2))</f>
        <v/>
      </c>
      <c r="AV224">
        <f>IF(AJ224&lt;=0,0,ROUND(MIN(AJ224,MAX(0,$F224-SUMPRODUCT(($AT$3:$BE$3&lt;AV$3)*$AH224:$AS224))),2))</f>
        <v/>
      </c>
      <c r="AW224">
        <f>IF(AK224&lt;=0,0,ROUND(MIN(AK224,MAX(0,$F224-SUMPRODUCT(($AT$3:$BE$3&lt;AW$3)*$AH224:$AS224))),2))</f>
        <v/>
      </c>
      <c r="AX224">
        <f>IF(AL224&lt;=0,0,ROUND(MIN(AL224,MAX(0,$F224-SUMPRODUCT(($AT$3:$BE$3&lt;AX$3)*$AH224:$AS224))),2))</f>
        <v/>
      </c>
      <c r="AY224">
        <f>IF(AM224&lt;=0,0,ROUND(MIN(AM224,MAX(0,$F224-SUMPRODUCT(($AT$3:$BE$3&lt;AY$3)*$AH224:$AS224))),2))</f>
        <v/>
      </c>
      <c r="AZ224">
        <f>IF(AN224&lt;=0,0,ROUND(MIN(AN224,MAX(0,$F224-SUMPRODUCT(($AT$3:$BE$3&lt;AZ$3)*$AH224:$AS224))),2))</f>
        <v/>
      </c>
      <c r="BA224">
        <f>IF(AO224&lt;=0,0,ROUND(MIN(AO224,MAX(0,$F224-SUMPRODUCT(($AT$3:$BE$3&lt;BA$3)*$AH224:$AS224))),2))</f>
        <v/>
      </c>
      <c r="BB224">
        <f>IF(AP224&lt;=0,0,ROUND(MIN(AP224,MAX(0,$F224-SUMPRODUCT(($AT$3:$BE$3&lt;BB$3)*$AH224:$AS224))),2))</f>
        <v/>
      </c>
      <c r="BC224">
        <f>IF(AQ224&lt;=0,0,ROUND(MIN(AQ224,MAX(0,$F224-SUMPRODUCT(($AT$3:$BE$3&lt;BC$3)*$AH224:$AS224))),2))</f>
        <v/>
      </c>
      <c r="BD224">
        <f>IF(AR224&lt;=0,0,ROUND(MIN(AR224,MAX(0,$F224-SUMPRODUCT(($AT$3:$BE$3&lt;BD$3)*$AH224:$AS224))),2))</f>
        <v/>
      </c>
      <c r="BE224">
        <f>IF(AS224&lt;=0,0,ROUND(MIN(AS224,MAX(0,$F224-SUMPRODUCT(($AT$3:$BE$3&lt;BE$3)*$AH224:$AS224))),2))</f>
        <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row>
    <row r="225">
      <c r="A225" t="n">
        <v>220</v>
      </c>
      <c r="B225" s="29">
        <f>Months!B225</f>
        <v/>
      </c>
      <c r="C225">
        <f>Months!C225</f>
        <v/>
      </c>
      <c r="D225">
        <f>Months!D225</f>
        <v/>
      </c>
      <c r="E225">
        <f>SUM(V225:AG225)</f>
        <v/>
      </c>
      <c r="F225">
        <f>MAX(0,ROUND(C225+D225-E225,2))</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f>IF(AH225&lt;=0,0,ROUND(MIN(AH225,MAX(0,$F225-SUMPRODUCT(($AT$3:$BE$3&lt;AT$3)*$AH225:$AS225))),2))</f>
        <v/>
      </c>
      <c r="AU225">
        <f>IF(AI225&lt;=0,0,ROUND(MIN(AI225,MAX(0,$F225-SUMPRODUCT(($AT$3:$BE$3&lt;AU$3)*$AH225:$AS225))),2))</f>
        <v/>
      </c>
      <c r="AV225">
        <f>IF(AJ225&lt;=0,0,ROUND(MIN(AJ225,MAX(0,$F225-SUMPRODUCT(($AT$3:$BE$3&lt;AV$3)*$AH225:$AS225))),2))</f>
        <v/>
      </c>
      <c r="AW225">
        <f>IF(AK225&lt;=0,0,ROUND(MIN(AK225,MAX(0,$F225-SUMPRODUCT(($AT$3:$BE$3&lt;AW$3)*$AH225:$AS225))),2))</f>
        <v/>
      </c>
      <c r="AX225">
        <f>IF(AL225&lt;=0,0,ROUND(MIN(AL225,MAX(0,$F225-SUMPRODUCT(($AT$3:$BE$3&lt;AX$3)*$AH225:$AS225))),2))</f>
        <v/>
      </c>
      <c r="AY225">
        <f>IF(AM225&lt;=0,0,ROUND(MIN(AM225,MAX(0,$F225-SUMPRODUCT(($AT$3:$BE$3&lt;AY$3)*$AH225:$AS225))),2))</f>
        <v/>
      </c>
      <c r="AZ225">
        <f>IF(AN225&lt;=0,0,ROUND(MIN(AN225,MAX(0,$F225-SUMPRODUCT(($AT$3:$BE$3&lt;AZ$3)*$AH225:$AS225))),2))</f>
        <v/>
      </c>
      <c r="BA225">
        <f>IF(AO225&lt;=0,0,ROUND(MIN(AO225,MAX(0,$F225-SUMPRODUCT(($AT$3:$BE$3&lt;BA$3)*$AH225:$AS225))),2))</f>
        <v/>
      </c>
      <c r="BB225">
        <f>IF(AP225&lt;=0,0,ROUND(MIN(AP225,MAX(0,$F225-SUMPRODUCT(($AT$3:$BE$3&lt;BB$3)*$AH225:$AS225))),2))</f>
        <v/>
      </c>
      <c r="BC225">
        <f>IF(AQ225&lt;=0,0,ROUND(MIN(AQ225,MAX(0,$F225-SUMPRODUCT(($AT$3:$BE$3&lt;BC$3)*$AH225:$AS225))),2))</f>
        <v/>
      </c>
      <c r="BD225">
        <f>IF(AR225&lt;=0,0,ROUND(MIN(AR225,MAX(0,$F225-SUMPRODUCT(($AT$3:$BE$3&lt;BD$3)*$AH225:$AS225))),2))</f>
        <v/>
      </c>
      <c r="BE225">
        <f>IF(AS225&lt;=0,0,ROUND(MIN(AS225,MAX(0,$F225-SUMPRODUCT(($AT$3:$BE$3&lt;BE$3)*$AH225:$AS225))),2))</f>
        <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row>
    <row r="226">
      <c r="A226" t="n">
        <v>221</v>
      </c>
      <c r="B226" s="29">
        <f>Months!B226</f>
        <v/>
      </c>
      <c r="C226">
        <f>Months!C226</f>
        <v/>
      </c>
      <c r="D226">
        <f>Months!D226</f>
        <v/>
      </c>
      <c r="E226">
        <f>SUM(V226:AG226)</f>
        <v/>
      </c>
      <c r="F226">
        <f>MAX(0,ROUND(C226+D226-E226,2))</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f>IF(AH226&lt;=0,0,ROUND(MIN(AH226,MAX(0,$F226-SUMPRODUCT(($AT$3:$BE$3&lt;AT$3)*$AH226:$AS226))),2))</f>
        <v/>
      </c>
      <c r="AU226">
        <f>IF(AI226&lt;=0,0,ROUND(MIN(AI226,MAX(0,$F226-SUMPRODUCT(($AT$3:$BE$3&lt;AU$3)*$AH226:$AS226))),2))</f>
        <v/>
      </c>
      <c r="AV226">
        <f>IF(AJ226&lt;=0,0,ROUND(MIN(AJ226,MAX(0,$F226-SUMPRODUCT(($AT$3:$BE$3&lt;AV$3)*$AH226:$AS226))),2))</f>
        <v/>
      </c>
      <c r="AW226">
        <f>IF(AK226&lt;=0,0,ROUND(MIN(AK226,MAX(0,$F226-SUMPRODUCT(($AT$3:$BE$3&lt;AW$3)*$AH226:$AS226))),2))</f>
        <v/>
      </c>
      <c r="AX226">
        <f>IF(AL226&lt;=0,0,ROUND(MIN(AL226,MAX(0,$F226-SUMPRODUCT(($AT$3:$BE$3&lt;AX$3)*$AH226:$AS226))),2))</f>
        <v/>
      </c>
      <c r="AY226">
        <f>IF(AM226&lt;=0,0,ROUND(MIN(AM226,MAX(0,$F226-SUMPRODUCT(($AT$3:$BE$3&lt;AY$3)*$AH226:$AS226))),2))</f>
        <v/>
      </c>
      <c r="AZ226">
        <f>IF(AN226&lt;=0,0,ROUND(MIN(AN226,MAX(0,$F226-SUMPRODUCT(($AT$3:$BE$3&lt;AZ$3)*$AH226:$AS226))),2))</f>
        <v/>
      </c>
      <c r="BA226">
        <f>IF(AO226&lt;=0,0,ROUND(MIN(AO226,MAX(0,$F226-SUMPRODUCT(($AT$3:$BE$3&lt;BA$3)*$AH226:$AS226))),2))</f>
        <v/>
      </c>
      <c r="BB226">
        <f>IF(AP226&lt;=0,0,ROUND(MIN(AP226,MAX(0,$F226-SUMPRODUCT(($AT$3:$BE$3&lt;BB$3)*$AH226:$AS226))),2))</f>
        <v/>
      </c>
      <c r="BC226">
        <f>IF(AQ226&lt;=0,0,ROUND(MIN(AQ226,MAX(0,$F226-SUMPRODUCT(($AT$3:$BE$3&lt;BC$3)*$AH226:$AS226))),2))</f>
        <v/>
      </c>
      <c r="BD226">
        <f>IF(AR226&lt;=0,0,ROUND(MIN(AR226,MAX(0,$F226-SUMPRODUCT(($AT$3:$BE$3&lt;BD$3)*$AH226:$AS226))),2))</f>
        <v/>
      </c>
      <c r="BE226">
        <f>IF(AS226&lt;=0,0,ROUND(MIN(AS226,MAX(0,$F226-SUMPRODUCT(($AT$3:$BE$3&lt;BE$3)*$AH226:$AS226))),2))</f>
        <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row>
    <row r="227">
      <c r="A227" t="n">
        <v>222</v>
      </c>
      <c r="B227" s="29">
        <f>Months!B227</f>
        <v/>
      </c>
      <c r="C227">
        <f>Months!C227</f>
        <v/>
      </c>
      <c r="D227">
        <f>Months!D227</f>
        <v/>
      </c>
      <c r="E227">
        <f>SUM(V227:AG227)</f>
        <v/>
      </c>
      <c r="F227">
        <f>MAX(0,ROUND(C227+D227-E227,2))</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f>IF(AH227&lt;=0,0,ROUND(MIN(AH227,MAX(0,$F227-SUMPRODUCT(($AT$3:$BE$3&lt;AT$3)*$AH227:$AS227))),2))</f>
        <v/>
      </c>
      <c r="AU227">
        <f>IF(AI227&lt;=0,0,ROUND(MIN(AI227,MAX(0,$F227-SUMPRODUCT(($AT$3:$BE$3&lt;AU$3)*$AH227:$AS227))),2))</f>
        <v/>
      </c>
      <c r="AV227">
        <f>IF(AJ227&lt;=0,0,ROUND(MIN(AJ227,MAX(0,$F227-SUMPRODUCT(($AT$3:$BE$3&lt;AV$3)*$AH227:$AS227))),2))</f>
        <v/>
      </c>
      <c r="AW227">
        <f>IF(AK227&lt;=0,0,ROUND(MIN(AK227,MAX(0,$F227-SUMPRODUCT(($AT$3:$BE$3&lt;AW$3)*$AH227:$AS227))),2))</f>
        <v/>
      </c>
      <c r="AX227">
        <f>IF(AL227&lt;=0,0,ROUND(MIN(AL227,MAX(0,$F227-SUMPRODUCT(($AT$3:$BE$3&lt;AX$3)*$AH227:$AS227))),2))</f>
        <v/>
      </c>
      <c r="AY227">
        <f>IF(AM227&lt;=0,0,ROUND(MIN(AM227,MAX(0,$F227-SUMPRODUCT(($AT$3:$BE$3&lt;AY$3)*$AH227:$AS227))),2))</f>
        <v/>
      </c>
      <c r="AZ227">
        <f>IF(AN227&lt;=0,0,ROUND(MIN(AN227,MAX(0,$F227-SUMPRODUCT(($AT$3:$BE$3&lt;AZ$3)*$AH227:$AS227))),2))</f>
        <v/>
      </c>
      <c r="BA227">
        <f>IF(AO227&lt;=0,0,ROUND(MIN(AO227,MAX(0,$F227-SUMPRODUCT(($AT$3:$BE$3&lt;BA$3)*$AH227:$AS227))),2))</f>
        <v/>
      </c>
      <c r="BB227">
        <f>IF(AP227&lt;=0,0,ROUND(MIN(AP227,MAX(0,$F227-SUMPRODUCT(($AT$3:$BE$3&lt;BB$3)*$AH227:$AS227))),2))</f>
        <v/>
      </c>
      <c r="BC227">
        <f>IF(AQ227&lt;=0,0,ROUND(MIN(AQ227,MAX(0,$F227-SUMPRODUCT(($AT$3:$BE$3&lt;BC$3)*$AH227:$AS227))),2))</f>
        <v/>
      </c>
      <c r="BD227">
        <f>IF(AR227&lt;=0,0,ROUND(MIN(AR227,MAX(0,$F227-SUMPRODUCT(($AT$3:$BE$3&lt;BD$3)*$AH227:$AS227))),2))</f>
        <v/>
      </c>
      <c r="BE227">
        <f>IF(AS227&lt;=0,0,ROUND(MIN(AS227,MAX(0,$F227-SUMPRODUCT(($AT$3:$BE$3&lt;BE$3)*$AH227:$AS227))),2))</f>
        <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row>
    <row r="228">
      <c r="A228" t="n">
        <v>223</v>
      </c>
      <c r="B228" s="29">
        <f>Months!B228</f>
        <v/>
      </c>
      <c r="C228">
        <f>Months!C228</f>
        <v/>
      </c>
      <c r="D228">
        <f>Months!D228</f>
        <v/>
      </c>
      <c r="E228">
        <f>SUM(V228:AG228)</f>
        <v/>
      </c>
      <c r="F228">
        <f>MAX(0,ROUND(C228+D228-E228,2))</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f>IF(AH228&lt;=0,0,ROUND(MIN(AH228,MAX(0,$F228-SUMPRODUCT(($AT$3:$BE$3&lt;AT$3)*$AH228:$AS228))),2))</f>
        <v/>
      </c>
      <c r="AU228">
        <f>IF(AI228&lt;=0,0,ROUND(MIN(AI228,MAX(0,$F228-SUMPRODUCT(($AT$3:$BE$3&lt;AU$3)*$AH228:$AS228))),2))</f>
        <v/>
      </c>
      <c r="AV228">
        <f>IF(AJ228&lt;=0,0,ROUND(MIN(AJ228,MAX(0,$F228-SUMPRODUCT(($AT$3:$BE$3&lt;AV$3)*$AH228:$AS228))),2))</f>
        <v/>
      </c>
      <c r="AW228">
        <f>IF(AK228&lt;=0,0,ROUND(MIN(AK228,MAX(0,$F228-SUMPRODUCT(($AT$3:$BE$3&lt;AW$3)*$AH228:$AS228))),2))</f>
        <v/>
      </c>
      <c r="AX228">
        <f>IF(AL228&lt;=0,0,ROUND(MIN(AL228,MAX(0,$F228-SUMPRODUCT(($AT$3:$BE$3&lt;AX$3)*$AH228:$AS228))),2))</f>
        <v/>
      </c>
      <c r="AY228">
        <f>IF(AM228&lt;=0,0,ROUND(MIN(AM228,MAX(0,$F228-SUMPRODUCT(($AT$3:$BE$3&lt;AY$3)*$AH228:$AS228))),2))</f>
        <v/>
      </c>
      <c r="AZ228">
        <f>IF(AN228&lt;=0,0,ROUND(MIN(AN228,MAX(0,$F228-SUMPRODUCT(($AT$3:$BE$3&lt;AZ$3)*$AH228:$AS228))),2))</f>
        <v/>
      </c>
      <c r="BA228">
        <f>IF(AO228&lt;=0,0,ROUND(MIN(AO228,MAX(0,$F228-SUMPRODUCT(($AT$3:$BE$3&lt;BA$3)*$AH228:$AS228))),2))</f>
        <v/>
      </c>
      <c r="BB228">
        <f>IF(AP228&lt;=0,0,ROUND(MIN(AP228,MAX(0,$F228-SUMPRODUCT(($AT$3:$BE$3&lt;BB$3)*$AH228:$AS228))),2))</f>
        <v/>
      </c>
      <c r="BC228">
        <f>IF(AQ228&lt;=0,0,ROUND(MIN(AQ228,MAX(0,$F228-SUMPRODUCT(($AT$3:$BE$3&lt;BC$3)*$AH228:$AS228))),2))</f>
        <v/>
      </c>
      <c r="BD228">
        <f>IF(AR228&lt;=0,0,ROUND(MIN(AR228,MAX(0,$F228-SUMPRODUCT(($AT$3:$BE$3&lt;BD$3)*$AH228:$AS228))),2))</f>
        <v/>
      </c>
      <c r="BE228">
        <f>IF(AS228&lt;=0,0,ROUND(MIN(AS228,MAX(0,$F228-SUMPRODUCT(($AT$3:$BE$3&lt;BE$3)*$AH228:$AS228))),2))</f>
        <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row>
    <row r="229">
      <c r="A229" t="n">
        <v>224</v>
      </c>
      <c r="B229" s="29">
        <f>Months!B229</f>
        <v/>
      </c>
      <c r="C229">
        <f>Months!C229</f>
        <v/>
      </c>
      <c r="D229">
        <f>Months!D229</f>
        <v/>
      </c>
      <c r="E229">
        <f>SUM(V229:AG229)</f>
        <v/>
      </c>
      <c r="F229">
        <f>MAX(0,ROUND(C229+D229-E229,2))</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f>IF(AH229&lt;=0,0,ROUND(MIN(AH229,MAX(0,$F229-SUMPRODUCT(($AT$3:$BE$3&lt;AT$3)*$AH229:$AS229))),2))</f>
        <v/>
      </c>
      <c r="AU229">
        <f>IF(AI229&lt;=0,0,ROUND(MIN(AI229,MAX(0,$F229-SUMPRODUCT(($AT$3:$BE$3&lt;AU$3)*$AH229:$AS229))),2))</f>
        <v/>
      </c>
      <c r="AV229">
        <f>IF(AJ229&lt;=0,0,ROUND(MIN(AJ229,MAX(0,$F229-SUMPRODUCT(($AT$3:$BE$3&lt;AV$3)*$AH229:$AS229))),2))</f>
        <v/>
      </c>
      <c r="AW229">
        <f>IF(AK229&lt;=0,0,ROUND(MIN(AK229,MAX(0,$F229-SUMPRODUCT(($AT$3:$BE$3&lt;AW$3)*$AH229:$AS229))),2))</f>
        <v/>
      </c>
      <c r="AX229">
        <f>IF(AL229&lt;=0,0,ROUND(MIN(AL229,MAX(0,$F229-SUMPRODUCT(($AT$3:$BE$3&lt;AX$3)*$AH229:$AS229))),2))</f>
        <v/>
      </c>
      <c r="AY229">
        <f>IF(AM229&lt;=0,0,ROUND(MIN(AM229,MAX(0,$F229-SUMPRODUCT(($AT$3:$BE$3&lt;AY$3)*$AH229:$AS229))),2))</f>
        <v/>
      </c>
      <c r="AZ229">
        <f>IF(AN229&lt;=0,0,ROUND(MIN(AN229,MAX(0,$F229-SUMPRODUCT(($AT$3:$BE$3&lt;AZ$3)*$AH229:$AS229))),2))</f>
        <v/>
      </c>
      <c r="BA229">
        <f>IF(AO229&lt;=0,0,ROUND(MIN(AO229,MAX(0,$F229-SUMPRODUCT(($AT$3:$BE$3&lt;BA$3)*$AH229:$AS229))),2))</f>
        <v/>
      </c>
      <c r="BB229">
        <f>IF(AP229&lt;=0,0,ROUND(MIN(AP229,MAX(0,$F229-SUMPRODUCT(($AT$3:$BE$3&lt;BB$3)*$AH229:$AS229))),2))</f>
        <v/>
      </c>
      <c r="BC229">
        <f>IF(AQ229&lt;=0,0,ROUND(MIN(AQ229,MAX(0,$F229-SUMPRODUCT(($AT$3:$BE$3&lt;BC$3)*$AH229:$AS229))),2))</f>
        <v/>
      </c>
      <c r="BD229">
        <f>IF(AR229&lt;=0,0,ROUND(MIN(AR229,MAX(0,$F229-SUMPRODUCT(($AT$3:$BE$3&lt;BD$3)*$AH229:$AS229))),2))</f>
        <v/>
      </c>
      <c r="BE229">
        <f>IF(AS229&lt;=0,0,ROUND(MIN(AS229,MAX(0,$F229-SUMPRODUCT(($AT$3:$BE$3&lt;BE$3)*$AH229:$AS229))),2))</f>
        <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row>
    <row r="230">
      <c r="A230" t="n">
        <v>225</v>
      </c>
      <c r="B230" s="29">
        <f>Months!B230</f>
        <v/>
      </c>
      <c r="C230">
        <f>Months!C230</f>
        <v/>
      </c>
      <c r="D230">
        <f>Months!D230</f>
        <v/>
      </c>
      <c r="E230">
        <f>SUM(V230:AG230)</f>
        <v/>
      </c>
      <c r="F230">
        <f>MAX(0,ROUND(C230+D230-E230,2))</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f>IF(AH230&lt;=0,0,ROUND(MIN(AH230,MAX(0,$F230-SUMPRODUCT(($AT$3:$BE$3&lt;AT$3)*$AH230:$AS230))),2))</f>
        <v/>
      </c>
      <c r="AU230">
        <f>IF(AI230&lt;=0,0,ROUND(MIN(AI230,MAX(0,$F230-SUMPRODUCT(($AT$3:$BE$3&lt;AU$3)*$AH230:$AS230))),2))</f>
        <v/>
      </c>
      <c r="AV230">
        <f>IF(AJ230&lt;=0,0,ROUND(MIN(AJ230,MAX(0,$F230-SUMPRODUCT(($AT$3:$BE$3&lt;AV$3)*$AH230:$AS230))),2))</f>
        <v/>
      </c>
      <c r="AW230">
        <f>IF(AK230&lt;=0,0,ROUND(MIN(AK230,MAX(0,$F230-SUMPRODUCT(($AT$3:$BE$3&lt;AW$3)*$AH230:$AS230))),2))</f>
        <v/>
      </c>
      <c r="AX230">
        <f>IF(AL230&lt;=0,0,ROUND(MIN(AL230,MAX(0,$F230-SUMPRODUCT(($AT$3:$BE$3&lt;AX$3)*$AH230:$AS230))),2))</f>
        <v/>
      </c>
      <c r="AY230">
        <f>IF(AM230&lt;=0,0,ROUND(MIN(AM230,MAX(0,$F230-SUMPRODUCT(($AT$3:$BE$3&lt;AY$3)*$AH230:$AS230))),2))</f>
        <v/>
      </c>
      <c r="AZ230">
        <f>IF(AN230&lt;=0,0,ROUND(MIN(AN230,MAX(0,$F230-SUMPRODUCT(($AT$3:$BE$3&lt;AZ$3)*$AH230:$AS230))),2))</f>
        <v/>
      </c>
      <c r="BA230">
        <f>IF(AO230&lt;=0,0,ROUND(MIN(AO230,MAX(0,$F230-SUMPRODUCT(($AT$3:$BE$3&lt;BA$3)*$AH230:$AS230))),2))</f>
        <v/>
      </c>
      <c r="BB230">
        <f>IF(AP230&lt;=0,0,ROUND(MIN(AP230,MAX(0,$F230-SUMPRODUCT(($AT$3:$BE$3&lt;BB$3)*$AH230:$AS230))),2))</f>
        <v/>
      </c>
      <c r="BC230">
        <f>IF(AQ230&lt;=0,0,ROUND(MIN(AQ230,MAX(0,$F230-SUMPRODUCT(($AT$3:$BE$3&lt;BC$3)*$AH230:$AS230))),2))</f>
        <v/>
      </c>
      <c r="BD230">
        <f>IF(AR230&lt;=0,0,ROUND(MIN(AR230,MAX(0,$F230-SUMPRODUCT(($AT$3:$BE$3&lt;BD$3)*$AH230:$AS230))),2))</f>
        <v/>
      </c>
      <c r="BE230">
        <f>IF(AS230&lt;=0,0,ROUND(MIN(AS230,MAX(0,$F230-SUMPRODUCT(($AT$3:$BE$3&lt;BE$3)*$AH230:$AS230))),2))</f>
        <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row>
    <row r="231">
      <c r="A231" t="n">
        <v>226</v>
      </c>
      <c r="B231" s="29">
        <f>Months!B231</f>
        <v/>
      </c>
      <c r="C231">
        <f>Months!C231</f>
        <v/>
      </c>
      <c r="D231">
        <f>Months!D231</f>
        <v/>
      </c>
      <c r="E231">
        <f>SUM(V231:AG231)</f>
        <v/>
      </c>
      <c r="F231">
        <f>MAX(0,ROUND(C231+D231-E231,2))</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f>IF(AH231&lt;=0,0,ROUND(MIN(AH231,MAX(0,$F231-SUMPRODUCT(($AT$3:$BE$3&lt;AT$3)*$AH231:$AS231))),2))</f>
        <v/>
      </c>
      <c r="AU231">
        <f>IF(AI231&lt;=0,0,ROUND(MIN(AI231,MAX(0,$F231-SUMPRODUCT(($AT$3:$BE$3&lt;AU$3)*$AH231:$AS231))),2))</f>
        <v/>
      </c>
      <c r="AV231">
        <f>IF(AJ231&lt;=0,0,ROUND(MIN(AJ231,MAX(0,$F231-SUMPRODUCT(($AT$3:$BE$3&lt;AV$3)*$AH231:$AS231))),2))</f>
        <v/>
      </c>
      <c r="AW231">
        <f>IF(AK231&lt;=0,0,ROUND(MIN(AK231,MAX(0,$F231-SUMPRODUCT(($AT$3:$BE$3&lt;AW$3)*$AH231:$AS231))),2))</f>
        <v/>
      </c>
      <c r="AX231">
        <f>IF(AL231&lt;=0,0,ROUND(MIN(AL231,MAX(0,$F231-SUMPRODUCT(($AT$3:$BE$3&lt;AX$3)*$AH231:$AS231))),2))</f>
        <v/>
      </c>
      <c r="AY231">
        <f>IF(AM231&lt;=0,0,ROUND(MIN(AM231,MAX(0,$F231-SUMPRODUCT(($AT$3:$BE$3&lt;AY$3)*$AH231:$AS231))),2))</f>
        <v/>
      </c>
      <c r="AZ231">
        <f>IF(AN231&lt;=0,0,ROUND(MIN(AN231,MAX(0,$F231-SUMPRODUCT(($AT$3:$BE$3&lt;AZ$3)*$AH231:$AS231))),2))</f>
        <v/>
      </c>
      <c r="BA231">
        <f>IF(AO231&lt;=0,0,ROUND(MIN(AO231,MAX(0,$F231-SUMPRODUCT(($AT$3:$BE$3&lt;BA$3)*$AH231:$AS231))),2))</f>
        <v/>
      </c>
      <c r="BB231">
        <f>IF(AP231&lt;=0,0,ROUND(MIN(AP231,MAX(0,$F231-SUMPRODUCT(($AT$3:$BE$3&lt;BB$3)*$AH231:$AS231))),2))</f>
        <v/>
      </c>
      <c r="BC231">
        <f>IF(AQ231&lt;=0,0,ROUND(MIN(AQ231,MAX(0,$F231-SUMPRODUCT(($AT$3:$BE$3&lt;BC$3)*$AH231:$AS231))),2))</f>
        <v/>
      </c>
      <c r="BD231">
        <f>IF(AR231&lt;=0,0,ROUND(MIN(AR231,MAX(0,$F231-SUMPRODUCT(($AT$3:$BE$3&lt;BD$3)*$AH231:$AS231))),2))</f>
        <v/>
      </c>
      <c r="BE231">
        <f>IF(AS231&lt;=0,0,ROUND(MIN(AS231,MAX(0,$F231-SUMPRODUCT(($AT$3:$BE$3&lt;BE$3)*$AH231:$AS231))),2))</f>
        <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row>
    <row r="232">
      <c r="A232" t="n">
        <v>227</v>
      </c>
      <c r="B232" s="29">
        <f>Months!B232</f>
        <v/>
      </c>
      <c r="C232">
        <f>Months!C232</f>
        <v/>
      </c>
      <c r="D232">
        <f>Months!D232</f>
        <v/>
      </c>
      <c r="E232">
        <f>SUM(V232:AG232)</f>
        <v/>
      </c>
      <c r="F232">
        <f>MAX(0,ROUND(C232+D232-E232,2))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f>IF(AH232&lt;=0,0,ROUND(MIN(AH232,MAX(0,$F232-SUMPRODUCT(($AT$3:$BE$3&lt;AT$3)*$AH232:$AS232))),2))</f>
        <v/>
      </c>
      <c r="AU232">
        <f>IF(AI232&lt;=0,0,ROUND(MIN(AI232,MAX(0,$F232-SUMPRODUCT(($AT$3:$BE$3&lt;AU$3)*$AH232:$AS232))),2))</f>
        <v/>
      </c>
      <c r="AV232">
        <f>IF(AJ232&lt;=0,0,ROUND(MIN(AJ232,MAX(0,$F232-SUMPRODUCT(($AT$3:$BE$3&lt;AV$3)*$AH232:$AS232))),2))</f>
        <v/>
      </c>
      <c r="AW232">
        <f>IF(AK232&lt;=0,0,ROUND(MIN(AK232,MAX(0,$F232-SUMPRODUCT(($AT$3:$BE$3&lt;AW$3)*$AH232:$AS232))),2))</f>
        <v/>
      </c>
      <c r="AX232">
        <f>IF(AL232&lt;=0,0,ROUND(MIN(AL232,MAX(0,$F232-SUMPRODUCT(($AT$3:$BE$3&lt;AX$3)*$AH232:$AS232))),2))</f>
        <v/>
      </c>
      <c r="AY232">
        <f>IF(AM232&lt;=0,0,ROUND(MIN(AM232,MAX(0,$F232-SUMPRODUCT(($AT$3:$BE$3&lt;AY$3)*$AH232:$AS232))),2))</f>
        <v/>
      </c>
      <c r="AZ232">
        <f>IF(AN232&lt;=0,0,ROUND(MIN(AN232,MAX(0,$F232-SUMPRODUCT(($AT$3:$BE$3&lt;AZ$3)*$AH232:$AS232))),2))</f>
        <v/>
      </c>
      <c r="BA232">
        <f>IF(AO232&lt;=0,0,ROUND(MIN(AO232,MAX(0,$F232-SUMPRODUCT(($AT$3:$BE$3&lt;BA$3)*$AH232:$AS232))),2))</f>
        <v/>
      </c>
      <c r="BB232">
        <f>IF(AP232&lt;=0,0,ROUND(MIN(AP232,MAX(0,$F232-SUMPRODUCT(($AT$3:$BE$3&lt;BB$3)*$AH232:$AS232))),2))</f>
        <v/>
      </c>
      <c r="BC232">
        <f>IF(AQ232&lt;=0,0,ROUND(MIN(AQ232,MAX(0,$F232-SUMPRODUCT(($AT$3:$BE$3&lt;BC$3)*$AH232:$AS232))),2))</f>
        <v/>
      </c>
      <c r="BD232">
        <f>IF(AR232&lt;=0,0,ROUND(MIN(AR232,MAX(0,$F232-SUMPRODUCT(($AT$3:$BE$3&lt;BD$3)*$AH232:$AS232))),2))</f>
        <v/>
      </c>
      <c r="BE232">
        <f>IF(AS232&lt;=0,0,ROUND(MIN(AS232,MAX(0,$F232-SUMPRODUCT(($AT$3:$BE$3&lt;BE$3)*$AH232:$AS232))),2))</f>
        <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row>
    <row r="233">
      <c r="A233" t="n">
        <v>228</v>
      </c>
      <c r="B233" s="29">
        <f>Months!B233</f>
        <v/>
      </c>
      <c r="C233">
        <f>Months!C233</f>
        <v/>
      </c>
      <c r="D233">
        <f>Months!D233</f>
        <v/>
      </c>
      <c r="E233">
        <f>SUM(V233:AG233)</f>
        <v/>
      </c>
      <c r="F233">
        <f>MAX(0,ROUND(C233+D233-E233,2))</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f>IF(AH233&lt;=0,0,ROUND(MIN(AH233,MAX(0,$F233-SUMPRODUCT(($AT$3:$BE$3&lt;AT$3)*$AH233:$AS233))),2))</f>
        <v/>
      </c>
      <c r="AU233">
        <f>IF(AI233&lt;=0,0,ROUND(MIN(AI233,MAX(0,$F233-SUMPRODUCT(($AT$3:$BE$3&lt;AU$3)*$AH233:$AS233))),2))</f>
        <v/>
      </c>
      <c r="AV233">
        <f>IF(AJ233&lt;=0,0,ROUND(MIN(AJ233,MAX(0,$F233-SUMPRODUCT(($AT$3:$BE$3&lt;AV$3)*$AH233:$AS233))),2))</f>
        <v/>
      </c>
      <c r="AW233">
        <f>IF(AK233&lt;=0,0,ROUND(MIN(AK233,MAX(0,$F233-SUMPRODUCT(($AT$3:$BE$3&lt;AW$3)*$AH233:$AS233))),2))</f>
        <v/>
      </c>
      <c r="AX233">
        <f>IF(AL233&lt;=0,0,ROUND(MIN(AL233,MAX(0,$F233-SUMPRODUCT(($AT$3:$BE$3&lt;AX$3)*$AH233:$AS233))),2))</f>
        <v/>
      </c>
      <c r="AY233">
        <f>IF(AM233&lt;=0,0,ROUND(MIN(AM233,MAX(0,$F233-SUMPRODUCT(($AT$3:$BE$3&lt;AY$3)*$AH233:$AS233))),2))</f>
        <v/>
      </c>
      <c r="AZ233">
        <f>IF(AN233&lt;=0,0,ROUND(MIN(AN233,MAX(0,$F233-SUMPRODUCT(($AT$3:$BE$3&lt;AZ$3)*$AH233:$AS233))),2))</f>
        <v/>
      </c>
      <c r="BA233">
        <f>IF(AO233&lt;=0,0,ROUND(MIN(AO233,MAX(0,$F233-SUMPRODUCT(($AT$3:$BE$3&lt;BA$3)*$AH233:$AS233))),2))</f>
        <v/>
      </c>
      <c r="BB233">
        <f>IF(AP233&lt;=0,0,ROUND(MIN(AP233,MAX(0,$F233-SUMPRODUCT(($AT$3:$BE$3&lt;BB$3)*$AH233:$AS233))),2))</f>
        <v/>
      </c>
      <c r="BC233">
        <f>IF(AQ233&lt;=0,0,ROUND(MIN(AQ233,MAX(0,$F233-SUMPRODUCT(($AT$3:$BE$3&lt;BC$3)*$AH233:$AS233))),2))</f>
        <v/>
      </c>
      <c r="BD233">
        <f>IF(AR233&lt;=0,0,ROUND(MIN(AR233,MAX(0,$F233-SUMPRODUCT(($AT$3:$BE$3&lt;BD$3)*$AH233:$AS233))),2))</f>
        <v/>
      </c>
      <c r="BE233">
        <f>IF(AS233&lt;=0,0,ROUND(MIN(AS233,MAX(0,$F233-SUMPRODUCT(($AT$3:$BE$3&lt;BE$3)*$AH233:$AS233))),2))</f>
        <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row>
    <row r="234">
      <c r="A234" t="n">
        <v>229</v>
      </c>
      <c r="B234" s="29">
        <f>Months!B234</f>
        <v/>
      </c>
      <c r="C234">
        <f>Months!C234</f>
        <v/>
      </c>
      <c r="D234">
        <f>Months!D234</f>
        <v/>
      </c>
      <c r="E234">
        <f>SUM(V234:AG234)</f>
        <v/>
      </c>
      <c r="F234">
        <f>MAX(0,ROUND(C234+D234-E234,2))</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f>IF(AH234&lt;=0,0,ROUND(MIN(AH234,MAX(0,$F234-SUMPRODUCT(($AT$3:$BE$3&lt;AT$3)*$AH234:$AS234))),2))</f>
        <v/>
      </c>
      <c r="AU234">
        <f>IF(AI234&lt;=0,0,ROUND(MIN(AI234,MAX(0,$F234-SUMPRODUCT(($AT$3:$BE$3&lt;AU$3)*$AH234:$AS234))),2))</f>
        <v/>
      </c>
      <c r="AV234">
        <f>IF(AJ234&lt;=0,0,ROUND(MIN(AJ234,MAX(0,$F234-SUMPRODUCT(($AT$3:$BE$3&lt;AV$3)*$AH234:$AS234))),2))</f>
        <v/>
      </c>
      <c r="AW234">
        <f>IF(AK234&lt;=0,0,ROUND(MIN(AK234,MAX(0,$F234-SUMPRODUCT(($AT$3:$BE$3&lt;AW$3)*$AH234:$AS234))),2))</f>
        <v/>
      </c>
      <c r="AX234">
        <f>IF(AL234&lt;=0,0,ROUND(MIN(AL234,MAX(0,$F234-SUMPRODUCT(($AT$3:$BE$3&lt;AX$3)*$AH234:$AS234))),2))</f>
        <v/>
      </c>
      <c r="AY234">
        <f>IF(AM234&lt;=0,0,ROUND(MIN(AM234,MAX(0,$F234-SUMPRODUCT(($AT$3:$BE$3&lt;AY$3)*$AH234:$AS234))),2))</f>
        <v/>
      </c>
      <c r="AZ234">
        <f>IF(AN234&lt;=0,0,ROUND(MIN(AN234,MAX(0,$F234-SUMPRODUCT(($AT$3:$BE$3&lt;AZ$3)*$AH234:$AS234))),2))</f>
        <v/>
      </c>
      <c r="BA234">
        <f>IF(AO234&lt;=0,0,ROUND(MIN(AO234,MAX(0,$F234-SUMPRODUCT(($AT$3:$BE$3&lt;BA$3)*$AH234:$AS234))),2))</f>
        <v/>
      </c>
      <c r="BB234">
        <f>IF(AP234&lt;=0,0,ROUND(MIN(AP234,MAX(0,$F234-SUMPRODUCT(($AT$3:$BE$3&lt;BB$3)*$AH234:$AS234))),2))</f>
        <v/>
      </c>
      <c r="BC234">
        <f>IF(AQ234&lt;=0,0,ROUND(MIN(AQ234,MAX(0,$F234-SUMPRODUCT(($AT$3:$BE$3&lt;BC$3)*$AH234:$AS234))),2))</f>
        <v/>
      </c>
      <c r="BD234">
        <f>IF(AR234&lt;=0,0,ROUND(MIN(AR234,MAX(0,$F234-SUMPRODUCT(($AT$3:$BE$3&lt;BD$3)*$AH234:$AS234))),2))</f>
        <v/>
      </c>
      <c r="BE234">
        <f>IF(AS234&lt;=0,0,ROUND(MIN(AS234,MAX(0,$F234-SUMPRODUCT(($AT$3:$BE$3&lt;BE$3)*$AH234:$AS234))),2))</f>
        <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row>
    <row r="235">
      <c r="A235" t="n">
        <v>230</v>
      </c>
      <c r="B235" s="29">
        <f>Months!B235</f>
        <v/>
      </c>
      <c r="C235">
        <f>Months!C235</f>
        <v/>
      </c>
      <c r="D235">
        <f>Months!D235</f>
        <v/>
      </c>
      <c r="E235">
        <f>SUM(V235:AG235)</f>
        <v/>
      </c>
      <c r="F235">
        <f>MAX(0,ROUND(C235+D235-E235,2))</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f>IF(AH235&lt;=0,0,ROUND(MIN(AH235,MAX(0,$F235-SUMPRODUCT(($AT$3:$BE$3&lt;AT$3)*$AH235:$AS235))),2))</f>
        <v/>
      </c>
      <c r="AU235">
        <f>IF(AI235&lt;=0,0,ROUND(MIN(AI235,MAX(0,$F235-SUMPRODUCT(($AT$3:$BE$3&lt;AU$3)*$AH235:$AS235))),2))</f>
        <v/>
      </c>
      <c r="AV235">
        <f>IF(AJ235&lt;=0,0,ROUND(MIN(AJ235,MAX(0,$F235-SUMPRODUCT(($AT$3:$BE$3&lt;AV$3)*$AH235:$AS235))),2))</f>
        <v/>
      </c>
      <c r="AW235">
        <f>IF(AK235&lt;=0,0,ROUND(MIN(AK235,MAX(0,$F235-SUMPRODUCT(($AT$3:$BE$3&lt;AW$3)*$AH235:$AS235))),2))</f>
        <v/>
      </c>
      <c r="AX235">
        <f>IF(AL235&lt;=0,0,ROUND(MIN(AL235,MAX(0,$F235-SUMPRODUCT(($AT$3:$BE$3&lt;AX$3)*$AH235:$AS235))),2))</f>
        <v/>
      </c>
      <c r="AY235">
        <f>IF(AM235&lt;=0,0,ROUND(MIN(AM235,MAX(0,$F235-SUMPRODUCT(($AT$3:$BE$3&lt;AY$3)*$AH235:$AS235))),2))</f>
        <v/>
      </c>
      <c r="AZ235">
        <f>IF(AN235&lt;=0,0,ROUND(MIN(AN235,MAX(0,$F235-SUMPRODUCT(($AT$3:$BE$3&lt;AZ$3)*$AH235:$AS235))),2))</f>
        <v/>
      </c>
      <c r="BA235">
        <f>IF(AO235&lt;=0,0,ROUND(MIN(AO235,MAX(0,$F235-SUMPRODUCT(($AT$3:$BE$3&lt;BA$3)*$AH235:$AS235))),2))</f>
        <v/>
      </c>
      <c r="BB235">
        <f>IF(AP235&lt;=0,0,ROUND(MIN(AP235,MAX(0,$F235-SUMPRODUCT(($AT$3:$BE$3&lt;BB$3)*$AH235:$AS235))),2))</f>
        <v/>
      </c>
      <c r="BC235">
        <f>IF(AQ235&lt;=0,0,ROUND(MIN(AQ235,MAX(0,$F235-SUMPRODUCT(($AT$3:$BE$3&lt;BC$3)*$AH235:$AS235))),2))</f>
        <v/>
      </c>
      <c r="BD235">
        <f>IF(AR235&lt;=0,0,ROUND(MIN(AR235,MAX(0,$F235-SUMPRODUCT(($AT$3:$BE$3&lt;BD$3)*$AH235:$AS235))),2))</f>
        <v/>
      </c>
      <c r="BE235">
        <f>IF(AS235&lt;=0,0,ROUND(MIN(AS235,MAX(0,$F235-SUMPRODUCT(($AT$3:$BE$3&lt;BE$3)*$AH235:$AS235))),2))</f>
        <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row>
    <row r="236">
      <c r="A236" t="n">
        <v>231</v>
      </c>
      <c r="B236" s="29">
        <f>Months!B236</f>
        <v/>
      </c>
      <c r="C236">
        <f>Months!C236</f>
        <v/>
      </c>
      <c r="D236">
        <f>Months!D236</f>
        <v/>
      </c>
      <c r="E236">
        <f>SUM(V236:AG236)</f>
        <v/>
      </c>
      <c r="F236">
        <f>MAX(0,ROUND(C236+D236-E236,2))</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f>IF(AH236&lt;=0,0,ROUND(MIN(AH236,MAX(0,$F236-SUMPRODUCT(($AT$3:$BE$3&lt;AT$3)*$AH236:$AS236))),2))</f>
        <v/>
      </c>
      <c r="AU236">
        <f>IF(AI236&lt;=0,0,ROUND(MIN(AI236,MAX(0,$F236-SUMPRODUCT(($AT$3:$BE$3&lt;AU$3)*$AH236:$AS236))),2))</f>
        <v/>
      </c>
      <c r="AV236">
        <f>IF(AJ236&lt;=0,0,ROUND(MIN(AJ236,MAX(0,$F236-SUMPRODUCT(($AT$3:$BE$3&lt;AV$3)*$AH236:$AS236))),2))</f>
        <v/>
      </c>
      <c r="AW236">
        <f>IF(AK236&lt;=0,0,ROUND(MIN(AK236,MAX(0,$F236-SUMPRODUCT(($AT$3:$BE$3&lt;AW$3)*$AH236:$AS236))),2))</f>
        <v/>
      </c>
      <c r="AX236">
        <f>IF(AL236&lt;=0,0,ROUND(MIN(AL236,MAX(0,$F236-SUMPRODUCT(($AT$3:$BE$3&lt;AX$3)*$AH236:$AS236))),2))</f>
        <v/>
      </c>
      <c r="AY236">
        <f>IF(AM236&lt;=0,0,ROUND(MIN(AM236,MAX(0,$F236-SUMPRODUCT(($AT$3:$BE$3&lt;AY$3)*$AH236:$AS236))),2))</f>
        <v/>
      </c>
      <c r="AZ236">
        <f>IF(AN236&lt;=0,0,ROUND(MIN(AN236,MAX(0,$F236-SUMPRODUCT(($AT$3:$BE$3&lt;AZ$3)*$AH236:$AS236))),2))</f>
        <v/>
      </c>
      <c r="BA236">
        <f>IF(AO236&lt;=0,0,ROUND(MIN(AO236,MAX(0,$F236-SUMPRODUCT(($AT$3:$BE$3&lt;BA$3)*$AH236:$AS236))),2))</f>
        <v/>
      </c>
      <c r="BB236">
        <f>IF(AP236&lt;=0,0,ROUND(MIN(AP236,MAX(0,$F236-SUMPRODUCT(($AT$3:$BE$3&lt;BB$3)*$AH236:$AS236))),2))</f>
        <v/>
      </c>
      <c r="BC236">
        <f>IF(AQ236&lt;=0,0,ROUND(MIN(AQ236,MAX(0,$F236-SUMPRODUCT(($AT$3:$BE$3&lt;BC$3)*$AH236:$AS236))),2))</f>
        <v/>
      </c>
      <c r="BD236">
        <f>IF(AR236&lt;=0,0,ROUND(MIN(AR236,MAX(0,$F236-SUMPRODUCT(($AT$3:$BE$3&lt;BD$3)*$AH236:$AS236))),2))</f>
        <v/>
      </c>
      <c r="BE236">
        <f>IF(AS236&lt;=0,0,ROUND(MIN(AS236,MAX(0,$F236-SUMPRODUCT(($AT$3:$BE$3&lt;BE$3)*$AH236:$AS236))),2))</f>
        <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row>
    <row r="237">
      <c r="A237" t="n">
        <v>232</v>
      </c>
      <c r="B237" s="29">
        <f>Months!B237</f>
        <v/>
      </c>
      <c r="C237">
        <f>Months!C237</f>
        <v/>
      </c>
      <c r="D237">
        <f>Months!D237</f>
        <v/>
      </c>
      <c r="E237">
        <f>SUM(V237:AG237)</f>
        <v/>
      </c>
      <c r="F237">
        <f>MAX(0,ROUND(C237+D237-E237,2))</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f>IF(AH237&lt;=0,0,ROUND(MIN(AH237,MAX(0,$F237-SUMPRODUCT(($AT$3:$BE$3&lt;AT$3)*$AH237:$AS237))),2))</f>
        <v/>
      </c>
      <c r="AU237">
        <f>IF(AI237&lt;=0,0,ROUND(MIN(AI237,MAX(0,$F237-SUMPRODUCT(($AT$3:$BE$3&lt;AU$3)*$AH237:$AS237))),2))</f>
        <v/>
      </c>
      <c r="AV237">
        <f>IF(AJ237&lt;=0,0,ROUND(MIN(AJ237,MAX(0,$F237-SUMPRODUCT(($AT$3:$BE$3&lt;AV$3)*$AH237:$AS237))),2))</f>
        <v/>
      </c>
      <c r="AW237">
        <f>IF(AK237&lt;=0,0,ROUND(MIN(AK237,MAX(0,$F237-SUMPRODUCT(($AT$3:$BE$3&lt;AW$3)*$AH237:$AS237))),2))</f>
        <v/>
      </c>
      <c r="AX237">
        <f>IF(AL237&lt;=0,0,ROUND(MIN(AL237,MAX(0,$F237-SUMPRODUCT(($AT$3:$BE$3&lt;AX$3)*$AH237:$AS237))),2))</f>
        <v/>
      </c>
      <c r="AY237">
        <f>IF(AM237&lt;=0,0,ROUND(MIN(AM237,MAX(0,$F237-SUMPRODUCT(($AT$3:$BE$3&lt;AY$3)*$AH237:$AS237))),2))</f>
        <v/>
      </c>
      <c r="AZ237">
        <f>IF(AN237&lt;=0,0,ROUND(MIN(AN237,MAX(0,$F237-SUMPRODUCT(($AT$3:$BE$3&lt;AZ$3)*$AH237:$AS237))),2))</f>
        <v/>
      </c>
      <c r="BA237">
        <f>IF(AO237&lt;=0,0,ROUND(MIN(AO237,MAX(0,$F237-SUMPRODUCT(($AT$3:$BE$3&lt;BA$3)*$AH237:$AS237))),2))</f>
        <v/>
      </c>
      <c r="BB237">
        <f>IF(AP237&lt;=0,0,ROUND(MIN(AP237,MAX(0,$F237-SUMPRODUCT(($AT$3:$BE$3&lt;BB$3)*$AH237:$AS237))),2))</f>
        <v/>
      </c>
      <c r="BC237">
        <f>IF(AQ237&lt;=0,0,ROUND(MIN(AQ237,MAX(0,$F237-SUMPRODUCT(($AT$3:$BE$3&lt;BC$3)*$AH237:$AS237))),2))</f>
        <v/>
      </c>
      <c r="BD237">
        <f>IF(AR237&lt;=0,0,ROUND(MIN(AR237,MAX(0,$F237-SUMPRODUCT(($AT$3:$BE$3&lt;BD$3)*$AH237:$AS237))),2))</f>
        <v/>
      </c>
      <c r="BE237">
        <f>IF(AS237&lt;=0,0,ROUND(MIN(AS237,MAX(0,$F237-SUMPRODUCT(($AT$3:$BE$3&lt;BE$3)*$AH237:$AS237))),2))</f>
        <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row>
    <row r="238">
      <c r="A238" t="n">
        <v>233</v>
      </c>
      <c r="B238" s="29">
        <f>Months!B238</f>
        <v/>
      </c>
      <c r="C238">
        <f>Months!C238</f>
        <v/>
      </c>
      <c r="D238">
        <f>Months!D238</f>
        <v/>
      </c>
      <c r="E238">
        <f>SUM(V238:AG238)</f>
        <v/>
      </c>
      <c r="F238">
        <f>MAX(0,ROUND(C238+D238-E238,2))</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f>IF(AH238&lt;=0,0,ROUND(MIN(AH238,MAX(0,$F238-SUMPRODUCT(($AT$3:$BE$3&lt;AT$3)*$AH238:$AS238))),2))</f>
        <v/>
      </c>
      <c r="AU238">
        <f>IF(AI238&lt;=0,0,ROUND(MIN(AI238,MAX(0,$F238-SUMPRODUCT(($AT$3:$BE$3&lt;AU$3)*$AH238:$AS238))),2))</f>
        <v/>
      </c>
      <c r="AV238">
        <f>IF(AJ238&lt;=0,0,ROUND(MIN(AJ238,MAX(0,$F238-SUMPRODUCT(($AT$3:$BE$3&lt;AV$3)*$AH238:$AS238))),2))</f>
        <v/>
      </c>
      <c r="AW238">
        <f>IF(AK238&lt;=0,0,ROUND(MIN(AK238,MAX(0,$F238-SUMPRODUCT(($AT$3:$BE$3&lt;AW$3)*$AH238:$AS238))),2))</f>
        <v/>
      </c>
      <c r="AX238">
        <f>IF(AL238&lt;=0,0,ROUND(MIN(AL238,MAX(0,$F238-SUMPRODUCT(($AT$3:$BE$3&lt;AX$3)*$AH238:$AS238))),2))</f>
        <v/>
      </c>
      <c r="AY238">
        <f>IF(AM238&lt;=0,0,ROUND(MIN(AM238,MAX(0,$F238-SUMPRODUCT(($AT$3:$BE$3&lt;AY$3)*$AH238:$AS238))),2))</f>
        <v/>
      </c>
      <c r="AZ238">
        <f>IF(AN238&lt;=0,0,ROUND(MIN(AN238,MAX(0,$F238-SUMPRODUCT(($AT$3:$BE$3&lt;AZ$3)*$AH238:$AS238))),2))</f>
        <v/>
      </c>
      <c r="BA238">
        <f>IF(AO238&lt;=0,0,ROUND(MIN(AO238,MAX(0,$F238-SUMPRODUCT(($AT$3:$BE$3&lt;BA$3)*$AH238:$AS238))),2))</f>
        <v/>
      </c>
      <c r="BB238">
        <f>IF(AP238&lt;=0,0,ROUND(MIN(AP238,MAX(0,$F238-SUMPRODUCT(($AT$3:$BE$3&lt;BB$3)*$AH238:$AS238))),2))</f>
        <v/>
      </c>
      <c r="BC238">
        <f>IF(AQ238&lt;=0,0,ROUND(MIN(AQ238,MAX(0,$F238-SUMPRODUCT(($AT$3:$BE$3&lt;BC$3)*$AH238:$AS238))),2))</f>
        <v/>
      </c>
      <c r="BD238">
        <f>IF(AR238&lt;=0,0,ROUND(MIN(AR238,MAX(0,$F238-SUMPRODUCT(($AT$3:$BE$3&lt;BD$3)*$AH238:$AS238))),2))</f>
        <v/>
      </c>
      <c r="BE238">
        <f>IF(AS238&lt;=0,0,ROUND(MIN(AS238,MAX(0,$F238-SUMPRODUCT(($AT$3:$BE$3&lt;BE$3)*$AH238:$AS238))),2))</f>
        <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row>
    <row r="239">
      <c r="A239" t="n">
        <v>234</v>
      </c>
      <c r="B239" s="29">
        <f>Months!B239</f>
        <v/>
      </c>
      <c r="C239">
        <f>Months!C239</f>
        <v/>
      </c>
      <c r="D239">
        <f>Months!D239</f>
        <v/>
      </c>
      <c r="E239">
        <f>SUM(V239:AG239)</f>
        <v/>
      </c>
      <c r="F239">
        <f>MAX(0,ROUND(C239+D239-E239,2))</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f>IF(AH239&lt;=0,0,ROUND(MIN(AH239,MAX(0,$F239-SUMPRODUCT(($AT$3:$BE$3&lt;AT$3)*$AH239:$AS239))),2))</f>
        <v/>
      </c>
      <c r="AU239">
        <f>IF(AI239&lt;=0,0,ROUND(MIN(AI239,MAX(0,$F239-SUMPRODUCT(($AT$3:$BE$3&lt;AU$3)*$AH239:$AS239))),2))</f>
        <v/>
      </c>
      <c r="AV239">
        <f>IF(AJ239&lt;=0,0,ROUND(MIN(AJ239,MAX(0,$F239-SUMPRODUCT(($AT$3:$BE$3&lt;AV$3)*$AH239:$AS239))),2))</f>
        <v/>
      </c>
      <c r="AW239">
        <f>IF(AK239&lt;=0,0,ROUND(MIN(AK239,MAX(0,$F239-SUMPRODUCT(($AT$3:$BE$3&lt;AW$3)*$AH239:$AS239))),2))</f>
        <v/>
      </c>
      <c r="AX239">
        <f>IF(AL239&lt;=0,0,ROUND(MIN(AL239,MAX(0,$F239-SUMPRODUCT(($AT$3:$BE$3&lt;AX$3)*$AH239:$AS239))),2))</f>
        <v/>
      </c>
      <c r="AY239">
        <f>IF(AM239&lt;=0,0,ROUND(MIN(AM239,MAX(0,$F239-SUMPRODUCT(($AT$3:$BE$3&lt;AY$3)*$AH239:$AS239))),2))</f>
        <v/>
      </c>
      <c r="AZ239">
        <f>IF(AN239&lt;=0,0,ROUND(MIN(AN239,MAX(0,$F239-SUMPRODUCT(($AT$3:$BE$3&lt;AZ$3)*$AH239:$AS239))),2))</f>
        <v/>
      </c>
      <c r="BA239">
        <f>IF(AO239&lt;=0,0,ROUND(MIN(AO239,MAX(0,$F239-SUMPRODUCT(($AT$3:$BE$3&lt;BA$3)*$AH239:$AS239))),2))</f>
        <v/>
      </c>
      <c r="BB239">
        <f>IF(AP239&lt;=0,0,ROUND(MIN(AP239,MAX(0,$F239-SUMPRODUCT(($AT$3:$BE$3&lt;BB$3)*$AH239:$AS239))),2))</f>
        <v/>
      </c>
      <c r="BC239">
        <f>IF(AQ239&lt;=0,0,ROUND(MIN(AQ239,MAX(0,$F239-SUMPRODUCT(($AT$3:$BE$3&lt;BC$3)*$AH239:$AS239))),2))</f>
        <v/>
      </c>
      <c r="BD239">
        <f>IF(AR239&lt;=0,0,ROUND(MIN(AR239,MAX(0,$F239-SUMPRODUCT(($AT$3:$BE$3&lt;BD$3)*$AH239:$AS239))),2))</f>
        <v/>
      </c>
      <c r="BE239">
        <f>IF(AS239&lt;=0,0,ROUND(MIN(AS239,MAX(0,$F239-SUMPRODUCT(($AT$3:$BE$3&lt;BE$3)*$AH239:$AS239))),2))</f>
        <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row>
    <row r="240">
      <c r="A240" t="n">
        <v>235</v>
      </c>
      <c r="B240" s="29">
        <f>Months!B240</f>
        <v/>
      </c>
      <c r="C240">
        <f>Months!C240</f>
        <v/>
      </c>
      <c r="D240">
        <f>Months!D240</f>
        <v/>
      </c>
      <c r="E240">
        <f>SUM(V240:AG240)</f>
        <v/>
      </c>
      <c r="F240">
        <f>MAX(0,ROUND(C240+D240-E240,2))</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f>IF(AH240&lt;=0,0,ROUND(MIN(AH240,MAX(0,$F240-SUMPRODUCT(($AT$3:$BE$3&lt;AT$3)*$AH240:$AS240))),2))</f>
        <v/>
      </c>
      <c r="AU240">
        <f>IF(AI240&lt;=0,0,ROUND(MIN(AI240,MAX(0,$F240-SUMPRODUCT(($AT$3:$BE$3&lt;AU$3)*$AH240:$AS240))),2))</f>
        <v/>
      </c>
      <c r="AV240">
        <f>IF(AJ240&lt;=0,0,ROUND(MIN(AJ240,MAX(0,$F240-SUMPRODUCT(($AT$3:$BE$3&lt;AV$3)*$AH240:$AS240))),2))</f>
        <v/>
      </c>
      <c r="AW240">
        <f>IF(AK240&lt;=0,0,ROUND(MIN(AK240,MAX(0,$F240-SUMPRODUCT(($AT$3:$BE$3&lt;AW$3)*$AH240:$AS240))),2))</f>
        <v/>
      </c>
      <c r="AX240">
        <f>IF(AL240&lt;=0,0,ROUND(MIN(AL240,MAX(0,$F240-SUMPRODUCT(($AT$3:$BE$3&lt;AX$3)*$AH240:$AS240))),2))</f>
        <v/>
      </c>
      <c r="AY240">
        <f>IF(AM240&lt;=0,0,ROUND(MIN(AM240,MAX(0,$F240-SUMPRODUCT(($AT$3:$BE$3&lt;AY$3)*$AH240:$AS240))),2))</f>
        <v/>
      </c>
      <c r="AZ240">
        <f>IF(AN240&lt;=0,0,ROUND(MIN(AN240,MAX(0,$F240-SUMPRODUCT(($AT$3:$BE$3&lt;AZ$3)*$AH240:$AS240))),2))</f>
        <v/>
      </c>
      <c r="BA240">
        <f>IF(AO240&lt;=0,0,ROUND(MIN(AO240,MAX(0,$F240-SUMPRODUCT(($AT$3:$BE$3&lt;BA$3)*$AH240:$AS240))),2))</f>
        <v/>
      </c>
      <c r="BB240">
        <f>IF(AP240&lt;=0,0,ROUND(MIN(AP240,MAX(0,$F240-SUMPRODUCT(($AT$3:$BE$3&lt;BB$3)*$AH240:$AS240))),2))</f>
        <v/>
      </c>
      <c r="BC240">
        <f>IF(AQ240&lt;=0,0,ROUND(MIN(AQ240,MAX(0,$F240-SUMPRODUCT(($AT$3:$BE$3&lt;BC$3)*$AH240:$AS240))),2))</f>
        <v/>
      </c>
      <c r="BD240">
        <f>IF(AR240&lt;=0,0,ROUND(MIN(AR240,MAX(0,$F240-SUMPRODUCT(($AT$3:$BE$3&lt;BD$3)*$AH240:$AS240))),2))</f>
        <v/>
      </c>
      <c r="BE240">
        <f>IF(AS240&lt;=0,0,ROUND(MIN(AS240,MAX(0,$F240-SUMPRODUCT(($AT$3:$BE$3&lt;BE$3)*$AH240:$AS240))),2))</f>
        <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row>
    <row r="241">
      <c r="A241" t="n">
        <v>236</v>
      </c>
      <c r="B241" s="29">
        <f>Months!B241</f>
        <v/>
      </c>
      <c r="C241">
        <f>Months!C241</f>
        <v/>
      </c>
      <c r="D241">
        <f>Months!D241</f>
        <v/>
      </c>
      <c r="E241">
        <f>SUM(V241:AG241)</f>
        <v/>
      </c>
      <c r="F241">
        <f>MAX(0,ROUND(C241+D241-E241,2))</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f>IF(AH241&lt;=0,0,ROUND(MIN(AH241,MAX(0,$F241-SUMPRODUCT(($AT$3:$BE$3&lt;AT$3)*$AH241:$AS241))),2))</f>
        <v/>
      </c>
      <c r="AU241">
        <f>IF(AI241&lt;=0,0,ROUND(MIN(AI241,MAX(0,$F241-SUMPRODUCT(($AT$3:$BE$3&lt;AU$3)*$AH241:$AS241))),2))</f>
        <v/>
      </c>
      <c r="AV241">
        <f>IF(AJ241&lt;=0,0,ROUND(MIN(AJ241,MAX(0,$F241-SUMPRODUCT(($AT$3:$BE$3&lt;AV$3)*$AH241:$AS241))),2))</f>
        <v/>
      </c>
      <c r="AW241">
        <f>IF(AK241&lt;=0,0,ROUND(MIN(AK241,MAX(0,$F241-SUMPRODUCT(($AT$3:$BE$3&lt;AW$3)*$AH241:$AS241))),2))</f>
        <v/>
      </c>
      <c r="AX241">
        <f>IF(AL241&lt;=0,0,ROUND(MIN(AL241,MAX(0,$F241-SUMPRODUCT(($AT$3:$BE$3&lt;AX$3)*$AH241:$AS241))),2))</f>
        <v/>
      </c>
      <c r="AY241">
        <f>IF(AM241&lt;=0,0,ROUND(MIN(AM241,MAX(0,$F241-SUMPRODUCT(($AT$3:$BE$3&lt;AY$3)*$AH241:$AS241))),2))</f>
        <v/>
      </c>
      <c r="AZ241">
        <f>IF(AN241&lt;=0,0,ROUND(MIN(AN241,MAX(0,$F241-SUMPRODUCT(($AT$3:$BE$3&lt;AZ$3)*$AH241:$AS241))),2))</f>
        <v/>
      </c>
      <c r="BA241">
        <f>IF(AO241&lt;=0,0,ROUND(MIN(AO241,MAX(0,$F241-SUMPRODUCT(($AT$3:$BE$3&lt;BA$3)*$AH241:$AS241))),2))</f>
        <v/>
      </c>
      <c r="BB241">
        <f>IF(AP241&lt;=0,0,ROUND(MIN(AP241,MAX(0,$F241-SUMPRODUCT(($AT$3:$BE$3&lt;BB$3)*$AH241:$AS241))),2))</f>
        <v/>
      </c>
      <c r="BC241">
        <f>IF(AQ241&lt;=0,0,ROUND(MIN(AQ241,MAX(0,$F241-SUMPRODUCT(($AT$3:$BE$3&lt;BC$3)*$AH241:$AS241))),2))</f>
        <v/>
      </c>
      <c r="BD241">
        <f>IF(AR241&lt;=0,0,ROUND(MIN(AR241,MAX(0,$F241-SUMPRODUCT(($AT$3:$BE$3&lt;BD$3)*$AH241:$AS241))),2))</f>
        <v/>
      </c>
      <c r="BE241">
        <f>IF(AS241&lt;=0,0,ROUND(MIN(AS241,MAX(0,$F241-SUMPRODUCT(($AT$3:$BE$3&lt;BE$3)*$AH241:$AS241))),2))</f>
        <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row>
    <row r="242">
      <c r="A242" t="n">
        <v>237</v>
      </c>
      <c r="B242" s="29">
        <f>Months!B242</f>
        <v/>
      </c>
      <c r="C242">
        <f>Months!C242</f>
        <v/>
      </c>
      <c r="D242">
        <f>Months!D242</f>
        <v/>
      </c>
      <c r="E242">
        <f>SUM(V242:AG242)</f>
        <v/>
      </c>
      <c r="F242">
        <f>MAX(0,ROUND(C242+D242-E242,2))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f>IF(AH242&lt;=0,0,ROUND(MIN(AH242,MAX(0,$F242-SUMPRODUCT(($AT$3:$BE$3&lt;AT$3)*$AH242:$AS242))),2))</f>
        <v/>
      </c>
      <c r="AU242">
        <f>IF(AI242&lt;=0,0,ROUND(MIN(AI242,MAX(0,$F242-SUMPRODUCT(($AT$3:$BE$3&lt;AU$3)*$AH242:$AS242))),2))</f>
        <v/>
      </c>
      <c r="AV242">
        <f>IF(AJ242&lt;=0,0,ROUND(MIN(AJ242,MAX(0,$F242-SUMPRODUCT(($AT$3:$BE$3&lt;AV$3)*$AH242:$AS242))),2))</f>
        <v/>
      </c>
      <c r="AW242">
        <f>IF(AK242&lt;=0,0,ROUND(MIN(AK242,MAX(0,$F242-SUMPRODUCT(($AT$3:$BE$3&lt;AW$3)*$AH242:$AS242))),2))</f>
        <v/>
      </c>
      <c r="AX242">
        <f>IF(AL242&lt;=0,0,ROUND(MIN(AL242,MAX(0,$F242-SUMPRODUCT(($AT$3:$BE$3&lt;AX$3)*$AH242:$AS242))),2))</f>
        <v/>
      </c>
      <c r="AY242">
        <f>IF(AM242&lt;=0,0,ROUND(MIN(AM242,MAX(0,$F242-SUMPRODUCT(($AT$3:$BE$3&lt;AY$3)*$AH242:$AS242))),2))</f>
        <v/>
      </c>
      <c r="AZ242">
        <f>IF(AN242&lt;=0,0,ROUND(MIN(AN242,MAX(0,$F242-SUMPRODUCT(($AT$3:$BE$3&lt;AZ$3)*$AH242:$AS242))),2))</f>
        <v/>
      </c>
      <c r="BA242">
        <f>IF(AO242&lt;=0,0,ROUND(MIN(AO242,MAX(0,$F242-SUMPRODUCT(($AT$3:$BE$3&lt;BA$3)*$AH242:$AS242))),2))</f>
        <v/>
      </c>
      <c r="BB242">
        <f>IF(AP242&lt;=0,0,ROUND(MIN(AP242,MAX(0,$F242-SUMPRODUCT(($AT$3:$BE$3&lt;BB$3)*$AH242:$AS242))),2))</f>
        <v/>
      </c>
      <c r="BC242">
        <f>IF(AQ242&lt;=0,0,ROUND(MIN(AQ242,MAX(0,$F242-SUMPRODUCT(($AT$3:$BE$3&lt;BC$3)*$AH242:$AS242))),2))</f>
        <v/>
      </c>
      <c r="BD242">
        <f>IF(AR242&lt;=0,0,ROUND(MIN(AR242,MAX(0,$F242-SUMPRODUCT(($AT$3:$BE$3&lt;BD$3)*$AH242:$AS242))),2))</f>
        <v/>
      </c>
      <c r="BE242">
        <f>IF(AS242&lt;=0,0,ROUND(MIN(AS242,MAX(0,$F242-SUMPRODUCT(($AT$3:$BE$3&lt;BE$3)*$AH242:$AS242))),2))</f>
        <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row>
    <row r="243">
      <c r="A243" t="n">
        <v>238</v>
      </c>
      <c r="B243" s="29">
        <f>Months!B243</f>
        <v/>
      </c>
      <c r="C243">
        <f>Months!C243</f>
        <v/>
      </c>
      <c r="D243">
        <f>Months!D243</f>
        <v/>
      </c>
      <c r="E243">
        <f>SUM(V243:AG243)</f>
        <v/>
      </c>
      <c r="F243">
        <f>MAX(0,ROUND(C243+D243-E243,2))</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f>IF(AH243&lt;=0,0,ROUND(MIN(AH243,MAX(0,$F243-SUMPRODUCT(($AT$3:$BE$3&lt;AT$3)*$AH243:$AS243))),2))</f>
        <v/>
      </c>
      <c r="AU243">
        <f>IF(AI243&lt;=0,0,ROUND(MIN(AI243,MAX(0,$F243-SUMPRODUCT(($AT$3:$BE$3&lt;AU$3)*$AH243:$AS243))),2))</f>
        <v/>
      </c>
      <c r="AV243">
        <f>IF(AJ243&lt;=0,0,ROUND(MIN(AJ243,MAX(0,$F243-SUMPRODUCT(($AT$3:$BE$3&lt;AV$3)*$AH243:$AS243))),2))</f>
        <v/>
      </c>
      <c r="AW243">
        <f>IF(AK243&lt;=0,0,ROUND(MIN(AK243,MAX(0,$F243-SUMPRODUCT(($AT$3:$BE$3&lt;AW$3)*$AH243:$AS243))),2))</f>
        <v/>
      </c>
      <c r="AX243">
        <f>IF(AL243&lt;=0,0,ROUND(MIN(AL243,MAX(0,$F243-SUMPRODUCT(($AT$3:$BE$3&lt;AX$3)*$AH243:$AS243))),2))</f>
        <v/>
      </c>
      <c r="AY243">
        <f>IF(AM243&lt;=0,0,ROUND(MIN(AM243,MAX(0,$F243-SUMPRODUCT(($AT$3:$BE$3&lt;AY$3)*$AH243:$AS243))),2))</f>
        <v/>
      </c>
      <c r="AZ243">
        <f>IF(AN243&lt;=0,0,ROUND(MIN(AN243,MAX(0,$F243-SUMPRODUCT(($AT$3:$BE$3&lt;AZ$3)*$AH243:$AS243))),2))</f>
        <v/>
      </c>
      <c r="BA243">
        <f>IF(AO243&lt;=0,0,ROUND(MIN(AO243,MAX(0,$F243-SUMPRODUCT(($AT$3:$BE$3&lt;BA$3)*$AH243:$AS243))),2))</f>
        <v/>
      </c>
      <c r="BB243">
        <f>IF(AP243&lt;=0,0,ROUND(MIN(AP243,MAX(0,$F243-SUMPRODUCT(($AT$3:$BE$3&lt;BB$3)*$AH243:$AS243))),2))</f>
        <v/>
      </c>
      <c r="BC243">
        <f>IF(AQ243&lt;=0,0,ROUND(MIN(AQ243,MAX(0,$F243-SUMPRODUCT(($AT$3:$BE$3&lt;BC$3)*$AH243:$AS243))),2))</f>
        <v/>
      </c>
      <c r="BD243">
        <f>IF(AR243&lt;=0,0,ROUND(MIN(AR243,MAX(0,$F243-SUMPRODUCT(($AT$3:$BE$3&lt;BD$3)*$AH243:$AS243))),2))</f>
        <v/>
      </c>
      <c r="BE243">
        <f>IF(AS243&lt;=0,0,ROUND(MIN(AS243,MAX(0,$F243-SUMPRODUCT(($AT$3:$BE$3&lt;BE$3)*$AH243:$AS243))),2))</f>
        <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row>
    <row r="244">
      <c r="A244" t="n">
        <v>239</v>
      </c>
      <c r="B244" s="29">
        <f>Months!B244</f>
        <v/>
      </c>
      <c r="C244">
        <f>Months!C244</f>
        <v/>
      </c>
      <c r="D244">
        <f>Months!D244</f>
        <v/>
      </c>
      <c r="E244">
        <f>SUM(V244:AG244)</f>
        <v/>
      </c>
      <c r="F244">
        <f>MAX(0,ROUND(C244+D244-E244,2))</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f>IF(AH244&lt;=0,0,ROUND(MIN(AH244,MAX(0,$F244-SUMPRODUCT(($AT$3:$BE$3&lt;AT$3)*$AH244:$AS244))),2))</f>
        <v/>
      </c>
      <c r="AU244">
        <f>IF(AI244&lt;=0,0,ROUND(MIN(AI244,MAX(0,$F244-SUMPRODUCT(($AT$3:$BE$3&lt;AU$3)*$AH244:$AS244))),2))</f>
        <v/>
      </c>
      <c r="AV244">
        <f>IF(AJ244&lt;=0,0,ROUND(MIN(AJ244,MAX(0,$F244-SUMPRODUCT(($AT$3:$BE$3&lt;AV$3)*$AH244:$AS244))),2))</f>
        <v/>
      </c>
      <c r="AW244">
        <f>IF(AK244&lt;=0,0,ROUND(MIN(AK244,MAX(0,$F244-SUMPRODUCT(($AT$3:$BE$3&lt;AW$3)*$AH244:$AS244))),2))</f>
        <v/>
      </c>
      <c r="AX244">
        <f>IF(AL244&lt;=0,0,ROUND(MIN(AL244,MAX(0,$F244-SUMPRODUCT(($AT$3:$BE$3&lt;AX$3)*$AH244:$AS244))),2))</f>
        <v/>
      </c>
      <c r="AY244">
        <f>IF(AM244&lt;=0,0,ROUND(MIN(AM244,MAX(0,$F244-SUMPRODUCT(($AT$3:$BE$3&lt;AY$3)*$AH244:$AS244))),2))</f>
        <v/>
      </c>
      <c r="AZ244">
        <f>IF(AN244&lt;=0,0,ROUND(MIN(AN244,MAX(0,$F244-SUMPRODUCT(($AT$3:$BE$3&lt;AZ$3)*$AH244:$AS244))),2))</f>
        <v/>
      </c>
      <c r="BA244">
        <f>IF(AO244&lt;=0,0,ROUND(MIN(AO244,MAX(0,$F244-SUMPRODUCT(($AT$3:$BE$3&lt;BA$3)*$AH244:$AS244))),2))</f>
        <v/>
      </c>
      <c r="BB244">
        <f>IF(AP244&lt;=0,0,ROUND(MIN(AP244,MAX(0,$F244-SUMPRODUCT(($AT$3:$BE$3&lt;BB$3)*$AH244:$AS244))),2))</f>
        <v/>
      </c>
      <c r="BC244">
        <f>IF(AQ244&lt;=0,0,ROUND(MIN(AQ244,MAX(0,$F244-SUMPRODUCT(($AT$3:$BE$3&lt;BC$3)*$AH244:$AS244))),2))</f>
        <v/>
      </c>
      <c r="BD244">
        <f>IF(AR244&lt;=0,0,ROUND(MIN(AR244,MAX(0,$F244-SUMPRODUCT(($AT$3:$BE$3&lt;BD$3)*$AH244:$AS244))),2))</f>
        <v/>
      </c>
      <c r="BE244">
        <f>IF(AS244&lt;=0,0,ROUND(MIN(AS244,MAX(0,$F244-SUMPRODUCT(($AT$3:$BE$3&lt;BE$3)*$AH244:$AS244))),2))</f>
        <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row>
    <row r="245">
      <c r="A245" t="n">
        <v>240</v>
      </c>
      <c r="B245" s="29">
        <f>Months!B245</f>
        <v/>
      </c>
      <c r="C245">
        <f>Months!C245</f>
        <v/>
      </c>
      <c r="D245">
        <f>Months!D245</f>
        <v/>
      </c>
      <c r="E245">
        <f>SUM(V245:AG245)</f>
        <v/>
      </c>
      <c r="F245">
        <f>MAX(0,ROUND(C245+D245-E245,2))</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f>IF(AH245&lt;=0,0,ROUND(MIN(AH245,MAX(0,$F245-SUMPRODUCT(($AT$3:$BE$3&lt;AT$3)*$AH245:$AS245))),2))</f>
        <v/>
      </c>
      <c r="AU245">
        <f>IF(AI245&lt;=0,0,ROUND(MIN(AI245,MAX(0,$F245-SUMPRODUCT(($AT$3:$BE$3&lt;AU$3)*$AH245:$AS245))),2))</f>
        <v/>
      </c>
      <c r="AV245">
        <f>IF(AJ245&lt;=0,0,ROUND(MIN(AJ245,MAX(0,$F245-SUMPRODUCT(($AT$3:$BE$3&lt;AV$3)*$AH245:$AS245))),2))</f>
        <v/>
      </c>
      <c r="AW245">
        <f>IF(AK245&lt;=0,0,ROUND(MIN(AK245,MAX(0,$F245-SUMPRODUCT(($AT$3:$BE$3&lt;AW$3)*$AH245:$AS245))),2))</f>
        <v/>
      </c>
      <c r="AX245">
        <f>IF(AL245&lt;=0,0,ROUND(MIN(AL245,MAX(0,$F245-SUMPRODUCT(($AT$3:$BE$3&lt;AX$3)*$AH245:$AS245))),2))</f>
        <v/>
      </c>
      <c r="AY245">
        <f>IF(AM245&lt;=0,0,ROUND(MIN(AM245,MAX(0,$F245-SUMPRODUCT(($AT$3:$BE$3&lt;AY$3)*$AH245:$AS245))),2))</f>
        <v/>
      </c>
      <c r="AZ245">
        <f>IF(AN245&lt;=0,0,ROUND(MIN(AN245,MAX(0,$F245-SUMPRODUCT(($AT$3:$BE$3&lt;AZ$3)*$AH245:$AS245))),2))</f>
        <v/>
      </c>
      <c r="BA245">
        <f>IF(AO245&lt;=0,0,ROUND(MIN(AO245,MAX(0,$F245-SUMPRODUCT(($AT$3:$BE$3&lt;BA$3)*$AH245:$AS245))),2))</f>
        <v/>
      </c>
      <c r="BB245">
        <f>IF(AP245&lt;=0,0,ROUND(MIN(AP245,MAX(0,$F245-SUMPRODUCT(($AT$3:$BE$3&lt;BB$3)*$AH245:$AS245))),2))</f>
        <v/>
      </c>
      <c r="BC245">
        <f>IF(AQ245&lt;=0,0,ROUND(MIN(AQ245,MAX(0,$F245-SUMPRODUCT(($AT$3:$BE$3&lt;BC$3)*$AH245:$AS245))),2))</f>
        <v/>
      </c>
      <c r="BD245">
        <f>IF(AR245&lt;=0,0,ROUND(MIN(AR245,MAX(0,$F245-SUMPRODUCT(($AT$3:$BE$3&lt;BD$3)*$AH245:$AS245))),2))</f>
        <v/>
      </c>
      <c r="BE245">
        <f>IF(AS245&lt;=0,0,ROUND(MIN(AS245,MAX(0,$F245-SUMPRODUCT(($AT$3:$BE$3&lt;BE$3)*$AH245:$AS245))),2))</f>
        <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row>
    <row r="246">
      <c r="A246" t="n">
        <v>241</v>
      </c>
      <c r="B246" s="29">
        <f>Months!B246</f>
        <v/>
      </c>
      <c r="C246">
        <f>Months!C246</f>
        <v/>
      </c>
      <c r="D246">
        <f>Months!D246</f>
        <v/>
      </c>
      <c r="E246">
        <f>SUM(V246:AG246)</f>
        <v/>
      </c>
      <c r="F246">
        <f>MAX(0,ROUND(C246+D246-E246,2))</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f>IF(AH246&lt;=0,0,ROUND(MIN(AH246,MAX(0,$F246-SUMPRODUCT(($AT$3:$BE$3&lt;AT$3)*$AH246:$AS246))),2))</f>
        <v/>
      </c>
      <c r="AU246">
        <f>IF(AI246&lt;=0,0,ROUND(MIN(AI246,MAX(0,$F246-SUMPRODUCT(($AT$3:$BE$3&lt;AU$3)*$AH246:$AS246))),2))</f>
        <v/>
      </c>
      <c r="AV246">
        <f>IF(AJ246&lt;=0,0,ROUND(MIN(AJ246,MAX(0,$F246-SUMPRODUCT(($AT$3:$BE$3&lt;AV$3)*$AH246:$AS246))),2))</f>
        <v/>
      </c>
      <c r="AW246">
        <f>IF(AK246&lt;=0,0,ROUND(MIN(AK246,MAX(0,$F246-SUMPRODUCT(($AT$3:$BE$3&lt;AW$3)*$AH246:$AS246))),2))</f>
        <v/>
      </c>
      <c r="AX246">
        <f>IF(AL246&lt;=0,0,ROUND(MIN(AL246,MAX(0,$F246-SUMPRODUCT(($AT$3:$BE$3&lt;AX$3)*$AH246:$AS246))),2))</f>
        <v/>
      </c>
      <c r="AY246">
        <f>IF(AM246&lt;=0,0,ROUND(MIN(AM246,MAX(0,$F246-SUMPRODUCT(($AT$3:$BE$3&lt;AY$3)*$AH246:$AS246))),2))</f>
        <v/>
      </c>
      <c r="AZ246">
        <f>IF(AN246&lt;=0,0,ROUND(MIN(AN246,MAX(0,$F246-SUMPRODUCT(($AT$3:$BE$3&lt;AZ$3)*$AH246:$AS246))),2))</f>
        <v/>
      </c>
      <c r="BA246">
        <f>IF(AO246&lt;=0,0,ROUND(MIN(AO246,MAX(0,$F246-SUMPRODUCT(($AT$3:$BE$3&lt;BA$3)*$AH246:$AS246))),2))</f>
        <v/>
      </c>
      <c r="BB246">
        <f>IF(AP246&lt;=0,0,ROUND(MIN(AP246,MAX(0,$F246-SUMPRODUCT(($AT$3:$BE$3&lt;BB$3)*$AH246:$AS246))),2))</f>
        <v/>
      </c>
      <c r="BC246">
        <f>IF(AQ246&lt;=0,0,ROUND(MIN(AQ246,MAX(0,$F246-SUMPRODUCT(($AT$3:$BE$3&lt;BC$3)*$AH246:$AS246))),2))</f>
        <v/>
      </c>
      <c r="BD246">
        <f>IF(AR246&lt;=0,0,ROUND(MIN(AR246,MAX(0,$F246-SUMPRODUCT(($AT$3:$BE$3&lt;BD$3)*$AH246:$AS246))),2))</f>
        <v/>
      </c>
      <c r="BE246">
        <f>IF(AS246&lt;=0,0,ROUND(MIN(AS246,MAX(0,$F246-SUMPRODUCT(($AT$3:$BE$3&lt;BE$3)*$AH246:$AS246))),2))</f>
        <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row>
    <row r="247">
      <c r="A247" t="n">
        <v>242</v>
      </c>
      <c r="B247" s="29">
        <f>Months!B247</f>
        <v/>
      </c>
      <c r="C247">
        <f>Months!C247</f>
        <v/>
      </c>
      <c r="D247">
        <f>Months!D247</f>
        <v/>
      </c>
      <c r="E247">
        <f>SUM(V247:AG247)</f>
        <v/>
      </c>
      <c r="F247">
        <f>MAX(0,ROUND(C247+D247-E247,2))</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f>IF(AH247&lt;=0,0,ROUND(MIN(AH247,MAX(0,$F247-SUMPRODUCT(($AT$3:$BE$3&lt;AT$3)*$AH247:$AS247))),2))</f>
        <v/>
      </c>
      <c r="AU247">
        <f>IF(AI247&lt;=0,0,ROUND(MIN(AI247,MAX(0,$F247-SUMPRODUCT(($AT$3:$BE$3&lt;AU$3)*$AH247:$AS247))),2))</f>
        <v/>
      </c>
      <c r="AV247">
        <f>IF(AJ247&lt;=0,0,ROUND(MIN(AJ247,MAX(0,$F247-SUMPRODUCT(($AT$3:$BE$3&lt;AV$3)*$AH247:$AS247))),2))</f>
        <v/>
      </c>
      <c r="AW247">
        <f>IF(AK247&lt;=0,0,ROUND(MIN(AK247,MAX(0,$F247-SUMPRODUCT(($AT$3:$BE$3&lt;AW$3)*$AH247:$AS247))),2))</f>
        <v/>
      </c>
      <c r="AX247">
        <f>IF(AL247&lt;=0,0,ROUND(MIN(AL247,MAX(0,$F247-SUMPRODUCT(($AT$3:$BE$3&lt;AX$3)*$AH247:$AS247))),2))</f>
        <v/>
      </c>
      <c r="AY247">
        <f>IF(AM247&lt;=0,0,ROUND(MIN(AM247,MAX(0,$F247-SUMPRODUCT(($AT$3:$BE$3&lt;AY$3)*$AH247:$AS247))),2))</f>
        <v/>
      </c>
      <c r="AZ247">
        <f>IF(AN247&lt;=0,0,ROUND(MIN(AN247,MAX(0,$F247-SUMPRODUCT(($AT$3:$BE$3&lt;AZ$3)*$AH247:$AS247))),2))</f>
        <v/>
      </c>
      <c r="BA247">
        <f>IF(AO247&lt;=0,0,ROUND(MIN(AO247,MAX(0,$F247-SUMPRODUCT(($AT$3:$BE$3&lt;BA$3)*$AH247:$AS247))),2))</f>
        <v/>
      </c>
      <c r="BB247">
        <f>IF(AP247&lt;=0,0,ROUND(MIN(AP247,MAX(0,$F247-SUMPRODUCT(($AT$3:$BE$3&lt;BB$3)*$AH247:$AS247))),2))</f>
        <v/>
      </c>
      <c r="BC247">
        <f>IF(AQ247&lt;=0,0,ROUND(MIN(AQ247,MAX(0,$F247-SUMPRODUCT(($AT$3:$BE$3&lt;BC$3)*$AH247:$AS247))),2))</f>
        <v/>
      </c>
      <c r="BD247">
        <f>IF(AR247&lt;=0,0,ROUND(MIN(AR247,MAX(0,$F247-SUMPRODUCT(($AT$3:$BE$3&lt;BD$3)*$AH247:$AS247))),2))</f>
        <v/>
      </c>
      <c r="BE247">
        <f>IF(AS247&lt;=0,0,ROUND(MIN(AS247,MAX(0,$F247-SUMPRODUCT(($AT$3:$BE$3&lt;BE$3)*$AH247:$AS247))),2))</f>
        <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row>
    <row r="248">
      <c r="A248" t="n">
        <v>243</v>
      </c>
      <c r="B248" s="29">
        <f>Months!B248</f>
        <v/>
      </c>
      <c r="C248">
        <f>Months!C248</f>
        <v/>
      </c>
      <c r="D248">
        <f>Months!D248</f>
        <v/>
      </c>
      <c r="E248">
        <f>SUM(V248:AG248)</f>
        <v/>
      </c>
      <c r="F248">
        <f>MAX(0,ROUND(C248+D248-E248,2))</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f>IF(AH248&lt;=0,0,ROUND(MIN(AH248,MAX(0,$F248-SUMPRODUCT(($AT$3:$BE$3&lt;AT$3)*$AH248:$AS248))),2))</f>
        <v/>
      </c>
      <c r="AU248">
        <f>IF(AI248&lt;=0,0,ROUND(MIN(AI248,MAX(0,$F248-SUMPRODUCT(($AT$3:$BE$3&lt;AU$3)*$AH248:$AS248))),2))</f>
        <v/>
      </c>
      <c r="AV248">
        <f>IF(AJ248&lt;=0,0,ROUND(MIN(AJ248,MAX(0,$F248-SUMPRODUCT(($AT$3:$BE$3&lt;AV$3)*$AH248:$AS248))),2))</f>
        <v/>
      </c>
      <c r="AW248">
        <f>IF(AK248&lt;=0,0,ROUND(MIN(AK248,MAX(0,$F248-SUMPRODUCT(($AT$3:$BE$3&lt;AW$3)*$AH248:$AS248))),2))</f>
        <v/>
      </c>
      <c r="AX248">
        <f>IF(AL248&lt;=0,0,ROUND(MIN(AL248,MAX(0,$F248-SUMPRODUCT(($AT$3:$BE$3&lt;AX$3)*$AH248:$AS248))),2))</f>
        <v/>
      </c>
      <c r="AY248">
        <f>IF(AM248&lt;=0,0,ROUND(MIN(AM248,MAX(0,$F248-SUMPRODUCT(($AT$3:$BE$3&lt;AY$3)*$AH248:$AS248))),2))</f>
        <v/>
      </c>
      <c r="AZ248">
        <f>IF(AN248&lt;=0,0,ROUND(MIN(AN248,MAX(0,$F248-SUMPRODUCT(($AT$3:$BE$3&lt;AZ$3)*$AH248:$AS248))),2))</f>
        <v/>
      </c>
      <c r="BA248">
        <f>IF(AO248&lt;=0,0,ROUND(MIN(AO248,MAX(0,$F248-SUMPRODUCT(($AT$3:$BE$3&lt;BA$3)*$AH248:$AS248))),2))</f>
        <v/>
      </c>
      <c r="BB248">
        <f>IF(AP248&lt;=0,0,ROUND(MIN(AP248,MAX(0,$F248-SUMPRODUCT(($AT$3:$BE$3&lt;BB$3)*$AH248:$AS248))),2))</f>
        <v/>
      </c>
      <c r="BC248">
        <f>IF(AQ248&lt;=0,0,ROUND(MIN(AQ248,MAX(0,$F248-SUMPRODUCT(($AT$3:$BE$3&lt;BC$3)*$AH248:$AS248))),2))</f>
        <v/>
      </c>
      <c r="BD248">
        <f>IF(AR248&lt;=0,0,ROUND(MIN(AR248,MAX(0,$F248-SUMPRODUCT(($AT$3:$BE$3&lt;BD$3)*$AH248:$AS248))),2))</f>
        <v/>
      </c>
      <c r="BE248">
        <f>IF(AS248&lt;=0,0,ROUND(MIN(AS248,MAX(0,$F248-SUMPRODUCT(($AT$3:$BE$3&lt;BE$3)*$AH248:$AS248))),2))</f>
        <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row>
    <row r="249">
      <c r="A249" t="n">
        <v>244</v>
      </c>
      <c r="B249" s="29">
        <f>Months!B249</f>
        <v/>
      </c>
      <c r="C249">
        <f>Months!C249</f>
        <v/>
      </c>
      <c r="D249">
        <f>Months!D249</f>
        <v/>
      </c>
      <c r="E249">
        <f>SUM(V249:AG249)</f>
        <v/>
      </c>
      <c r="F249">
        <f>MAX(0,ROUND(C249+D249-E249,2))</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f>IF(AH249&lt;=0,0,ROUND(MIN(AH249,MAX(0,$F249-SUMPRODUCT(($AT$3:$BE$3&lt;AT$3)*$AH249:$AS249))),2))</f>
        <v/>
      </c>
      <c r="AU249">
        <f>IF(AI249&lt;=0,0,ROUND(MIN(AI249,MAX(0,$F249-SUMPRODUCT(($AT$3:$BE$3&lt;AU$3)*$AH249:$AS249))),2))</f>
        <v/>
      </c>
      <c r="AV249">
        <f>IF(AJ249&lt;=0,0,ROUND(MIN(AJ249,MAX(0,$F249-SUMPRODUCT(($AT$3:$BE$3&lt;AV$3)*$AH249:$AS249))),2))</f>
        <v/>
      </c>
      <c r="AW249">
        <f>IF(AK249&lt;=0,0,ROUND(MIN(AK249,MAX(0,$F249-SUMPRODUCT(($AT$3:$BE$3&lt;AW$3)*$AH249:$AS249))),2))</f>
        <v/>
      </c>
      <c r="AX249">
        <f>IF(AL249&lt;=0,0,ROUND(MIN(AL249,MAX(0,$F249-SUMPRODUCT(($AT$3:$BE$3&lt;AX$3)*$AH249:$AS249))),2))</f>
        <v/>
      </c>
      <c r="AY249">
        <f>IF(AM249&lt;=0,0,ROUND(MIN(AM249,MAX(0,$F249-SUMPRODUCT(($AT$3:$BE$3&lt;AY$3)*$AH249:$AS249))),2))</f>
        <v/>
      </c>
      <c r="AZ249">
        <f>IF(AN249&lt;=0,0,ROUND(MIN(AN249,MAX(0,$F249-SUMPRODUCT(($AT$3:$BE$3&lt;AZ$3)*$AH249:$AS249))),2))</f>
        <v/>
      </c>
      <c r="BA249">
        <f>IF(AO249&lt;=0,0,ROUND(MIN(AO249,MAX(0,$F249-SUMPRODUCT(($AT$3:$BE$3&lt;BA$3)*$AH249:$AS249))),2))</f>
        <v/>
      </c>
      <c r="BB249">
        <f>IF(AP249&lt;=0,0,ROUND(MIN(AP249,MAX(0,$F249-SUMPRODUCT(($AT$3:$BE$3&lt;BB$3)*$AH249:$AS249))),2))</f>
        <v/>
      </c>
      <c r="BC249">
        <f>IF(AQ249&lt;=0,0,ROUND(MIN(AQ249,MAX(0,$F249-SUMPRODUCT(($AT$3:$BE$3&lt;BC$3)*$AH249:$AS249))),2))</f>
        <v/>
      </c>
      <c r="BD249">
        <f>IF(AR249&lt;=0,0,ROUND(MIN(AR249,MAX(0,$F249-SUMPRODUCT(($AT$3:$BE$3&lt;BD$3)*$AH249:$AS249))),2))</f>
        <v/>
      </c>
      <c r="BE249">
        <f>IF(AS249&lt;=0,0,ROUND(MIN(AS249,MAX(0,$F249-SUMPRODUCT(($AT$3:$BE$3&lt;BE$3)*$AH249:$AS249))),2))</f>
        <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row>
    <row r="250">
      <c r="A250" t="n">
        <v>245</v>
      </c>
      <c r="B250" s="29">
        <f>Months!B250</f>
        <v/>
      </c>
      <c r="C250">
        <f>Months!C250</f>
        <v/>
      </c>
      <c r="D250">
        <f>Months!D250</f>
        <v/>
      </c>
      <c r="E250">
        <f>SUM(V250:AG250)</f>
        <v/>
      </c>
      <c r="F250">
        <f>MAX(0,ROUND(C250+D250-E250,2))</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f>IF(AH250&lt;=0,0,ROUND(MIN(AH250,MAX(0,$F250-SUMPRODUCT(($AT$3:$BE$3&lt;AT$3)*$AH250:$AS250))),2))</f>
        <v/>
      </c>
      <c r="AU250">
        <f>IF(AI250&lt;=0,0,ROUND(MIN(AI250,MAX(0,$F250-SUMPRODUCT(($AT$3:$BE$3&lt;AU$3)*$AH250:$AS250))),2))</f>
        <v/>
      </c>
      <c r="AV250">
        <f>IF(AJ250&lt;=0,0,ROUND(MIN(AJ250,MAX(0,$F250-SUMPRODUCT(($AT$3:$BE$3&lt;AV$3)*$AH250:$AS250))),2))</f>
        <v/>
      </c>
      <c r="AW250">
        <f>IF(AK250&lt;=0,0,ROUND(MIN(AK250,MAX(0,$F250-SUMPRODUCT(($AT$3:$BE$3&lt;AW$3)*$AH250:$AS250))),2))</f>
        <v/>
      </c>
      <c r="AX250">
        <f>IF(AL250&lt;=0,0,ROUND(MIN(AL250,MAX(0,$F250-SUMPRODUCT(($AT$3:$BE$3&lt;AX$3)*$AH250:$AS250))),2))</f>
        <v/>
      </c>
      <c r="AY250">
        <f>IF(AM250&lt;=0,0,ROUND(MIN(AM250,MAX(0,$F250-SUMPRODUCT(($AT$3:$BE$3&lt;AY$3)*$AH250:$AS250))),2))</f>
        <v/>
      </c>
      <c r="AZ250">
        <f>IF(AN250&lt;=0,0,ROUND(MIN(AN250,MAX(0,$F250-SUMPRODUCT(($AT$3:$BE$3&lt;AZ$3)*$AH250:$AS250))),2))</f>
        <v/>
      </c>
      <c r="BA250">
        <f>IF(AO250&lt;=0,0,ROUND(MIN(AO250,MAX(0,$F250-SUMPRODUCT(($AT$3:$BE$3&lt;BA$3)*$AH250:$AS250))),2))</f>
        <v/>
      </c>
      <c r="BB250">
        <f>IF(AP250&lt;=0,0,ROUND(MIN(AP250,MAX(0,$F250-SUMPRODUCT(($AT$3:$BE$3&lt;BB$3)*$AH250:$AS250))),2))</f>
        <v/>
      </c>
      <c r="BC250">
        <f>IF(AQ250&lt;=0,0,ROUND(MIN(AQ250,MAX(0,$F250-SUMPRODUCT(($AT$3:$BE$3&lt;BC$3)*$AH250:$AS250))),2))</f>
        <v/>
      </c>
      <c r="BD250">
        <f>IF(AR250&lt;=0,0,ROUND(MIN(AR250,MAX(0,$F250-SUMPRODUCT(($AT$3:$BE$3&lt;BD$3)*$AH250:$AS250))),2))</f>
        <v/>
      </c>
      <c r="BE250">
        <f>IF(AS250&lt;=0,0,ROUND(MIN(AS250,MAX(0,$F250-SUMPRODUCT(($AT$3:$BE$3&lt;BE$3)*$AH250:$AS250))),2))</f>
        <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row>
    <row r="251">
      <c r="A251" t="n">
        <v>246</v>
      </c>
      <c r="B251" s="29">
        <f>Months!B251</f>
        <v/>
      </c>
      <c r="C251">
        <f>Months!C251</f>
        <v/>
      </c>
      <c r="D251">
        <f>Months!D251</f>
        <v/>
      </c>
      <c r="E251">
        <f>SUM(V251:AG251)</f>
        <v/>
      </c>
      <c r="F251">
        <f>MAX(0,ROUND(C251+D251-E251,2))</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f>IF(AH251&lt;=0,0,ROUND(MIN(AH251,MAX(0,$F251-SUMPRODUCT(($AT$3:$BE$3&lt;AT$3)*$AH251:$AS251))),2))</f>
        <v/>
      </c>
      <c r="AU251">
        <f>IF(AI251&lt;=0,0,ROUND(MIN(AI251,MAX(0,$F251-SUMPRODUCT(($AT$3:$BE$3&lt;AU$3)*$AH251:$AS251))),2))</f>
        <v/>
      </c>
      <c r="AV251">
        <f>IF(AJ251&lt;=0,0,ROUND(MIN(AJ251,MAX(0,$F251-SUMPRODUCT(($AT$3:$BE$3&lt;AV$3)*$AH251:$AS251))),2))</f>
        <v/>
      </c>
      <c r="AW251">
        <f>IF(AK251&lt;=0,0,ROUND(MIN(AK251,MAX(0,$F251-SUMPRODUCT(($AT$3:$BE$3&lt;AW$3)*$AH251:$AS251))),2))</f>
        <v/>
      </c>
      <c r="AX251">
        <f>IF(AL251&lt;=0,0,ROUND(MIN(AL251,MAX(0,$F251-SUMPRODUCT(($AT$3:$BE$3&lt;AX$3)*$AH251:$AS251))),2))</f>
        <v/>
      </c>
      <c r="AY251">
        <f>IF(AM251&lt;=0,0,ROUND(MIN(AM251,MAX(0,$F251-SUMPRODUCT(($AT$3:$BE$3&lt;AY$3)*$AH251:$AS251))),2))</f>
        <v/>
      </c>
      <c r="AZ251">
        <f>IF(AN251&lt;=0,0,ROUND(MIN(AN251,MAX(0,$F251-SUMPRODUCT(($AT$3:$BE$3&lt;AZ$3)*$AH251:$AS251))),2))</f>
        <v/>
      </c>
      <c r="BA251">
        <f>IF(AO251&lt;=0,0,ROUND(MIN(AO251,MAX(0,$F251-SUMPRODUCT(($AT$3:$BE$3&lt;BA$3)*$AH251:$AS251))),2))</f>
        <v/>
      </c>
      <c r="BB251">
        <f>IF(AP251&lt;=0,0,ROUND(MIN(AP251,MAX(0,$F251-SUMPRODUCT(($AT$3:$BE$3&lt;BB$3)*$AH251:$AS251))),2))</f>
        <v/>
      </c>
      <c r="BC251">
        <f>IF(AQ251&lt;=0,0,ROUND(MIN(AQ251,MAX(0,$F251-SUMPRODUCT(($AT$3:$BE$3&lt;BC$3)*$AH251:$AS251))),2))</f>
        <v/>
      </c>
      <c r="BD251">
        <f>IF(AR251&lt;=0,0,ROUND(MIN(AR251,MAX(0,$F251-SUMPRODUCT(($AT$3:$BE$3&lt;BD$3)*$AH251:$AS251))),2))</f>
        <v/>
      </c>
      <c r="BE251">
        <f>IF(AS251&lt;=0,0,ROUND(MIN(AS251,MAX(0,$F251-SUMPRODUCT(($AT$3:$BE$3&lt;BE$3)*$AH251:$AS251))),2))</f>
        <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row>
    <row r="252">
      <c r="A252" t="n">
        <v>247</v>
      </c>
      <c r="B252" s="29">
        <f>Months!B252</f>
        <v/>
      </c>
      <c r="C252">
        <f>Months!C252</f>
        <v/>
      </c>
      <c r="D252">
        <f>Months!D252</f>
        <v/>
      </c>
      <c r="E252">
        <f>SUM(V252:AG252)</f>
        <v/>
      </c>
      <c r="F252">
        <f>MAX(0,ROUND(C252+D252-E252,2))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f>IF(AH252&lt;=0,0,ROUND(MIN(AH252,MAX(0,$F252-SUMPRODUCT(($AT$3:$BE$3&lt;AT$3)*$AH252:$AS252))),2))</f>
        <v/>
      </c>
      <c r="AU252">
        <f>IF(AI252&lt;=0,0,ROUND(MIN(AI252,MAX(0,$F252-SUMPRODUCT(($AT$3:$BE$3&lt;AU$3)*$AH252:$AS252))),2))</f>
        <v/>
      </c>
      <c r="AV252">
        <f>IF(AJ252&lt;=0,0,ROUND(MIN(AJ252,MAX(0,$F252-SUMPRODUCT(($AT$3:$BE$3&lt;AV$3)*$AH252:$AS252))),2))</f>
        <v/>
      </c>
      <c r="AW252">
        <f>IF(AK252&lt;=0,0,ROUND(MIN(AK252,MAX(0,$F252-SUMPRODUCT(($AT$3:$BE$3&lt;AW$3)*$AH252:$AS252))),2))</f>
        <v/>
      </c>
      <c r="AX252">
        <f>IF(AL252&lt;=0,0,ROUND(MIN(AL252,MAX(0,$F252-SUMPRODUCT(($AT$3:$BE$3&lt;AX$3)*$AH252:$AS252))),2))</f>
        <v/>
      </c>
      <c r="AY252">
        <f>IF(AM252&lt;=0,0,ROUND(MIN(AM252,MAX(0,$F252-SUMPRODUCT(($AT$3:$BE$3&lt;AY$3)*$AH252:$AS252))),2))</f>
        <v/>
      </c>
      <c r="AZ252">
        <f>IF(AN252&lt;=0,0,ROUND(MIN(AN252,MAX(0,$F252-SUMPRODUCT(($AT$3:$BE$3&lt;AZ$3)*$AH252:$AS252))),2))</f>
        <v/>
      </c>
      <c r="BA252">
        <f>IF(AO252&lt;=0,0,ROUND(MIN(AO252,MAX(0,$F252-SUMPRODUCT(($AT$3:$BE$3&lt;BA$3)*$AH252:$AS252))),2))</f>
        <v/>
      </c>
      <c r="BB252">
        <f>IF(AP252&lt;=0,0,ROUND(MIN(AP252,MAX(0,$F252-SUMPRODUCT(($AT$3:$BE$3&lt;BB$3)*$AH252:$AS252))),2))</f>
        <v/>
      </c>
      <c r="BC252">
        <f>IF(AQ252&lt;=0,0,ROUND(MIN(AQ252,MAX(0,$F252-SUMPRODUCT(($AT$3:$BE$3&lt;BC$3)*$AH252:$AS252))),2))</f>
        <v/>
      </c>
      <c r="BD252">
        <f>IF(AR252&lt;=0,0,ROUND(MIN(AR252,MAX(0,$F252-SUMPRODUCT(($AT$3:$BE$3&lt;BD$3)*$AH252:$AS252))),2))</f>
        <v/>
      </c>
      <c r="BE252">
        <f>IF(AS252&lt;=0,0,ROUND(MIN(AS252,MAX(0,$F252-SUMPRODUCT(($AT$3:$BE$3&lt;BE$3)*$AH252:$AS252))),2))</f>
        <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row>
    <row r="253">
      <c r="A253" t="n">
        <v>248</v>
      </c>
      <c r="B253" s="29">
        <f>Months!B253</f>
        <v/>
      </c>
      <c r="C253">
        <f>Months!C253</f>
        <v/>
      </c>
      <c r="D253">
        <f>Months!D253</f>
        <v/>
      </c>
      <c r="E253">
        <f>SUM(V253:AG253)</f>
        <v/>
      </c>
      <c r="F253">
        <f>MAX(0,ROUND(C253+D253-E253,2))</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f>IF(AH253&lt;=0,0,ROUND(MIN(AH253,MAX(0,$F253-SUMPRODUCT(($AT$3:$BE$3&lt;AT$3)*$AH253:$AS253))),2))</f>
        <v/>
      </c>
      <c r="AU253">
        <f>IF(AI253&lt;=0,0,ROUND(MIN(AI253,MAX(0,$F253-SUMPRODUCT(($AT$3:$BE$3&lt;AU$3)*$AH253:$AS253))),2))</f>
        <v/>
      </c>
      <c r="AV253">
        <f>IF(AJ253&lt;=0,0,ROUND(MIN(AJ253,MAX(0,$F253-SUMPRODUCT(($AT$3:$BE$3&lt;AV$3)*$AH253:$AS253))),2))</f>
        <v/>
      </c>
      <c r="AW253">
        <f>IF(AK253&lt;=0,0,ROUND(MIN(AK253,MAX(0,$F253-SUMPRODUCT(($AT$3:$BE$3&lt;AW$3)*$AH253:$AS253))),2))</f>
        <v/>
      </c>
      <c r="AX253">
        <f>IF(AL253&lt;=0,0,ROUND(MIN(AL253,MAX(0,$F253-SUMPRODUCT(($AT$3:$BE$3&lt;AX$3)*$AH253:$AS253))),2))</f>
        <v/>
      </c>
      <c r="AY253">
        <f>IF(AM253&lt;=0,0,ROUND(MIN(AM253,MAX(0,$F253-SUMPRODUCT(($AT$3:$BE$3&lt;AY$3)*$AH253:$AS253))),2))</f>
        <v/>
      </c>
      <c r="AZ253">
        <f>IF(AN253&lt;=0,0,ROUND(MIN(AN253,MAX(0,$F253-SUMPRODUCT(($AT$3:$BE$3&lt;AZ$3)*$AH253:$AS253))),2))</f>
        <v/>
      </c>
      <c r="BA253">
        <f>IF(AO253&lt;=0,0,ROUND(MIN(AO253,MAX(0,$F253-SUMPRODUCT(($AT$3:$BE$3&lt;BA$3)*$AH253:$AS253))),2))</f>
        <v/>
      </c>
      <c r="BB253">
        <f>IF(AP253&lt;=0,0,ROUND(MIN(AP253,MAX(0,$F253-SUMPRODUCT(($AT$3:$BE$3&lt;BB$3)*$AH253:$AS253))),2))</f>
        <v/>
      </c>
      <c r="BC253">
        <f>IF(AQ253&lt;=0,0,ROUND(MIN(AQ253,MAX(0,$F253-SUMPRODUCT(($AT$3:$BE$3&lt;BC$3)*$AH253:$AS253))),2))</f>
        <v/>
      </c>
      <c r="BD253">
        <f>IF(AR253&lt;=0,0,ROUND(MIN(AR253,MAX(0,$F253-SUMPRODUCT(($AT$3:$BE$3&lt;BD$3)*$AH253:$AS253))),2))</f>
        <v/>
      </c>
      <c r="BE253">
        <f>IF(AS253&lt;=0,0,ROUND(MIN(AS253,MAX(0,$F253-SUMPRODUCT(($AT$3:$BE$3&lt;BE$3)*$AH253:$AS253))),2))</f>
        <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row>
    <row r="254">
      <c r="A254" t="n">
        <v>249</v>
      </c>
      <c r="B254" s="29">
        <f>Months!B254</f>
        <v/>
      </c>
      <c r="C254">
        <f>Months!C254</f>
        <v/>
      </c>
      <c r="D254">
        <f>Months!D254</f>
        <v/>
      </c>
      <c r="E254">
        <f>SUM(V254:AG254)</f>
        <v/>
      </c>
      <c r="F254">
        <f>MAX(0,ROUND(C254+D254-E254,2))</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f>IF(AH254&lt;=0,0,ROUND(MIN(AH254,MAX(0,$F254-SUMPRODUCT(($AT$3:$BE$3&lt;AT$3)*$AH254:$AS254))),2))</f>
        <v/>
      </c>
      <c r="AU254">
        <f>IF(AI254&lt;=0,0,ROUND(MIN(AI254,MAX(0,$F254-SUMPRODUCT(($AT$3:$BE$3&lt;AU$3)*$AH254:$AS254))),2))</f>
        <v/>
      </c>
      <c r="AV254">
        <f>IF(AJ254&lt;=0,0,ROUND(MIN(AJ254,MAX(0,$F254-SUMPRODUCT(($AT$3:$BE$3&lt;AV$3)*$AH254:$AS254))),2))</f>
        <v/>
      </c>
      <c r="AW254">
        <f>IF(AK254&lt;=0,0,ROUND(MIN(AK254,MAX(0,$F254-SUMPRODUCT(($AT$3:$BE$3&lt;AW$3)*$AH254:$AS254))),2))</f>
        <v/>
      </c>
      <c r="AX254">
        <f>IF(AL254&lt;=0,0,ROUND(MIN(AL254,MAX(0,$F254-SUMPRODUCT(($AT$3:$BE$3&lt;AX$3)*$AH254:$AS254))),2))</f>
        <v/>
      </c>
      <c r="AY254">
        <f>IF(AM254&lt;=0,0,ROUND(MIN(AM254,MAX(0,$F254-SUMPRODUCT(($AT$3:$BE$3&lt;AY$3)*$AH254:$AS254))),2))</f>
        <v/>
      </c>
      <c r="AZ254">
        <f>IF(AN254&lt;=0,0,ROUND(MIN(AN254,MAX(0,$F254-SUMPRODUCT(($AT$3:$BE$3&lt;AZ$3)*$AH254:$AS254))),2))</f>
        <v/>
      </c>
      <c r="BA254">
        <f>IF(AO254&lt;=0,0,ROUND(MIN(AO254,MAX(0,$F254-SUMPRODUCT(($AT$3:$BE$3&lt;BA$3)*$AH254:$AS254))),2))</f>
        <v/>
      </c>
      <c r="BB254">
        <f>IF(AP254&lt;=0,0,ROUND(MIN(AP254,MAX(0,$F254-SUMPRODUCT(($AT$3:$BE$3&lt;BB$3)*$AH254:$AS254))),2))</f>
        <v/>
      </c>
      <c r="BC254">
        <f>IF(AQ254&lt;=0,0,ROUND(MIN(AQ254,MAX(0,$F254-SUMPRODUCT(($AT$3:$BE$3&lt;BC$3)*$AH254:$AS254))),2))</f>
        <v/>
      </c>
      <c r="BD254">
        <f>IF(AR254&lt;=0,0,ROUND(MIN(AR254,MAX(0,$F254-SUMPRODUCT(($AT$3:$BE$3&lt;BD$3)*$AH254:$AS254))),2))</f>
        <v/>
      </c>
      <c r="BE254">
        <f>IF(AS254&lt;=0,0,ROUND(MIN(AS254,MAX(0,$F254-SUMPRODUCT(($AT$3:$BE$3&lt;BE$3)*$AH254:$AS254))),2))</f>
        <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row>
    <row r="255">
      <c r="A255" t="n">
        <v>250</v>
      </c>
      <c r="B255" s="29">
        <f>Months!B255</f>
        <v/>
      </c>
      <c r="C255">
        <f>Months!C255</f>
        <v/>
      </c>
      <c r="D255">
        <f>Months!D255</f>
        <v/>
      </c>
      <c r="E255">
        <f>SUM(V255:AG255)</f>
        <v/>
      </c>
      <c r="F255">
        <f>MAX(0,ROUND(C255+D255-E255,2))</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f>IF(AH255&lt;=0,0,ROUND(MIN(AH255,MAX(0,$F255-SUMPRODUCT(($AT$3:$BE$3&lt;AT$3)*$AH255:$AS255))),2))</f>
        <v/>
      </c>
      <c r="AU255">
        <f>IF(AI255&lt;=0,0,ROUND(MIN(AI255,MAX(0,$F255-SUMPRODUCT(($AT$3:$BE$3&lt;AU$3)*$AH255:$AS255))),2))</f>
        <v/>
      </c>
      <c r="AV255">
        <f>IF(AJ255&lt;=0,0,ROUND(MIN(AJ255,MAX(0,$F255-SUMPRODUCT(($AT$3:$BE$3&lt;AV$3)*$AH255:$AS255))),2))</f>
        <v/>
      </c>
      <c r="AW255">
        <f>IF(AK255&lt;=0,0,ROUND(MIN(AK255,MAX(0,$F255-SUMPRODUCT(($AT$3:$BE$3&lt;AW$3)*$AH255:$AS255))),2))</f>
        <v/>
      </c>
      <c r="AX255">
        <f>IF(AL255&lt;=0,0,ROUND(MIN(AL255,MAX(0,$F255-SUMPRODUCT(($AT$3:$BE$3&lt;AX$3)*$AH255:$AS255))),2))</f>
        <v/>
      </c>
      <c r="AY255">
        <f>IF(AM255&lt;=0,0,ROUND(MIN(AM255,MAX(0,$F255-SUMPRODUCT(($AT$3:$BE$3&lt;AY$3)*$AH255:$AS255))),2))</f>
        <v/>
      </c>
      <c r="AZ255">
        <f>IF(AN255&lt;=0,0,ROUND(MIN(AN255,MAX(0,$F255-SUMPRODUCT(($AT$3:$BE$3&lt;AZ$3)*$AH255:$AS255))),2))</f>
        <v/>
      </c>
      <c r="BA255">
        <f>IF(AO255&lt;=0,0,ROUND(MIN(AO255,MAX(0,$F255-SUMPRODUCT(($AT$3:$BE$3&lt;BA$3)*$AH255:$AS255))),2))</f>
        <v/>
      </c>
      <c r="BB255">
        <f>IF(AP255&lt;=0,0,ROUND(MIN(AP255,MAX(0,$F255-SUMPRODUCT(($AT$3:$BE$3&lt;BB$3)*$AH255:$AS255))),2))</f>
        <v/>
      </c>
      <c r="BC255">
        <f>IF(AQ255&lt;=0,0,ROUND(MIN(AQ255,MAX(0,$F255-SUMPRODUCT(($AT$3:$BE$3&lt;BC$3)*$AH255:$AS255))),2))</f>
        <v/>
      </c>
      <c r="BD255">
        <f>IF(AR255&lt;=0,0,ROUND(MIN(AR255,MAX(0,$F255-SUMPRODUCT(($AT$3:$BE$3&lt;BD$3)*$AH255:$AS255))),2))</f>
        <v/>
      </c>
      <c r="BE255">
        <f>IF(AS255&lt;=0,0,ROUND(MIN(AS255,MAX(0,$F255-SUMPRODUCT(($AT$3:$BE$3&lt;BE$3)*$AH255:$AS255))),2))</f>
        <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row>
    <row r="256">
      <c r="A256" t="n">
        <v>251</v>
      </c>
      <c r="B256" s="29">
        <f>Months!B256</f>
        <v/>
      </c>
      <c r="C256">
        <f>Months!C256</f>
        <v/>
      </c>
      <c r="D256">
        <f>Months!D256</f>
        <v/>
      </c>
      <c r="E256">
        <f>SUM(V256:AG256)</f>
        <v/>
      </c>
      <c r="F256">
        <f>MAX(0,ROUND(C256+D256-E256,2))</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f>IF(AH256&lt;=0,0,ROUND(MIN(AH256,MAX(0,$F256-SUMPRODUCT(($AT$3:$BE$3&lt;AT$3)*$AH256:$AS256))),2))</f>
        <v/>
      </c>
      <c r="AU256">
        <f>IF(AI256&lt;=0,0,ROUND(MIN(AI256,MAX(0,$F256-SUMPRODUCT(($AT$3:$BE$3&lt;AU$3)*$AH256:$AS256))),2))</f>
        <v/>
      </c>
      <c r="AV256">
        <f>IF(AJ256&lt;=0,0,ROUND(MIN(AJ256,MAX(0,$F256-SUMPRODUCT(($AT$3:$BE$3&lt;AV$3)*$AH256:$AS256))),2))</f>
        <v/>
      </c>
      <c r="AW256">
        <f>IF(AK256&lt;=0,0,ROUND(MIN(AK256,MAX(0,$F256-SUMPRODUCT(($AT$3:$BE$3&lt;AW$3)*$AH256:$AS256))),2))</f>
        <v/>
      </c>
      <c r="AX256">
        <f>IF(AL256&lt;=0,0,ROUND(MIN(AL256,MAX(0,$F256-SUMPRODUCT(($AT$3:$BE$3&lt;AX$3)*$AH256:$AS256))),2))</f>
        <v/>
      </c>
      <c r="AY256">
        <f>IF(AM256&lt;=0,0,ROUND(MIN(AM256,MAX(0,$F256-SUMPRODUCT(($AT$3:$BE$3&lt;AY$3)*$AH256:$AS256))),2))</f>
        <v/>
      </c>
      <c r="AZ256">
        <f>IF(AN256&lt;=0,0,ROUND(MIN(AN256,MAX(0,$F256-SUMPRODUCT(($AT$3:$BE$3&lt;AZ$3)*$AH256:$AS256))),2))</f>
        <v/>
      </c>
      <c r="BA256">
        <f>IF(AO256&lt;=0,0,ROUND(MIN(AO256,MAX(0,$F256-SUMPRODUCT(($AT$3:$BE$3&lt;BA$3)*$AH256:$AS256))),2))</f>
        <v/>
      </c>
      <c r="BB256">
        <f>IF(AP256&lt;=0,0,ROUND(MIN(AP256,MAX(0,$F256-SUMPRODUCT(($AT$3:$BE$3&lt;BB$3)*$AH256:$AS256))),2))</f>
        <v/>
      </c>
      <c r="BC256">
        <f>IF(AQ256&lt;=0,0,ROUND(MIN(AQ256,MAX(0,$F256-SUMPRODUCT(($AT$3:$BE$3&lt;BC$3)*$AH256:$AS256))),2))</f>
        <v/>
      </c>
      <c r="BD256">
        <f>IF(AR256&lt;=0,0,ROUND(MIN(AR256,MAX(0,$F256-SUMPRODUCT(($AT$3:$BE$3&lt;BD$3)*$AH256:$AS256))),2))</f>
        <v/>
      </c>
      <c r="BE256">
        <f>IF(AS256&lt;=0,0,ROUND(MIN(AS256,MAX(0,$F256-SUMPRODUCT(($AT$3:$BE$3&lt;BE$3)*$AH256:$AS256))),2))</f>
        <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row>
    <row r="257">
      <c r="A257" t="n">
        <v>252</v>
      </c>
      <c r="B257" s="29">
        <f>Months!B257</f>
        <v/>
      </c>
      <c r="C257">
        <f>Months!C257</f>
        <v/>
      </c>
      <c r="D257">
        <f>Months!D257</f>
        <v/>
      </c>
      <c r="E257">
        <f>SUM(V257:AG257)</f>
        <v/>
      </c>
      <c r="F257">
        <f>MAX(0,ROUND(C257+D257-E257,2))</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f>IF(AH257&lt;=0,0,ROUND(MIN(AH257,MAX(0,$F257-SUMPRODUCT(($AT$3:$BE$3&lt;AT$3)*$AH257:$AS257))),2))</f>
        <v/>
      </c>
      <c r="AU257">
        <f>IF(AI257&lt;=0,0,ROUND(MIN(AI257,MAX(0,$F257-SUMPRODUCT(($AT$3:$BE$3&lt;AU$3)*$AH257:$AS257))),2))</f>
        <v/>
      </c>
      <c r="AV257">
        <f>IF(AJ257&lt;=0,0,ROUND(MIN(AJ257,MAX(0,$F257-SUMPRODUCT(($AT$3:$BE$3&lt;AV$3)*$AH257:$AS257))),2))</f>
        <v/>
      </c>
      <c r="AW257">
        <f>IF(AK257&lt;=0,0,ROUND(MIN(AK257,MAX(0,$F257-SUMPRODUCT(($AT$3:$BE$3&lt;AW$3)*$AH257:$AS257))),2))</f>
        <v/>
      </c>
      <c r="AX257">
        <f>IF(AL257&lt;=0,0,ROUND(MIN(AL257,MAX(0,$F257-SUMPRODUCT(($AT$3:$BE$3&lt;AX$3)*$AH257:$AS257))),2))</f>
        <v/>
      </c>
      <c r="AY257">
        <f>IF(AM257&lt;=0,0,ROUND(MIN(AM257,MAX(0,$F257-SUMPRODUCT(($AT$3:$BE$3&lt;AY$3)*$AH257:$AS257))),2))</f>
        <v/>
      </c>
      <c r="AZ257">
        <f>IF(AN257&lt;=0,0,ROUND(MIN(AN257,MAX(0,$F257-SUMPRODUCT(($AT$3:$BE$3&lt;AZ$3)*$AH257:$AS257))),2))</f>
        <v/>
      </c>
      <c r="BA257">
        <f>IF(AO257&lt;=0,0,ROUND(MIN(AO257,MAX(0,$F257-SUMPRODUCT(($AT$3:$BE$3&lt;BA$3)*$AH257:$AS257))),2))</f>
        <v/>
      </c>
      <c r="BB257">
        <f>IF(AP257&lt;=0,0,ROUND(MIN(AP257,MAX(0,$F257-SUMPRODUCT(($AT$3:$BE$3&lt;BB$3)*$AH257:$AS257))),2))</f>
        <v/>
      </c>
      <c r="BC257">
        <f>IF(AQ257&lt;=0,0,ROUND(MIN(AQ257,MAX(0,$F257-SUMPRODUCT(($AT$3:$BE$3&lt;BC$3)*$AH257:$AS257))),2))</f>
        <v/>
      </c>
      <c r="BD257">
        <f>IF(AR257&lt;=0,0,ROUND(MIN(AR257,MAX(0,$F257-SUMPRODUCT(($AT$3:$BE$3&lt;BD$3)*$AH257:$AS257))),2))</f>
        <v/>
      </c>
      <c r="BE257">
        <f>IF(AS257&lt;=0,0,ROUND(MIN(AS257,MAX(0,$F257-SUMPRODUCT(($AT$3:$BE$3&lt;BE$3)*$AH257:$AS257))),2))</f>
        <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row>
    <row r="258">
      <c r="A258" t="n">
        <v>253</v>
      </c>
      <c r="B258" s="29">
        <f>Months!B258</f>
        <v/>
      </c>
      <c r="C258">
        <f>Months!C258</f>
        <v/>
      </c>
      <c r="D258">
        <f>Months!D258</f>
        <v/>
      </c>
      <c r="E258">
        <f>SUM(V258:AG258)</f>
        <v/>
      </c>
      <c r="F258">
        <f>MAX(0,ROUND(C258+D258-E258,2))</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f>IF(AH258&lt;=0,0,ROUND(MIN(AH258,MAX(0,$F258-SUMPRODUCT(($AT$3:$BE$3&lt;AT$3)*$AH258:$AS258))),2))</f>
        <v/>
      </c>
      <c r="AU258">
        <f>IF(AI258&lt;=0,0,ROUND(MIN(AI258,MAX(0,$F258-SUMPRODUCT(($AT$3:$BE$3&lt;AU$3)*$AH258:$AS258))),2))</f>
        <v/>
      </c>
      <c r="AV258">
        <f>IF(AJ258&lt;=0,0,ROUND(MIN(AJ258,MAX(0,$F258-SUMPRODUCT(($AT$3:$BE$3&lt;AV$3)*$AH258:$AS258))),2))</f>
        <v/>
      </c>
      <c r="AW258">
        <f>IF(AK258&lt;=0,0,ROUND(MIN(AK258,MAX(0,$F258-SUMPRODUCT(($AT$3:$BE$3&lt;AW$3)*$AH258:$AS258))),2))</f>
        <v/>
      </c>
      <c r="AX258">
        <f>IF(AL258&lt;=0,0,ROUND(MIN(AL258,MAX(0,$F258-SUMPRODUCT(($AT$3:$BE$3&lt;AX$3)*$AH258:$AS258))),2))</f>
        <v/>
      </c>
      <c r="AY258">
        <f>IF(AM258&lt;=0,0,ROUND(MIN(AM258,MAX(0,$F258-SUMPRODUCT(($AT$3:$BE$3&lt;AY$3)*$AH258:$AS258))),2))</f>
        <v/>
      </c>
      <c r="AZ258">
        <f>IF(AN258&lt;=0,0,ROUND(MIN(AN258,MAX(0,$F258-SUMPRODUCT(($AT$3:$BE$3&lt;AZ$3)*$AH258:$AS258))),2))</f>
        <v/>
      </c>
      <c r="BA258">
        <f>IF(AO258&lt;=0,0,ROUND(MIN(AO258,MAX(0,$F258-SUMPRODUCT(($AT$3:$BE$3&lt;BA$3)*$AH258:$AS258))),2))</f>
        <v/>
      </c>
      <c r="BB258">
        <f>IF(AP258&lt;=0,0,ROUND(MIN(AP258,MAX(0,$F258-SUMPRODUCT(($AT$3:$BE$3&lt;BB$3)*$AH258:$AS258))),2))</f>
        <v/>
      </c>
      <c r="BC258">
        <f>IF(AQ258&lt;=0,0,ROUND(MIN(AQ258,MAX(0,$F258-SUMPRODUCT(($AT$3:$BE$3&lt;BC$3)*$AH258:$AS258))),2))</f>
        <v/>
      </c>
      <c r="BD258">
        <f>IF(AR258&lt;=0,0,ROUND(MIN(AR258,MAX(0,$F258-SUMPRODUCT(($AT$3:$BE$3&lt;BD$3)*$AH258:$AS258))),2))</f>
        <v/>
      </c>
      <c r="BE258">
        <f>IF(AS258&lt;=0,0,ROUND(MIN(AS258,MAX(0,$F258-SUMPRODUCT(($AT$3:$BE$3&lt;BE$3)*$AH258:$AS258))),2))</f>
        <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row>
    <row r="259">
      <c r="A259" t="n">
        <v>254</v>
      </c>
      <c r="B259" s="29">
        <f>Months!B259</f>
        <v/>
      </c>
      <c r="C259">
        <f>Months!C259</f>
        <v/>
      </c>
      <c r="D259">
        <f>Months!D259</f>
        <v/>
      </c>
      <c r="E259">
        <f>SUM(V259:AG259)</f>
        <v/>
      </c>
      <c r="F259">
        <f>MAX(0,ROUND(C259+D259-E259,2))</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f>IF(AH259&lt;=0,0,ROUND(MIN(AH259,MAX(0,$F259-SUMPRODUCT(($AT$3:$BE$3&lt;AT$3)*$AH259:$AS259))),2))</f>
        <v/>
      </c>
      <c r="AU259">
        <f>IF(AI259&lt;=0,0,ROUND(MIN(AI259,MAX(0,$F259-SUMPRODUCT(($AT$3:$BE$3&lt;AU$3)*$AH259:$AS259))),2))</f>
        <v/>
      </c>
      <c r="AV259">
        <f>IF(AJ259&lt;=0,0,ROUND(MIN(AJ259,MAX(0,$F259-SUMPRODUCT(($AT$3:$BE$3&lt;AV$3)*$AH259:$AS259))),2))</f>
        <v/>
      </c>
      <c r="AW259">
        <f>IF(AK259&lt;=0,0,ROUND(MIN(AK259,MAX(0,$F259-SUMPRODUCT(($AT$3:$BE$3&lt;AW$3)*$AH259:$AS259))),2))</f>
        <v/>
      </c>
      <c r="AX259">
        <f>IF(AL259&lt;=0,0,ROUND(MIN(AL259,MAX(0,$F259-SUMPRODUCT(($AT$3:$BE$3&lt;AX$3)*$AH259:$AS259))),2))</f>
        <v/>
      </c>
      <c r="AY259">
        <f>IF(AM259&lt;=0,0,ROUND(MIN(AM259,MAX(0,$F259-SUMPRODUCT(($AT$3:$BE$3&lt;AY$3)*$AH259:$AS259))),2))</f>
        <v/>
      </c>
      <c r="AZ259">
        <f>IF(AN259&lt;=0,0,ROUND(MIN(AN259,MAX(0,$F259-SUMPRODUCT(($AT$3:$BE$3&lt;AZ$3)*$AH259:$AS259))),2))</f>
        <v/>
      </c>
      <c r="BA259">
        <f>IF(AO259&lt;=0,0,ROUND(MIN(AO259,MAX(0,$F259-SUMPRODUCT(($AT$3:$BE$3&lt;BA$3)*$AH259:$AS259))),2))</f>
        <v/>
      </c>
      <c r="BB259">
        <f>IF(AP259&lt;=0,0,ROUND(MIN(AP259,MAX(0,$F259-SUMPRODUCT(($AT$3:$BE$3&lt;BB$3)*$AH259:$AS259))),2))</f>
        <v/>
      </c>
      <c r="BC259">
        <f>IF(AQ259&lt;=0,0,ROUND(MIN(AQ259,MAX(0,$F259-SUMPRODUCT(($AT$3:$BE$3&lt;BC$3)*$AH259:$AS259))),2))</f>
        <v/>
      </c>
      <c r="BD259">
        <f>IF(AR259&lt;=0,0,ROUND(MIN(AR259,MAX(0,$F259-SUMPRODUCT(($AT$3:$BE$3&lt;BD$3)*$AH259:$AS259))),2))</f>
        <v/>
      </c>
      <c r="BE259">
        <f>IF(AS259&lt;=0,0,ROUND(MIN(AS259,MAX(0,$F259-SUMPRODUCT(($AT$3:$BE$3&lt;BE$3)*$AH259:$AS259))),2))</f>
        <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row>
    <row r="260">
      <c r="A260" t="n">
        <v>255</v>
      </c>
      <c r="B260" s="29">
        <f>Months!B260</f>
        <v/>
      </c>
      <c r="C260">
        <f>Months!C260</f>
        <v/>
      </c>
      <c r="D260">
        <f>Months!D260</f>
        <v/>
      </c>
      <c r="E260">
        <f>SUM(V260:AG260)</f>
        <v/>
      </c>
      <c r="F260">
        <f>MAX(0,ROUND(C260+D260-E260,2))</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f>IF(AH260&lt;=0,0,ROUND(MIN(AH260,MAX(0,$F260-SUMPRODUCT(($AT$3:$BE$3&lt;AT$3)*$AH260:$AS260))),2))</f>
        <v/>
      </c>
      <c r="AU260">
        <f>IF(AI260&lt;=0,0,ROUND(MIN(AI260,MAX(0,$F260-SUMPRODUCT(($AT$3:$BE$3&lt;AU$3)*$AH260:$AS260))),2))</f>
        <v/>
      </c>
      <c r="AV260">
        <f>IF(AJ260&lt;=0,0,ROUND(MIN(AJ260,MAX(0,$F260-SUMPRODUCT(($AT$3:$BE$3&lt;AV$3)*$AH260:$AS260))),2))</f>
        <v/>
      </c>
      <c r="AW260">
        <f>IF(AK260&lt;=0,0,ROUND(MIN(AK260,MAX(0,$F260-SUMPRODUCT(($AT$3:$BE$3&lt;AW$3)*$AH260:$AS260))),2))</f>
        <v/>
      </c>
      <c r="AX260">
        <f>IF(AL260&lt;=0,0,ROUND(MIN(AL260,MAX(0,$F260-SUMPRODUCT(($AT$3:$BE$3&lt;AX$3)*$AH260:$AS260))),2))</f>
        <v/>
      </c>
      <c r="AY260">
        <f>IF(AM260&lt;=0,0,ROUND(MIN(AM260,MAX(0,$F260-SUMPRODUCT(($AT$3:$BE$3&lt;AY$3)*$AH260:$AS260))),2))</f>
        <v/>
      </c>
      <c r="AZ260">
        <f>IF(AN260&lt;=0,0,ROUND(MIN(AN260,MAX(0,$F260-SUMPRODUCT(($AT$3:$BE$3&lt;AZ$3)*$AH260:$AS260))),2))</f>
        <v/>
      </c>
      <c r="BA260">
        <f>IF(AO260&lt;=0,0,ROUND(MIN(AO260,MAX(0,$F260-SUMPRODUCT(($AT$3:$BE$3&lt;BA$3)*$AH260:$AS260))),2))</f>
        <v/>
      </c>
      <c r="BB260">
        <f>IF(AP260&lt;=0,0,ROUND(MIN(AP260,MAX(0,$F260-SUMPRODUCT(($AT$3:$BE$3&lt;BB$3)*$AH260:$AS260))),2))</f>
        <v/>
      </c>
      <c r="BC260">
        <f>IF(AQ260&lt;=0,0,ROUND(MIN(AQ260,MAX(0,$F260-SUMPRODUCT(($AT$3:$BE$3&lt;BC$3)*$AH260:$AS260))),2))</f>
        <v/>
      </c>
      <c r="BD260">
        <f>IF(AR260&lt;=0,0,ROUND(MIN(AR260,MAX(0,$F260-SUMPRODUCT(($AT$3:$BE$3&lt;BD$3)*$AH260:$AS260))),2))</f>
        <v/>
      </c>
      <c r="BE260">
        <f>IF(AS260&lt;=0,0,ROUND(MIN(AS260,MAX(0,$F260-SUMPRODUCT(($AT$3:$BE$3&lt;BE$3)*$AH260:$AS260))),2))</f>
        <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row>
    <row r="261">
      <c r="A261" t="n">
        <v>256</v>
      </c>
      <c r="B261" s="29">
        <f>Months!B261</f>
        <v/>
      </c>
      <c r="C261">
        <f>Months!C261</f>
        <v/>
      </c>
      <c r="D261">
        <f>Months!D261</f>
        <v/>
      </c>
      <c r="E261">
        <f>SUM(V261:AG261)</f>
        <v/>
      </c>
      <c r="F261">
        <f>MAX(0,ROUND(C261+D261-E261,2))</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f>IF(AH261&lt;=0,0,ROUND(MIN(AH261,MAX(0,$F261-SUMPRODUCT(($AT$3:$BE$3&lt;AT$3)*$AH261:$AS261))),2))</f>
        <v/>
      </c>
      <c r="AU261">
        <f>IF(AI261&lt;=0,0,ROUND(MIN(AI261,MAX(0,$F261-SUMPRODUCT(($AT$3:$BE$3&lt;AU$3)*$AH261:$AS261))),2))</f>
        <v/>
      </c>
      <c r="AV261">
        <f>IF(AJ261&lt;=0,0,ROUND(MIN(AJ261,MAX(0,$F261-SUMPRODUCT(($AT$3:$BE$3&lt;AV$3)*$AH261:$AS261))),2))</f>
        <v/>
      </c>
      <c r="AW261">
        <f>IF(AK261&lt;=0,0,ROUND(MIN(AK261,MAX(0,$F261-SUMPRODUCT(($AT$3:$BE$3&lt;AW$3)*$AH261:$AS261))),2))</f>
        <v/>
      </c>
      <c r="AX261">
        <f>IF(AL261&lt;=0,0,ROUND(MIN(AL261,MAX(0,$F261-SUMPRODUCT(($AT$3:$BE$3&lt;AX$3)*$AH261:$AS261))),2))</f>
        <v/>
      </c>
      <c r="AY261">
        <f>IF(AM261&lt;=0,0,ROUND(MIN(AM261,MAX(0,$F261-SUMPRODUCT(($AT$3:$BE$3&lt;AY$3)*$AH261:$AS261))),2))</f>
        <v/>
      </c>
      <c r="AZ261">
        <f>IF(AN261&lt;=0,0,ROUND(MIN(AN261,MAX(0,$F261-SUMPRODUCT(($AT$3:$BE$3&lt;AZ$3)*$AH261:$AS261))),2))</f>
        <v/>
      </c>
      <c r="BA261">
        <f>IF(AO261&lt;=0,0,ROUND(MIN(AO261,MAX(0,$F261-SUMPRODUCT(($AT$3:$BE$3&lt;BA$3)*$AH261:$AS261))),2))</f>
        <v/>
      </c>
      <c r="BB261">
        <f>IF(AP261&lt;=0,0,ROUND(MIN(AP261,MAX(0,$F261-SUMPRODUCT(($AT$3:$BE$3&lt;BB$3)*$AH261:$AS261))),2))</f>
        <v/>
      </c>
      <c r="BC261">
        <f>IF(AQ261&lt;=0,0,ROUND(MIN(AQ261,MAX(0,$F261-SUMPRODUCT(($AT$3:$BE$3&lt;BC$3)*$AH261:$AS261))),2))</f>
        <v/>
      </c>
      <c r="BD261">
        <f>IF(AR261&lt;=0,0,ROUND(MIN(AR261,MAX(0,$F261-SUMPRODUCT(($AT$3:$BE$3&lt;BD$3)*$AH261:$AS261))),2))</f>
        <v/>
      </c>
      <c r="BE261">
        <f>IF(AS261&lt;=0,0,ROUND(MIN(AS261,MAX(0,$F261-SUMPRODUCT(($AT$3:$BE$3&lt;BE$3)*$AH261:$AS261))),2))</f>
        <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row>
    <row r="262">
      <c r="A262" t="n">
        <v>257</v>
      </c>
      <c r="B262" s="29">
        <f>Months!B262</f>
        <v/>
      </c>
      <c r="C262">
        <f>Months!C262</f>
        <v/>
      </c>
      <c r="D262">
        <f>Months!D262</f>
        <v/>
      </c>
      <c r="E262">
        <f>SUM(V262:AG262)</f>
        <v/>
      </c>
      <c r="F262">
        <f>MAX(0,ROUND(C262+D262-E262,2))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f>IF(AH262&lt;=0,0,ROUND(MIN(AH262,MAX(0,$F262-SUMPRODUCT(($AT$3:$BE$3&lt;AT$3)*$AH262:$AS262))),2))</f>
        <v/>
      </c>
      <c r="AU262">
        <f>IF(AI262&lt;=0,0,ROUND(MIN(AI262,MAX(0,$F262-SUMPRODUCT(($AT$3:$BE$3&lt;AU$3)*$AH262:$AS262))),2))</f>
        <v/>
      </c>
      <c r="AV262">
        <f>IF(AJ262&lt;=0,0,ROUND(MIN(AJ262,MAX(0,$F262-SUMPRODUCT(($AT$3:$BE$3&lt;AV$3)*$AH262:$AS262))),2))</f>
        <v/>
      </c>
      <c r="AW262">
        <f>IF(AK262&lt;=0,0,ROUND(MIN(AK262,MAX(0,$F262-SUMPRODUCT(($AT$3:$BE$3&lt;AW$3)*$AH262:$AS262))),2))</f>
        <v/>
      </c>
      <c r="AX262">
        <f>IF(AL262&lt;=0,0,ROUND(MIN(AL262,MAX(0,$F262-SUMPRODUCT(($AT$3:$BE$3&lt;AX$3)*$AH262:$AS262))),2))</f>
        <v/>
      </c>
      <c r="AY262">
        <f>IF(AM262&lt;=0,0,ROUND(MIN(AM262,MAX(0,$F262-SUMPRODUCT(($AT$3:$BE$3&lt;AY$3)*$AH262:$AS262))),2))</f>
        <v/>
      </c>
      <c r="AZ262">
        <f>IF(AN262&lt;=0,0,ROUND(MIN(AN262,MAX(0,$F262-SUMPRODUCT(($AT$3:$BE$3&lt;AZ$3)*$AH262:$AS262))),2))</f>
        <v/>
      </c>
      <c r="BA262">
        <f>IF(AO262&lt;=0,0,ROUND(MIN(AO262,MAX(0,$F262-SUMPRODUCT(($AT$3:$BE$3&lt;BA$3)*$AH262:$AS262))),2))</f>
        <v/>
      </c>
      <c r="BB262">
        <f>IF(AP262&lt;=0,0,ROUND(MIN(AP262,MAX(0,$F262-SUMPRODUCT(($AT$3:$BE$3&lt;BB$3)*$AH262:$AS262))),2))</f>
        <v/>
      </c>
      <c r="BC262">
        <f>IF(AQ262&lt;=0,0,ROUND(MIN(AQ262,MAX(0,$F262-SUMPRODUCT(($AT$3:$BE$3&lt;BC$3)*$AH262:$AS262))),2))</f>
        <v/>
      </c>
      <c r="BD262">
        <f>IF(AR262&lt;=0,0,ROUND(MIN(AR262,MAX(0,$F262-SUMPRODUCT(($AT$3:$BE$3&lt;BD$3)*$AH262:$AS262))),2))</f>
        <v/>
      </c>
      <c r="BE262">
        <f>IF(AS262&lt;=0,0,ROUND(MIN(AS262,MAX(0,$F262-SUMPRODUCT(($AT$3:$BE$3&lt;BE$3)*$AH262:$AS262))),2))</f>
        <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row>
    <row r="263">
      <c r="A263" t="n">
        <v>258</v>
      </c>
      <c r="B263" s="29">
        <f>Months!B263</f>
        <v/>
      </c>
      <c r="C263">
        <f>Months!C263</f>
        <v/>
      </c>
      <c r="D263">
        <f>Months!D263</f>
        <v/>
      </c>
      <c r="E263">
        <f>SUM(V263:AG263)</f>
        <v/>
      </c>
      <c r="F263">
        <f>MAX(0,ROUND(C263+D263-E263,2))</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f>IF(AH263&lt;=0,0,ROUND(MIN(AH263,MAX(0,$F263-SUMPRODUCT(($AT$3:$BE$3&lt;AT$3)*$AH263:$AS263))),2))</f>
        <v/>
      </c>
      <c r="AU263">
        <f>IF(AI263&lt;=0,0,ROUND(MIN(AI263,MAX(0,$F263-SUMPRODUCT(($AT$3:$BE$3&lt;AU$3)*$AH263:$AS263))),2))</f>
        <v/>
      </c>
      <c r="AV263">
        <f>IF(AJ263&lt;=0,0,ROUND(MIN(AJ263,MAX(0,$F263-SUMPRODUCT(($AT$3:$BE$3&lt;AV$3)*$AH263:$AS263))),2))</f>
        <v/>
      </c>
      <c r="AW263">
        <f>IF(AK263&lt;=0,0,ROUND(MIN(AK263,MAX(0,$F263-SUMPRODUCT(($AT$3:$BE$3&lt;AW$3)*$AH263:$AS263))),2))</f>
        <v/>
      </c>
      <c r="AX263">
        <f>IF(AL263&lt;=0,0,ROUND(MIN(AL263,MAX(0,$F263-SUMPRODUCT(($AT$3:$BE$3&lt;AX$3)*$AH263:$AS263))),2))</f>
        <v/>
      </c>
      <c r="AY263">
        <f>IF(AM263&lt;=0,0,ROUND(MIN(AM263,MAX(0,$F263-SUMPRODUCT(($AT$3:$BE$3&lt;AY$3)*$AH263:$AS263))),2))</f>
        <v/>
      </c>
      <c r="AZ263">
        <f>IF(AN263&lt;=0,0,ROUND(MIN(AN263,MAX(0,$F263-SUMPRODUCT(($AT$3:$BE$3&lt;AZ$3)*$AH263:$AS263))),2))</f>
        <v/>
      </c>
      <c r="BA263">
        <f>IF(AO263&lt;=0,0,ROUND(MIN(AO263,MAX(0,$F263-SUMPRODUCT(($AT$3:$BE$3&lt;BA$3)*$AH263:$AS263))),2))</f>
        <v/>
      </c>
      <c r="BB263">
        <f>IF(AP263&lt;=0,0,ROUND(MIN(AP263,MAX(0,$F263-SUMPRODUCT(($AT$3:$BE$3&lt;BB$3)*$AH263:$AS263))),2))</f>
        <v/>
      </c>
      <c r="BC263">
        <f>IF(AQ263&lt;=0,0,ROUND(MIN(AQ263,MAX(0,$F263-SUMPRODUCT(($AT$3:$BE$3&lt;BC$3)*$AH263:$AS263))),2))</f>
        <v/>
      </c>
      <c r="BD263">
        <f>IF(AR263&lt;=0,0,ROUND(MIN(AR263,MAX(0,$F263-SUMPRODUCT(($AT$3:$BE$3&lt;BD$3)*$AH263:$AS263))),2))</f>
        <v/>
      </c>
      <c r="BE263">
        <f>IF(AS263&lt;=0,0,ROUND(MIN(AS263,MAX(0,$F263-SUMPRODUCT(($AT$3:$BE$3&lt;BE$3)*$AH263:$AS263))),2))</f>
        <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row>
    <row r="264">
      <c r="A264" t="n">
        <v>259</v>
      </c>
      <c r="B264" s="29">
        <f>Months!B264</f>
        <v/>
      </c>
      <c r="C264">
        <f>Months!C264</f>
        <v/>
      </c>
      <c r="D264">
        <f>Months!D264</f>
        <v/>
      </c>
      <c r="E264">
        <f>SUM(V264:AG264)</f>
        <v/>
      </c>
      <c r="F264">
        <f>MAX(0,ROUND(C264+D264-E264,2))</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f>IF(AH264&lt;=0,0,ROUND(MIN(AH264,MAX(0,$F264-SUMPRODUCT(($AT$3:$BE$3&lt;AT$3)*$AH264:$AS264))),2))</f>
        <v/>
      </c>
      <c r="AU264">
        <f>IF(AI264&lt;=0,0,ROUND(MIN(AI264,MAX(0,$F264-SUMPRODUCT(($AT$3:$BE$3&lt;AU$3)*$AH264:$AS264))),2))</f>
        <v/>
      </c>
      <c r="AV264">
        <f>IF(AJ264&lt;=0,0,ROUND(MIN(AJ264,MAX(0,$F264-SUMPRODUCT(($AT$3:$BE$3&lt;AV$3)*$AH264:$AS264))),2))</f>
        <v/>
      </c>
      <c r="AW264">
        <f>IF(AK264&lt;=0,0,ROUND(MIN(AK264,MAX(0,$F264-SUMPRODUCT(($AT$3:$BE$3&lt;AW$3)*$AH264:$AS264))),2))</f>
        <v/>
      </c>
      <c r="AX264">
        <f>IF(AL264&lt;=0,0,ROUND(MIN(AL264,MAX(0,$F264-SUMPRODUCT(($AT$3:$BE$3&lt;AX$3)*$AH264:$AS264))),2))</f>
        <v/>
      </c>
      <c r="AY264">
        <f>IF(AM264&lt;=0,0,ROUND(MIN(AM264,MAX(0,$F264-SUMPRODUCT(($AT$3:$BE$3&lt;AY$3)*$AH264:$AS264))),2))</f>
        <v/>
      </c>
      <c r="AZ264">
        <f>IF(AN264&lt;=0,0,ROUND(MIN(AN264,MAX(0,$F264-SUMPRODUCT(($AT$3:$BE$3&lt;AZ$3)*$AH264:$AS264))),2))</f>
        <v/>
      </c>
      <c r="BA264">
        <f>IF(AO264&lt;=0,0,ROUND(MIN(AO264,MAX(0,$F264-SUMPRODUCT(($AT$3:$BE$3&lt;BA$3)*$AH264:$AS264))),2))</f>
        <v/>
      </c>
      <c r="BB264">
        <f>IF(AP264&lt;=0,0,ROUND(MIN(AP264,MAX(0,$F264-SUMPRODUCT(($AT$3:$BE$3&lt;BB$3)*$AH264:$AS264))),2))</f>
        <v/>
      </c>
      <c r="BC264">
        <f>IF(AQ264&lt;=0,0,ROUND(MIN(AQ264,MAX(0,$F264-SUMPRODUCT(($AT$3:$BE$3&lt;BC$3)*$AH264:$AS264))),2))</f>
        <v/>
      </c>
      <c r="BD264">
        <f>IF(AR264&lt;=0,0,ROUND(MIN(AR264,MAX(0,$F264-SUMPRODUCT(($AT$3:$BE$3&lt;BD$3)*$AH264:$AS264))),2))</f>
        <v/>
      </c>
      <c r="BE264">
        <f>IF(AS264&lt;=0,0,ROUND(MIN(AS264,MAX(0,$F264-SUMPRODUCT(($AT$3:$BE$3&lt;BE$3)*$AH264:$AS264))),2))</f>
        <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row>
    <row r="265">
      <c r="A265" t="n">
        <v>260</v>
      </c>
      <c r="B265" s="29">
        <f>Months!B265</f>
        <v/>
      </c>
      <c r="C265">
        <f>Months!C265</f>
        <v/>
      </c>
      <c r="D265">
        <f>Months!D265</f>
        <v/>
      </c>
      <c r="E265">
        <f>SUM(V265:AG265)</f>
        <v/>
      </c>
      <c r="F265">
        <f>MAX(0,ROUND(C265+D265-E265,2))</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f>IF(AH265&lt;=0,0,ROUND(MIN(AH265,MAX(0,$F265-SUMPRODUCT(($AT$3:$BE$3&lt;AT$3)*$AH265:$AS265))),2))</f>
        <v/>
      </c>
      <c r="AU265">
        <f>IF(AI265&lt;=0,0,ROUND(MIN(AI265,MAX(0,$F265-SUMPRODUCT(($AT$3:$BE$3&lt;AU$3)*$AH265:$AS265))),2))</f>
        <v/>
      </c>
      <c r="AV265">
        <f>IF(AJ265&lt;=0,0,ROUND(MIN(AJ265,MAX(0,$F265-SUMPRODUCT(($AT$3:$BE$3&lt;AV$3)*$AH265:$AS265))),2))</f>
        <v/>
      </c>
      <c r="AW265">
        <f>IF(AK265&lt;=0,0,ROUND(MIN(AK265,MAX(0,$F265-SUMPRODUCT(($AT$3:$BE$3&lt;AW$3)*$AH265:$AS265))),2))</f>
        <v/>
      </c>
      <c r="AX265">
        <f>IF(AL265&lt;=0,0,ROUND(MIN(AL265,MAX(0,$F265-SUMPRODUCT(($AT$3:$BE$3&lt;AX$3)*$AH265:$AS265))),2))</f>
        <v/>
      </c>
      <c r="AY265">
        <f>IF(AM265&lt;=0,0,ROUND(MIN(AM265,MAX(0,$F265-SUMPRODUCT(($AT$3:$BE$3&lt;AY$3)*$AH265:$AS265))),2))</f>
        <v/>
      </c>
      <c r="AZ265">
        <f>IF(AN265&lt;=0,0,ROUND(MIN(AN265,MAX(0,$F265-SUMPRODUCT(($AT$3:$BE$3&lt;AZ$3)*$AH265:$AS265))),2))</f>
        <v/>
      </c>
      <c r="BA265">
        <f>IF(AO265&lt;=0,0,ROUND(MIN(AO265,MAX(0,$F265-SUMPRODUCT(($AT$3:$BE$3&lt;BA$3)*$AH265:$AS265))),2))</f>
        <v/>
      </c>
      <c r="BB265">
        <f>IF(AP265&lt;=0,0,ROUND(MIN(AP265,MAX(0,$F265-SUMPRODUCT(($AT$3:$BE$3&lt;BB$3)*$AH265:$AS265))),2))</f>
        <v/>
      </c>
      <c r="BC265">
        <f>IF(AQ265&lt;=0,0,ROUND(MIN(AQ265,MAX(0,$F265-SUMPRODUCT(($AT$3:$BE$3&lt;BC$3)*$AH265:$AS265))),2))</f>
        <v/>
      </c>
      <c r="BD265">
        <f>IF(AR265&lt;=0,0,ROUND(MIN(AR265,MAX(0,$F265-SUMPRODUCT(($AT$3:$BE$3&lt;BD$3)*$AH265:$AS265))),2))</f>
        <v/>
      </c>
      <c r="BE265">
        <f>IF(AS265&lt;=0,0,ROUND(MIN(AS265,MAX(0,$F265-SUMPRODUCT(($AT$3:$BE$3&lt;BE$3)*$AH265:$AS265))),2))</f>
        <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row>
    <row r="266">
      <c r="A266" t="n">
        <v>261</v>
      </c>
      <c r="B266" s="29">
        <f>Months!B266</f>
        <v/>
      </c>
      <c r="C266">
        <f>Months!C266</f>
        <v/>
      </c>
      <c r="D266">
        <f>Months!D266</f>
        <v/>
      </c>
      <c r="E266">
        <f>SUM(V266:AG266)</f>
        <v/>
      </c>
      <c r="F266">
        <f>MAX(0,ROUND(C266+D266-E266,2))</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f>IF(AH266&lt;=0,0,ROUND(MIN(AH266,MAX(0,$F266-SUMPRODUCT(($AT$3:$BE$3&lt;AT$3)*$AH266:$AS266))),2))</f>
        <v/>
      </c>
      <c r="AU266">
        <f>IF(AI266&lt;=0,0,ROUND(MIN(AI266,MAX(0,$F266-SUMPRODUCT(($AT$3:$BE$3&lt;AU$3)*$AH266:$AS266))),2))</f>
        <v/>
      </c>
      <c r="AV266">
        <f>IF(AJ266&lt;=0,0,ROUND(MIN(AJ266,MAX(0,$F266-SUMPRODUCT(($AT$3:$BE$3&lt;AV$3)*$AH266:$AS266))),2))</f>
        <v/>
      </c>
      <c r="AW266">
        <f>IF(AK266&lt;=0,0,ROUND(MIN(AK266,MAX(0,$F266-SUMPRODUCT(($AT$3:$BE$3&lt;AW$3)*$AH266:$AS266))),2))</f>
        <v/>
      </c>
      <c r="AX266">
        <f>IF(AL266&lt;=0,0,ROUND(MIN(AL266,MAX(0,$F266-SUMPRODUCT(($AT$3:$BE$3&lt;AX$3)*$AH266:$AS266))),2))</f>
        <v/>
      </c>
      <c r="AY266">
        <f>IF(AM266&lt;=0,0,ROUND(MIN(AM266,MAX(0,$F266-SUMPRODUCT(($AT$3:$BE$3&lt;AY$3)*$AH266:$AS266))),2))</f>
        <v/>
      </c>
      <c r="AZ266">
        <f>IF(AN266&lt;=0,0,ROUND(MIN(AN266,MAX(0,$F266-SUMPRODUCT(($AT$3:$BE$3&lt;AZ$3)*$AH266:$AS266))),2))</f>
        <v/>
      </c>
      <c r="BA266">
        <f>IF(AO266&lt;=0,0,ROUND(MIN(AO266,MAX(0,$F266-SUMPRODUCT(($AT$3:$BE$3&lt;BA$3)*$AH266:$AS266))),2))</f>
        <v/>
      </c>
      <c r="BB266">
        <f>IF(AP266&lt;=0,0,ROUND(MIN(AP266,MAX(0,$F266-SUMPRODUCT(($AT$3:$BE$3&lt;BB$3)*$AH266:$AS266))),2))</f>
        <v/>
      </c>
      <c r="BC266">
        <f>IF(AQ266&lt;=0,0,ROUND(MIN(AQ266,MAX(0,$F266-SUMPRODUCT(($AT$3:$BE$3&lt;BC$3)*$AH266:$AS266))),2))</f>
        <v/>
      </c>
      <c r="BD266">
        <f>IF(AR266&lt;=0,0,ROUND(MIN(AR266,MAX(0,$F266-SUMPRODUCT(($AT$3:$BE$3&lt;BD$3)*$AH266:$AS266))),2))</f>
        <v/>
      </c>
      <c r="BE266">
        <f>IF(AS266&lt;=0,0,ROUND(MIN(AS266,MAX(0,$F266-SUMPRODUCT(($AT$3:$BE$3&lt;BE$3)*$AH266:$AS266))),2))</f>
        <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row>
    <row r="267">
      <c r="A267" t="n">
        <v>262</v>
      </c>
      <c r="B267" s="29">
        <f>Months!B267</f>
        <v/>
      </c>
      <c r="C267">
        <f>Months!C267</f>
        <v/>
      </c>
      <c r="D267">
        <f>Months!D267</f>
        <v/>
      </c>
      <c r="E267">
        <f>SUM(V267:AG267)</f>
        <v/>
      </c>
      <c r="F267">
        <f>MAX(0,ROUND(C267+D267-E267,2))</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f>IF(AH267&lt;=0,0,ROUND(MIN(AH267,MAX(0,$F267-SUMPRODUCT(($AT$3:$BE$3&lt;AT$3)*$AH267:$AS267))),2))</f>
        <v/>
      </c>
      <c r="AU267">
        <f>IF(AI267&lt;=0,0,ROUND(MIN(AI267,MAX(0,$F267-SUMPRODUCT(($AT$3:$BE$3&lt;AU$3)*$AH267:$AS267))),2))</f>
        <v/>
      </c>
      <c r="AV267">
        <f>IF(AJ267&lt;=0,0,ROUND(MIN(AJ267,MAX(0,$F267-SUMPRODUCT(($AT$3:$BE$3&lt;AV$3)*$AH267:$AS267))),2))</f>
        <v/>
      </c>
      <c r="AW267">
        <f>IF(AK267&lt;=0,0,ROUND(MIN(AK267,MAX(0,$F267-SUMPRODUCT(($AT$3:$BE$3&lt;AW$3)*$AH267:$AS267))),2))</f>
        <v/>
      </c>
      <c r="AX267">
        <f>IF(AL267&lt;=0,0,ROUND(MIN(AL267,MAX(0,$F267-SUMPRODUCT(($AT$3:$BE$3&lt;AX$3)*$AH267:$AS267))),2))</f>
        <v/>
      </c>
      <c r="AY267">
        <f>IF(AM267&lt;=0,0,ROUND(MIN(AM267,MAX(0,$F267-SUMPRODUCT(($AT$3:$BE$3&lt;AY$3)*$AH267:$AS267))),2))</f>
        <v/>
      </c>
      <c r="AZ267">
        <f>IF(AN267&lt;=0,0,ROUND(MIN(AN267,MAX(0,$F267-SUMPRODUCT(($AT$3:$BE$3&lt;AZ$3)*$AH267:$AS267))),2))</f>
        <v/>
      </c>
      <c r="BA267">
        <f>IF(AO267&lt;=0,0,ROUND(MIN(AO267,MAX(0,$F267-SUMPRODUCT(($AT$3:$BE$3&lt;BA$3)*$AH267:$AS267))),2))</f>
        <v/>
      </c>
      <c r="BB267">
        <f>IF(AP267&lt;=0,0,ROUND(MIN(AP267,MAX(0,$F267-SUMPRODUCT(($AT$3:$BE$3&lt;BB$3)*$AH267:$AS267))),2))</f>
        <v/>
      </c>
      <c r="BC267">
        <f>IF(AQ267&lt;=0,0,ROUND(MIN(AQ267,MAX(0,$F267-SUMPRODUCT(($AT$3:$BE$3&lt;BC$3)*$AH267:$AS267))),2))</f>
        <v/>
      </c>
      <c r="BD267">
        <f>IF(AR267&lt;=0,0,ROUND(MIN(AR267,MAX(0,$F267-SUMPRODUCT(($AT$3:$BE$3&lt;BD$3)*$AH267:$AS267))),2))</f>
        <v/>
      </c>
      <c r="BE267">
        <f>IF(AS267&lt;=0,0,ROUND(MIN(AS267,MAX(0,$F267-SUMPRODUCT(($AT$3:$BE$3&lt;BE$3)*$AH267:$AS267))),2))</f>
        <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row>
    <row r="268">
      <c r="A268" t="n">
        <v>263</v>
      </c>
      <c r="B268" s="29">
        <f>Months!B268</f>
        <v/>
      </c>
      <c r="C268">
        <f>Months!C268</f>
        <v/>
      </c>
      <c r="D268">
        <f>Months!D268</f>
        <v/>
      </c>
      <c r="E268">
        <f>SUM(V268:AG268)</f>
        <v/>
      </c>
      <c r="F268">
        <f>MAX(0,ROUND(C268+D268-E268,2))</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f>IF(AH268&lt;=0,0,ROUND(MIN(AH268,MAX(0,$F268-SUMPRODUCT(($AT$3:$BE$3&lt;AT$3)*$AH268:$AS268))),2))</f>
        <v/>
      </c>
      <c r="AU268">
        <f>IF(AI268&lt;=0,0,ROUND(MIN(AI268,MAX(0,$F268-SUMPRODUCT(($AT$3:$BE$3&lt;AU$3)*$AH268:$AS268))),2))</f>
        <v/>
      </c>
      <c r="AV268">
        <f>IF(AJ268&lt;=0,0,ROUND(MIN(AJ268,MAX(0,$F268-SUMPRODUCT(($AT$3:$BE$3&lt;AV$3)*$AH268:$AS268))),2))</f>
        <v/>
      </c>
      <c r="AW268">
        <f>IF(AK268&lt;=0,0,ROUND(MIN(AK268,MAX(0,$F268-SUMPRODUCT(($AT$3:$BE$3&lt;AW$3)*$AH268:$AS268))),2))</f>
        <v/>
      </c>
      <c r="AX268">
        <f>IF(AL268&lt;=0,0,ROUND(MIN(AL268,MAX(0,$F268-SUMPRODUCT(($AT$3:$BE$3&lt;AX$3)*$AH268:$AS268))),2))</f>
        <v/>
      </c>
      <c r="AY268">
        <f>IF(AM268&lt;=0,0,ROUND(MIN(AM268,MAX(0,$F268-SUMPRODUCT(($AT$3:$BE$3&lt;AY$3)*$AH268:$AS268))),2))</f>
        <v/>
      </c>
      <c r="AZ268">
        <f>IF(AN268&lt;=0,0,ROUND(MIN(AN268,MAX(0,$F268-SUMPRODUCT(($AT$3:$BE$3&lt;AZ$3)*$AH268:$AS268))),2))</f>
        <v/>
      </c>
      <c r="BA268">
        <f>IF(AO268&lt;=0,0,ROUND(MIN(AO268,MAX(0,$F268-SUMPRODUCT(($AT$3:$BE$3&lt;BA$3)*$AH268:$AS268))),2))</f>
        <v/>
      </c>
      <c r="BB268">
        <f>IF(AP268&lt;=0,0,ROUND(MIN(AP268,MAX(0,$F268-SUMPRODUCT(($AT$3:$BE$3&lt;BB$3)*$AH268:$AS268))),2))</f>
        <v/>
      </c>
      <c r="BC268">
        <f>IF(AQ268&lt;=0,0,ROUND(MIN(AQ268,MAX(0,$F268-SUMPRODUCT(($AT$3:$BE$3&lt;BC$3)*$AH268:$AS268))),2))</f>
        <v/>
      </c>
      <c r="BD268">
        <f>IF(AR268&lt;=0,0,ROUND(MIN(AR268,MAX(0,$F268-SUMPRODUCT(($AT$3:$BE$3&lt;BD$3)*$AH268:$AS268))),2))</f>
        <v/>
      </c>
      <c r="BE268">
        <f>IF(AS268&lt;=0,0,ROUND(MIN(AS268,MAX(0,$F268-SUMPRODUCT(($AT$3:$BE$3&lt;BE$3)*$AH268:$AS268))),2))</f>
        <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row>
    <row r="269">
      <c r="A269" t="n">
        <v>264</v>
      </c>
      <c r="B269" s="29">
        <f>Months!B269</f>
        <v/>
      </c>
      <c r="C269">
        <f>Months!C269</f>
        <v/>
      </c>
      <c r="D269">
        <f>Months!D269</f>
        <v/>
      </c>
      <c r="E269">
        <f>SUM(V269:AG269)</f>
        <v/>
      </c>
      <c r="F269">
        <f>MAX(0,ROUND(C269+D269-E269,2))</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f>IF(AH269&lt;=0,0,ROUND(MIN(AH269,MAX(0,$F269-SUMPRODUCT(($AT$3:$BE$3&lt;AT$3)*$AH269:$AS269))),2))</f>
        <v/>
      </c>
      <c r="AU269">
        <f>IF(AI269&lt;=0,0,ROUND(MIN(AI269,MAX(0,$F269-SUMPRODUCT(($AT$3:$BE$3&lt;AU$3)*$AH269:$AS269))),2))</f>
        <v/>
      </c>
      <c r="AV269">
        <f>IF(AJ269&lt;=0,0,ROUND(MIN(AJ269,MAX(0,$F269-SUMPRODUCT(($AT$3:$BE$3&lt;AV$3)*$AH269:$AS269))),2))</f>
        <v/>
      </c>
      <c r="AW269">
        <f>IF(AK269&lt;=0,0,ROUND(MIN(AK269,MAX(0,$F269-SUMPRODUCT(($AT$3:$BE$3&lt;AW$3)*$AH269:$AS269))),2))</f>
        <v/>
      </c>
      <c r="AX269">
        <f>IF(AL269&lt;=0,0,ROUND(MIN(AL269,MAX(0,$F269-SUMPRODUCT(($AT$3:$BE$3&lt;AX$3)*$AH269:$AS269))),2))</f>
        <v/>
      </c>
      <c r="AY269">
        <f>IF(AM269&lt;=0,0,ROUND(MIN(AM269,MAX(0,$F269-SUMPRODUCT(($AT$3:$BE$3&lt;AY$3)*$AH269:$AS269))),2))</f>
        <v/>
      </c>
      <c r="AZ269">
        <f>IF(AN269&lt;=0,0,ROUND(MIN(AN269,MAX(0,$F269-SUMPRODUCT(($AT$3:$BE$3&lt;AZ$3)*$AH269:$AS269))),2))</f>
        <v/>
      </c>
      <c r="BA269">
        <f>IF(AO269&lt;=0,0,ROUND(MIN(AO269,MAX(0,$F269-SUMPRODUCT(($AT$3:$BE$3&lt;BA$3)*$AH269:$AS269))),2))</f>
        <v/>
      </c>
      <c r="BB269">
        <f>IF(AP269&lt;=0,0,ROUND(MIN(AP269,MAX(0,$F269-SUMPRODUCT(($AT$3:$BE$3&lt;BB$3)*$AH269:$AS269))),2))</f>
        <v/>
      </c>
      <c r="BC269">
        <f>IF(AQ269&lt;=0,0,ROUND(MIN(AQ269,MAX(0,$F269-SUMPRODUCT(($AT$3:$BE$3&lt;BC$3)*$AH269:$AS269))),2))</f>
        <v/>
      </c>
      <c r="BD269">
        <f>IF(AR269&lt;=0,0,ROUND(MIN(AR269,MAX(0,$F269-SUMPRODUCT(($AT$3:$BE$3&lt;BD$3)*$AH269:$AS269))),2))</f>
        <v/>
      </c>
      <c r="BE269">
        <f>IF(AS269&lt;=0,0,ROUND(MIN(AS269,MAX(0,$F269-SUMPRODUCT(($AT$3:$BE$3&lt;BE$3)*$AH269:$AS269))),2))</f>
        <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row>
    <row r="270">
      <c r="A270" t="n">
        <v>265</v>
      </c>
      <c r="B270" s="29">
        <f>Months!B270</f>
        <v/>
      </c>
      <c r="C270">
        <f>Months!C270</f>
        <v/>
      </c>
      <c r="D270">
        <f>Months!D270</f>
        <v/>
      </c>
      <c r="E270">
        <f>SUM(V270:AG270)</f>
        <v/>
      </c>
      <c r="F270">
        <f>MAX(0,ROUND(C270+D270-E270,2))</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f>IF(AH270&lt;=0,0,ROUND(MIN(AH270,MAX(0,$F270-SUMPRODUCT(($AT$3:$BE$3&lt;AT$3)*$AH270:$AS270))),2))</f>
        <v/>
      </c>
      <c r="AU270">
        <f>IF(AI270&lt;=0,0,ROUND(MIN(AI270,MAX(0,$F270-SUMPRODUCT(($AT$3:$BE$3&lt;AU$3)*$AH270:$AS270))),2))</f>
        <v/>
      </c>
      <c r="AV270">
        <f>IF(AJ270&lt;=0,0,ROUND(MIN(AJ270,MAX(0,$F270-SUMPRODUCT(($AT$3:$BE$3&lt;AV$3)*$AH270:$AS270))),2))</f>
        <v/>
      </c>
      <c r="AW270">
        <f>IF(AK270&lt;=0,0,ROUND(MIN(AK270,MAX(0,$F270-SUMPRODUCT(($AT$3:$BE$3&lt;AW$3)*$AH270:$AS270))),2))</f>
        <v/>
      </c>
      <c r="AX270">
        <f>IF(AL270&lt;=0,0,ROUND(MIN(AL270,MAX(0,$F270-SUMPRODUCT(($AT$3:$BE$3&lt;AX$3)*$AH270:$AS270))),2))</f>
        <v/>
      </c>
      <c r="AY270">
        <f>IF(AM270&lt;=0,0,ROUND(MIN(AM270,MAX(0,$F270-SUMPRODUCT(($AT$3:$BE$3&lt;AY$3)*$AH270:$AS270))),2))</f>
        <v/>
      </c>
      <c r="AZ270">
        <f>IF(AN270&lt;=0,0,ROUND(MIN(AN270,MAX(0,$F270-SUMPRODUCT(($AT$3:$BE$3&lt;AZ$3)*$AH270:$AS270))),2))</f>
        <v/>
      </c>
      <c r="BA270">
        <f>IF(AO270&lt;=0,0,ROUND(MIN(AO270,MAX(0,$F270-SUMPRODUCT(($AT$3:$BE$3&lt;BA$3)*$AH270:$AS270))),2))</f>
        <v/>
      </c>
      <c r="BB270">
        <f>IF(AP270&lt;=0,0,ROUND(MIN(AP270,MAX(0,$F270-SUMPRODUCT(($AT$3:$BE$3&lt;BB$3)*$AH270:$AS270))),2))</f>
        <v/>
      </c>
      <c r="BC270">
        <f>IF(AQ270&lt;=0,0,ROUND(MIN(AQ270,MAX(0,$F270-SUMPRODUCT(($AT$3:$BE$3&lt;BC$3)*$AH270:$AS270))),2))</f>
        <v/>
      </c>
      <c r="BD270">
        <f>IF(AR270&lt;=0,0,ROUND(MIN(AR270,MAX(0,$F270-SUMPRODUCT(($AT$3:$BE$3&lt;BD$3)*$AH270:$AS270))),2))</f>
        <v/>
      </c>
      <c r="BE270">
        <f>IF(AS270&lt;=0,0,ROUND(MIN(AS270,MAX(0,$F270-SUMPRODUCT(($AT$3:$BE$3&lt;BE$3)*$AH270:$AS270))),2))</f>
        <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row>
    <row r="271">
      <c r="A271" t="n">
        <v>266</v>
      </c>
      <c r="B271" s="29">
        <f>Months!B271</f>
        <v/>
      </c>
      <c r="C271">
        <f>Months!C271</f>
        <v/>
      </c>
      <c r="D271">
        <f>Months!D271</f>
        <v/>
      </c>
      <c r="E271">
        <f>SUM(V271:AG271)</f>
        <v/>
      </c>
      <c r="F271">
        <f>MAX(0,ROUND(C271+D271-E271,2))</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f>IF(AH271&lt;=0,0,ROUND(MIN(AH271,MAX(0,$F271-SUMPRODUCT(($AT$3:$BE$3&lt;AT$3)*$AH271:$AS271))),2))</f>
        <v/>
      </c>
      <c r="AU271">
        <f>IF(AI271&lt;=0,0,ROUND(MIN(AI271,MAX(0,$F271-SUMPRODUCT(($AT$3:$BE$3&lt;AU$3)*$AH271:$AS271))),2))</f>
        <v/>
      </c>
      <c r="AV271">
        <f>IF(AJ271&lt;=0,0,ROUND(MIN(AJ271,MAX(0,$F271-SUMPRODUCT(($AT$3:$BE$3&lt;AV$3)*$AH271:$AS271))),2))</f>
        <v/>
      </c>
      <c r="AW271">
        <f>IF(AK271&lt;=0,0,ROUND(MIN(AK271,MAX(0,$F271-SUMPRODUCT(($AT$3:$BE$3&lt;AW$3)*$AH271:$AS271))),2))</f>
        <v/>
      </c>
      <c r="AX271">
        <f>IF(AL271&lt;=0,0,ROUND(MIN(AL271,MAX(0,$F271-SUMPRODUCT(($AT$3:$BE$3&lt;AX$3)*$AH271:$AS271))),2))</f>
        <v/>
      </c>
      <c r="AY271">
        <f>IF(AM271&lt;=0,0,ROUND(MIN(AM271,MAX(0,$F271-SUMPRODUCT(($AT$3:$BE$3&lt;AY$3)*$AH271:$AS271))),2))</f>
        <v/>
      </c>
      <c r="AZ271">
        <f>IF(AN271&lt;=0,0,ROUND(MIN(AN271,MAX(0,$F271-SUMPRODUCT(($AT$3:$BE$3&lt;AZ$3)*$AH271:$AS271))),2))</f>
        <v/>
      </c>
      <c r="BA271">
        <f>IF(AO271&lt;=0,0,ROUND(MIN(AO271,MAX(0,$F271-SUMPRODUCT(($AT$3:$BE$3&lt;BA$3)*$AH271:$AS271))),2))</f>
        <v/>
      </c>
      <c r="BB271">
        <f>IF(AP271&lt;=0,0,ROUND(MIN(AP271,MAX(0,$F271-SUMPRODUCT(($AT$3:$BE$3&lt;BB$3)*$AH271:$AS271))),2))</f>
        <v/>
      </c>
      <c r="BC271">
        <f>IF(AQ271&lt;=0,0,ROUND(MIN(AQ271,MAX(0,$F271-SUMPRODUCT(($AT$3:$BE$3&lt;BC$3)*$AH271:$AS271))),2))</f>
        <v/>
      </c>
      <c r="BD271">
        <f>IF(AR271&lt;=0,0,ROUND(MIN(AR271,MAX(0,$F271-SUMPRODUCT(($AT$3:$BE$3&lt;BD$3)*$AH271:$AS271))),2))</f>
        <v/>
      </c>
      <c r="BE271">
        <f>IF(AS271&lt;=0,0,ROUND(MIN(AS271,MAX(0,$F271-SUMPRODUCT(($AT$3:$BE$3&lt;BE$3)*$AH271:$AS271))),2))</f>
        <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row>
    <row r="272">
      <c r="A272" t="n">
        <v>267</v>
      </c>
      <c r="B272" s="29">
        <f>Months!B272</f>
        <v/>
      </c>
      <c r="C272">
        <f>Months!C272</f>
        <v/>
      </c>
      <c r="D272">
        <f>Months!D272</f>
        <v/>
      </c>
      <c r="E272">
        <f>SUM(V272:AG272)</f>
        <v/>
      </c>
      <c r="F272">
        <f>MAX(0,ROUND(C272+D272-E272,2))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f>IF(AH272&lt;=0,0,ROUND(MIN(AH272,MAX(0,$F272-SUMPRODUCT(($AT$3:$BE$3&lt;AT$3)*$AH272:$AS272))),2))</f>
        <v/>
      </c>
      <c r="AU272">
        <f>IF(AI272&lt;=0,0,ROUND(MIN(AI272,MAX(0,$F272-SUMPRODUCT(($AT$3:$BE$3&lt;AU$3)*$AH272:$AS272))),2))</f>
        <v/>
      </c>
      <c r="AV272">
        <f>IF(AJ272&lt;=0,0,ROUND(MIN(AJ272,MAX(0,$F272-SUMPRODUCT(($AT$3:$BE$3&lt;AV$3)*$AH272:$AS272))),2))</f>
        <v/>
      </c>
      <c r="AW272">
        <f>IF(AK272&lt;=0,0,ROUND(MIN(AK272,MAX(0,$F272-SUMPRODUCT(($AT$3:$BE$3&lt;AW$3)*$AH272:$AS272))),2))</f>
        <v/>
      </c>
      <c r="AX272">
        <f>IF(AL272&lt;=0,0,ROUND(MIN(AL272,MAX(0,$F272-SUMPRODUCT(($AT$3:$BE$3&lt;AX$3)*$AH272:$AS272))),2))</f>
        <v/>
      </c>
      <c r="AY272">
        <f>IF(AM272&lt;=0,0,ROUND(MIN(AM272,MAX(0,$F272-SUMPRODUCT(($AT$3:$BE$3&lt;AY$3)*$AH272:$AS272))),2))</f>
        <v/>
      </c>
      <c r="AZ272">
        <f>IF(AN272&lt;=0,0,ROUND(MIN(AN272,MAX(0,$F272-SUMPRODUCT(($AT$3:$BE$3&lt;AZ$3)*$AH272:$AS272))),2))</f>
        <v/>
      </c>
      <c r="BA272">
        <f>IF(AO272&lt;=0,0,ROUND(MIN(AO272,MAX(0,$F272-SUMPRODUCT(($AT$3:$BE$3&lt;BA$3)*$AH272:$AS272))),2))</f>
        <v/>
      </c>
      <c r="BB272">
        <f>IF(AP272&lt;=0,0,ROUND(MIN(AP272,MAX(0,$F272-SUMPRODUCT(($AT$3:$BE$3&lt;BB$3)*$AH272:$AS272))),2))</f>
        <v/>
      </c>
      <c r="BC272">
        <f>IF(AQ272&lt;=0,0,ROUND(MIN(AQ272,MAX(0,$F272-SUMPRODUCT(($AT$3:$BE$3&lt;BC$3)*$AH272:$AS272))),2))</f>
        <v/>
      </c>
      <c r="BD272">
        <f>IF(AR272&lt;=0,0,ROUND(MIN(AR272,MAX(0,$F272-SUMPRODUCT(($AT$3:$BE$3&lt;BD$3)*$AH272:$AS272))),2))</f>
        <v/>
      </c>
      <c r="BE272">
        <f>IF(AS272&lt;=0,0,ROUND(MIN(AS272,MAX(0,$F272-SUMPRODUCT(($AT$3:$BE$3&lt;BE$3)*$AH272:$AS272))),2))</f>
        <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row>
    <row r="273">
      <c r="A273" t="n">
        <v>268</v>
      </c>
      <c r="B273" s="29">
        <f>Months!B273</f>
        <v/>
      </c>
      <c r="C273">
        <f>Months!C273</f>
        <v/>
      </c>
      <c r="D273">
        <f>Months!D273</f>
        <v/>
      </c>
      <c r="E273">
        <f>SUM(V273:AG273)</f>
        <v/>
      </c>
      <c r="F273">
        <f>MAX(0,ROUND(C273+D273-E273,2))</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f>IF(AH273&lt;=0,0,ROUND(MIN(AH273,MAX(0,$F273-SUMPRODUCT(($AT$3:$BE$3&lt;AT$3)*$AH273:$AS273))),2))</f>
        <v/>
      </c>
      <c r="AU273">
        <f>IF(AI273&lt;=0,0,ROUND(MIN(AI273,MAX(0,$F273-SUMPRODUCT(($AT$3:$BE$3&lt;AU$3)*$AH273:$AS273))),2))</f>
        <v/>
      </c>
      <c r="AV273">
        <f>IF(AJ273&lt;=0,0,ROUND(MIN(AJ273,MAX(0,$F273-SUMPRODUCT(($AT$3:$BE$3&lt;AV$3)*$AH273:$AS273))),2))</f>
        <v/>
      </c>
      <c r="AW273">
        <f>IF(AK273&lt;=0,0,ROUND(MIN(AK273,MAX(0,$F273-SUMPRODUCT(($AT$3:$BE$3&lt;AW$3)*$AH273:$AS273))),2))</f>
        <v/>
      </c>
      <c r="AX273">
        <f>IF(AL273&lt;=0,0,ROUND(MIN(AL273,MAX(0,$F273-SUMPRODUCT(($AT$3:$BE$3&lt;AX$3)*$AH273:$AS273))),2))</f>
        <v/>
      </c>
      <c r="AY273">
        <f>IF(AM273&lt;=0,0,ROUND(MIN(AM273,MAX(0,$F273-SUMPRODUCT(($AT$3:$BE$3&lt;AY$3)*$AH273:$AS273))),2))</f>
        <v/>
      </c>
      <c r="AZ273">
        <f>IF(AN273&lt;=0,0,ROUND(MIN(AN273,MAX(0,$F273-SUMPRODUCT(($AT$3:$BE$3&lt;AZ$3)*$AH273:$AS273))),2))</f>
        <v/>
      </c>
      <c r="BA273">
        <f>IF(AO273&lt;=0,0,ROUND(MIN(AO273,MAX(0,$F273-SUMPRODUCT(($AT$3:$BE$3&lt;BA$3)*$AH273:$AS273))),2))</f>
        <v/>
      </c>
      <c r="BB273">
        <f>IF(AP273&lt;=0,0,ROUND(MIN(AP273,MAX(0,$F273-SUMPRODUCT(($AT$3:$BE$3&lt;BB$3)*$AH273:$AS273))),2))</f>
        <v/>
      </c>
      <c r="BC273">
        <f>IF(AQ273&lt;=0,0,ROUND(MIN(AQ273,MAX(0,$F273-SUMPRODUCT(($AT$3:$BE$3&lt;BC$3)*$AH273:$AS273))),2))</f>
        <v/>
      </c>
      <c r="BD273">
        <f>IF(AR273&lt;=0,0,ROUND(MIN(AR273,MAX(0,$F273-SUMPRODUCT(($AT$3:$BE$3&lt;BD$3)*$AH273:$AS273))),2))</f>
        <v/>
      </c>
      <c r="BE273">
        <f>IF(AS273&lt;=0,0,ROUND(MIN(AS273,MAX(0,$F273-SUMPRODUCT(($AT$3:$BE$3&lt;BE$3)*$AH273:$AS273))),2))</f>
        <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row>
    <row r="274">
      <c r="A274" t="n">
        <v>269</v>
      </c>
      <c r="B274" s="29">
        <f>Months!B274</f>
        <v/>
      </c>
      <c r="C274">
        <f>Months!C274</f>
        <v/>
      </c>
      <c r="D274">
        <f>Months!D274</f>
        <v/>
      </c>
      <c r="E274">
        <f>SUM(V274:AG274)</f>
        <v/>
      </c>
      <c r="F274">
        <f>MAX(0,ROUND(C274+D274-E274,2))</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f>IF(AH274&lt;=0,0,ROUND(MIN(AH274,MAX(0,$F274-SUMPRODUCT(($AT$3:$BE$3&lt;AT$3)*$AH274:$AS274))),2))</f>
        <v/>
      </c>
      <c r="AU274">
        <f>IF(AI274&lt;=0,0,ROUND(MIN(AI274,MAX(0,$F274-SUMPRODUCT(($AT$3:$BE$3&lt;AU$3)*$AH274:$AS274))),2))</f>
        <v/>
      </c>
      <c r="AV274">
        <f>IF(AJ274&lt;=0,0,ROUND(MIN(AJ274,MAX(0,$F274-SUMPRODUCT(($AT$3:$BE$3&lt;AV$3)*$AH274:$AS274))),2))</f>
        <v/>
      </c>
      <c r="AW274">
        <f>IF(AK274&lt;=0,0,ROUND(MIN(AK274,MAX(0,$F274-SUMPRODUCT(($AT$3:$BE$3&lt;AW$3)*$AH274:$AS274))),2))</f>
        <v/>
      </c>
      <c r="AX274">
        <f>IF(AL274&lt;=0,0,ROUND(MIN(AL274,MAX(0,$F274-SUMPRODUCT(($AT$3:$BE$3&lt;AX$3)*$AH274:$AS274))),2))</f>
        <v/>
      </c>
      <c r="AY274">
        <f>IF(AM274&lt;=0,0,ROUND(MIN(AM274,MAX(0,$F274-SUMPRODUCT(($AT$3:$BE$3&lt;AY$3)*$AH274:$AS274))),2))</f>
        <v/>
      </c>
      <c r="AZ274">
        <f>IF(AN274&lt;=0,0,ROUND(MIN(AN274,MAX(0,$F274-SUMPRODUCT(($AT$3:$BE$3&lt;AZ$3)*$AH274:$AS274))),2))</f>
        <v/>
      </c>
      <c r="BA274">
        <f>IF(AO274&lt;=0,0,ROUND(MIN(AO274,MAX(0,$F274-SUMPRODUCT(($AT$3:$BE$3&lt;BA$3)*$AH274:$AS274))),2))</f>
        <v/>
      </c>
      <c r="BB274">
        <f>IF(AP274&lt;=0,0,ROUND(MIN(AP274,MAX(0,$F274-SUMPRODUCT(($AT$3:$BE$3&lt;BB$3)*$AH274:$AS274))),2))</f>
        <v/>
      </c>
      <c r="BC274">
        <f>IF(AQ274&lt;=0,0,ROUND(MIN(AQ274,MAX(0,$F274-SUMPRODUCT(($AT$3:$BE$3&lt;BC$3)*$AH274:$AS274))),2))</f>
        <v/>
      </c>
      <c r="BD274">
        <f>IF(AR274&lt;=0,0,ROUND(MIN(AR274,MAX(0,$F274-SUMPRODUCT(($AT$3:$BE$3&lt;BD$3)*$AH274:$AS274))),2))</f>
        <v/>
      </c>
      <c r="BE274">
        <f>IF(AS274&lt;=0,0,ROUND(MIN(AS274,MAX(0,$F274-SUMPRODUCT(($AT$3:$BE$3&lt;BE$3)*$AH274:$AS274))),2))</f>
        <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row>
    <row r="275">
      <c r="A275" t="n">
        <v>270</v>
      </c>
      <c r="B275" s="29">
        <f>Months!B275</f>
        <v/>
      </c>
      <c r="C275">
        <f>Months!C275</f>
        <v/>
      </c>
      <c r="D275">
        <f>Months!D275</f>
        <v/>
      </c>
      <c r="E275">
        <f>SUM(V275:AG275)</f>
        <v/>
      </c>
      <c r="F275">
        <f>MAX(0,ROUND(C275+D275-E275,2))</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f>IF(AH275&lt;=0,0,ROUND(MIN(AH275,MAX(0,$F275-SUMPRODUCT(($AT$3:$BE$3&lt;AT$3)*$AH275:$AS275))),2))</f>
        <v/>
      </c>
      <c r="AU275">
        <f>IF(AI275&lt;=0,0,ROUND(MIN(AI275,MAX(0,$F275-SUMPRODUCT(($AT$3:$BE$3&lt;AU$3)*$AH275:$AS275))),2))</f>
        <v/>
      </c>
      <c r="AV275">
        <f>IF(AJ275&lt;=0,0,ROUND(MIN(AJ275,MAX(0,$F275-SUMPRODUCT(($AT$3:$BE$3&lt;AV$3)*$AH275:$AS275))),2))</f>
        <v/>
      </c>
      <c r="AW275">
        <f>IF(AK275&lt;=0,0,ROUND(MIN(AK275,MAX(0,$F275-SUMPRODUCT(($AT$3:$BE$3&lt;AW$3)*$AH275:$AS275))),2))</f>
        <v/>
      </c>
      <c r="AX275">
        <f>IF(AL275&lt;=0,0,ROUND(MIN(AL275,MAX(0,$F275-SUMPRODUCT(($AT$3:$BE$3&lt;AX$3)*$AH275:$AS275))),2))</f>
        <v/>
      </c>
      <c r="AY275">
        <f>IF(AM275&lt;=0,0,ROUND(MIN(AM275,MAX(0,$F275-SUMPRODUCT(($AT$3:$BE$3&lt;AY$3)*$AH275:$AS275))),2))</f>
        <v/>
      </c>
      <c r="AZ275">
        <f>IF(AN275&lt;=0,0,ROUND(MIN(AN275,MAX(0,$F275-SUMPRODUCT(($AT$3:$BE$3&lt;AZ$3)*$AH275:$AS275))),2))</f>
        <v/>
      </c>
      <c r="BA275">
        <f>IF(AO275&lt;=0,0,ROUND(MIN(AO275,MAX(0,$F275-SUMPRODUCT(($AT$3:$BE$3&lt;BA$3)*$AH275:$AS275))),2))</f>
        <v/>
      </c>
      <c r="BB275">
        <f>IF(AP275&lt;=0,0,ROUND(MIN(AP275,MAX(0,$F275-SUMPRODUCT(($AT$3:$BE$3&lt;BB$3)*$AH275:$AS275))),2))</f>
        <v/>
      </c>
      <c r="BC275">
        <f>IF(AQ275&lt;=0,0,ROUND(MIN(AQ275,MAX(0,$F275-SUMPRODUCT(($AT$3:$BE$3&lt;BC$3)*$AH275:$AS275))),2))</f>
        <v/>
      </c>
      <c r="BD275">
        <f>IF(AR275&lt;=0,0,ROUND(MIN(AR275,MAX(0,$F275-SUMPRODUCT(($AT$3:$BE$3&lt;BD$3)*$AH275:$AS275))),2))</f>
        <v/>
      </c>
      <c r="BE275">
        <f>IF(AS275&lt;=0,0,ROUND(MIN(AS275,MAX(0,$F275-SUMPRODUCT(($AT$3:$BE$3&lt;BE$3)*$AH275:$AS275))),2))</f>
        <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row>
    <row r="276">
      <c r="A276" t="n">
        <v>271</v>
      </c>
      <c r="B276" s="29">
        <f>Months!B276</f>
        <v/>
      </c>
      <c r="C276">
        <f>Months!C276</f>
        <v/>
      </c>
      <c r="D276">
        <f>Months!D276</f>
        <v/>
      </c>
      <c r="E276">
        <f>SUM(V276:AG276)</f>
        <v/>
      </c>
      <c r="F276">
        <f>MAX(0,ROUND(C276+D276-E276,2))</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f>IF(AH276&lt;=0,0,ROUND(MIN(AH276,MAX(0,$F276-SUMPRODUCT(($AT$3:$BE$3&lt;AT$3)*$AH276:$AS276))),2))</f>
        <v/>
      </c>
      <c r="AU276">
        <f>IF(AI276&lt;=0,0,ROUND(MIN(AI276,MAX(0,$F276-SUMPRODUCT(($AT$3:$BE$3&lt;AU$3)*$AH276:$AS276))),2))</f>
        <v/>
      </c>
      <c r="AV276">
        <f>IF(AJ276&lt;=0,0,ROUND(MIN(AJ276,MAX(0,$F276-SUMPRODUCT(($AT$3:$BE$3&lt;AV$3)*$AH276:$AS276))),2))</f>
        <v/>
      </c>
      <c r="AW276">
        <f>IF(AK276&lt;=0,0,ROUND(MIN(AK276,MAX(0,$F276-SUMPRODUCT(($AT$3:$BE$3&lt;AW$3)*$AH276:$AS276))),2))</f>
        <v/>
      </c>
      <c r="AX276">
        <f>IF(AL276&lt;=0,0,ROUND(MIN(AL276,MAX(0,$F276-SUMPRODUCT(($AT$3:$BE$3&lt;AX$3)*$AH276:$AS276))),2))</f>
        <v/>
      </c>
      <c r="AY276">
        <f>IF(AM276&lt;=0,0,ROUND(MIN(AM276,MAX(0,$F276-SUMPRODUCT(($AT$3:$BE$3&lt;AY$3)*$AH276:$AS276))),2))</f>
        <v/>
      </c>
      <c r="AZ276">
        <f>IF(AN276&lt;=0,0,ROUND(MIN(AN276,MAX(0,$F276-SUMPRODUCT(($AT$3:$BE$3&lt;AZ$3)*$AH276:$AS276))),2))</f>
        <v/>
      </c>
      <c r="BA276">
        <f>IF(AO276&lt;=0,0,ROUND(MIN(AO276,MAX(0,$F276-SUMPRODUCT(($AT$3:$BE$3&lt;BA$3)*$AH276:$AS276))),2))</f>
        <v/>
      </c>
      <c r="BB276">
        <f>IF(AP276&lt;=0,0,ROUND(MIN(AP276,MAX(0,$F276-SUMPRODUCT(($AT$3:$BE$3&lt;BB$3)*$AH276:$AS276))),2))</f>
        <v/>
      </c>
      <c r="BC276">
        <f>IF(AQ276&lt;=0,0,ROUND(MIN(AQ276,MAX(0,$F276-SUMPRODUCT(($AT$3:$BE$3&lt;BC$3)*$AH276:$AS276))),2))</f>
        <v/>
      </c>
      <c r="BD276">
        <f>IF(AR276&lt;=0,0,ROUND(MIN(AR276,MAX(0,$F276-SUMPRODUCT(($AT$3:$BE$3&lt;BD$3)*$AH276:$AS276))),2))</f>
        <v/>
      </c>
      <c r="BE276">
        <f>IF(AS276&lt;=0,0,ROUND(MIN(AS276,MAX(0,$F276-SUMPRODUCT(($AT$3:$BE$3&lt;BE$3)*$AH276:$AS276))),2))</f>
        <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row>
    <row r="277">
      <c r="A277" t="n">
        <v>272</v>
      </c>
      <c r="B277" s="29">
        <f>Months!B277</f>
        <v/>
      </c>
      <c r="C277">
        <f>Months!C277</f>
        <v/>
      </c>
      <c r="D277">
        <f>Months!D277</f>
        <v/>
      </c>
      <c r="E277">
        <f>SUM(V277:AG277)</f>
        <v/>
      </c>
      <c r="F277">
        <f>MAX(0,ROUND(C277+D277-E277,2))</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f>IF(AH277&lt;=0,0,ROUND(MIN(AH277,MAX(0,$F277-SUMPRODUCT(($AT$3:$BE$3&lt;AT$3)*$AH277:$AS277))),2))</f>
        <v/>
      </c>
      <c r="AU277">
        <f>IF(AI277&lt;=0,0,ROUND(MIN(AI277,MAX(0,$F277-SUMPRODUCT(($AT$3:$BE$3&lt;AU$3)*$AH277:$AS277))),2))</f>
        <v/>
      </c>
      <c r="AV277">
        <f>IF(AJ277&lt;=0,0,ROUND(MIN(AJ277,MAX(0,$F277-SUMPRODUCT(($AT$3:$BE$3&lt;AV$3)*$AH277:$AS277))),2))</f>
        <v/>
      </c>
      <c r="AW277">
        <f>IF(AK277&lt;=0,0,ROUND(MIN(AK277,MAX(0,$F277-SUMPRODUCT(($AT$3:$BE$3&lt;AW$3)*$AH277:$AS277))),2))</f>
        <v/>
      </c>
      <c r="AX277">
        <f>IF(AL277&lt;=0,0,ROUND(MIN(AL277,MAX(0,$F277-SUMPRODUCT(($AT$3:$BE$3&lt;AX$3)*$AH277:$AS277))),2))</f>
        <v/>
      </c>
      <c r="AY277">
        <f>IF(AM277&lt;=0,0,ROUND(MIN(AM277,MAX(0,$F277-SUMPRODUCT(($AT$3:$BE$3&lt;AY$3)*$AH277:$AS277))),2))</f>
        <v/>
      </c>
      <c r="AZ277">
        <f>IF(AN277&lt;=0,0,ROUND(MIN(AN277,MAX(0,$F277-SUMPRODUCT(($AT$3:$BE$3&lt;AZ$3)*$AH277:$AS277))),2))</f>
        <v/>
      </c>
      <c r="BA277">
        <f>IF(AO277&lt;=0,0,ROUND(MIN(AO277,MAX(0,$F277-SUMPRODUCT(($AT$3:$BE$3&lt;BA$3)*$AH277:$AS277))),2))</f>
        <v/>
      </c>
      <c r="BB277">
        <f>IF(AP277&lt;=0,0,ROUND(MIN(AP277,MAX(0,$F277-SUMPRODUCT(($AT$3:$BE$3&lt;BB$3)*$AH277:$AS277))),2))</f>
        <v/>
      </c>
      <c r="BC277">
        <f>IF(AQ277&lt;=0,0,ROUND(MIN(AQ277,MAX(0,$F277-SUMPRODUCT(($AT$3:$BE$3&lt;BC$3)*$AH277:$AS277))),2))</f>
        <v/>
      </c>
      <c r="BD277">
        <f>IF(AR277&lt;=0,0,ROUND(MIN(AR277,MAX(0,$F277-SUMPRODUCT(($AT$3:$BE$3&lt;BD$3)*$AH277:$AS277))),2))</f>
        <v/>
      </c>
      <c r="BE277">
        <f>IF(AS277&lt;=0,0,ROUND(MIN(AS277,MAX(0,$F277-SUMPRODUCT(($AT$3:$BE$3&lt;BE$3)*$AH277:$AS277))),2))</f>
        <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row>
    <row r="278">
      <c r="A278" t="n">
        <v>273</v>
      </c>
      <c r="B278" s="29">
        <f>Months!B278</f>
        <v/>
      </c>
      <c r="C278">
        <f>Months!C278</f>
        <v/>
      </c>
      <c r="D278">
        <f>Months!D278</f>
        <v/>
      </c>
      <c r="E278">
        <f>SUM(V278:AG278)</f>
        <v/>
      </c>
      <c r="F278">
        <f>MAX(0,ROUND(C278+D278-E278,2))</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f>IF(AH278&lt;=0,0,ROUND(MIN(AH278,MAX(0,$F278-SUMPRODUCT(($AT$3:$BE$3&lt;AT$3)*$AH278:$AS278))),2))</f>
        <v/>
      </c>
      <c r="AU278">
        <f>IF(AI278&lt;=0,0,ROUND(MIN(AI278,MAX(0,$F278-SUMPRODUCT(($AT$3:$BE$3&lt;AU$3)*$AH278:$AS278))),2))</f>
        <v/>
      </c>
      <c r="AV278">
        <f>IF(AJ278&lt;=0,0,ROUND(MIN(AJ278,MAX(0,$F278-SUMPRODUCT(($AT$3:$BE$3&lt;AV$3)*$AH278:$AS278))),2))</f>
        <v/>
      </c>
      <c r="AW278">
        <f>IF(AK278&lt;=0,0,ROUND(MIN(AK278,MAX(0,$F278-SUMPRODUCT(($AT$3:$BE$3&lt;AW$3)*$AH278:$AS278))),2))</f>
        <v/>
      </c>
      <c r="AX278">
        <f>IF(AL278&lt;=0,0,ROUND(MIN(AL278,MAX(0,$F278-SUMPRODUCT(($AT$3:$BE$3&lt;AX$3)*$AH278:$AS278))),2))</f>
        <v/>
      </c>
      <c r="AY278">
        <f>IF(AM278&lt;=0,0,ROUND(MIN(AM278,MAX(0,$F278-SUMPRODUCT(($AT$3:$BE$3&lt;AY$3)*$AH278:$AS278))),2))</f>
        <v/>
      </c>
      <c r="AZ278">
        <f>IF(AN278&lt;=0,0,ROUND(MIN(AN278,MAX(0,$F278-SUMPRODUCT(($AT$3:$BE$3&lt;AZ$3)*$AH278:$AS278))),2))</f>
        <v/>
      </c>
      <c r="BA278">
        <f>IF(AO278&lt;=0,0,ROUND(MIN(AO278,MAX(0,$F278-SUMPRODUCT(($AT$3:$BE$3&lt;BA$3)*$AH278:$AS278))),2))</f>
        <v/>
      </c>
      <c r="BB278">
        <f>IF(AP278&lt;=0,0,ROUND(MIN(AP278,MAX(0,$F278-SUMPRODUCT(($AT$3:$BE$3&lt;BB$3)*$AH278:$AS278))),2))</f>
        <v/>
      </c>
      <c r="BC278">
        <f>IF(AQ278&lt;=0,0,ROUND(MIN(AQ278,MAX(0,$F278-SUMPRODUCT(($AT$3:$BE$3&lt;BC$3)*$AH278:$AS278))),2))</f>
        <v/>
      </c>
      <c r="BD278">
        <f>IF(AR278&lt;=0,0,ROUND(MIN(AR278,MAX(0,$F278-SUMPRODUCT(($AT$3:$BE$3&lt;BD$3)*$AH278:$AS278))),2))</f>
        <v/>
      </c>
      <c r="BE278">
        <f>IF(AS278&lt;=0,0,ROUND(MIN(AS278,MAX(0,$F278-SUMPRODUCT(($AT$3:$BE$3&lt;BE$3)*$AH278:$AS278))),2))</f>
        <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row>
    <row r="279">
      <c r="A279" t="n">
        <v>274</v>
      </c>
      <c r="B279" s="29">
        <f>Months!B279</f>
        <v/>
      </c>
      <c r="C279">
        <f>Months!C279</f>
        <v/>
      </c>
      <c r="D279">
        <f>Months!D279</f>
        <v/>
      </c>
      <c r="E279">
        <f>SUM(V279:AG279)</f>
        <v/>
      </c>
      <c r="F279">
        <f>MAX(0,ROUND(C279+D279-E279,2))</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f>IF(AH279&lt;=0,0,ROUND(MIN(AH279,MAX(0,$F279-SUMPRODUCT(($AT$3:$BE$3&lt;AT$3)*$AH279:$AS279))),2))</f>
        <v/>
      </c>
      <c r="AU279">
        <f>IF(AI279&lt;=0,0,ROUND(MIN(AI279,MAX(0,$F279-SUMPRODUCT(($AT$3:$BE$3&lt;AU$3)*$AH279:$AS279))),2))</f>
        <v/>
      </c>
      <c r="AV279">
        <f>IF(AJ279&lt;=0,0,ROUND(MIN(AJ279,MAX(0,$F279-SUMPRODUCT(($AT$3:$BE$3&lt;AV$3)*$AH279:$AS279))),2))</f>
        <v/>
      </c>
      <c r="AW279">
        <f>IF(AK279&lt;=0,0,ROUND(MIN(AK279,MAX(0,$F279-SUMPRODUCT(($AT$3:$BE$3&lt;AW$3)*$AH279:$AS279))),2))</f>
        <v/>
      </c>
      <c r="AX279">
        <f>IF(AL279&lt;=0,0,ROUND(MIN(AL279,MAX(0,$F279-SUMPRODUCT(($AT$3:$BE$3&lt;AX$3)*$AH279:$AS279))),2))</f>
        <v/>
      </c>
      <c r="AY279">
        <f>IF(AM279&lt;=0,0,ROUND(MIN(AM279,MAX(0,$F279-SUMPRODUCT(($AT$3:$BE$3&lt;AY$3)*$AH279:$AS279))),2))</f>
        <v/>
      </c>
      <c r="AZ279">
        <f>IF(AN279&lt;=0,0,ROUND(MIN(AN279,MAX(0,$F279-SUMPRODUCT(($AT$3:$BE$3&lt;AZ$3)*$AH279:$AS279))),2))</f>
        <v/>
      </c>
      <c r="BA279">
        <f>IF(AO279&lt;=0,0,ROUND(MIN(AO279,MAX(0,$F279-SUMPRODUCT(($AT$3:$BE$3&lt;BA$3)*$AH279:$AS279))),2))</f>
        <v/>
      </c>
      <c r="BB279">
        <f>IF(AP279&lt;=0,0,ROUND(MIN(AP279,MAX(0,$F279-SUMPRODUCT(($AT$3:$BE$3&lt;BB$3)*$AH279:$AS279))),2))</f>
        <v/>
      </c>
      <c r="BC279">
        <f>IF(AQ279&lt;=0,0,ROUND(MIN(AQ279,MAX(0,$F279-SUMPRODUCT(($AT$3:$BE$3&lt;BC$3)*$AH279:$AS279))),2))</f>
        <v/>
      </c>
      <c r="BD279">
        <f>IF(AR279&lt;=0,0,ROUND(MIN(AR279,MAX(0,$F279-SUMPRODUCT(($AT$3:$BE$3&lt;BD$3)*$AH279:$AS279))),2))</f>
        <v/>
      </c>
      <c r="BE279">
        <f>IF(AS279&lt;=0,0,ROUND(MIN(AS279,MAX(0,$F279-SUMPRODUCT(($AT$3:$BE$3&lt;BE$3)*$AH279:$AS279))),2))</f>
        <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row>
    <row r="280">
      <c r="A280" t="n">
        <v>275</v>
      </c>
      <c r="B280" s="29">
        <f>Months!B280</f>
        <v/>
      </c>
      <c r="C280">
        <f>Months!C280</f>
        <v/>
      </c>
      <c r="D280">
        <f>Months!D280</f>
        <v/>
      </c>
      <c r="E280">
        <f>SUM(V280:AG280)</f>
        <v/>
      </c>
      <c r="F280">
        <f>MAX(0,ROUND(C280+D280-E280,2))</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f>IF(AH280&lt;=0,0,ROUND(MIN(AH280,MAX(0,$F280-SUMPRODUCT(($AT$3:$BE$3&lt;AT$3)*$AH280:$AS280))),2))</f>
        <v/>
      </c>
      <c r="AU280">
        <f>IF(AI280&lt;=0,0,ROUND(MIN(AI280,MAX(0,$F280-SUMPRODUCT(($AT$3:$BE$3&lt;AU$3)*$AH280:$AS280))),2))</f>
        <v/>
      </c>
      <c r="AV280">
        <f>IF(AJ280&lt;=0,0,ROUND(MIN(AJ280,MAX(0,$F280-SUMPRODUCT(($AT$3:$BE$3&lt;AV$3)*$AH280:$AS280))),2))</f>
        <v/>
      </c>
      <c r="AW280">
        <f>IF(AK280&lt;=0,0,ROUND(MIN(AK280,MAX(0,$F280-SUMPRODUCT(($AT$3:$BE$3&lt;AW$3)*$AH280:$AS280))),2))</f>
        <v/>
      </c>
      <c r="AX280">
        <f>IF(AL280&lt;=0,0,ROUND(MIN(AL280,MAX(0,$F280-SUMPRODUCT(($AT$3:$BE$3&lt;AX$3)*$AH280:$AS280))),2))</f>
        <v/>
      </c>
      <c r="AY280">
        <f>IF(AM280&lt;=0,0,ROUND(MIN(AM280,MAX(0,$F280-SUMPRODUCT(($AT$3:$BE$3&lt;AY$3)*$AH280:$AS280))),2))</f>
        <v/>
      </c>
      <c r="AZ280">
        <f>IF(AN280&lt;=0,0,ROUND(MIN(AN280,MAX(0,$F280-SUMPRODUCT(($AT$3:$BE$3&lt;AZ$3)*$AH280:$AS280))),2))</f>
        <v/>
      </c>
      <c r="BA280">
        <f>IF(AO280&lt;=0,0,ROUND(MIN(AO280,MAX(0,$F280-SUMPRODUCT(($AT$3:$BE$3&lt;BA$3)*$AH280:$AS280))),2))</f>
        <v/>
      </c>
      <c r="BB280">
        <f>IF(AP280&lt;=0,0,ROUND(MIN(AP280,MAX(0,$F280-SUMPRODUCT(($AT$3:$BE$3&lt;BB$3)*$AH280:$AS280))),2))</f>
        <v/>
      </c>
      <c r="BC280">
        <f>IF(AQ280&lt;=0,0,ROUND(MIN(AQ280,MAX(0,$F280-SUMPRODUCT(($AT$3:$BE$3&lt;BC$3)*$AH280:$AS280))),2))</f>
        <v/>
      </c>
      <c r="BD280">
        <f>IF(AR280&lt;=0,0,ROUND(MIN(AR280,MAX(0,$F280-SUMPRODUCT(($AT$3:$BE$3&lt;BD$3)*$AH280:$AS280))),2))</f>
        <v/>
      </c>
      <c r="BE280">
        <f>IF(AS280&lt;=0,0,ROUND(MIN(AS280,MAX(0,$F280-SUMPRODUCT(($AT$3:$BE$3&lt;BE$3)*$AH280:$AS280))),2))</f>
        <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row>
    <row r="281">
      <c r="A281" t="n">
        <v>276</v>
      </c>
      <c r="B281" s="29">
        <f>Months!B281</f>
        <v/>
      </c>
      <c r="C281">
        <f>Months!C281</f>
        <v/>
      </c>
      <c r="D281">
        <f>Months!D281</f>
        <v/>
      </c>
      <c r="E281">
        <f>SUM(V281:AG281)</f>
        <v/>
      </c>
      <c r="F281">
        <f>MAX(0,ROUND(C281+D281-E281,2))</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f>IF(AH281&lt;=0,0,ROUND(MIN(AH281,MAX(0,$F281-SUMPRODUCT(($AT$3:$BE$3&lt;AT$3)*$AH281:$AS281))),2))</f>
        <v/>
      </c>
      <c r="AU281">
        <f>IF(AI281&lt;=0,0,ROUND(MIN(AI281,MAX(0,$F281-SUMPRODUCT(($AT$3:$BE$3&lt;AU$3)*$AH281:$AS281))),2))</f>
        <v/>
      </c>
      <c r="AV281">
        <f>IF(AJ281&lt;=0,0,ROUND(MIN(AJ281,MAX(0,$F281-SUMPRODUCT(($AT$3:$BE$3&lt;AV$3)*$AH281:$AS281))),2))</f>
        <v/>
      </c>
      <c r="AW281">
        <f>IF(AK281&lt;=0,0,ROUND(MIN(AK281,MAX(0,$F281-SUMPRODUCT(($AT$3:$BE$3&lt;AW$3)*$AH281:$AS281))),2))</f>
        <v/>
      </c>
      <c r="AX281">
        <f>IF(AL281&lt;=0,0,ROUND(MIN(AL281,MAX(0,$F281-SUMPRODUCT(($AT$3:$BE$3&lt;AX$3)*$AH281:$AS281))),2))</f>
        <v/>
      </c>
      <c r="AY281">
        <f>IF(AM281&lt;=0,0,ROUND(MIN(AM281,MAX(0,$F281-SUMPRODUCT(($AT$3:$BE$3&lt;AY$3)*$AH281:$AS281))),2))</f>
        <v/>
      </c>
      <c r="AZ281">
        <f>IF(AN281&lt;=0,0,ROUND(MIN(AN281,MAX(0,$F281-SUMPRODUCT(($AT$3:$BE$3&lt;AZ$3)*$AH281:$AS281))),2))</f>
        <v/>
      </c>
      <c r="BA281">
        <f>IF(AO281&lt;=0,0,ROUND(MIN(AO281,MAX(0,$F281-SUMPRODUCT(($AT$3:$BE$3&lt;BA$3)*$AH281:$AS281))),2))</f>
        <v/>
      </c>
      <c r="BB281">
        <f>IF(AP281&lt;=0,0,ROUND(MIN(AP281,MAX(0,$F281-SUMPRODUCT(($AT$3:$BE$3&lt;BB$3)*$AH281:$AS281))),2))</f>
        <v/>
      </c>
      <c r="BC281">
        <f>IF(AQ281&lt;=0,0,ROUND(MIN(AQ281,MAX(0,$F281-SUMPRODUCT(($AT$3:$BE$3&lt;BC$3)*$AH281:$AS281))),2))</f>
        <v/>
      </c>
      <c r="BD281">
        <f>IF(AR281&lt;=0,0,ROUND(MIN(AR281,MAX(0,$F281-SUMPRODUCT(($AT$3:$BE$3&lt;BD$3)*$AH281:$AS281))),2))</f>
        <v/>
      </c>
      <c r="BE281">
        <f>IF(AS281&lt;=0,0,ROUND(MIN(AS281,MAX(0,$F281-SUMPRODUCT(($AT$3:$BE$3&lt;BE$3)*$AH281:$AS281))),2))</f>
        <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row>
    <row r="282">
      <c r="A282" t="n">
        <v>277</v>
      </c>
      <c r="B282" s="29">
        <f>Months!B282</f>
        <v/>
      </c>
      <c r="C282">
        <f>Months!C282</f>
        <v/>
      </c>
      <c r="D282">
        <f>Months!D282</f>
        <v/>
      </c>
      <c r="E282">
        <f>SUM(V282:AG282)</f>
        <v/>
      </c>
      <c r="F282">
        <f>MAX(0,ROUND(C282+D282-E282,2))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f>IF(AH282&lt;=0,0,ROUND(MIN(AH282,MAX(0,$F282-SUMPRODUCT(($AT$3:$BE$3&lt;AT$3)*$AH282:$AS282))),2))</f>
        <v/>
      </c>
      <c r="AU282">
        <f>IF(AI282&lt;=0,0,ROUND(MIN(AI282,MAX(0,$F282-SUMPRODUCT(($AT$3:$BE$3&lt;AU$3)*$AH282:$AS282))),2))</f>
        <v/>
      </c>
      <c r="AV282">
        <f>IF(AJ282&lt;=0,0,ROUND(MIN(AJ282,MAX(0,$F282-SUMPRODUCT(($AT$3:$BE$3&lt;AV$3)*$AH282:$AS282))),2))</f>
        <v/>
      </c>
      <c r="AW282">
        <f>IF(AK282&lt;=0,0,ROUND(MIN(AK282,MAX(0,$F282-SUMPRODUCT(($AT$3:$BE$3&lt;AW$3)*$AH282:$AS282))),2))</f>
        <v/>
      </c>
      <c r="AX282">
        <f>IF(AL282&lt;=0,0,ROUND(MIN(AL282,MAX(0,$F282-SUMPRODUCT(($AT$3:$BE$3&lt;AX$3)*$AH282:$AS282))),2))</f>
        <v/>
      </c>
      <c r="AY282">
        <f>IF(AM282&lt;=0,0,ROUND(MIN(AM282,MAX(0,$F282-SUMPRODUCT(($AT$3:$BE$3&lt;AY$3)*$AH282:$AS282))),2))</f>
        <v/>
      </c>
      <c r="AZ282">
        <f>IF(AN282&lt;=0,0,ROUND(MIN(AN282,MAX(0,$F282-SUMPRODUCT(($AT$3:$BE$3&lt;AZ$3)*$AH282:$AS282))),2))</f>
        <v/>
      </c>
      <c r="BA282">
        <f>IF(AO282&lt;=0,0,ROUND(MIN(AO282,MAX(0,$F282-SUMPRODUCT(($AT$3:$BE$3&lt;BA$3)*$AH282:$AS282))),2))</f>
        <v/>
      </c>
      <c r="BB282">
        <f>IF(AP282&lt;=0,0,ROUND(MIN(AP282,MAX(0,$F282-SUMPRODUCT(($AT$3:$BE$3&lt;BB$3)*$AH282:$AS282))),2))</f>
        <v/>
      </c>
      <c r="BC282">
        <f>IF(AQ282&lt;=0,0,ROUND(MIN(AQ282,MAX(0,$F282-SUMPRODUCT(($AT$3:$BE$3&lt;BC$3)*$AH282:$AS282))),2))</f>
        <v/>
      </c>
      <c r="BD282">
        <f>IF(AR282&lt;=0,0,ROUND(MIN(AR282,MAX(0,$F282-SUMPRODUCT(($AT$3:$BE$3&lt;BD$3)*$AH282:$AS282))),2))</f>
        <v/>
      </c>
      <c r="BE282">
        <f>IF(AS282&lt;=0,0,ROUND(MIN(AS282,MAX(0,$F282-SUMPRODUCT(($AT$3:$BE$3&lt;BE$3)*$AH282:$AS282))),2))</f>
        <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row>
    <row r="283">
      <c r="A283" t="n">
        <v>278</v>
      </c>
      <c r="B283" s="29">
        <f>Months!B283</f>
        <v/>
      </c>
      <c r="C283">
        <f>Months!C283</f>
        <v/>
      </c>
      <c r="D283">
        <f>Months!D283</f>
        <v/>
      </c>
      <c r="E283">
        <f>SUM(V283:AG283)</f>
        <v/>
      </c>
      <c r="F283">
        <f>MAX(0,ROUND(C283+D283-E283,2))</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f>IF(AH283&lt;=0,0,ROUND(MIN(AH283,MAX(0,$F283-SUMPRODUCT(($AT$3:$BE$3&lt;AT$3)*$AH283:$AS283))),2))</f>
        <v/>
      </c>
      <c r="AU283">
        <f>IF(AI283&lt;=0,0,ROUND(MIN(AI283,MAX(0,$F283-SUMPRODUCT(($AT$3:$BE$3&lt;AU$3)*$AH283:$AS283))),2))</f>
        <v/>
      </c>
      <c r="AV283">
        <f>IF(AJ283&lt;=0,0,ROUND(MIN(AJ283,MAX(0,$F283-SUMPRODUCT(($AT$3:$BE$3&lt;AV$3)*$AH283:$AS283))),2))</f>
        <v/>
      </c>
      <c r="AW283">
        <f>IF(AK283&lt;=0,0,ROUND(MIN(AK283,MAX(0,$F283-SUMPRODUCT(($AT$3:$BE$3&lt;AW$3)*$AH283:$AS283))),2))</f>
        <v/>
      </c>
      <c r="AX283">
        <f>IF(AL283&lt;=0,0,ROUND(MIN(AL283,MAX(0,$F283-SUMPRODUCT(($AT$3:$BE$3&lt;AX$3)*$AH283:$AS283))),2))</f>
        <v/>
      </c>
      <c r="AY283">
        <f>IF(AM283&lt;=0,0,ROUND(MIN(AM283,MAX(0,$F283-SUMPRODUCT(($AT$3:$BE$3&lt;AY$3)*$AH283:$AS283))),2))</f>
        <v/>
      </c>
      <c r="AZ283">
        <f>IF(AN283&lt;=0,0,ROUND(MIN(AN283,MAX(0,$F283-SUMPRODUCT(($AT$3:$BE$3&lt;AZ$3)*$AH283:$AS283))),2))</f>
        <v/>
      </c>
      <c r="BA283">
        <f>IF(AO283&lt;=0,0,ROUND(MIN(AO283,MAX(0,$F283-SUMPRODUCT(($AT$3:$BE$3&lt;BA$3)*$AH283:$AS283))),2))</f>
        <v/>
      </c>
      <c r="BB283">
        <f>IF(AP283&lt;=0,0,ROUND(MIN(AP283,MAX(0,$F283-SUMPRODUCT(($AT$3:$BE$3&lt;BB$3)*$AH283:$AS283))),2))</f>
        <v/>
      </c>
      <c r="BC283">
        <f>IF(AQ283&lt;=0,0,ROUND(MIN(AQ283,MAX(0,$F283-SUMPRODUCT(($AT$3:$BE$3&lt;BC$3)*$AH283:$AS283))),2))</f>
        <v/>
      </c>
      <c r="BD283">
        <f>IF(AR283&lt;=0,0,ROUND(MIN(AR283,MAX(0,$F283-SUMPRODUCT(($AT$3:$BE$3&lt;BD$3)*$AH283:$AS283))),2))</f>
        <v/>
      </c>
      <c r="BE283">
        <f>IF(AS283&lt;=0,0,ROUND(MIN(AS283,MAX(0,$F283-SUMPRODUCT(($AT$3:$BE$3&lt;BE$3)*$AH283:$AS283))),2))</f>
        <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row>
    <row r="284">
      <c r="A284" t="n">
        <v>279</v>
      </c>
      <c r="B284" s="29">
        <f>Months!B284</f>
        <v/>
      </c>
      <c r="C284">
        <f>Months!C284</f>
        <v/>
      </c>
      <c r="D284">
        <f>Months!D284</f>
        <v/>
      </c>
      <c r="E284">
        <f>SUM(V284:AG284)</f>
        <v/>
      </c>
      <c r="F284">
        <f>MAX(0,ROUND(C284+D284-E284,2))</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f>IF(AH284&lt;=0,0,ROUND(MIN(AH284,MAX(0,$F284-SUMPRODUCT(($AT$3:$BE$3&lt;AT$3)*$AH284:$AS284))),2))</f>
        <v/>
      </c>
      <c r="AU284">
        <f>IF(AI284&lt;=0,0,ROUND(MIN(AI284,MAX(0,$F284-SUMPRODUCT(($AT$3:$BE$3&lt;AU$3)*$AH284:$AS284))),2))</f>
        <v/>
      </c>
      <c r="AV284">
        <f>IF(AJ284&lt;=0,0,ROUND(MIN(AJ284,MAX(0,$F284-SUMPRODUCT(($AT$3:$BE$3&lt;AV$3)*$AH284:$AS284))),2))</f>
        <v/>
      </c>
      <c r="AW284">
        <f>IF(AK284&lt;=0,0,ROUND(MIN(AK284,MAX(0,$F284-SUMPRODUCT(($AT$3:$BE$3&lt;AW$3)*$AH284:$AS284))),2))</f>
        <v/>
      </c>
      <c r="AX284">
        <f>IF(AL284&lt;=0,0,ROUND(MIN(AL284,MAX(0,$F284-SUMPRODUCT(($AT$3:$BE$3&lt;AX$3)*$AH284:$AS284))),2))</f>
        <v/>
      </c>
      <c r="AY284">
        <f>IF(AM284&lt;=0,0,ROUND(MIN(AM284,MAX(0,$F284-SUMPRODUCT(($AT$3:$BE$3&lt;AY$3)*$AH284:$AS284))),2))</f>
        <v/>
      </c>
      <c r="AZ284">
        <f>IF(AN284&lt;=0,0,ROUND(MIN(AN284,MAX(0,$F284-SUMPRODUCT(($AT$3:$BE$3&lt;AZ$3)*$AH284:$AS284))),2))</f>
        <v/>
      </c>
      <c r="BA284">
        <f>IF(AO284&lt;=0,0,ROUND(MIN(AO284,MAX(0,$F284-SUMPRODUCT(($AT$3:$BE$3&lt;BA$3)*$AH284:$AS284))),2))</f>
        <v/>
      </c>
      <c r="BB284">
        <f>IF(AP284&lt;=0,0,ROUND(MIN(AP284,MAX(0,$F284-SUMPRODUCT(($AT$3:$BE$3&lt;BB$3)*$AH284:$AS284))),2))</f>
        <v/>
      </c>
      <c r="BC284">
        <f>IF(AQ284&lt;=0,0,ROUND(MIN(AQ284,MAX(0,$F284-SUMPRODUCT(($AT$3:$BE$3&lt;BC$3)*$AH284:$AS284))),2))</f>
        <v/>
      </c>
      <c r="BD284">
        <f>IF(AR284&lt;=0,0,ROUND(MIN(AR284,MAX(0,$F284-SUMPRODUCT(($AT$3:$BE$3&lt;BD$3)*$AH284:$AS284))),2))</f>
        <v/>
      </c>
      <c r="BE284">
        <f>IF(AS284&lt;=0,0,ROUND(MIN(AS284,MAX(0,$F284-SUMPRODUCT(($AT$3:$BE$3&lt;BE$3)*$AH284:$AS284))),2))</f>
        <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row>
    <row r="285">
      <c r="A285" t="n">
        <v>280</v>
      </c>
      <c r="B285" s="29">
        <f>Months!B285</f>
        <v/>
      </c>
      <c r="C285">
        <f>Months!C285</f>
        <v/>
      </c>
      <c r="D285">
        <f>Months!D285</f>
        <v/>
      </c>
      <c r="E285">
        <f>SUM(V285:AG285)</f>
        <v/>
      </c>
      <c r="F285">
        <f>MAX(0,ROUND(C285+D285-E285,2))</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f>IF(AH285&lt;=0,0,ROUND(MIN(AH285,MAX(0,$F285-SUMPRODUCT(($AT$3:$BE$3&lt;AT$3)*$AH285:$AS285))),2))</f>
        <v/>
      </c>
      <c r="AU285">
        <f>IF(AI285&lt;=0,0,ROUND(MIN(AI285,MAX(0,$F285-SUMPRODUCT(($AT$3:$BE$3&lt;AU$3)*$AH285:$AS285))),2))</f>
        <v/>
      </c>
      <c r="AV285">
        <f>IF(AJ285&lt;=0,0,ROUND(MIN(AJ285,MAX(0,$F285-SUMPRODUCT(($AT$3:$BE$3&lt;AV$3)*$AH285:$AS285))),2))</f>
        <v/>
      </c>
      <c r="AW285">
        <f>IF(AK285&lt;=0,0,ROUND(MIN(AK285,MAX(0,$F285-SUMPRODUCT(($AT$3:$BE$3&lt;AW$3)*$AH285:$AS285))),2))</f>
        <v/>
      </c>
      <c r="AX285">
        <f>IF(AL285&lt;=0,0,ROUND(MIN(AL285,MAX(0,$F285-SUMPRODUCT(($AT$3:$BE$3&lt;AX$3)*$AH285:$AS285))),2))</f>
        <v/>
      </c>
      <c r="AY285">
        <f>IF(AM285&lt;=0,0,ROUND(MIN(AM285,MAX(0,$F285-SUMPRODUCT(($AT$3:$BE$3&lt;AY$3)*$AH285:$AS285))),2))</f>
        <v/>
      </c>
      <c r="AZ285">
        <f>IF(AN285&lt;=0,0,ROUND(MIN(AN285,MAX(0,$F285-SUMPRODUCT(($AT$3:$BE$3&lt;AZ$3)*$AH285:$AS285))),2))</f>
        <v/>
      </c>
      <c r="BA285">
        <f>IF(AO285&lt;=0,0,ROUND(MIN(AO285,MAX(0,$F285-SUMPRODUCT(($AT$3:$BE$3&lt;BA$3)*$AH285:$AS285))),2))</f>
        <v/>
      </c>
      <c r="BB285">
        <f>IF(AP285&lt;=0,0,ROUND(MIN(AP285,MAX(0,$F285-SUMPRODUCT(($AT$3:$BE$3&lt;BB$3)*$AH285:$AS285))),2))</f>
        <v/>
      </c>
      <c r="BC285">
        <f>IF(AQ285&lt;=0,0,ROUND(MIN(AQ285,MAX(0,$F285-SUMPRODUCT(($AT$3:$BE$3&lt;BC$3)*$AH285:$AS285))),2))</f>
        <v/>
      </c>
      <c r="BD285">
        <f>IF(AR285&lt;=0,0,ROUND(MIN(AR285,MAX(0,$F285-SUMPRODUCT(($AT$3:$BE$3&lt;BD$3)*$AH285:$AS285))),2))</f>
        <v/>
      </c>
      <c r="BE285">
        <f>IF(AS285&lt;=0,0,ROUND(MIN(AS285,MAX(0,$F285-SUMPRODUCT(($AT$3:$BE$3&lt;BE$3)*$AH285:$AS285))),2))</f>
        <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row>
    <row r="286">
      <c r="A286" t="n">
        <v>281</v>
      </c>
      <c r="B286" s="29">
        <f>Months!B286</f>
        <v/>
      </c>
      <c r="C286">
        <f>Months!C286</f>
        <v/>
      </c>
      <c r="D286">
        <f>Months!D286</f>
        <v/>
      </c>
      <c r="E286">
        <f>SUM(V286:AG286)</f>
        <v/>
      </c>
      <c r="F286">
        <f>MAX(0,ROUND(C286+D286-E286,2))</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f>IF(AH286&lt;=0,0,ROUND(MIN(AH286,MAX(0,$F286-SUMPRODUCT(($AT$3:$BE$3&lt;AT$3)*$AH286:$AS286))),2))</f>
        <v/>
      </c>
      <c r="AU286">
        <f>IF(AI286&lt;=0,0,ROUND(MIN(AI286,MAX(0,$F286-SUMPRODUCT(($AT$3:$BE$3&lt;AU$3)*$AH286:$AS286))),2))</f>
        <v/>
      </c>
      <c r="AV286">
        <f>IF(AJ286&lt;=0,0,ROUND(MIN(AJ286,MAX(0,$F286-SUMPRODUCT(($AT$3:$BE$3&lt;AV$3)*$AH286:$AS286))),2))</f>
        <v/>
      </c>
      <c r="AW286">
        <f>IF(AK286&lt;=0,0,ROUND(MIN(AK286,MAX(0,$F286-SUMPRODUCT(($AT$3:$BE$3&lt;AW$3)*$AH286:$AS286))),2))</f>
        <v/>
      </c>
      <c r="AX286">
        <f>IF(AL286&lt;=0,0,ROUND(MIN(AL286,MAX(0,$F286-SUMPRODUCT(($AT$3:$BE$3&lt;AX$3)*$AH286:$AS286))),2))</f>
        <v/>
      </c>
      <c r="AY286">
        <f>IF(AM286&lt;=0,0,ROUND(MIN(AM286,MAX(0,$F286-SUMPRODUCT(($AT$3:$BE$3&lt;AY$3)*$AH286:$AS286))),2))</f>
        <v/>
      </c>
      <c r="AZ286">
        <f>IF(AN286&lt;=0,0,ROUND(MIN(AN286,MAX(0,$F286-SUMPRODUCT(($AT$3:$BE$3&lt;AZ$3)*$AH286:$AS286))),2))</f>
        <v/>
      </c>
      <c r="BA286">
        <f>IF(AO286&lt;=0,0,ROUND(MIN(AO286,MAX(0,$F286-SUMPRODUCT(($AT$3:$BE$3&lt;BA$3)*$AH286:$AS286))),2))</f>
        <v/>
      </c>
      <c r="BB286">
        <f>IF(AP286&lt;=0,0,ROUND(MIN(AP286,MAX(0,$F286-SUMPRODUCT(($AT$3:$BE$3&lt;BB$3)*$AH286:$AS286))),2))</f>
        <v/>
      </c>
      <c r="BC286">
        <f>IF(AQ286&lt;=0,0,ROUND(MIN(AQ286,MAX(0,$F286-SUMPRODUCT(($AT$3:$BE$3&lt;BC$3)*$AH286:$AS286))),2))</f>
        <v/>
      </c>
      <c r="BD286">
        <f>IF(AR286&lt;=0,0,ROUND(MIN(AR286,MAX(0,$F286-SUMPRODUCT(($AT$3:$BE$3&lt;BD$3)*$AH286:$AS286))),2))</f>
        <v/>
      </c>
      <c r="BE286">
        <f>IF(AS286&lt;=0,0,ROUND(MIN(AS286,MAX(0,$F286-SUMPRODUCT(($AT$3:$BE$3&lt;BE$3)*$AH286:$AS286))),2))</f>
        <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row>
    <row r="287">
      <c r="A287" t="n">
        <v>282</v>
      </c>
      <c r="B287" s="29">
        <f>Months!B287</f>
        <v/>
      </c>
      <c r="C287">
        <f>Months!C287</f>
        <v/>
      </c>
      <c r="D287">
        <f>Months!D287</f>
        <v/>
      </c>
      <c r="E287">
        <f>SUM(V287:AG287)</f>
        <v/>
      </c>
      <c r="F287">
        <f>MAX(0,ROUND(C287+D287-E287,2))</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f>IF(AH287&lt;=0,0,ROUND(MIN(AH287,MAX(0,$F287-SUMPRODUCT(($AT$3:$BE$3&lt;AT$3)*$AH287:$AS287))),2))</f>
        <v/>
      </c>
      <c r="AU287">
        <f>IF(AI287&lt;=0,0,ROUND(MIN(AI287,MAX(0,$F287-SUMPRODUCT(($AT$3:$BE$3&lt;AU$3)*$AH287:$AS287))),2))</f>
        <v/>
      </c>
      <c r="AV287">
        <f>IF(AJ287&lt;=0,0,ROUND(MIN(AJ287,MAX(0,$F287-SUMPRODUCT(($AT$3:$BE$3&lt;AV$3)*$AH287:$AS287))),2))</f>
        <v/>
      </c>
      <c r="AW287">
        <f>IF(AK287&lt;=0,0,ROUND(MIN(AK287,MAX(0,$F287-SUMPRODUCT(($AT$3:$BE$3&lt;AW$3)*$AH287:$AS287))),2))</f>
        <v/>
      </c>
      <c r="AX287">
        <f>IF(AL287&lt;=0,0,ROUND(MIN(AL287,MAX(0,$F287-SUMPRODUCT(($AT$3:$BE$3&lt;AX$3)*$AH287:$AS287))),2))</f>
        <v/>
      </c>
      <c r="AY287">
        <f>IF(AM287&lt;=0,0,ROUND(MIN(AM287,MAX(0,$F287-SUMPRODUCT(($AT$3:$BE$3&lt;AY$3)*$AH287:$AS287))),2))</f>
        <v/>
      </c>
      <c r="AZ287">
        <f>IF(AN287&lt;=0,0,ROUND(MIN(AN287,MAX(0,$F287-SUMPRODUCT(($AT$3:$BE$3&lt;AZ$3)*$AH287:$AS287))),2))</f>
        <v/>
      </c>
      <c r="BA287">
        <f>IF(AO287&lt;=0,0,ROUND(MIN(AO287,MAX(0,$F287-SUMPRODUCT(($AT$3:$BE$3&lt;BA$3)*$AH287:$AS287))),2))</f>
        <v/>
      </c>
      <c r="BB287">
        <f>IF(AP287&lt;=0,0,ROUND(MIN(AP287,MAX(0,$F287-SUMPRODUCT(($AT$3:$BE$3&lt;BB$3)*$AH287:$AS287))),2))</f>
        <v/>
      </c>
      <c r="BC287">
        <f>IF(AQ287&lt;=0,0,ROUND(MIN(AQ287,MAX(0,$F287-SUMPRODUCT(($AT$3:$BE$3&lt;BC$3)*$AH287:$AS287))),2))</f>
        <v/>
      </c>
      <c r="BD287">
        <f>IF(AR287&lt;=0,0,ROUND(MIN(AR287,MAX(0,$F287-SUMPRODUCT(($AT$3:$BE$3&lt;BD$3)*$AH287:$AS287))),2))</f>
        <v/>
      </c>
      <c r="BE287">
        <f>IF(AS287&lt;=0,0,ROUND(MIN(AS287,MAX(0,$F287-SUMPRODUCT(($AT$3:$BE$3&lt;BE$3)*$AH287:$AS287))),2))</f>
        <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row>
    <row r="288">
      <c r="A288" t="n">
        <v>283</v>
      </c>
      <c r="B288" s="29">
        <f>Months!B288</f>
        <v/>
      </c>
      <c r="C288">
        <f>Months!C288</f>
        <v/>
      </c>
      <c r="D288">
        <f>Months!D288</f>
        <v/>
      </c>
      <c r="E288">
        <f>SUM(V288:AG288)</f>
        <v/>
      </c>
      <c r="F288">
        <f>MAX(0,ROUND(C288+D288-E288,2))</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f>IF(AH288&lt;=0,0,ROUND(MIN(AH288,MAX(0,$F288-SUMPRODUCT(($AT$3:$BE$3&lt;AT$3)*$AH288:$AS288))),2))</f>
        <v/>
      </c>
      <c r="AU288">
        <f>IF(AI288&lt;=0,0,ROUND(MIN(AI288,MAX(0,$F288-SUMPRODUCT(($AT$3:$BE$3&lt;AU$3)*$AH288:$AS288))),2))</f>
        <v/>
      </c>
      <c r="AV288">
        <f>IF(AJ288&lt;=0,0,ROUND(MIN(AJ288,MAX(0,$F288-SUMPRODUCT(($AT$3:$BE$3&lt;AV$3)*$AH288:$AS288))),2))</f>
        <v/>
      </c>
      <c r="AW288">
        <f>IF(AK288&lt;=0,0,ROUND(MIN(AK288,MAX(0,$F288-SUMPRODUCT(($AT$3:$BE$3&lt;AW$3)*$AH288:$AS288))),2))</f>
        <v/>
      </c>
      <c r="AX288">
        <f>IF(AL288&lt;=0,0,ROUND(MIN(AL288,MAX(0,$F288-SUMPRODUCT(($AT$3:$BE$3&lt;AX$3)*$AH288:$AS288))),2))</f>
        <v/>
      </c>
      <c r="AY288">
        <f>IF(AM288&lt;=0,0,ROUND(MIN(AM288,MAX(0,$F288-SUMPRODUCT(($AT$3:$BE$3&lt;AY$3)*$AH288:$AS288))),2))</f>
        <v/>
      </c>
      <c r="AZ288">
        <f>IF(AN288&lt;=0,0,ROUND(MIN(AN288,MAX(0,$F288-SUMPRODUCT(($AT$3:$BE$3&lt;AZ$3)*$AH288:$AS288))),2))</f>
        <v/>
      </c>
      <c r="BA288">
        <f>IF(AO288&lt;=0,0,ROUND(MIN(AO288,MAX(0,$F288-SUMPRODUCT(($AT$3:$BE$3&lt;BA$3)*$AH288:$AS288))),2))</f>
        <v/>
      </c>
      <c r="BB288">
        <f>IF(AP288&lt;=0,0,ROUND(MIN(AP288,MAX(0,$F288-SUMPRODUCT(($AT$3:$BE$3&lt;BB$3)*$AH288:$AS288))),2))</f>
        <v/>
      </c>
      <c r="BC288">
        <f>IF(AQ288&lt;=0,0,ROUND(MIN(AQ288,MAX(0,$F288-SUMPRODUCT(($AT$3:$BE$3&lt;BC$3)*$AH288:$AS288))),2))</f>
        <v/>
      </c>
      <c r="BD288">
        <f>IF(AR288&lt;=0,0,ROUND(MIN(AR288,MAX(0,$F288-SUMPRODUCT(($AT$3:$BE$3&lt;BD$3)*$AH288:$AS288))),2))</f>
        <v/>
      </c>
      <c r="BE288">
        <f>IF(AS288&lt;=0,0,ROUND(MIN(AS288,MAX(0,$F288-SUMPRODUCT(($AT$3:$BE$3&lt;BE$3)*$AH288:$AS288))),2))</f>
        <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row>
    <row r="289">
      <c r="A289" t="n">
        <v>284</v>
      </c>
      <c r="B289" s="29">
        <f>Months!B289</f>
        <v/>
      </c>
      <c r="C289">
        <f>Months!C289</f>
        <v/>
      </c>
      <c r="D289">
        <f>Months!D289</f>
        <v/>
      </c>
      <c r="E289">
        <f>SUM(V289:AG289)</f>
        <v/>
      </c>
      <c r="F289">
        <f>MAX(0,ROUND(C289+D289-E289,2))</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f>IF(AH289&lt;=0,0,ROUND(MIN(AH289,MAX(0,$F289-SUMPRODUCT(($AT$3:$BE$3&lt;AT$3)*$AH289:$AS289))),2))</f>
        <v/>
      </c>
      <c r="AU289">
        <f>IF(AI289&lt;=0,0,ROUND(MIN(AI289,MAX(0,$F289-SUMPRODUCT(($AT$3:$BE$3&lt;AU$3)*$AH289:$AS289))),2))</f>
        <v/>
      </c>
      <c r="AV289">
        <f>IF(AJ289&lt;=0,0,ROUND(MIN(AJ289,MAX(0,$F289-SUMPRODUCT(($AT$3:$BE$3&lt;AV$3)*$AH289:$AS289))),2))</f>
        <v/>
      </c>
      <c r="AW289">
        <f>IF(AK289&lt;=0,0,ROUND(MIN(AK289,MAX(0,$F289-SUMPRODUCT(($AT$3:$BE$3&lt;AW$3)*$AH289:$AS289))),2))</f>
        <v/>
      </c>
      <c r="AX289">
        <f>IF(AL289&lt;=0,0,ROUND(MIN(AL289,MAX(0,$F289-SUMPRODUCT(($AT$3:$BE$3&lt;AX$3)*$AH289:$AS289))),2))</f>
        <v/>
      </c>
      <c r="AY289">
        <f>IF(AM289&lt;=0,0,ROUND(MIN(AM289,MAX(0,$F289-SUMPRODUCT(($AT$3:$BE$3&lt;AY$3)*$AH289:$AS289))),2))</f>
        <v/>
      </c>
      <c r="AZ289">
        <f>IF(AN289&lt;=0,0,ROUND(MIN(AN289,MAX(0,$F289-SUMPRODUCT(($AT$3:$BE$3&lt;AZ$3)*$AH289:$AS289))),2))</f>
        <v/>
      </c>
      <c r="BA289">
        <f>IF(AO289&lt;=0,0,ROUND(MIN(AO289,MAX(0,$F289-SUMPRODUCT(($AT$3:$BE$3&lt;BA$3)*$AH289:$AS289))),2))</f>
        <v/>
      </c>
      <c r="BB289">
        <f>IF(AP289&lt;=0,0,ROUND(MIN(AP289,MAX(0,$F289-SUMPRODUCT(($AT$3:$BE$3&lt;BB$3)*$AH289:$AS289))),2))</f>
        <v/>
      </c>
      <c r="BC289">
        <f>IF(AQ289&lt;=0,0,ROUND(MIN(AQ289,MAX(0,$F289-SUMPRODUCT(($AT$3:$BE$3&lt;BC$3)*$AH289:$AS289))),2))</f>
        <v/>
      </c>
      <c r="BD289">
        <f>IF(AR289&lt;=0,0,ROUND(MIN(AR289,MAX(0,$F289-SUMPRODUCT(($AT$3:$BE$3&lt;BD$3)*$AH289:$AS289))),2))</f>
        <v/>
      </c>
      <c r="BE289">
        <f>IF(AS289&lt;=0,0,ROUND(MIN(AS289,MAX(0,$F289-SUMPRODUCT(($AT$3:$BE$3&lt;BE$3)*$AH289:$AS289))),2))</f>
        <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row>
    <row r="290">
      <c r="A290" t="n">
        <v>285</v>
      </c>
      <c r="B290" s="29">
        <f>Months!B290</f>
        <v/>
      </c>
      <c r="C290">
        <f>Months!C290</f>
        <v/>
      </c>
      <c r="D290">
        <f>Months!D290</f>
        <v/>
      </c>
      <c r="E290">
        <f>SUM(V290:AG290)</f>
        <v/>
      </c>
      <c r="F290">
        <f>MAX(0,ROUND(C290+D290-E290,2))</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f>IF(AH290&lt;=0,0,ROUND(MIN(AH290,MAX(0,$F290-SUMPRODUCT(($AT$3:$BE$3&lt;AT$3)*$AH290:$AS290))),2))</f>
        <v/>
      </c>
      <c r="AU290">
        <f>IF(AI290&lt;=0,0,ROUND(MIN(AI290,MAX(0,$F290-SUMPRODUCT(($AT$3:$BE$3&lt;AU$3)*$AH290:$AS290))),2))</f>
        <v/>
      </c>
      <c r="AV290">
        <f>IF(AJ290&lt;=0,0,ROUND(MIN(AJ290,MAX(0,$F290-SUMPRODUCT(($AT$3:$BE$3&lt;AV$3)*$AH290:$AS290))),2))</f>
        <v/>
      </c>
      <c r="AW290">
        <f>IF(AK290&lt;=0,0,ROUND(MIN(AK290,MAX(0,$F290-SUMPRODUCT(($AT$3:$BE$3&lt;AW$3)*$AH290:$AS290))),2))</f>
        <v/>
      </c>
      <c r="AX290">
        <f>IF(AL290&lt;=0,0,ROUND(MIN(AL290,MAX(0,$F290-SUMPRODUCT(($AT$3:$BE$3&lt;AX$3)*$AH290:$AS290))),2))</f>
        <v/>
      </c>
      <c r="AY290">
        <f>IF(AM290&lt;=0,0,ROUND(MIN(AM290,MAX(0,$F290-SUMPRODUCT(($AT$3:$BE$3&lt;AY$3)*$AH290:$AS290))),2))</f>
        <v/>
      </c>
      <c r="AZ290">
        <f>IF(AN290&lt;=0,0,ROUND(MIN(AN290,MAX(0,$F290-SUMPRODUCT(($AT$3:$BE$3&lt;AZ$3)*$AH290:$AS290))),2))</f>
        <v/>
      </c>
      <c r="BA290">
        <f>IF(AO290&lt;=0,0,ROUND(MIN(AO290,MAX(0,$F290-SUMPRODUCT(($AT$3:$BE$3&lt;BA$3)*$AH290:$AS290))),2))</f>
        <v/>
      </c>
      <c r="BB290">
        <f>IF(AP290&lt;=0,0,ROUND(MIN(AP290,MAX(0,$F290-SUMPRODUCT(($AT$3:$BE$3&lt;BB$3)*$AH290:$AS290))),2))</f>
        <v/>
      </c>
      <c r="BC290">
        <f>IF(AQ290&lt;=0,0,ROUND(MIN(AQ290,MAX(0,$F290-SUMPRODUCT(($AT$3:$BE$3&lt;BC$3)*$AH290:$AS290))),2))</f>
        <v/>
      </c>
      <c r="BD290">
        <f>IF(AR290&lt;=0,0,ROUND(MIN(AR290,MAX(0,$F290-SUMPRODUCT(($AT$3:$BE$3&lt;BD$3)*$AH290:$AS290))),2))</f>
        <v/>
      </c>
      <c r="BE290">
        <f>IF(AS290&lt;=0,0,ROUND(MIN(AS290,MAX(0,$F290-SUMPRODUCT(($AT$3:$BE$3&lt;BE$3)*$AH290:$AS290))),2))</f>
        <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row>
    <row r="291">
      <c r="A291" t="n">
        <v>286</v>
      </c>
      <c r="B291" s="29">
        <f>Months!B291</f>
        <v/>
      </c>
      <c r="C291">
        <f>Months!C291</f>
        <v/>
      </c>
      <c r="D291">
        <f>Months!D291</f>
        <v/>
      </c>
      <c r="E291">
        <f>SUM(V291:AG291)</f>
        <v/>
      </c>
      <c r="F291">
        <f>MAX(0,ROUND(C291+D291-E291,2))</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f>IF(AH291&lt;=0,0,ROUND(MIN(AH291,MAX(0,$F291-SUMPRODUCT(($AT$3:$BE$3&lt;AT$3)*$AH291:$AS291))),2))</f>
        <v/>
      </c>
      <c r="AU291">
        <f>IF(AI291&lt;=0,0,ROUND(MIN(AI291,MAX(0,$F291-SUMPRODUCT(($AT$3:$BE$3&lt;AU$3)*$AH291:$AS291))),2))</f>
        <v/>
      </c>
      <c r="AV291">
        <f>IF(AJ291&lt;=0,0,ROUND(MIN(AJ291,MAX(0,$F291-SUMPRODUCT(($AT$3:$BE$3&lt;AV$3)*$AH291:$AS291))),2))</f>
        <v/>
      </c>
      <c r="AW291">
        <f>IF(AK291&lt;=0,0,ROUND(MIN(AK291,MAX(0,$F291-SUMPRODUCT(($AT$3:$BE$3&lt;AW$3)*$AH291:$AS291))),2))</f>
        <v/>
      </c>
      <c r="AX291">
        <f>IF(AL291&lt;=0,0,ROUND(MIN(AL291,MAX(0,$F291-SUMPRODUCT(($AT$3:$BE$3&lt;AX$3)*$AH291:$AS291))),2))</f>
        <v/>
      </c>
      <c r="AY291">
        <f>IF(AM291&lt;=0,0,ROUND(MIN(AM291,MAX(0,$F291-SUMPRODUCT(($AT$3:$BE$3&lt;AY$3)*$AH291:$AS291))),2))</f>
        <v/>
      </c>
      <c r="AZ291">
        <f>IF(AN291&lt;=0,0,ROUND(MIN(AN291,MAX(0,$F291-SUMPRODUCT(($AT$3:$BE$3&lt;AZ$3)*$AH291:$AS291))),2))</f>
        <v/>
      </c>
      <c r="BA291">
        <f>IF(AO291&lt;=0,0,ROUND(MIN(AO291,MAX(0,$F291-SUMPRODUCT(($AT$3:$BE$3&lt;BA$3)*$AH291:$AS291))),2))</f>
        <v/>
      </c>
      <c r="BB291">
        <f>IF(AP291&lt;=0,0,ROUND(MIN(AP291,MAX(0,$F291-SUMPRODUCT(($AT$3:$BE$3&lt;BB$3)*$AH291:$AS291))),2))</f>
        <v/>
      </c>
      <c r="BC291">
        <f>IF(AQ291&lt;=0,0,ROUND(MIN(AQ291,MAX(0,$F291-SUMPRODUCT(($AT$3:$BE$3&lt;BC$3)*$AH291:$AS291))),2))</f>
        <v/>
      </c>
      <c r="BD291">
        <f>IF(AR291&lt;=0,0,ROUND(MIN(AR291,MAX(0,$F291-SUMPRODUCT(($AT$3:$BE$3&lt;BD$3)*$AH291:$AS291))),2))</f>
        <v/>
      </c>
      <c r="BE291">
        <f>IF(AS291&lt;=0,0,ROUND(MIN(AS291,MAX(0,$F291-SUMPRODUCT(($AT$3:$BE$3&lt;BE$3)*$AH291:$AS291))),2))</f>
        <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row>
    <row r="292">
      <c r="A292" t="n">
        <v>287</v>
      </c>
      <c r="B292" s="29">
        <f>Months!B292</f>
        <v/>
      </c>
      <c r="C292">
        <f>Months!C292</f>
        <v/>
      </c>
      <c r="D292">
        <f>Months!D292</f>
        <v/>
      </c>
      <c r="E292">
        <f>SUM(V292:AG292)</f>
        <v/>
      </c>
      <c r="F292">
        <f>MAX(0,ROUND(C292+D292-E292,2))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f>IF(AH292&lt;=0,0,ROUND(MIN(AH292,MAX(0,$F292-SUMPRODUCT(($AT$3:$BE$3&lt;AT$3)*$AH292:$AS292))),2))</f>
        <v/>
      </c>
      <c r="AU292">
        <f>IF(AI292&lt;=0,0,ROUND(MIN(AI292,MAX(0,$F292-SUMPRODUCT(($AT$3:$BE$3&lt;AU$3)*$AH292:$AS292))),2))</f>
        <v/>
      </c>
      <c r="AV292">
        <f>IF(AJ292&lt;=0,0,ROUND(MIN(AJ292,MAX(0,$F292-SUMPRODUCT(($AT$3:$BE$3&lt;AV$3)*$AH292:$AS292))),2))</f>
        <v/>
      </c>
      <c r="AW292">
        <f>IF(AK292&lt;=0,0,ROUND(MIN(AK292,MAX(0,$F292-SUMPRODUCT(($AT$3:$BE$3&lt;AW$3)*$AH292:$AS292))),2))</f>
        <v/>
      </c>
      <c r="AX292">
        <f>IF(AL292&lt;=0,0,ROUND(MIN(AL292,MAX(0,$F292-SUMPRODUCT(($AT$3:$BE$3&lt;AX$3)*$AH292:$AS292))),2))</f>
        <v/>
      </c>
      <c r="AY292">
        <f>IF(AM292&lt;=0,0,ROUND(MIN(AM292,MAX(0,$F292-SUMPRODUCT(($AT$3:$BE$3&lt;AY$3)*$AH292:$AS292))),2))</f>
        <v/>
      </c>
      <c r="AZ292">
        <f>IF(AN292&lt;=0,0,ROUND(MIN(AN292,MAX(0,$F292-SUMPRODUCT(($AT$3:$BE$3&lt;AZ$3)*$AH292:$AS292))),2))</f>
        <v/>
      </c>
      <c r="BA292">
        <f>IF(AO292&lt;=0,0,ROUND(MIN(AO292,MAX(0,$F292-SUMPRODUCT(($AT$3:$BE$3&lt;BA$3)*$AH292:$AS292))),2))</f>
        <v/>
      </c>
      <c r="BB292">
        <f>IF(AP292&lt;=0,0,ROUND(MIN(AP292,MAX(0,$F292-SUMPRODUCT(($AT$3:$BE$3&lt;BB$3)*$AH292:$AS292))),2))</f>
        <v/>
      </c>
      <c r="BC292">
        <f>IF(AQ292&lt;=0,0,ROUND(MIN(AQ292,MAX(0,$F292-SUMPRODUCT(($AT$3:$BE$3&lt;BC$3)*$AH292:$AS292))),2))</f>
        <v/>
      </c>
      <c r="BD292">
        <f>IF(AR292&lt;=0,0,ROUND(MIN(AR292,MAX(0,$F292-SUMPRODUCT(($AT$3:$BE$3&lt;BD$3)*$AH292:$AS292))),2))</f>
        <v/>
      </c>
      <c r="BE292">
        <f>IF(AS292&lt;=0,0,ROUND(MIN(AS292,MAX(0,$F292-SUMPRODUCT(($AT$3:$BE$3&lt;BE$3)*$AH292:$AS292))),2))</f>
        <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row>
    <row r="293">
      <c r="A293" t="n">
        <v>288</v>
      </c>
      <c r="B293" s="29">
        <f>Months!B293</f>
        <v/>
      </c>
      <c r="C293">
        <f>Months!C293</f>
        <v/>
      </c>
      <c r="D293">
        <f>Months!D293</f>
        <v/>
      </c>
      <c r="E293">
        <f>SUM(V293:AG293)</f>
        <v/>
      </c>
      <c r="F293">
        <f>MAX(0,ROUND(C293+D293-E293,2))</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f>IF(AH293&lt;=0,0,ROUND(MIN(AH293,MAX(0,$F293-SUMPRODUCT(($AT$3:$BE$3&lt;AT$3)*$AH293:$AS293))),2))</f>
        <v/>
      </c>
      <c r="AU293">
        <f>IF(AI293&lt;=0,0,ROUND(MIN(AI293,MAX(0,$F293-SUMPRODUCT(($AT$3:$BE$3&lt;AU$3)*$AH293:$AS293))),2))</f>
        <v/>
      </c>
      <c r="AV293">
        <f>IF(AJ293&lt;=0,0,ROUND(MIN(AJ293,MAX(0,$F293-SUMPRODUCT(($AT$3:$BE$3&lt;AV$3)*$AH293:$AS293))),2))</f>
        <v/>
      </c>
      <c r="AW293">
        <f>IF(AK293&lt;=0,0,ROUND(MIN(AK293,MAX(0,$F293-SUMPRODUCT(($AT$3:$BE$3&lt;AW$3)*$AH293:$AS293))),2))</f>
        <v/>
      </c>
      <c r="AX293">
        <f>IF(AL293&lt;=0,0,ROUND(MIN(AL293,MAX(0,$F293-SUMPRODUCT(($AT$3:$BE$3&lt;AX$3)*$AH293:$AS293))),2))</f>
        <v/>
      </c>
      <c r="AY293">
        <f>IF(AM293&lt;=0,0,ROUND(MIN(AM293,MAX(0,$F293-SUMPRODUCT(($AT$3:$BE$3&lt;AY$3)*$AH293:$AS293))),2))</f>
        <v/>
      </c>
      <c r="AZ293">
        <f>IF(AN293&lt;=0,0,ROUND(MIN(AN293,MAX(0,$F293-SUMPRODUCT(($AT$3:$BE$3&lt;AZ$3)*$AH293:$AS293))),2))</f>
        <v/>
      </c>
      <c r="BA293">
        <f>IF(AO293&lt;=0,0,ROUND(MIN(AO293,MAX(0,$F293-SUMPRODUCT(($AT$3:$BE$3&lt;BA$3)*$AH293:$AS293))),2))</f>
        <v/>
      </c>
      <c r="BB293">
        <f>IF(AP293&lt;=0,0,ROUND(MIN(AP293,MAX(0,$F293-SUMPRODUCT(($AT$3:$BE$3&lt;BB$3)*$AH293:$AS293))),2))</f>
        <v/>
      </c>
      <c r="BC293">
        <f>IF(AQ293&lt;=0,0,ROUND(MIN(AQ293,MAX(0,$F293-SUMPRODUCT(($AT$3:$BE$3&lt;BC$3)*$AH293:$AS293))),2))</f>
        <v/>
      </c>
      <c r="BD293">
        <f>IF(AR293&lt;=0,0,ROUND(MIN(AR293,MAX(0,$F293-SUMPRODUCT(($AT$3:$BE$3&lt;BD$3)*$AH293:$AS293))),2))</f>
        <v/>
      </c>
      <c r="BE293">
        <f>IF(AS293&lt;=0,0,ROUND(MIN(AS293,MAX(0,$F293-SUMPRODUCT(($AT$3:$BE$3&lt;BE$3)*$AH293:$AS293))),2))</f>
        <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row>
    <row r="294">
      <c r="A294" t="n">
        <v>289</v>
      </c>
      <c r="B294" s="29">
        <f>Months!B294</f>
        <v/>
      </c>
      <c r="C294">
        <f>Months!C294</f>
        <v/>
      </c>
      <c r="D294">
        <f>Months!D294</f>
        <v/>
      </c>
      <c r="E294">
        <f>SUM(V294:AG294)</f>
        <v/>
      </c>
      <c r="F294">
        <f>MAX(0,ROUND(C294+D294-E294,2))</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f>IF(AH294&lt;=0,0,ROUND(MIN(AH294,MAX(0,$F294-SUMPRODUCT(($AT$3:$BE$3&lt;AT$3)*$AH294:$AS294))),2))</f>
        <v/>
      </c>
      <c r="AU294">
        <f>IF(AI294&lt;=0,0,ROUND(MIN(AI294,MAX(0,$F294-SUMPRODUCT(($AT$3:$BE$3&lt;AU$3)*$AH294:$AS294))),2))</f>
        <v/>
      </c>
      <c r="AV294">
        <f>IF(AJ294&lt;=0,0,ROUND(MIN(AJ294,MAX(0,$F294-SUMPRODUCT(($AT$3:$BE$3&lt;AV$3)*$AH294:$AS294))),2))</f>
        <v/>
      </c>
      <c r="AW294">
        <f>IF(AK294&lt;=0,0,ROUND(MIN(AK294,MAX(0,$F294-SUMPRODUCT(($AT$3:$BE$3&lt;AW$3)*$AH294:$AS294))),2))</f>
        <v/>
      </c>
      <c r="AX294">
        <f>IF(AL294&lt;=0,0,ROUND(MIN(AL294,MAX(0,$F294-SUMPRODUCT(($AT$3:$BE$3&lt;AX$3)*$AH294:$AS294))),2))</f>
        <v/>
      </c>
      <c r="AY294">
        <f>IF(AM294&lt;=0,0,ROUND(MIN(AM294,MAX(0,$F294-SUMPRODUCT(($AT$3:$BE$3&lt;AY$3)*$AH294:$AS294))),2))</f>
        <v/>
      </c>
      <c r="AZ294">
        <f>IF(AN294&lt;=0,0,ROUND(MIN(AN294,MAX(0,$F294-SUMPRODUCT(($AT$3:$BE$3&lt;AZ$3)*$AH294:$AS294))),2))</f>
        <v/>
      </c>
      <c r="BA294">
        <f>IF(AO294&lt;=0,0,ROUND(MIN(AO294,MAX(0,$F294-SUMPRODUCT(($AT$3:$BE$3&lt;BA$3)*$AH294:$AS294))),2))</f>
        <v/>
      </c>
      <c r="BB294">
        <f>IF(AP294&lt;=0,0,ROUND(MIN(AP294,MAX(0,$F294-SUMPRODUCT(($AT$3:$BE$3&lt;BB$3)*$AH294:$AS294))),2))</f>
        <v/>
      </c>
      <c r="BC294">
        <f>IF(AQ294&lt;=0,0,ROUND(MIN(AQ294,MAX(0,$F294-SUMPRODUCT(($AT$3:$BE$3&lt;BC$3)*$AH294:$AS294))),2))</f>
        <v/>
      </c>
      <c r="BD294">
        <f>IF(AR294&lt;=0,0,ROUND(MIN(AR294,MAX(0,$F294-SUMPRODUCT(($AT$3:$BE$3&lt;BD$3)*$AH294:$AS294))),2))</f>
        <v/>
      </c>
      <c r="BE294">
        <f>IF(AS294&lt;=0,0,ROUND(MIN(AS294,MAX(0,$F294-SUMPRODUCT(($AT$3:$BE$3&lt;BE$3)*$AH294:$AS294))),2))</f>
        <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row>
    <row r="295">
      <c r="A295" t="n">
        <v>290</v>
      </c>
      <c r="B295" s="29">
        <f>Months!B295</f>
        <v/>
      </c>
      <c r="C295">
        <f>Months!C295</f>
        <v/>
      </c>
      <c r="D295">
        <f>Months!D295</f>
        <v/>
      </c>
      <c r="E295">
        <f>SUM(V295:AG295)</f>
        <v/>
      </c>
      <c r="F295">
        <f>MAX(0,ROUND(C295+D295-E295,2))</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f>IF(AH295&lt;=0,0,ROUND(MIN(AH295,MAX(0,$F295-SUMPRODUCT(($AT$3:$BE$3&lt;AT$3)*$AH295:$AS295))),2))</f>
        <v/>
      </c>
      <c r="AU295">
        <f>IF(AI295&lt;=0,0,ROUND(MIN(AI295,MAX(0,$F295-SUMPRODUCT(($AT$3:$BE$3&lt;AU$3)*$AH295:$AS295))),2))</f>
        <v/>
      </c>
      <c r="AV295">
        <f>IF(AJ295&lt;=0,0,ROUND(MIN(AJ295,MAX(0,$F295-SUMPRODUCT(($AT$3:$BE$3&lt;AV$3)*$AH295:$AS295))),2))</f>
        <v/>
      </c>
      <c r="AW295">
        <f>IF(AK295&lt;=0,0,ROUND(MIN(AK295,MAX(0,$F295-SUMPRODUCT(($AT$3:$BE$3&lt;AW$3)*$AH295:$AS295))),2))</f>
        <v/>
      </c>
      <c r="AX295">
        <f>IF(AL295&lt;=0,0,ROUND(MIN(AL295,MAX(0,$F295-SUMPRODUCT(($AT$3:$BE$3&lt;AX$3)*$AH295:$AS295))),2))</f>
        <v/>
      </c>
      <c r="AY295">
        <f>IF(AM295&lt;=0,0,ROUND(MIN(AM295,MAX(0,$F295-SUMPRODUCT(($AT$3:$BE$3&lt;AY$3)*$AH295:$AS295))),2))</f>
        <v/>
      </c>
      <c r="AZ295">
        <f>IF(AN295&lt;=0,0,ROUND(MIN(AN295,MAX(0,$F295-SUMPRODUCT(($AT$3:$BE$3&lt;AZ$3)*$AH295:$AS295))),2))</f>
        <v/>
      </c>
      <c r="BA295">
        <f>IF(AO295&lt;=0,0,ROUND(MIN(AO295,MAX(0,$F295-SUMPRODUCT(($AT$3:$BE$3&lt;BA$3)*$AH295:$AS295))),2))</f>
        <v/>
      </c>
      <c r="BB295">
        <f>IF(AP295&lt;=0,0,ROUND(MIN(AP295,MAX(0,$F295-SUMPRODUCT(($AT$3:$BE$3&lt;BB$3)*$AH295:$AS295))),2))</f>
        <v/>
      </c>
      <c r="BC295">
        <f>IF(AQ295&lt;=0,0,ROUND(MIN(AQ295,MAX(0,$F295-SUMPRODUCT(($AT$3:$BE$3&lt;BC$3)*$AH295:$AS295))),2))</f>
        <v/>
      </c>
      <c r="BD295">
        <f>IF(AR295&lt;=0,0,ROUND(MIN(AR295,MAX(0,$F295-SUMPRODUCT(($AT$3:$BE$3&lt;BD$3)*$AH295:$AS295))),2))</f>
        <v/>
      </c>
      <c r="BE295">
        <f>IF(AS295&lt;=0,0,ROUND(MIN(AS295,MAX(0,$F295-SUMPRODUCT(($AT$3:$BE$3&lt;BE$3)*$AH295:$AS295))),2))</f>
        <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row>
    <row r="296">
      <c r="A296" t="n">
        <v>291</v>
      </c>
      <c r="B296" s="29">
        <f>Months!B296</f>
        <v/>
      </c>
      <c r="C296">
        <f>Months!C296</f>
        <v/>
      </c>
      <c r="D296">
        <f>Months!D296</f>
        <v/>
      </c>
      <c r="E296">
        <f>SUM(V296:AG296)</f>
        <v/>
      </c>
      <c r="F296">
        <f>MAX(0,ROUND(C296+D296-E296,2))</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f>IF(AH296&lt;=0,0,ROUND(MIN(AH296,MAX(0,$F296-SUMPRODUCT(($AT$3:$BE$3&lt;AT$3)*$AH296:$AS296))),2))</f>
        <v/>
      </c>
      <c r="AU296">
        <f>IF(AI296&lt;=0,0,ROUND(MIN(AI296,MAX(0,$F296-SUMPRODUCT(($AT$3:$BE$3&lt;AU$3)*$AH296:$AS296))),2))</f>
        <v/>
      </c>
      <c r="AV296">
        <f>IF(AJ296&lt;=0,0,ROUND(MIN(AJ296,MAX(0,$F296-SUMPRODUCT(($AT$3:$BE$3&lt;AV$3)*$AH296:$AS296))),2))</f>
        <v/>
      </c>
      <c r="AW296">
        <f>IF(AK296&lt;=0,0,ROUND(MIN(AK296,MAX(0,$F296-SUMPRODUCT(($AT$3:$BE$3&lt;AW$3)*$AH296:$AS296))),2))</f>
        <v/>
      </c>
      <c r="AX296">
        <f>IF(AL296&lt;=0,0,ROUND(MIN(AL296,MAX(0,$F296-SUMPRODUCT(($AT$3:$BE$3&lt;AX$3)*$AH296:$AS296))),2))</f>
        <v/>
      </c>
      <c r="AY296">
        <f>IF(AM296&lt;=0,0,ROUND(MIN(AM296,MAX(0,$F296-SUMPRODUCT(($AT$3:$BE$3&lt;AY$3)*$AH296:$AS296))),2))</f>
        <v/>
      </c>
      <c r="AZ296">
        <f>IF(AN296&lt;=0,0,ROUND(MIN(AN296,MAX(0,$F296-SUMPRODUCT(($AT$3:$BE$3&lt;AZ$3)*$AH296:$AS296))),2))</f>
        <v/>
      </c>
      <c r="BA296">
        <f>IF(AO296&lt;=0,0,ROUND(MIN(AO296,MAX(0,$F296-SUMPRODUCT(($AT$3:$BE$3&lt;BA$3)*$AH296:$AS296))),2))</f>
        <v/>
      </c>
      <c r="BB296">
        <f>IF(AP296&lt;=0,0,ROUND(MIN(AP296,MAX(0,$F296-SUMPRODUCT(($AT$3:$BE$3&lt;BB$3)*$AH296:$AS296))),2))</f>
        <v/>
      </c>
      <c r="BC296">
        <f>IF(AQ296&lt;=0,0,ROUND(MIN(AQ296,MAX(0,$F296-SUMPRODUCT(($AT$3:$BE$3&lt;BC$3)*$AH296:$AS296))),2))</f>
        <v/>
      </c>
      <c r="BD296">
        <f>IF(AR296&lt;=0,0,ROUND(MIN(AR296,MAX(0,$F296-SUMPRODUCT(($AT$3:$BE$3&lt;BD$3)*$AH296:$AS296))),2))</f>
        <v/>
      </c>
      <c r="BE296">
        <f>IF(AS296&lt;=0,0,ROUND(MIN(AS296,MAX(0,$F296-SUMPRODUCT(($AT$3:$BE$3&lt;BE$3)*$AH296:$AS296))),2))</f>
        <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row>
    <row r="297">
      <c r="A297" t="n">
        <v>292</v>
      </c>
      <c r="B297" s="29">
        <f>Months!B297</f>
        <v/>
      </c>
      <c r="C297">
        <f>Months!C297</f>
        <v/>
      </c>
      <c r="D297">
        <f>Months!D297</f>
        <v/>
      </c>
      <c r="E297">
        <f>SUM(V297:AG297)</f>
        <v/>
      </c>
      <c r="F297">
        <f>MAX(0,ROUND(C297+D297-E297,2))</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f>IF(AH297&lt;=0,0,ROUND(MIN(AH297,MAX(0,$F297-SUMPRODUCT(($AT$3:$BE$3&lt;AT$3)*$AH297:$AS297))),2))</f>
        <v/>
      </c>
      <c r="AU297">
        <f>IF(AI297&lt;=0,0,ROUND(MIN(AI297,MAX(0,$F297-SUMPRODUCT(($AT$3:$BE$3&lt;AU$3)*$AH297:$AS297))),2))</f>
        <v/>
      </c>
      <c r="AV297">
        <f>IF(AJ297&lt;=0,0,ROUND(MIN(AJ297,MAX(0,$F297-SUMPRODUCT(($AT$3:$BE$3&lt;AV$3)*$AH297:$AS297))),2))</f>
        <v/>
      </c>
      <c r="AW297">
        <f>IF(AK297&lt;=0,0,ROUND(MIN(AK297,MAX(0,$F297-SUMPRODUCT(($AT$3:$BE$3&lt;AW$3)*$AH297:$AS297))),2))</f>
        <v/>
      </c>
      <c r="AX297">
        <f>IF(AL297&lt;=0,0,ROUND(MIN(AL297,MAX(0,$F297-SUMPRODUCT(($AT$3:$BE$3&lt;AX$3)*$AH297:$AS297))),2))</f>
        <v/>
      </c>
      <c r="AY297">
        <f>IF(AM297&lt;=0,0,ROUND(MIN(AM297,MAX(0,$F297-SUMPRODUCT(($AT$3:$BE$3&lt;AY$3)*$AH297:$AS297))),2))</f>
        <v/>
      </c>
      <c r="AZ297">
        <f>IF(AN297&lt;=0,0,ROUND(MIN(AN297,MAX(0,$F297-SUMPRODUCT(($AT$3:$BE$3&lt;AZ$3)*$AH297:$AS297))),2))</f>
        <v/>
      </c>
      <c r="BA297">
        <f>IF(AO297&lt;=0,0,ROUND(MIN(AO297,MAX(0,$F297-SUMPRODUCT(($AT$3:$BE$3&lt;BA$3)*$AH297:$AS297))),2))</f>
        <v/>
      </c>
      <c r="BB297">
        <f>IF(AP297&lt;=0,0,ROUND(MIN(AP297,MAX(0,$F297-SUMPRODUCT(($AT$3:$BE$3&lt;BB$3)*$AH297:$AS297))),2))</f>
        <v/>
      </c>
      <c r="BC297">
        <f>IF(AQ297&lt;=0,0,ROUND(MIN(AQ297,MAX(0,$F297-SUMPRODUCT(($AT$3:$BE$3&lt;BC$3)*$AH297:$AS297))),2))</f>
        <v/>
      </c>
      <c r="BD297">
        <f>IF(AR297&lt;=0,0,ROUND(MIN(AR297,MAX(0,$F297-SUMPRODUCT(($AT$3:$BE$3&lt;BD$3)*$AH297:$AS297))),2))</f>
        <v/>
      </c>
      <c r="BE297">
        <f>IF(AS297&lt;=0,0,ROUND(MIN(AS297,MAX(0,$F297-SUMPRODUCT(($AT$3:$BE$3&lt;BE$3)*$AH297:$AS297))),2))</f>
        <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row>
    <row r="298">
      <c r="A298" t="n">
        <v>293</v>
      </c>
      <c r="B298" s="29">
        <f>Months!B298</f>
        <v/>
      </c>
      <c r="C298">
        <f>Months!C298</f>
        <v/>
      </c>
      <c r="D298">
        <f>Months!D298</f>
        <v/>
      </c>
      <c r="E298">
        <f>SUM(V298:AG298)</f>
        <v/>
      </c>
      <c r="F298">
        <f>MAX(0,ROUND(C298+D298-E298,2))</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f>IF(AH298&lt;=0,0,ROUND(MIN(AH298,MAX(0,$F298-SUMPRODUCT(($AT$3:$BE$3&lt;AT$3)*$AH298:$AS298))),2))</f>
        <v/>
      </c>
      <c r="AU298">
        <f>IF(AI298&lt;=0,0,ROUND(MIN(AI298,MAX(0,$F298-SUMPRODUCT(($AT$3:$BE$3&lt;AU$3)*$AH298:$AS298))),2))</f>
        <v/>
      </c>
      <c r="AV298">
        <f>IF(AJ298&lt;=0,0,ROUND(MIN(AJ298,MAX(0,$F298-SUMPRODUCT(($AT$3:$BE$3&lt;AV$3)*$AH298:$AS298))),2))</f>
        <v/>
      </c>
      <c r="AW298">
        <f>IF(AK298&lt;=0,0,ROUND(MIN(AK298,MAX(0,$F298-SUMPRODUCT(($AT$3:$BE$3&lt;AW$3)*$AH298:$AS298))),2))</f>
        <v/>
      </c>
      <c r="AX298">
        <f>IF(AL298&lt;=0,0,ROUND(MIN(AL298,MAX(0,$F298-SUMPRODUCT(($AT$3:$BE$3&lt;AX$3)*$AH298:$AS298))),2))</f>
        <v/>
      </c>
      <c r="AY298">
        <f>IF(AM298&lt;=0,0,ROUND(MIN(AM298,MAX(0,$F298-SUMPRODUCT(($AT$3:$BE$3&lt;AY$3)*$AH298:$AS298))),2))</f>
        <v/>
      </c>
      <c r="AZ298">
        <f>IF(AN298&lt;=0,0,ROUND(MIN(AN298,MAX(0,$F298-SUMPRODUCT(($AT$3:$BE$3&lt;AZ$3)*$AH298:$AS298))),2))</f>
        <v/>
      </c>
      <c r="BA298">
        <f>IF(AO298&lt;=0,0,ROUND(MIN(AO298,MAX(0,$F298-SUMPRODUCT(($AT$3:$BE$3&lt;BA$3)*$AH298:$AS298))),2))</f>
        <v/>
      </c>
      <c r="BB298">
        <f>IF(AP298&lt;=0,0,ROUND(MIN(AP298,MAX(0,$F298-SUMPRODUCT(($AT$3:$BE$3&lt;BB$3)*$AH298:$AS298))),2))</f>
        <v/>
      </c>
      <c r="BC298">
        <f>IF(AQ298&lt;=0,0,ROUND(MIN(AQ298,MAX(0,$F298-SUMPRODUCT(($AT$3:$BE$3&lt;BC$3)*$AH298:$AS298))),2))</f>
        <v/>
      </c>
      <c r="BD298">
        <f>IF(AR298&lt;=0,0,ROUND(MIN(AR298,MAX(0,$F298-SUMPRODUCT(($AT$3:$BE$3&lt;BD$3)*$AH298:$AS298))),2))</f>
        <v/>
      </c>
      <c r="BE298">
        <f>IF(AS298&lt;=0,0,ROUND(MIN(AS298,MAX(0,$F298-SUMPRODUCT(($AT$3:$BE$3&lt;BE$3)*$AH298:$AS298))),2))</f>
        <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row>
    <row r="299">
      <c r="A299" t="n">
        <v>294</v>
      </c>
      <c r="B299" s="29">
        <f>Months!B299</f>
        <v/>
      </c>
      <c r="C299">
        <f>Months!C299</f>
        <v/>
      </c>
      <c r="D299">
        <f>Months!D299</f>
        <v/>
      </c>
      <c r="E299">
        <f>SUM(V299:AG299)</f>
        <v/>
      </c>
      <c r="F299">
        <f>MAX(0,ROUND(C299+D299-E299,2))</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f>IF(AH299&lt;=0,0,ROUND(MIN(AH299,MAX(0,$F299-SUMPRODUCT(($AT$3:$BE$3&lt;AT$3)*$AH299:$AS299))),2))</f>
        <v/>
      </c>
      <c r="AU299">
        <f>IF(AI299&lt;=0,0,ROUND(MIN(AI299,MAX(0,$F299-SUMPRODUCT(($AT$3:$BE$3&lt;AU$3)*$AH299:$AS299))),2))</f>
        <v/>
      </c>
      <c r="AV299">
        <f>IF(AJ299&lt;=0,0,ROUND(MIN(AJ299,MAX(0,$F299-SUMPRODUCT(($AT$3:$BE$3&lt;AV$3)*$AH299:$AS299))),2))</f>
        <v/>
      </c>
      <c r="AW299">
        <f>IF(AK299&lt;=0,0,ROUND(MIN(AK299,MAX(0,$F299-SUMPRODUCT(($AT$3:$BE$3&lt;AW$3)*$AH299:$AS299))),2))</f>
        <v/>
      </c>
      <c r="AX299">
        <f>IF(AL299&lt;=0,0,ROUND(MIN(AL299,MAX(0,$F299-SUMPRODUCT(($AT$3:$BE$3&lt;AX$3)*$AH299:$AS299))),2))</f>
        <v/>
      </c>
      <c r="AY299">
        <f>IF(AM299&lt;=0,0,ROUND(MIN(AM299,MAX(0,$F299-SUMPRODUCT(($AT$3:$BE$3&lt;AY$3)*$AH299:$AS299))),2))</f>
        <v/>
      </c>
      <c r="AZ299">
        <f>IF(AN299&lt;=0,0,ROUND(MIN(AN299,MAX(0,$F299-SUMPRODUCT(($AT$3:$BE$3&lt;AZ$3)*$AH299:$AS299))),2))</f>
        <v/>
      </c>
      <c r="BA299">
        <f>IF(AO299&lt;=0,0,ROUND(MIN(AO299,MAX(0,$F299-SUMPRODUCT(($AT$3:$BE$3&lt;BA$3)*$AH299:$AS299))),2))</f>
        <v/>
      </c>
      <c r="BB299">
        <f>IF(AP299&lt;=0,0,ROUND(MIN(AP299,MAX(0,$F299-SUMPRODUCT(($AT$3:$BE$3&lt;BB$3)*$AH299:$AS299))),2))</f>
        <v/>
      </c>
      <c r="BC299">
        <f>IF(AQ299&lt;=0,0,ROUND(MIN(AQ299,MAX(0,$F299-SUMPRODUCT(($AT$3:$BE$3&lt;BC$3)*$AH299:$AS299))),2))</f>
        <v/>
      </c>
      <c r="BD299">
        <f>IF(AR299&lt;=0,0,ROUND(MIN(AR299,MAX(0,$F299-SUMPRODUCT(($AT$3:$BE$3&lt;BD$3)*$AH299:$AS299))),2))</f>
        <v/>
      </c>
      <c r="BE299">
        <f>IF(AS299&lt;=0,0,ROUND(MIN(AS299,MAX(0,$F299-SUMPRODUCT(($AT$3:$BE$3&lt;BE$3)*$AH299:$AS299))),2))</f>
        <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row>
    <row r="300">
      <c r="A300" t="n">
        <v>295</v>
      </c>
      <c r="B300" s="29">
        <f>Months!B300</f>
        <v/>
      </c>
      <c r="C300">
        <f>Months!C300</f>
        <v/>
      </c>
      <c r="D300">
        <f>Months!D300</f>
        <v/>
      </c>
      <c r="E300">
        <f>SUM(V300:AG300)</f>
        <v/>
      </c>
      <c r="F300">
        <f>MAX(0,ROUND(C300+D300-E300,2))</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f>IF(AH300&lt;=0,0,ROUND(MIN(AH300,MAX(0,$F300-SUMPRODUCT(($AT$3:$BE$3&lt;AT$3)*$AH300:$AS300))),2))</f>
        <v/>
      </c>
      <c r="AU300">
        <f>IF(AI300&lt;=0,0,ROUND(MIN(AI300,MAX(0,$F300-SUMPRODUCT(($AT$3:$BE$3&lt;AU$3)*$AH300:$AS300))),2))</f>
        <v/>
      </c>
      <c r="AV300">
        <f>IF(AJ300&lt;=0,0,ROUND(MIN(AJ300,MAX(0,$F300-SUMPRODUCT(($AT$3:$BE$3&lt;AV$3)*$AH300:$AS300))),2))</f>
        <v/>
      </c>
      <c r="AW300">
        <f>IF(AK300&lt;=0,0,ROUND(MIN(AK300,MAX(0,$F300-SUMPRODUCT(($AT$3:$BE$3&lt;AW$3)*$AH300:$AS300))),2))</f>
        <v/>
      </c>
      <c r="AX300">
        <f>IF(AL300&lt;=0,0,ROUND(MIN(AL300,MAX(0,$F300-SUMPRODUCT(($AT$3:$BE$3&lt;AX$3)*$AH300:$AS300))),2))</f>
        <v/>
      </c>
      <c r="AY300">
        <f>IF(AM300&lt;=0,0,ROUND(MIN(AM300,MAX(0,$F300-SUMPRODUCT(($AT$3:$BE$3&lt;AY$3)*$AH300:$AS300))),2))</f>
        <v/>
      </c>
      <c r="AZ300">
        <f>IF(AN300&lt;=0,0,ROUND(MIN(AN300,MAX(0,$F300-SUMPRODUCT(($AT$3:$BE$3&lt;AZ$3)*$AH300:$AS300))),2))</f>
        <v/>
      </c>
      <c r="BA300">
        <f>IF(AO300&lt;=0,0,ROUND(MIN(AO300,MAX(0,$F300-SUMPRODUCT(($AT$3:$BE$3&lt;BA$3)*$AH300:$AS300))),2))</f>
        <v/>
      </c>
      <c r="BB300">
        <f>IF(AP300&lt;=0,0,ROUND(MIN(AP300,MAX(0,$F300-SUMPRODUCT(($AT$3:$BE$3&lt;BB$3)*$AH300:$AS300))),2))</f>
        <v/>
      </c>
      <c r="BC300">
        <f>IF(AQ300&lt;=0,0,ROUND(MIN(AQ300,MAX(0,$F300-SUMPRODUCT(($AT$3:$BE$3&lt;BC$3)*$AH300:$AS300))),2))</f>
        <v/>
      </c>
      <c r="BD300">
        <f>IF(AR300&lt;=0,0,ROUND(MIN(AR300,MAX(0,$F300-SUMPRODUCT(($AT$3:$BE$3&lt;BD$3)*$AH300:$AS300))),2))</f>
        <v/>
      </c>
      <c r="BE300">
        <f>IF(AS300&lt;=0,0,ROUND(MIN(AS300,MAX(0,$F300-SUMPRODUCT(($AT$3:$BE$3&lt;BE$3)*$AH300:$AS300))),2))</f>
        <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row>
    <row r="301">
      <c r="A301" t="n">
        <v>296</v>
      </c>
      <c r="B301" s="29">
        <f>Months!B301</f>
        <v/>
      </c>
      <c r="C301">
        <f>Months!C301</f>
        <v/>
      </c>
      <c r="D301">
        <f>Months!D301</f>
        <v/>
      </c>
      <c r="E301">
        <f>SUM(V301:AG301)</f>
        <v/>
      </c>
      <c r="F301">
        <f>MAX(0,ROUND(C301+D301-E301,2))</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f>IF(AH301&lt;=0,0,ROUND(MIN(AH301,MAX(0,$F301-SUMPRODUCT(($AT$3:$BE$3&lt;AT$3)*$AH301:$AS301))),2))</f>
        <v/>
      </c>
      <c r="AU301">
        <f>IF(AI301&lt;=0,0,ROUND(MIN(AI301,MAX(0,$F301-SUMPRODUCT(($AT$3:$BE$3&lt;AU$3)*$AH301:$AS301))),2))</f>
        <v/>
      </c>
      <c r="AV301">
        <f>IF(AJ301&lt;=0,0,ROUND(MIN(AJ301,MAX(0,$F301-SUMPRODUCT(($AT$3:$BE$3&lt;AV$3)*$AH301:$AS301))),2))</f>
        <v/>
      </c>
      <c r="AW301">
        <f>IF(AK301&lt;=0,0,ROUND(MIN(AK301,MAX(0,$F301-SUMPRODUCT(($AT$3:$BE$3&lt;AW$3)*$AH301:$AS301))),2))</f>
        <v/>
      </c>
      <c r="AX301">
        <f>IF(AL301&lt;=0,0,ROUND(MIN(AL301,MAX(0,$F301-SUMPRODUCT(($AT$3:$BE$3&lt;AX$3)*$AH301:$AS301))),2))</f>
        <v/>
      </c>
      <c r="AY301">
        <f>IF(AM301&lt;=0,0,ROUND(MIN(AM301,MAX(0,$F301-SUMPRODUCT(($AT$3:$BE$3&lt;AY$3)*$AH301:$AS301))),2))</f>
        <v/>
      </c>
      <c r="AZ301">
        <f>IF(AN301&lt;=0,0,ROUND(MIN(AN301,MAX(0,$F301-SUMPRODUCT(($AT$3:$BE$3&lt;AZ$3)*$AH301:$AS301))),2))</f>
        <v/>
      </c>
      <c r="BA301">
        <f>IF(AO301&lt;=0,0,ROUND(MIN(AO301,MAX(0,$F301-SUMPRODUCT(($AT$3:$BE$3&lt;BA$3)*$AH301:$AS301))),2))</f>
        <v/>
      </c>
      <c r="BB301">
        <f>IF(AP301&lt;=0,0,ROUND(MIN(AP301,MAX(0,$F301-SUMPRODUCT(($AT$3:$BE$3&lt;BB$3)*$AH301:$AS301))),2))</f>
        <v/>
      </c>
      <c r="BC301">
        <f>IF(AQ301&lt;=0,0,ROUND(MIN(AQ301,MAX(0,$F301-SUMPRODUCT(($AT$3:$BE$3&lt;BC$3)*$AH301:$AS301))),2))</f>
        <v/>
      </c>
      <c r="BD301">
        <f>IF(AR301&lt;=0,0,ROUND(MIN(AR301,MAX(0,$F301-SUMPRODUCT(($AT$3:$BE$3&lt;BD$3)*$AH301:$AS301))),2))</f>
        <v/>
      </c>
      <c r="BE301">
        <f>IF(AS301&lt;=0,0,ROUND(MIN(AS301,MAX(0,$F301-SUMPRODUCT(($AT$3:$BE$3&lt;BE$3)*$AH301:$AS301))),2))</f>
        <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row>
    <row r="302">
      <c r="A302" t="n">
        <v>297</v>
      </c>
      <c r="B302" s="29">
        <f>Months!B302</f>
        <v/>
      </c>
      <c r="C302">
        <f>Months!C302</f>
        <v/>
      </c>
      <c r="D302">
        <f>Months!D302</f>
        <v/>
      </c>
      <c r="E302">
        <f>SUM(V302:AG302)</f>
        <v/>
      </c>
      <c r="F302">
        <f>MAX(0,ROUND(C302+D302-E302,2))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f>IF(AH302&lt;=0,0,ROUND(MIN(AH302,MAX(0,$F302-SUMPRODUCT(($AT$3:$BE$3&lt;AT$3)*$AH302:$AS302))),2))</f>
        <v/>
      </c>
      <c r="AU302">
        <f>IF(AI302&lt;=0,0,ROUND(MIN(AI302,MAX(0,$F302-SUMPRODUCT(($AT$3:$BE$3&lt;AU$3)*$AH302:$AS302))),2))</f>
        <v/>
      </c>
      <c r="AV302">
        <f>IF(AJ302&lt;=0,0,ROUND(MIN(AJ302,MAX(0,$F302-SUMPRODUCT(($AT$3:$BE$3&lt;AV$3)*$AH302:$AS302))),2))</f>
        <v/>
      </c>
      <c r="AW302">
        <f>IF(AK302&lt;=0,0,ROUND(MIN(AK302,MAX(0,$F302-SUMPRODUCT(($AT$3:$BE$3&lt;AW$3)*$AH302:$AS302))),2))</f>
        <v/>
      </c>
      <c r="AX302">
        <f>IF(AL302&lt;=0,0,ROUND(MIN(AL302,MAX(0,$F302-SUMPRODUCT(($AT$3:$BE$3&lt;AX$3)*$AH302:$AS302))),2))</f>
        <v/>
      </c>
      <c r="AY302">
        <f>IF(AM302&lt;=0,0,ROUND(MIN(AM302,MAX(0,$F302-SUMPRODUCT(($AT$3:$BE$3&lt;AY$3)*$AH302:$AS302))),2))</f>
        <v/>
      </c>
      <c r="AZ302">
        <f>IF(AN302&lt;=0,0,ROUND(MIN(AN302,MAX(0,$F302-SUMPRODUCT(($AT$3:$BE$3&lt;AZ$3)*$AH302:$AS302))),2))</f>
        <v/>
      </c>
      <c r="BA302">
        <f>IF(AO302&lt;=0,0,ROUND(MIN(AO302,MAX(0,$F302-SUMPRODUCT(($AT$3:$BE$3&lt;BA$3)*$AH302:$AS302))),2))</f>
        <v/>
      </c>
      <c r="BB302">
        <f>IF(AP302&lt;=0,0,ROUND(MIN(AP302,MAX(0,$F302-SUMPRODUCT(($AT$3:$BE$3&lt;BB$3)*$AH302:$AS302))),2))</f>
        <v/>
      </c>
      <c r="BC302">
        <f>IF(AQ302&lt;=0,0,ROUND(MIN(AQ302,MAX(0,$F302-SUMPRODUCT(($AT$3:$BE$3&lt;BC$3)*$AH302:$AS302))),2))</f>
        <v/>
      </c>
      <c r="BD302">
        <f>IF(AR302&lt;=0,0,ROUND(MIN(AR302,MAX(0,$F302-SUMPRODUCT(($AT$3:$BE$3&lt;BD$3)*$AH302:$AS302))),2))</f>
        <v/>
      </c>
      <c r="BE302">
        <f>IF(AS302&lt;=0,0,ROUND(MIN(AS302,MAX(0,$F302-SUMPRODUCT(($AT$3:$BE$3&lt;BE$3)*$AH302:$AS302))),2))</f>
        <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row>
    <row r="303">
      <c r="A303" t="n">
        <v>298</v>
      </c>
      <c r="B303" s="29">
        <f>Months!B303</f>
        <v/>
      </c>
      <c r="C303">
        <f>Months!C303</f>
        <v/>
      </c>
      <c r="D303">
        <f>Months!D303</f>
        <v/>
      </c>
      <c r="E303">
        <f>SUM(V303:AG303)</f>
        <v/>
      </c>
      <c r="F303">
        <f>MAX(0,ROUND(C303+D303-E303,2))</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f>IF(AH303&lt;=0,0,ROUND(MIN(AH303,MAX(0,$F303-SUMPRODUCT(($AT$3:$BE$3&lt;AT$3)*$AH303:$AS303))),2))</f>
        <v/>
      </c>
      <c r="AU303">
        <f>IF(AI303&lt;=0,0,ROUND(MIN(AI303,MAX(0,$F303-SUMPRODUCT(($AT$3:$BE$3&lt;AU$3)*$AH303:$AS303))),2))</f>
        <v/>
      </c>
      <c r="AV303">
        <f>IF(AJ303&lt;=0,0,ROUND(MIN(AJ303,MAX(0,$F303-SUMPRODUCT(($AT$3:$BE$3&lt;AV$3)*$AH303:$AS303))),2))</f>
        <v/>
      </c>
      <c r="AW303">
        <f>IF(AK303&lt;=0,0,ROUND(MIN(AK303,MAX(0,$F303-SUMPRODUCT(($AT$3:$BE$3&lt;AW$3)*$AH303:$AS303))),2))</f>
        <v/>
      </c>
      <c r="AX303">
        <f>IF(AL303&lt;=0,0,ROUND(MIN(AL303,MAX(0,$F303-SUMPRODUCT(($AT$3:$BE$3&lt;AX$3)*$AH303:$AS303))),2))</f>
        <v/>
      </c>
      <c r="AY303">
        <f>IF(AM303&lt;=0,0,ROUND(MIN(AM303,MAX(0,$F303-SUMPRODUCT(($AT$3:$BE$3&lt;AY$3)*$AH303:$AS303))),2))</f>
        <v/>
      </c>
      <c r="AZ303">
        <f>IF(AN303&lt;=0,0,ROUND(MIN(AN303,MAX(0,$F303-SUMPRODUCT(($AT$3:$BE$3&lt;AZ$3)*$AH303:$AS303))),2))</f>
        <v/>
      </c>
      <c r="BA303">
        <f>IF(AO303&lt;=0,0,ROUND(MIN(AO303,MAX(0,$F303-SUMPRODUCT(($AT$3:$BE$3&lt;BA$3)*$AH303:$AS303))),2))</f>
        <v/>
      </c>
      <c r="BB303">
        <f>IF(AP303&lt;=0,0,ROUND(MIN(AP303,MAX(0,$F303-SUMPRODUCT(($AT$3:$BE$3&lt;BB$3)*$AH303:$AS303))),2))</f>
        <v/>
      </c>
      <c r="BC303">
        <f>IF(AQ303&lt;=0,0,ROUND(MIN(AQ303,MAX(0,$F303-SUMPRODUCT(($AT$3:$BE$3&lt;BC$3)*$AH303:$AS303))),2))</f>
        <v/>
      </c>
      <c r="BD303">
        <f>IF(AR303&lt;=0,0,ROUND(MIN(AR303,MAX(0,$F303-SUMPRODUCT(($AT$3:$BE$3&lt;BD$3)*$AH303:$AS303))),2))</f>
        <v/>
      </c>
      <c r="BE303">
        <f>IF(AS303&lt;=0,0,ROUND(MIN(AS303,MAX(0,$F303-SUMPRODUCT(($AT$3:$BE$3&lt;BE$3)*$AH303:$AS303))),2))</f>
        <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row>
    <row r="304">
      <c r="A304" t="n">
        <v>299</v>
      </c>
      <c r="B304" s="29">
        <f>Months!B304</f>
        <v/>
      </c>
      <c r="C304">
        <f>Months!C304</f>
        <v/>
      </c>
      <c r="D304">
        <f>Months!D304</f>
        <v/>
      </c>
      <c r="E304">
        <f>SUM(V304:AG304)</f>
        <v/>
      </c>
      <c r="F304">
        <f>MAX(0,ROUND(C304+D304-E304,2))</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f>IF(AH304&lt;=0,0,ROUND(MIN(AH304,MAX(0,$F304-SUMPRODUCT(($AT$3:$BE$3&lt;AT$3)*$AH304:$AS304))),2))</f>
        <v/>
      </c>
      <c r="AU304">
        <f>IF(AI304&lt;=0,0,ROUND(MIN(AI304,MAX(0,$F304-SUMPRODUCT(($AT$3:$BE$3&lt;AU$3)*$AH304:$AS304))),2))</f>
        <v/>
      </c>
      <c r="AV304">
        <f>IF(AJ304&lt;=0,0,ROUND(MIN(AJ304,MAX(0,$F304-SUMPRODUCT(($AT$3:$BE$3&lt;AV$3)*$AH304:$AS304))),2))</f>
        <v/>
      </c>
      <c r="AW304">
        <f>IF(AK304&lt;=0,0,ROUND(MIN(AK304,MAX(0,$F304-SUMPRODUCT(($AT$3:$BE$3&lt;AW$3)*$AH304:$AS304))),2))</f>
        <v/>
      </c>
      <c r="AX304">
        <f>IF(AL304&lt;=0,0,ROUND(MIN(AL304,MAX(0,$F304-SUMPRODUCT(($AT$3:$BE$3&lt;AX$3)*$AH304:$AS304))),2))</f>
        <v/>
      </c>
      <c r="AY304">
        <f>IF(AM304&lt;=0,0,ROUND(MIN(AM304,MAX(0,$F304-SUMPRODUCT(($AT$3:$BE$3&lt;AY$3)*$AH304:$AS304))),2))</f>
        <v/>
      </c>
      <c r="AZ304">
        <f>IF(AN304&lt;=0,0,ROUND(MIN(AN304,MAX(0,$F304-SUMPRODUCT(($AT$3:$BE$3&lt;AZ$3)*$AH304:$AS304))),2))</f>
        <v/>
      </c>
      <c r="BA304">
        <f>IF(AO304&lt;=0,0,ROUND(MIN(AO304,MAX(0,$F304-SUMPRODUCT(($AT$3:$BE$3&lt;BA$3)*$AH304:$AS304))),2))</f>
        <v/>
      </c>
      <c r="BB304">
        <f>IF(AP304&lt;=0,0,ROUND(MIN(AP304,MAX(0,$F304-SUMPRODUCT(($AT$3:$BE$3&lt;BB$3)*$AH304:$AS304))),2))</f>
        <v/>
      </c>
      <c r="BC304">
        <f>IF(AQ304&lt;=0,0,ROUND(MIN(AQ304,MAX(0,$F304-SUMPRODUCT(($AT$3:$BE$3&lt;BC$3)*$AH304:$AS304))),2))</f>
        <v/>
      </c>
      <c r="BD304">
        <f>IF(AR304&lt;=0,0,ROUND(MIN(AR304,MAX(0,$F304-SUMPRODUCT(($AT$3:$BE$3&lt;BD$3)*$AH304:$AS304))),2))</f>
        <v/>
      </c>
      <c r="BE304">
        <f>IF(AS304&lt;=0,0,ROUND(MIN(AS304,MAX(0,$F304-SUMPRODUCT(($AT$3:$BE$3&lt;BE$3)*$AH304:$AS304))),2))</f>
        <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row>
    <row r="305">
      <c r="A305" t="n">
        <v>300</v>
      </c>
      <c r="B305" s="29">
        <f>Months!B305</f>
        <v/>
      </c>
      <c r="C305">
        <f>Months!C305</f>
        <v/>
      </c>
      <c r="D305">
        <f>Months!D305</f>
        <v/>
      </c>
      <c r="E305">
        <f>SUM(V305:AG305)</f>
        <v/>
      </c>
      <c r="F305">
        <f>MAX(0,ROUND(C305+D305-E305,2))</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f>IF(AH305&lt;=0,0,ROUND(MIN(AH305,MAX(0,$F305-SUMPRODUCT(($AT$3:$BE$3&lt;AT$3)*$AH305:$AS305))),2))</f>
        <v/>
      </c>
      <c r="AU305">
        <f>IF(AI305&lt;=0,0,ROUND(MIN(AI305,MAX(0,$F305-SUMPRODUCT(($AT$3:$BE$3&lt;AU$3)*$AH305:$AS305))),2))</f>
        <v/>
      </c>
      <c r="AV305">
        <f>IF(AJ305&lt;=0,0,ROUND(MIN(AJ305,MAX(0,$F305-SUMPRODUCT(($AT$3:$BE$3&lt;AV$3)*$AH305:$AS305))),2))</f>
        <v/>
      </c>
      <c r="AW305">
        <f>IF(AK305&lt;=0,0,ROUND(MIN(AK305,MAX(0,$F305-SUMPRODUCT(($AT$3:$BE$3&lt;AW$3)*$AH305:$AS305))),2))</f>
        <v/>
      </c>
      <c r="AX305">
        <f>IF(AL305&lt;=0,0,ROUND(MIN(AL305,MAX(0,$F305-SUMPRODUCT(($AT$3:$BE$3&lt;AX$3)*$AH305:$AS305))),2))</f>
        <v/>
      </c>
      <c r="AY305">
        <f>IF(AM305&lt;=0,0,ROUND(MIN(AM305,MAX(0,$F305-SUMPRODUCT(($AT$3:$BE$3&lt;AY$3)*$AH305:$AS305))),2))</f>
        <v/>
      </c>
      <c r="AZ305">
        <f>IF(AN305&lt;=0,0,ROUND(MIN(AN305,MAX(0,$F305-SUMPRODUCT(($AT$3:$BE$3&lt;AZ$3)*$AH305:$AS305))),2))</f>
        <v/>
      </c>
      <c r="BA305">
        <f>IF(AO305&lt;=0,0,ROUND(MIN(AO305,MAX(0,$F305-SUMPRODUCT(($AT$3:$BE$3&lt;BA$3)*$AH305:$AS305))),2))</f>
        <v/>
      </c>
      <c r="BB305">
        <f>IF(AP305&lt;=0,0,ROUND(MIN(AP305,MAX(0,$F305-SUMPRODUCT(($AT$3:$BE$3&lt;BB$3)*$AH305:$AS305))),2))</f>
        <v/>
      </c>
      <c r="BC305">
        <f>IF(AQ305&lt;=0,0,ROUND(MIN(AQ305,MAX(0,$F305-SUMPRODUCT(($AT$3:$BE$3&lt;BC$3)*$AH305:$AS305))),2))</f>
        <v/>
      </c>
      <c r="BD305">
        <f>IF(AR305&lt;=0,0,ROUND(MIN(AR305,MAX(0,$F305-SUMPRODUCT(($AT$3:$BE$3&lt;BD$3)*$AH305:$AS305))),2))</f>
        <v/>
      </c>
      <c r="BE305">
        <f>IF(AS305&lt;=0,0,ROUND(MIN(AS305,MAX(0,$F305-SUMPRODUCT(($AT$3:$BE$3&lt;BE$3)*$AH305:$AS305))),2))</f>
        <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row>
    <row r="306">
      <c r="A306" t="n">
        <v>301</v>
      </c>
      <c r="B306" s="29">
        <f>Months!B306</f>
        <v/>
      </c>
      <c r="C306">
        <f>Months!C306</f>
        <v/>
      </c>
      <c r="D306">
        <f>Months!D306</f>
        <v/>
      </c>
      <c r="E306">
        <f>SUM(V306:AG306)</f>
        <v/>
      </c>
      <c r="F306">
        <f>MAX(0,ROUND(C306+D306-E306,2))</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f>IF(AH306&lt;=0,0,ROUND(MIN(AH306,MAX(0,$F306-SUMPRODUCT(($AT$3:$BE$3&lt;AT$3)*$AH306:$AS306))),2))</f>
        <v/>
      </c>
      <c r="AU306">
        <f>IF(AI306&lt;=0,0,ROUND(MIN(AI306,MAX(0,$F306-SUMPRODUCT(($AT$3:$BE$3&lt;AU$3)*$AH306:$AS306))),2))</f>
        <v/>
      </c>
      <c r="AV306">
        <f>IF(AJ306&lt;=0,0,ROUND(MIN(AJ306,MAX(0,$F306-SUMPRODUCT(($AT$3:$BE$3&lt;AV$3)*$AH306:$AS306))),2))</f>
        <v/>
      </c>
      <c r="AW306">
        <f>IF(AK306&lt;=0,0,ROUND(MIN(AK306,MAX(0,$F306-SUMPRODUCT(($AT$3:$BE$3&lt;AW$3)*$AH306:$AS306))),2))</f>
        <v/>
      </c>
      <c r="AX306">
        <f>IF(AL306&lt;=0,0,ROUND(MIN(AL306,MAX(0,$F306-SUMPRODUCT(($AT$3:$BE$3&lt;AX$3)*$AH306:$AS306))),2))</f>
        <v/>
      </c>
      <c r="AY306">
        <f>IF(AM306&lt;=0,0,ROUND(MIN(AM306,MAX(0,$F306-SUMPRODUCT(($AT$3:$BE$3&lt;AY$3)*$AH306:$AS306))),2))</f>
        <v/>
      </c>
      <c r="AZ306">
        <f>IF(AN306&lt;=0,0,ROUND(MIN(AN306,MAX(0,$F306-SUMPRODUCT(($AT$3:$BE$3&lt;AZ$3)*$AH306:$AS306))),2))</f>
        <v/>
      </c>
      <c r="BA306">
        <f>IF(AO306&lt;=0,0,ROUND(MIN(AO306,MAX(0,$F306-SUMPRODUCT(($AT$3:$BE$3&lt;BA$3)*$AH306:$AS306))),2))</f>
        <v/>
      </c>
      <c r="BB306">
        <f>IF(AP306&lt;=0,0,ROUND(MIN(AP306,MAX(0,$F306-SUMPRODUCT(($AT$3:$BE$3&lt;BB$3)*$AH306:$AS306))),2))</f>
        <v/>
      </c>
      <c r="BC306">
        <f>IF(AQ306&lt;=0,0,ROUND(MIN(AQ306,MAX(0,$F306-SUMPRODUCT(($AT$3:$BE$3&lt;BC$3)*$AH306:$AS306))),2))</f>
        <v/>
      </c>
      <c r="BD306">
        <f>IF(AR306&lt;=0,0,ROUND(MIN(AR306,MAX(0,$F306-SUMPRODUCT(($AT$3:$BE$3&lt;BD$3)*$AH306:$AS306))),2))</f>
        <v/>
      </c>
      <c r="BE306">
        <f>IF(AS306&lt;=0,0,ROUND(MIN(AS306,MAX(0,$F306-SUMPRODUCT(($AT$3:$BE$3&lt;BE$3)*$AH306:$AS306))),2))</f>
        <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row>
    <row r="307">
      <c r="A307" t="n">
        <v>302</v>
      </c>
      <c r="B307" s="29">
        <f>Months!B307</f>
        <v/>
      </c>
      <c r="C307">
        <f>Months!C307</f>
        <v/>
      </c>
      <c r="D307">
        <f>Months!D307</f>
        <v/>
      </c>
      <c r="E307">
        <f>SUM(V307:AG307)</f>
        <v/>
      </c>
      <c r="F307">
        <f>MAX(0,ROUND(C307+D307-E307,2))</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f>IF(AH307&lt;=0,0,ROUND(MIN(AH307,MAX(0,$F307-SUMPRODUCT(($AT$3:$BE$3&lt;AT$3)*$AH307:$AS307))),2))</f>
        <v/>
      </c>
      <c r="AU307">
        <f>IF(AI307&lt;=0,0,ROUND(MIN(AI307,MAX(0,$F307-SUMPRODUCT(($AT$3:$BE$3&lt;AU$3)*$AH307:$AS307))),2))</f>
        <v/>
      </c>
      <c r="AV307">
        <f>IF(AJ307&lt;=0,0,ROUND(MIN(AJ307,MAX(0,$F307-SUMPRODUCT(($AT$3:$BE$3&lt;AV$3)*$AH307:$AS307))),2))</f>
        <v/>
      </c>
      <c r="AW307">
        <f>IF(AK307&lt;=0,0,ROUND(MIN(AK307,MAX(0,$F307-SUMPRODUCT(($AT$3:$BE$3&lt;AW$3)*$AH307:$AS307))),2))</f>
        <v/>
      </c>
      <c r="AX307">
        <f>IF(AL307&lt;=0,0,ROUND(MIN(AL307,MAX(0,$F307-SUMPRODUCT(($AT$3:$BE$3&lt;AX$3)*$AH307:$AS307))),2))</f>
        <v/>
      </c>
      <c r="AY307">
        <f>IF(AM307&lt;=0,0,ROUND(MIN(AM307,MAX(0,$F307-SUMPRODUCT(($AT$3:$BE$3&lt;AY$3)*$AH307:$AS307))),2))</f>
        <v/>
      </c>
      <c r="AZ307">
        <f>IF(AN307&lt;=0,0,ROUND(MIN(AN307,MAX(0,$F307-SUMPRODUCT(($AT$3:$BE$3&lt;AZ$3)*$AH307:$AS307))),2))</f>
        <v/>
      </c>
      <c r="BA307">
        <f>IF(AO307&lt;=0,0,ROUND(MIN(AO307,MAX(0,$F307-SUMPRODUCT(($AT$3:$BE$3&lt;BA$3)*$AH307:$AS307))),2))</f>
        <v/>
      </c>
      <c r="BB307">
        <f>IF(AP307&lt;=0,0,ROUND(MIN(AP307,MAX(0,$F307-SUMPRODUCT(($AT$3:$BE$3&lt;BB$3)*$AH307:$AS307))),2))</f>
        <v/>
      </c>
      <c r="BC307">
        <f>IF(AQ307&lt;=0,0,ROUND(MIN(AQ307,MAX(0,$F307-SUMPRODUCT(($AT$3:$BE$3&lt;BC$3)*$AH307:$AS307))),2))</f>
        <v/>
      </c>
      <c r="BD307">
        <f>IF(AR307&lt;=0,0,ROUND(MIN(AR307,MAX(0,$F307-SUMPRODUCT(($AT$3:$BE$3&lt;BD$3)*$AH307:$AS307))),2))</f>
        <v/>
      </c>
      <c r="BE307">
        <f>IF(AS307&lt;=0,0,ROUND(MIN(AS307,MAX(0,$F307-SUMPRODUCT(($AT$3:$BE$3&lt;BE$3)*$AH307:$AS307))),2))</f>
        <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row>
    <row r="308">
      <c r="A308" t="n">
        <v>303</v>
      </c>
      <c r="B308" s="29">
        <f>Months!B308</f>
        <v/>
      </c>
      <c r="C308">
        <f>Months!C308</f>
        <v/>
      </c>
      <c r="D308">
        <f>Months!D308</f>
        <v/>
      </c>
      <c r="E308">
        <f>SUM(V308:AG308)</f>
        <v/>
      </c>
      <c r="F308">
        <f>MAX(0,ROUND(C308+D308-E308,2))</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f>IF(AH308&lt;=0,0,ROUND(MIN(AH308,MAX(0,$F308-SUMPRODUCT(($AT$3:$BE$3&lt;AT$3)*$AH308:$AS308))),2))</f>
        <v/>
      </c>
      <c r="AU308">
        <f>IF(AI308&lt;=0,0,ROUND(MIN(AI308,MAX(0,$F308-SUMPRODUCT(($AT$3:$BE$3&lt;AU$3)*$AH308:$AS308))),2))</f>
        <v/>
      </c>
      <c r="AV308">
        <f>IF(AJ308&lt;=0,0,ROUND(MIN(AJ308,MAX(0,$F308-SUMPRODUCT(($AT$3:$BE$3&lt;AV$3)*$AH308:$AS308))),2))</f>
        <v/>
      </c>
      <c r="AW308">
        <f>IF(AK308&lt;=0,0,ROUND(MIN(AK308,MAX(0,$F308-SUMPRODUCT(($AT$3:$BE$3&lt;AW$3)*$AH308:$AS308))),2))</f>
        <v/>
      </c>
      <c r="AX308">
        <f>IF(AL308&lt;=0,0,ROUND(MIN(AL308,MAX(0,$F308-SUMPRODUCT(($AT$3:$BE$3&lt;AX$3)*$AH308:$AS308))),2))</f>
        <v/>
      </c>
      <c r="AY308">
        <f>IF(AM308&lt;=0,0,ROUND(MIN(AM308,MAX(0,$F308-SUMPRODUCT(($AT$3:$BE$3&lt;AY$3)*$AH308:$AS308))),2))</f>
        <v/>
      </c>
      <c r="AZ308">
        <f>IF(AN308&lt;=0,0,ROUND(MIN(AN308,MAX(0,$F308-SUMPRODUCT(($AT$3:$BE$3&lt;AZ$3)*$AH308:$AS308))),2))</f>
        <v/>
      </c>
      <c r="BA308">
        <f>IF(AO308&lt;=0,0,ROUND(MIN(AO308,MAX(0,$F308-SUMPRODUCT(($AT$3:$BE$3&lt;BA$3)*$AH308:$AS308))),2))</f>
        <v/>
      </c>
      <c r="BB308">
        <f>IF(AP308&lt;=0,0,ROUND(MIN(AP308,MAX(0,$F308-SUMPRODUCT(($AT$3:$BE$3&lt;BB$3)*$AH308:$AS308))),2))</f>
        <v/>
      </c>
      <c r="BC308">
        <f>IF(AQ308&lt;=0,0,ROUND(MIN(AQ308,MAX(0,$F308-SUMPRODUCT(($AT$3:$BE$3&lt;BC$3)*$AH308:$AS308))),2))</f>
        <v/>
      </c>
      <c r="BD308">
        <f>IF(AR308&lt;=0,0,ROUND(MIN(AR308,MAX(0,$F308-SUMPRODUCT(($AT$3:$BE$3&lt;BD$3)*$AH308:$AS308))),2))</f>
        <v/>
      </c>
      <c r="BE308">
        <f>IF(AS308&lt;=0,0,ROUND(MIN(AS308,MAX(0,$F308-SUMPRODUCT(($AT$3:$BE$3&lt;BE$3)*$AH308:$AS308))),2))</f>
        <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row>
    <row r="309">
      <c r="A309" t="n">
        <v>304</v>
      </c>
      <c r="B309" s="29">
        <f>Months!B309</f>
        <v/>
      </c>
      <c r="C309">
        <f>Months!C309</f>
        <v/>
      </c>
      <c r="D309">
        <f>Months!D309</f>
        <v/>
      </c>
      <c r="E309">
        <f>SUM(V309:AG309)</f>
        <v/>
      </c>
      <c r="F309">
        <f>MAX(0,ROUND(C309+D309-E309,2))</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f>IF(AH309&lt;=0,0,ROUND(MIN(AH309,MAX(0,$F309-SUMPRODUCT(($AT$3:$BE$3&lt;AT$3)*$AH309:$AS309))),2))</f>
        <v/>
      </c>
      <c r="AU309">
        <f>IF(AI309&lt;=0,0,ROUND(MIN(AI309,MAX(0,$F309-SUMPRODUCT(($AT$3:$BE$3&lt;AU$3)*$AH309:$AS309))),2))</f>
        <v/>
      </c>
      <c r="AV309">
        <f>IF(AJ309&lt;=0,0,ROUND(MIN(AJ309,MAX(0,$F309-SUMPRODUCT(($AT$3:$BE$3&lt;AV$3)*$AH309:$AS309))),2))</f>
        <v/>
      </c>
      <c r="AW309">
        <f>IF(AK309&lt;=0,0,ROUND(MIN(AK309,MAX(0,$F309-SUMPRODUCT(($AT$3:$BE$3&lt;AW$3)*$AH309:$AS309))),2))</f>
        <v/>
      </c>
      <c r="AX309">
        <f>IF(AL309&lt;=0,0,ROUND(MIN(AL309,MAX(0,$F309-SUMPRODUCT(($AT$3:$BE$3&lt;AX$3)*$AH309:$AS309))),2))</f>
        <v/>
      </c>
      <c r="AY309">
        <f>IF(AM309&lt;=0,0,ROUND(MIN(AM309,MAX(0,$F309-SUMPRODUCT(($AT$3:$BE$3&lt;AY$3)*$AH309:$AS309))),2))</f>
        <v/>
      </c>
      <c r="AZ309">
        <f>IF(AN309&lt;=0,0,ROUND(MIN(AN309,MAX(0,$F309-SUMPRODUCT(($AT$3:$BE$3&lt;AZ$3)*$AH309:$AS309))),2))</f>
        <v/>
      </c>
      <c r="BA309">
        <f>IF(AO309&lt;=0,0,ROUND(MIN(AO309,MAX(0,$F309-SUMPRODUCT(($AT$3:$BE$3&lt;BA$3)*$AH309:$AS309))),2))</f>
        <v/>
      </c>
      <c r="BB309">
        <f>IF(AP309&lt;=0,0,ROUND(MIN(AP309,MAX(0,$F309-SUMPRODUCT(($AT$3:$BE$3&lt;BB$3)*$AH309:$AS309))),2))</f>
        <v/>
      </c>
      <c r="BC309">
        <f>IF(AQ309&lt;=0,0,ROUND(MIN(AQ309,MAX(0,$F309-SUMPRODUCT(($AT$3:$BE$3&lt;BC$3)*$AH309:$AS309))),2))</f>
        <v/>
      </c>
      <c r="BD309">
        <f>IF(AR309&lt;=0,0,ROUND(MIN(AR309,MAX(0,$F309-SUMPRODUCT(($AT$3:$BE$3&lt;BD$3)*$AH309:$AS309))),2))</f>
        <v/>
      </c>
      <c r="BE309">
        <f>IF(AS309&lt;=0,0,ROUND(MIN(AS309,MAX(0,$F309-SUMPRODUCT(($AT$3:$BE$3&lt;BE$3)*$AH309:$AS309))),2))</f>
        <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row>
    <row r="310">
      <c r="A310" t="n">
        <v>305</v>
      </c>
      <c r="B310" s="29">
        <f>Months!B310</f>
        <v/>
      </c>
      <c r="C310">
        <f>Months!C310</f>
        <v/>
      </c>
      <c r="D310">
        <f>Months!D310</f>
        <v/>
      </c>
      <c r="E310">
        <f>SUM(V310:AG310)</f>
        <v/>
      </c>
      <c r="F310">
        <f>MAX(0,ROUND(C310+D310-E310,2))</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f>IF(AH310&lt;=0,0,ROUND(MIN(AH310,MAX(0,$F310-SUMPRODUCT(($AT$3:$BE$3&lt;AT$3)*$AH310:$AS310))),2))</f>
        <v/>
      </c>
      <c r="AU310">
        <f>IF(AI310&lt;=0,0,ROUND(MIN(AI310,MAX(0,$F310-SUMPRODUCT(($AT$3:$BE$3&lt;AU$3)*$AH310:$AS310))),2))</f>
        <v/>
      </c>
      <c r="AV310">
        <f>IF(AJ310&lt;=0,0,ROUND(MIN(AJ310,MAX(0,$F310-SUMPRODUCT(($AT$3:$BE$3&lt;AV$3)*$AH310:$AS310))),2))</f>
        <v/>
      </c>
      <c r="AW310">
        <f>IF(AK310&lt;=0,0,ROUND(MIN(AK310,MAX(0,$F310-SUMPRODUCT(($AT$3:$BE$3&lt;AW$3)*$AH310:$AS310))),2))</f>
        <v/>
      </c>
      <c r="AX310">
        <f>IF(AL310&lt;=0,0,ROUND(MIN(AL310,MAX(0,$F310-SUMPRODUCT(($AT$3:$BE$3&lt;AX$3)*$AH310:$AS310))),2))</f>
        <v/>
      </c>
      <c r="AY310">
        <f>IF(AM310&lt;=0,0,ROUND(MIN(AM310,MAX(0,$F310-SUMPRODUCT(($AT$3:$BE$3&lt;AY$3)*$AH310:$AS310))),2))</f>
        <v/>
      </c>
      <c r="AZ310">
        <f>IF(AN310&lt;=0,0,ROUND(MIN(AN310,MAX(0,$F310-SUMPRODUCT(($AT$3:$BE$3&lt;AZ$3)*$AH310:$AS310))),2))</f>
        <v/>
      </c>
      <c r="BA310">
        <f>IF(AO310&lt;=0,0,ROUND(MIN(AO310,MAX(0,$F310-SUMPRODUCT(($AT$3:$BE$3&lt;BA$3)*$AH310:$AS310))),2))</f>
        <v/>
      </c>
      <c r="BB310">
        <f>IF(AP310&lt;=0,0,ROUND(MIN(AP310,MAX(0,$F310-SUMPRODUCT(($AT$3:$BE$3&lt;BB$3)*$AH310:$AS310))),2))</f>
        <v/>
      </c>
      <c r="BC310">
        <f>IF(AQ310&lt;=0,0,ROUND(MIN(AQ310,MAX(0,$F310-SUMPRODUCT(($AT$3:$BE$3&lt;BC$3)*$AH310:$AS310))),2))</f>
        <v/>
      </c>
      <c r="BD310">
        <f>IF(AR310&lt;=0,0,ROUND(MIN(AR310,MAX(0,$F310-SUMPRODUCT(($AT$3:$BE$3&lt;BD$3)*$AH310:$AS310))),2))</f>
        <v/>
      </c>
      <c r="BE310">
        <f>IF(AS310&lt;=0,0,ROUND(MIN(AS310,MAX(0,$F310-SUMPRODUCT(($AT$3:$BE$3&lt;BE$3)*$AH310:$AS310))),2))</f>
        <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row>
    <row r="311">
      <c r="A311" t="n">
        <v>306</v>
      </c>
      <c r="B311" s="29">
        <f>Months!B311</f>
        <v/>
      </c>
      <c r="C311">
        <f>Months!C311</f>
        <v/>
      </c>
      <c r="D311">
        <f>Months!D311</f>
        <v/>
      </c>
      <c r="E311">
        <f>SUM(V311:AG311)</f>
        <v/>
      </c>
      <c r="F311">
        <f>MAX(0,ROUND(C311+D311-E311,2))</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f>IF(AH311&lt;=0,0,ROUND(MIN(AH311,MAX(0,$F311-SUMPRODUCT(($AT$3:$BE$3&lt;AT$3)*$AH311:$AS311))),2))</f>
        <v/>
      </c>
      <c r="AU311">
        <f>IF(AI311&lt;=0,0,ROUND(MIN(AI311,MAX(0,$F311-SUMPRODUCT(($AT$3:$BE$3&lt;AU$3)*$AH311:$AS311))),2))</f>
        <v/>
      </c>
      <c r="AV311">
        <f>IF(AJ311&lt;=0,0,ROUND(MIN(AJ311,MAX(0,$F311-SUMPRODUCT(($AT$3:$BE$3&lt;AV$3)*$AH311:$AS311))),2))</f>
        <v/>
      </c>
      <c r="AW311">
        <f>IF(AK311&lt;=0,0,ROUND(MIN(AK311,MAX(0,$F311-SUMPRODUCT(($AT$3:$BE$3&lt;AW$3)*$AH311:$AS311))),2))</f>
        <v/>
      </c>
      <c r="AX311">
        <f>IF(AL311&lt;=0,0,ROUND(MIN(AL311,MAX(0,$F311-SUMPRODUCT(($AT$3:$BE$3&lt;AX$3)*$AH311:$AS311))),2))</f>
        <v/>
      </c>
      <c r="AY311">
        <f>IF(AM311&lt;=0,0,ROUND(MIN(AM311,MAX(0,$F311-SUMPRODUCT(($AT$3:$BE$3&lt;AY$3)*$AH311:$AS311))),2))</f>
        <v/>
      </c>
      <c r="AZ311">
        <f>IF(AN311&lt;=0,0,ROUND(MIN(AN311,MAX(0,$F311-SUMPRODUCT(($AT$3:$BE$3&lt;AZ$3)*$AH311:$AS311))),2))</f>
        <v/>
      </c>
      <c r="BA311">
        <f>IF(AO311&lt;=0,0,ROUND(MIN(AO311,MAX(0,$F311-SUMPRODUCT(($AT$3:$BE$3&lt;BA$3)*$AH311:$AS311))),2))</f>
        <v/>
      </c>
      <c r="BB311">
        <f>IF(AP311&lt;=0,0,ROUND(MIN(AP311,MAX(0,$F311-SUMPRODUCT(($AT$3:$BE$3&lt;BB$3)*$AH311:$AS311))),2))</f>
        <v/>
      </c>
      <c r="BC311">
        <f>IF(AQ311&lt;=0,0,ROUND(MIN(AQ311,MAX(0,$F311-SUMPRODUCT(($AT$3:$BE$3&lt;BC$3)*$AH311:$AS311))),2))</f>
        <v/>
      </c>
      <c r="BD311">
        <f>IF(AR311&lt;=0,0,ROUND(MIN(AR311,MAX(0,$F311-SUMPRODUCT(($AT$3:$BE$3&lt;BD$3)*$AH311:$AS311))),2))</f>
        <v/>
      </c>
      <c r="BE311">
        <f>IF(AS311&lt;=0,0,ROUND(MIN(AS311,MAX(0,$F311-SUMPRODUCT(($AT$3:$BE$3&lt;BE$3)*$AH311:$AS311))),2))</f>
        <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row>
    <row r="312">
      <c r="A312" t="n">
        <v>307</v>
      </c>
      <c r="B312" s="29">
        <f>Months!B312</f>
        <v/>
      </c>
      <c r="C312">
        <f>Months!C312</f>
        <v/>
      </c>
      <c r="D312">
        <f>Months!D312</f>
        <v/>
      </c>
      <c r="E312">
        <f>SUM(V312:AG312)</f>
        <v/>
      </c>
      <c r="F312">
        <f>MAX(0,ROUND(C312+D312-E312,2))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f>IF(AH312&lt;=0,0,ROUND(MIN(AH312,MAX(0,$F312-SUMPRODUCT(($AT$3:$BE$3&lt;AT$3)*$AH312:$AS312))),2))</f>
        <v/>
      </c>
      <c r="AU312">
        <f>IF(AI312&lt;=0,0,ROUND(MIN(AI312,MAX(0,$F312-SUMPRODUCT(($AT$3:$BE$3&lt;AU$3)*$AH312:$AS312))),2))</f>
        <v/>
      </c>
      <c r="AV312">
        <f>IF(AJ312&lt;=0,0,ROUND(MIN(AJ312,MAX(0,$F312-SUMPRODUCT(($AT$3:$BE$3&lt;AV$3)*$AH312:$AS312))),2))</f>
        <v/>
      </c>
      <c r="AW312">
        <f>IF(AK312&lt;=0,0,ROUND(MIN(AK312,MAX(0,$F312-SUMPRODUCT(($AT$3:$BE$3&lt;AW$3)*$AH312:$AS312))),2))</f>
        <v/>
      </c>
      <c r="AX312">
        <f>IF(AL312&lt;=0,0,ROUND(MIN(AL312,MAX(0,$F312-SUMPRODUCT(($AT$3:$BE$3&lt;AX$3)*$AH312:$AS312))),2))</f>
        <v/>
      </c>
      <c r="AY312">
        <f>IF(AM312&lt;=0,0,ROUND(MIN(AM312,MAX(0,$F312-SUMPRODUCT(($AT$3:$BE$3&lt;AY$3)*$AH312:$AS312))),2))</f>
        <v/>
      </c>
      <c r="AZ312">
        <f>IF(AN312&lt;=0,0,ROUND(MIN(AN312,MAX(0,$F312-SUMPRODUCT(($AT$3:$BE$3&lt;AZ$3)*$AH312:$AS312))),2))</f>
        <v/>
      </c>
      <c r="BA312">
        <f>IF(AO312&lt;=0,0,ROUND(MIN(AO312,MAX(0,$F312-SUMPRODUCT(($AT$3:$BE$3&lt;BA$3)*$AH312:$AS312))),2))</f>
        <v/>
      </c>
      <c r="BB312">
        <f>IF(AP312&lt;=0,0,ROUND(MIN(AP312,MAX(0,$F312-SUMPRODUCT(($AT$3:$BE$3&lt;BB$3)*$AH312:$AS312))),2))</f>
        <v/>
      </c>
      <c r="BC312">
        <f>IF(AQ312&lt;=0,0,ROUND(MIN(AQ312,MAX(0,$F312-SUMPRODUCT(($AT$3:$BE$3&lt;BC$3)*$AH312:$AS312))),2))</f>
        <v/>
      </c>
      <c r="BD312">
        <f>IF(AR312&lt;=0,0,ROUND(MIN(AR312,MAX(0,$F312-SUMPRODUCT(($AT$3:$BE$3&lt;BD$3)*$AH312:$AS312))),2))</f>
        <v/>
      </c>
      <c r="BE312">
        <f>IF(AS312&lt;=0,0,ROUND(MIN(AS312,MAX(0,$F312-SUMPRODUCT(($AT$3:$BE$3&lt;BE$3)*$AH312:$AS312))),2))</f>
        <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row>
    <row r="313">
      <c r="A313" t="n">
        <v>308</v>
      </c>
      <c r="B313" s="29">
        <f>Months!B313</f>
        <v/>
      </c>
      <c r="C313">
        <f>Months!C313</f>
        <v/>
      </c>
      <c r="D313">
        <f>Months!D313</f>
        <v/>
      </c>
      <c r="E313">
        <f>SUM(V313:AG313)</f>
        <v/>
      </c>
      <c r="F313">
        <f>MAX(0,ROUND(C313+D313-E313,2))</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f>IF(AH313&lt;=0,0,ROUND(MIN(AH313,MAX(0,$F313-SUMPRODUCT(($AT$3:$BE$3&lt;AT$3)*$AH313:$AS313))),2))</f>
        <v/>
      </c>
      <c r="AU313">
        <f>IF(AI313&lt;=0,0,ROUND(MIN(AI313,MAX(0,$F313-SUMPRODUCT(($AT$3:$BE$3&lt;AU$3)*$AH313:$AS313))),2))</f>
        <v/>
      </c>
      <c r="AV313">
        <f>IF(AJ313&lt;=0,0,ROUND(MIN(AJ313,MAX(0,$F313-SUMPRODUCT(($AT$3:$BE$3&lt;AV$3)*$AH313:$AS313))),2))</f>
        <v/>
      </c>
      <c r="AW313">
        <f>IF(AK313&lt;=0,0,ROUND(MIN(AK313,MAX(0,$F313-SUMPRODUCT(($AT$3:$BE$3&lt;AW$3)*$AH313:$AS313))),2))</f>
        <v/>
      </c>
      <c r="AX313">
        <f>IF(AL313&lt;=0,0,ROUND(MIN(AL313,MAX(0,$F313-SUMPRODUCT(($AT$3:$BE$3&lt;AX$3)*$AH313:$AS313))),2))</f>
        <v/>
      </c>
      <c r="AY313">
        <f>IF(AM313&lt;=0,0,ROUND(MIN(AM313,MAX(0,$F313-SUMPRODUCT(($AT$3:$BE$3&lt;AY$3)*$AH313:$AS313))),2))</f>
        <v/>
      </c>
      <c r="AZ313">
        <f>IF(AN313&lt;=0,0,ROUND(MIN(AN313,MAX(0,$F313-SUMPRODUCT(($AT$3:$BE$3&lt;AZ$3)*$AH313:$AS313))),2))</f>
        <v/>
      </c>
      <c r="BA313">
        <f>IF(AO313&lt;=0,0,ROUND(MIN(AO313,MAX(0,$F313-SUMPRODUCT(($AT$3:$BE$3&lt;BA$3)*$AH313:$AS313))),2))</f>
        <v/>
      </c>
      <c r="BB313">
        <f>IF(AP313&lt;=0,0,ROUND(MIN(AP313,MAX(0,$F313-SUMPRODUCT(($AT$3:$BE$3&lt;BB$3)*$AH313:$AS313))),2))</f>
        <v/>
      </c>
      <c r="BC313">
        <f>IF(AQ313&lt;=0,0,ROUND(MIN(AQ313,MAX(0,$F313-SUMPRODUCT(($AT$3:$BE$3&lt;BC$3)*$AH313:$AS313))),2))</f>
        <v/>
      </c>
      <c r="BD313">
        <f>IF(AR313&lt;=0,0,ROUND(MIN(AR313,MAX(0,$F313-SUMPRODUCT(($AT$3:$BE$3&lt;BD$3)*$AH313:$AS313))),2))</f>
        <v/>
      </c>
      <c r="BE313">
        <f>IF(AS313&lt;=0,0,ROUND(MIN(AS313,MAX(0,$F313-SUMPRODUCT(($AT$3:$BE$3&lt;BE$3)*$AH313:$AS313))),2))</f>
        <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row>
    <row r="314">
      <c r="A314" t="n">
        <v>309</v>
      </c>
      <c r="B314" s="29">
        <f>Months!B314</f>
        <v/>
      </c>
      <c r="C314">
        <f>Months!C314</f>
        <v/>
      </c>
      <c r="D314">
        <f>Months!D314</f>
        <v/>
      </c>
      <c r="E314">
        <f>SUM(V314:AG314)</f>
        <v/>
      </c>
      <c r="F314">
        <f>MAX(0,ROUND(C314+D314-E314,2))</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f>IF(AH314&lt;=0,0,ROUND(MIN(AH314,MAX(0,$F314-SUMPRODUCT(($AT$3:$BE$3&lt;AT$3)*$AH314:$AS314))),2))</f>
        <v/>
      </c>
      <c r="AU314">
        <f>IF(AI314&lt;=0,0,ROUND(MIN(AI314,MAX(0,$F314-SUMPRODUCT(($AT$3:$BE$3&lt;AU$3)*$AH314:$AS314))),2))</f>
        <v/>
      </c>
      <c r="AV314">
        <f>IF(AJ314&lt;=0,0,ROUND(MIN(AJ314,MAX(0,$F314-SUMPRODUCT(($AT$3:$BE$3&lt;AV$3)*$AH314:$AS314))),2))</f>
        <v/>
      </c>
      <c r="AW314">
        <f>IF(AK314&lt;=0,0,ROUND(MIN(AK314,MAX(0,$F314-SUMPRODUCT(($AT$3:$BE$3&lt;AW$3)*$AH314:$AS314))),2))</f>
        <v/>
      </c>
      <c r="AX314">
        <f>IF(AL314&lt;=0,0,ROUND(MIN(AL314,MAX(0,$F314-SUMPRODUCT(($AT$3:$BE$3&lt;AX$3)*$AH314:$AS314))),2))</f>
        <v/>
      </c>
      <c r="AY314">
        <f>IF(AM314&lt;=0,0,ROUND(MIN(AM314,MAX(0,$F314-SUMPRODUCT(($AT$3:$BE$3&lt;AY$3)*$AH314:$AS314))),2))</f>
        <v/>
      </c>
      <c r="AZ314">
        <f>IF(AN314&lt;=0,0,ROUND(MIN(AN314,MAX(0,$F314-SUMPRODUCT(($AT$3:$BE$3&lt;AZ$3)*$AH314:$AS314))),2))</f>
        <v/>
      </c>
      <c r="BA314">
        <f>IF(AO314&lt;=0,0,ROUND(MIN(AO314,MAX(0,$F314-SUMPRODUCT(($AT$3:$BE$3&lt;BA$3)*$AH314:$AS314))),2))</f>
        <v/>
      </c>
      <c r="BB314">
        <f>IF(AP314&lt;=0,0,ROUND(MIN(AP314,MAX(0,$F314-SUMPRODUCT(($AT$3:$BE$3&lt;BB$3)*$AH314:$AS314))),2))</f>
        <v/>
      </c>
      <c r="BC314">
        <f>IF(AQ314&lt;=0,0,ROUND(MIN(AQ314,MAX(0,$F314-SUMPRODUCT(($AT$3:$BE$3&lt;BC$3)*$AH314:$AS314))),2))</f>
        <v/>
      </c>
      <c r="BD314">
        <f>IF(AR314&lt;=0,0,ROUND(MIN(AR314,MAX(0,$F314-SUMPRODUCT(($AT$3:$BE$3&lt;BD$3)*$AH314:$AS314))),2))</f>
        <v/>
      </c>
      <c r="BE314">
        <f>IF(AS314&lt;=0,0,ROUND(MIN(AS314,MAX(0,$F314-SUMPRODUCT(($AT$3:$BE$3&lt;BE$3)*$AH314:$AS314))),2))</f>
        <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row>
    <row r="315">
      <c r="A315" t="n">
        <v>310</v>
      </c>
      <c r="B315" s="29">
        <f>Months!B315</f>
        <v/>
      </c>
      <c r="C315">
        <f>Months!C315</f>
        <v/>
      </c>
      <c r="D315">
        <f>Months!D315</f>
        <v/>
      </c>
      <c r="E315">
        <f>SUM(V315:AG315)</f>
        <v/>
      </c>
      <c r="F315">
        <f>MAX(0,ROUND(C315+D315-E315,2))</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f>IF(AH315&lt;=0,0,ROUND(MIN(AH315,MAX(0,$F315-SUMPRODUCT(($AT$3:$BE$3&lt;AT$3)*$AH315:$AS315))),2))</f>
        <v/>
      </c>
      <c r="AU315">
        <f>IF(AI315&lt;=0,0,ROUND(MIN(AI315,MAX(0,$F315-SUMPRODUCT(($AT$3:$BE$3&lt;AU$3)*$AH315:$AS315))),2))</f>
        <v/>
      </c>
      <c r="AV315">
        <f>IF(AJ315&lt;=0,0,ROUND(MIN(AJ315,MAX(0,$F315-SUMPRODUCT(($AT$3:$BE$3&lt;AV$3)*$AH315:$AS315))),2))</f>
        <v/>
      </c>
      <c r="AW315">
        <f>IF(AK315&lt;=0,0,ROUND(MIN(AK315,MAX(0,$F315-SUMPRODUCT(($AT$3:$BE$3&lt;AW$3)*$AH315:$AS315))),2))</f>
        <v/>
      </c>
      <c r="AX315">
        <f>IF(AL315&lt;=0,0,ROUND(MIN(AL315,MAX(0,$F315-SUMPRODUCT(($AT$3:$BE$3&lt;AX$3)*$AH315:$AS315))),2))</f>
        <v/>
      </c>
      <c r="AY315">
        <f>IF(AM315&lt;=0,0,ROUND(MIN(AM315,MAX(0,$F315-SUMPRODUCT(($AT$3:$BE$3&lt;AY$3)*$AH315:$AS315))),2))</f>
        <v/>
      </c>
      <c r="AZ315">
        <f>IF(AN315&lt;=0,0,ROUND(MIN(AN315,MAX(0,$F315-SUMPRODUCT(($AT$3:$BE$3&lt;AZ$3)*$AH315:$AS315))),2))</f>
        <v/>
      </c>
      <c r="BA315">
        <f>IF(AO315&lt;=0,0,ROUND(MIN(AO315,MAX(0,$F315-SUMPRODUCT(($AT$3:$BE$3&lt;BA$3)*$AH315:$AS315))),2))</f>
        <v/>
      </c>
      <c r="BB315">
        <f>IF(AP315&lt;=0,0,ROUND(MIN(AP315,MAX(0,$F315-SUMPRODUCT(($AT$3:$BE$3&lt;BB$3)*$AH315:$AS315))),2))</f>
        <v/>
      </c>
      <c r="BC315">
        <f>IF(AQ315&lt;=0,0,ROUND(MIN(AQ315,MAX(0,$F315-SUMPRODUCT(($AT$3:$BE$3&lt;BC$3)*$AH315:$AS315))),2))</f>
        <v/>
      </c>
      <c r="BD315">
        <f>IF(AR315&lt;=0,0,ROUND(MIN(AR315,MAX(0,$F315-SUMPRODUCT(($AT$3:$BE$3&lt;BD$3)*$AH315:$AS315))),2))</f>
        <v/>
      </c>
      <c r="BE315">
        <f>IF(AS315&lt;=0,0,ROUND(MIN(AS315,MAX(0,$F315-SUMPRODUCT(($AT$3:$BE$3&lt;BE$3)*$AH315:$AS315))),2))</f>
        <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row>
    <row r="316">
      <c r="A316" t="n">
        <v>311</v>
      </c>
      <c r="B316" s="29">
        <f>Months!B316</f>
        <v/>
      </c>
      <c r="C316">
        <f>Months!C316</f>
        <v/>
      </c>
      <c r="D316">
        <f>Months!D316</f>
        <v/>
      </c>
      <c r="E316">
        <f>SUM(V316:AG316)</f>
        <v/>
      </c>
      <c r="F316">
        <f>MAX(0,ROUND(C316+D316-E316,2))</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f>IF(AH316&lt;=0,0,ROUND(MIN(AH316,MAX(0,$F316-SUMPRODUCT(($AT$3:$BE$3&lt;AT$3)*$AH316:$AS316))),2))</f>
        <v/>
      </c>
      <c r="AU316">
        <f>IF(AI316&lt;=0,0,ROUND(MIN(AI316,MAX(0,$F316-SUMPRODUCT(($AT$3:$BE$3&lt;AU$3)*$AH316:$AS316))),2))</f>
        <v/>
      </c>
      <c r="AV316">
        <f>IF(AJ316&lt;=0,0,ROUND(MIN(AJ316,MAX(0,$F316-SUMPRODUCT(($AT$3:$BE$3&lt;AV$3)*$AH316:$AS316))),2))</f>
        <v/>
      </c>
      <c r="AW316">
        <f>IF(AK316&lt;=0,0,ROUND(MIN(AK316,MAX(0,$F316-SUMPRODUCT(($AT$3:$BE$3&lt;AW$3)*$AH316:$AS316))),2))</f>
        <v/>
      </c>
      <c r="AX316">
        <f>IF(AL316&lt;=0,0,ROUND(MIN(AL316,MAX(0,$F316-SUMPRODUCT(($AT$3:$BE$3&lt;AX$3)*$AH316:$AS316))),2))</f>
        <v/>
      </c>
      <c r="AY316">
        <f>IF(AM316&lt;=0,0,ROUND(MIN(AM316,MAX(0,$F316-SUMPRODUCT(($AT$3:$BE$3&lt;AY$3)*$AH316:$AS316))),2))</f>
        <v/>
      </c>
      <c r="AZ316">
        <f>IF(AN316&lt;=0,0,ROUND(MIN(AN316,MAX(0,$F316-SUMPRODUCT(($AT$3:$BE$3&lt;AZ$3)*$AH316:$AS316))),2))</f>
        <v/>
      </c>
      <c r="BA316">
        <f>IF(AO316&lt;=0,0,ROUND(MIN(AO316,MAX(0,$F316-SUMPRODUCT(($AT$3:$BE$3&lt;BA$3)*$AH316:$AS316))),2))</f>
        <v/>
      </c>
      <c r="BB316">
        <f>IF(AP316&lt;=0,0,ROUND(MIN(AP316,MAX(0,$F316-SUMPRODUCT(($AT$3:$BE$3&lt;BB$3)*$AH316:$AS316))),2))</f>
        <v/>
      </c>
      <c r="BC316">
        <f>IF(AQ316&lt;=0,0,ROUND(MIN(AQ316,MAX(0,$F316-SUMPRODUCT(($AT$3:$BE$3&lt;BC$3)*$AH316:$AS316))),2))</f>
        <v/>
      </c>
      <c r="BD316">
        <f>IF(AR316&lt;=0,0,ROUND(MIN(AR316,MAX(0,$F316-SUMPRODUCT(($AT$3:$BE$3&lt;BD$3)*$AH316:$AS316))),2))</f>
        <v/>
      </c>
      <c r="BE316">
        <f>IF(AS316&lt;=0,0,ROUND(MIN(AS316,MAX(0,$F316-SUMPRODUCT(($AT$3:$BE$3&lt;BE$3)*$AH316:$AS316))),2))</f>
        <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row>
    <row r="317">
      <c r="A317" t="n">
        <v>312</v>
      </c>
      <c r="B317" s="29">
        <f>Months!B317</f>
        <v/>
      </c>
      <c r="C317">
        <f>Months!C317</f>
        <v/>
      </c>
      <c r="D317">
        <f>Months!D317</f>
        <v/>
      </c>
      <c r="E317">
        <f>SUM(V317:AG317)</f>
        <v/>
      </c>
      <c r="F317">
        <f>MAX(0,ROUND(C317+D317-E317,2))</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f>IF(AH317&lt;=0,0,ROUND(MIN(AH317,MAX(0,$F317-SUMPRODUCT(($AT$3:$BE$3&lt;AT$3)*$AH317:$AS317))),2))</f>
        <v/>
      </c>
      <c r="AU317">
        <f>IF(AI317&lt;=0,0,ROUND(MIN(AI317,MAX(0,$F317-SUMPRODUCT(($AT$3:$BE$3&lt;AU$3)*$AH317:$AS317))),2))</f>
        <v/>
      </c>
      <c r="AV317">
        <f>IF(AJ317&lt;=0,0,ROUND(MIN(AJ317,MAX(0,$F317-SUMPRODUCT(($AT$3:$BE$3&lt;AV$3)*$AH317:$AS317))),2))</f>
        <v/>
      </c>
      <c r="AW317">
        <f>IF(AK317&lt;=0,0,ROUND(MIN(AK317,MAX(0,$F317-SUMPRODUCT(($AT$3:$BE$3&lt;AW$3)*$AH317:$AS317))),2))</f>
        <v/>
      </c>
      <c r="AX317">
        <f>IF(AL317&lt;=0,0,ROUND(MIN(AL317,MAX(0,$F317-SUMPRODUCT(($AT$3:$BE$3&lt;AX$3)*$AH317:$AS317))),2))</f>
        <v/>
      </c>
      <c r="AY317">
        <f>IF(AM317&lt;=0,0,ROUND(MIN(AM317,MAX(0,$F317-SUMPRODUCT(($AT$3:$BE$3&lt;AY$3)*$AH317:$AS317))),2))</f>
        <v/>
      </c>
      <c r="AZ317">
        <f>IF(AN317&lt;=0,0,ROUND(MIN(AN317,MAX(0,$F317-SUMPRODUCT(($AT$3:$BE$3&lt;AZ$3)*$AH317:$AS317))),2))</f>
        <v/>
      </c>
      <c r="BA317">
        <f>IF(AO317&lt;=0,0,ROUND(MIN(AO317,MAX(0,$F317-SUMPRODUCT(($AT$3:$BE$3&lt;BA$3)*$AH317:$AS317))),2))</f>
        <v/>
      </c>
      <c r="BB317">
        <f>IF(AP317&lt;=0,0,ROUND(MIN(AP317,MAX(0,$F317-SUMPRODUCT(($AT$3:$BE$3&lt;BB$3)*$AH317:$AS317))),2))</f>
        <v/>
      </c>
      <c r="BC317">
        <f>IF(AQ317&lt;=0,0,ROUND(MIN(AQ317,MAX(0,$F317-SUMPRODUCT(($AT$3:$BE$3&lt;BC$3)*$AH317:$AS317))),2))</f>
        <v/>
      </c>
      <c r="BD317">
        <f>IF(AR317&lt;=0,0,ROUND(MIN(AR317,MAX(0,$F317-SUMPRODUCT(($AT$3:$BE$3&lt;BD$3)*$AH317:$AS317))),2))</f>
        <v/>
      </c>
      <c r="BE317">
        <f>IF(AS317&lt;=0,0,ROUND(MIN(AS317,MAX(0,$F317-SUMPRODUCT(($AT$3:$BE$3&lt;BE$3)*$AH317:$AS317))),2))</f>
        <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row>
    <row r="318">
      <c r="A318" t="n">
        <v>313</v>
      </c>
      <c r="B318" s="29">
        <f>Months!B318</f>
        <v/>
      </c>
      <c r="C318">
        <f>Months!C318</f>
        <v/>
      </c>
      <c r="D318">
        <f>Months!D318</f>
        <v/>
      </c>
      <c r="E318">
        <f>SUM(V318:AG318)</f>
        <v/>
      </c>
      <c r="F318">
        <f>MAX(0,ROUND(C318+D318-E318,2))</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f>IF(AH318&lt;=0,0,ROUND(MIN(AH318,MAX(0,$F318-SUMPRODUCT(($AT$3:$BE$3&lt;AT$3)*$AH318:$AS318))),2))</f>
        <v/>
      </c>
      <c r="AU318">
        <f>IF(AI318&lt;=0,0,ROUND(MIN(AI318,MAX(0,$F318-SUMPRODUCT(($AT$3:$BE$3&lt;AU$3)*$AH318:$AS318))),2))</f>
        <v/>
      </c>
      <c r="AV318">
        <f>IF(AJ318&lt;=0,0,ROUND(MIN(AJ318,MAX(0,$F318-SUMPRODUCT(($AT$3:$BE$3&lt;AV$3)*$AH318:$AS318))),2))</f>
        <v/>
      </c>
      <c r="AW318">
        <f>IF(AK318&lt;=0,0,ROUND(MIN(AK318,MAX(0,$F318-SUMPRODUCT(($AT$3:$BE$3&lt;AW$3)*$AH318:$AS318))),2))</f>
        <v/>
      </c>
      <c r="AX318">
        <f>IF(AL318&lt;=0,0,ROUND(MIN(AL318,MAX(0,$F318-SUMPRODUCT(($AT$3:$BE$3&lt;AX$3)*$AH318:$AS318))),2))</f>
        <v/>
      </c>
      <c r="AY318">
        <f>IF(AM318&lt;=0,0,ROUND(MIN(AM318,MAX(0,$F318-SUMPRODUCT(($AT$3:$BE$3&lt;AY$3)*$AH318:$AS318))),2))</f>
        <v/>
      </c>
      <c r="AZ318">
        <f>IF(AN318&lt;=0,0,ROUND(MIN(AN318,MAX(0,$F318-SUMPRODUCT(($AT$3:$BE$3&lt;AZ$3)*$AH318:$AS318))),2))</f>
        <v/>
      </c>
      <c r="BA318">
        <f>IF(AO318&lt;=0,0,ROUND(MIN(AO318,MAX(0,$F318-SUMPRODUCT(($AT$3:$BE$3&lt;BA$3)*$AH318:$AS318))),2))</f>
        <v/>
      </c>
      <c r="BB318">
        <f>IF(AP318&lt;=0,0,ROUND(MIN(AP318,MAX(0,$F318-SUMPRODUCT(($AT$3:$BE$3&lt;BB$3)*$AH318:$AS318))),2))</f>
        <v/>
      </c>
      <c r="BC318">
        <f>IF(AQ318&lt;=0,0,ROUND(MIN(AQ318,MAX(0,$F318-SUMPRODUCT(($AT$3:$BE$3&lt;BC$3)*$AH318:$AS318))),2))</f>
        <v/>
      </c>
      <c r="BD318">
        <f>IF(AR318&lt;=0,0,ROUND(MIN(AR318,MAX(0,$F318-SUMPRODUCT(($AT$3:$BE$3&lt;BD$3)*$AH318:$AS318))),2))</f>
        <v/>
      </c>
      <c r="BE318">
        <f>IF(AS318&lt;=0,0,ROUND(MIN(AS318,MAX(0,$F318-SUMPRODUCT(($AT$3:$BE$3&lt;BE$3)*$AH318:$AS318))),2))</f>
        <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row>
    <row r="319">
      <c r="A319" t="n">
        <v>314</v>
      </c>
      <c r="B319" s="29">
        <f>Months!B319</f>
        <v/>
      </c>
      <c r="C319">
        <f>Months!C319</f>
        <v/>
      </c>
      <c r="D319">
        <f>Months!D319</f>
        <v/>
      </c>
      <c r="E319">
        <f>SUM(V319:AG319)</f>
        <v/>
      </c>
      <c r="F319">
        <f>MAX(0,ROUND(C319+D319-E319,2))</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f>IF(AH319&lt;=0,0,ROUND(MIN(AH319,MAX(0,$F319-SUMPRODUCT(($AT$3:$BE$3&lt;AT$3)*$AH319:$AS319))),2))</f>
        <v/>
      </c>
      <c r="AU319">
        <f>IF(AI319&lt;=0,0,ROUND(MIN(AI319,MAX(0,$F319-SUMPRODUCT(($AT$3:$BE$3&lt;AU$3)*$AH319:$AS319))),2))</f>
        <v/>
      </c>
      <c r="AV319">
        <f>IF(AJ319&lt;=0,0,ROUND(MIN(AJ319,MAX(0,$F319-SUMPRODUCT(($AT$3:$BE$3&lt;AV$3)*$AH319:$AS319))),2))</f>
        <v/>
      </c>
      <c r="AW319">
        <f>IF(AK319&lt;=0,0,ROUND(MIN(AK319,MAX(0,$F319-SUMPRODUCT(($AT$3:$BE$3&lt;AW$3)*$AH319:$AS319))),2))</f>
        <v/>
      </c>
      <c r="AX319">
        <f>IF(AL319&lt;=0,0,ROUND(MIN(AL319,MAX(0,$F319-SUMPRODUCT(($AT$3:$BE$3&lt;AX$3)*$AH319:$AS319))),2))</f>
        <v/>
      </c>
      <c r="AY319">
        <f>IF(AM319&lt;=0,0,ROUND(MIN(AM319,MAX(0,$F319-SUMPRODUCT(($AT$3:$BE$3&lt;AY$3)*$AH319:$AS319))),2))</f>
        <v/>
      </c>
      <c r="AZ319">
        <f>IF(AN319&lt;=0,0,ROUND(MIN(AN319,MAX(0,$F319-SUMPRODUCT(($AT$3:$BE$3&lt;AZ$3)*$AH319:$AS319))),2))</f>
        <v/>
      </c>
      <c r="BA319">
        <f>IF(AO319&lt;=0,0,ROUND(MIN(AO319,MAX(0,$F319-SUMPRODUCT(($AT$3:$BE$3&lt;BA$3)*$AH319:$AS319))),2))</f>
        <v/>
      </c>
      <c r="BB319">
        <f>IF(AP319&lt;=0,0,ROUND(MIN(AP319,MAX(0,$F319-SUMPRODUCT(($AT$3:$BE$3&lt;BB$3)*$AH319:$AS319))),2))</f>
        <v/>
      </c>
      <c r="BC319">
        <f>IF(AQ319&lt;=0,0,ROUND(MIN(AQ319,MAX(0,$F319-SUMPRODUCT(($AT$3:$BE$3&lt;BC$3)*$AH319:$AS319))),2))</f>
        <v/>
      </c>
      <c r="BD319">
        <f>IF(AR319&lt;=0,0,ROUND(MIN(AR319,MAX(0,$F319-SUMPRODUCT(($AT$3:$BE$3&lt;BD$3)*$AH319:$AS319))),2))</f>
        <v/>
      </c>
      <c r="BE319">
        <f>IF(AS319&lt;=0,0,ROUND(MIN(AS319,MAX(0,$F319-SUMPRODUCT(($AT$3:$BE$3&lt;BE$3)*$AH319:$AS319))),2))</f>
        <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row>
    <row r="320">
      <c r="A320" t="n">
        <v>315</v>
      </c>
      <c r="B320" s="29">
        <f>Months!B320</f>
        <v/>
      </c>
      <c r="C320">
        <f>Months!C320</f>
        <v/>
      </c>
      <c r="D320">
        <f>Months!D320</f>
        <v/>
      </c>
      <c r="E320">
        <f>SUM(V320:AG320)</f>
        <v/>
      </c>
      <c r="F320">
        <f>MAX(0,ROUND(C320+D320-E320,2))</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f>IF(AH320&lt;=0,0,ROUND(MIN(AH320,MAX(0,$F320-SUMPRODUCT(($AT$3:$BE$3&lt;AT$3)*$AH320:$AS320))),2))</f>
        <v/>
      </c>
      <c r="AU320">
        <f>IF(AI320&lt;=0,0,ROUND(MIN(AI320,MAX(0,$F320-SUMPRODUCT(($AT$3:$BE$3&lt;AU$3)*$AH320:$AS320))),2))</f>
        <v/>
      </c>
      <c r="AV320">
        <f>IF(AJ320&lt;=0,0,ROUND(MIN(AJ320,MAX(0,$F320-SUMPRODUCT(($AT$3:$BE$3&lt;AV$3)*$AH320:$AS320))),2))</f>
        <v/>
      </c>
      <c r="AW320">
        <f>IF(AK320&lt;=0,0,ROUND(MIN(AK320,MAX(0,$F320-SUMPRODUCT(($AT$3:$BE$3&lt;AW$3)*$AH320:$AS320))),2))</f>
        <v/>
      </c>
      <c r="AX320">
        <f>IF(AL320&lt;=0,0,ROUND(MIN(AL320,MAX(0,$F320-SUMPRODUCT(($AT$3:$BE$3&lt;AX$3)*$AH320:$AS320))),2))</f>
        <v/>
      </c>
      <c r="AY320">
        <f>IF(AM320&lt;=0,0,ROUND(MIN(AM320,MAX(0,$F320-SUMPRODUCT(($AT$3:$BE$3&lt;AY$3)*$AH320:$AS320))),2))</f>
        <v/>
      </c>
      <c r="AZ320">
        <f>IF(AN320&lt;=0,0,ROUND(MIN(AN320,MAX(0,$F320-SUMPRODUCT(($AT$3:$BE$3&lt;AZ$3)*$AH320:$AS320))),2))</f>
        <v/>
      </c>
      <c r="BA320">
        <f>IF(AO320&lt;=0,0,ROUND(MIN(AO320,MAX(0,$F320-SUMPRODUCT(($AT$3:$BE$3&lt;BA$3)*$AH320:$AS320))),2))</f>
        <v/>
      </c>
      <c r="BB320">
        <f>IF(AP320&lt;=0,0,ROUND(MIN(AP320,MAX(0,$F320-SUMPRODUCT(($AT$3:$BE$3&lt;BB$3)*$AH320:$AS320))),2))</f>
        <v/>
      </c>
      <c r="BC320">
        <f>IF(AQ320&lt;=0,0,ROUND(MIN(AQ320,MAX(0,$F320-SUMPRODUCT(($AT$3:$BE$3&lt;BC$3)*$AH320:$AS320))),2))</f>
        <v/>
      </c>
      <c r="BD320">
        <f>IF(AR320&lt;=0,0,ROUND(MIN(AR320,MAX(0,$F320-SUMPRODUCT(($AT$3:$BE$3&lt;BD$3)*$AH320:$AS320))),2))</f>
        <v/>
      </c>
      <c r="BE320">
        <f>IF(AS320&lt;=0,0,ROUND(MIN(AS320,MAX(0,$F320-SUMPRODUCT(($AT$3:$BE$3&lt;BE$3)*$AH320:$AS320))),2))</f>
        <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row>
    <row r="321">
      <c r="A321" t="n">
        <v>316</v>
      </c>
      <c r="B321" s="29">
        <f>Months!B321</f>
        <v/>
      </c>
      <c r="C321">
        <f>Months!C321</f>
        <v/>
      </c>
      <c r="D321">
        <f>Months!D321</f>
        <v/>
      </c>
      <c r="E321">
        <f>SUM(V321:AG321)</f>
        <v/>
      </c>
      <c r="F321">
        <f>MAX(0,ROUND(C321+D321-E321,2))</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f>IF(AH321&lt;=0,0,ROUND(MIN(AH321,MAX(0,$F321-SUMPRODUCT(($AT$3:$BE$3&lt;AT$3)*$AH321:$AS321))),2))</f>
        <v/>
      </c>
      <c r="AU321">
        <f>IF(AI321&lt;=0,0,ROUND(MIN(AI321,MAX(0,$F321-SUMPRODUCT(($AT$3:$BE$3&lt;AU$3)*$AH321:$AS321))),2))</f>
        <v/>
      </c>
      <c r="AV321">
        <f>IF(AJ321&lt;=0,0,ROUND(MIN(AJ321,MAX(0,$F321-SUMPRODUCT(($AT$3:$BE$3&lt;AV$3)*$AH321:$AS321))),2))</f>
        <v/>
      </c>
      <c r="AW321">
        <f>IF(AK321&lt;=0,0,ROUND(MIN(AK321,MAX(0,$F321-SUMPRODUCT(($AT$3:$BE$3&lt;AW$3)*$AH321:$AS321))),2))</f>
        <v/>
      </c>
      <c r="AX321">
        <f>IF(AL321&lt;=0,0,ROUND(MIN(AL321,MAX(0,$F321-SUMPRODUCT(($AT$3:$BE$3&lt;AX$3)*$AH321:$AS321))),2))</f>
        <v/>
      </c>
      <c r="AY321">
        <f>IF(AM321&lt;=0,0,ROUND(MIN(AM321,MAX(0,$F321-SUMPRODUCT(($AT$3:$BE$3&lt;AY$3)*$AH321:$AS321))),2))</f>
        <v/>
      </c>
      <c r="AZ321">
        <f>IF(AN321&lt;=0,0,ROUND(MIN(AN321,MAX(0,$F321-SUMPRODUCT(($AT$3:$BE$3&lt;AZ$3)*$AH321:$AS321))),2))</f>
        <v/>
      </c>
      <c r="BA321">
        <f>IF(AO321&lt;=0,0,ROUND(MIN(AO321,MAX(0,$F321-SUMPRODUCT(($AT$3:$BE$3&lt;BA$3)*$AH321:$AS321))),2))</f>
        <v/>
      </c>
      <c r="BB321">
        <f>IF(AP321&lt;=0,0,ROUND(MIN(AP321,MAX(0,$F321-SUMPRODUCT(($AT$3:$BE$3&lt;BB$3)*$AH321:$AS321))),2))</f>
        <v/>
      </c>
      <c r="BC321">
        <f>IF(AQ321&lt;=0,0,ROUND(MIN(AQ321,MAX(0,$F321-SUMPRODUCT(($AT$3:$BE$3&lt;BC$3)*$AH321:$AS321))),2))</f>
        <v/>
      </c>
      <c r="BD321">
        <f>IF(AR321&lt;=0,0,ROUND(MIN(AR321,MAX(0,$F321-SUMPRODUCT(($AT$3:$BE$3&lt;BD$3)*$AH321:$AS321))),2))</f>
        <v/>
      </c>
      <c r="BE321">
        <f>IF(AS321&lt;=0,0,ROUND(MIN(AS321,MAX(0,$F321-SUMPRODUCT(($AT$3:$BE$3&lt;BE$3)*$AH321:$AS321))),2))</f>
        <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row>
    <row r="322">
      <c r="A322" t="n">
        <v>317</v>
      </c>
      <c r="B322" s="29">
        <f>Months!B322</f>
        <v/>
      </c>
      <c r="C322">
        <f>Months!C322</f>
        <v/>
      </c>
      <c r="D322">
        <f>Months!D322</f>
        <v/>
      </c>
      <c r="E322">
        <f>SUM(V322:AG322)</f>
        <v/>
      </c>
      <c r="F322">
        <f>MAX(0,ROUND(C322+D322-E322,2))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f>IF(AH322&lt;=0,0,ROUND(MIN(AH322,MAX(0,$F322-SUMPRODUCT(($AT$3:$BE$3&lt;AT$3)*$AH322:$AS322))),2))</f>
        <v/>
      </c>
      <c r="AU322">
        <f>IF(AI322&lt;=0,0,ROUND(MIN(AI322,MAX(0,$F322-SUMPRODUCT(($AT$3:$BE$3&lt;AU$3)*$AH322:$AS322))),2))</f>
        <v/>
      </c>
      <c r="AV322">
        <f>IF(AJ322&lt;=0,0,ROUND(MIN(AJ322,MAX(0,$F322-SUMPRODUCT(($AT$3:$BE$3&lt;AV$3)*$AH322:$AS322))),2))</f>
        <v/>
      </c>
      <c r="AW322">
        <f>IF(AK322&lt;=0,0,ROUND(MIN(AK322,MAX(0,$F322-SUMPRODUCT(($AT$3:$BE$3&lt;AW$3)*$AH322:$AS322))),2))</f>
        <v/>
      </c>
      <c r="AX322">
        <f>IF(AL322&lt;=0,0,ROUND(MIN(AL322,MAX(0,$F322-SUMPRODUCT(($AT$3:$BE$3&lt;AX$3)*$AH322:$AS322))),2))</f>
        <v/>
      </c>
      <c r="AY322">
        <f>IF(AM322&lt;=0,0,ROUND(MIN(AM322,MAX(0,$F322-SUMPRODUCT(($AT$3:$BE$3&lt;AY$3)*$AH322:$AS322))),2))</f>
        <v/>
      </c>
      <c r="AZ322">
        <f>IF(AN322&lt;=0,0,ROUND(MIN(AN322,MAX(0,$F322-SUMPRODUCT(($AT$3:$BE$3&lt;AZ$3)*$AH322:$AS322))),2))</f>
        <v/>
      </c>
      <c r="BA322">
        <f>IF(AO322&lt;=0,0,ROUND(MIN(AO322,MAX(0,$F322-SUMPRODUCT(($AT$3:$BE$3&lt;BA$3)*$AH322:$AS322))),2))</f>
        <v/>
      </c>
      <c r="BB322">
        <f>IF(AP322&lt;=0,0,ROUND(MIN(AP322,MAX(0,$F322-SUMPRODUCT(($AT$3:$BE$3&lt;BB$3)*$AH322:$AS322))),2))</f>
        <v/>
      </c>
      <c r="BC322">
        <f>IF(AQ322&lt;=0,0,ROUND(MIN(AQ322,MAX(0,$F322-SUMPRODUCT(($AT$3:$BE$3&lt;BC$3)*$AH322:$AS322))),2))</f>
        <v/>
      </c>
      <c r="BD322">
        <f>IF(AR322&lt;=0,0,ROUND(MIN(AR322,MAX(0,$F322-SUMPRODUCT(($AT$3:$BE$3&lt;BD$3)*$AH322:$AS322))),2))</f>
        <v/>
      </c>
      <c r="BE322">
        <f>IF(AS322&lt;=0,0,ROUND(MIN(AS322,MAX(0,$F322-SUMPRODUCT(($AT$3:$BE$3&lt;BE$3)*$AH322:$AS322))),2))</f>
        <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row>
    <row r="323">
      <c r="A323" t="n">
        <v>318</v>
      </c>
      <c r="B323" s="29">
        <f>Months!B323</f>
        <v/>
      </c>
      <c r="C323">
        <f>Months!C323</f>
        <v/>
      </c>
      <c r="D323">
        <f>Months!D323</f>
        <v/>
      </c>
      <c r="E323">
        <f>SUM(V323:AG323)</f>
        <v/>
      </c>
      <c r="F323">
        <f>MAX(0,ROUND(C323+D323-E323,2))</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f>IF(AH323&lt;=0,0,ROUND(MIN(AH323,MAX(0,$F323-SUMPRODUCT(($AT$3:$BE$3&lt;AT$3)*$AH323:$AS323))),2))</f>
        <v/>
      </c>
      <c r="AU323">
        <f>IF(AI323&lt;=0,0,ROUND(MIN(AI323,MAX(0,$F323-SUMPRODUCT(($AT$3:$BE$3&lt;AU$3)*$AH323:$AS323))),2))</f>
        <v/>
      </c>
      <c r="AV323">
        <f>IF(AJ323&lt;=0,0,ROUND(MIN(AJ323,MAX(0,$F323-SUMPRODUCT(($AT$3:$BE$3&lt;AV$3)*$AH323:$AS323))),2))</f>
        <v/>
      </c>
      <c r="AW323">
        <f>IF(AK323&lt;=0,0,ROUND(MIN(AK323,MAX(0,$F323-SUMPRODUCT(($AT$3:$BE$3&lt;AW$3)*$AH323:$AS323))),2))</f>
        <v/>
      </c>
      <c r="AX323">
        <f>IF(AL323&lt;=0,0,ROUND(MIN(AL323,MAX(0,$F323-SUMPRODUCT(($AT$3:$BE$3&lt;AX$3)*$AH323:$AS323))),2))</f>
        <v/>
      </c>
      <c r="AY323">
        <f>IF(AM323&lt;=0,0,ROUND(MIN(AM323,MAX(0,$F323-SUMPRODUCT(($AT$3:$BE$3&lt;AY$3)*$AH323:$AS323))),2))</f>
        <v/>
      </c>
      <c r="AZ323">
        <f>IF(AN323&lt;=0,0,ROUND(MIN(AN323,MAX(0,$F323-SUMPRODUCT(($AT$3:$BE$3&lt;AZ$3)*$AH323:$AS323))),2))</f>
        <v/>
      </c>
      <c r="BA323">
        <f>IF(AO323&lt;=0,0,ROUND(MIN(AO323,MAX(0,$F323-SUMPRODUCT(($AT$3:$BE$3&lt;BA$3)*$AH323:$AS323))),2))</f>
        <v/>
      </c>
      <c r="BB323">
        <f>IF(AP323&lt;=0,0,ROUND(MIN(AP323,MAX(0,$F323-SUMPRODUCT(($AT$3:$BE$3&lt;BB$3)*$AH323:$AS323))),2))</f>
        <v/>
      </c>
      <c r="BC323">
        <f>IF(AQ323&lt;=0,0,ROUND(MIN(AQ323,MAX(0,$F323-SUMPRODUCT(($AT$3:$BE$3&lt;BC$3)*$AH323:$AS323))),2))</f>
        <v/>
      </c>
      <c r="BD323">
        <f>IF(AR323&lt;=0,0,ROUND(MIN(AR323,MAX(0,$F323-SUMPRODUCT(($AT$3:$BE$3&lt;BD$3)*$AH323:$AS323))),2))</f>
        <v/>
      </c>
      <c r="BE323">
        <f>IF(AS323&lt;=0,0,ROUND(MIN(AS323,MAX(0,$F323-SUMPRODUCT(($AT$3:$BE$3&lt;BE$3)*$AH323:$AS323))),2))</f>
        <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row>
    <row r="324">
      <c r="A324" t="n">
        <v>319</v>
      </c>
      <c r="B324" s="29">
        <f>Months!B324</f>
        <v/>
      </c>
      <c r="C324">
        <f>Months!C324</f>
        <v/>
      </c>
      <c r="D324">
        <f>Months!D324</f>
        <v/>
      </c>
      <c r="E324">
        <f>SUM(V324:AG324)</f>
        <v/>
      </c>
      <c r="F324">
        <f>MAX(0,ROUND(C324+D324-E324,2))</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f>IF(AH324&lt;=0,0,ROUND(MIN(AH324,MAX(0,$F324-SUMPRODUCT(($AT$3:$BE$3&lt;AT$3)*$AH324:$AS324))),2))</f>
        <v/>
      </c>
      <c r="AU324">
        <f>IF(AI324&lt;=0,0,ROUND(MIN(AI324,MAX(0,$F324-SUMPRODUCT(($AT$3:$BE$3&lt;AU$3)*$AH324:$AS324))),2))</f>
        <v/>
      </c>
      <c r="AV324">
        <f>IF(AJ324&lt;=0,0,ROUND(MIN(AJ324,MAX(0,$F324-SUMPRODUCT(($AT$3:$BE$3&lt;AV$3)*$AH324:$AS324))),2))</f>
        <v/>
      </c>
      <c r="AW324">
        <f>IF(AK324&lt;=0,0,ROUND(MIN(AK324,MAX(0,$F324-SUMPRODUCT(($AT$3:$BE$3&lt;AW$3)*$AH324:$AS324))),2))</f>
        <v/>
      </c>
      <c r="AX324">
        <f>IF(AL324&lt;=0,0,ROUND(MIN(AL324,MAX(0,$F324-SUMPRODUCT(($AT$3:$BE$3&lt;AX$3)*$AH324:$AS324))),2))</f>
        <v/>
      </c>
      <c r="AY324">
        <f>IF(AM324&lt;=0,0,ROUND(MIN(AM324,MAX(0,$F324-SUMPRODUCT(($AT$3:$BE$3&lt;AY$3)*$AH324:$AS324))),2))</f>
        <v/>
      </c>
      <c r="AZ324">
        <f>IF(AN324&lt;=0,0,ROUND(MIN(AN324,MAX(0,$F324-SUMPRODUCT(($AT$3:$BE$3&lt;AZ$3)*$AH324:$AS324))),2))</f>
        <v/>
      </c>
      <c r="BA324">
        <f>IF(AO324&lt;=0,0,ROUND(MIN(AO324,MAX(0,$F324-SUMPRODUCT(($AT$3:$BE$3&lt;BA$3)*$AH324:$AS324))),2))</f>
        <v/>
      </c>
      <c r="BB324">
        <f>IF(AP324&lt;=0,0,ROUND(MIN(AP324,MAX(0,$F324-SUMPRODUCT(($AT$3:$BE$3&lt;BB$3)*$AH324:$AS324))),2))</f>
        <v/>
      </c>
      <c r="BC324">
        <f>IF(AQ324&lt;=0,0,ROUND(MIN(AQ324,MAX(0,$F324-SUMPRODUCT(($AT$3:$BE$3&lt;BC$3)*$AH324:$AS324))),2))</f>
        <v/>
      </c>
      <c r="BD324">
        <f>IF(AR324&lt;=0,0,ROUND(MIN(AR324,MAX(0,$F324-SUMPRODUCT(($AT$3:$BE$3&lt;BD$3)*$AH324:$AS324))),2))</f>
        <v/>
      </c>
      <c r="BE324">
        <f>IF(AS324&lt;=0,0,ROUND(MIN(AS324,MAX(0,$F324-SUMPRODUCT(($AT$3:$BE$3&lt;BE$3)*$AH324:$AS324))),2))</f>
        <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row>
    <row r="325">
      <c r="A325" t="n">
        <v>320</v>
      </c>
      <c r="B325" s="29">
        <f>Months!B325</f>
        <v/>
      </c>
      <c r="C325">
        <f>Months!C325</f>
        <v/>
      </c>
      <c r="D325">
        <f>Months!D325</f>
        <v/>
      </c>
      <c r="E325">
        <f>SUM(V325:AG325)</f>
        <v/>
      </c>
      <c r="F325">
        <f>MAX(0,ROUND(C325+D325-E325,2))</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f>IF(AH325&lt;=0,0,ROUND(MIN(AH325,MAX(0,$F325-SUMPRODUCT(($AT$3:$BE$3&lt;AT$3)*$AH325:$AS325))),2))</f>
        <v/>
      </c>
      <c r="AU325">
        <f>IF(AI325&lt;=0,0,ROUND(MIN(AI325,MAX(0,$F325-SUMPRODUCT(($AT$3:$BE$3&lt;AU$3)*$AH325:$AS325))),2))</f>
        <v/>
      </c>
      <c r="AV325">
        <f>IF(AJ325&lt;=0,0,ROUND(MIN(AJ325,MAX(0,$F325-SUMPRODUCT(($AT$3:$BE$3&lt;AV$3)*$AH325:$AS325))),2))</f>
        <v/>
      </c>
      <c r="AW325">
        <f>IF(AK325&lt;=0,0,ROUND(MIN(AK325,MAX(0,$F325-SUMPRODUCT(($AT$3:$BE$3&lt;AW$3)*$AH325:$AS325))),2))</f>
        <v/>
      </c>
      <c r="AX325">
        <f>IF(AL325&lt;=0,0,ROUND(MIN(AL325,MAX(0,$F325-SUMPRODUCT(($AT$3:$BE$3&lt;AX$3)*$AH325:$AS325))),2))</f>
        <v/>
      </c>
      <c r="AY325">
        <f>IF(AM325&lt;=0,0,ROUND(MIN(AM325,MAX(0,$F325-SUMPRODUCT(($AT$3:$BE$3&lt;AY$3)*$AH325:$AS325))),2))</f>
        <v/>
      </c>
      <c r="AZ325">
        <f>IF(AN325&lt;=0,0,ROUND(MIN(AN325,MAX(0,$F325-SUMPRODUCT(($AT$3:$BE$3&lt;AZ$3)*$AH325:$AS325))),2))</f>
        <v/>
      </c>
      <c r="BA325">
        <f>IF(AO325&lt;=0,0,ROUND(MIN(AO325,MAX(0,$F325-SUMPRODUCT(($AT$3:$BE$3&lt;BA$3)*$AH325:$AS325))),2))</f>
        <v/>
      </c>
      <c r="BB325">
        <f>IF(AP325&lt;=0,0,ROUND(MIN(AP325,MAX(0,$F325-SUMPRODUCT(($AT$3:$BE$3&lt;BB$3)*$AH325:$AS325))),2))</f>
        <v/>
      </c>
      <c r="BC325">
        <f>IF(AQ325&lt;=0,0,ROUND(MIN(AQ325,MAX(0,$F325-SUMPRODUCT(($AT$3:$BE$3&lt;BC$3)*$AH325:$AS325))),2))</f>
        <v/>
      </c>
      <c r="BD325">
        <f>IF(AR325&lt;=0,0,ROUND(MIN(AR325,MAX(0,$F325-SUMPRODUCT(($AT$3:$BE$3&lt;BD$3)*$AH325:$AS325))),2))</f>
        <v/>
      </c>
      <c r="BE325">
        <f>IF(AS325&lt;=0,0,ROUND(MIN(AS325,MAX(0,$F325-SUMPRODUCT(($AT$3:$BE$3&lt;BE$3)*$AH325:$AS325))),2))</f>
        <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row>
    <row r="326">
      <c r="A326" t="n">
        <v>321</v>
      </c>
      <c r="B326" s="29">
        <f>Months!B326</f>
        <v/>
      </c>
      <c r="C326">
        <f>Months!C326</f>
        <v/>
      </c>
      <c r="D326">
        <f>Months!D326</f>
        <v/>
      </c>
      <c r="E326">
        <f>SUM(V326:AG326)</f>
        <v/>
      </c>
      <c r="F326">
        <f>MAX(0,ROUND(C326+D326-E326,2))</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f>IF(AH326&lt;=0,0,ROUND(MIN(AH326,MAX(0,$F326-SUMPRODUCT(($AT$3:$BE$3&lt;AT$3)*$AH326:$AS326))),2))</f>
        <v/>
      </c>
      <c r="AU326">
        <f>IF(AI326&lt;=0,0,ROUND(MIN(AI326,MAX(0,$F326-SUMPRODUCT(($AT$3:$BE$3&lt;AU$3)*$AH326:$AS326))),2))</f>
        <v/>
      </c>
      <c r="AV326">
        <f>IF(AJ326&lt;=0,0,ROUND(MIN(AJ326,MAX(0,$F326-SUMPRODUCT(($AT$3:$BE$3&lt;AV$3)*$AH326:$AS326))),2))</f>
        <v/>
      </c>
      <c r="AW326">
        <f>IF(AK326&lt;=0,0,ROUND(MIN(AK326,MAX(0,$F326-SUMPRODUCT(($AT$3:$BE$3&lt;AW$3)*$AH326:$AS326))),2))</f>
        <v/>
      </c>
      <c r="AX326">
        <f>IF(AL326&lt;=0,0,ROUND(MIN(AL326,MAX(0,$F326-SUMPRODUCT(($AT$3:$BE$3&lt;AX$3)*$AH326:$AS326))),2))</f>
        <v/>
      </c>
      <c r="AY326">
        <f>IF(AM326&lt;=0,0,ROUND(MIN(AM326,MAX(0,$F326-SUMPRODUCT(($AT$3:$BE$3&lt;AY$3)*$AH326:$AS326))),2))</f>
        <v/>
      </c>
      <c r="AZ326">
        <f>IF(AN326&lt;=0,0,ROUND(MIN(AN326,MAX(0,$F326-SUMPRODUCT(($AT$3:$BE$3&lt;AZ$3)*$AH326:$AS326))),2))</f>
        <v/>
      </c>
      <c r="BA326">
        <f>IF(AO326&lt;=0,0,ROUND(MIN(AO326,MAX(0,$F326-SUMPRODUCT(($AT$3:$BE$3&lt;BA$3)*$AH326:$AS326))),2))</f>
        <v/>
      </c>
      <c r="BB326">
        <f>IF(AP326&lt;=0,0,ROUND(MIN(AP326,MAX(0,$F326-SUMPRODUCT(($AT$3:$BE$3&lt;BB$3)*$AH326:$AS326))),2))</f>
        <v/>
      </c>
      <c r="BC326">
        <f>IF(AQ326&lt;=0,0,ROUND(MIN(AQ326,MAX(0,$F326-SUMPRODUCT(($AT$3:$BE$3&lt;BC$3)*$AH326:$AS326))),2))</f>
        <v/>
      </c>
      <c r="BD326">
        <f>IF(AR326&lt;=0,0,ROUND(MIN(AR326,MAX(0,$F326-SUMPRODUCT(($AT$3:$BE$3&lt;BD$3)*$AH326:$AS326))),2))</f>
        <v/>
      </c>
      <c r="BE326">
        <f>IF(AS326&lt;=0,0,ROUND(MIN(AS326,MAX(0,$F326-SUMPRODUCT(($AT$3:$BE$3&lt;BE$3)*$AH326:$AS326))),2))</f>
        <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row>
    <row r="327">
      <c r="A327" t="n">
        <v>322</v>
      </c>
      <c r="B327" s="29">
        <f>Months!B327</f>
        <v/>
      </c>
      <c r="C327">
        <f>Months!C327</f>
        <v/>
      </c>
      <c r="D327">
        <f>Months!D327</f>
        <v/>
      </c>
      <c r="E327">
        <f>SUM(V327:AG327)</f>
        <v/>
      </c>
      <c r="F327">
        <f>MAX(0,ROUND(C327+D327-E327,2))</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f>IF(AH327&lt;=0,0,ROUND(MIN(AH327,MAX(0,$F327-SUMPRODUCT(($AT$3:$BE$3&lt;AT$3)*$AH327:$AS327))),2))</f>
        <v/>
      </c>
      <c r="AU327">
        <f>IF(AI327&lt;=0,0,ROUND(MIN(AI327,MAX(0,$F327-SUMPRODUCT(($AT$3:$BE$3&lt;AU$3)*$AH327:$AS327))),2))</f>
        <v/>
      </c>
      <c r="AV327">
        <f>IF(AJ327&lt;=0,0,ROUND(MIN(AJ327,MAX(0,$F327-SUMPRODUCT(($AT$3:$BE$3&lt;AV$3)*$AH327:$AS327))),2))</f>
        <v/>
      </c>
      <c r="AW327">
        <f>IF(AK327&lt;=0,0,ROUND(MIN(AK327,MAX(0,$F327-SUMPRODUCT(($AT$3:$BE$3&lt;AW$3)*$AH327:$AS327))),2))</f>
        <v/>
      </c>
      <c r="AX327">
        <f>IF(AL327&lt;=0,0,ROUND(MIN(AL327,MAX(0,$F327-SUMPRODUCT(($AT$3:$BE$3&lt;AX$3)*$AH327:$AS327))),2))</f>
        <v/>
      </c>
      <c r="AY327">
        <f>IF(AM327&lt;=0,0,ROUND(MIN(AM327,MAX(0,$F327-SUMPRODUCT(($AT$3:$BE$3&lt;AY$3)*$AH327:$AS327))),2))</f>
        <v/>
      </c>
      <c r="AZ327">
        <f>IF(AN327&lt;=0,0,ROUND(MIN(AN327,MAX(0,$F327-SUMPRODUCT(($AT$3:$BE$3&lt;AZ$3)*$AH327:$AS327))),2))</f>
        <v/>
      </c>
      <c r="BA327">
        <f>IF(AO327&lt;=0,0,ROUND(MIN(AO327,MAX(0,$F327-SUMPRODUCT(($AT$3:$BE$3&lt;BA$3)*$AH327:$AS327))),2))</f>
        <v/>
      </c>
      <c r="BB327">
        <f>IF(AP327&lt;=0,0,ROUND(MIN(AP327,MAX(0,$F327-SUMPRODUCT(($AT$3:$BE$3&lt;BB$3)*$AH327:$AS327))),2))</f>
        <v/>
      </c>
      <c r="BC327">
        <f>IF(AQ327&lt;=0,0,ROUND(MIN(AQ327,MAX(0,$F327-SUMPRODUCT(($AT$3:$BE$3&lt;BC$3)*$AH327:$AS327))),2))</f>
        <v/>
      </c>
      <c r="BD327">
        <f>IF(AR327&lt;=0,0,ROUND(MIN(AR327,MAX(0,$F327-SUMPRODUCT(($AT$3:$BE$3&lt;BD$3)*$AH327:$AS327))),2))</f>
        <v/>
      </c>
      <c r="BE327">
        <f>IF(AS327&lt;=0,0,ROUND(MIN(AS327,MAX(0,$F327-SUMPRODUCT(($AT$3:$BE$3&lt;BE$3)*$AH327:$AS327))),2))</f>
        <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row>
    <row r="328">
      <c r="A328" t="n">
        <v>323</v>
      </c>
      <c r="B328" s="29">
        <f>Months!B328</f>
        <v/>
      </c>
      <c r="C328">
        <f>Months!C328</f>
        <v/>
      </c>
      <c r="D328">
        <f>Months!D328</f>
        <v/>
      </c>
      <c r="E328">
        <f>SUM(V328:AG328)</f>
        <v/>
      </c>
      <c r="F328">
        <f>MAX(0,ROUND(C328+D328-E328,2))</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f>IF(AH328&lt;=0,0,ROUND(MIN(AH328,MAX(0,$F328-SUMPRODUCT(($AT$3:$BE$3&lt;AT$3)*$AH328:$AS328))),2))</f>
        <v/>
      </c>
      <c r="AU328">
        <f>IF(AI328&lt;=0,0,ROUND(MIN(AI328,MAX(0,$F328-SUMPRODUCT(($AT$3:$BE$3&lt;AU$3)*$AH328:$AS328))),2))</f>
        <v/>
      </c>
      <c r="AV328">
        <f>IF(AJ328&lt;=0,0,ROUND(MIN(AJ328,MAX(0,$F328-SUMPRODUCT(($AT$3:$BE$3&lt;AV$3)*$AH328:$AS328))),2))</f>
        <v/>
      </c>
      <c r="AW328">
        <f>IF(AK328&lt;=0,0,ROUND(MIN(AK328,MAX(0,$F328-SUMPRODUCT(($AT$3:$BE$3&lt;AW$3)*$AH328:$AS328))),2))</f>
        <v/>
      </c>
      <c r="AX328">
        <f>IF(AL328&lt;=0,0,ROUND(MIN(AL328,MAX(0,$F328-SUMPRODUCT(($AT$3:$BE$3&lt;AX$3)*$AH328:$AS328))),2))</f>
        <v/>
      </c>
      <c r="AY328">
        <f>IF(AM328&lt;=0,0,ROUND(MIN(AM328,MAX(0,$F328-SUMPRODUCT(($AT$3:$BE$3&lt;AY$3)*$AH328:$AS328))),2))</f>
        <v/>
      </c>
      <c r="AZ328">
        <f>IF(AN328&lt;=0,0,ROUND(MIN(AN328,MAX(0,$F328-SUMPRODUCT(($AT$3:$BE$3&lt;AZ$3)*$AH328:$AS328))),2))</f>
        <v/>
      </c>
      <c r="BA328">
        <f>IF(AO328&lt;=0,0,ROUND(MIN(AO328,MAX(0,$F328-SUMPRODUCT(($AT$3:$BE$3&lt;BA$3)*$AH328:$AS328))),2))</f>
        <v/>
      </c>
      <c r="BB328">
        <f>IF(AP328&lt;=0,0,ROUND(MIN(AP328,MAX(0,$F328-SUMPRODUCT(($AT$3:$BE$3&lt;BB$3)*$AH328:$AS328))),2))</f>
        <v/>
      </c>
      <c r="BC328">
        <f>IF(AQ328&lt;=0,0,ROUND(MIN(AQ328,MAX(0,$F328-SUMPRODUCT(($AT$3:$BE$3&lt;BC$3)*$AH328:$AS328))),2))</f>
        <v/>
      </c>
      <c r="BD328">
        <f>IF(AR328&lt;=0,0,ROUND(MIN(AR328,MAX(0,$F328-SUMPRODUCT(($AT$3:$BE$3&lt;BD$3)*$AH328:$AS328))),2))</f>
        <v/>
      </c>
      <c r="BE328">
        <f>IF(AS328&lt;=0,0,ROUND(MIN(AS328,MAX(0,$F328-SUMPRODUCT(($AT$3:$BE$3&lt;BE$3)*$AH328:$AS328))),2))</f>
        <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row>
    <row r="329">
      <c r="A329" t="n">
        <v>324</v>
      </c>
      <c r="B329" s="29">
        <f>Months!B329</f>
        <v/>
      </c>
      <c r="C329">
        <f>Months!C329</f>
        <v/>
      </c>
      <c r="D329">
        <f>Months!D329</f>
        <v/>
      </c>
      <c r="E329">
        <f>SUM(V329:AG329)</f>
        <v/>
      </c>
      <c r="F329">
        <f>MAX(0,ROUND(C329+D329-E329,2))</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f>IF(AH329&lt;=0,0,ROUND(MIN(AH329,MAX(0,$F329-SUMPRODUCT(($AT$3:$BE$3&lt;AT$3)*$AH329:$AS329))),2))</f>
        <v/>
      </c>
      <c r="AU329">
        <f>IF(AI329&lt;=0,0,ROUND(MIN(AI329,MAX(0,$F329-SUMPRODUCT(($AT$3:$BE$3&lt;AU$3)*$AH329:$AS329))),2))</f>
        <v/>
      </c>
      <c r="AV329">
        <f>IF(AJ329&lt;=0,0,ROUND(MIN(AJ329,MAX(0,$F329-SUMPRODUCT(($AT$3:$BE$3&lt;AV$3)*$AH329:$AS329))),2))</f>
        <v/>
      </c>
      <c r="AW329">
        <f>IF(AK329&lt;=0,0,ROUND(MIN(AK329,MAX(0,$F329-SUMPRODUCT(($AT$3:$BE$3&lt;AW$3)*$AH329:$AS329))),2))</f>
        <v/>
      </c>
      <c r="AX329">
        <f>IF(AL329&lt;=0,0,ROUND(MIN(AL329,MAX(0,$F329-SUMPRODUCT(($AT$3:$BE$3&lt;AX$3)*$AH329:$AS329))),2))</f>
        <v/>
      </c>
      <c r="AY329">
        <f>IF(AM329&lt;=0,0,ROUND(MIN(AM329,MAX(0,$F329-SUMPRODUCT(($AT$3:$BE$3&lt;AY$3)*$AH329:$AS329))),2))</f>
        <v/>
      </c>
      <c r="AZ329">
        <f>IF(AN329&lt;=0,0,ROUND(MIN(AN329,MAX(0,$F329-SUMPRODUCT(($AT$3:$BE$3&lt;AZ$3)*$AH329:$AS329))),2))</f>
        <v/>
      </c>
      <c r="BA329">
        <f>IF(AO329&lt;=0,0,ROUND(MIN(AO329,MAX(0,$F329-SUMPRODUCT(($AT$3:$BE$3&lt;BA$3)*$AH329:$AS329))),2))</f>
        <v/>
      </c>
      <c r="BB329">
        <f>IF(AP329&lt;=0,0,ROUND(MIN(AP329,MAX(0,$F329-SUMPRODUCT(($AT$3:$BE$3&lt;BB$3)*$AH329:$AS329))),2))</f>
        <v/>
      </c>
      <c r="BC329">
        <f>IF(AQ329&lt;=0,0,ROUND(MIN(AQ329,MAX(0,$F329-SUMPRODUCT(($AT$3:$BE$3&lt;BC$3)*$AH329:$AS329))),2))</f>
        <v/>
      </c>
      <c r="BD329">
        <f>IF(AR329&lt;=0,0,ROUND(MIN(AR329,MAX(0,$F329-SUMPRODUCT(($AT$3:$BE$3&lt;BD$3)*$AH329:$AS329))),2))</f>
        <v/>
      </c>
      <c r="BE329">
        <f>IF(AS329&lt;=0,0,ROUND(MIN(AS329,MAX(0,$F329-SUMPRODUCT(($AT$3:$BE$3&lt;BE$3)*$AH329:$AS329))),2))</f>
        <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row>
    <row r="330">
      <c r="A330" t="n">
        <v>325</v>
      </c>
      <c r="B330" s="29">
        <f>Months!B330</f>
        <v/>
      </c>
      <c r="C330">
        <f>Months!C330</f>
        <v/>
      </c>
      <c r="D330">
        <f>Months!D330</f>
        <v/>
      </c>
      <c r="E330">
        <f>SUM(V330:AG330)</f>
        <v/>
      </c>
      <c r="F330">
        <f>MAX(0,ROUND(C330+D330-E330,2))</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f>IF(AH330&lt;=0,0,ROUND(MIN(AH330,MAX(0,$F330-SUMPRODUCT(($AT$3:$BE$3&lt;AT$3)*$AH330:$AS330))),2))</f>
        <v/>
      </c>
      <c r="AU330">
        <f>IF(AI330&lt;=0,0,ROUND(MIN(AI330,MAX(0,$F330-SUMPRODUCT(($AT$3:$BE$3&lt;AU$3)*$AH330:$AS330))),2))</f>
        <v/>
      </c>
      <c r="AV330">
        <f>IF(AJ330&lt;=0,0,ROUND(MIN(AJ330,MAX(0,$F330-SUMPRODUCT(($AT$3:$BE$3&lt;AV$3)*$AH330:$AS330))),2))</f>
        <v/>
      </c>
      <c r="AW330">
        <f>IF(AK330&lt;=0,0,ROUND(MIN(AK330,MAX(0,$F330-SUMPRODUCT(($AT$3:$BE$3&lt;AW$3)*$AH330:$AS330))),2))</f>
        <v/>
      </c>
      <c r="AX330">
        <f>IF(AL330&lt;=0,0,ROUND(MIN(AL330,MAX(0,$F330-SUMPRODUCT(($AT$3:$BE$3&lt;AX$3)*$AH330:$AS330))),2))</f>
        <v/>
      </c>
      <c r="AY330">
        <f>IF(AM330&lt;=0,0,ROUND(MIN(AM330,MAX(0,$F330-SUMPRODUCT(($AT$3:$BE$3&lt;AY$3)*$AH330:$AS330))),2))</f>
        <v/>
      </c>
      <c r="AZ330">
        <f>IF(AN330&lt;=0,0,ROUND(MIN(AN330,MAX(0,$F330-SUMPRODUCT(($AT$3:$BE$3&lt;AZ$3)*$AH330:$AS330))),2))</f>
        <v/>
      </c>
      <c r="BA330">
        <f>IF(AO330&lt;=0,0,ROUND(MIN(AO330,MAX(0,$F330-SUMPRODUCT(($AT$3:$BE$3&lt;BA$3)*$AH330:$AS330))),2))</f>
        <v/>
      </c>
      <c r="BB330">
        <f>IF(AP330&lt;=0,0,ROUND(MIN(AP330,MAX(0,$F330-SUMPRODUCT(($AT$3:$BE$3&lt;BB$3)*$AH330:$AS330))),2))</f>
        <v/>
      </c>
      <c r="BC330">
        <f>IF(AQ330&lt;=0,0,ROUND(MIN(AQ330,MAX(0,$F330-SUMPRODUCT(($AT$3:$BE$3&lt;BC$3)*$AH330:$AS330))),2))</f>
        <v/>
      </c>
      <c r="BD330">
        <f>IF(AR330&lt;=0,0,ROUND(MIN(AR330,MAX(0,$F330-SUMPRODUCT(($AT$3:$BE$3&lt;BD$3)*$AH330:$AS330))),2))</f>
        <v/>
      </c>
      <c r="BE330">
        <f>IF(AS330&lt;=0,0,ROUND(MIN(AS330,MAX(0,$F330-SUMPRODUCT(($AT$3:$BE$3&lt;BE$3)*$AH330:$AS330))),2))</f>
        <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row>
    <row r="331">
      <c r="A331" t="n">
        <v>326</v>
      </c>
      <c r="B331" s="29">
        <f>Months!B331</f>
        <v/>
      </c>
      <c r="C331">
        <f>Months!C331</f>
        <v/>
      </c>
      <c r="D331">
        <f>Months!D331</f>
        <v/>
      </c>
      <c r="E331">
        <f>SUM(V331:AG331)</f>
        <v/>
      </c>
      <c r="F331">
        <f>MAX(0,ROUND(C331+D331-E331,2))</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f>IF(AH331&lt;=0,0,ROUND(MIN(AH331,MAX(0,$F331-SUMPRODUCT(($AT$3:$BE$3&lt;AT$3)*$AH331:$AS331))),2))</f>
        <v/>
      </c>
      <c r="AU331">
        <f>IF(AI331&lt;=0,0,ROUND(MIN(AI331,MAX(0,$F331-SUMPRODUCT(($AT$3:$BE$3&lt;AU$3)*$AH331:$AS331))),2))</f>
        <v/>
      </c>
      <c r="AV331">
        <f>IF(AJ331&lt;=0,0,ROUND(MIN(AJ331,MAX(0,$F331-SUMPRODUCT(($AT$3:$BE$3&lt;AV$3)*$AH331:$AS331))),2))</f>
        <v/>
      </c>
      <c r="AW331">
        <f>IF(AK331&lt;=0,0,ROUND(MIN(AK331,MAX(0,$F331-SUMPRODUCT(($AT$3:$BE$3&lt;AW$3)*$AH331:$AS331))),2))</f>
        <v/>
      </c>
      <c r="AX331">
        <f>IF(AL331&lt;=0,0,ROUND(MIN(AL331,MAX(0,$F331-SUMPRODUCT(($AT$3:$BE$3&lt;AX$3)*$AH331:$AS331))),2))</f>
        <v/>
      </c>
      <c r="AY331">
        <f>IF(AM331&lt;=0,0,ROUND(MIN(AM331,MAX(0,$F331-SUMPRODUCT(($AT$3:$BE$3&lt;AY$3)*$AH331:$AS331))),2))</f>
        <v/>
      </c>
      <c r="AZ331">
        <f>IF(AN331&lt;=0,0,ROUND(MIN(AN331,MAX(0,$F331-SUMPRODUCT(($AT$3:$BE$3&lt;AZ$3)*$AH331:$AS331))),2))</f>
        <v/>
      </c>
      <c r="BA331">
        <f>IF(AO331&lt;=0,0,ROUND(MIN(AO331,MAX(0,$F331-SUMPRODUCT(($AT$3:$BE$3&lt;BA$3)*$AH331:$AS331))),2))</f>
        <v/>
      </c>
      <c r="BB331">
        <f>IF(AP331&lt;=0,0,ROUND(MIN(AP331,MAX(0,$F331-SUMPRODUCT(($AT$3:$BE$3&lt;BB$3)*$AH331:$AS331))),2))</f>
        <v/>
      </c>
      <c r="BC331">
        <f>IF(AQ331&lt;=0,0,ROUND(MIN(AQ331,MAX(0,$F331-SUMPRODUCT(($AT$3:$BE$3&lt;BC$3)*$AH331:$AS331))),2))</f>
        <v/>
      </c>
      <c r="BD331">
        <f>IF(AR331&lt;=0,0,ROUND(MIN(AR331,MAX(0,$F331-SUMPRODUCT(($AT$3:$BE$3&lt;BD$3)*$AH331:$AS331))),2))</f>
        <v/>
      </c>
      <c r="BE331">
        <f>IF(AS331&lt;=0,0,ROUND(MIN(AS331,MAX(0,$F331-SUMPRODUCT(($AT$3:$BE$3&lt;BE$3)*$AH331:$AS331))),2))</f>
        <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row>
    <row r="332">
      <c r="A332" t="n">
        <v>327</v>
      </c>
      <c r="B332" s="29">
        <f>Months!B332</f>
        <v/>
      </c>
      <c r="C332">
        <f>Months!C332</f>
        <v/>
      </c>
      <c r="D332">
        <f>Months!D332</f>
        <v/>
      </c>
      <c r="E332">
        <f>SUM(V332:AG332)</f>
        <v/>
      </c>
      <c r="F332">
        <f>MAX(0,ROUND(C332+D332-E332,2))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f>IF(AH332&lt;=0,0,ROUND(MIN(AH332,MAX(0,$F332-SUMPRODUCT(($AT$3:$BE$3&lt;AT$3)*$AH332:$AS332))),2))</f>
        <v/>
      </c>
      <c r="AU332">
        <f>IF(AI332&lt;=0,0,ROUND(MIN(AI332,MAX(0,$F332-SUMPRODUCT(($AT$3:$BE$3&lt;AU$3)*$AH332:$AS332))),2))</f>
        <v/>
      </c>
      <c r="AV332">
        <f>IF(AJ332&lt;=0,0,ROUND(MIN(AJ332,MAX(0,$F332-SUMPRODUCT(($AT$3:$BE$3&lt;AV$3)*$AH332:$AS332))),2))</f>
        <v/>
      </c>
      <c r="AW332">
        <f>IF(AK332&lt;=0,0,ROUND(MIN(AK332,MAX(0,$F332-SUMPRODUCT(($AT$3:$BE$3&lt;AW$3)*$AH332:$AS332))),2))</f>
        <v/>
      </c>
      <c r="AX332">
        <f>IF(AL332&lt;=0,0,ROUND(MIN(AL332,MAX(0,$F332-SUMPRODUCT(($AT$3:$BE$3&lt;AX$3)*$AH332:$AS332))),2))</f>
        <v/>
      </c>
      <c r="AY332">
        <f>IF(AM332&lt;=0,0,ROUND(MIN(AM332,MAX(0,$F332-SUMPRODUCT(($AT$3:$BE$3&lt;AY$3)*$AH332:$AS332))),2))</f>
        <v/>
      </c>
      <c r="AZ332">
        <f>IF(AN332&lt;=0,0,ROUND(MIN(AN332,MAX(0,$F332-SUMPRODUCT(($AT$3:$BE$3&lt;AZ$3)*$AH332:$AS332))),2))</f>
        <v/>
      </c>
      <c r="BA332">
        <f>IF(AO332&lt;=0,0,ROUND(MIN(AO332,MAX(0,$F332-SUMPRODUCT(($AT$3:$BE$3&lt;BA$3)*$AH332:$AS332))),2))</f>
        <v/>
      </c>
      <c r="BB332">
        <f>IF(AP332&lt;=0,0,ROUND(MIN(AP332,MAX(0,$F332-SUMPRODUCT(($AT$3:$BE$3&lt;BB$3)*$AH332:$AS332))),2))</f>
        <v/>
      </c>
      <c r="BC332">
        <f>IF(AQ332&lt;=0,0,ROUND(MIN(AQ332,MAX(0,$F332-SUMPRODUCT(($AT$3:$BE$3&lt;BC$3)*$AH332:$AS332))),2))</f>
        <v/>
      </c>
      <c r="BD332">
        <f>IF(AR332&lt;=0,0,ROUND(MIN(AR332,MAX(0,$F332-SUMPRODUCT(($AT$3:$BE$3&lt;BD$3)*$AH332:$AS332))),2))</f>
        <v/>
      </c>
      <c r="BE332">
        <f>IF(AS332&lt;=0,0,ROUND(MIN(AS332,MAX(0,$F332-SUMPRODUCT(($AT$3:$BE$3&lt;BE$3)*$AH332:$AS332))),2))</f>
        <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row>
    <row r="333">
      <c r="A333" t="n">
        <v>328</v>
      </c>
      <c r="B333" s="29">
        <f>Months!B333</f>
        <v/>
      </c>
      <c r="C333">
        <f>Months!C333</f>
        <v/>
      </c>
      <c r="D333">
        <f>Months!D333</f>
        <v/>
      </c>
      <c r="E333">
        <f>SUM(V333:AG333)</f>
        <v/>
      </c>
      <c r="F333">
        <f>MAX(0,ROUND(C333+D333-E333,2))</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f>IF(AH333&lt;=0,0,ROUND(MIN(AH333,MAX(0,$F333-SUMPRODUCT(($AT$3:$BE$3&lt;AT$3)*$AH333:$AS333))),2))</f>
        <v/>
      </c>
      <c r="AU333">
        <f>IF(AI333&lt;=0,0,ROUND(MIN(AI333,MAX(0,$F333-SUMPRODUCT(($AT$3:$BE$3&lt;AU$3)*$AH333:$AS333))),2))</f>
        <v/>
      </c>
      <c r="AV333">
        <f>IF(AJ333&lt;=0,0,ROUND(MIN(AJ333,MAX(0,$F333-SUMPRODUCT(($AT$3:$BE$3&lt;AV$3)*$AH333:$AS333))),2))</f>
        <v/>
      </c>
      <c r="AW333">
        <f>IF(AK333&lt;=0,0,ROUND(MIN(AK333,MAX(0,$F333-SUMPRODUCT(($AT$3:$BE$3&lt;AW$3)*$AH333:$AS333))),2))</f>
        <v/>
      </c>
      <c r="AX333">
        <f>IF(AL333&lt;=0,0,ROUND(MIN(AL333,MAX(0,$F333-SUMPRODUCT(($AT$3:$BE$3&lt;AX$3)*$AH333:$AS333))),2))</f>
        <v/>
      </c>
      <c r="AY333">
        <f>IF(AM333&lt;=0,0,ROUND(MIN(AM333,MAX(0,$F333-SUMPRODUCT(($AT$3:$BE$3&lt;AY$3)*$AH333:$AS333))),2))</f>
        <v/>
      </c>
      <c r="AZ333">
        <f>IF(AN333&lt;=0,0,ROUND(MIN(AN333,MAX(0,$F333-SUMPRODUCT(($AT$3:$BE$3&lt;AZ$3)*$AH333:$AS333))),2))</f>
        <v/>
      </c>
      <c r="BA333">
        <f>IF(AO333&lt;=0,0,ROUND(MIN(AO333,MAX(0,$F333-SUMPRODUCT(($AT$3:$BE$3&lt;BA$3)*$AH333:$AS333))),2))</f>
        <v/>
      </c>
      <c r="BB333">
        <f>IF(AP333&lt;=0,0,ROUND(MIN(AP333,MAX(0,$F333-SUMPRODUCT(($AT$3:$BE$3&lt;BB$3)*$AH333:$AS333))),2))</f>
        <v/>
      </c>
      <c r="BC333">
        <f>IF(AQ333&lt;=0,0,ROUND(MIN(AQ333,MAX(0,$F333-SUMPRODUCT(($AT$3:$BE$3&lt;BC$3)*$AH333:$AS333))),2))</f>
        <v/>
      </c>
      <c r="BD333">
        <f>IF(AR333&lt;=0,0,ROUND(MIN(AR333,MAX(0,$F333-SUMPRODUCT(($AT$3:$BE$3&lt;BD$3)*$AH333:$AS333))),2))</f>
        <v/>
      </c>
      <c r="BE333">
        <f>IF(AS333&lt;=0,0,ROUND(MIN(AS333,MAX(0,$F333-SUMPRODUCT(($AT$3:$BE$3&lt;BE$3)*$AH333:$AS333))),2))</f>
        <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row>
    <row r="334">
      <c r="A334" t="n">
        <v>329</v>
      </c>
      <c r="B334" s="29">
        <f>Months!B334</f>
        <v/>
      </c>
      <c r="C334">
        <f>Months!C334</f>
        <v/>
      </c>
      <c r="D334">
        <f>Months!D334</f>
        <v/>
      </c>
      <c r="E334">
        <f>SUM(V334:AG334)</f>
        <v/>
      </c>
      <c r="F334">
        <f>MAX(0,ROUND(C334+D334-E334,2))</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f>IF(AH334&lt;=0,0,ROUND(MIN(AH334,MAX(0,$F334-SUMPRODUCT(($AT$3:$BE$3&lt;AT$3)*$AH334:$AS334))),2))</f>
        <v/>
      </c>
      <c r="AU334">
        <f>IF(AI334&lt;=0,0,ROUND(MIN(AI334,MAX(0,$F334-SUMPRODUCT(($AT$3:$BE$3&lt;AU$3)*$AH334:$AS334))),2))</f>
        <v/>
      </c>
      <c r="AV334">
        <f>IF(AJ334&lt;=0,0,ROUND(MIN(AJ334,MAX(0,$F334-SUMPRODUCT(($AT$3:$BE$3&lt;AV$3)*$AH334:$AS334))),2))</f>
        <v/>
      </c>
      <c r="AW334">
        <f>IF(AK334&lt;=0,0,ROUND(MIN(AK334,MAX(0,$F334-SUMPRODUCT(($AT$3:$BE$3&lt;AW$3)*$AH334:$AS334))),2))</f>
        <v/>
      </c>
      <c r="AX334">
        <f>IF(AL334&lt;=0,0,ROUND(MIN(AL334,MAX(0,$F334-SUMPRODUCT(($AT$3:$BE$3&lt;AX$3)*$AH334:$AS334))),2))</f>
        <v/>
      </c>
      <c r="AY334">
        <f>IF(AM334&lt;=0,0,ROUND(MIN(AM334,MAX(0,$F334-SUMPRODUCT(($AT$3:$BE$3&lt;AY$3)*$AH334:$AS334))),2))</f>
        <v/>
      </c>
      <c r="AZ334">
        <f>IF(AN334&lt;=0,0,ROUND(MIN(AN334,MAX(0,$F334-SUMPRODUCT(($AT$3:$BE$3&lt;AZ$3)*$AH334:$AS334))),2))</f>
        <v/>
      </c>
      <c r="BA334">
        <f>IF(AO334&lt;=0,0,ROUND(MIN(AO334,MAX(0,$F334-SUMPRODUCT(($AT$3:$BE$3&lt;BA$3)*$AH334:$AS334))),2))</f>
        <v/>
      </c>
      <c r="BB334">
        <f>IF(AP334&lt;=0,0,ROUND(MIN(AP334,MAX(0,$F334-SUMPRODUCT(($AT$3:$BE$3&lt;BB$3)*$AH334:$AS334))),2))</f>
        <v/>
      </c>
      <c r="BC334">
        <f>IF(AQ334&lt;=0,0,ROUND(MIN(AQ334,MAX(0,$F334-SUMPRODUCT(($AT$3:$BE$3&lt;BC$3)*$AH334:$AS334))),2))</f>
        <v/>
      </c>
      <c r="BD334">
        <f>IF(AR334&lt;=0,0,ROUND(MIN(AR334,MAX(0,$F334-SUMPRODUCT(($AT$3:$BE$3&lt;BD$3)*$AH334:$AS334))),2))</f>
        <v/>
      </c>
      <c r="BE334">
        <f>IF(AS334&lt;=0,0,ROUND(MIN(AS334,MAX(0,$F334-SUMPRODUCT(($AT$3:$BE$3&lt;BE$3)*$AH334:$AS334))),2))</f>
        <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row>
    <row r="335">
      <c r="A335" t="n">
        <v>330</v>
      </c>
      <c r="B335" s="29">
        <f>Months!B335</f>
        <v/>
      </c>
      <c r="C335">
        <f>Months!C335</f>
        <v/>
      </c>
      <c r="D335">
        <f>Months!D335</f>
        <v/>
      </c>
      <c r="E335">
        <f>SUM(V335:AG335)</f>
        <v/>
      </c>
      <c r="F335">
        <f>MAX(0,ROUND(C335+D335-E335,2))</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f>IF(AH335&lt;=0,0,ROUND(MIN(AH335,MAX(0,$F335-SUMPRODUCT(($AT$3:$BE$3&lt;AT$3)*$AH335:$AS335))),2))</f>
        <v/>
      </c>
      <c r="AU335">
        <f>IF(AI335&lt;=0,0,ROUND(MIN(AI335,MAX(0,$F335-SUMPRODUCT(($AT$3:$BE$3&lt;AU$3)*$AH335:$AS335))),2))</f>
        <v/>
      </c>
      <c r="AV335">
        <f>IF(AJ335&lt;=0,0,ROUND(MIN(AJ335,MAX(0,$F335-SUMPRODUCT(($AT$3:$BE$3&lt;AV$3)*$AH335:$AS335))),2))</f>
        <v/>
      </c>
      <c r="AW335">
        <f>IF(AK335&lt;=0,0,ROUND(MIN(AK335,MAX(0,$F335-SUMPRODUCT(($AT$3:$BE$3&lt;AW$3)*$AH335:$AS335))),2))</f>
        <v/>
      </c>
      <c r="AX335">
        <f>IF(AL335&lt;=0,0,ROUND(MIN(AL335,MAX(0,$F335-SUMPRODUCT(($AT$3:$BE$3&lt;AX$3)*$AH335:$AS335))),2))</f>
        <v/>
      </c>
      <c r="AY335">
        <f>IF(AM335&lt;=0,0,ROUND(MIN(AM335,MAX(0,$F335-SUMPRODUCT(($AT$3:$BE$3&lt;AY$3)*$AH335:$AS335))),2))</f>
        <v/>
      </c>
      <c r="AZ335">
        <f>IF(AN335&lt;=0,0,ROUND(MIN(AN335,MAX(0,$F335-SUMPRODUCT(($AT$3:$BE$3&lt;AZ$3)*$AH335:$AS335))),2))</f>
        <v/>
      </c>
      <c r="BA335">
        <f>IF(AO335&lt;=0,0,ROUND(MIN(AO335,MAX(0,$F335-SUMPRODUCT(($AT$3:$BE$3&lt;BA$3)*$AH335:$AS335))),2))</f>
        <v/>
      </c>
      <c r="BB335">
        <f>IF(AP335&lt;=0,0,ROUND(MIN(AP335,MAX(0,$F335-SUMPRODUCT(($AT$3:$BE$3&lt;BB$3)*$AH335:$AS335))),2))</f>
        <v/>
      </c>
      <c r="BC335">
        <f>IF(AQ335&lt;=0,0,ROUND(MIN(AQ335,MAX(0,$F335-SUMPRODUCT(($AT$3:$BE$3&lt;BC$3)*$AH335:$AS335))),2))</f>
        <v/>
      </c>
      <c r="BD335">
        <f>IF(AR335&lt;=0,0,ROUND(MIN(AR335,MAX(0,$F335-SUMPRODUCT(($AT$3:$BE$3&lt;BD$3)*$AH335:$AS335))),2))</f>
        <v/>
      </c>
      <c r="BE335">
        <f>IF(AS335&lt;=0,0,ROUND(MIN(AS335,MAX(0,$F335-SUMPRODUCT(($AT$3:$BE$3&lt;BE$3)*$AH335:$AS335))),2))</f>
        <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row>
    <row r="336">
      <c r="A336" t="n">
        <v>331</v>
      </c>
      <c r="B336" s="29">
        <f>Months!B336</f>
        <v/>
      </c>
      <c r="C336">
        <f>Months!C336</f>
        <v/>
      </c>
      <c r="D336">
        <f>Months!D336</f>
        <v/>
      </c>
      <c r="E336">
        <f>SUM(V336:AG336)</f>
        <v/>
      </c>
      <c r="F336">
        <f>MAX(0,ROUND(C336+D336-E336,2))</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f>IF(AH336&lt;=0,0,ROUND(MIN(AH336,MAX(0,$F336-SUMPRODUCT(($AT$3:$BE$3&lt;AT$3)*$AH336:$AS336))),2))</f>
        <v/>
      </c>
      <c r="AU336">
        <f>IF(AI336&lt;=0,0,ROUND(MIN(AI336,MAX(0,$F336-SUMPRODUCT(($AT$3:$BE$3&lt;AU$3)*$AH336:$AS336))),2))</f>
        <v/>
      </c>
      <c r="AV336">
        <f>IF(AJ336&lt;=0,0,ROUND(MIN(AJ336,MAX(0,$F336-SUMPRODUCT(($AT$3:$BE$3&lt;AV$3)*$AH336:$AS336))),2))</f>
        <v/>
      </c>
      <c r="AW336">
        <f>IF(AK336&lt;=0,0,ROUND(MIN(AK336,MAX(0,$F336-SUMPRODUCT(($AT$3:$BE$3&lt;AW$3)*$AH336:$AS336))),2))</f>
        <v/>
      </c>
      <c r="AX336">
        <f>IF(AL336&lt;=0,0,ROUND(MIN(AL336,MAX(0,$F336-SUMPRODUCT(($AT$3:$BE$3&lt;AX$3)*$AH336:$AS336))),2))</f>
        <v/>
      </c>
      <c r="AY336">
        <f>IF(AM336&lt;=0,0,ROUND(MIN(AM336,MAX(0,$F336-SUMPRODUCT(($AT$3:$BE$3&lt;AY$3)*$AH336:$AS336))),2))</f>
        <v/>
      </c>
      <c r="AZ336">
        <f>IF(AN336&lt;=0,0,ROUND(MIN(AN336,MAX(0,$F336-SUMPRODUCT(($AT$3:$BE$3&lt;AZ$3)*$AH336:$AS336))),2))</f>
        <v/>
      </c>
      <c r="BA336">
        <f>IF(AO336&lt;=0,0,ROUND(MIN(AO336,MAX(0,$F336-SUMPRODUCT(($AT$3:$BE$3&lt;BA$3)*$AH336:$AS336))),2))</f>
        <v/>
      </c>
      <c r="BB336">
        <f>IF(AP336&lt;=0,0,ROUND(MIN(AP336,MAX(0,$F336-SUMPRODUCT(($AT$3:$BE$3&lt;BB$3)*$AH336:$AS336))),2))</f>
        <v/>
      </c>
      <c r="BC336">
        <f>IF(AQ336&lt;=0,0,ROUND(MIN(AQ336,MAX(0,$F336-SUMPRODUCT(($AT$3:$BE$3&lt;BC$3)*$AH336:$AS336))),2))</f>
        <v/>
      </c>
      <c r="BD336">
        <f>IF(AR336&lt;=0,0,ROUND(MIN(AR336,MAX(0,$F336-SUMPRODUCT(($AT$3:$BE$3&lt;BD$3)*$AH336:$AS336))),2))</f>
        <v/>
      </c>
      <c r="BE336">
        <f>IF(AS336&lt;=0,0,ROUND(MIN(AS336,MAX(0,$F336-SUMPRODUCT(($AT$3:$BE$3&lt;BE$3)*$AH336:$AS336))),2))</f>
        <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row>
    <row r="337">
      <c r="A337" t="n">
        <v>332</v>
      </c>
      <c r="B337" s="29">
        <f>Months!B337</f>
        <v/>
      </c>
      <c r="C337">
        <f>Months!C337</f>
        <v/>
      </c>
      <c r="D337">
        <f>Months!D337</f>
        <v/>
      </c>
      <c r="E337">
        <f>SUM(V337:AG337)</f>
        <v/>
      </c>
      <c r="F337">
        <f>MAX(0,ROUND(C337+D337-E337,2))</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f>IF(AH337&lt;=0,0,ROUND(MIN(AH337,MAX(0,$F337-SUMPRODUCT(($AT$3:$BE$3&lt;AT$3)*$AH337:$AS337))),2))</f>
        <v/>
      </c>
      <c r="AU337">
        <f>IF(AI337&lt;=0,0,ROUND(MIN(AI337,MAX(0,$F337-SUMPRODUCT(($AT$3:$BE$3&lt;AU$3)*$AH337:$AS337))),2))</f>
        <v/>
      </c>
      <c r="AV337">
        <f>IF(AJ337&lt;=0,0,ROUND(MIN(AJ337,MAX(0,$F337-SUMPRODUCT(($AT$3:$BE$3&lt;AV$3)*$AH337:$AS337))),2))</f>
        <v/>
      </c>
      <c r="AW337">
        <f>IF(AK337&lt;=0,0,ROUND(MIN(AK337,MAX(0,$F337-SUMPRODUCT(($AT$3:$BE$3&lt;AW$3)*$AH337:$AS337))),2))</f>
        <v/>
      </c>
      <c r="AX337">
        <f>IF(AL337&lt;=0,0,ROUND(MIN(AL337,MAX(0,$F337-SUMPRODUCT(($AT$3:$BE$3&lt;AX$3)*$AH337:$AS337))),2))</f>
        <v/>
      </c>
      <c r="AY337">
        <f>IF(AM337&lt;=0,0,ROUND(MIN(AM337,MAX(0,$F337-SUMPRODUCT(($AT$3:$BE$3&lt;AY$3)*$AH337:$AS337))),2))</f>
        <v/>
      </c>
      <c r="AZ337">
        <f>IF(AN337&lt;=0,0,ROUND(MIN(AN337,MAX(0,$F337-SUMPRODUCT(($AT$3:$BE$3&lt;AZ$3)*$AH337:$AS337))),2))</f>
        <v/>
      </c>
      <c r="BA337">
        <f>IF(AO337&lt;=0,0,ROUND(MIN(AO337,MAX(0,$F337-SUMPRODUCT(($AT$3:$BE$3&lt;BA$3)*$AH337:$AS337))),2))</f>
        <v/>
      </c>
      <c r="BB337">
        <f>IF(AP337&lt;=0,0,ROUND(MIN(AP337,MAX(0,$F337-SUMPRODUCT(($AT$3:$BE$3&lt;BB$3)*$AH337:$AS337))),2))</f>
        <v/>
      </c>
      <c r="BC337">
        <f>IF(AQ337&lt;=0,0,ROUND(MIN(AQ337,MAX(0,$F337-SUMPRODUCT(($AT$3:$BE$3&lt;BC$3)*$AH337:$AS337))),2))</f>
        <v/>
      </c>
      <c r="BD337">
        <f>IF(AR337&lt;=0,0,ROUND(MIN(AR337,MAX(0,$F337-SUMPRODUCT(($AT$3:$BE$3&lt;BD$3)*$AH337:$AS337))),2))</f>
        <v/>
      </c>
      <c r="BE337">
        <f>IF(AS337&lt;=0,0,ROUND(MIN(AS337,MAX(0,$F337-SUMPRODUCT(($AT$3:$BE$3&lt;BE$3)*$AH337:$AS337))),2))</f>
        <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row>
    <row r="338">
      <c r="A338" t="n">
        <v>333</v>
      </c>
      <c r="B338" s="29">
        <f>Months!B338</f>
        <v/>
      </c>
      <c r="C338">
        <f>Months!C338</f>
        <v/>
      </c>
      <c r="D338">
        <f>Months!D338</f>
        <v/>
      </c>
      <c r="E338">
        <f>SUM(V338:AG338)</f>
        <v/>
      </c>
      <c r="F338">
        <f>MAX(0,ROUND(C338+D338-E338,2))</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f>IF(AH338&lt;=0,0,ROUND(MIN(AH338,MAX(0,$F338-SUMPRODUCT(($AT$3:$BE$3&lt;AT$3)*$AH338:$AS338))),2))</f>
        <v/>
      </c>
      <c r="AU338">
        <f>IF(AI338&lt;=0,0,ROUND(MIN(AI338,MAX(0,$F338-SUMPRODUCT(($AT$3:$BE$3&lt;AU$3)*$AH338:$AS338))),2))</f>
        <v/>
      </c>
      <c r="AV338">
        <f>IF(AJ338&lt;=0,0,ROUND(MIN(AJ338,MAX(0,$F338-SUMPRODUCT(($AT$3:$BE$3&lt;AV$3)*$AH338:$AS338))),2))</f>
        <v/>
      </c>
      <c r="AW338">
        <f>IF(AK338&lt;=0,0,ROUND(MIN(AK338,MAX(0,$F338-SUMPRODUCT(($AT$3:$BE$3&lt;AW$3)*$AH338:$AS338))),2))</f>
        <v/>
      </c>
      <c r="AX338">
        <f>IF(AL338&lt;=0,0,ROUND(MIN(AL338,MAX(0,$F338-SUMPRODUCT(($AT$3:$BE$3&lt;AX$3)*$AH338:$AS338))),2))</f>
        <v/>
      </c>
      <c r="AY338">
        <f>IF(AM338&lt;=0,0,ROUND(MIN(AM338,MAX(0,$F338-SUMPRODUCT(($AT$3:$BE$3&lt;AY$3)*$AH338:$AS338))),2))</f>
        <v/>
      </c>
      <c r="AZ338">
        <f>IF(AN338&lt;=0,0,ROUND(MIN(AN338,MAX(0,$F338-SUMPRODUCT(($AT$3:$BE$3&lt;AZ$3)*$AH338:$AS338))),2))</f>
        <v/>
      </c>
      <c r="BA338">
        <f>IF(AO338&lt;=0,0,ROUND(MIN(AO338,MAX(0,$F338-SUMPRODUCT(($AT$3:$BE$3&lt;BA$3)*$AH338:$AS338))),2))</f>
        <v/>
      </c>
      <c r="BB338">
        <f>IF(AP338&lt;=0,0,ROUND(MIN(AP338,MAX(0,$F338-SUMPRODUCT(($AT$3:$BE$3&lt;BB$3)*$AH338:$AS338))),2))</f>
        <v/>
      </c>
      <c r="BC338">
        <f>IF(AQ338&lt;=0,0,ROUND(MIN(AQ338,MAX(0,$F338-SUMPRODUCT(($AT$3:$BE$3&lt;BC$3)*$AH338:$AS338))),2))</f>
        <v/>
      </c>
      <c r="BD338">
        <f>IF(AR338&lt;=0,0,ROUND(MIN(AR338,MAX(0,$F338-SUMPRODUCT(($AT$3:$BE$3&lt;BD$3)*$AH338:$AS338))),2))</f>
        <v/>
      </c>
      <c r="BE338">
        <f>IF(AS338&lt;=0,0,ROUND(MIN(AS338,MAX(0,$F338-SUMPRODUCT(($AT$3:$BE$3&lt;BE$3)*$AH338:$AS338))),2))</f>
        <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row>
    <row r="339">
      <c r="A339" t="n">
        <v>334</v>
      </c>
      <c r="B339" s="29">
        <f>Months!B339</f>
        <v/>
      </c>
      <c r="C339">
        <f>Months!C339</f>
        <v/>
      </c>
      <c r="D339">
        <f>Months!D339</f>
        <v/>
      </c>
      <c r="E339">
        <f>SUM(V339:AG339)</f>
        <v/>
      </c>
      <c r="F339">
        <f>MAX(0,ROUND(C339+D339-E339,2))</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f>IF(AH339&lt;=0,0,ROUND(MIN(AH339,MAX(0,$F339-SUMPRODUCT(($AT$3:$BE$3&lt;AT$3)*$AH339:$AS339))),2))</f>
        <v/>
      </c>
      <c r="AU339">
        <f>IF(AI339&lt;=0,0,ROUND(MIN(AI339,MAX(0,$F339-SUMPRODUCT(($AT$3:$BE$3&lt;AU$3)*$AH339:$AS339))),2))</f>
        <v/>
      </c>
      <c r="AV339">
        <f>IF(AJ339&lt;=0,0,ROUND(MIN(AJ339,MAX(0,$F339-SUMPRODUCT(($AT$3:$BE$3&lt;AV$3)*$AH339:$AS339))),2))</f>
        <v/>
      </c>
      <c r="AW339">
        <f>IF(AK339&lt;=0,0,ROUND(MIN(AK339,MAX(0,$F339-SUMPRODUCT(($AT$3:$BE$3&lt;AW$3)*$AH339:$AS339))),2))</f>
        <v/>
      </c>
      <c r="AX339">
        <f>IF(AL339&lt;=0,0,ROUND(MIN(AL339,MAX(0,$F339-SUMPRODUCT(($AT$3:$BE$3&lt;AX$3)*$AH339:$AS339))),2))</f>
        <v/>
      </c>
      <c r="AY339">
        <f>IF(AM339&lt;=0,0,ROUND(MIN(AM339,MAX(0,$F339-SUMPRODUCT(($AT$3:$BE$3&lt;AY$3)*$AH339:$AS339))),2))</f>
        <v/>
      </c>
      <c r="AZ339">
        <f>IF(AN339&lt;=0,0,ROUND(MIN(AN339,MAX(0,$F339-SUMPRODUCT(($AT$3:$BE$3&lt;AZ$3)*$AH339:$AS339))),2))</f>
        <v/>
      </c>
      <c r="BA339">
        <f>IF(AO339&lt;=0,0,ROUND(MIN(AO339,MAX(0,$F339-SUMPRODUCT(($AT$3:$BE$3&lt;BA$3)*$AH339:$AS339))),2))</f>
        <v/>
      </c>
      <c r="BB339">
        <f>IF(AP339&lt;=0,0,ROUND(MIN(AP339,MAX(0,$F339-SUMPRODUCT(($AT$3:$BE$3&lt;BB$3)*$AH339:$AS339))),2))</f>
        <v/>
      </c>
      <c r="BC339">
        <f>IF(AQ339&lt;=0,0,ROUND(MIN(AQ339,MAX(0,$F339-SUMPRODUCT(($AT$3:$BE$3&lt;BC$3)*$AH339:$AS339))),2))</f>
        <v/>
      </c>
      <c r="BD339">
        <f>IF(AR339&lt;=0,0,ROUND(MIN(AR339,MAX(0,$F339-SUMPRODUCT(($AT$3:$BE$3&lt;BD$3)*$AH339:$AS339))),2))</f>
        <v/>
      </c>
      <c r="BE339">
        <f>IF(AS339&lt;=0,0,ROUND(MIN(AS339,MAX(0,$F339-SUMPRODUCT(($AT$3:$BE$3&lt;BE$3)*$AH339:$AS339))),2))</f>
        <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row>
    <row r="340">
      <c r="A340" t="n">
        <v>335</v>
      </c>
      <c r="B340" s="29">
        <f>Months!B340</f>
        <v/>
      </c>
      <c r="C340">
        <f>Months!C340</f>
        <v/>
      </c>
      <c r="D340">
        <f>Months!D340</f>
        <v/>
      </c>
      <c r="E340">
        <f>SUM(V340:AG340)</f>
        <v/>
      </c>
      <c r="F340">
        <f>MAX(0,ROUND(C340+D340-E340,2))</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f>IF(AH340&lt;=0,0,ROUND(MIN(AH340,MAX(0,$F340-SUMPRODUCT(($AT$3:$BE$3&lt;AT$3)*$AH340:$AS340))),2))</f>
        <v/>
      </c>
      <c r="AU340">
        <f>IF(AI340&lt;=0,0,ROUND(MIN(AI340,MAX(0,$F340-SUMPRODUCT(($AT$3:$BE$3&lt;AU$3)*$AH340:$AS340))),2))</f>
        <v/>
      </c>
      <c r="AV340">
        <f>IF(AJ340&lt;=0,0,ROUND(MIN(AJ340,MAX(0,$F340-SUMPRODUCT(($AT$3:$BE$3&lt;AV$3)*$AH340:$AS340))),2))</f>
        <v/>
      </c>
      <c r="AW340">
        <f>IF(AK340&lt;=0,0,ROUND(MIN(AK340,MAX(0,$F340-SUMPRODUCT(($AT$3:$BE$3&lt;AW$3)*$AH340:$AS340))),2))</f>
        <v/>
      </c>
      <c r="AX340">
        <f>IF(AL340&lt;=0,0,ROUND(MIN(AL340,MAX(0,$F340-SUMPRODUCT(($AT$3:$BE$3&lt;AX$3)*$AH340:$AS340))),2))</f>
        <v/>
      </c>
      <c r="AY340">
        <f>IF(AM340&lt;=0,0,ROUND(MIN(AM340,MAX(0,$F340-SUMPRODUCT(($AT$3:$BE$3&lt;AY$3)*$AH340:$AS340))),2))</f>
        <v/>
      </c>
      <c r="AZ340">
        <f>IF(AN340&lt;=0,0,ROUND(MIN(AN340,MAX(0,$F340-SUMPRODUCT(($AT$3:$BE$3&lt;AZ$3)*$AH340:$AS340))),2))</f>
        <v/>
      </c>
      <c r="BA340">
        <f>IF(AO340&lt;=0,0,ROUND(MIN(AO340,MAX(0,$F340-SUMPRODUCT(($AT$3:$BE$3&lt;BA$3)*$AH340:$AS340))),2))</f>
        <v/>
      </c>
      <c r="BB340">
        <f>IF(AP340&lt;=0,0,ROUND(MIN(AP340,MAX(0,$F340-SUMPRODUCT(($AT$3:$BE$3&lt;BB$3)*$AH340:$AS340))),2))</f>
        <v/>
      </c>
      <c r="BC340">
        <f>IF(AQ340&lt;=0,0,ROUND(MIN(AQ340,MAX(0,$F340-SUMPRODUCT(($AT$3:$BE$3&lt;BC$3)*$AH340:$AS340))),2))</f>
        <v/>
      </c>
      <c r="BD340">
        <f>IF(AR340&lt;=0,0,ROUND(MIN(AR340,MAX(0,$F340-SUMPRODUCT(($AT$3:$BE$3&lt;BD$3)*$AH340:$AS340))),2))</f>
        <v/>
      </c>
      <c r="BE340">
        <f>IF(AS340&lt;=0,0,ROUND(MIN(AS340,MAX(0,$F340-SUMPRODUCT(($AT$3:$BE$3&lt;BE$3)*$AH340:$AS340))),2))</f>
        <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row>
    <row r="341">
      <c r="A341" t="n">
        <v>336</v>
      </c>
      <c r="B341" s="29">
        <f>Months!B341</f>
        <v/>
      </c>
      <c r="C341">
        <f>Months!C341</f>
        <v/>
      </c>
      <c r="D341">
        <f>Months!D341</f>
        <v/>
      </c>
      <c r="E341">
        <f>SUM(V341:AG341)</f>
        <v/>
      </c>
      <c r="F341">
        <f>MAX(0,ROUND(C341+D341-E341,2))</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f>IF(AH341&lt;=0,0,ROUND(MIN(AH341,MAX(0,$F341-SUMPRODUCT(($AT$3:$BE$3&lt;AT$3)*$AH341:$AS341))),2))</f>
        <v/>
      </c>
      <c r="AU341">
        <f>IF(AI341&lt;=0,0,ROUND(MIN(AI341,MAX(0,$F341-SUMPRODUCT(($AT$3:$BE$3&lt;AU$3)*$AH341:$AS341))),2))</f>
        <v/>
      </c>
      <c r="AV341">
        <f>IF(AJ341&lt;=0,0,ROUND(MIN(AJ341,MAX(0,$F341-SUMPRODUCT(($AT$3:$BE$3&lt;AV$3)*$AH341:$AS341))),2))</f>
        <v/>
      </c>
      <c r="AW341">
        <f>IF(AK341&lt;=0,0,ROUND(MIN(AK341,MAX(0,$F341-SUMPRODUCT(($AT$3:$BE$3&lt;AW$3)*$AH341:$AS341))),2))</f>
        <v/>
      </c>
      <c r="AX341">
        <f>IF(AL341&lt;=0,0,ROUND(MIN(AL341,MAX(0,$F341-SUMPRODUCT(($AT$3:$BE$3&lt;AX$3)*$AH341:$AS341))),2))</f>
        <v/>
      </c>
      <c r="AY341">
        <f>IF(AM341&lt;=0,0,ROUND(MIN(AM341,MAX(0,$F341-SUMPRODUCT(($AT$3:$BE$3&lt;AY$3)*$AH341:$AS341))),2))</f>
        <v/>
      </c>
      <c r="AZ341">
        <f>IF(AN341&lt;=0,0,ROUND(MIN(AN341,MAX(0,$F341-SUMPRODUCT(($AT$3:$BE$3&lt;AZ$3)*$AH341:$AS341))),2))</f>
        <v/>
      </c>
      <c r="BA341">
        <f>IF(AO341&lt;=0,0,ROUND(MIN(AO341,MAX(0,$F341-SUMPRODUCT(($AT$3:$BE$3&lt;BA$3)*$AH341:$AS341))),2))</f>
        <v/>
      </c>
      <c r="BB341">
        <f>IF(AP341&lt;=0,0,ROUND(MIN(AP341,MAX(0,$F341-SUMPRODUCT(($AT$3:$BE$3&lt;BB$3)*$AH341:$AS341))),2))</f>
        <v/>
      </c>
      <c r="BC341">
        <f>IF(AQ341&lt;=0,0,ROUND(MIN(AQ341,MAX(0,$F341-SUMPRODUCT(($AT$3:$BE$3&lt;BC$3)*$AH341:$AS341))),2))</f>
        <v/>
      </c>
      <c r="BD341">
        <f>IF(AR341&lt;=0,0,ROUND(MIN(AR341,MAX(0,$F341-SUMPRODUCT(($AT$3:$BE$3&lt;BD$3)*$AH341:$AS341))),2))</f>
        <v/>
      </c>
      <c r="BE341">
        <f>IF(AS341&lt;=0,0,ROUND(MIN(AS341,MAX(0,$F341-SUMPRODUCT(($AT$3:$BE$3&lt;BE$3)*$AH341:$AS341))),2))</f>
        <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row>
    <row r="342">
      <c r="A342" t="n">
        <v>337</v>
      </c>
      <c r="B342" s="29">
        <f>Months!B342</f>
        <v/>
      </c>
      <c r="C342">
        <f>Months!C342</f>
        <v/>
      </c>
      <c r="D342">
        <f>Months!D342</f>
        <v/>
      </c>
      <c r="E342">
        <f>SUM(V342:AG342)</f>
        <v/>
      </c>
      <c r="F342">
        <f>MAX(0,ROUND(C342+D342-E342,2))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f>IF(AH342&lt;=0,0,ROUND(MIN(AH342,MAX(0,$F342-SUMPRODUCT(($AT$3:$BE$3&lt;AT$3)*$AH342:$AS342))),2))</f>
        <v/>
      </c>
      <c r="AU342">
        <f>IF(AI342&lt;=0,0,ROUND(MIN(AI342,MAX(0,$F342-SUMPRODUCT(($AT$3:$BE$3&lt;AU$3)*$AH342:$AS342))),2))</f>
        <v/>
      </c>
      <c r="AV342">
        <f>IF(AJ342&lt;=0,0,ROUND(MIN(AJ342,MAX(0,$F342-SUMPRODUCT(($AT$3:$BE$3&lt;AV$3)*$AH342:$AS342))),2))</f>
        <v/>
      </c>
      <c r="AW342">
        <f>IF(AK342&lt;=0,0,ROUND(MIN(AK342,MAX(0,$F342-SUMPRODUCT(($AT$3:$BE$3&lt;AW$3)*$AH342:$AS342))),2))</f>
        <v/>
      </c>
      <c r="AX342">
        <f>IF(AL342&lt;=0,0,ROUND(MIN(AL342,MAX(0,$F342-SUMPRODUCT(($AT$3:$BE$3&lt;AX$3)*$AH342:$AS342))),2))</f>
        <v/>
      </c>
      <c r="AY342">
        <f>IF(AM342&lt;=0,0,ROUND(MIN(AM342,MAX(0,$F342-SUMPRODUCT(($AT$3:$BE$3&lt;AY$3)*$AH342:$AS342))),2))</f>
        <v/>
      </c>
      <c r="AZ342">
        <f>IF(AN342&lt;=0,0,ROUND(MIN(AN342,MAX(0,$F342-SUMPRODUCT(($AT$3:$BE$3&lt;AZ$3)*$AH342:$AS342))),2))</f>
        <v/>
      </c>
      <c r="BA342">
        <f>IF(AO342&lt;=0,0,ROUND(MIN(AO342,MAX(0,$F342-SUMPRODUCT(($AT$3:$BE$3&lt;BA$3)*$AH342:$AS342))),2))</f>
        <v/>
      </c>
      <c r="BB342">
        <f>IF(AP342&lt;=0,0,ROUND(MIN(AP342,MAX(0,$F342-SUMPRODUCT(($AT$3:$BE$3&lt;BB$3)*$AH342:$AS342))),2))</f>
        <v/>
      </c>
      <c r="BC342">
        <f>IF(AQ342&lt;=0,0,ROUND(MIN(AQ342,MAX(0,$F342-SUMPRODUCT(($AT$3:$BE$3&lt;BC$3)*$AH342:$AS342))),2))</f>
        <v/>
      </c>
      <c r="BD342">
        <f>IF(AR342&lt;=0,0,ROUND(MIN(AR342,MAX(0,$F342-SUMPRODUCT(($AT$3:$BE$3&lt;BD$3)*$AH342:$AS342))),2))</f>
        <v/>
      </c>
      <c r="BE342">
        <f>IF(AS342&lt;=0,0,ROUND(MIN(AS342,MAX(0,$F342-SUMPRODUCT(($AT$3:$BE$3&lt;BE$3)*$AH342:$AS342))),2))</f>
        <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row>
    <row r="343">
      <c r="A343" t="n">
        <v>338</v>
      </c>
      <c r="B343" s="29">
        <f>Months!B343</f>
        <v/>
      </c>
      <c r="C343">
        <f>Months!C343</f>
        <v/>
      </c>
      <c r="D343">
        <f>Months!D343</f>
        <v/>
      </c>
      <c r="E343">
        <f>SUM(V343:AG343)</f>
        <v/>
      </c>
      <c r="F343">
        <f>MAX(0,ROUND(C343+D343-E343,2))</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f>IF(AH343&lt;=0,0,ROUND(MIN(AH343,MAX(0,$F343-SUMPRODUCT(($AT$3:$BE$3&lt;AT$3)*$AH343:$AS343))),2))</f>
        <v/>
      </c>
      <c r="AU343">
        <f>IF(AI343&lt;=0,0,ROUND(MIN(AI343,MAX(0,$F343-SUMPRODUCT(($AT$3:$BE$3&lt;AU$3)*$AH343:$AS343))),2))</f>
        <v/>
      </c>
      <c r="AV343">
        <f>IF(AJ343&lt;=0,0,ROUND(MIN(AJ343,MAX(0,$F343-SUMPRODUCT(($AT$3:$BE$3&lt;AV$3)*$AH343:$AS343))),2))</f>
        <v/>
      </c>
      <c r="AW343">
        <f>IF(AK343&lt;=0,0,ROUND(MIN(AK343,MAX(0,$F343-SUMPRODUCT(($AT$3:$BE$3&lt;AW$3)*$AH343:$AS343))),2))</f>
        <v/>
      </c>
      <c r="AX343">
        <f>IF(AL343&lt;=0,0,ROUND(MIN(AL343,MAX(0,$F343-SUMPRODUCT(($AT$3:$BE$3&lt;AX$3)*$AH343:$AS343))),2))</f>
        <v/>
      </c>
      <c r="AY343">
        <f>IF(AM343&lt;=0,0,ROUND(MIN(AM343,MAX(0,$F343-SUMPRODUCT(($AT$3:$BE$3&lt;AY$3)*$AH343:$AS343))),2))</f>
        <v/>
      </c>
      <c r="AZ343">
        <f>IF(AN343&lt;=0,0,ROUND(MIN(AN343,MAX(0,$F343-SUMPRODUCT(($AT$3:$BE$3&lt;AZ$3)*$AH343:$AS343))),2))</f>
        <v/>
      </c>
      <c r="BA343">
        <f>IF(AO343&lt;=0,0,ROUND(MIN(AO343,MAX(0,$F343-SUMPRODUCT(($AT$3:$BE$3&lt;BA$3)*$AH343:$AS343))),2))</f>
        <v/>
      </c>
      <c r="BB343">
        <f>IF(AP343&lt;=0,0,ROUND(MIN(AP343,MAX(0,$F343-SUMPRODUCT(($AT$3:$BE$3&lt;BB$3)*$AH343:$AS343))),2))</f>
        <v/>
      </c>
      <c r="BC343">
        <f>IF(AQ343&lt;=0,0,ROUND(MIN(AQ343,MAX(0,$F343-SUMPRODUCT(($AT$3:$BE$3&lt;BC$3)*$AH343:$AS343))),2))</f>
        <v/>
      </c>
      <c r="BD343">
        <f>IF(AR343&lt;=0,0,ROUND(MIN(AR343,MAX(0,$F343-SUMPRODUCT(($AT$3:$BE$3&lt;BD$3)*$AH343:$AS343))),2))</f>
        <v/>
      </c>
      <c r="BE343">
        <f>IF(AS343&lt;=0,0,ROUND(MIN(AS343,MAX(0,$F343-SUMPRODUCT(($AT$3:$BE$3&lt;BE$3)*$AH343:$AS343))),2))</f>
        <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row>
    <row r="344">
      <c r="A344" t="n">
        <v>339</v>
      </c>
      <c r="B344" s="29">
        <f>Months!B344</f>
        <v/>
      </c>
      <c r="C344">
        <f>Months!C344</f>
        <v/>
      </c>
      <c r="D344">
        <f>Months!D344</f>
        <v/>
      </c>
      <c r="E344">
        <f>SUM(V344:AG344)</f>
        <v/>
      </c>
      <c r="F344">
        <f>MAX(0,ROUND(C344+D344-E344,2))</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f>IF(AH344&lt;=0,0,ROUND(MIN(AH344,MAX(0,$F344-SUMPRODUCT(($AT$3:$BE$3&lt;AT$3)*$AH344:$AS344))),2))</f>
        <v/>
      </c>
      <c r="AU344">
        <f>IF(AI344&lt;=0,0,ROUND(MIN(AI344,MAX(0,$F344-SUMPRODUCT(($AT$3:$BE$3&lt;AU$3)*$AH344:$AS344))),2))</f>
        <v/>
      </c>
      <c r="AV344">
        <f>IF(AJ344&lt;=0,0,ROUND(MIN(AJ344,MAX(0,$F344-SUMPRODUCT(($AT$3:$BE$3&lt;AV$3)*$AH344:$AS344))),2))</f>
        <v/>
      </c>
      <c r="AW344">
        <f>IF(AK344&lt;=0,0,ROUND(MIN(AK344,MAX(0,$F344-SUMPRODUCT(($AT$3:$BE$3&lt;AW$3)*$AH344:$AS344))),2))</f>
        <v/>
      </c>
      <c r="AX344">
        <f>IF(AL344&lt;=0,0,ROUND(MIN(AL344,MAX(0,$F344-SUMPRODUCT(($AT$3:$BE$3&lt;AX$3)*$AH344:$AS344))),2))</f>
        <v/>
      </c>
      <c r="AY344">
        <f>IF(AM344&lt;=0,0,ROUND(MIN(AM344,MAX(0,$F344-SUMPRODUCT(($AT$3:$BE$3&lt;AY$3)*$AH344:$AS344))),2))</f>
        <v/>
      </c>
      <c r="AZ344">
        <f>IF(AN344&lt;=0,0,ROUND(MIN(AN344,MAX(0,$F344-SUMPRODUCT(($AT$3:$BE$3&lt;AZ$3)*$AH344:$AS344))),2))</f>
        <v/>
      </c>
      <c r="BA344">
        <f>IF(AO344&lt;=0,0,ROUND(MIN(AO344,MAX(0,$F344-SUMPRODUCT(($AT$3:$BE$3&lt;BA$3)*$AH344:$AS344))),2))</f>
        <v/>
      </c>
      <c r="BB344">
        <f>IF(AP344&lt;=0,0,ROUND(MIN(AP344,MAX(0,$F344-SUMPRODUCT(($AT$3:$BE$3&lt;BB$3)*$AH344:$AS344))),2))</f>
        <v/>
      </c>
      <c r="BC344">
        <f>IF(AQ344&lt;=0,0,ROUND(MIN(AQ344,MAX(0,$F344-SUMPRODUCT(($AT$3:$BE$3&lt;BC$3)*$AH344:$AS344))),2))</f>
        <v/>
      </c>
      <c r="BD344">
        <f>IF(AR344&lt;=0,0,ROUND(MIN(AR344,MAX(0,$F344-SUMPRODUCT(($AT$3:$BE$3&lt;BD$3)*$AH344:$AS344))),2))</f>
        <v/>
      </c>
      <c r="BE344">
        <f>IF(AS344&lt;=0,0,ROUND(MIN(AS344,MAX(0,$F344-SUMPRODUCT(($AT$3:$BE$3&lt;BE$3)*$AH344:$AS344))),2))</f>
        <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row>
    <row r="345">
      <c r="A345" t="n">
        <v>340</v>
      </c>
      <c r="B345" s="29">
        <f>Months!B345</f>
        <v/>
      </c>
      <c r="C345">
        <f>Months!C345</f>
        <v/>
      </c>
      <c r="D345">
        <f>Months!D345</f>
        <v/>
      </c>
      <c r="E345">
        <f>SUM(V345:AG345)</f>
        <v/>
      </c>
      <c r="F345">
        <f>MAX(0,ROUND(C345+D345-E345,2))</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f>IF(AH345&lt;=0,0,ROUND(MIN(AH345,MAX(0,$F345-SUMPRODUCT(($AT$3:$BE$3&lt;AT$3)*$AH345:$AS345))),2))</f>
        <v/>
      </c>
      <c r="AU345">
        <f>IF(AI345&lt;=0,0,ROUND(MIN(AI345,MAX(0,$F345-SUMPRODUCT(($AT$3:$BE$3&lt;AU$3)*$AH345:$AS345))),2))</f>
        <v/>
      </c>
      <c r="AV345">
        <f>IF(AJ345&lt;=0,0,ROUND(MIN(AJ345,MAX(0,$F345-SUMPRODUCT(($AT$3:$BE$3&lt;AV$3)*$AH345:$AS345))),2))</f>
        <v/>
      </c>
      <c r="AW345">
        <f>IF(AK345&lt;=0,0,ROUND(MIN(AK345,MAX(0,$F345-SUMPRODUCT(($AT$3:$BE$3&lt;AW$3)*$AH345:$AS345))),2))</f>
        <v/>
      </c>
      <c r="AX345">
        <f>IF(AL345&lt;=0,0,ROUND(MIN(AL345,MAX(0,$F345-SUMPRODUCT(($AT$3:$BE$3&lt;AX$3)*$AH345:$AS345))),2))</f>
        <v/>
      </c>
      <c r="AY345">
        <f>IF(AM345&lt;=0,0,ROUND(MIN(AM345,MAX(0,$F345-SUMPRODUCT(($AT$3:$BE$3&lt;AY$3)*$AH345:$AS345))),2))</f>
        <v/>
      </c>
      <c r="AZ345">
        <f>IF(AN345&lt;=0,0,ROUND(MIN(AN345,MAX(0,$F345-SUMPRODUCT(($AT$3:$BE$3&lt;AZ$3)*$AH345:$AS345))),2))</f>
        <v/>
      </c>
      <c r="BA345">
        <f>IF(AO345&lt;=0,0,ROUND(MIN(AO345,MAX(0,$F345-SUMPRODUCT(($AT$3:$BE$3&lt;BA$3)*$AH345:$AS345))),2))</f>
        <v/>
      </c>
      <c r="BB345">
        <f>IF(AP345&lt;=0,0,ROUND(MIN(AP345,MAX(0,$F345-SUMPRODUCT(($AT$3:$BE$3&lt;BB$3)*$AH345:$AS345))),2))</f>
        <v/>
      </c>
      <c r="BC345">
        <f>IF(AQ345&lt;=0,0,ROUND(MIN(AQ345,MAX(0,$F345-SUMPRODUCT(($AT$3:$BE$3&lt;BC$3)*$AH345:$AS345))),2))</f>
        <v/>
      </c>
      <c r="BD345">
        <f>IF(AR345&lt;=0,0,ROUND(MIN(AR345,MAX(0,$F345-SUMPRODUCT(($AT$3:$BE$3&lt;BD$3)*$AH345:$AS345))),2))</f>
        <v/>
      </c>
      <c r="BE345">
        <f>IF(AS345&lt;=0,0,ROUND(MIN(AS345,MAX(0,$F345-SUMPRODUCT(($AT$3:$BE$3&lt;BE$3)*$AH345:$AS345))),2))</f>
        <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row>
    <row r="346">
      <c r="A346" t="n">
        <v>341</v>
      </c>
      <c r="B346" s="29">
        <f>Months!B346</f>
        <v/>
      </c>
      <c r="C346">
        <f>Months!C346</f>
        <v/>
      </c>
      <c r="D346">
        <f>Months!D346</f>
        <v/>
      </c>
      <c r="E346">
        <f>SUM(V346:AG346)</f>
        <v/>
      </c>
      <c r="F346">
        <f>MAX(0,ROUND(C346+D346-E346,2))</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f>IF(AH346&lt;=0,0,ROUND(MIN(AH346,MAX(0,$F346-SUMPRODUCT(($AT$3:$BE$3&lt;AT$3)*$AH346:$AS346))),2))</f>
        <v/>
      </c>
      <c r="AU346">
        <f>IF(AI346&lt;=0,0,ROUND(MIN(AI346,MAX(0,$F346-SUMPRODUCT(($AT$3:$BE$3&lt;AU$3)*$AH346:$AS346))),2))</f>
        <v/>
      </c>
      <c r="AV346">
        <f>IF(AJ346&lt;=0,0,ROUND(MIN(AJ346,MAX(0,$F346-SUMPRODUCT(($AT$3:$BE$3&lt;AV$3)*$AH346:$AS346))),2))</f>
        <v/>
      </c>
      <c r="AW346">
        <f>IF(AK346&lt;=0,0,ROUND(MIN(AK346,MAX(0,$F346-SUMPRODUCT(($AT$3:$BE$3&lt;AW$3)*$AH346:$AS346))),2))</f>
        <v/>
      </c>
      <c r="AX346">
        <f>IF(AL346&lt;=0,0,ROUND(MIN(AL346,MAX(0,$F346-SUMPRODUCT(($AT$3:$BE$3&lt;AX$3)*$AH346:$AS346))),2))</f>
        <v/>
      </c>
      <c r="AY346">
        <f>IF(AM346&lt;=0,0,ROUND(MIN(AM346,MAX(0,$F346-SUMPRODUCT(($AT$3:$BE$3&lt;AY$3)*$AH346:$AS346))),2))</f>
        <v/>
      </c>
      <c r="AZ346">
        <f>IF(AN346&lt;=0,0,ROUND(MIN(AN346,MAX(0,$F346-SUMPRODUCT(($AT$3:$BE$3&lt;AZ$3)*$AH346:$AS346))),2))</f>
        <v/>
      </c>
      <c r="BA346">
        <f>IF(AO346&lt;=0,0,ROUND(MIN(AO346,MAX(0,$F346-SUMPRODUCT(($AT$3:$BE$3&lt;BA$3)*$AH346:$AS346))),2))</f>
        <v/>
      </c>
      <c r="BB346">
        <f>IF(AP346&lt;=0,0,ROUND(MIN(AP346,MAX(0,$F346-SUMPRODUCT(($AT$3:$BE$3&lt;BB$3)*$AH346:$AS346))),2))</f>
        <v/>
      </c>
      <c r="BC346">
        <f>IF(AQ346&lt;=0,0,ROUND(MIN(AQ346,MAX(0,$F346-SUMPRODUCT(($AT$3:$BE$3&lt;BC$3)*$AH346:$AS346))),2))</f>
        <v/>
      </c>
      <c r="BD346">
        <f>IF(AR346&lt;=0,0,ROUND(MIN(AR346,MAX(0,$F346-SUMPRODUCT(($AT$3:$BE$3&lt;BD$3)*$AH346:$AS346))),2))</f>
        <v/>
      </c>
      <c r="BE346">
        <f>IF(AS346&lt;=0,0,ROUND(MIN(AS346,MAX(0,$F346-SUMPRODUCT(($AT$3:$BE$3&lt;BE$3)*$AH346:$AS346))),2))</f>
        <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row>
    <row r="347">
      <c r="A347" t="n">
        <v>342</v>
      </c>
      <c r="B347" s="29">
        <f>Months!B347</f>
        <v/>
      </c>
      <c r="C347">
        <f>Months!C347</f>
        <v/>
      </c>
      <c r="D347">
        <f>Months!D347</f>
        <v/>
      </c>
      <c r="E347">
        <f>SUM(V347:AG347)</f>
        <v/>
      </c>
      <c r="F347">
        <f>MAX(0,ROUND(C347+D347-E347,2))</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f>IF(AH347&lt;=0,0,ROUND(MIN(AH347,MAX(0,$F347-SUMPRODUCT(($AT$3:$BE$3&lt;AT$3)*$AH347:$AS347))),2))</f>
        <v/>
      </c>
      <c r="AU347">
        <f>IF(AI347&lt;=0,0,ROUND(MIN(AI347,MAX(0,$F347-SUMPRODUCT(($AT$3:$BE$3&lt;AU$3)*$AH347:$AS347))),2))</f>
        <v/>
      </c>
      <c r="AV347">
        <f>IF(AJ347&lt;=0,0,ROUND(MIN(AJ347,MAX(0,$F347-SUMPRODUCT(($AT$3:$BE$3&lt;AV$3)*$AH347:$AS347))),2))</f>
        <v/>
      </c>
      <c r="AW347">
        <f>IF(AK347&lt;=0,0,ROUND(MIN(AK347,MAX(0,$F347-SUMPRODUCT(($AT$3:$BE$3&lt;AW$3)*$AH347:$AS347))),2))</f>
        <v/>
      </c>
      <c r="AX347">
        <f>IF(AL347&lt;=0,0,ROUND(MIN(AL347,MAX(0,$F347-SUMPRODUCT(($AT$3:$BE$3&lt;AX$3)*$AH347:$AS347))),2))</f>
        <v/>
      </c>
      <c r="AY347">
        <f>IF(AM347&lt;=0,0,ROUND(MIN(AM347,MAX(0,$F347-SUMPRODUCT(($AT$3:$BE$3&lt;AY$3)*$AH347:$AS347))),2))</f>
        <v/>
      </c>
      <c r="AZ347">
        <f>IF(AN347&lt;=0,0,ROUND(MIN(AN347,MAX(0,$F347-SUMPRODUCT(($AT$3:$BE$3&lt;AZ$3)*$AH347:$AS347))),2))</f>
        <v/>
      </c>
      <c r="BA347">
        <f>IF(AO347&lt;=0,0,ROUND(MIN(AO347,MAX(0,$F347-SUMPRODUCT(($AT$3:$BE$3&lt;BA$3)*$AH347:$AS347))),2))</f>
        <v/>
      </c>
      <c r="BB347">
        <f>IF(AP347&lt;=0,0,ROUND(MIN(AP347,MAX(0,$F347-SUMPRODUCT(($AT$3:$BE$3&lt;BB$3)*$AH347:$AS347))),2))</f>
        <v/>
      </c>
      <c r="BC347">
        <f>IF(AQ347&lt;=0,0,ROUND(MIN(AQ347,MAX(0,$F347-SUMPRODUCT(($AT$3:$BE$3&lt;BC$3)*$AH347:$AS347))),2))</f>
        <v/>
      </c>
      <c r="BD347">
        <f>IF(AR347&lt;=0,0,ROUND(MIN(AR347,MAX(0,$F347-SUMPRODUCT(($AT$3:$BE$3&lt;BD$3)*$AH347:$AS347))),2))</f>
        <v/>
      </c>
      <c r="BE347">
        <f>IF(AS347&lt;=0,0,ROUND(MIN(AS347,MAX(0,$F347-SUMPRODUCT(($AT$3:$BE$3&lt;BE$3)*$AH347:$AS347))),2))</f>
        <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row>
    <row r="348">
      <c r="A348" t="n">
        <v>343</v>
      </c>
      <c r="B348" s="29">
        <f>Months!B348</f>
        <v/>
      </c>
      <c r="C348">
        <f>Months!C348</f>
        <v/>
      </c>
      <c r="D348">
        <f>Months!D348</f>
        <v/>
      </c>
      <c r="E348">
        <f>SUM(V348:AG348)</f>
        <v/>
      </c>
      <c r="F348">
        <f>MAX(0,ROUND(C348+D348-E348,2))</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f>IF(AH348&lt;=0,0,ROUND(MIN(AH348,MAX(0,$F348-SUMPRODUCT(($AT$3:$BE$3&lt;AT$3)*$AH348:$AS348))),2))</f>
        <v/>
      </c>
      <c r="AU348">
        <f>IF(AI348&lt;=0,0,ROUND(MIN(AI348,MAX(0,$F348-SUMPRODUCT(($AT$3:$BE$3&lt;AU$3)*$AH348:$AS348))),2))</f>
        <v/>
      </c>
      <c r="AV348">
        <f>IF(AJ348&lt;=0,0,ROUND(MIN(AJ348,MAX(0,$F348-SUMPRODUCT(($AT$3:$BE$3&lt;AV$3)*$AH348:$AS348))),2))</f>
        <v/>
      </c>
      <c r="AW348">
        <f>IF(AK348&lt;=0,0,ROUND(MIN(AK348,MAX(0,$F348-SUMPRODUCT(($AT$3:$BE$3&lt;AW$3)*$AH348:$AS348))),2))</f>
        <v/>
      </c>
      <c r="AX348">
        <f>IF(AL348&lt;=0,0,ROUND(MIN(AL348,MAX(0,$F348-SUMPRODUCT(($AT$3:$BE$3&lt;AX$3)*$AH348:$AS348))),2))</f>
        <v/>
      </c>
      <c r="AY348">
        <f>IF(AM348&lt;=0,0,ROUND(MIN(AM348,MAX(0,$F348-SUMPRODUCT(($AT$3:$BE$3&lt;AY$3)*$AH348:$AS348))),2))</f>
        <v/>
      </c>
      <c r="AZ348">
        <f>IF(AN348&lt;=0,0,ROUND(MIN(AN348,MAX(0,$F348-SUMPRODUCT(($AT$3:$BE$3&lt;AZ$3)*$AH348:$AS348))),2))</f>
        <v/>
      </c>
      <c r="BA348">
        <f>IF(AO348&lt;=0,0,ROUND(MIN(AO348,MAX(0,$F348-SUMPRODUCT(($AT$3:$BE$3&lt;BA$3)*$AH348:$AS348))),2))</f>
        <v/>
      </c>
      <c r="BB348">
        <f>IF(AP348&lt;=0,0,ROUND(MIN(AP348,MAX(0,$F348-SUMPRODUCT(($AT$3:$BE$3&lt;BB$3)*$AH348:$AS348))),2))</f>
        <v/>
      </c>
      <c r="BC348">
        <f>IF(AQ348&lt;=0,0,ROUND(MIN(AQ348,MAX(0,$F348-SUMPRODUCT(($AT$3:$BE$3&lt;BC$3)*$AH348:$AS348))),2))</f>
        <v/>
      </c>
      <c r="BD348">
        <f>IF(AR348&lt;=0,0,ROUND(MIN(AR348,MAX(0,$F348-SUMPRODUCT(($AT$3:$BE$3&lt;BD$3)*$AH348:$AS348))),2))</f>
        <v/>
      </c>
      <c r="BE348">
        <f>IF(AS348&lt;=0,0,ROUND(MIN(AS348,MAX(0,$F348-SUMPRODUCT(($AT$3:$BE$3&lt;BE$3)*$AH348:$AS348))),2))</f>
        <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row>
    <row r="349">
      <c r="A349" t="n">
        <v>344</v>
      </c>
      <c r="B349" s="29">
        <f>Months!B349</f>
        <v/>
      </c>
      <c r="C349">
        <f>Months!C349</f>
        <v/>
      </c>
      <c r="D349">
        <f>Months!D349</f>
        <v/>
      </c>
      <c r="E349">
        <f>SUM(V349:AG349)</f>
        <v/>
      </c>
      <c r="F349">
        <f>MAX(0,ROUND(C349+D349-E349,2))</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f>IF(AH349&lt;=0,0,ROUND(MIN(AH349,MAX(0,$F349-SUMPRODUCT(($AT$3:$BE$3&lt;AT$3)*$AH349:$AS349))),2))</f>
        <v/>
      </c>
      <c r="AU349">
        <f>IF(AI349&lt;=0,0,ROUND(MIN(AI349,MAX(0,$F349-SUMPRODUCT(($AT$3:$BE$3&lt;AU$3)*$AH349:$AS349))),2))</f>
        <v/>
      </c>
      <c r="AV349">
        <f>IF(AJ349&lt;=0,0,ROUND(MIN(AJ349,MAX(0,$F349-SUMPRODUCT(($AT$3:$BE$3&lt;AV$3)*$AH349:$AS349))),2))</f>
        <v/>
      </c>
      <c r="AW349">
        <f>IF(AK349&lt;=0,0,ROUND(MIN(AK349,MAX(0,$F349-SUMPRODUCT(($AT$3:$BE$3&lt;AW$3)*$AH349:$AS349))),2))</f>
        <v/>
      </c>
      <c r="AX349">
        <f>IF(AL349&lt;=0,0,ROUND(MIN(AL349,MAX(0,$F349-SUMPRODUCT(($AT$3:$BE$3&lt;AX$3)*$AH349:$AS349))),2))</f>
        <v/>
      </c>
      <c r="AY349">
        <f>IF(AM349&lt;=0,0,ROUND(MIN(AM349,MAX(0,$F349-SUMPRODUCT(($AT$3:$BE$3&lt;AY$3)*$AH349:$AS349))),2))</f>
        <v/>
      </c>
      <c r="AZ349">
        <f>IF(AN349&lt;=0,0,ROUND(MIN(AN349,MAX(0,$F349-SUMPRODUCT(($AT$3:$BE$3&lt;AZ$3)*$AH349:$AS349))),2))</f>
        <v/>
      </c>
      <c r="BA349">
        <f>IF(AO349&lt;=0,0,ROUND(MIN(AO349,MAX(0,$F349-SUMPRODUCT(($AT$3:$BE$3&lt;BA$3)*$AH349:$AS349))),2))</f>
        <v/>
      </c>
      <c r="BB349">
        <f>IF(AP349&lt;=0,0,ROUND(MIN(AP349,MAX(0,$F349-SUMPRODUCT(($AT$3:$BE$3&lt;BB$3)*$AH349:$AS349))),2))</f>
        <v/>
      </c>
      <c r="BC349">
        <f>IF(AQ349&lt;=0,0,ROUND(MIN(AQ349,MAX(0,$F349-SUMPRODUCT(($AT$3:$BE$3&lt;BC$3)*$AH349:$AS349))),2))</f>
        <v/>
      </c>
      <c r="BD349">
        <f>IF(AR349&lt;=0,0,ROUND(MIN(AR349,MAX(0,$F349-SUMPRODUCT(($AT$3:$BE$3&lt;BD$3)*$AH349:$AS349))),2))</f>
        <v/>
      </c>
      <c r="BE349">
        <f>IF(AS349&lt;=0,0,ROUND(MIN(AS349,MAX(0,$F349-SUMPRODUCT(($AT$3:$BE$3&lt;BE$3)*$AH349:$AS349))),2))</f>
        <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row>
    <row r="350">
      <c r="A350" t="n">
        <v>345</v>
      </c>
      <c r="B350" s="29">
        <f>Months!B350</f>
        <v/>
      </c>
      <c r="C350">
        <f>Months!C350</f>
        <v/>
      </c>
      <c r="D350">
        <f>Months!D350</f>
        <v/>
      </c>
      <c r="E350">
        <f>SUM(V350:AG350)</f>
        <v/>
      </c>
      <c r="F350">
        <f>MAX(0,ROUND(C350+D350-E350,2))</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f>IF(AH350&lt;=0,0,ROUND(MIN(AH350,MAX(0,$F350-SUMPRODUCT(($AT$3:$BE$3&lt;AT$3)*$AH350:$AS350))),2))</f>
        <v/>
      </c>
      <c r="AU350">
        <f>IF(AI350&lt;=0,0,ROUND(MIN(AI350,MAX(0,$F350-SUMPRODUCT(($AT$3:$BE$3&lt;AU$3)*$AH350:$AS350))),2))</f>
        <v/>
      </c>
      <c r="AV350">
        <f>IF(AJ350&lt;=0,0,ROUND(MIN(AJ350,MAX(0,$F350-SUMPRODUCT(($AT$3:$BE$3&lt;AV$3)*$AH350:$AS350))),2))</f>
        <v/>
      </c>
      <c r="AW350">
        <f>IF(AK350&lt;=0,0,ROUND(MIN(AK350,MAX(0,$F350-SUMPRODUCT(($AT$3:$BE$3&lt;AW$3)*$AH350:$AS350))),2))</f>
        <v/>
      </c>
      <c r="AX350">
        <f>IF(AL350&lt;=0,0,ROUND(MIN(AL350,MAX(0,$F350-SUMPRODUCT(($AT$3:$BE$3&lt;AX$3)*$AH350:$AS350))),2))</f>
        <v/>
      </c>
      <c r="AY350">
        <f>IF(AM350&lt;=0,0,ROUND(MIN(AM350,MAX(0,$F350-SUMPRODUCT(($AT$3:$BE$3&lt;AY$3)*$AH350:$AS350))),2))</f>
        <v/>
      </c>
      <c r="AZ350">
        <f>IF(AN350&lt;=0,0,ROUND(MIN(AN350,MAX(0,$F350-SUMPRODUCT(($AT$3:$BE$3&lt;AZ$3)*$AH350:$AS350))),2))</f>
        <v/>
      </c>
      <c r="BA350">
        <f>IF(AO350&lt;=0,0,ROUND(MIN(AO350,MAX(0,$F350-SUMPRODUCT(($AT$3:$BE$3&lt;BA$3)*$AH350:$AS350))),2))</f>
        <v/>
      </c>
      <c r="BB350">
        <f>IF(AP350&lt;=0,0,ROUND(MIN(AP350,MAX(0,$F350-SUMPRODUCT(($AT$3:$BE$3&lt;BB$3)*$AH350:$AS350))),2))</f>
        <v/>
      </c>
      <c r="BC350">
        <f>IF(AQ350&lt;=0,0,ROUND(MIN(AQ350,MAX(0,$F350-SUMPRODUCT(($AT$3:$BE$3&lt;BC$3)*$AH350:$AS350))),2))</f>
        <v/>
      </c>
      <c r="BD350">
        <f>IF(AR350&lt;=0,0,ROUND(MIN(AR350,MAX(0,$F350-SUMPRODUCT(($AT$3:$BE$3&lt;BD$3)*$AH350:$AS350))),2))</f>
        <v/>
      </c>
      <c r="BE350">
        <f>IF(AS350&lt;=0,0,ROUND(MIN(AS350,MAX(0,$F350-SUMPRODUCT(($AT$3:$BE$3&lt;BE$3)*$AH350:$AS350))),2))</f>
        <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row>
    <row r="351">
      <c r="A351" t="n">
        <v>346</v>
      </c>
      <c r="B351" s="29">
        <f>Months!B351</f>
        <v/>
      </c>
      <c r="C351">
        <f>Months!C351</f>
        <v/>
      </c>
      <c r="D351">
        <f>Months!D351</f>
        <v/>
      </c>
      <c r="E351">
        <f>SUM(V351:AG351)</f>
        <v/>
      </c>
      <c r="F351">
        <f>MAX(0,ROUND(C351+D351-E351,2))</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f>IF(AH351&lt;=0,0,ROUND(MIN(AH351,MAX(0,$F351-SUMPRODUCT(($AT$3:$BE$3&lt;AT$3)*$AH351:$AS351))),2))</f>
        <v/>
      </c>
      <c r="AU351">
        <f>IF(AI351&lt;=0,0,ROUND(MIN(AI351,MAX(0,$F351-SUMPRODUCT(($AT$3:$BE$3&lt;AU$3)*$AH351:$AS351))),2))</f>
        <v/>
      </c>
      <c r="AV351">
        <f>IF(AJ351&lt;=0,0,ROUND(MIN(AJ351,MAX(0,$F351-SUMPRODUCT(($AT$3:$BE$3&lt;AV$3)*$AH351:$AS351))),2))</f>
        <v/>
      </c>
      <c r="AW351">
        <f>IF(AK351&lt;=0,0,ROUND(MIN(AK351,MAX(0,$F351-SUMPRODUCT(($AT$3:$BE$3&lt;AW$3)*$AH351:$AS351))),2))</f>
        <v/>
      </c>
      <c r="AX351">
        <f>IF(AL351&lt;=0,0,ROUND(MIN(AL351,MAX(0,$F351-SUMPRODUCT(($AT$3:$BE$3&lt;AX$3)*$AH351:$AS351))),2))</f>
        <v/>
      </c>
      <c r="AY351">
        <f>IF(AM351&lt;=0,0,ROUND(MIN(AM351,MAX(0,$F351-SUMPRODUCT(($AT$3:$BE$3&lt;AY$3)*$AH351:$AS351))),2))</f>
        <v/>
      </c>
      <c r="AZ351">
        <f>IF(AN351&lt;=0,0,ROUND(MIN(AN351,MAX(0,$F351-SUMPRODUCT(($AT$3:$BE$3&lt;AZ$3)*$AH351:$AS351))),2))</f>
        <v/>
      </c>
      <c r="BA351">
        <f>IF(AO351&lt;=0,0,ROUND(MIN(AO351,MAX(0,$F351-SUMPRODUCT(($AT$3:$BE$3&lt;BA$3)*$AH351:$AS351))),2))</f>
        <v/>
      </c>
      <c r="BB351">
        <f>IF(AP351&lt;=0,0,ROUND(MIN(AP351,MAX(0,$F351-SUMPRODUCT(($AT$3:$BE$3&lt;BB$3)*$AH351:$AS351))),2))</f>
        <v/>
      </c>
      <c r="BC351">
        <f>IF(AQ351&lt;=0,0,ROUND(MIN(AQ351,MAX(0,$F351-SUMPRODUCT(($AT$3:$BE$3&lt;BC$3)*$AH351:$AS351))),2))</f>
        <v/>
      </c>
      <c r="BD351">
        <f>IF(AR351&lt;=0,0,ROUND(MIN(AR351,MAX(0,$F351-SUMPRODUCT(($AT$3:$BE$3&lt;BD$3)*$AH351:$AS351))),2))</f>
        <v/>
      </c>
      <c r="BE351">
        <f>IF(AS351&lt;=0,0,ROUND(MIN(AS351,MAX(0,$F351-SUMPRODUCT(($AT$3:$BE$3&lt;BE$3)*$AH351:$AS351))),2))</f>
        <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row>
    <row r="352">
      <c r="A352" t="n">
        <v>347</v>
      </c>
      <c r="B352" s="29">
        <f>Months!B352</f>
        <v/>
      </c>
      <c r="C352">
        <f>Months!C352</f>
        <v/>
      </c>
      <c r="D352">
        <f>Months!D352</f>
        <v/>
      </c>
      <c r="E352">
        <f>SUM(V352:AG352)</f>
        <v/>
      </c>
      <c r="F352">
        <f>MAX(0,ROUND(C352+D352-E352,2))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f>IF(AH352&lt;=0,0,ROUND(MIN(AH352,MAX(0,$F352-SUMPRODUCT(($AT$3:$BE$3&lt;AT$3)*$AH352:$AS352))),2))</f>
        <v/>
      </c>
      <c r="AU352">
        <f>IF(AI352&lt;=0,0,ROUND(MIN(AI352,MAX(0,$F352-SUMPRODUCT(($AT$3:$BE$3&lt;AU$3)*$AH352:$AS352))),2))</f>
        <v/>
      </c>
      <c r="AV352">
        <f>IF(AJ352&lt;=0,0,ROUND(MIN(AJ352,MAX(0,$F352-SUMPRODUCT(($AT$3:$BE$3&lt;AV$3)*$AH352:$AS352))),2))</f>
        <v/>
      </c>
      <c r="AW352">
        <f>IF(AK352&lt;=0,0,ROUND(MIN(AK352,MAX(0,$F352-SUMPRODUCT(($AT$3:$BE$3&lt;AW$3)*$AH352:$AS352))),2))</f>
        <v/>
      </c>
      <c r="AX352">
        <f>IF(AL352&lt;=0,0,ROUND(MIN(AL352,MAX(0,$F352-SUMPRODUCT(($AT$3:$BE$3&lt;AX$3)*$AH352:$AS352))),2))</f>
        <v/>
      </c>
      <c r="AY352">
        <f>IF(AM352&lt;=0,0,ROUND(MIN(AM352,MAX(0,$F352-SUMPRODUCT(($AT$3:$BE$3&lt;AY$3)*$AH352:$AS352))),2))</f>
        <v/>
      </c>
      <c r="AZ352">
        <f>IF(AN352&lt;=0,0,ROUND(MIN(AN352,MAX(0,$F352-SUMPRODUCT(($AT$3:$BE$3&lt;AZ$3)*$AH352:$AS352))),2))</f>
        <v/>
      </c>
      <c r="BA352">
        <f>IF(AO352&lt;=0,0,ROUND(MIN(AO352,MAX(0,$F352-SUMPRODUCT(($AT$3:$BE$3&lt;BA$3)*$AH352:$AS352))),2))</f>
        <v/>
      </c>
      <c r="BB352">
        <f>IF(AP352&lt;=0,0,ROUND(MIN(AP352,MAX(0,$F352-SUMPRODUCT(($AT$3:$BE$3&lt;BB$3)*$AH352:$AS352))),2))</f>
        <v/>
      </c>
      <c r="BC352">
        <f>IF(AQ352&lt;=0,0,ROUND(MIN(AQ352,MAX(0,$F352-SUMPRODUCT(($AT$3:$BE$3&lt;BC$3)*$AH352:$AS352))),2))</f>
        <v/>
      </c>
      <c r="BD352">
        <f>IF(AR352&lt;=0,0,ROUND(MIN(AR352,MAX(0,$F352-SUMPRODUCT(($AT$3:$BE$3&lt;BD$3)*$AH352:$AS352))),2))</f>
        <v/>
      </c>
      <c r="BE352">
        <f>IF(AS352&lt;=0,0,ROUND(MIN(AS352,MAX(0,$F352-SUMPRODUCT(($AT$3:$BE$3&lt;BE$3)*$AH352:$AS352))),2))</f>
        <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row>
    <row r="353">
      <c r="A353" t="n">
        <v>348</v>
      </c>
      <c r="B353" s="29">
        <f>Months!B353</f>
        <v/>
      </c>
      <c r="C353">
        <f>Months!C353</f>
        <v/>
      </c>
      <c r="D353">
        <f>Months!D353</f>
        <v/>
      </c>
      <c r="E353">
        <f>SUM(V353:AG353)</f>
        <v/>
      </c>
      <c r="F353">
        <f>MAX(0,ROUND(C353+D353-E353,2))</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f>IF(AH353&lt;=0,0,ROUND(MIN(AH353,MAX(0,$F353-SUMPRODUCT(($AT$3:$BE$3&lt;AT$3)*$AH353:$AS353))),2))</f>
        <v/>
      </c>
      <c r="AU353">
        <f>IF(AI353&lt;=0,0,ROUND(MIN(AI353,MAX(0,$F353-SUMPRODUCT(($AT$3:$BE$3&lt;AU$3)*$AH353:$AS353))),2))</f>
        <v/>
      </c>
      <c r="AV353">
        <f>IF(AJ353&lt;=0,0,ROUND(MIN(AJ353,MAX(0,$F353-SUMPRODUCT(($AT$3:$BE$3&lt;AV$3)*$AH353:$AS353))),2))</f>
        <v/>
      </c>
      <c r="AW353">
        <f>IF(AK353&lt;=0,0,ROUND(MIN(AK353,MAX(0,$F353-SUMPRODUCT(($AT$3:$BE$3&lt;AW$3)*$AH353:$AS353))),2))</f>
        <v/>
      </c>
      <c r="AX353">
        <f>IF(AL353&lt;=0,0,ROUND(MIN(AL353,MAX(0,$F353-SUMPRODUCT(($AT$3:$BE$3&lt;AX$3)*$AH353:$AS353))),2))</f>
        <v/>
      </c>
      <c r="AY353">
        <f>IF(AM353&lt;=0,0,ROUND(MIN(AM353,MAX(0,$F353-SUMPRODUCT(($AT$3:$BE$3&lt;AY$3)*$AH353:$AS353))),2))</f>
        <v/>
      </c>
      <c r="AZ353">
        <f>IF(AN353&lt;=0,0,ROUND(MIN(AN353,MAX(0,$F353-SUMPRODUCT(($AT$3:$BE$3&lt;AZ$3)*$AH353:$AS353))),2))</f>
        <v/>
      </c>
      <c r="BA353">
        <f>IF(AO353&lt;=0,0,ROUND(MIN(AO353,MAX(0,$F353-SUMPRODUCT(($AT$3:$BE$3&lt;BA$3)*$AH353:$AS353))),2))</f>
        <v/>
      </c>
      <c r="BB353">
        <f>IF(AP353&lt;=0,0,ROUND(MIN(AP353,MAX(0,$F353-SUMPRODUCT(($AT$3:$BE$3&lt;BB$3)*$AH353:$AS353))),2))</f>
        <v/>
      </c>
      <c r="BC353">
        <f>IF(AQ353&lt;=0,0,ROUND(MIN(AQ353,MAX(0,$F353-SUMPRODUCT(($AT$3:$BE$3&lt;BC$3)*$AH353:$AS353))),2))</f>
        <v/>
      </c>
      <c r="BD353">
        <f>IF(AR353&lt;=0,0,ROUND(MIN(AR353,MAX(0,$F353-SUMPRODUCT(($AT$3:$BE$3&lt;BD$3)*$AH353:$AS353))),2))</f>
        <v/>
      </c>
      <c r="BE353">
        <f>IF(AS353&lt;=0,0,ROUND(MIN(AS353,MAX(0,$F353-SUMPRODUCT(($AT$3:$BE$3&lt;BE$3)*$AH353:$AS353))),2))</f>
        <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row>
    <row r="354">
      <c r="A354" t="n">
        <v>349</v>
      </c>
      <c r="B354" s="29">
        <f>Months!B354</f>
        <v/>
      </c>
      <c r="C354">
        <f>Months!C354</f>
        <v/>
      </c>
      <c r="D354">
        <f>Months!D354</f>
        <v/>
      </c>
      <c r="E354">
        <f>SUM(V354:AG354)</f>
        <v/>
      </c>
      <c r="F354">
        <f>MAX(0,ROUND(C354+D354-E354,2))</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f>IF(AH354&lt;=0,0,ROUND(MIN(AH354,MAX(0,$F354-SUMPRODUCT(($AT$3:$BE$3&lt;AT$3)*$AH354:$AS354))),2))</f>
        <v/>
      </c>
      <c r="AU354">
        <f>IF(AI354&lt;=0,0,ROUND(MIN(AI354,MAX(0,$F354-SUMPRODUCT(($AT$3:$BE$3&lt;AU$3)*$AH354:$AS354))),2))</f>
        <v/>
      </c>
      <c r="AV354">
        <f>IF(AJ354&lt;=0,0,ROUND(MIN(AJ354,MAX(0,$F354-SUMPRODUCT(($AT$3:$BE$3&lt;AV$3)*$AH354:$AS354))),2))</f>
        <v/>
      </c>
      <c r="AW354">
        <f>IF(AK354&lt;=0,0,ROUND(MIN(AK354,MAX(0,$F354-SUMPRODUCT(($AT$3:$BE$3&lt;AW$3)*$AH354:$AS354))),2))</f>
        <v/>
      </c>
      <c r="AX354">
        <f>IF(AL354&lt;=0,0,ROUND(MIN(AL354,MAX(0,$F354-SUMPRODUCT(($AT$3:$BE$3&lt;AX$3)*$AH354:$AS354))),2))</f>
        <v/>
      </c>
      <c r="AY354">
        <f>IF(AM354&lt;=0,0,ROUND(MIN(AM354,MAX(0,$F354-SUMPRODUCT(($AT$3:$BE$3&lt;AY$3)*$AH354:$AS354))),2))</f>
        <v/>
      </c>
      <c r="AZ354">
        <f>IF(AN354&lt;=0,0,ROUND(MIN(AN354,MAX(0,$F354-SUMPRODUCT(($AT$3:$BE$3&lt;AZ$3)*$AH354:$AS354))),2))</f>
        <v/>
      </c>
      <c r="BA354">
        <f>IF(AO354&lt;=0,0,ROUND(MIN(AO354,MAX(0,$F354-SUMPRODUCT(($AT$3:$BE$3&lt;BA$3)*$AH354:$AS354))),2))</f>
        <v/>
      </c>
      <c r="BB354">
        <f>IF(AP354&lt;=0,0,ROUND(MIN(AP354,MAX(0,$F354-SUMPRODUCT(($AT$3:$BE$3&lt;BB$3)*$AH354:$AS354))),2))</f>
        <v/>
      </c>
      <c r="BC354">
        <f>IF(AQ354&lt;=0,0,ROUND(MIN(AQ354,MAX(0,$F354-SUMPRODUCT(($AT$3:$BE$3&lt;BC$3)*$AH354:$AS354))),2))</f>
        <v/>
      </c>
      <c r="BD354">
        <f>IF(AR354&lt;=0,0,ROUND(MIN(AR354,MAX(0,$F354-SUMPRODUCT(($AT$3:$BE$3&lt;BD$3)*$AH354:$AS354))),2))</f>
        <v/>
      </c>
      <c r="BE354">
        <f>IF(AS354&lt;=0,0,ROUND(MIN(AS354,MAX(0,$F354-SUMPRODUCT(($AT$3:$BE$3&lt;BE$3)*$AH354:$AS354))),2))</f>
        <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row>
    <row r="355">
      <c r="A355" t="n">
        <v>350</v>
      </c>
      <c r="B355" s="29">
        <f>Months!B355</f>
        <v/>
      </c>
      <c r="C355">
        <f>Months!C355</f>
        <v/>
      </c>
      <c r="D355">
        <f>Months!D355</f>
        <v/>
      </c>
      <c r="E355">
        <f>SUM(V355:AG355)</f>
        <v/>
      </c>
      <c r="F355">
        <f>MAX(0,ROUND(C355+D355-E355,2))</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f>IF(AH355&lt;=0,0,ROUND(MIN(AH355,MAX(0,$F355-SUMPRODUCT(($AT$3:$BE$3&lt;AT$3)*$AH355:$AS355))),2))</f>
        <v/>
      </c>
      <c r="AU355">
        <f>IF(AI355&lt;=0,0,ROUND(MIN(AI355,MAX(0,$F355-SUMPRODUCT(($AT$3:$BE$3&lt;AU$3)*$AH355:$AS355))),2))</f>
        <v/>
      </c>
      <c r="AV355">
        <f>IF(AJ355&lt;=0,0,ROUND(MIN(AJ355,MAX(0,$F355-SUMPRODUCT(($AT$3:$BE$3&lt;AV$3)*$AH355:$AS355))),2))</f>
        <v/>
      </c>
      <c r="AW355">
        <f>IF(AK355&lt;=0,0,ROUND(MIN(AK355,MAX(0,$F355-SUMPRODUCT(($AT$3:$BE$3&lt;AW$3)*$AH355:$AS355))),2))</f>
        <v/>
      </c>
      <c r="AX355">
        <f>IF(AL355&lt;=0,0,ROUND(MIN(AL355,MAX(0,$F355-SUMPRODUCT(($AT$3:$BE$3&lt;AX$3)*$AH355:$AS355))),2))</f>
        <v/>
      </c>
      <c r="AY355">
        <f>IF(AM355&lt;=0,0,ROUND(MIN(AM355,MAX(0,$F355-SUMPRODUCT(($AT$3:$BE$3&lt;AY$3)*$AH355:$AS355))),2))</f>
        <v/>
      </c>
      <c r="AZ355">
        <f>IF(AN355&lt;=0,0,ROUND(MIN(AN355,MAX(0,$F355-SUMPRODUCT(($AT$3:$BE$3&lt;AZ$3)*$AH355:$AS355))),2))</f>
        <v/>
      </c>
      <c r="BA355">
        <f>IF(AO355&lt;=0,0,ROUND(MIN(AO355,MAX(0,$F355-SUMPRODUCT(($AT$3:$BE$3&lt;BA$3)*$AH355:$AS355))),2))</f>
        <v/>
      </c>
      <c r="BB355">
        <f>IF(AP355&lt;=0,0,ROUND(MIN(AP355,MAX(0,$F355-SUMPRODUCT(($AT$3:$BE$3&lt;BB$3)*$AH355:$AS355))),2))</f>
        <v/>
      </c>
      <c r="BC355">
        <f>IF(AQ355&lt;=0,0,ROUND(MIN(AQ355,MAX(0,$F355-SUMPRODUCT(($AT$3:$BE$3&lt;BC$3)*$AH355:$AS355))),2))</f>
        <v/>
      </c>
      <c r="BD355">
        <f>IF(AR355&lt;=0,0,ROUND(MIN(AR355,MAX(0,$F355-SUMPRODUCT(($AT$3:$BE$3&lt;BD$3)*$AH355:$AS355))),2))</f>
        <v/>
      </c>
      <c r="BE355">
        <f>IF(AS355&lt;=0,0,ROUND(MIN(AS355,MAX(0,$F355-SUMPRODUCT(($AT$3:$BE$3&lt;BE$3)*$AH355:$AS355))),2))</f>
        <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row>
    <row r="356">
      <c r="A356" t="n">
        <v>351</v>
      </c>
      <c r="B356" s="29">
        <f>Months!B356</f>
        <v/>
      </c>
      <c r="C356">
        <f>Months!C356</f>
        <v/>
      </c>
      <c r="D356">
        <f>Months!D356</f>
        <v/>
      </c>
      <c r="E356">
        <f>SUM(V356:AG356)</f>
        <v/>
      </c>
      <c r="F356">
        <f>MAX(0,ROUND(C356+D356-E356,2))</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f>IF(AH356&lt;=0,0,ROUND(MIN(AH356,MAX(0,$F356-SUMPRODUCT(($AT$3:$BE$3&lt;AT$3)*$AH356:$AS356))),2))</f>
        <v/>
      </c>
      <c r="AU356">
        <f>IF(AI356&lt;=0,0,ROUND(MIN(AI356,MAX(0,$F356-SUMPRODUCT(($AT$3:$BE$3&lt;AU$3)*$AH356:$AS356))),2))</f>
        <v/>
      </c>
      <c r="AV356">
        <f>IF(AJ356&lt;=0,0,ROUND(MIN(AJ356,MAX(0,$F356-SUMPRODUCT(($AT$3:$BE$3&lt;AV$3)*$AH356:$AS356))),2))</f>
        <v/>
      </c>
      <c r="AW356">
        <f>IF(AK356&lt;=0,0,ROUND(MIN(AK356,MAX(0,$F356-SUMPRODUCT(($AT$3:$BE$3&lt;AW$3)*$AH356:$AS356))),2))</f>
        <v/>
      </c>
      <c r="AX356">
        <f>IF(AL356&lt;=0,0,ROUND(MIN(AL356,MAX(0,$F356-SUMPRODUCT(($AT$3:$BE$3&lt;AX$3)*$AH356:$AS356))),2))</f>
        <v/>
      </c>
      <c r="AY356">
        <f>IF(AM356&lt;=0,0,ROUND(MIN(AM356,MAX(0,$F356-SUMPRODUCT(($AT$3:$BE$3&lt;AY$3)*$AH356:$AS356))),2))</f>
        <v/>
      </c>
      <c r="AZ356">
        <f>IF(AN356&lt;=0,0,ROUND(MIN(AN356,MAX(0,$F356-SUMPRODUCT(($AT$3:$BE$3&lt;AZ$3)*$AH356:$AS356))),2))</f>
        <v/>
      </c>
      <c r="BA356">
        <f>IF(AO356&lt;=0,0,ROUND(MIN(AO356,MAX(0,$F356-SUMPRODUCT(($AT$3:$BE$3&lt;BA$3)*$AH356:$AS356))),2))</f>
        <v/>
      </c>
      <c r="BB356">
        <f>IF(AP356&lt;=0,0,ROUND(MIN(AP356,MAX(0,$F356-SUMPRODUCT(($AT$3:$BE$3&lt;BB$3)*$AH356:$AS356))),2))</f>
        <v/>
      </c>
      <c r="BC356">
        <f>IF(AQ356&lt;=0,0,ROUND(MIN(AQ356,MAX(0,$F356-SUMPRODUCT(($AT$3:$BE$3&lt;BC$3)*$AH356:$AS356))),2))</f>
        <v/>
      </c>
      <c r="BD356">
        <f>IF(AR356&lt;=0,0,ROUND(MIN(AR356,MAX(0,$F356-SUMPRODUCT(($AT$3:$BE$3&lt;BD$3)*$AH356:$AS356))),2))</f>
        <v/>
      </c>
      <c r="BE356">
        <f>IF(AS356&lt;=0,0,ROUND(MIN(AS356,MAX(0,$F356-SUMPRODUCT(($AT$3:$BE$3&lt;BE$3)*$AH356:$AS356))),2))</f>
        <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row>
    <row r="357">
      <c r="A357" t="n">
        <v>352</v>
      </c>
      <c r="B357" s="29">
        <f>Months!B357</f>
        <v/>
      </c>
      <c r="C357">
        <f>Months!C357</f>
        <v/>
      </c>
      <c r="D357">
        <f>Months!D357</f>
        <v/>
      </c>
      <c r="E357">
        <f>SUM(V357:AG357)</f>
        <v/>
      </c>
      <c r="F357">
        <f>MAX(0,ROUND(C357+D357-E357,2))</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f>IF(AH357&lt;=0,0,ROUND(MIN(AH357,MAX(0,$F357-SUMPRODUCT(($AT$3:$BE$3&lt;AT$3)*$AH357:$AS357))),2))</f>
        <v/>
      </c>
      <c r="AU357">
        <f>IF(AI357&lt;=0,0,ROUND(MIN(AI357,MAX(0,$F357-SUMPRODUCT(($AT$3:$BE$3&lt;AU$3)*$AH357:$AS357))),2))</f>
        <v/>
      </c>
      <c r="AV357">
        <f>IF(AJ357&lt;=0,0,ROUND(MIN(AJ357,MAX(0,$F357-SUMPRODUCT(($AT$3:$BE$3&lt;AV$3)*$AH357:$AS357))),2))</f>
        <v/>
      </c>
      <c r="AW357">
        <f>IF(AK357&lt;=0,0,ROUND(MIN(AK357,MAX(0,$F357-SUMPRODUCT(($AT$3:$BE$3&lt;AW$3)*$AH357:$AS357))),2))</f>
        <v/>
      </c>
      <c r="AX357">
        <f>IF(AL357&lt;=0,0,ROUND(MIN(AL357,MAX(0,$F357-SUMPRODUCT(($AT$3:$BE$3&lt;AX$3)*$AH357:$AS357))),2))</f>
        <v/>
      </c>
      <c r="AY357">
        <f>IF(AM357&lt;=0,0,ROUND(MIN(AM357,MAX(0,$F357-SUMPRODUCT(($AT$3:$BE$3&lt;AY$3)*$AH357:$AS357))),2))</f>
        <v/>
      </c>
      <c r="AZ357">
        <f>IF(AN357&lt;=0,0,ROUND(MIN(AN357,MAX(0,$F357-SUMPRODUCT(($AT$3:$BE$3&lt;AZ$3)*$AH357:$AS357))),2))</f>
        <v/>
      </c>
      <c r="BA357">
        <f>IF(AO357&lt;=0,0,ROUND(MIN(AO357,MAX(0,$F357-SUMPRODUCT(($AT$3:$BE$3&lt;BA$3)*$AH357:$AS357))),2))</f>
        <v/>
      </c>
      <c r="BB357">
        <f>IF(AP357&lt;=0,0,ROUND(MIN(AP357,MAX(0,$F357-SUMPRODUCT(($AT$3:$BE$3&lt;BB$3)*$AH357:$AS357))),2))</f>
        <v/>
      </c>
      <c r="BC357">
        <f>IF(AQ357&lt;=0,0,ROUND(MIN(AQ357,MAX(0,$F357-SUMPRODUCT(($AT$3:$BE$3&lt;BC$3)*$AH357:$AS357))),2))</f>
        <v/>
      </c>
      <c r="BD357">
        <f>IF(AR357&lt;=0,0,ROUND(MIN(AR357,MAX(0,$F357-SUMPRODUCT(($AT$3:$BE$3&lt;BD$3)*$AH357:$AS357))),2))</f>
        <v/>
      </c>
      <c r="BE357">
        <f>IF(AS357&lt;=0,0,ROUND(MIN(AS357,MAX(0,$F357-SUMPRODUCT(($AT$3:$BE$3&lt;BE$3)*$AH357:$AS357))),2))</f>
        <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row>
    <row r="358">
      <c r="A358" t="n">
        <v>353</v>
      </c>
      <c r="B358" s="29">
        <f>Months!B358</f>
        <v/>
      </c>
      <c r="C358">
        <f>Months!C358</f>
        <v/>
      </c>
      <c r="D358">
        <f>Months!D358</f>
        <v/>
      </c>
      <c r="E358">
        <f>SUM(V358:AG358)</f>
        <v/>
      </c>
      <c r="F358">
        <f>MAX(0,ROUND(C358+D358-E358,2))</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f>IF(AH358&lt;=0,0,ROUND(MIN(AH358,MAX(0,$F358-SUMPRODUCT(($AT$3:$BE$3&lt;AT$3)*$AH358:$AS358))),2))</f>
        <v/>
      </c>
      <c r="AU358">
        <f>IF(AI358&lt;=0,0,ROUND(MIN(AI358,MAX(0,$F358-SUMPRODUCT(($AT$3:$BE$3&lt;AU$3)*$AH358:$AS358))),2))</f>
        <v/>
      </c>
      <c r="AV358">
        <f>IF(AJ358&lt;=0,0,ROUND(MIN(AJ358,MAX(0,$F358-SUMPRODUCT(($AT$3:$BE$3&lt;AV$3)*$AH358:$AS358))),2))</f>
        <v/>
      </c>
      <c r="AW358">
        <f>IF(AK358&lt;=0,0,ROUND(MIN(AK358,MAX(0,$F358-SUMPRODUCT(($AT$3:$BE$3&lt;AW$3)*$AH358:$AS358))),2))</f>
        <v/>
      </c>
      <c r="AX358">
        <f>IF(AL358&lt;=0,0,ROUND(MIN(AL358,MAX(0,$F358-SUMPRODUCT(($AT$3:$BE$3&lt;AX$3)*$AH358:$AS358))),2))</f>
        <v/>
      </c>
      <c r="AY358">
        <f>IF(AM358&lt;=0,0,ROUND(MIN(AM358,MAX(0,$F358-SUMPRODUCT(($AT$3:$BE$3&lt;AY$3)*$AH358:$AS358))),2))</f>
        <v/>
      </c>
      <c r="AZ358">
        <f>IF(AN358&lt;=0,0,ROUND(MIN(AN358,MAX(0,$F358-SUMPRODUCT(($AT$3:$BE$3&lt;AZ$3)*$AH358:$AS358))),2))</f>
        <v/>
      </c>
      <c r="BA358">
        <f>IF(AO358&lt;=0,0,ROUND(MIN(AO358,MAX(0,$F358-SUMPRODUCT(($AT$3:$BE$3&lt;BA$3)*$AH358:$AS358))),2))</f>
        <v/>
      </c>
      <c r="BB358">
        <f>IF(AP358&lt;=0,0,ROUND(MIN(AP358,MAX(0,$F358-SUMPRODUCT(($AT$3:$BE$3&lt;BB$3)*$AH358:$AS358))),2))</f>
        <v/>
      </c>
      <c r="BC358">
        <f>IF(AQ358&lt;=0,0,ROUND(MIN(AQ358,MAX(0,$F358-SUMPRODUCT(($AT$3:$BE$3&lt;BC$3)*$AH358:$AS358))),2))</f>
        <v/>
      </c>
      <c r="BD358">
        <f>IF(AR358&lt;=0,0,ROUND(MIN(AR358,MAX(0,$F358-SUMPRODUCT(($AT$3:$BE$3&lt;BD$3)*$AH358:$AS358))),2))</f>
        <v/>
      </c>
      <c r="BE358">
        <f>IF(AS358&lt;=0,0,ROUND(MIN(AS358,MAX(0,$F358-SUMPRODUCT(($AT$3:$BE$3&lt;BE$3)*$AH358:$AS358))),2))</f>
        <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row>
    <row r="359">
      <c r="A359" t="n">
        <v>354</v>
      </c>
      <c r="B359" s="29">
        <f>Months!B359</f>
        <v/>
      </c>
      <c r="C359">
        <f>Months!C359</f>
        <v/>
      </c>
      <c r="D359">
        <f>Months!D359</f>
        <v/>
      </c>
      <c r="E359">
        <f>SUM(V359:AG359)</f>
        <v/>
      </c>
      <c r="F359">
        <f>MAX(0,ROUND(C359+D359-E359,2))</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f>IF(AH359&lt;=0,0,ROUND(MIN(AH359,MAX(0,$F359-SUMPRODUCT(($AT$3:$BE$3&lt;AT$3)*$AH359:$AS359))),2))</f>
        <v/>
      </c>
      <c r="AU359">
        <f>IF(AI359&lt;=0,0,ROUND(MIN(AI359,MAX(0,$F359-SUMPRODUCT(($AT$3:$BE$3&lt;AU$3)*$AH359:$AS359))),2))</f>
        <v/>
      </c>
      <c r="AV359">
        <f>IF(AJ359&lt;=0,0,ROUND(MIN(AJ359,MAX(0,$F359-SUMPRODUCT(($AT$3:$BE$3&lt;AV$3)*$AH359:$AS359))),2))</f>
        <v/>
      </c>
      <c r="AW359">
        <f>IF(AK359&lt;=0,0,ROUND(MIN(AK359,MAX(0,$F359-SUMPRODUCT(($AT$3:$BE$3&lt;AW$3)*$AH359:$AS359))),2))</f>
        <v/>
      </c>
      <c r="AX359">
        <f>IF(AL359&lt;=0,0,ROUND(MIN(AL359,MAX(0,$F359-SUMPRODUCT(($AT$3:$BE$3&lt;AX$3)*$AH359:$AS359))),2))</f>
        <v/>
      </c>
      <c r="AY359">
        <f>IF(AM359&lt;=0,0,ROUND(MIN(AM359,MAX(0,$F359-SUMPRODUCT(($AT$3:$BE$3&lt;AY$3)*$AH359:$AS359))),2))</f>
        <v/>
      </c>
      <c r="AZ359">
        <f>IF(AN359&lt;=0,0,ROUND(MIN(AN359,MAX(0,$F359-SUMPRODUCT(($AT$3:$BE$3&lt;AZ$3)*$AH359:$AS359))),2))</f>
        <v/>
      </c>
      <c r="BA359">
        <f>IF(AO359&lt;=0,0,ROUND(MIN(AO359,MAX(0,$F359-SUMPRODUCT(($AT$3:$BE$3&lt;BA$3)*$AH359:$AS359))),2))</f>
        <v/>
      </c>
      <c r="BB359">
        <f>IF(AP359&lt;=0,0,ROUND(MIN(AP359,MAX(0,$F359-SUMPRODUCT(($AT$3:$BE$3&lt;BB$3)*$AH359:$AS359))),2))</f>
        <v/>
      </c>
      <c r="BC359">
        <f>IF(AQ359&lt;=0,0,ROUND(MIN(AQ359,MAX(0,$F359-SUMPRODUCT(($AT$3:$BE$3&lt;BC$3)*$AH359:$AS359))),2))</f>
        <v/>
      </c>
      <c r="BD359">
        <f>IF(AR359&lt;=0,0,ROUND(MIN(AR359,MAX(0,$F359-SUMPRODUCT(($AT$3:$BE$3&lt;BD$3)*$AH359:$AS359))),2))</f>
        <v/>
      </c>
      <c r="BE359">
        <f>IF(AS359&lt;=0,0,ROUND(MIN(AS359,MAX(0,$F359-SUMPRODUCT(($AT$3:$BE$3&lt;BE$3)*$AH359:$AS359))),2))</f>
        <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row>
    <row r="360">
      <c r="A360" t="n">
        <v>355</v>
      </c>
      <c r="B360" s="29">
        <f>Months!B360</f>
        <v/>
      </c>
      <c r="C360">
        <f>Months!C360</f>
        <v/>
      </c>
      <c r="D360">
        <f>Months!D360</f>
        <v/>
      </c>
      <c r="E360">
        <f>SUM(V360:AG360)</f>
        <v/>
      </c>
      <c r="F360">
        <f>MAX(0,ROUND(C360+D360-E360,2))</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f>IF(AH360&lt;=0,0,ROUND(MIN(AH360,MAX(0,$F360-SUMPRODUCT(($AT$3:$BE$3&lt;AT$3)*$AH360:$AS360))),2))</f>
        <v/>
      </c>
      <c r="AU360">
        <f>IF(AI360&lt;=0,0,ROUND(MIN(AI360,MAX(0,$F360-SUMPRODUCT(($AT$3:$BE$3&lt;AU$3)*$AH360:$AS360))),2))</f>
        <v/>
      </c>
      <c r="AV360">
        <f>IF(AJ360&lt;=0,0,ROUND(MIN(AJ360,MAX(0,$F360-SUMPRODUCT(($AT$3:$BE$3&lt;AV$3)*$AH360:$AS360))),2))</f>
        <v/>
      </c>
      <c r="AW360">
        <f>IF(AK360&lt;=0,0,ROUND(MIN(AK360,MAX(0,$F360-SUMPRODUCT(($AT$3:$BE$3&lt;AW$3)*$AH360:$AS360))),2))</f>
        <v/>
      </c>
      <c r="AX360">
        <f>IF(AL360&lt;=0,0,ROUND(MIN(AL360,MAX(0,$F360-SUMPRODUCT(($AT$3:$BE$3&lt;AX$3)*$AH360:$AS360))),2))</f>
        <v/>
      </c>
      <c r="AY360">
        <f>IF(AM360&lt;=0,0,ROUND(MIN(AM360,MAX(0,$F360-SUMPRODUCT(($AT$3:$BE$3&lt;AY$3)*$AH360:$AS360))),2))</f>
        <v/>
      </c>
      <c r="AZ360">
        <f>IF(AN360&lt;=0,0,ROUND(MIN(AN360,MAX(0,$F360-SUMPRODUCT(($AT$3:$BE$3&lt;AZ$3)*$AH360:$AS360))),2))</f>
        <v/>
      </c>
      <c r="BA360">
        <f>IF(AO360&lt;=0,0,ROUND(MIN(AO360,MAX(0,$F360-SUMPRODUCT(($AT$3:$BE$3&lt;BA$3)*$AH360:$AS360))),2))</f>
        <v/>
      </c>
      <c r="BB360">
        <f>IF(AP360&lt;=0,0,ROUND(MIN(AP360,MAX(0,$F360-SUMPRODUCT(($AT$3:$BE$3&lt;BB$3)*$AH360:$AS360))),2))</f>
        <v/>
      </c>
      <c r="BC360">
        <f>IF(AQ360&lt;=0,0,ROUND(MIN(AQ360,MAX(0,$F360-SUMPRODUCT(($AT$3:$BE$3&lt;BC$3)*$AH360:$AS360))),2))</f>
        <v/>
      </c>
      <c r="BD360">
        <f>IF(AR360&lt;=0,0,ROUND(MIN(AR360,MAX(0,$F360-SUMPRODUCT(($AT$3:$BE$3&lt;BD$3)*$AH360:$AS360))),2))</f>
        <v/>
      </c>
      <c r="BE360">
        <f>IF(AS360&lt;=0,0,ROUND(MIN(AS360,MAX(0,$F360-SUMPRODUCT(($AT$3:$BE$3&lt;BE$3)*$AH360:$AS360))),2))</f>
        <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row>
    <row r="361">
      <c r="A361" t="n">
        <v>356</v>
      </c>
      <c r="B361" s="29">
        <f>Months!B361</f>
        <v/>
      </c>
      <c r="C361">
        <f>Months!C361</f>
        <v/>
      </c>
      <c r="D361">
        <f>Months!D361</f>
        <v/>
      </c>
      <c r="E361">
        <f>SUM(V361:AG361)</f>
        <v/>
      </c>
      <c r="F361">
        <f>MAX(0,ROUND(C361+D361-E361,2))</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f>IF(AH361&lt;=0,0,ROUND(MIN(AH361,MAX(0,$F361-SUMPRODUCT(($AT$3:$BE$3&lt;AT$3)*$AH361:$AS361))),2))</f>
        <v/>
      </c>
      <c r="AU361">
        <f>IF(AI361&lt;=0,0,ROUND(MIN(AI361,MAX(0,$F361-SUMPRODUCT(($AT$3:$BE$3&lt;AU$3)*$AH361:$AS361))),2))</f>
        <v/>
      </c>
      <c r="AV361">
        <f>IF(AJ361&lt;=0,0,ROUND(MIN(AJ361,MAX(0,$F361-SUMPRODUCT(($AT$3:$BE$3&lt;AV$3)*$AH361:$AS361))),2))</f>
        <v/>
      </c>
      <c r="AW361">
        <f>IF(AK361&lt;=0,0,ROUND(MIN(AK361,MAX(0,$F361-SUMPRODUCT(($AT$3:$BE$3&lt;AW$3)*$AH361:$AS361))),2))</f>
        <v/>
      </c>
      <c r="AX361">
        <f>IF(AL361&lt;=0,0,ROUND(MIN(AL361,MAX(0,$F361-SUMPRODUCT(($AT$3:$BE$3&lt;AX$3)*$AH361:$AS361))),2))</f>
        <v/>
      </c>
      <c r="AY361">
        <f>IF(AM361&lt;=0,0,ROUND(MIN(AM361,MAX(0,$F361-SUMPRODUCT(($AT$3:$BE$3&lt;AY$3)*$AH361:$AS361))),2))</f>
        <v/>
      </c>
      <c r="AZ361">
        <f>IF(AN361&lt;=0,0,ROUND(MIN(AN361,MAX(0,$F361-SUMPRODUCT(($AT$3:$BE$3&lt;AZ$3)*$AH361:$AS361))),2))</f>
        <v/>
      </c>
      <c r="BA361">
        <f>IF(AO361&lt;=0,0,ROUND(MIN(AO361,MAX(0,$F361-SUMPRODUCT(($AT$3:$BE$3&lt;BA$3)*$AH361:$AS361))),2))</f>
        <v/>
      </c>
      <c r="BB361">
        <f>IF(AP361&lt;=0,0,ROUND(MIN(AP361,MAX(0,$F361-SUMPRODUCT(($AT$3:$BE$3&lt;BB$3)*$AH361:$AS361))),2))</f>
        <v/>
      </c>
      <c r="BC361">
        <f>IF(AQ361&lt;=0,0,ROUND(MIN(AQ361,MAX(0,$F361-SUMPRODUCT(($AT$3:$BE$3&lt;BC$3)*$AH361:$AS361))),2))</f>
        <v/>
      </c>
      <c r="BD361">
        <f>IF(AR361&lt;=0,0,ROUND(MIN(AR361,MAX(0,$F361-SUMPRODUCT(($AT$3:$BE$3&lt;BD$3)*$AH361:$AS361))),2))</f>
        <v/>
      </c>
      <c r="BE361">
        <f>IF(AS361&lt;=0,0,ROUND(MIN(AS361,MAX(0,$F361-SUMPRODUCT(($AT$3:$BE$3&lt;BE$3)*$AH361:$AS361))),2))</f>
        <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row>
    <row r="362">
      <c r="A362" t="n">
        <v>357</v>
      </c>
      <c r="B362" s="29">
        <f>Months!B362</f>
        <v/>
      </c>
      <c r="C362">
        <f>Months!C362</f>
        <v/>
      </c>
      <c r="D362">
        <f>Months!D362</f>
        <v/>
      </c>
      <c r="E362">
        <f>SUM(V362:AG362)</f>
        <v/>
      </c>
      <c r="F362">
        <f>MAX(0,ROUND(C362+D362-E362,2))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f>IF(AH362&lt;=0,0,ROUND(MIN(AH362,MAX(0,$F362-SUMPRODUCT(($AT$3:$BE$3&lt;AT$3)*$AH362:$AS362))),2))</f>
        <v/>
      </c>
      <c r="AU362">
        <f>IF(AI362&lt;=0,0,ROUND(MIN(AI362,MAX(0,$F362-SUMPRODUCT(($AT$3:$BE$3&lt;AU$3)*$AH362:$AS362))),2))</f>
        <v/>
      </c>
      <c r="AV362">
        <f>IF(AJ362&lt;=0,0,ROUND(MIN(AJ362,MAX(0,$F362-SUMPRODUCT(($AT$3:$BE$3&lt;AV$3)*$AH362:$AS362))),2))</f>
        <v/>
      </c>
      <c r="AW362">
        <f>IF(AK362&lt;=0,0,ROUND(MIN(AK362,MAX(0,$F362-SUMPRODUCT(($AT$3:$BE$3&lt;AW$3)*$AH362:$AS362))),2))</f>
        <v/>
      </c>
      <c r="AX362">
        <f>IF(AL362&lt;=0,0,ROUND(MIN(AL362,MAX(0,$F362-SUMPRODUCT(($AT$3:$BE$3&lt;AX$3)*$AH362:$AS362))),2))</f>
        <v/>
      </c>
      <c r="AY362">
        <f>IF(AM362&lt;=0,0,ROUND(MIN(AM362,MAX(0,$F362-SUMPRODUCT(($AT$3:$BE$3&lt;AY$3)*$AH362:$AS362))),2))</f>
        <v/>
      </c>
      <c r="AZ362">
        <f>IF(AN362&lt;=0,0,ROUND(MIN(AN362,MAX(0,$F362-SUMPRODUCT(($AT$3:$BE$3&lt;AZ$3)*$AH362:$AS362))),2))</f>
        <v/>
      </c>
      <c r="BA362">
        <f>IF(AO362&lt;=0,0,ROUND(MIN(AO362,MAX(0,$F362-SUMPRODUCT(($AT$3:$BE$3&lt;BA$3)*$AH362:$AS362))),2))</f>
        <v/>
      </c>
      <c r="BB362">
        <f>IF(AP362&lt;=0,0,ROUND(MIN(AP362,MAX(0,$F362-SUMPRODUCT(($AT$3:$BE$3&lt;BB$3)*$AH362:$AS362))),2))</f>
        <v/>
      </c>
      <c r="BC362">
        <f>IF(AQ362&lt;=0,0,ROUND(MIN(AQ362,MAX(0,$F362-SUMPRODUCT(($AT$3:$BE$3&lt;BC$3)*$AH362:$AS362))),2))</f>
        <v/>
      </c>
      <c r="BD362">
        <f>IF(AR362&lt;=0,0,ROUND(MIN(AR362,MAX(0,$F362-SUMPRODUCT(($AT$3:$BE$3&lt;BD$3)*$AH362:$AS362))),2))</f>
        <v/>
      </c>
      <c r="BE362">
        <f>IF(AS362&lt;=0,0,ROUND(MIN(AS362,MAX(0,$F362-SUMPRODUCT(($AT$3:$BE$3&lt;BE$3)*$AH362:$AS362))),2))</f>
        <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row>
    <row r="363">
      <c r="A363" t="n">
        <v>358</v>
      </c>
      <c r="B363" s="29">
        <f>Months!B363</f>
        <v/>
      </c>
      <c r="C363">
        <f>Months!C363</f>
        <v/>
      </c>
      <c r="D363">
        <f>Months!D363</f>
        <v/>
      </c>
      <c r="E363">
        <f>SUM(V363:AG363)</f>
        <v/>
      </c>
      <c r="F363">
        <f>MAX(0,ROUND(C363+D363-E363,2))</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f>IF(AH363&lt;=0,0,ROUND(MIN(AH363,MAX(0,$F363-SUMPRODUCT(($AT$3:$BE$3&lt;AT$3)*$AH363:$AS363))),2))</f>
        <v/>
      </c>
      <c r="AU363">
        <f>IF(AI363&lt;=0,0,ROUND(MIN(AI363,MAX(0,$F363-SUMPRODUCT(($AT$3:$BE$3&lt;AU$3)*$AH363:$AS363))),2))</f>
        <v/>
      </c>
      <c r="AV363">
        <f>IF(AJ363&lt;=0,0,ROUND(MIN(AJ363,MAX(0,$F363-SUMPRODUCT(($AT$3:$BE$3&lt;AV$3)*$AH363:$AS363))),2))</f>
        <v/>
      </c>
      <c r="AW363">
        <f>IF(AK363&lt;=0,0,ROUND(MIN(AK363,MAX(0,$F363-SUMPRODUCT(($AT$3:$BE$3&lt;AW$3)*$AH363:$AS363))),2))</f>
        <v/>
      </c>
      <c r="AX363">
        <f>IF(AL363&lt;=0,0,ROUND(MIN(AL363,MAX(0,$F363-SUMPRODUCT(($AT$3:$BE$3&lt;AX$3)*$AH363:$AS363))),2))</f>
        <v/>
      </c>
      <c r="AY363">
        <f>IF(AM363&lt;=0,0,ROUND(MIN(AM363,MAX(0,$F363-SUMPRODUCT(($AT$3:$BE$3&lt;AY$3)*$AH363:$AS363))),2))</f>
        <v/>
      </c>
      <c r="AZ363">
        <f>IF(AN363&lt;=0,0,ROUND(MIN(AN363,MAX(0,$F363-SUMPRODUCT(($AT$3:$BE$3&lt;AZ$3)*$AH363:$AS363))),2))</f>
        <v/>
      </c>
      <c r="BA363">
        <f>IF(AO363&lt;=0,0,ROUND(MIN(AO363,MAX(0,$F363-SUMPRODUCT(($AT$3:$BE$3&lt;BA$3)*$AH363:$AS363))),2))</f>
        <v/>
      </c>
      <c r="BB363">
        <f>IF(AP363&lt;=0,0,ROUND(MIN(AP363,MAX(0,$F363-SUMPRODUCT(($AT$3:$BE$3&lt;BB$3)*$AH363:$AS363))),2))</f>
        <v/>
      </c>
      <c r="BC363">
        <f>IF(AQ363&lt;=0,0,ROUND(MIN(AQ363,MAX(0,$F363-SUMPRODUCT(($AT$3:$BE$3&lt;BC$3)*$AH363:$AS363))),2))</f>
        <v/>
      </c>
      <c r="BD363">
        <f>IF(AR363&lt;=0,0,ROUND(MIN(AR363,MAX(0,$F363-SUMPRODUCT(($AT$3:$BE$3&lt;BD$3)*$AH363:$AS363))),2))</f>
        <v/>
      </c>
      <c r="BE363">
        <f>IF(AS363&lt;=0,0,ROUND(MIN(AS363,MAX(0,$F363-SUMPRODUCT(($AT$3:$BE$3&lt;BE$3)*$AH363:$AS363))),2))</f>
        <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row>
    <row r="364">
      <c r="A364" t="n">
        <v>359</v>
      </c>
      <c r="B364" s="29">
        <f>Months!B364</f>
        <v/>
      </c>
      <c r="C364">
        <f>Months!C364</f>
        <v/>
      </c>
      <c r="D364">
        <f>Months!D364</f>
        <v/>
      </c>
      <c r="E364">
        <f>SUM(V364:AG364)</f>
        <v/>
      </c>
      <c r="F364">
        <f>MAX(0,ROUND(C364+D364-E364,2))</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f>IF(AH364&lt;=0,0,ROUND(MIN(AH364,MAX(0,$F364-SUMPRODUCT(($AT$3:$BE$3&lt;AT$3)*$AH364:$AS364))),2))</f>
        <v/>
      </c>
      <c r="AU364">
        <f>IF(AI364&lt;=0,0,ROUND(MIN(AI364,MAX(0,$F364-SUMPRODUCT(($AT$3:$BE$3&lt;AU$3)*$AH364:$AS364))),2))</f>
        <v/>
      </c>
      <c r="AV364">
        <f>IF(AJ364&lt;=0,0,ROUND(MIN(AJ364,MAX(0,$F364-SUMPRODUCT(($AT$3:$BE$3&lt;AV$3)*$AH364:$AS364))),2))</f>
        <v/>
      </c>
      <c r="AW364">
        <f>IF(AK364&lt;=0,0,ROUND(MIN(AK364,MAX(0,$F364-SUMPRODUCT(($AT$3:$BE$3&lt;AW$3)*$AH364:$AS364))),2))</f>
        <v/>
      </c>
      <c r="AX364">
        <f>IF(AL364&lt;=0,0,ROUND(MIN(AL364,MAX(0,$F364-SUMPRODUCT(($AT$3:$BE$3&lt;AX$3)*$AH364:$AS364))),2))</f>
        <v/>
      </c>
      <c r="AY364">
        <f>IF(AM364&lt;=0,0,ROUND(MIN(AM364,MAX(0,$F364-SUMPRODUCT(($AT$3:$BE$3&lt;AY$3)*$AH364:$AS364))),2))</f>
        <v/>
      </c>
      <c r="AZ364">
        <f>IF(AN364&lt;=0,0,ROUND(MIN(AN364,MAX(0,$F364-SUMPRODUCT(($AT$3:$BE$3&lt;AZ$3)*$AH364:$AS364))),2))</f>
        <v/>
      </c>
      <c r="BA364">
        <f>IF(AO364&lt;=0,0,ROUND(MIN(AO364,MAX(0,$F364-SUMPRODUCT(($AT$3:$BE$3&lt;BA$3)*$AH364:$AS364))),2))</f>
        <v/>
      </c>
      <c r="BB364">
        <f>IF(AP364&lt;=0,0,ROUND(MIN(AP364,MAX(0,$F364-SUMPRODUCT(($AT$3:$BE$3&lt;BB$3)*$AH364:$AS364))),2))</f>
        <v/>
      </c>
      <c r="BC364">
        <f>IF(AQ364&lt;=0,0,ROUND(MIN(AQ364,MAX(0,$F364-SUMPRODUCT(($AT$3:$BE$3&lt;BC$3)*$AH364:$AS364))),2))</f>
        <v/>
      </c>
      <c r="BD364">
        <f>IF(AR364&lt;=0,0,ROUND(MIN(AR364,MAX(0,$F364-SUMPRODUCT(($AT$3:$BE$3&lt;BD$3)*$AH364:$AS364))),2))</f>
        <v/>
      </c>
      <c r="BE364">
        <f>IF(AS364&lt;=0,0,ROUND(MIN(AS364,MAX(0,$F364-SUMPRODUCT(($AT$3:$BE$3&lt;BE$3)*$AH364:$AS364))),2))</f>
        <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row>
    <row r="365">
      <c r="A365" t="n">
        <v>360</v>
      </c>
      <c r="B365" s="29">
        <f>Months!B365</f>
        <v/>
      </c>
      <c r="C365">
        <f>Months!C365</f>
        <v/>
      </c>
      <c r="D365">
        <f>Months!D365</f>
        <v/>
      </c>
      <c r="E365">
        <f>SUM(V365:AG365)</f>
        <v/>
      </c>
      <c r="F365">
        <f>MAX(0,ROUND(C365+D365-E365,2))</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f>IF(AH365&lt;=0,0,ROUND(MIN(AH365,MAX(0,$F365-SUMPRODUCT(($AT$3:$BE$3&lt;AT$3)*$AH365:$AS365))),2))</f>
        <v/>
      </c>
      <c r="AU365">
        <f>IF(AI365&lt;=0,0,ROUND(MIN(AI365,MAX(0,$F365-SUMPRODUCT(($AT$3:$BE$3&lt;AU$3)*$AH365:$AS365))),2))</f>
        <v/>
      </c>
      <c r="AV365">
        <f>IF(AJ365&lt;=0,0,ROUND(MIN(AJ365,MAX(0,$F365-SUMPRODUCT(($AT$3:$BE$3&lt;AV$3)*$AH365:$AS365))),2))</f>
        <v/>
      </c>
      <c r="AW365">
        <f>IF(AK365&lt;=0,0,ROUND(MIN(AK365,MAX(0,$F365-SUMPRODUCT(($AT$3:$BE$3&lt;AW$3)*$AH365:$AS365))),2))</f>
        <v/>
      </c>
      <c r="AX365">
        <f>IF(AL365&lt;=0,0,ROUND(MIN(AL365,MAX(0,$F365-SUMPRODUCT(($AT$3:$BE$3&lt;AX$3)*$AH365:$AS365))),2))</f>
        <v/>
      </c>
      <c r="AY365">
        <f>IF(AM365&lt;=0,0,ROUND(MIN(AM365,MAX(0,$F365-SUMPRODUCT(($AT$3:$BE$3&lt;AY$3)*$AH365:$AS365))),2))</f>
        <v/>
      </c>
      <c r="AZ365">
        <f>IF(AN365&lt;=0,0,ROUND(MIN(AN365,MAX(0,$F365-SUMPRODUCT(($AT$3:$BE$3&lt;AZ$3)*$AH365:$AS365))),2))</f>
        <v/>
      </c>
      <c r="BA365">
        <f>IF(AO365&lt;=0,0,ROUND(MIN(AO365,MAX(0,$F365-SUMPRODUCT(($AT$3:$BE$3&lt;BA$3)*$AH365:$AS365))),2))</f>
        <v/>
      </c>
      <c r="BB365">
        <f>IF(AP365&lt;=0,0,ROUND(MIN(AP365,MAX(0,$F365-SUMPRODUCT(($AT$3:$BE$3&lt;BB$3)*$AH365:$AS365))),2))</f>
        <v/>
      </c>
      <c r="BC365">
        <f>IF(AQ365&lt;=0,0,ROUND(MIN(AQ365,MAX(0,$F365-SUMPRODUCT(($AT$3:$BE$3&lt;BC$3)*$AH365:$AS365))),2))</f>
        <v/>
      </c>
      <c r="BD365">
        <f>IF(AR365&lt;=0,0,ROUND(MIN(AR365,MAX(0,$F365-SUMPRODUCT(($AT$3:$BE$3&lt;BD$3)*$AH365:$AS365))),2))</f>
        <v/>
      </c>
      <c r="BE365">
        <f>IF(AS365&lt;=0,0,ROUND(MIN(AS365,MAX(0,$F365-SUMPRODUCT(($AT$3:$BE$3&lt;BE$3)*$AH365:$AS365))),2))</f>
        <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N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1" customWidth="1" min="118" max="118"/>
  </cols>
  <sheetData>
    <row r="1">
      <c r="A1" s="1" t="inlineStr">
        <is>
          <t>Engine: Avalanche + promo deadlines</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3">
      <c r="AT3">
        <f>Debts!$AJ$5</f>
        <v/>
      </c>
      <c r="AU3">
        <f>Debts!$AJ$6</f>
        <v/>
      </c>
      <c r="AV3">
        <f>Debts!$AJ$7</f>
        <v/>
      </c>
      <c r="AW3">
        <f>Debts!$AJ$8</f>
        <v/>
      </c>
      <c r="AX3">
        <f>Debts!$AJ$9</f>
        <v/>
      </c>
      <c r="AY3">
        <f>Debts!$AJ$10</f>
        <v/>
      </c>
      <c r="AZ3">
        <f>Debts!$AJ$11</f>
        <v/>
      </c>
      <c r="BA3">
        <f>Debts!$AJ$12</f>
        <v/>
      </c>
      <c r="BB3">
        <f>Debts!$AJ$13</f>
        <v/>
      </c>
      <c r="BC3">
        <f>Debts!$AJ$14</f>
        <v/>
      </c>
      <c r="BD3">
        <f>Debts!$AJ$15</f>
        <v/>
      </c>
      <c r="BE3">
        <f>Debts!$AJ$16</f>
        <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c r="BR4" s="7" t="inlineStr">
        <is>
          <t>Rate key 1</t>
        </is>
      </c>
      <c r="BS4" s="7" t="inlineStr">
        <is>
          <t>Rate key 2</t>
        </is>
      </c>
      <c r="BT4" s="7" t="inlineStr">
        <is>
          <t>Rate key 3</t>
        </is>
      </c>
      <c r="BU4" s="7" t="inlineStr">
        <is>
          <t>Rate key 4</t>
        </is>
      </c>
      <c r="BV4" s="7" t="inlineStr">
        <is>
          <t>Rate key 5</t>
        </is>
      </c>
      <c r="BW4" s="7" t="inlineStr">
        <is>
          <t>Rate key 6</t>
        </is>
      </c>
      <c r="BX4" s="7" t="inlineStr">
        <is>
          <t>Rate key 7</t>
        </is>
      </c>
      <c r="BY4" s="7" t="inlineStr">
        <is>
          <t>Rate key 8</t>
        </is>
      </c>
      <c r="BZ4" s="7" t="inlineStr">
        <is>
          <t>Rate key 9</t>
        </is>
      </c>
      <c r="CA4" s="7" t="inlineStr">
        <is>
          <t>Rate key 10</t>
        </is>
      </c>
      <c r="CB4" s="7" t="inlineStr">
        <is>
          <t>Rate key 11</t>
        </is>
      </c>
      <c r="CC4" s="7" t="inlineStr">
        <is>
          <t>Rate key 12</t>
        </is>
      </c>
      <c r="CD4" s="7" t="inlineStr">
        <is>
          <t>Promo top-up need 1</t>
        </is>
      </c>
      <c r="CE4" s="7" t="inlineStr">
        <is>
          <t>Promo top-up need 2</t>
        </is>
      </c>
      <c r="CF4" s="7" t="inlineStr">
        <is>
          <t>Promo top-up need 3</t>
        </is>
      </c>
      <c r="CG4" s="7" t="inlineStr">
        <is>
          <t>Promo top-up need 4</t>
        </is>
      </c>
      <c r="CH4" s="7" t="inlineStr">
        <is>
          <t>Promo top-up need 5</t>
        </is>
      </c>
      <c r="CI4" s="7" t="inlineStr">
        <is>
          <t>Promo top-up need 6</t>
        </is>
      </c>
      <c r="CJ4" s="7" t="inlineStr">
        <is>
          <t>Promo top-up need 7</t>
        </is>
      </c>
      <c r="CK4" s="7" t="inlineStr">
        <is>
          <t>Promo top-up need 8</t>
        </is>
      </c>
      <c r="CL4" s="7" t="inlineStr">
        <is>
          <t>Promo top-up need 9</t>
        </is>
      </c>
      <c r="CM4" s="7" t="inlineStr">
        <is>
          <t>Promo top-up need 10</t>
        </is>
      </c>
      <c r="CN4" s="7" t="inlineStr">
        <is>
          <t>Promo top-up need 11</t>
        </is>
      </c>
      <c r="CO4" s="7" t="inlineStr">
        <is>
          <t>Promo top-up need 12</t>
        </is>
      </c>
      <c r="CP4" s="7" t="inlineStr">
        <is>
          <t>Promo top-up paid 1</t>
        </is>
      </c>
      <c r="CQ4" s="7" t="inlineStr">
        <is>
          <t>Promo top-up paid 2</t>
        </is>
      </c>
      <c r="CR4" s="7" t="inlineStr">
        <is>
          <t>Promo top-up paid 3</t>
        </is>
      </c>
      <c r="CS4" s="7" t="inlineStr">
        <is>
          <t>Promo top-up paid 4</t>
        </is>
      </c>
      <c r="CT4" s="7" t="inlineStr">
        <is>
          <t>Promo top-up paid 5</t>
        </is>
      </c>
      <c r="CU4" s="7" t="inlineStr">
        <is>
          <t>Promo top-up paid 6</t>
        </is>
      </c>
      <c r="CV4" s="7" t="inlineStr">
        <is>
          <t>Promo top-up paid 7</t>
        </is>
      </c>
      <c r="CW4" s="7" t="inlineStr">
        <is>
          <t>Promo top-up paid 8</t>
        </is>
      </c>
      <c r="CX4" s="7" t="inlineStr">
        <is>
          <t>Promo top-up paid 9</t>
        </is>
      </c>
      <c r="CY4" s="7" t="inlineStr">
        <is>
          <t>Promo top-up paid 10</t>
        </is>
      </c>
      <c r="CZ4" s="7" t="inlineStr">
        <is>
          <t>Promo top-up paid 11</t>
        </is>
      </c>
      <c r="DA4" s="7" t="inlineStr">
        <is>
          <t>Promo top-up paid 12</t>
        </is>
      </c>
      <c r="DB4" s="7" t="inlineStr">
        <is>
          <t>Left after top-up 1</t>
        </is>
      </c>
      <c r="DC4" s="7" t="inlineStr">
        <is>
          <t>Left after top-up 2</t>
        </is>
      </c>
      <c r="DD4" s="7" t="inlineStr">
        <is>
          <t>Left after top-up 3</t>
        </is>
      </c>
      <c r="DE4" s="7" t="inlineStr">
        <is>
          <t>Left after top-up 4</t>
        </is>
      </c>
      <c r="DF4" s="7" t="inlineStr">
        <is>
          <t>Left after top-up 5</t>
        </is>
      </c>
      <c r="DG4" s="7" t="inlineStr">
        <is>
          <t>Left after top-up 6</t>
        </is>
      </c>
      <c r="DH4" s="7" t="inlineStr">
        <is>
          <t>Left after top-up 7</t>
        </is>
      </c>
      <c r="DI4" s="7" t="inlineStr">
        <is>
          <t>Left after top-up 8</t>
        </is>
      </c>
      <c r="DJ4" s="7" t="inlineStr">
        <is>
          <t>Left after top-up 9</t>
        </is>
      </c>
      <c r="DK4" s="7" t="inlineStr">
        <is>
          <t>Left after top-up 10</t>
        </is>
      </c>
      <c r="DL4" s="7" t="inlineStr">
        <is>
          <t>Left after top-up 11</t>
        </is>
      </c>
      <c r="DM4" s="7" t="inlineStr">
        <is>
          <t>Left after top-up 12</t>
        </is>
      </c>
      <c r="DN4" s="7" t="inlineStr">
        <is>
          <t>Pool after top-ups</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C6">
        <f>Months!C6</f>
        <v/>
      </c>
      <c r="D6">
        <f>Months!D6</f>
        <v/>
      </c>
      <c r="E6">
        <f>SUM(V6:AG6)</f>
        <v/>
      </c>
      <c r="F6">
        <f>MAX(0,ROUND(C6+D6-E6,2))</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f>IF(AH6&lt;=0,0,ROUND(CP6+MIN(DB6,MAX(0,$DN6-SUMPRODUCT((($BR6:$CC6&gt;BR6)+($BR6:$CC6=BR6)*($AT$2:$BE$2&lt;AT$2))*$DB6:$DM6))),2))</f>
        <v/>
      </c>
      <c r="AU6">
        <f>IF(AI6&lt;=0,0,ROUND(CQ6+MIN(DC6,MAX(0,$DN6-SUMPRODUCT((($BR6:$CC6&gt;BS6)+($BR6:$CC6=BS6)*($AT$2:$BE$2&lt;AU$2))*$DB6:$DM6))),2))</f>
        <v/>
      </c>
      <c r="AV6">
        <f>IF(AJ6&lt;=0,0,ROUND(CR6+MIN(DD6,MAX(0,$DN6-SUMPRODUCT((($BR6:$CC6&gt;BT6)+($BR6:$CC6=BT6)*($AT$2:$BE$2&lt;AV$2))*$DB6:$DM6))),2))</f>
        <v/>
      </c>
      <c r="AW6">
        <f>IF(AK6&lt;=0,0,ROUND(CS6+MIN(DE6,MAX(0,$DN6-SUMPRODUCT((($BR6:$CC6&gt;BU6)+($BR6:$CC6=BU6)*($AT$2:$BE$2&lt;AW$2))*$DB6:$DM6))),2))</f>
        <v/>
      </c>
      <c r="AX6">
        <f>IF(AL6&lt;=0,0,ROUND(CT6+MIN(DF6,MAX(0,$DN6-SUMPRODUCT((($BR6:$CC6&gt;BV6)+($BR6:$CC6=BV6)*($AT$2:$BE$2&lt;AX$2))*$DB6:$DM6))),2))</f>
        <v/>
      </c>
      <c r="AY6">
        <f>IF(AM6&lt;=0,0,ROUND(CU6+MIN(DG6,MAX(0,$DN6-SUMPRODUCT((($BR6:$CC6&gt;BW6)+($BR6:$CC6=BW6)*($AT$2:$BE$2&lt;AY$2))*$DB6:$DM6))),2))</f>
        <v/>
      </c>
      <c r="AZ6">
        <f>IF(AN6&lt;=0,0,ROUND(CV6+MIN(DH6,MAX(0,$DN6-SUMPRODUCT((($BR6:$CC6&gt;BX6)+($BR6:$CC6=BX6)*($AT$2:$BE$2&lt;AZ$2))*$DB6:$DM6))),2))</f>
        <v/>
      </c>
      <c r="BA6">
        <f>IF(AO6&lt;=0,0,ROUND(CW6+MIN(DI6,MAX(0,$DN6-SUMPRODUCT((($BR6:$CC6&gt;BY6)+($BR6:$CC6=BY6)*($AT$2:$BE$2&lt;BA$2))*$DB6:$DM6))),2))</f>
        <v/>
      </c>
      <c r="BB6">
        <f>IF(AP6&lt;=0,0,ROUND(CX6+MIN(DJ6,MAX(0,$DN6-SUMPRODUCT((($BR6:$CC6&gt;BZ6)+($BR6:$CC6=BZ6)*($AT$2:$BE$2&lt;BB$2))*$DB6:$DM6))),2))</f>
        <v/>
      </c>
      <c r="BC6">
        <f>IF(AQ6&lt;=0,0,ROUND(CY6+MIN(DK6,MAX(0,$DN6-SUMPRODUCT((($BR6:$CC6&gt;CA6)+($BR6:$CC6=CA6)*($AT$2:$BE$2&lt;BC$2))*$DB6:$DM6))),2))</f>
        <v/>
      </c>
      <c r="BD6">
        <f>IF(AR6&lt;=0,0,ROUND(CZ6+MIN(DL6,MAX(0,$DN6-SUMPRODUCT((($BR6:$CC6&gt;CB6)+($BR6:$CC6=CB6)*($AT$2:$BE$2&lt;BD$2))*$DB6:$DM6))),2))</f>
        <v/>
      </c>
      <c r="BE6">
        <f>IF(AS6&lt;=0,0,ROUND(DA6+MIN(DM6,MAX(0,$DN6-SUMPRODUCT((($BR6:$CC6&gt;CC6)+($BR6:$CC6=CC6)*($AT$2:$BE$2&lt;BE$2))*$DB6:$DM6))),2))</f>
        <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c r="BR6">
        <f>ROUND(IF($A6&lt;=Debts!$M$5,Debts!$X$5,Debts!$Y$5)*100000,0)*1000000+ROUND(Debts!$Y$5*100000,0)</f>
        <v/>
      </c>
      <c r="BS6">
        <f>ROUND(IF($A6&lt;=Debts!$M$6,Debts!$X$6,Debts!$Y$6)*100000,0)*1000000+ROUND(Debts!$Y$6*100000,0)</f>
        <v/>
      </c>
      <c r="BT6">
        <f>ROUND(IF($A6&lt;=Debts!$M$7,Debts!$X$7,Debts!$Y$7)*100000,0)*1000000+ROUND(Debts!$Y$7*100000,0)</f>
        <v/>
      </c>
      <c r="BU6">
        <f>ROUND(IF($A6&lt;=Debts!$M$8,Debts!$X$8,Debts!$Y$8)*100000,0)*1000000+ROUND(Debts!$Y$8*100000,0)</f>
        <v/>
      </c>
      <c r="BV6">
        <f>ROUND(IF($A6&lt;=Debts!$M$9,Debts!$X$9,Debts!$Y$9)*100000,0)*1000000+ROUND(Debts!$Y$9*100000,0)</f>
        <v/>
      </c>
      <c r="BW6">
        <f>ROUND(IF($A6&lt;=Debts!$M$10,Debts!$X$10,Debts!$Y$10)*100000,0)*1000000+ROUND(Debts!$Y$10*100000,0)</f>
        <v/>
      </c>
      <c r="BX6">
        <f>ROUND(IF($A6&lt;=Debts!$M$11,Debts!$X$11,Debts!$Y$11)*100000,0)*1000000+ROUND(Debts!$Y$11*100000,0)</f>
        <v/>
      </c>
      <c r="BY6">
        <f>ROUND(IF($A6&lt;=Debts!$M$12,Debts!$X$12,Debts!$Y$12)*100000,0)*1000000+ROUND(Debts!$Y$12*100000,0)</f>
        <v/>
      </c>
      <c r="BZ6">
        <f>ROUND(IF($A6&lt;=Debts!$M$13,Debts!$X$13,Debts!$Y$13)*100000,0)*1000000+ROUND(Debts!$Y$13*100000,0)</f>
        <v/>
      </c>
      <c r="CA6">
        <f>ROUND(IF($A6&lt;=Debts!$M$14,Debts!$X$14,Debts!$Y$14)*100000,0)*1000000+ROUND(Debts!$Y$14*100000,0)</f>
        <v/>
      </c>
      <c r="CB6">
        <f>ROUND(IF($A6&lt;=Debts!$M$15,Debts!$X$15,Debts!$Y$15)*100000,0)*1000000+ROUND(Debts!$Y$15*100000,0)</f>
        <v/>
      </c>
      <c r="CC6">
        <f>ROUND(IF($A6&lt;=Debts!$M$16,Debts!$X$16,Debts!$Y$16)*100000,0)*1000000+ROUND(Debts!$Y$16*100000,0)</f>
        <v/>
      </c>
      <c r="CD6">
        <f>IF(OR(AH6&lt;=0,Debts!$AC$5=0,$A6&gt;Debts!$M$5),0,MIN(AH6,MAX(0,ROUNDUP(IF(Debts!$X$5=0,(BF5+J6)/(Debts!$M$5-$A6+1),BF5*(Debts!$X$5/12)/(1-(1+Debts!$X$5/12)^(-(Debts!$M$5-$A6+1)))),2)-V6)))</f>
        <v/>
      </c>
      <c r="CE6">
        <f>IF(OR(AI6&lt;=0,Debts!$AC$6=0,$A6&gt;Debts!$M$6),0,MIN(AI6,MAX(0,ROUNDUP(IF(Debts!$X$6=0,(BG5+K6)/(Debts!$M$6-$A6+1),BG5*(Debts!$X$6/12)/(1-(1+Debts!$X$6/12)^(-(Debts!$M$6-$A6+1)))),2)-W6)))</f>
        <v/>
      </c>
      <c r="CF6">
        <f>IF(OR(AJ6&lt;=0,Debts!$AC$7=0,$A6&gt;Debts!$M$7),0,MIN(AJ6,MAX(0,ROUNDUP(IF(Debts!$X$7=0,(BH5+L6)/(Debts!$M$7-$A6+1),BH5*(Debts!$X$7/12)/(1-(1+Debts!$X$7/12)^(-(Debts!$M$7-$A6+1)))),2)-X6)))</f>
        <v/>
      </c>
      <c r="CG6">
        <f>IF(OR(AK6&lt;=0,Debts!$AC$8=0,$A6&gt;Debts!$M$8),0,MIN(AK6,MAX(0,ROUNDUP(IF(Debts!$X$8=0,(BI5+M6)/(Debts!$M$8-$A6+1),BI5*(Debts!$X$8/12)/(1-(1+Debts!$X$8/12)^(-(Debts!$M$8-$A6+1)))),2)-Y6)))</f>
        <v/>
      </c>
      <c r="CH6">
        <f>IF(OR(AL6&lt;=0,Debts!$AC$9=0,$A6&gt;Debts!$M$9),0,MIN(AL6,MAX(0,ROUNDUP(IF(Debts!$X$9=0,(BJ5+N6)/(Debts!$M$9-$A6+1),BJ5*(Debts!$X$9/12)/(1-(1+Debts!$X$9/12)^(-(Debts!$M$9-$A6+1)))),2)-Z6)))</f>
        <v/>
      </c>
      <c r="CI6">
        <f>IF(OR(AM6&lt;=0,Debts!$AC$10=0,$A6&gt;Debts!$M$10),0,MIN(AM6,MAX(0,ROUNDUP(IF(Debts!$X$10=0,(BK5+O6)/(Debts!$M$10-$A6+1),BK5*(Debts!$X$10/12)/(1-(1+Debts!$X$10/12)^(-(Debts!$M$10-$A6+1)))),2)-AA6)))</f>
        <v/>
      </c>
      <c r="CJ6">
        <f>IF(OR(AN6&lt;=0,Debts!$AC$11=0,$A6&gt;Debts!$M$11),0,MIN(AN6,MAX(0,ROUNDUP(IF(Debts!$X$11=0,(BL5+P6)/(Debts!$M$11-$A6+1),BL5*(Debts!$X$11/12)/(1-(1+Debts!$X$11/12)^(-(Debts!$M$11-$A6+1)))),2)-AB6)))</f>
        <v/>
      </c>
      <c r="CK6">
        <f>IF(OR(AO6&lt;=0,Debts!$AC$12=0,$A6&gt;Debts!$M$12),0,MIN(AO6,MAX(0,ROUNDUP(IF(Debts!$X$12=0,(BM5+Q6)/(Debts!$M$12-$A6+1),BM5*(Debts!$X$12/12)/(1-(1+Debts!$X$12/12)^(-(Debts!$M$12-$A6+1)))),2)-AC6)))</f>
        <v/>
      </c>
      <c r="CL6">
        <f>IF(OR(AP6&lt;=0,Debts!$AC$13=0,$A6&gt;Debts!$M$13),0,MIN(AP6,MAX(0,ROUNDUP(IF(Debts!$X$13=0,(BN5+R6)/(Debts!$M$13-$A6+1),BN5*(Debts!$X$13/12)/(1-(1+Debts!$X$13/12)^(-(Debts!$M$13-$A6+1)))),2)-AD6)))</f>
        <v/>
      </c>
      <c r="CM6">
        <f>IF(OR(AQ6&lt;=0,Debts!$AC$14=0,$A6&gt;Debts!$M$14),0,MIN(AQ6,MAX(0,ROUNDUP(IF(Debts!$X$14=0,(BO5+S6)/(Debts!$M$14-$A6+1),BO5*(Debts!$X$14/12)/(1-(1+Debts!$X$14/12)^(-(Debts!$M$14-$A6+1)))),2)-AE6)))</f>
        <v/>
      </c>
      <c r="CN6">
        <f>IF(OR(AR6&lt;=0,Debts!$AC$15=0,$A6&gt;Debts!$M$15),0,MIN(AR6,MAX(0,ROUNDUP(IF(Debts!$X$15=0,(BP5+T6)/(Debts!$M$15-$A6+1),BP5*(Debts!$X$15/12)/(1-(1+Debts!$X$15/12)^(-(Debts!$M$15-$A6+1)))),2)-AF6)))</f>
        <v/>
      </c>
      <c r="CO6">
        <f>IF(OR(AS6&lt;=0,Debts!$AC$16=0,$A6&gt;Debts!$M$16),0,MIN(AS6,MAX(0,ROUNDUP(IF(Debts!$X$16=0,(BQ5+U6)/(Debts!$M$16-$A6+1),BQ5*(Debts!$X$16/12)/(1-(1+Debts!$X$16/12)^(-(Debts!$M$16-$A6+1)))),2)-AG6)))</f>
        <v/>
      </c>
      <c r="CP6">
        <f>IF(CD6&lt;=0,0,ROUND(MIN(CD6,MAX(0,$F6-SUMPRODUCT(($AT$3:$BE$3&lt;AT$3)*$CD6:$CO6))),2))</f>
        <v/>
      </c>
      <c r="CQ6">
        <f>IF(CE6&lt;=0,0,ROUND(MIN(CE6,MAX(0,$F6-SUMPRODUCT(($AT$3:$BE$3&lt;AU$3)*$CD6:$CO6))),2))</f>
        <v/>
      </c>
      <c r="CR6">
        <f>IF(CF6&lt;=0,0,ROUND(MIN(CF6,MAX(0,$F6-SUMPRODUCT(($AT$3:$BE$3&lt;AV$3)*$CD6:$CO6))),2))</f>
        <v/>
      </c>
      <c r="CS6">
        <f>IF(CG6&lt;=0,0,ROUND(MIN(CG6,MAX(0,$F6-SUMPRODUCT(($AT$3:$BE$3&lt;AW$3)*$CD6:$CO6))),2))</f>
        <v/>
      </c>
      <c r="CT6">
        <f>IF(CH6&lt;=0,0,ROUND(MIN(CH6,MAX(0,$F6-SUMPRODUCT(($AT$3:$BE$3&lt;AX$3)*$CD6:$CO6))),2))</f>
        <v/>
      </c>
      <c r="CU6">
        <f>IF(CI6&lt;=0,0,ROUND(MIN(CI6,MAX(0,$F6-SUMPRODUCT(($AT$3:$BE$3&lt;AY$3)*$CD6:$CO6))),2))</f>
        <v/>
      </c>
      <c r="CV6">
        <f>IF(CJ6&lt;=0,0,ROUND(MIN(CJ6,MAX(0,$F6-SUMPRODUCT(($AT$3:$BE$3&lt;AZ$3)*$CD6:$CO6))),2))</f>
        <v/>
      </c>
      <c r="CW6">
        <f>IF(CK6&lt;=0,0,ROUND(MIN(CK6,MAX(0,$F6-SUMPRODUCT(($AT$3:$BE$3&lt;BA$3)*$CD6:$CO6))),2))</f>
        <v/>
      </c>
      <c r="CX6">
        <f>IF(CL6&lt;=0,0,ROUND(MIN(CL6,MAX(0,$F6-SUMPRODUCT(($AT$3:$BE$3&lt;BB$3)*$CD6:$CO6))),2))</f>
        <v/>
      </c>
      <c r="CY6">
        <f>IF(CM6&lt;=0,0,ROUND(MIN(CM6,MAX(0,$F6-SUMPRODUCT(($AT$3:$BE$3&lt;BC$3)*$CD6:$CO6))),2))</f>
        <v/>
      </c>
      <c r="CZ6">
        <f>IF(CN6&lt;=0,0,ROUND(MIN(CN6,MAX(0,$F6-SUMPRODUCT(($AT$3:$BE$3&lt;BD$3)*$CD6:$CO6))),2))</f>
        <v/>
      </c>
      <c r="DA6">
        <f>IF(CO6&lt;=0,0,ROUND(MIN(CO6,MAX(0,$F6-SUMPRODUCT(($AT$3:$BE$3&lt;BE$3)*$CD6:$CO6))),2))</f>
        <v/>
      </c>
      <c r="DB6">
        <f>ROUND(AH6-CP6,2)</f>
        <v/>
      </c>
      <c r="DC6">
        <f>ROUND(AI6-CQ6,2)</f>
        <v/>
      </c>
      <c r="DD6">
        <f>ROUND(AJ6-CR6,2)</f>
        <v/>
      </c>
      <c r="DE6">
        <f>ROUND(AK6-CS6,2)</f>
        <v/>
      </c>
      <c r="DF6">
        <f>ROUND(AL6-CT6,2)</f>
        <v/>
      </c>
      <c r="DG6">
        <f>ROUND(AM6-CU6,2)</f>
        <v/>
      </c>
      <c r="DH6">
        <f>ROUND(AN6-CV6,2)</f>
        <v/>
      </c>
      <c r="DI6">
        <f>ROUND(AO6-CW6,2)</f>
        <v/>
      </c>
      <c r="DJ6">
        <f>ROUND(AP6-CX6,2)</f>
        <v/>
      </c>
      <c r="DK6">
        <f>ROUND(AQ6-CY6,2)</f>
        <v/>
      </c>
      <c r="DL6">
        <f>ROUND(AR6-CZ6,2)</f>
        <v/>
      </c>
      <c r="DM6">
        <f>ROUND(AS6-DA6,2)</f>
        <v/>
      </c>
      <c r="DN6">
        <f>MAX(0,ROUND($F6-SUM(CP6:DA6),2))</f>
        <v/>
      </c>
    </row>
    <row r="7">
      <c r="A7" t="n">
        <v>2</v>
      </c>
      <c r="B7" s="29">
        <f>Months!B7</f>
        <v/>
      </c>
      <c r="C7">
        <f>Months!C7</f>
        <v/>
      </c>
      <c r="D7">
        <f>Months!D7</f>
        <v/>
      </c>
      <c r="E7">
        <f>SUM(V7:AG7)</f>
        <v/>
      </c>
      <c r="F7">
        <f>MAX(0,ROUND(C7+D7-E7,2))</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f>IF(AH7&lt;=0,0,ROUND(CP7+MIN(DB7,MAX(0,$DN7-SUMPRODUCT((($BR7:$CC7&gt;BR7)+($BR7:$CC7=BR7)*($AT$2:$BE$2&lt;AT$2))*$DB7:$DM7))),2))</f>
        <v/>
      </c>
      <c r="AU7">
        <f>IF(AI7&lt;=0,0,ROUND(CQ7+MIN(DC7,MAX(0,$DN7-SUMPRODUCT((($BR7:$CC7&gt;BS7)+($BR7:$CC7=BS7)*($AT$2:$BE$2&lt;AU$2))*$DB7:$DM7))),2))</f>
        <v/>
      </c>
      <c r="AV7">
        <f>IF(AJ7&lt;=0,0,ROUND(CR7+MIN(DD7,MAX(0,$DN7-SUMPRODUCT((($BR7:$CC7&gt;BT7)+($BR7:$CC7=BT7)*($AT$2:$BE$2&lt;AV$2))*$DB7:$DM7))),2))</f>
        <v/>
      </c>
      <c r="AW7">
        <f>IF(AK7&lt;=0,0,ROUND(CS7+MIN(DE7,MAX(0,$DN7-SUMPRODUCT((($BR7:$CC7&gt;BU7)+($BR7:$CC7=BU7)*($AT$2:$BE$2&lt;AW$2))*$DB7:$DM7))),2))</f>
        <v/>
      </c>
      <c r="AX7">
        <f>IF(AL7&lt;=0,0,ROUND(CT7+MIN(DF7,MAX(0,$DN7-SUMPRODUCT((($BR7:$CC7&gt;BV7)+($BR7:$CC7=BV7)*($AT$2:$BE$2&lt;AX$2))*$DB7:$DM7))),2))</f>
        <v/>
      </c>
      <c r="AY7">
        <f>IF(AM7&lt;=0,0,ROUND(CU7+MIN(DG7,MAX(0,$DN7-SUMPRODUCT((($BR7:$CC7&gt;BW7)+($BR7:$CC7=BW7)*($AT$2:$BE$2&lt;AY$2))*$DB7:$DM7))),2))</f>
        <v/>
      </c>
      <c r="AZ7">
        <f>IF(AN7&lt;=0,0,ROUND(CV7+MIN(DH7,MAX(0,$DN7-SUMPRODUCT((($BR7:$CC7&gt;BX7)+($BR7:$CC7=BX7)*($AT$2:$BE$2&lt;AZ$2))*$DB7:$DM7))),2))</f>
        <v/>
      </c>
      <c r="BA7">
        <f>IF(AO7&lt;=0,0,ROUND(CW7+MIN(DI7,MAX(0,$DN7-SUMPRODUCT((($BR7:$CC7&gt;BY7)+($BR7:$CC7=BY7)*($AT$2:$BE$2&lt;BA$2))*$DB7:$DM7))),2))</f>
        <v/>
      </c>
      <c r="BB7">
        <f>IF(AP7&lt;=0,0,ROUND(CX7+MIN(DJ7,MAX(0,$DN7-SUMPRODUCT((($BR7:$CC7&gt;BZ7)+($BR7:$CC7=BZ7)*($AT$2:$BE$2&lt;BB$2))*$DB7:$DM7))),2))</f>
        <v/>
      </c>
      <c r="BC7">
        <f>IF(AQ7&lt;=0,0,ROUND(CY7+MIN(DK7,MAX(0,$DN7-SUMPRODUCT((($BR7:$CC7&gt;CA7)+($BR7:$CC7=CA7)*($AT$2:$BE$2&lt;BC$2))*$DB7:$DM7))),2))</f>
        <v/>
      </c>
      <c r="BD7">
        <f>IF(AR7&lt;=0,0,ROUND(CZ7+MIN(DL7,MAX(0,$DN7-SUMPRODUCT((($BR7:$CC7&gt;CB7)+($BR7:$CC7=CB7)*($AT$2:$BE$2&lt;BD$2))*$DB7:$DM7))),2))</f>
        <v/>
      </c>
      <c r="BE7">
        <f>IF(AS7&lt;=0,0,ROUND(DA7+MIN(DM7,MAX(0,$DN7-SUMPRODUCT((($BR7:$CC7&gt;CC7)+($BR7:$CC7=CC7)*($AT$2:$BE$2&lt;BE$2))*$DB7:$DM7))),2))</f>
        <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c r="BR7">
        <f>ROUND(IF($A7&lt;=Debts!$M$5,Debts!$X$5,Debts!$Y$5)*100000,0)*1000000+ROUND(Debts!$Y$5*100000,0)</f>
        <v/>
      </c>
      <c r="BS7">
        <f>ROUND(IF($A7&lt;=Debts!$M$6,Debts!$X$6,Debts!$Y$6)*100000,0)*1000000+ROUND(Debts!$Y$6*100000,0)</f>
        <v/>
      </c>
      <c r="BT7">
        <f>ROUND(IF($A7&lt;=Debts!$M$7,Debts!$X$7,Debts!$Y$7)*100000,0)*1000000+ROUND(Debts!$Y$7*100000,0)</f>
        <v/>
      </c>
      <c r="BU7">
        <f>ROUND(IF($A7&lt;=Debts!$M$8,Debts!$X$8,Debts!$Y$8)*100000,0)*1000000+ROUND(Debts!$Y$8*100000,0)</f>
        <v/>
      </c>
      <c r="BV7">
        <f>ROUND(IF($A7&lt;=Debts!$M$9,Debts!$X$9,Debts!$Y$9)*100000,0)*1000000+ROUND(Debts!$Y$9*100000,0)</f>
        <v/>
      </c>
      <c r="BW7">
        <f>ROUND(IF($A7&lt;=Debts!$M$10,Debts!$X$10,Debts!$Y$10)*100000,0)*1000000+ROUND(Debts!$Y$10*100000,0)</f>
        <v/>
      </c>
      <c r="BX7">
        <f>ROUND(IF($A7&lt;=Debts!$M$11,Debts!$X$11,Debts!$Y$11)*100000,0)*1000000+ROUND(Debts!$Y$11*100000,0)</f>
        <v/>
      </c>
      <c r="BY7">
        <f>ROUND(IF($A7&lt;=Debts!$M$12,Debts!$X$12,Debts!$Y$12)*100000,0)*1000000+ROUND(Debts!$Y$12*100000,0)</f>
        <v/>
      </c>
      <c r="BZ7">
        <f>ROUND(IF($A7&lt;=Debts!$M$13,Debts!$X$13,Debts!$Y$13)*100000,0)*1000000+ROUND(Debts!$Y$13*100000,0)</f>
        <v/>
      </c>
      <c r="CA7">
        <f>ROUND(IF($A7&lt;=Debts!$M$14,Debts!$X$14,Debts!$Y$14)*100000,0)*1000000+ROUND(Debts!$Y$14*100000,0)</f>
        <v/>
      </c>
      <c r="CB7">
        <f>ROUND(IF($A7&lt;=Debts!$M$15,Debts!$X$15,Debts!$Y$15)*100000,0)*1000000+ROUND(Debts!$Y$15*100000,0)</f>
        <v/>
      </c>
      <c r="CC7">
        <f>ROUND(IF($A7&lt;=Debts!$M$16,Debts!$X$16,Debts!$Y$16)*100000,0)*1000000+ROUND(Debts!$Y$16*100000,0)</f>
        <v/>
      </c>
      <c r="CD7">
        <f>IF(OR(AH7&lt;=0,Debts!$AC$5=0,$A7&gt;Debts!$M$5),0,MIN(AH7,MAX(0,ROUNDUP(IF(Debts!$X$5=0,(BF6+J7)/(Debts!$M$5-$A7+1),BF6*(Debts!$X$5/12)/(1-(1+Debts!$X$5/12)^(-(Debts!$M$5-$A7+1)))),2)-V7)))</f>
        <v/>
      </c>
      <c r="CE7">
        <f>IF(OR(AI7&lt;=0,Debts!$AC$6=0,$A7&gt;Debts!$M$6),0,MIN(AI7,MAX(0,ROUNDUP(IF(Debts!$X$6=0,(BG6+K7)/(Debts!$M$6-$A7+1),BG6*(Debts!$X$6/12)/(1-(1+Debts!$X$6/12)^(-(Debts!$M$6-$A7+1)))),2)-W7)))</f>
        <v/>
      </c>
      <c r="CF7">
        <f>IF(OR(AJ7&lt;=0,Debts!$AC$7=0,$A7&gt;Debts!$M$7),0,MIN(AJ7,MAX(0,ROUNDUP(IF(Debts!$X$7=0,(BH6+L7)/(Debts!$M$7-$A7+1),BH6*(Debts!$X$7/12)/(1-(1+Debts!$X$7/12)^(-(Debts!$M$7-$A7+1)))),2)-X7)))</f>
        <v/>
      </c>
      <c r="CG7">
        <f>IF(OR(AK7&lt;=0,Debts!$AC$8=0,$A7&gt;Debts!$M$8),0,MIN(AK7,MAX(0,ROUNDUP(IF(Debts!$X$8=0,(BI6+M7)/(Debts!$M$8-$A7+1),BI6*(Debts!$X$8/12)/(1-(1+Debts!$X$8/12)^(-(Debts!$M$8-$A7+1)))),2)-Y7)))</f>
        <v/>
      </c>
      <c r="CH7">
        <f>IF(OR(AL7&lt;=0,Debts!$AC$9=0,$A7&gt;Debts!$M$9),0,MIN(AL7,MAX(0,ROUNDUP(IF(Debts!$X$9=0,(BJ6+N7)/(Debts!$M$9-$A7+1),BJ6*(Debts!$X$9/12)/(1-(1+Debts!$X$9/12)^(-(Debts!$M$9-$A7+1)))),2)-Z7)))</f>
        <v/>
      </c>
      <c r="CI7">
        <f>IF(OR(AM7&lt;=0,Debts!$AC$10=0,$A7&gt;Debts!$M$10),0,MIN(AM7,MAX(0,ROUNDUP(IF(Debts!$X$10=0,(BK6+O7)/(Debts!$M$10-$A7+1),BK6*(Debts!$X$10/12)/(1-(1+Debts!$X$10/12)^(-(Debts!$M$10-$A7+1)))),2)-AA7)))</f>
        <v/>
      </c>
      <c r="CJ7">
        <f>IF(OR(AN7&lt;=0,Debts!$AC$11=0,$A7&gt;Debts!$M$11),0,MIN(AN7,MAX(0,ROUNDUP(IF(Debts!$X$11=0,(BL6+P7)/(Debts!$M$11-$A7+1),BL6*(Debts!$X$11/12)/(1-(1+Debts!$X$11/12)^(-(Debts!$M$11-$A7+1)))),2)-AB7)))</f>
        <v/>
      </c>
      <c r="CK7">
        <f>IF(OR(AO7&lt;=0,Debts!$AC$12=0,$A7&gt;Debts!$M$12),0,MIN(AO7,MAX(0,ROUNDUP(IF(Debts!$X$12=0,(BM6+Q7)/(Debts!$M$12-$A7+1),BM6*(Debts!$X$12/12)/(1-(1+Debts!$X$12/12)^(-(Debts!$M$12-$A7+1)))),2)-AC7)))</f>
        <v/>
      </c>
      <c r="CL7">
        <f>IF(OR(AP7&lt;=0,Debts!$AC$13=0,$A7&gt;Debts!$M$13),0,MIN(AP7,MAX(0,ROUNDUP(IF(Debts!$X$13=0,(BN6+R7)/(Debts!$M$13-$A7+1),BN6*(Debts!$X$13/12)/(1-(1+Debts!$X$13/12)^(-(Debts!$M$13-$A7+1)))),2)-AD7)))</f>
        <v/>
      </c>
      <c r="CM7">
        <f>IF(OR(AQ7&lt;=0,Debts!$AC$14=0,$A7&gt;Debts!$M$14),0,MIN(AQ7,MAX(0,ROUNDUP(IF(Debts!$X$14=0,(BO6+S7)/(Debts!$M$14-$A7+1),BO6*(Debts!$X$14/12)/(1-(1+Debts!$X$14/12)^(-(Debts!$M$14-$A7+1)))),2)-AE7)))</f>
        <v/>
      </c>
      <c r="CN7">
        <f>IF(OR(AR7&lt;=0,Debts!$AC$15=0,$A7&gt;Debts!$M$15),0,MIN(AR7,MAX(0,ROUNDUP(IF(Debts!$X$15=0,(BP6+T7)/(Debts!$M$15-$A7+1),BP6*(Debts!$X$15/12)/(1-(1+Debts!$X$15/12)^(-(Debts!$M$15-$A7+1)))),2)-AF7)))</f>
        <v/>
      </c>
      <c r="CO7">
        <f>IF(OR(AS7&lt;=0,Debts!$AC$16=0,$A7&gt;Debts!$M$16),0,MIN(AS7,MAX(0,ROUNDUP(IF(Debts!$X$16=0,(BQ6+U7)/(Debts!$M$16-$A7+1),BQ6*(Debts!$X$16/12)/(1-(1+Debts!$X$16/12)^(-(Debts!$M$16-$A7+1)))),2)-AG7)))</f>
        <v/>
      </c>
      <c r="CP7">
        <f>IF(CD7&lt;=0,0,ROUND(MIN(CD7,MAX(0,$F7-SUMPRODUCT(($AT$3:$BE$3&lt;AT$3)*$CD7:$CO7))),2))</f>
        <v/>
      </c>
      <c r="CQ7">
        <f>IF(CE7&lt;=0,0,ROUND(MIN(CE7,MAX(0,$F7-SUMPRODUCT(($AT$3:$BE$3&lt;AU$3)*$CD7:$CO7))),2))</f>
        <v/>
      </c>
      <c r="CR7">
        <f>IF(CF7&lt;=0,0,ROUND(MIN(CF7,MAX(0,$F7-SUMPRODUCT(($AT$3:$BE$3&lt;AV$3)*$CD7:$CO7))),2))</f>
        <v/>
      </c>
      <c r="CS7">
        <f>IF(CG7&lt;=0,0,ROUND(MIN(CG7,MAX(0,$F7-SUMPRODUCT(($AT$3:$BE$3&lt;AW$3)*$CD7:$CO7))),2))</f>
        <v/>
      </c>
      <c r="CT7">
        <f>IF(CH7&lt;=0,0,ROUND(MIN(CH7,MAX(0,$F7-SUMPRODUCT(($AT$3:$BE$3&lt;AX$3)*$CD7:$CO7))),2))</f>
        <v/>
      </c>
      <c r="CU7">
        <f>IF(CI7&lt;=0,0,ROUND(MIN(CI7,MAX(0,$F7-SUMPRODUCT(($AT$3:$BE$3&lt;AY$3)*$CD7:$CO7))),2))</f>
        <v/>
      </c>
      <c r="CV7">
        <f>IF(CJ7&lt;=0,0,ROUND(MIN(CJ7,MAX(0,$F7-SUMPRODUCT(($AT$3:$BE$3&lt;AZ$3)*$CD7:$CO7))),2))</f>
        <v/>
      </c>
      <c r="CW7">
        <f>IF(CK7&lt;=0,0,ROUND(MIN(CK7,MAX(0,$F7-SUMPRODUCT(($AT$3:$BE$3&lt;BA$3)*$CD7:$CO7))),2))</f>
        <v/>
      </c>
      <c r="CX7">
        <f>IF(CL7&lt;=0,0,ROUND(MIN(CL7,MAX(0,$F7-SUMPRODUCT(($AT$3:$BE$3&lt;BB$3)*$CD7:$CO7))),2))</f>
        <v/>
      </c>
      <c r="CY7">
        <f>IF(CM7&lt;=0,0,ROUND(MIN(CM7,MAX(0,$F7-SUMPRODUCT(($AT$3:$BE$3&lt;BC$3)*$CD7:$CO7))),2))</f>
        <v/>
      </c>
      <c r="CZ7">
        <f>IF(CN7&lt;=0,0,ROUND(MIN(CN7,MAX(0,$F7-SUMPRODUCT(($AT$3:$BE$3&lt;BD$3)*$CD7:$CO7))),2))</f>
        <v/>
      </c>
      <c r="DA7">
        <f>IF(CO7&lt;=0,0,ROUND(MIN(CO7,MAX(0,$F7-SUMPRODUCT(($AT$3:$BE$3&lt;BE$3)*$CD7:$CO7))),2))</f>
        <v/>
      </c>
      <c r="DB7">
        <f>ROUND(AH7-CP7,2)</f>
        <v/>
      </c>
      <c r="DC7">
        <f>ROUND(AI7-CQ7,2)</f>
        <v/>
      </c>
      <c r="DD7">
        <f>ROUND(AJ7-CR7,2)</f>
        <v/>
      </c>
      <c r="DE7">
        <f>ROUND(AK7-CS7,2)</f>
        <v/>
      </c>
      <c r="DF7">
        <f>ROUND(AL7-CT7,2)</f>
        <v/>
      </c>
      <c r="DG7">
        <f>ROUND(AM7-CU7,2)</f>
        <v/>
      </c>
      <c r="DH7">
        <f>ROUND(AN7-CV7,2)</f>
        <v/>
      </c>
      <c r="DI7">
        <f>ROUND(AO7-CW7,2)</f>
        <v/>
      </c>
      <c r="DJ7">
        <f>ROUND(AP7-CX7,2)</f>
        <v/>
      </c>
      <c r="DK7">
        <f>ROUND(AQ7-CY7,2)</f>
        <v/>
      </c>
      <c r="DL7">
        <f>ROUND(AR7-CZ7,2)</f>
        <v/>
      </c>
      <c r="DM7">
        <f>ROUND(AS7-DA7,2)</f>
        <v/>
      </c>
      <c r="DN7">
        <f>MAX(0,ROUND($F7-SUM(CP7:DA7),2))</f>
        <v/>
      </c>
    </row>
    <row r="8">
      <c r="A8" t="n">
        <v>3</v>
      </c>
      <c r="B8" s="29">
        <f>Months!B8</f>
        <v/>
      </c>
      <c r="C8">
        <f>Months!C8</f>
        <v/>
      </c>
      <c r="D8">
        <f>Months!D8</f>
        <v/>
      </c>
      <c r="E8">
        <f>SUM(V8:AG8)</f>
        <v/>
      </c>
      <c r="F8">
        <f>MAX(0,ROUND(C8+D8-E8,2))</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f>IF(AH8&lt;=0,0,ROUND(CP8+MIN(DB8,MAX(0,$DN8-SUMPRODUCT((($BR8:$CC8&gt;BR8)+($BR8:$CC8=BR8)*($AT$2:$BE$2&lt;AT$2))*$DB8:$DM8))),2))</f>
        <v/>
      </c>
      <c r="AU8">
        <f>IF(AI8&lt;=0,0,ROUND(CQ8+MIN(DC8,MAX(0,$DN8-SUMPRODUCT((($BR8:$CC8&gt;BS8)+($BR8:$CC8=BS8)*($AT$2:$BE$2&lt;AU$2))*$DB8:$DM8))),2))</f>
        <v/>
      </c>
      <c r="AV8">
        <f>IF(AJ8&lt;=0,0,ROUND(CR8+MIN(DD8,MAX(0,$DN8-SUMPRODUCT((($BR8:$CC8&gt;BT8)+($BR8:$CC8=BT8)*($AT$2:$BE$2&lt;AV$2))*$DB8:$DM8))),2))</f>
        <v/>
      </c>
      <c r="AW8">
        <f>IF(AK8&lt;=0,0,ROUND(CS8+MIN(DE8,MAX(0,$DN8-SUMPRODUCT((($BR8:$CC8&gt;BU8)+($BR8:$CC8=BU8)*($AT$2:$BE$2&lt;AW$2))*$DB8:$DM8))),2))</f>
        <v/>
      </c>
      <c r="AX8">
        <f>IF(AL8&lt;=0,0,ROUND(CT8+MIN(DF8,MAX(0,$DN8-SUMPRODUCT((($BR8:$CC8&gt;BV8)+($BR8:$CC8=BV8)*($AT$2:$BE$2&lt;AX$2))*$DB8:$DM8))),2))</f>
        <v/>
      </c>
      <c r="AY8">
        <f>IF(AM8&lt;=0,0,ROUND(CU8+MIN(DG8,MAX(0,$DN8-SUMPRODUCT((($BR8:$CC8&gt;BW8)+($BR8:$CC8=BW8)*($AT$2:$BE$2&lt;AY$2))*$DB8:$DM8))),2))</f>
        <v/>
      </c>
      <c r="AZ8">
        <f>IF(AN8&lt;=0,0,ROUND(CV8+MIN(DH8,MAX(0,$DN8-SUMPRODUCT((($BR8:$CC8&gt;BX8)+($BR8:$CC8=BX8)*($AT$2:$BE$2&lt;AZ$2))*$DB8:$DM8))),2))</f>
        <v/>
      </c>
      <c r="BA8">
        <f>IF(AO8&lt;=0,0,ROUND(CW8+MIN(DI8,MAX(0,$DN8-SUMPRODUCT((($BR8:$CC8&gt;BY8)+($BR8:$CC8=BY8)*($AT$2:$BE$2&lt;BA$2))*$DB8:$DM8))),2))</f>
        <v/>
      </c>
      <c r="BB8">
        <f>IF(AP8&lt;=0,0,ROUND(CX8+MIN(DJ8,MAX(0,$DN8-SUMPRODUCT((($BR8:$CC8&gt;BZ8)+($BR8:$CC8=BZ8)*($AT$2:$BE$2&lt;BB$2))*$DB8:$DM8))),2))</f>
        <v/>
      </c>
      <c r="BC8">
        <f>IF(AQ8&lt;=0,0,ROUND(CY8+MIN(DK8,MAX(0,$DN8-SUMPRODUCT((($BR8:$CC8&gt;CA8)+($BR8:$CC8=CA8)*($AT$2:$BE$2&lt;BC$2))*$DB8:$DM8))),2))</f>
        <v/>
      </c>
      <c r="BD8">
        <f>IF(AR8&lt;=0,0,ROUND(CZ8+MIN(DL8,MAX(0,$DN8-SUMPRODUCT((($BR8:$CC8&gt;CB8)+($BR8:$CC8=CB8)*($AT$2:$BE$2&lt;BD$2))*$DB8:$DM8))),2))</f>
        <v/>
      </c>
      <c r="BE8">
        <f>IF(AS8&lt;=0,0,ROUND(DA8+MIN(DM8,MAX(0,$DN8-SUMPRODUCT((($BR8:$CC8&gt;CC8)+($BR8:$CC8=CC8)*($AT$2:$BE$2&lt;BE$2))*$DB8:$DM8))),2))</f>
        <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c r="BR8">
        <f>ROUND(IF($A8&lt;=Debts!$M$5,Debts!$X$5,Debts!$Y$5)*100000,0)*1000000+ROUND(Debts!$Y$5*100000,0)</f>
        <v/>
      </c>
      <c r="BS8">
        <f>ROUND(IF($A8&lt;=Debts!$M$6,Debts!$X$6,Debts!$Y$6)*100000,0)*1000000+ROUND(Debts!$Y$6*100000,0)</f>
        <v/>
      </c>
      <c r="BT8">
        <f>ROUND(IF($A8&lt;=Debts!$M$7,Debts!$X$7,Debts!$Y$7)*100000,0)*1000000+ROUND(Debts!$Y$7*100000,0)</f>
        <v/>
      </c>
      <c r="BU8">
        <f>ROUND(IF($A8&lt;=Debts!$M$8,Debts!$X$8,Debts!$Y$8)*100000,0)*1000000+ROUND(Debts!$Y$8*100000,0)</f>
        <v/>
      </c>
      <c r="BV8">
        <f>ROUND(IF($A8&lt;=Debts!$M$9,Debts!$X$9,Debts!$Y$9)*100000,0)*1000000+ROUND(Debts!$Y$9*100000,0)</f>
        <v/>
      </c>
      <c r="BW8">
        <f>ROUND(IF($A8&lt;=Debts!$M$10,Debts!$X$10,Debts!$Y$10)*100000,0)*1000000+ROUND(Debts!$Y$10*100000,0)</f>
        <v/>
      </c>
      <c r="BX8">
        <f>ROUND(IF($A8&lt;=Debts!$M$11,Debts!$X$11,Debts!$Y$11)*100000,0)*1000000+ROUND(Debts!$Y$11*100000,0)</f>
        <v/>
      </c>
      <c r="BY8">
        <f>ROUND(IF($A8&lt;=Debts!$M$12,Debts!$X$12,Debts!$Y$12)*100000,0)*1000000+ROUND(Debts!$Y$12*100000,0)</f>
        <v/>
      </c>
      <c r="BZ8">
        <f>ROUND(IF($A8&lt;=Debts!$M$13,Debts!$X$13,Debts!$Y$13)*100000,0)*1000000+ROUND(Debts!$Y$13*100000,0)</f>
        <v/>
      </c>
      <c r="CA8">
        <f>ROUND(IF($A8&lt;=Debts!$M$14,Debts!$X$14,Debts!$Y$14)*100000,0)*1000000+ROUND(Debts!$Y$14*100000,0)</f>
        <v/>
      </c>
      <c r="CB8">
        <f>ROUND(IF($A8&lt;=Debts!$M$15,Debts!$X$15,Debts!$Y$15)*100000,0)*1000000+ROUND(Debts!$Y$15*100000,0)</f>
        <v/>
      </c>
      <c r="CC8">
        <f>ROUND(IF($A8&lt;=Debts!$M$16,Debts!$X$16,Debts!$Y$16)*100000,0)*1000000+ROUND(Debts!$Y$16*100000,0)</f>
        <v/>
      </c>
      <c r="CD8">
        <f>IF(OR(AH8&lt;=0,Debts!$AC$5=0,$A8&gt;Debts!$M$5),0,MIN(AH8,MAX(0,ROUNDUP(IF(Debts!$X$5=0,(BF7+J8)/(Debts!$M$5-$A8+1),BF7*(Debts!$X$5/12)/(1-(1+Debts!$X$5/12)^(-(Debts!$M$5-$A8+1)))),2)-V8)))</f>
        <v/>
      </c>
      <c r="CE8">
        <f>IF(OR(AI8&lt;=0,Debts!$AC$6=0,$A8&gt;Debts!$M$6),0,MIN(AI8,MAX(0,ROUNDUP(IF(Debts!$X$6=0,(BG7+K8)/(Debts!$M$6-$A8+1),BG7*(Debts!$X$6/12)/(1-(1+Debts!$X$6/12)^(-(Debts!$M$6-$A8+1)))),2)-W8)))</f>
        <v/>
      </c>
      <c r="CF8">
        <f>IF(OR(AJ8&lt;=0,Debts!$AC$7=0,$A8&gt;Debts!$M$7),0,MIN(AJ8,MAX(0,ROUNDUP(IF(Debts!$X$7=0,(BH7+L8)/(Debts!$M$7-$A8+1),BH7*(Debts!$X$7/12)/(1-(1+Debts!$X$7/12)^(-(Debts!$M$7-$A8+1)))),2)-X8)))</f>
        <v/>
      </c>
      <c r="CG8">
        <f>IF(OR(AK8&lt;=0,Debts!$AC$8=0,$A8&gt;Debts!$M$8),0,MIN(AK8,MAX(0,ROUNDUP(IF(Debts!$X$8=0,(BI7+M8)/(Debts!$M$8-$A8+1),BI7*(Debts!$X$8/12)/(1-(1+Debts!$X$8/12)^(-(Debts!$M$8-$A8+1)))),2)-Y8)))</f>
        <v/>
      </c>
      <c r="CH8">
        <f>IF(OR(AL8&lt;=0,Debts!$AC$9=0,$A8&gt;Debts!$M$9),0,MIN(AL8,MAX(0,ROUNDUP(IF(Debts!$X$9=0,(BJ7+N8)/(Debts!$M$9-$A8+1),BJ7*(Debts!$X$9/12)/(1-(1+Debts!$X$9/12)^(-(Debts!$M$9-$A8+1)))),2)-Z8)))</f>
        <v/>
      </c>
      <c r="CI8">
        <f>IF(OR(AM8&lt;=0,Debts!$AC$10=0,$A8&gt;Debts!$M$10),0,MIN(AM8,MAX(0,ROUNDUP(IF(Debts!$X$10=0,(BK7+O8)/(Debts!$M$10-$A8+1),BK7*(Debts!$X$10/12)/(1-(1+Debts!$X$10/12)^(-(Debts!$M$10-$A8+1)))),2)-AA8)))</f>
        <v/>
      </c>
      <c r="CJ8">
        <f>IF(OR(AN8&lt;=0,Debts!$AC$11=0,$A8&gt;Debts!$M$11),0,MIN(AN8,MAX(0,ROUNDUP(IF(Debts!$X$11=0,(BL7+P8)/(Debts!$M$11-$A8+1),BL7*(Debts!$X$11/12)/(1-(1+Debts!$X$11/12)^(-(Debts!$M$11-$A8+1)))),2)-AB8)))</f>
        <v/>
      </c>
      <c r="CK8">
        <f>IF(OR(AO8&lt;=0,Debts!$AC$12=0,$A8&gt;Debts!$M$12),0,MIN(AO8,MAX(0,ROUNDUP(IF(Debts!$X$12=0,(BM7+Q8)/(Debts!$M$12-$A8+1),BM7*(Debts!$X$12/12)/(1-(1+Debts!$X$12/12)^(-(Debts!$M$12-$A8+1)))),2)-AC8)))</f>
        <v/>
      </c>
      <c r="CL8">
        <f>IF(OR(AP8&lt;=0,Debts!$AC$13=0,$A8&gt;Debts!$M$13),0,MIN(AP8,MAX(0,ROUNDUP(IF(Debts!$X$13=0,(BN7+R8)/(Debts!$M$13-$A8+1),BN7*(Debts!$X$13/12)/(1-(1+Debts!$X$13/12)^(-(Debts!$M$13-$A8+1)))),2)-AD8)))</f>
        <v/>
      </c>
      <c r="CM8">
        <f>IF(OR(AQ8&lt;=0,Debts!$AC$14=0,$A8&gt;Debts!$M$14),0,MIN(AQ8,MAX(0,ROUNDUP(IF(Debts!$X$14=0,(BO7+S8)/(Debts!$M$14-$A8+1),BO7*(Debts!$X$14/12)/(1-(1+Debts!$X$14/12)^(-(Debts!$M$14-$A8+1)))),2)-AE8)))</f>
        <v/>
      </c>
      <c r="CN8">
        <f>IF(OR(AR8&lt;=0,Debts!$AC$15=0,$A8&gt;Debts!$M$15),0,MIN(AR8,MAX(0,ROUNDUP(IF(Debts!$X$15=0,(BP7+T8)/(Debts!$M$15-$A8+1),BP7*(Debts!$X$15/12)/(1-(1+Debts!$X$15/12)^(-(Debts!$M$15-$A8+1)))),2)-AF8)))</f>
        <v/>
      </c>
      <c r="CO8">
        <f>IF(OR(AS8&lt;=0,Debts!$AC$16=0,$A8&gt;Debts!$M$16),0,MIN(AS8,MAX(0,ROUNDUP(IF(Debts!$X$16=0,(BQ7+U8)/(Debts!$M$16-$A8+1),BQ7*(Debts!$X$16/12)/(1-(1+Debts!$X$16/12)^(-(Debts!$M$16-$A8+1)))),2)-AG8)))</f>
        <v/>
      </c>
      <c r="CP8">
        <f>IF(CD8&lt;=0,0,ROUND(MIN(CD8,MAX(0,$F8-SUMPRODUCT(($AT$3:$BE$3&lt;AT$3)*$CD8:$CO8))),2))</f>
        <v/>
      </c>
      <c r="CQ8">
        <f>IF(CE8&lt;=0,0,ROUND(MIN(CE8,MAX(0,$F8-SUMPRODUCT(($AT$3:$BE$3&lt;AU$3)*$CD8:$CO8))),2))</f>
        <v/>
      </c>
      <c r="CR8">
        <f>IF(CF8&lt;=0,0,ROUND(MIN(CF8,MAX(0,$F8-SUMPRODUCT(($AT$3:$BE$3&lt;AV$3)*$CD8:$CO8))),2))</f>
        <v/>
      </c>
      <c r="CS8">
        <f>IF(CG8&lt;=0,0,ROUND(MIN(CG8,MAX(0,$F8-SUMPRODUCT(($AT$3:$BE$3&lt;AW$3)*$CD8:$CO8))),2))</f>
        <v/>
      </c>
      <c r="CT8">
        <f>IF(CH8&lt;=0,0,ROUND(MIN(CH8,MAX(0,$F8-SUMPRODUCT(($AT$3:$BE$3&lt;AX$3)*$CD8:$CO8))),2))</f>
        <v/>
      </c>
      <c r="CU8">
        <f>IF(CI8&lt;=0,0,ROUND(MIN(CI8,MAX(0,$F8-SUMPRODUCT(($AT$3:$BE$3&lt;AY$3)*$CD8:$CO8))),2))</f>
        <v/>
      </c>
      <c r="CV8">
        <f>IF(CJ8&lt;=0,0,ROUND(MIN(CJ8,MAX(0,$F8-SUMPRODUCT(($AT$3:$BE$3&lt;AZ$3)*$CD8:$CO8))),2))</f>
        <v/>
      </c>
      <c r="CW8">
        <f>IF(CK8&lt;=0,0,ROUND(MIN(CK8,MAX(0,$F8-SUMPRODUCT(($AT$3:$BE$3&lt;BA$3)*$CD8:$CO8))),2))</f>
        <v/>
      </c>
      <c r="CX8">
        <f>IF(CL8&lt;=0,0,ROUND(MIN(CL8,MAX(0,$F8-SUMPRODUCT(($AT$3:$BE$3&lt;BB$3)*$CD8:$CO8))),2))</f>
        <v/>
      </c>
      <c r="CY8">
        <f>IF(CM8&lt;=0,0,ROUND(MIN(CM8,MAX(0,$F8-SUMPRODUCT(($AT$3:$BE$3&lt;BC$3)*$CD8:$CO8))),2))</f>
        <v/>
      </c>
      <c r="CZ8">
        <f>IF(CN8&lt;=0,0,ROUND(MIN(CN8,MAX(0,$F8-SUMPRODUCT(($AT$3:$BE$3&lt;BD$3)*$CD8:$CO8))),2))</f>
        <v/>
      </c>
      <c r="DA8">
        <f>IF(CO8&lt;=0,0,ROUND(MIN(CO8,MAX(0,$F8-SUMPRODUCT(($AT$3:$BE$3&lt;BE$3)*$CD8:$CO8))),2))</f>
        <v/>
      </c>
      <c r="DB8">
        <f>ROUND(AH8-CP8,2)</f>
        <v/>
      </c>
      <c r="DC8">
        <f>ROUND(AI8-CQ8,2)</f>
        <v/>
      </c>
      <c r="DD8">
        <f>ROUND(AJ8-CR8,2)</f>
        <v/>
      </c>
      <c r="DE8">
        <f>ROUND(AK8-CS8,2)</f>
        <v/>
      </c>
      <c r="DF8">
        <f>ROUND(AL8-CT8,2)</f>
        <v/>
      </c>
      <c r="DG8">
        <f>ROUND(AM8-CU8,2)</f>
        <v/>
      </c>
      <c r="DH8">
        <f>ROUND(AN8-CV8,2)</f>
        <v/>
      </c>
      <c r="DI8">
        <f>ROUND(AO8-CW8,2)</f>
        <v/>
      </c>
      <c r="DJ8">
        <f>ROUND(AP8-CX8,2)</f>
        <v/>
      </c>
      <c r="DK8">
        <f>ROUND(AQ8-CY8,2)</f>
        <v/>
      </c>
      <c r="DL8">
        <f>ROUND(AR8-CZ8,2)</f>
        <v/>
      </c>
      <c r="DM8">
        <f>ROUND(AS8-DA8,2)</f>
        <v/>
      </c>
      <c r="DN8">
        <f>MAX(0,ROUND($F8-SUM(CP8:DA8),2))</f>
        <v/>
      </c>
    </row>
    <row r="9">
      <c r="A9" t="n">
        <v>4</v>
      </c>
      <c r="B9" s="29">
        <f>Months!B9</f>
        <v/>
      </c>
      <c r="C9">
        <f>Months!C9</f>
        <v/>
      </c>
      <c r="D9">
        <f>Months!D9</f>
        <v/>
      </c>
      <c r="E9">
        <f>SUM(V9:AG9)</f>
        <v/>
      </c>
      <c r="F9">
        <f>MAX(0,ROUND(C9+D9-E9,2))</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f>IF(AH9&lt;=0,0,ROUND(CP9+MIN(DB9,MAX(0,$DN9-SUMPRODUCT((($BR9:$CC9&gt;BR9)+($BR9:$CC9=BR9)*($AT$2:$BE$2&lt;AT$2))*$DB9:$DM9))),2))</f>
        <v/>
      </c>
      <c r="AU9">
        <f>IF(AI9&lt;=0,0,ROUND(CQ9+MIN(DC9,MAX(0,$DN9-SUMPRODUCT((($BR9:$CC9&gt;BS9)+($BR9:$CC9=BS9)*($AT$2:$BE$2&lt;AU$2))*$DB9:$DM9))),2))</f>
        <v/>
      </c>
      <c r="AV9">
        <f>IF(AJ9&lt;=0,0,ROUND(CR9+MIN(DD9,MAX(0,$DN9-SUMPRODUCT((($BR9:$CC9&gt;BT9)+($BR9:$CC9=BT9)*($AT$2:$BE$2&lt;AV$2))*$DB9:$DM9))),2))</f>
        <v/>
      </c>
      <c r="AW9">
        <f>IF(AK9&lt;=0,0,ROUND(CS9+MIN(DE9,MAX(0,$DN9-SUMPRODUCT((($BR9:$CC9&gt;BU9)+($BR9:$CC9=BU9)*($AT$2:$BE$2&lt;AW$2))*$DB9:$DM9))),2))</f>
        <v/>
      </c>
      <c r="AX9">
        <f>IF(AL9&lt;=0,0,ROUND(CT9+MIN(DF9,MAX(0,$DN9-SUMPRODUCT((($BR9:$CC9&gt;BV9)+($BR9:$CC9=BV9)*($AT$2:$BE$2&lt;AX$2))*$DB9:$DM9))),2))</f>
        <v/>
      </c>
      <c r="AY9">
        <f>IF(AM9&lt;=0,0,ROUND(CU9+MIN(DG9,MAX(0,$DN9-SUMPRODUCT((($BR9:$CC9&gt;BW9)+($BR9:$CC9=BW9)*($AT$2:$BE$2&lt;AY$2))*$DB9:$DM9))),2))</f>
        <v/>
      </c>
      <c r="AZ9">
        <f>IF(AN9&lt;=0,0,ROUND(CV9+MIN(DH9,MAX(0,$DN9-SUMPRODUCT((($BR9:$CC9&gt;BX9)+($BR9:$CC9=BX9)*($AT$2:$BE$2&lt;AZ$2))*$DB9:$DM9))),2))</f>
        <v/>
      </c>
      <c r="BA9">
        <f>IF(AO9&lt;=0,0,ROUND(CW9+MIN(DI9,MAX(0,$DN9-SUMPRODUCT((($BR9:$CC9&gt;BY9)+($BR9:$CC9=BY9)*($AT$2:$BE$2&lt;BA$2))*$DB9:$DM9))),2))</f>
        <v/>
      </c>
      <c r="BB9">
        <f>IF(AP9&lt;=0,0,ROUND(CX9+MIN(DJ9,MAX(0,$DN9-SUMPRODUCT((($BR9:$CC9&gt;BZ9)+($BR9:$CC9=BZ9)*($AT$2:$BE$2&lt;BB$2))*$DB9:$DM9))),2))</f>
        <v/>
      </c>
      <c r="BC9">
        <f>IF(AQ9&lt;=0,0,ROUND(CY9+MIN(DK9,MAX(0,$DN9-SUMPRODUCT((($BR9:$CC9&gt;CA9)+($BR9:$CC9=CA9)*($AT$2:$BE$2&lt;BC$2))*$DB9:$DM9))),2))</f>
        <v/>
      </c>
      <c r="BD9">
        <f>IF(AR9&lt;=0,0,ROUND(CZ9+MIN(DL9,MAX(0,$DN9-SUMPRODUCT((($BR9:$CC9&gt;CB9)+($BR9:$CC9=CB9)*($AT$2:$BE$2&lt;BD$2))*$DB9:$DM9))),2))</f>
        <v/>
      </c>
      <c r="BE9">
        <f>IF(AS9&lt;=0,0,ROUND(DA9+MIN(DM9,MAX(0,$DN9-SUMPRODUCT((($BR9:$CC9&gt;CC9)+($BR9:$CC9=CC9)*($AT$2:$BE$2&lt;BE$2))*$DB9:$DM9))),2))</f>
        <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c r="BR9">
        <f>ROUND(IF($A9&lt;=Debts!$M$5,Debts!$X$5,Debts!$Y$5)*100000,0)*1000000+ROUND(Debts!$Y$5*100000,0)</f>
        <v/>
      </c>
      <c r="BS9">
        <f>ROUND(IF($A9&lt;=Debts!$M$6,Debts!$X$6,Debts!$Y$6)*100000,0)*1000000+ROUND(Debts!$Y$6*100000,0)</f>
        <v/>
      </c>
      <c r="BT9">
        <f>ROUND(IF($A9&lt;=Debts!$M$7,Debts!$X$7,Debts!$Y$7)*100000,0)*1000000+ROUND(Debts!$Y$7*100000,0)</f>
        <v/>
      </c>
      <c r="BU9">
        <f>ROUND(IF($A9&lt;=Debts!$M$8,Debts!$X$8,Debts!$Y$8)*100000,0)*1000000+ROUND(Debts!$Y$8*100000,0)</f>
        <v/>
      </c>
      <c r="BV9">
        <f>ROUND(IF($A9&lt;=Debts!$M$9,Debts!$X$9,Debts!$Y$9)*100000,0)*1000000+ROUND(Debts!$Y$9*100000,0)</f>
        <v/>
      </c>
      <c r="BW9">
        <f>ROUND(IF($A9&lt;=Debts!$M$10,Debts!$X$10,Debts!$Y$10)*100000,0)*1000000+ROUND(Debts!$Y$10*100000,0)</f>
        <v/>
      </c>
      <c r="BX9">
        <f>ROUND(IF($A9&lt;=Debts!$M$11,Debts!$X$11,Debts!$Y$11)*100000,0)*1000000+ROUND(Debts!$Y$11*100000,0)</f>
        <v/>
      </c>
      <c r="BY9">
        <f>ROUND(IF($A9&lt;=Debts!$M$12,Debts!$X$12,Debts!$Y$12)*100000,0)*1000000+ROUND(Debts!$Y$12*100000,0)</f>
        <v/>
      </c>
      <c r="BZ9">
        <f>ROUND(IF($A9&lt;=Debts!$M$13,Debts!$X$13,Debts!$Y$13)*100000,0)*1000000+ROUND(Debts!$Y$13*100000,0)</f>
        <v/>
      </c>
      <c r="CA9">
        <f>ROUND(IF($A9&lt;=Debts!$M$14,Debts!$X$14,Debts!$Y$14)*100000,0)*1000000+ROUND(Debts!$Y$14*100000,0)</f>
        <v/>
      </c>
      <c r="CB9">
        <f>ROUND(IF($A9&lt;=Debts!$M$15,Debts!$X$15,Debts!$Y$15)*100000,0)*1000000+ROUND(Debts!$Y$15*100000,0)</f>
        <v/>
      </c>
      <c r="CC9">
        <f>ROUND(IF($A9&lt;=Debts!$M$16,Debts!$X$16,Debts!$Y$16)*100000,0)*1000000+ROUND(Debts!$Y$16*100000,0)</f>
        <v/>
      </c>
      <c r="CD9">
        <f>IF(OR(AH9&lt;=0,Debts!$AC$5=0,$A9&gt;Debts!$M$5),0,MIN(AH9,MAX(0,ROUNDUP(IF(Debts!$X$5=0,(BF8+J9)/(Debts!$M$5-$A9+1),BF8*(Debts!$X$5/12)/(1-(1+Debts!$X$5/12)^(-(Debts!$M$5-$A9+1)))),2)-V9)))</f>
        <v/>
      </c>
      <c r="CE9">
        <f>IF(OR(AI9&lt;=0,Debts!$AC$6=0,$A9&gt;Debts!$M$6),0,MIN(AI9,MAX(0,ROUNDUP(IF(Debts!$X$6=0,(BG8+K9)/(Debts!$M$6-$A9+1),BG8*(Debts!$X$6/12)/(1-(1+Debts!$X$6/12)^(-(Debts!$M$6-$A9+1)))),2)-W9)))</f>
        <v/>
      </c>
      <c r="CF9">
        <f>IF(OR(AJ9&lt;=0,Debts!$AC$7=0,$A9&gt;Debts!$M$7),0,MIN(AJ9,MAX(0,ROUNDUP(IF(Debts!$X$7=0,(BH8+L9)/(Debts!$M$7-$A9+1),BH8*(Debts!$X$7/12)/(1-(1+Debts!$X$7/12)^(-(Debts!$M$7-$A9+1)))),2)-X9)))</f>
        <v/>
      </c>
      <c r="CG9">
        <f>IF(OR(AK9&lt;=0,Debts!$AC$8=0,$A9&gt;Debts!$M$8),0,MIN(AK9,MAX(0,ROUNDUP(IF(Debts!$X$8=0,(BI8+M9)/(Debts!$M$8-$A9+1),BI8*(Debts!$X$8/12)/(1-(1+Debts!$X$8/12)^(-(Debts!$M$8-$A9+1)))),2)-Y9)))</f>
        <v/>
      </c>
      <c r="CH9">
        <f>IF(OR(AL9&lt;=0,Debts!$AC$9=0,$A9&gt;Debts!$M$9),0,MIN(AL9,MAX(0,ROUNDUP(IF(Debts!$X$9=0,(BJ8+N9)/(Debts!$M$9-$A9+1),BJ8*(Debts!$X$9/12)/(1-(1+Debts!$X$9/12)^(-(Debts!$M$9-$A9+1)))),2)-Z9)))</f>
        <v/>
      </c>
      <c r="CI9">
        <f>IF(OR(AM9&lt;=0,Debts!$AC$10=0,$A9&gt;Debts!$M$10),0,MIN(AM9,MAX(0,ROUNDUP(IF(Debts!$X$10=0,(BK8+O9)/(Debts!$M$10-$A9+1),BK8*(Debts!$X$10/12)/(1-(1+Debts!$X$10/12)^(-(Debts!$M$10-$A9+1)))),2)-AA9)))</f>
        <v/>
      </c>
      <c r="CJ9">
        <f>IF(OR(AN9&lt;=0,Debts!$AC$11=0,$A9&gt;Debts!$M$11),0,MIN(AN9,MAX(0,ROUNDUP(IF(Debts!$X$11=0,(BL8+P9)/(Debts!$M$11-$A9+1),BL8*(Debts!$X$11/12)/(1-(1+Debts!$X$11/12)^(-(Debts!$M$11-$A9+1)))),2)-AB9)))</f>
        <v/>
      </c>
      <c r="CK9">
        <f>IF(OR(AO9&lt;=0,Debts!$AC$12=0,$A9&gt;Debts!$M$12),0,MIN(AO9,MAX(0,ROUNDUP(IF(Debts!$X$12=0,(BM8+Q9)/(Debts!$M$12-$A9+1),BM8*(Debts!$X$12/12)/(1-(1+Debts!$X$12/12)^(-(Debts!$M$12-$A9+1)))),2)-AC9)))</f>
        <v/>
      </c>
      <c r="CL9">
        <f>IF(OR(AP9&lt;=0,Debts!$AC$13=0,$A9&gt;Debts!$M$13),0,MIN(AP9,MAX(0,ROUNDUP(IF(Debts!$X$13=0,(BN8+R9)/(Debts!$M$13-$A9+1),BN8*(Debts!$X$13/12)/(1-(1+Debts!$X$13/12)^(-(Debts!$M$13-$A9+1)))),2)-AD9)))</f>
        <v/>
      </c>
      <c r="CM9">
        <f>IF(OR(AQ9&lt;=0,Debts!$AC$14=0,$A9&gt;Debts!$M$14),0,MIN(AQ9,MAX(0,ROUNDUP(IF(Debts!$X$14=0,(BO8+S9)/(Debts!$M$14-$A9+1),BO8*(Debts!$X$14/12)/(1-(1+Debts!$X$14/12)^(-(Debts!$M$14-$A9+1)))),2)-AE9)))</f>
        <v/>
      </c>
      <c r="CN9">
        <f>IF(OR(AR9&lt;=0,Debts!$AC$15=0,$A9&gt;Debts!$M$15),0,MIN(AR9,MAX(0,ROUNDUP(IF(Debts!$X$15=0,(BP8+T9)/(Debts!$M$15-$A9+1),BP8*(Debts!$X$15/12)/(1-(1+Debts!$X$15/12)^(-(Debts!$M$15-$A9+1)))),2)-AF9)))</f>
        <v/>
      </c>
      <c r="CO9">
        <f>IF(OR(AS9&lt;=0,Debts!$AC$16=0,$A9&gt;Debts!$M$16),0,MIN(AS9,MAX(0,ROUNDUP(IF(Debts!$X$16=0,(BQ8+U9)/(Debts!$M$16-$A9+1),BQ8*(Debts!$X$16/12)/(1-(1+Debts!$X$16/12)^(-(Debts!$M$16-$A9+1)))),2)-AG9)))</f>
        <v/>
      </c>
      <c r="CP9">
        <f>IF(CD9&lt;=0,0,ROUND(MIN(CD9,MAX(0,$F9-SUMPRODUCT(($AT$3:$BE$3&lt;AT$3)*$CD9:$CO9))),2))</f>
        <v/>
      </c>
      <c r="CQ9">
        <f>IF(CE9&lt;=0,0,ROUND(MIN(CE9,MAX(0,$F9-SUMPRODUCT(($AT$3:$BE$3&lt;AU$3)*$CD9:$CO9))),2))</f>
        <v/>
      </c>
      <c r="CR9">
        <f>IF(CF9&lt;=0,0,ROUND(MIN(CF9,MAX(0,$F9-SUMPRODUCT(($AT$3:$BE$3&lt;AV$3)*$CD9:$CO9))),2))</f>
        <v/>
      </c>
      <c r="CS9">
        <f>IF(CG9&lt;=0,0,ROUND(MIN(CG9,MAX(0,$F9-SUMPRODUCT(($AT$3:$BE$3&lt;AW$3)*$CD9:$CO9))),2))</f>
        <v/>
      </c>
      <c r="CT9">
        <f>IF(CH9&lt;=0,0,ROUND(MIN(CH9,MAX(0,$F9-SUMPRODUCT(($AT$3:$BE$3&lt;AX$3)*$CD9:$CO9))),2))</f>
        <v/>
      </c>
      <c r="CU9">
        <f>IF(CI9&lt;=0,0,ROUND(MIN(CI9,MAX(0,$F9-SUMPRODUCT(($AT$3:$BE$3&lt;AY$3)*$CD9:$CO9))),2))</f>
        <v/>
      </c>
      <c r="CV9">
        <f>IF(CJ9&lt;=0,0,ROUND(MIN(CJ9,MAX(0,$F9-SUMPRODUCT(($AT$3:$BE$3&lt;AZ$3)*$CD9:$CO9))),2))</f>
        <v/>
      </c>
      <c r="CW9">
        <f>IF(CK9&lt;=0,0,ROUND(MIN(CK9,MAX(0,$F9-SUMPRODUCT(($AT$3:$BE$3&lt;BA$3)*$CD9:$CO9))),2))</f>
        <v/>
      </c>
      <c r="CX9">
        <f>IF(CL9&lt;=0,0,ROUND(MIN(CL9,MAX(0,$F9-SUMPRODUCT(($AT$3:$BE$3&lt;BB$3)*$CD9:$CO9))),2))</f>
        <v/>
      </c>
      <c r="CY9">
        <f>IF(CM9&lt;=0,0,ROUND(MIN(CM9,MAX(0,$F9-SUMPRODUCT(($AT$3:$BE$3&lt;BC$3)*$CD9:$CO9))),2))</f>
        <v/>
      </c>
      <c r="CZ9">
        <f>IF(CN9&lt;=0,0,ROUND(MIN(CN9,MAX(0,$F9-SUMPRODUCT(($AT$3:$BE$3&lt;BD$3)*$CD9:$CO9))),2))</f>
        <v/>
      </c>
      <c r="DA9">
        <f>IF(CO9&lt;=0,0,ROUND(MIN(CO9,MAX(0,$F9-SUMPRODUCT(($AT$3:$BE$3&lt;BE$3)*$CD9:$CO9))),2))</f>
        <v/>
      </c>
      <c r="DB9">
        <f>ROUND(AH9-CP9,2)</f>
        <v/>
      </c>
      <c r="DC9">
        <f>ROUND(AI9-CQ9,2)</f>
        <v/>
      </c>
      <c r="DD9">
        <f>ROUND(AJ9-CR9,2)</f>
        <v/>
      </c>
      <c r="DE9">
        <f>ROUND(AK9-CS9,2)</f>
        <v/>
      </c>
      <c r="DF9">
        <f>ROUND(AL9-CT9,2)</f>
        <v/>
      </c>
      <c r="DG9">
        <f>ROUND(AM9-CU9,2)</f>
        <v/>
      </c>
      <c r="DH9">
        <f>ROUND(AN9-CV9,2)</f>
        <v/>
      </c>
      <c r="DI9">
        <f>ROUND(AO9-CW9,2)</f>
        <v/>
      </c>
      <c r="DJ9">
        <f>ROUND(AP9-CX9,2)</f>
        <v/>
      </c>
      <c r="DK9">
        <f>ROUND(AQ9-CY9,2)</f>
        <v/>
      </c>
      <c r="DL9">
        <f>ROUND(AR9-CZ9,2)</f>
        <v/>
      </c>
      <c r="DM9">
        <f>ROUND(AS9-DA9,2)</f>
        <v/>
      </c>
      <c r="DN9">
        <f>MAX(0,ROUND($F9-SUM(CP9:DA9),2))</f>
        <v/>
      </c>
    </row>
    <row r="10">
      <c r="A10" t="n">
        <v>5</v>
      </c>
      <c r="B10" s="29">
        <f>Months!B10</f>
        <v/>
      </c>
      <c r="C10">
        <f>Months!C10</f>
        <v/>
      </c>
      <c r="D10">
        <f>Months!D10</f>
        <v/>
      </c>
      <c r="E10">
        <f>SUM(V10:AG10)</f>
        <v/>
      </c>
      <c r="F10">
        <f>MAX(0,ROUND(C10+D10-E10,2))</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f>IF(AH10&lt;=0,0,ROUND(CP10+MIN(DB10,MAX(0,$DN10-SUMPRODUCT((($BR10:$CC10&gt;BR10)+($BR10:$CC10=BR10)*($AT$2:$BE$2&lt;AT$2))*$DB10:$DM10))),2))</f>
        <v/>
      </c>
      <c r="AU10">
        <f>IF(AI10&lt;=0,0,ROUND(CQ10+MIN(DC10,MAX(0,$DN10-SUMPRODUCT((($BR10:$CC10&gt;BS10)+($BR10:$CC10=BS10)*($AT$2:$BE$2&lt;AU$2))*$DB10:$DM10))),2))</f>
        <v/>
      </c>
      <c r="AV10">
        <f>IF(AJ10&lt;=0,0,ROUND(CR10+MIN(DD10,MAX(0,$DN10-SUMPRODUCT((($BR10:$CC10&gt;BT10)+($BR10:$CC10=BT10)*($AT$2:$BE$2&lt;AV$2))*$DB10:$DM10))),2))</f>
        <v/>
      </c>
      <c r="AW10">
        <f>IF(AK10&lt;=0,0,ROUND(CS10+MIN(DE10,MAX(0,$DN10-SUMPRODUCT((($BR10:$CC10&gt;BU10)+($BR10:$CC10=BU10)*($AT$2:$BE$2&lt;AW$2))*$DB10:$DM10))),2))</f>
        <v/>
      </c>
      <c r="AX10">
        <f>IF(AL10&lt;=0,0,ROUND(CT10+MIN(DF10,MAX(0,$DN10-SUMPRODUCT((($BR10:$CC10&gt;BV10)+($BR10:$CC10=BV10)*($AT$2:$BE$2&lt;AX$2))*$DB10:$DM10))),2))</f>
        <v/>
      </c>
      <c r="AY10">
        <f>IF(AM10&lt;=0,0,ROUND(CU10+MIN(DG10,MAX(0,$DN10-SUMPRODUCT((($BR10:$CC10&gt;BW10)+($BR10:$CC10=BW10)*($AT$2:$BE$2&lt;AY$2))*$DB10:$DM10))),2))</f>
        <v/>
      </c>
      <c r="AZ10">
        <f>IF(AN10&lt;=0,0,ROUND(CV10+MIN(DH10,MAX(0,$DN10-SUMPRODUCT((($BR10:$CC10&gt;BX10)+($BR10:$CC10=BX10)*($AT$2:$BE$2&lt;AZ$2))*$DB10:$DM10))),2))</f>
        <v/>
      </c>
      <c r="BA10">
        <f>IF(AO10&lt;=0,0,ROUND(CW10+MIN(DI10,MAX(0,$DN10-SUMPRODUCT((($BR10:$CC10&gt;BY10)+($BR10:$CC10=BY10)*($AT$2:$BE$2&lt;BA$2))*$DB10:$DM10))),2))</f>
        <v/>
      </c>
      <c r="BB10">
        <f>IF(AP10&lt;=0,0,ROUND(CX10+MIN(DJ10,MAX(0,$DN10-SUMPRODUCT((($BR10:$CC10&gt;BZ10)+($BR10:$CC10=BZ10)*($AT$2:$BE$2&lt;BB$2))*$DB10:$DM10))),2))</f>
        <v/>
      </c>
      <c r="BC10">
        <f>IF(AQ10&lt;=0,0,ROUND(CY10+MIN(DK10,MAX(0,$DN10-SUMPRODUCT((($BR10:$CC10&gt;CA10)+($BR10:$CC10=CA10)*($AT$2:$BE$2&lt;BC$2))*$DB10:$DM10))),2))</f>
        <v/>
      </c>
      <c r="BD10">
        <f>IF(AR10&lt;=0,0,ROUND(CZ10+MIN(DL10,MAX(0,$DN10-SUMPRODUCT((($BR10:$CC10&gt;CB10)+($BR10:$CC10=CB10)*($AT$2:$BE$2&lt;BD$2))*$DB10:$DM10))),2))</f>
        <v/>
      </c>
      <c r="BE10">
        <f>IF(AS10&lt;=0,0,ROUND(DA10+MIN(DM10,MAX(0,$DN10-SUMPRODUCT((($BR10:$CC10&gt;CC10)+($BR10:$CC10=CC10)*($AT$2:$BE$2&lt;BE$2))*$DB10:$DM10))),2))</f>
        <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c r="BR10">
        <f>ROUND(IF($A10&lt;=Debts!$M$5,Debts!$X$5,Debts!$Y$5)*100000,0)*1000000+ROUND(Debts!$Y$5*100000,0)</f>
        <v/>
      </c>
      <c r="BS10">
        <f>ROUND(IF($A10&lt;=Debts!$M$6,Debts!$X$6,Debts!$Y$6)*100000,0)*1000000+ROUND(Debts!$Y$6*100000,0)</f>
        <v/>
      </c>
      <c r="BT10">
        <f>ROUND(IF($A10&lt;=Debts!$M$7,Debts!$X$7,Debts!$Y$7)*100000,0)*1000000+ROUND(Debts!$Y$7*100000,0)</f>
        <v/>
      </c>
      <c r="BU10">
        <f>ROUND(IF($A10&lt;=Debts!$M$8,Debts!$X$8,Debts!$Y$8)*100000,0)*1000000+ROUND(Debts!$Y$8*100000,0)</f>
        <v/>
      </c>
      <c r="BV10">
        <f>ROUND(IF($A10&lt;=Debts!$M$9,Debts!$X$9,Debts!$Y$9)*100000,0)*1000000+ROUND(Debts!$Y$9*100000,0)</f>
        <v/>
      </c>
      <c r="BW10">
        <f>ROUND(IF($A10&lt;=Debts!$M$10,Debts!$X$10,Debts!$Y$10)*100000,0)*1000000+ROUND(Debts!$Y$10*100000,0)</f>
        <v/>
      </c>
      <c r="BX10">
        <f>ROUND(IF($A10&lt;=Debts!$M$11,Debts!$X$11,Debts!$Y$11)*100000,0)*1000000+ROUND(Debts!$Y$11*100000,0)</f>
        <v/>
      </c>
      <c r="BY10">
        <f>ROUND(IF($A10&lt;=Debts!$M$12,Debts!$X$12,Debts!$Y$12)*100000,0)*1000000+ROUND(Debts!$Y$12*100000,0)</f>
        <v/>
      </c>
      <c r="BZ10">
        <f>ROUND(IF($A10&lt;=Debts!$M$13,Debts!$X$13,Debts!$Y$13)*100000,0)*1000000+ROUND(Debts!$Y$13*100000,0)</f>
        <v/>
      </c>
      <c r="CA10">
        <f>ROUND(IF($A10&lt;=Debts!$M$14,Debts!$X$14,Debts!$Y$14)*100000,0)*1000000+ROUND(Debts!$Y$14*100000,0)</f>
        <v/>
      </c>
      <c r="CB10">
        <f>ROUND(IF($A10&lt;=Debts!$M$15,Debts!$X$15,Debts!$Y$15)*100000,0)*1000000+ROUND(Debts!$Y$15*100000,0)</f>
        <v/>
      </c>
      <c r="CC10">
        <f>ROUND(IF($A10&lt;=Debts!$M$16,Debts!$X$16,Debts!$Y$16)*100000,0)*1000000+ROUND(Debts!$Y$16*100000,0)</f>
        <v/>
      </c>
      <c r="CD10">
        <f>IF(OR(AH10&lt;=0,Debts!$AC$5=0,$A10&gt;Debts!$M$5),0,MIN(AH10,MAX(0,ROUNDUP(IF(Debts!$X$5=0,(BF9+J10)/(Debts!$M$5-$A10+1),BF9*(Debts!$X$5/12)/(1-(1+Debts!$X$5/12)^(-(Debts!$M$5-$A10+1)))),2)-V10)))</f>
        <v/>
      </c>
      <c r="CE10">
        <f>IF(OR(AI10&lt;=0,Debts!$AC$6=0,$A10&gt;Debts!$M$6),0,MIN(AI10,MAX(0,ROUNDUP(IF(Debts!$X$6=0,(BG9+K10)/(Debts!$M$6-$A10+1),BG9*(Debts!$X$6/12)/(1-(1+Debts!$X$6/12)^(-(Debts!$M$6-$A10+1)))),2)-W10)))</f>
        <v/>
      </c>
      <c r="CF10">
        <f>IF(OR(AJ10&lt;=0,Debts!$AC$7=0,$A10&gt;Debts!$M$7),0,MIN(AJ10,MAX(0,ROUNDUP(IF(Debts!$X$7=0,(BH9+L10)/(Debts!$M$7-$A10+1),BH9*(Debts!$X$7/12)/(1-(1+Debts!$X$7/12)^(-(Debts!$M$7-$A10+1)))),2)-X10)))</f>
        <v/>
      </c>
      <c r="CG10">
        <f>IF(OR(AK10&lt;=0,Debts!$AC$8=0,$A10&gt;Debts!$M$8),0,MIN(AK10,MAX(0,ROUNDUP(IF(Debts!$X$8=0,(BI9+M10)/(Debts!$M$8-$A10+1),BI9*(Debts!$X$8/12)/(1-(1+Debts!$X$8/12)^(-(Debts!$M$8-$A10+1)))),2)-Y10)))</f>
        <v/>
      </c>
      <c r="CH10">
        <f>IF(OR(AL10&lt;=0,Debts!$AC$9=0,$A10&gt;Debts!$M$9),0,MIN(AL10,MAX(0,ROUNDUP(IF(Debts!$X$9=0,(BJ9+N10)/(Debts!$M$9-$A10+1),BJ9*(Debts!$X$9/12)/(1-(1+Debts!$X$9/12)^(-(Debts!$M$9-$A10+1)))),2)-Z10)))</f>
        <v/>
      </c>
      <c r="CI10">
        <f>IF(OR(AM10&lt;=0,Debts!$AC$10=0,$A10&gt;Debts!$M$10),0,MIN(AM10,MAX(0,ROUNDUP(IF(Debts!$X$10=0,(BK9+O10)/(Debts!$M$10-$A10+1),BK9*(Debts!$X$10/12)/(1-(1+Debts!$X$10/12)^(-(Debts!$M$10-$A10+1)))),2)-AA10)))</f>
        <v/>
      </c>
      <c r="CJ10">
        <f>IF(OR(AN10&lt;=0,Debts!$AC$11=0,$A10&gt;Debts!$M$11),0,MIN(AN10,MAX(0,ROUNDUP(IF(Debts!$X$11=0,(BL9+P10)/(Debts!$M$11-$A10+1),BL9*(Debts!$X$11/12)/(1-(1+Debts!$X$11/12)^(-(Debts!$M$11-$A10+1)))),2)-AB10)))</f>
        <v/>
      </c>
      <c r="CK10">
        <f>IF(OR(AO10&lt;=0,Debts!$AC$12=0,$A10&gt;Debts!$M$12),0,MIN(AO10,MAX(0,ROUNDUP(IF(Debts!$X$12=0,(BM9+Q10)/(Debts!$M$12-$A10+1),BM9*(Debts!$X$12/12)/(1-(1+Debts!$X$12/12)^(-(Debts!$M$12-$A10+1)))),2)-AC10)))</f>
        <v/>
      </c>
      <c r="CL10">
        <f>IF(OR(AP10&lt;=0,Debts!$AC$13=0,$A10&gt;Debts!$M$13),0,MIN(AP10,MAX(0,ROUNDUP(IF(Debts!$X$13=0,(BN9+R10)/(Debts!$M$13-$A10+1),BN9*(Debts!$X$13/12)/(1-(1+Debts!$X$13/12)^(-(Debts!$M$13-$A10+1)))),2)-AD10)))</f>
        <v/>
      </c>
      <c r="CM10">
        <f>IF(OR(AQ10&lt;=0,Debts!$AC$14=0,$A10&gt;Debts!$M$14),0,MIN(AQ10,MAX(0,ROUNDUP(IF(Debts!$X$14=0,(BO9+S10)/(Debts!$M$14-$A10+1),BO9*(Debts!$X$14/12)/(1-(1+Debts!$X$14/12)^(-(Debts!$M$14-$A10+1)))),2)-AE10)))</f>
        <v/>
      </c>
      <c r="CN10">
        <f>IF(OR(AR10&lt;=0,Debts!$AC$15=0,$A10&gt;Debts!$M$15),0,MIN(AR10,MAX(0,ROUNDUP(IF(Debts!$X$15=0,(BP9+T10)/(Debts!$M$15-$A10+1),BP9*(Debts!$X$15/12)/(1-(1+Debts!$X$15/12)^(-(Debts!$M$15-$A10+1)))),2)-AF10)))</f>
        <v/>
      </c>
      <c r="CO10">
        <f>IF(OR(AS10&lt;=0,Debts!$AC$16=0,$A10&gt;Debts!$M$16),0,MIN(AS10,MAX(0,ROUNDUP(IF(Debts!$X$16=0,(BQ9+U10)/(Debts!$M$16-$A10+1),BQ9*(Debts!$X$16/12)/(1-(1+Debts!$X$16/12)^(-(Debts!$M$16-$A10+1)))),2)-AG10)))</f>
        <v/>
      </c>
      <c r="CP10">
        <f>IF(CD10&lt;=0,0,ROUND(MIN(CD10,MAX(0,$F10-SUMPRODUCT(($AT$3:$BE$3&lt;AT$3)*$CD10:$CO10))),2))</f>
        <v/>
      </c>
      <c r="CQ10">
        <f>IF(CE10&lt;=0,0,ROUND(MIN(CE10,MAX(0,$F10-SUMPRODUCT(($AT$3:$BE$3&lt;AU$3)*$CD10:$CO10))),2))</f>
        <v/>
      </c>
      <c r="CR10">
        <f>IF(CF10&lt;=0,0,ROUND(MIN(CF10,MAX(0,$F10-SUMPRODUCT(($AT$3:$BE$3&lt;AV$3)*$CD10:$CO10))),2))</f>
        <v/>
      </c>
      <c r="CS10">
        <f>IF(CG10&lt;=0,0,ROUND(MIN(CG10,MAX(0,$F10-SUMPRODUCT(($AT$3:$BE$3&lt;AW$3)*$CD10:$CO10))),2))</f>
        <v/>
      </c>
      <c r="CT10">
        <f>IF(CH10&lt;=0,0,ROUND(MIN(CH10,MAX(0,$F10-SUMPRODUCT(($AT$3:$BE$3&lt;AX$3)*$CD10:$CO10))),2))</f>
        <v/>
      </c>
      <c r="CU10">
        <f>IF(CI10&lt;=0,0,ROUND(MIN(CI10,MAX(0,$F10-SUMPRODUCT(($AT$3:$BE$3&lt;AY$3)*$CD10:$CO10))),2))</f>
        <v/>
      </c>
      <c r="CV10">
        <f>IF(CJ10&lt;=0,0,ROUND(MIN(CJ10,MAX(0,$F10-SUMPRODUCT(($AT$3:$BE$3&lt;AZ$3)*$CD10:$CO10))),2))</f>
        <v/>
      </c>
      <c r="CW10">
        <f>IF(CK10&lt;=0,0,ROUND(MIN(CK10,MAX(0,$F10-SUMPRODUCT(($AT$3:$BE$3&lt;BA$3)*$CD10:$CO10))),2))</f>
        <v/>
      </c>
      <c r="CX10">
        <f>IF(CL10&lt;=0,0,ROUND(MIN(CL10,MAX(0,$F10-SUMPRODUCT(($AT$3:$BE$3&lt;BB$3)*$CD10:$CO10))),2))</f>
        <v/>
      </c>
      <c r="CY10">
        <f>IF(CM10&lt;=0,0,ROUND(MIN(CM10,MAX(0,$F10-SUMPRODUCT(($AT$3:$BE$3&lt;BC$3)*$CD10:$CO10))),2))</f>
        <v/>
      </c>
      <c r="CZ10">
        <f>IF(CN10&lt;=0,0,ROUND(MIN(CN10,MAX(0,$F10-SUMPRODUCT(($AT$3:$BE$3&lt;BD$3)*$CD10:$CO10))),2))</f>
        <v/>
      </c>
      <c r="DA10">
        <f>IF(CO10&lt;=0,0,ROUND(MIN(CO10,MAX(0,$F10-SUMPRODUCT(($AT$3:$BE$3&lt;BE$3)*$CD10:$CO10))),2))</f>
        <v/>
      </c>
      <c r="DB10">
        <f>ROUND(AH10-CP10,2)</f>
        <v/>
      </c>
      <c r="DC10">
        <f>ROUND(AI10-CQ10,2)</f>
        <v/>
      </c>
      <c r="DD10">
        <f>ROUND(AJ10-CR10,2)</f>
        <v/>
      </c>
      <c r="DE10">
        <f>ROUND(AK10-CS10,2)</f>
        <v/>
      </c>
      <c r="DF10">
        <f>ROUND(AL10-CT10,2)</f>
        <v/>
      </c>
      <c r="DG10">
        <f>ROUND(AM10-CU10,2)</f>
        <v/>
      </c>
      <c r="DH10">
        <f>ROUND(AN10-CV10,2)</f>
        <v/>
      </c>
      <c r="DI10">
        <f>ROUND(AO10-CW10,2)</f>
        <v/>
      </c>
      <c r="DJ10">
        <f>ROUND(AP10-CX10,2)</f>
        <v/>
      </c>
      <c r="DK10">
        <f>ROUND(AQ10-CY10,2)</f>
        <v/>
      </c>
      <c r="DL10">
        <f>ROUND(AR10-CZ10,2)</f>
        <v/>
      </c>
      <c r="DM10">
        <f>ROUND(AS10-DA10,2)</f>
        <v/>
      </c>
      <c r="DN10">
        <f>MAX(0,ROUND($F10-SUM(CP10:DA10),2))</f>
        <v/>
      </c>
    </row>
    <row r="11">
      <c r="A11" t="n">
        <v>6</v>
      </c>
      <c r="B11" s="29">
        <f>Months!B11</f>
        <v/>
      </c>
      <c r="C11">
        <f>Months!C11</f>
        <v/>
      </c>
      <c r="D11">
        <f>Months!D11</f>
        <v/>
      </c>
      <c r="E11">
        <f>SUM(V11:AG11)</f>
        <v/>
      </c>
      <c r="F11">
        <f>MAX(0,ROUND(C11+D11-E11,2))</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f>IF(AH11&lt;=0,0,ROUND(CP11+MIN(DB11,MAX(0,$DN11-SUMPRODUCT((($BR11:$CC11&gt;BR11)+($BR11:$CC11=BR11)*($AT$2:$BE$2&lt;AT$2))*$DB11:$DM11))),2))</f>
        <v/>
      </c>
      <c r="AU11">
        <f>IF(AI11&lt;=0,0,ROUND(CQ11+MIN(DC11,MAX(0,$DN11-SUMPRODUCT((($BR11:$CC11&gt;BS11)+($BR11:$CC11=BS11)*($AT$2:$BE$2&lt;AU$2))*$DB11:$DM11))),2))</f>
        <v/>
      </c>
      <c r="AV11">
        <f>IF(AJ11&lt;=0,0,ROUND(CR11+MIN(DD11,MAX(0,$DN11-SUMPRODUCT((($BR11:$CC11&gt;BT11)+($BR11:$CC11=BT11)*($AT$2:$BE$2&lt;AV$2))*$DB11:$DM11))),2))</f>
        <v/>
      </c>
      <c r="AW11">
        <f>IF(AK11&lt;=0,0,ROUND(CS11+MIN(DE11,MAX(0,$DN11-SUMPRODUCT((($BR11:$CC11&gt;BU11)+($BR11:$CC11=BU11)*($AT$2:$BE$2&lt;AW$2))*$DB11:$DM11))),2))</f>
        <v/>
      </c>
      <c r="AX11">
        <f>IF(AL11&lt;=0,0,ROUND(CT11+MIN(DF11,MAX(0,$DN11-SUMPRODUCT((($BR11:$CC11&gt;BV11)+($BR11:$CC11=BV11)*($AT$2:$BE$2&lt;AX$2))*$DB11:$DM11))),2))</f>
        <v/>
      </c>
      <c r="AY11">
        <f>IF(AM11&lt;=0,0,ROUND(CU11+MIN(DG11,MAX(0,$DN11-SUMPRODUCT((($BR11:$CC11&gt;BW11)+($BR11:$CC11=BW11)*($AT$2:$BE$2&lt;AY$2))*$DB11:$DM11))),2))</f>
        <v/>
      </c>
      <c r="AZ11">
        <f>IF(AN11&lt;=0,0,ROUND(CV11+MIN(DH11,MAX(0,$DN11-SUMPRODUCT((($BR11:$CC11&gt;BX11)+($BR11:$CC11=BX11)*($AT$2:$BE$2&lt;AZ$2))*$DB11:$DM11))),2))</f>
        <v/>
      </c>
      <c r="BA11">
        <f>IF(AO11&lt;=0,0,ROUND(CW11+MIN(DI11,MAX(0,$DN11-SUMPRODUCT((($BR11:$CC11&gt;BY11)+($BR11:$CC11=BY11)*($AT$2:$BE$2&lt;BA$2))*$DB11:$DM11))),2))</f>
        <v/>
      </c>
      <c r="BB11">
        <f>IF(AP11&lt;=0,0,ROUND(CX11+MIN(DJ11,MAX(0,$DN11-SUMPRODUCT((($BR11:$CC11&gt;BZ11)+($BR11:$CC11=BZ11)*($AT$2:$BE$2&lt;BB$2))*$DB11:$DM11))),2))</f>
        <v/>
      </c>
      <c r="BC11">
        <f>IF(AQ11&lt;=0,0,ROUND(CY11+MIN(DK11,MAX(0,$DN11-SUMPRODUCT((($BR11:$CC11&gt;CA11)+($BR11:$CC11=CA11)*($AT$2:$BE$2&lt;BC$2))*$DB11:$DM11))),2))</f>
        <v/>
      </c>
      <c r="BD11">
        <f>IF(AR11&lt;=0,0,ROUND(CZ11+MIN(DL11,MAX(0,$DN11-SUMPRODUCT((($BR11:$CC11&gt;CB11)+($BR11:$CC11=CB11)*($AT$2:$BE$2&lt;BD$2))*$DB11:$DM11))),2))</f>
        <v/>
      </c>
      <c r="BE11">
        <f>IF(AS11&lt;=0,0,ROUND(DA11+MIN(DM11,MAX(0,$DN11-SUMPRODUCT((($BR11:$CC11&gt;CC11)+($BR11:$CC11=CC11)*($AT$2:$BE$2&lt;BE$2))*$DB11:$DM11))),2))</f>
        <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c r="BR11">
        <f>ROUND(IF($A11&lt;=Debts!$M$5,Debts!$X$5,Debts!$Y$5)*100000,0)*1000000+ROUND(Debts!$Y$5*100000,0)</f>
        <v/>
      </c>
      <c r="BS11">
        <f>ROUND(IF($A11&lt;=Debts!$M$6,Debts!$X$6,Debts!$Y$6)*100000,0)*1000000+ROUND(Debts!$Y$6*100000,0)</f>
        <v/>
      </c>
      <c r="BT11">
        <f>ROUND(IF($A11&lt;=Debts!$M$7,Debts!$X$7,Debts!$Y$7)*100000,0)*1000000+ROUND(Debts!$Y$7*100000,0)</f>
        <v/>
      </c>
      <c r="BU11">
        <f>ROUND(IF($A11&lt;=Debts!$M$8,Debts!$X$8,Debts!$Y$8)*100000,0)*1000000+ROUND(Debts!$Y$8*100000,0)</f>
        <v/>
      </c>
      <c r="BV11">
        <f>ROUND(IF($A11&lt;=Debts!$M$9,Debts!$X$9,Debts!$Y$9)*100000,0)*1000000+ROUND(Debts!$Y$9*100000,0)</f>
        <v/>
      </c>
      <c r="BW11">
        <f>ROUND(IF($A11&lt;=Debts!$M$10,Debts!$X$10,Debts!$Y$10)*100000,0)*1000000+ROUND(Debts!$Y$10*100000,0)</f>
        <v/>
      </c>
      <c r="BX11">
        <f>ROUND(IF($A11&lt;=Debts!$M$11,Debts!$X$11,Debts!$Y$11)*100000,0)*1000000+ROUND(Debts!$Y$11*100000,0)</f>
        <v/>
      </c>
      <c r="BY11">
        <f>ROUND(IF($A11&lt;=Debts!$M$12,Debts!$X$12,Debts!$Y$12)*100000,0)*1000000+ROUND(Debts!$Y$12*100000,0)</f>
        <v/>
      </c>
      <c r="BZ11">
        <f>ROUND(IF($A11&lt;=Debts!$M$13,Debts!$X$13,Debts!$Y$13)*100000,0)*1000000+ROUND(Debts!$Y$13*100000,0)</f>
        <v/>
      </c>
      <c r="CA11">
        <f>ROUND(IF($A11&lt;=Debts!$M$14,Debts!$X$14,Debts!$Y$14)*100000,0)*1000000+ROUND(Debts!$Y$14*100000,0)</f>
        <v/>
      </c>
      <c r="CB11">
        <f>ROUND(IF($A11&lt;=Debts!$M$15,Debts!$X$15,Debts!$Y$15)*100000,0)*1000000+ROUND(Debts!$Y$15*100000,0)</f>
        <v/>
      </c>
      <c r="CC11">
        <f>ROUND(IF($A11&lt;=Debts!$M$16,Debts!$X$16,Debts!$Y$16)*100000,0)*1000000+ROUND(Debts!$Y$16*100000,0)</f>
        <v/>
      </c>
      <c r="CD11">
        <f>IF(OR(AH11&lt;=0,Debts!$AC$5=0,$A11&gt;Debts!$M$5),0,MIN(AH11,MAX(0,ROUNDUP(IF(Debts!$X$5=0,(BF10+J11)/(Debts!$M$5-$A11+1),BF10*(Debts!$X$5/12)/(1-(1+Debts!$X$5/12)^(-(Debts!$M$5-$A11+1)))),2)-V11)))</f>
        <v/>
      </c>
      <c r="CE11">
        <f>IF(OR(AI11&lt;=0,Debts!$AC$6=0,$A11&gt;Debts!$M$6),0,MIN(AI11,MAX(0,ROUNDUP(IF(Debts!$X$6=0,(BG10+K11)/(Debts!$M$6-$A11+1),BG10*(Debts!$X$6/12)/(1-(1+Debts!$X$6/12)^(-(Debts!$M$6-$A11+1)))),2)-W11)))</f>
        <v/>
      </c>
      <c r="CF11">
        <f>IF(OR(AJ11&lt;=0,Debts!$AC$7=0,$A11&gt;Debts!$M$7),0,MIN(AJ11,MAX(0,ROUNDUP(IF(Debts!$X$7=0,(BH10+L11)/(Debts!$M$7-$A11+1),BH10*(Debts!$X$7/12)/(1-(1+Debts!$X$7/12)^(-(Debts!$M$7-$A11+1)))),2)-X11)))</f>
        <v/>
      </c>
      <c r="CG11">
        <f>IF(OR(AK11&lt;=0,Debts!$AC$8=0,$A11&gt;Debts!$M$8),0,MIN(AK11,MAX(0,ROUNDUP(IF(Debts!$X$8=0,(BI10+M11)/(Debts!$M$8-$A11+1),BI10*(Debts!$X$8/12)/(1-(1+Debts!$X$8/12)^(-(Debts!$M$8-$A11+1)))),2)-Y11)))</f>
        <v/>
      </c>
      <c r="CH11">
        <f>IF(OR(AL11&lt;=0,Debts!$AC$9=0,$A11&gt;Debts!$M$9),0,MIN(AL11,MAX(0,ROUNDUP(IF(Debts!$X$9=0,(BJ10+N11)/(Debts!$M$9-$A11+1),BJ10*(Debts!$X$9/12)/(1-(1+Debts!$X$9/12)^(-(Debts!$M$9-$A11+1)))),2)-Z11)))</f>
        <v/>
      </c>
      <c r="CI11">
        <f>IF(OR(AM11&lt;=0,Debts!$AC$10=0,$A11&gt;Debts!$M$10),0,MIN(AM11,MAX(0,ROUNDUP(IF(Debts!$X$10=0,(BK10+O11)/(Debts!$M$10-$A11+1),BK10*(Debts!$X$10/12)/(1-(1+Debts!$X$10/12)^(-(Debts!$M$10-$A11+1)))),2)-AA11)))</f>
        <v/>
      </c>
      <c r="CJ11">
        <f>IF(OR(AN11&lt;=0,Debts!$AC$11=0,$A11&gt;Debts!$M$11),0,MIN(AN11,MAX(0,ROUNDUP(IF(Debts!$X$11=0,(BL10+P11)/(Debts!$M$11-$A11+1),BL10*(Debts!$X$11/12)/(1-(1+Debts!$X$11/12)^(-(Debts!$M$11-$A11+1)))),2)-AB11)))</f>
        <v/>
      </c>
      <c r="CK11">
        <f>IF(OR(AO11&lt;=0,Debts!$AC$12=0,$A11&gt;Debts!$M$12),0,MIN(AO11,MAX(0,ROUNDUP(IF(Debts!$X$12=0,(BM10+Q11)/(Debts!$M$12-$A11+1),BM10*(Debts!$X$12/12)/(1-(1+Debts!$X$12/12)^(-(Debts!$M$12-$A11+1)))),2)-AC11)))</f>
        <v/>
      </c>
      <c r="CL11">
        <f>IF(OR(AP11&lt;=0,Debts!$AC$13=0,$A11&gt;Debts!$M$13),0,MIN(AP11,MAX(0,ROUNDUP(IF(Debts!$X$13=0,(BN10+R11)/(Debts!$M$13-$A11+1),BN10*(Debts!$X$13/12)/(1-(1+Debts!$X$13/12)^(-(Debts!$M$13-$A11+1)))),2)-AD11)))</f>
        <v/>
      </c>
      <c r="CM11">
        <f>IF(OR(AQ11&lt;=0,Debts!$AC$14=0,$A11&gt;Debts!$M$14),0,MIN(AQ11,MAX(0,ROUNDUP(IF(Debts!$X$14=0,(BO10+S11)/(Debts!$M$14-$A11+1),BO10*(Debts!$X$14/12)/(1-(1+Debts!$X$14/12)^(-(Debts!$M$14-$A11+1)))),2)-AE11)))</f>
        <v/>
      </c>
      <c r="CN11">
        <f>IF(OR(AR11&lt;=0,Debts!$AC$15=0,$A11&gt;Debts!$M$15),0,MIN(AR11,MAX(0,ROUNDUP(IF(Debts!$X$15=0,(BP10+T11)/(Debts!$M$15-$A11+1),BP10*(Debts!$X$15/12)/(1-(1+Debts!$X$15/12)^(-(Debts!$M$15-$A11+1)))),2)-AF11)))</f>
        <v/>
      </c>
      <c r="CO11">
        <f>IF(OR(AS11&lt;=0,Debts!$AC$16=0,$A11&gt;Debts!$M$16),0,MIN(AS11,MAX(0,ROUNDUP(IF(Debts!$X$16=0,(BQ10+U11)/(Debts!$M$16-$A11+1),BQ10*(Debts!$X$16/12)/(1-(1+Debts!$X$16/12)^(-(Debts!$M$16-$A11+1)))),2)-AG11)))</f>
        <v/>
      </c>
      <c r="CP11">
        <f>IF(CD11&lt;=0,0,ROUND(MIN(CD11,MAX(0,$F11-SUMPRODUCT(($AT$3:$BE$3&lt;AT$3)*$CD11:$CO11))),2))</f>
        <v/>
      </c>
      <c r="CQ11">
        <f>IF(CE11&lt;=0,0,ROUND(MIN(CE11,MAX(0,$F11-SUMPRODUCT(($AT$3:$BE$3&lt;AU$3)*$CD11:$CO11))),2))</f>
        <v/>
      </c>
      <c r="CR11">
        <f>IF(CF11&lt;=0,0,ROUND(MIN(CF11,MAX(0,$F11-SUMPRODUCT(($AT$3:$BE$3&lt;AV$3)*$CD11:$CO11))),2))</f>
        <v/>
      </c>
      <c r="CS11">
        <f>IF(CG11&lt;=0,0,ROUND(MIN(CG11,MAX(0,$F11-SUMPRODUCT(($AT$3:$BE$3&lt;AW$3)*$CD11:$CO11))),2))</f>
        <v/>
      </c>
      <c r="CT11">
        <f>IF(CH11&lt;=0,0,ROUND(MIN(CH11,MAX(0,$F11-SUMPRODUCT(($AT$3:$BE$3&lt;AX$3)*$CD11:$CO11))),2))</f>
        <v/>
      </c>
      <c r="CU11">
        <f>IF(CI11&lt;=0,0,ROUND(MIN(CI11,MAX(0,$F11-SUMPRODUCT(($AT$3:$BE$3&lt;AY$3)*$CD11:$CO11))),2))</f>
        <v/>
      </c>
      <c r="CV11">
        <f>IF(CJ11&lt;=0,0,ROUND(MIN(CJ11,MAX(0,$F11-SUMPRODUCT(($AT$3:$BE$3&lt;AZ$3)*$CD11:$CO11))),2))</f>
        <v/>
      </c>
      <c r="CW11">
        <f>IF(CK11&lt;=0,0,ROUND(MIN(CK11,MAX(0,$F11-SUMPRODUCT(($AT$3:$BE$3&lt;BA$3)*$CD11:$CO11))),2))</f>
        <v/>
      </c>
      <c r="CX11">
        <f>IF(CL11&lt;=0,0,ROUND(MIN(CL11,MAX(0,$F11-SUMPRODUCT(($AT$3:$BE$3&lt;BB$3)*$CD11:$CO11))),2))</f>
        <v/>
      </c>
      <c r="CY11">
        <f>IF(CM11&lt;=0,0,ROUND(MIN(CM11,MAX(0,$F11-SUMPRODUCT(($AT$3:$BE$3&lt;BC$3)*$CD11:$CO11))),2))</f>
        <v/>
      </c>
      <c r="CZ11">
        <f>IF(CN11&lt;=0,0,ROUND(MIN(CN11,MAX(0,$F11-SUMPRODUCT(($AT$3:$BE$3&lt;BD$3)*$CD11:$CO11))),2))</f>
        <v/>
      </c>
      <c r="DA11">
        <f>IF(CO11&lt;=0,0,ROUND(MIN(CO11,MAX(0,$F11-SUMPRODUCT(($AT$3:$BE$3&lt;BE$3)*$CD11:$CO11))),2))</f>
        <v/>
      </c>
      <c r="DB11">
        <f>ROUND(AH11-CP11,2)</f>
        <v/>
      </c>
      <c r="DC11">
        <f>ROUND(AI11-CQ11,2)</f>
        <v/>
      </c>
      <c r="DD11">
        <f>ROUND(AJ11-CR11,2)</f>
        <v/>
      </c>
      <c r="DE11">
        <f>ROUND(AK11-CS11,2)</f>
        <v/>
      </c>
      <c r="DF11">
        <f>ROUND(AL11-CT11,2)</f>
        <v/>
      </c>
      <c r="DG11">
        <f>ROUND(AM11-CU11,2)</f>
        <v/>
      </c>
      <c r="DH11">
        <f>ROUND(AN11-CV11,2)</f>
        <v/>
      </c>
      <c r="DI11">
        <f>ROUND(AO11-CW11,2)</f>
        <v/>
      </c>
      <c r="DJ11">
        <f>ROUND(AP11-CX11,2)</f>
        <v/>
      </c>
      <c r="DK11">
        <f>ROUND(AQ11-CY11,2)</f>
        <v/>
      </c>
      <c r="DL11">
        <f>ROUND(AR11-CZ11,2)</f>
        <v/>
      </c>
      <c r="DM11">
        <f>ROUND(AS11-DA11,2)</f>
        <v/>
      </c>
      <c r="DN11">
        <f>MAX(0,ROUND($F11-SUM(CP11:DA11),2))</f>
        <v/>
      </c>
    </row>
    <row r="12">
      <c r="A12" t="n">
        <v>7</v>
      </c>
      <c r="B12" s="29">
        <f>Months!B12</f>
        <v/>
      </c>
      <c r="C12">
        <f>Months!C12</f>
        <v/>
      </c>
      <c r="D12">
        <f>Months!D12</f>
        <v/>
      </c>
      <c r="E12">
        <f>SUM(V12:AG12)</f>
        <v/>
      </c>
      <c r="F12">
        <f>MAX(0,ROUND(C12+D12-E12,2))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f>IF(AH12&lt;=0,0,ROUND(CP12+MIN(DB12,MAX(0,$DN12-SUMPRODUCT((($BR12:$CC12&gt;BR12)+($BR12:$CC12=BR12)*($AT$2:$BE$2&lt;AT$2))*$DB12:$DM12))),2))</f>
        <v/>
      </c>
      <c r="AU12">
        <f>IF(AI12&lt;=0,0,ROUND(CQ12+MIN(DC12,MAX(0,$DN12-SUMPRODUCT((($BR12:$CC12&gt;BS12)+($BR12:$CC12=BS12)*($AT$2:$BE$2&lt;AU$2))*$DB12:$DM12))),2))</f>
        <v/>
      </c>
      <c r="AV12">
        <f>IF(AJ12&lt;=0,0,ROUND(CR12+MIN(DD12,MAX(0,$DN12-SUMPRODUCT((($BR12:$CC12&gt;BT12)+($BR12:$CC12=BT12)*($AT$2:$BE$2&lt;AV$2))*$DB12:$DM12))),2))</f>
        <v/>
      </c>
      <c r="AW12">
        <f>IF(AK12&lt;=0,0,ROUND(CS12+MIN(DE12,MAX(0,$DN12-SUMPRODUCT((($BR12:$CC12&gt;BU12)+($BR12:$CC12=BU12)*($AT$2:$BE$2&lt;AW$2))*$DB12:$DM12))),2))</f>
        <v/>
      </c>
      <c r="AX12">
        <f>IF(AL12&lt;=0,0,ROUND(CT12+MIN(DF12,MAX(0,$DN12-SUMPRODUCT((($BR12:$CC12&gt;BV12)+($BR12:$CC12=BV12)*($AT$2:$BE$2&lt;AX$2))*$DB12:$DM12))),2))</f>
        <v/>
      </c>
      <c r="AY12">
        <f>IF(AM12&lt;=0,0,ROUND(CU12+MIN(DG12,MAX(0,$DN12-SUMPRODUCT((($BR12:$CC12&gt;BW12)+($BR12:$CC12=BW12)*($AT$2:$BE$2&lt;AY$2))*$DB12:$DM12))),2))</f>
        <v/>
      </c>
      <c r="AZ12">
        <f>IF(AN12&lt;=0,0,ROUND(CV12+MIN(DH12,MAX(0,$DN12-SUMPRODUCT((($BR12:$CC12&gt;BX12)+($BR12:$CC12=BX12)*($AT$2:$BE$2&lt;AZ$2))*$DB12:$DM12))),2))</f>
        <v/>
      </c>
      <c r="BA12">
        <f>IF(AO12&lt;=0,0,ROUND(CW12+MIN(DI12,MAX(0,$DN12-SUMPRODUCT((($BR12:$CC12&gt;BY12)+($BR12:$CC12=BY12)*($AT$2:$BE$2&lt;BA$2))*$DB12:$DM12))),2))</f>
        <v/>
      </c>
      <c r="BB12">
        <f>IF(AP12&lt;=0,0,ROUND(CX12+MIN(DJ12,MAX(0,$DN12-SUMPRODUCT((($BR12:$CC12&gt;BZ12)+($BR12:$CC12=BZ12)*($AT$2:$BE$2&lt;BB$2))*$DB12:$DM12))),2))</f>
        <v/>
      </c>
      <c r="BC12">
        <f>IF(AQ12&lt;=0,0,ROUND(CY12+MIN(DK12,MAX(0,$DN12-SUMPRODUCT((($BR12:$CC12&gt;CA12)+($BR12:$CC12=CA12)*($AT$2:$BE$2&lt;BC$2))*$DB12:$DM12))),2))</f>
        <v/>
      </c>
      <c r="BD12">
        <f>IF(AR12&lt;=0,0,ROUND(CZ12+MIN(DL12,MAX(0,$DN12-SUMPRODUCT((($BR12:$CC12&gt;CB12)+($BR12:$CC12=CB12)*($AT$2:$BE$2&lt;BD$2))*$DB12:$DM12))),2))</f>
        <v/>
      </c>
      <c r="BE12">
        <f>IF(AS12&lt;=0,0,ROUND(DA12+MIN(DM12,MAX(0,$DN12-SUMPRODUCT((($BR12:$CC12&gt;CC12)+($BR12:$CC12=CC12)*($AT$2:$BE$2&lt;BE$2))*$DB12:$DM12))),2))</f>
        <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c r="BR12">
        <f>ROUND(IF($A12&lt;=Debts!$M$5,Debts!$X$5,Debts!$Y$5)*100000,0)*1000000+ROUND(Debts!$Y$5*100000,0)</f>
        <v/>
      </c>
      <c r="BS12">
        <f>ROUND(IF($A12&lt;=Debts!$M$6,Debts!$X$6,Debts!$Y$6)*100000,0)*1000000+ROUND(Debts!$Y$6*100000,0)</f>
        <v/>
      </c>
      <c r="BT12">
        <f>ROUND(IF($A12&lt;=Debts!$M$7,Debts!$X$7,Debts!$Y$7)*100000,0)*1000000+ROUND(Debts!$Y$7*100000,0)</f>
        <v/>
      </c>
      <c r="BU12">
        <f>ROUND(IF($A12&lt;=Debts!$M$8,Debts!$X$8,Debts!$Y$8)*100000,0)*1000000+ROUND(Debts!$Y$8*100000,0)</f>
        <v/>
      </c>
      <c r="BV12">
        <f>ROUND(IF($A12&lt;=Debts!$M$9,Debts!$X$9,Debts!$Y$9)*100000,0)*1000000+ROUND(Debts!$Y$9*100000,0)</f>
        <v/>
      </c>
      <c r="BW12">
        <f>ROUND(IF($A12&lt;=Debts!$M$10,Debts!$X$10,Debts!$Y$10)*100000,0)*1000000+ROUND(Debts!$Y$10*100000,0)</f>
        <v/>
      </c>
      <c r="BX12">
        <f>ROUND(IF($A12&lt;=Debts!$M$11,Debts!$X$11,Debts!$Y$11)*100000,0)*1000000+ROUND(Debts!$Y$11*100000,0)</f>
        <v/>
      </c>
      <c r="BY12">
        <f>ROUND(IF($A12&lt;=Debts!$M$12,Debts!$X$12,Debts!$Y$12)*100000,0)*1000000+ROUND(Debts!$Y$12*100000,0)</f>
        <v/>
      </c>
      <c r="BZ12">
        <f>ROUND(IF($A12&lt;=Debts!$M$13,Debts!$X$13,Debts!$Y$13)*100000,0)*1000000+ROUND(Debts!$Y$13*100000,0)</f>
        <v/>
      </c>
      <c r="CA12">
        <f>ROUND(IF($A12&lt;=Debts!$M$14,Debts!$X$14,Debts!$Y$14)*100000,0)*1000000+ROUND(Debts!$Y$14*100000,0)</f>
        <v/>
      </c>
      <c r="CB12">
        <f>ROUND(IF($A12&lt;=Debts!$M$15,Debts!$X$15,Debts!$Y$15)*100000,0)*1000000+ROUND(Debts!$Y$15*100000,0)</f>
        <v/>
      </c>
      <c r="CC12">
        <f>ROUND(IF($A12&lt;=Debts!$M$16,Debts!$X$16,Debts!$Y$16)*100000,0)*1000000+ROUND(Debts!$Y$16*100000,0)</f>
        <v/>
      </c>
      <c r="CD12">
        <f>IF(OR(AH12&lt;=0,Debts!$AC$5=0,$A12&gt;Debts!$M$5),0,MIN(AH12,MAX(0,ROUNDUP(IF(Debts!$X$5=0,(BF11+J12)/(Debts!$M$5-$A12+1),BF11*(Debts!$X$5/12)/(1-(1+Debts!$X$5/12)^(-(Debts!$M$5-$A12+1)))),2)-V12)))</f>
        <v/>
      </c>
      <c r="CE12">
        <f>IF(OR(AI12&lt;=0,Debts!$AC$6=0,$A12&gt;Debts!$M$6),0,MIN(AI12,MAX(0,ROUNDUP(IF(Debts!$X$6=0,(BG11+K12)/(Debts!$M$6-$A12+1),BG11*(Debts!$X$6/12)/(1-(1+Debts!$X$6/12)^(-(Debts!$M$6-$A12+1)))),2)-W12)))</f>
        <v/>
      </c>
      <c r="CF12">
        <f>IF(OR(AJ12&lt;=0,Debts!$AC$7=0,$A12&gt;Debts!$M$7),0,MIN(AJ12,MAX(0,ROUNDUP(IF(Debts!$X$7=0,(BH11+L12)/(Debts!$M$7-$A12+1),BH11*(Debts!$X$7/12)/(1-(1+Debts!$X$7/12)^(-(Debts!$M$7-$A12+1)))),2)-X12)))</f>
        <v/>
      </c>
      <c r="CG12">
        <f>IF(OR(AK12&lt;=0,Debts!$AC$8=0,$A12&gt;Debts!$M$8),0,MIN(AK12,MAX(0,ROUNDUP(IF(Debts!$X$8=0,(BI11+M12)/(Debts!$M$8-$A12+1),BI11*(Debts!$X$8/12)/(1-(1+Debts!$X$8/12)^(-(Debts!$M$8-$A12+1)))),2)-Y12)))</f>
        <v/>
      </c>
      <c r="CH12">
        <f>IF(OR(AL12&lt;=0,Debts!$AC$9=0,$A12&gt;Debts!$M$9),0,MIN(AL12,MAX(0,ROUNDUP(IF(Debts!$X$9=0,(BJ11+N12)/(Debts!$M$9-$A12+1),BJ11*(Debts!$X$9/12)/(1-(1+Debts!$X$9/12)^(-(Debts!$M$9-$A12+1)))),2)-Z12)))</f>
        <v/>
      </c>
      <c r="CI12">
        <f>IF(OR(AM12&lt;=0,Debts!$AC$10=0,$A12&gt;Debts!$M$10),0,MIN(AM12,MAX(0,ROUNDUP(IF(Debts!$X$10=0,(BK11+O12)/(Debts!$M$10-$A12+1),BK11*(Debts!$X$10/12)/(1-(1+Debts!$X$10/12)^(-(Debts!$M$10-$A12+1)))),2)-AA12)))</f>
        <v/>
      </c>
      <c r="CJ12">
        <f>IF(OR(AN12&lt;=0,Debts!$AC$11=0,$A12&gt;Debts!$M$11),0,MIN(AN12,MAX(0,ROUNDUP(IF(Debts!$X$11=0,(BL11+P12)/(Debts!$M$11-$A12+1),BL11*(Debts!$X$11/12)/(1-(1+Debts!$X$11/12)^(-(Debts!$M$11-$A12+1)))),2)-AB12)))</f>
        <v/>
      </c>
      <c r="CK12">
        <f>IF(OR(AO12&lt;=0,Debts!$AC$12=0,$A12&gt;Debts!$M$12),0,MIN(AO12,MAX(0,ROUNDUP(IF(Debts!$X$12=0,(BM11+Q12)/(Debts!$M$12-$A12+1),BM11*(Debts!$X$12/12)/(1-(1+Debts!$X$12/12)^(-(Debts!$M$12-$A12+1)))),2)-AC12)))</f>
        <v/>
      </c>
      <c r="CL12">
        <f>IF(OR(AP12&lt;=0,Debts!$AC$13=0,$A12&gt;Debts!$M$13),0,MIN(AP12,MAX(0,ROUNDUP(IF(Debts!$X$13=0,(BN11+R12)/(Debts!$M$13-$A12+1),BN11*(Debts!$X$13/12)/(1-(1+Debts!$X$13/12)^(-(Debts!$M$13-$A12+1)))),2)-AD12)))</f>
        <v/>
      </c>
      <c r="CM12">
        <f>IF(OR(AQ12&lt;=0,Debts!$AC$14=0,$A12&gt;Debts!$M$14),0,MIN(AQ12,MAX(0,ROUNDUP(IF(Debts!$X$14=0,(BO11+S12)/(Debts!$M$14-$A12+1),BO11*(Debts!$X$14/12)/(1-(1+Debts!$X$14/12)^(-(Debts!$M$14-$A12+1)))),2)-AE12)))</f>
        <v/>
      </c>
      <c r="CN12">
        <f>IF(OR(AR12&lt;=0,Debts!$AC$15=0,$A12&gt;Debts!$M$15),0,MIN(AR12,MAX(0,ROUNDUP(IF(Debts!$X$15=0,(BP11+T12)/(Debts!$M$15-$A12+1),BP11*(Debts!$X$15/12)/(1-(1+Debts!$X$15/12)^(-(Debts!$M$15-$A12+1)))),2)-AF12)))</f>
        <v/>
      </c>
      <c r="CO12">
        <f>IF(OR(AS12&lt;=0,Debts!$AC$16=0,$A12&gt;Debts!$M$16),0,MIN(AS12,MAX(0,ROUNDUP(IF(Debts!$X$16=0,(BQ11+U12)/(Debts!$M$16-$A12+1),BQ11*(Debts!$X$16/12)/(1-(1+Debts!$X$16/12)^(-(Debts!$M$16-$A12+1)))),2)-AG12)))</f>
        <v/>
      </c>
      <c r="CP12">
        <f>IF(CD12&lt;=0,0,ROUND(MIN(CD12,MAX(0,$F12-SUMPRODUCT(($AT$3:$BE$3&lt;AT$3)*$CD12:$CO12))),2))</f>
        <v/>
      </c>
      <c r="CQ12">
        <f>IF(CE12&lt;=0,0,ROUND(MIN(CE12,MAX(0,$F12-SUMPRODUCT(($AT$3:$BE$3&lt;AU$3)*$CD12:$CO12))),2))</f>
        <v/>
      </c>
      <c r="CR12">
        <f>IF(CF12&lt;=0,0,ROUND(MIN(CF12,MAX(0,$F12-SUMPRODUCT(($AT$3:$BE$3&lt;AV$3)*$CD12:$CO12))),2))</f>
        <v/>
      </c>
      <c r="CS12">
        <f>IF(CG12&lt;=0,0,ROUND(MIN(CG12,MAX(0,$F12-SUMPRODUCT(($AT$3:$BE$3&lt;AW$3)*$CD12:$CO12))),2))</f>
        <v/>
      </c>
      <c r="CT12">
        <f>IF(CH12&lt;=0,0,ROUND(MIN(CH12,MAX(0,$F12-SUMPRODUCT(($AT$3:$BE$3&lt;AX$3)*$CD12:$CO12))),2))</f>
        <v/>
      </c>
      <c r="CU12">
        <f>IF(CI12&lt;=0,0,ROUND(MIN(CI12,MAX(0,$F12-SUMPRODUCT(($AT$3:$BE$3&lt;AY$3)*$CD12:$CO12))),2))</f>
        <v/>
      </c>
      <c r="CV12">
        <f>IF(CJ12&lt;=0,0,ROUND(MIN(CJ12,MAX(0,$F12-SUMPRODUCT(($AT$3:$BE$3&lt;AZ$3)*$CD12:$CO12))),2))</f>
        <v/>
      </c>
      <c r="CW12">
        <f>IF(CK12&lt;=0,0,ROUND(MIN(CK12,MAX(0,$F12-SUMPRODUCT(($AT$3:$BE$3&lt;BA$3)*$CD12:$CO12))),2))</f>
        <v/>
      </c>
      <c r="CX12">
        <f>IF(CL12&lt;=0,0,ROUND(MIN(CL12,MAX(0,$F12-SUMPRODUCT(($AT$3:$BE$3&lt;BB$3)*$CD12:$CO12))),2))</f>
        <v/>
      </c>
      <c r="CY12">
        <f>IF(CM12&lt;=0,0,ROUND(MIN(CM12,MAX(0,$F12-SUMPRODUCT(($AT$3:$BE$3&lt;BC$3)*$CD12:$CO12))),2))</f>
        <v/>
      </c>
      <c r="CZ12">
        <f>IF(CN12&lt;=0,0,ROUND(MIN(CN12,MAX(0,$F12-SUMPRODUCT(($AT$3:$BE$3&lt;BD$3)*$CD12:$CO12))),2))</f>
        <v/>
      </c>
      <c r="DA12">
        <f>IF(CO12&lt;=0,0,ROUND(MIN(CO12,MAX(0,$F12-SUMPRODUCT(($AT$3:$BE$3&lt;BE$3)*$CD12:$CO12))),2))</f>
        <v/>
      </c>
      <c r="DB12">
        <f>ROUND(AH12-CP12,2)</f>
        <v/>
      </c>
      <c r="DC12">
        <f>ROUND(AI12-CQ12,2)</f>
        <v/>
      </c>
      <c r="DD12">
        <f>ROUND(AJ12-CR12,2)</f>
        <v/>
      </c>
      <c r="DE12">
        <f>ROUND(AK12-CS12,2)</f>
        <v/>
      </c>
      <c r="DF12">
        <f>ROUND(AL12-CT12,2)</f>
        <v/>
      </c>
      <c r="DG12">
        <f>ROUND(AM12-CU12,2)</f>
        <v/>
      </c>
      <c r="DH12">
        <f>ROUND(AN12-CV12,2)</f>
        <v/>
      </c>
      <c r="DI12">
        <f>ROUND(AO12-CW12,2)</f>
        <v/>
      </c>
      <c r="DJ12">
        <f>ROUND(AP12-CX12,2)</f>
        <v/>
      </c>
      <c r="DK12">
        <f>ROUND(AQ12-CY12,2)</f>
        <v/>
      </c>
      <c r="DL12">
        <f>ROUND(AR12-CZ12,2)</f>
        <v/>
      </c>
      <c r="DM12">
        <f>ROUND(AS12-DA12,2)</f>
        <v/>
      </c>
      <c r="DN12">
        <f>MAX(0,ROUND($F12-SUM(CP12:DA12),2))</f>
        <v/>
      </c>
    </row>
    <row r="13">
      <c r="A13" t="n">
        <v>8</v>
      </c>
      <c r="B13" s="29">
        <f>Months!B13</f>
        <v/>
      </c>
      <c r="C13">
        <f>Months!C13</f>
        <v/>
      </c>
      <c r="D13">
        <f>Months!D13</f>
        <v/>
      </c>
      <c r="E13">
        <f>SUM(V13:AG13)</f>
        <v/>
      </c>
      <c r="F13">
        <f>MAX(0,ROUND(C13+D13-E13,2))</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f>IF(AH13&lt;=0,0,ROUND(CP13+MIN(DB13,MAX(0,$DN13-SUMPRODUCT((($BR13:$CC13&gt;BR13)+($BR13:$CC13=BR13)*($AT$2:$BE$2&lt;AT$2))*$DB13:$DM13))),2))</f>
        <v/>
      </c>
      <c r="AU13">
        <f>IF(AI13&lt;=0,0,ROUND(CQ13+MIN(DC13,MAX(0,$DN13-SUMPRODUCT((($BR13:$CC13&gt;BS13)+($BR13:$CC13=BS13)*($AT$2:$BE$2&lt;AU$2))*$DB13:$DM13))),2))</f>
        <v/>
      </c>
      <c r="AV13">
        <f>IF(AJ13&lt;=0,0,ROUND(CR13+MIN(DD13,MAX(0,$DN13-SUMPRODUCT((($BR13:$CC13&gt;BT13)+($BR13:$CC13=BT13)*($AT$2:$BE$2&lt;AV$2))*$DB13:$DM13))),2))</f>
        <v/>
      </c>
      <c r="AW13">
        <f>IF(AK13&lt;=0,0,ROUND(CS13+MIN(DE13,MAX(0,$DN13-SUMPRODUCT((($BR13:$CC13&gt;BU13)+($BR13:$CC13=BU13)*($AT$2:$BE$2&lt;AW$2))*$DB13:$DM13))),2))</f>
        <v/>
      </c>
      <c r="AX13">
        <f>IF(AL13&lt;=0,0,ROUND(CT13+MIN(DF13,MAX(0,$DN13-SUMPRODUCT((($BR13:$CC13&gt;BV13)+($BR13:$CC13=BV13)*($AT$2:$BE$2&lt;AX$2))*$DB13:$DM13))),2))</f>
        <v/>
      </c>
      <c r="AY13">
        <f>IF(AM13&lt;=0,0,ROUND(CU13+MIN(DG13,MAX(0,$DN13-SUMPRODUCT((($BR13:$CC13&gt;BW13)+($BR13:$CC13=BW13)*($AT$2:$BE$2&lt;AY$2))*$DB13:$DM13))),2))</f>
        <v/>
      </c>
      <c r="AZ13">
        <f>IF(AN13&lt;=0,0,ROUND(CV13+MIN(DH13,MAX(0,$DN13-SUMPRODUCT((($BR13:$CC13&gt;BX13)+($BR13:$CC13=BX13)*($AT$2:$BE$2&lt;AZ$2))*$DB13:$DM13))),2))</f>
        <v/>
      </c>
      <c r="BA13">
        <f>IF(AO13&lt;=0,0,ROUND(CW13+MIN(DI13,MAX(0,$DN13-SUMPRODUCT((($BR13:$CC13&gt;BY13)+($BR13:$CC13=BY13)*($AT$2:$BE$2&lt;BA$2))*$DB13:$DM13))),2))</f>
        <v/>
      </c>
      <c r="BB13">
        <f>IF(AP13&lt;=0,0,ROUND(CX13+MIN(DJ13,MAX(0,$DN13-SUMPRODUCT((($BR13:$CC13&gt;BZ13)+($BR13:$CC13=BZ13)*($AT$2:$BE$2&lt;BB$2))*$DB13:$DM13))),2))</f>
        <v/>
      </c>
      <c r="BC13">
        <f>IF(AQ13&lt;=0,0,ROUND(CY13+MIN(DK13,MAX(0,$DN13-SUMPRODUCT((($BR13:$CC13&gt;CA13)+($BR13:$CC13=CA13)*($AT$2:$BE$2&lt;BC$2))*$DB13:$DM13))),2))</f>
        <v/>
      </c>
      <c r="BD13">
        <f>IF(AR13&lt;=0,0,ROUND(CZ13+MIN(DL13,MAX(0,$DN13-SUMPRODUCT((($BR13:$CC13&gt;CB13)+($BR13:$CC13=CB13)*($AT$2:$BE$2&lt;BD$2))*$DB13:$DM13))),2))</f>
        <v/>
      </c>
      <c r="BE13">
        <f>IF(AS13&lt;=0,0,ROUND(DA13+MIN(DM13,MAX(0,$DN13-SUMPRODUCT((($BR13:$CC13&gt;CC13)+($BR13:$CC13=CC13)*($AT$2:$BE$2&lt;BE$2))*$DB13:$DM13))),2))</f>
        <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c r="BR13">
        <f>ROUND(IF($A13&lt;=Debts!$M$5,Debts!$X$5,Debts!$Y$5)*100000,0)*1000000+ROUND(Debts!$Y$5*100000,0)</f>
        <v/>
      </c>
      <c r="BS13">
        <f>ROUND(IF($A13&lt;=Debts!$M$6,Debts!$X$6,Debts!$Y$6)*100000,0)*1000000+ROUND(Debts!$Y$6*100000,0)</f>
        <v/>
      </c>
      <c r="BT13">
        <f>ROUND(IF($A13&lt;=Debts!$M$7,Debts!$X$7,Debts!$Y$7)*100000,0)*1000000+ROUND(Debts!$Y$7*100000,0)</f>
        <v/>
      </c>
      <c r="BU13">
        <f>ROUND(IF($A13&lt;=Debts!$M$8,Debts!$X$8,Debts!$Y$8)*100000,0)*1000000+ROUND(Debts!$Y$8*100000,0)</f>
        <v/>
      </c>
      <c r="BV13">
        <f>ROUND(IF($A13&lt;=Debts!$M$9,Debts!$X$9,Debts!$Y$9)*100000,0)*1000000+ROUND(Debts!$Y$9*100000,0)</f>
        <v/>
      </c>
      <c r="BW13">
        <f>ROUND(IF($A13&lt;=Debts!$M$10,Debts!$X$10,Debts!$Y$10)*100000,0)*1000000+ROUND(Debts!$Y$10*100000,0)</f>
        <v/>
      </c>
      <c r="BX13">
        <f>ROUND(IF($A13&lt;=Debts!$M$11,Debts!$X$11,Debts!$Y$11)*100000,0)*1000000+ROUND(Debts!$Y$11*100000,0)</f>
        <v/>
      </c>
      <c r="BY13">
        <f>ROUND(IF($A13&lt;=Debts!$M$12,Debts!$X$12,Debts!$Y$12)*100000,0)*1000000+ROUND(Debts!$Y$12*100000,0)</f>
        <v/>
      </c>
      <c r="BZ13">
        <f>ROUND(IF($A13&lt;=Debts!$M$13,Debts!$X$13,Debts!$Y$13)*100000,0)*1000000+ROUND(Debts!$Y$13*100000,0)</f>
        <v/>
      </c>
      <c r="CA13">
        <f>ROUND(IF($A13&lt;=Debts!$M$14,Debts!$X$14,Debts!$Y$14)*100000,0)*1000000+ROUND(Debts!$Y$14*100000,0)</f>
        <v/>
      </c>
      <c r="CB13">
        <f>ROUND(IF($A13&lt;=Debts!$M$15,Debts!$X$15,Debts!$Y$15)*100000,0)*1000000+ROUND(Debts!$Y$15*100000,0)</f>
        <v/>
      </c>
      <c r="CC13">
        <f>ROUND(IF($A13&lt;=Debts!$M$16,Debts!$X$16,Debts!$Y$16)*100000,0)*1000000+ROUND(Debts!$Y$16*100000,0)</f>
        <v/>
      </c>
      <c r="CD13">
        <f>IF(OR(AH13&lt;=0,Debts!$AC$5=0,$A13&gt;Debts!$M$5),0,MIN(AH13,MAX(0,ROUNDUP(IF(Debts!$X$5=0,(BF12+J13)/(Debts!$M$5-$A13+1),BF12*(Debts!$X$5/12)/(1-(1+Debts!$X$5/12)^(-(Debts!$M$5-$A13+1)))),2)-V13)))</f>
        <v/>
      </c>
      <c r="CE13">
        <f>IF(OR(AI13&lt;=0,Debts!$AC$6=0,$A13&gt;Debts!$M$6),0,MIN(AI13,MAX(0,ROUNDUP(IF(Debts!$X$6=0,(BG12+K13)/(Debts!$M$6-$A13+1),BG12*(Debts!$X$6/12)/(1-(1+Debts!$X$6/12)^(-(Debts!$M$6-$A13+1)))),2)-W13)))</f>
        <v/>
      </c>
      <c r="CF13">
        <f>IF(OR(AJ13&lt;=0,Debts!$AC$7=0,$A13&gt;Debts!$M$7),0,MIN(AJ13,MAX(0,ROUNDUP(IF(Debts!$X$7=0,(BH12+L13)/(Debts!$M$7-$A13+1),BH12*(Debts!$X$7/12)/(1-(1+Debts!$X$7/12)^(-(Debts!$M$7-$A13+1)))),2)-X13)))</f>
        <v/>
      </c>
      <c r="CG13">
        <f>IF(OR(AK13&lt;=0,Debts!$AC$8=0,$A13&gt;Debts!$M$8),0,MIN(AK13,MAX(0,ROUNDUP(IF(Debts!$X$8=0,(BI12+M13)/(Debts!$M$8-$A13+1),BI12*(Debts!$X$8/12)/(1-(1+Debts!$X$8/12)^(-(Debts!$M$8-$A13+1)))),2)-Y13)))</f>
        <v/>
      </c>
      <c r="CH13">
        <f>IF(OR(AL13&lt;=0,Debts!$AC$9=0,$A13&gt;Debts!$M$9),0,MIN(AL13,MAX(0,ROUNDUP(IF(Debts!$X$9=0,(BJ12+N13)/(Debts!$M$9-$A13+1),BJ12*(Debts!$X$9/12)/(1-(1+Debts!$X$9/12)^(-(Debts!$M$9-$A13+1)))),2)-Z13)))</f>
        <v/>
      </c>
      <c r="CI13">
        <f>IF(OR(AM13&lt;=0,Debts!$AC$10=0,$A13&gt;Debts!$M$10),0,MIN(AM13,MAX(0,ROUNDUP(IF(Debts!$X$10=0,(BK12+O13)/(Debts!$M$10-$A13+1),BK12*(Debts!$X$10/12)/(1-(1+Debts!$X$10/12)^(-(Debts!$M$10-$A13+1)))),2)-AA13)))</f>
        <v/>
      </c>
      <c r="CJ13">
        <f>IF(OR(AN13&lt;=0,Debts!$AC$11=0,$A13&gt;Debts!$M$11),0,MIN(AN13,MAX(0,ROUNDUP(IF(Debts!$X$11=0,(BL12+P13)/(Debts!$M$11-$A13+1),BL12*(Debts!$X$11/12)/(1-(1+Debts!$X$11/12)^(-(Debts!$M$11-$A13+1)))),2)-AB13)))</f>
        <v/>
      </c>
      <c r="CK13">
        <f>IF(OR(AO13&lt;=0,Debts!$AC$12=0,$A13&gt;Debts!$M$12),0,MIN(AO13,MAX(0,ROUNDUP(IF(Debts!$X$12=0,(BM12+Q13)/(Debts!$M$12-$A13+1),BM12*(Debts!$X$12/12)/(1-(1+Debts!$X$12/12)^(-(Debts!$M$12-$A13+1)))),2)-AC13)))</f>
        <v/>
      </c>
      <c r="CL13">
        <f>IF(OR(AP13&lt;=0,Debts!$AC$13=0,$A13&gt;Debts!$M$13),0,MIN(AP13,MAX(0,ROUNDUP(IF(Debts!$X$13=0,(BN12+R13)/(Debts!$M$13-$A13+1),BN12*(Debts!$X$13/12)/(1-(1+Debts!$X$13/12)^(-(Debts!$M$13-$A13+1)))),2)-AD13)))</f>
        <v/>
      </c>
      <c r="CM13">
        <f>IF(OR(AQ13&lt;=0,Debts!$AC$14=0,$A13&gt;Debts!$M$14),0,MIN(AQ13,MAX(0,ROUNDUP(IF(Debts!$X$14=0,(BO12+S13)/(Debts!$M$14-$A13+1),BO12*(Debts!$X$14/12)/(1-(1+Debts!$X$14/12)^(-(Debts!$M$14-$A13+1)))),2)-AE13)))</f>
        <v/>
      </c>
      <c r="CN13">
        <f>IF(OR(AR13&lt;=0,Debts!$AC$15=0,$A13&gt;Debts!$M$15),0,MIN(AR13,MAX(0,ROUNDUP(IF(Debts!$X$15=0,(BP12+T13)/(Debts!$M$15-$A13+1),BP12*(Debts!$X$15/12)/(1-(1+Debts!$X$15/12)^(-(Debts!$M$15-$A13+1)))),2)-AF13)))</f>
        <v/>
      </c>
      <c r="CO13">
        <f>IF(OR(AS13&lt;=0,Debts!$AC$16=0,$A13&gt;Debts!$M$16),0,MIN(AS13,MAX(0,ROUNDUP(IF(Debts!$X$16=0,(BQ12+U13)/(Debts!$M$16-$A13+1),BQ12*(Debts!$X$16/12)/(1-(1+Debts!$X$16/12)^(-(Debts!$M$16-$A13+1)))),2)-AG13)))</f>
        <v/>
      </c>
      <c r="CP13">
        <f>IF(CD13&lt;=0,0,ROUND(MIN(CD13,MAX(0,$F13-SUMPRODUCT(($AT$3:$BE$3&lt;AT$3)*$CD13:$CO13))),2))</f>
        <v/>
      </c>
      <c r="CQ13">
        <f>IF(CE13&lt;=0,0,ROUND(MIN(CE13,MAX(0,$F13-SUMPRODUCT(($AT$3:$BE$3&lt;AU$3)*$CD13:$CO13))),2))</f>
        <v/>
      </c>
      <c r="CR13">
        <f>IF(CF13&lt;=0,0,ROUND(MIN(CF13,MAX(0,$F13-SUMPRODUCT(($AT$3:$BE$3&lt;AV$3)*$CD13:$CO13))),2))</f>
        <v/>
      </c>
      <c r="CS13">
        <f>IF(CG13&lt;=0,0,ROUND(MIN(CG13,MAX(0,$F13-SUMPRODUCT(($AT$3:$BE$3&lt;AW$3)*$CD13:$CO13))),2))</f>
        <v/>
      </c>
      <c r="CT13">
        <f>IF(CH13&lt;=0,0,ROUND(MIN(CH13,MAX(0,$F13-SUMPRODUCT(($AT$3:$BE$3&lt;AX$3)*$CD13:$CO13))),2))</f>
        <v/>
      </c>
      <c r="CU13">
        <f>IF(CI13&lt;=0,0,ROUND(MIN(CI13,MAX(0,$F13-SUMPRODUCT(($AT$3:$BE$3&lt;AY$3)*$CD13:$CO13))),2))</f>
        <v/>
      </c>
      <c r="CV13">
        <f>IF(CJ13&lt;=0,0,ROUND(MIN(CJ13,MAX(0,$F13-SUMPRODUCT(($AT$3:$BE$3&lt;AZ$3)*$CD13:$CO13))),2))</f>
        <v/>
      </c>
      <c r="CW13">
        <f>IF(CK13&lt;=0,0,ROUND(MIN(CK13,MAX(0,$F13-SUMPRODUCT(($AT$3:$BE$3&lt;BA$3)*$CD13:$CO13))),2))</f>
        <v/>
      </c>
      <c r="CX13">
        <f>IF(CL13&lt;=0,0,ROUND(MIN(CL13,MAX(0,$F13-SUMPRODUCT(($AT$3:$BE$3&lt;BB$3)*$CD13:$CO13))),2))</f>
        <v/>
      </c>
      <c r="CY13">
        <f>IF(CM13&lt;=0,0,ROUND(MIN(CM13,MAX(0,$F13-SUMPRODUCT(($AT$3:$BE$3&lt;BC$3)*$CD13:$CO13))),2))</f>
        <v/>
      </c>
      <c r="CZ13">
        <f>IF(CN13&lt;=0,0,ROUND(MIN(CN13,MAX(0,$F13-SUMPRODUCT(($AT$3:$BE$3&lt;BD$3)*$CD13:$CO13))),2))</f>
        <v/>
      </c>
      <c r="DA13">
        <f>IF(CO13&lt;=0,0,ROUND(MIN(CO13,MAX(0,$F13-SUMPRODUCT(($AT$3:$BE$3&lt;BE$3)*$CD13:$CO13))),2))</f>
        <v/>
      </c>
      <c r="DB13">
        <f>ROUND(AH13-CP13,2)</f>
        <v/>
      </c>
      <c r="DC13">
        <f>ROUND(AI13-CQ13,2)</f>
        <v/>
      </c>
      <c r="DD13">
        <f>ROUND(AJ13-CR13,2)</f>
        <v/>
      </c>
      <c r="DE13">
        <f>ROUND(AK13-CS13,2)</f>
        <v/>
      </c>
      <c r="DF13">
        <f>ROUND(AL13-CT13,2)</f>
        <v/>
      </c>
      <c r="DG13">
        <f>ROUND(AM13-CU13,2)</f>
        <v/>
      </c>
      <c r="DH13">
        <f>ROUND(AN13-CV13,2)</f>
        <v/>
      </c>
      <c r="DI13">
        <f>ROUND(AO13-CW13,2)</f>
        <v/>
      </c>
      <c r="DJ13">
        <f>ROUND(AP13-CX13,2)</f>
        <v/>
      </c>
      <c r="DK13">
        <f>ROUND(AQ13-CY13,2)</f>
        <v/>
      </c>
      <c r="DL13">
        <f>ROUND(AR13-CZ13,2)</f>
        <v/>
      </c>
      <c r="DM13">
        <f>ROUND(AS13-DA13,2)</f>
        <v/>
      </c>
      <c r="DN13">
        <f>MAX(0,ROUND($F13-SUM(CP13:DA13),2))</f>
        <v/>
      </c>
    </row>
    <row r="14">
      <c r="A14" t="n">
        <v>9</v>
      </c>
      <c r="B14" s="29">
        <f>Months!B14</f>
        <v/>
      </c>
      <c r="C14">
        <f>Months!C14</f>
        <v/>
      </c>
      <c r="D14">
        <f>Months!D14</f>
        <v/>
      </c>
      <c r="E14">
        <f>SUM(V14:AG14)</f>
        <v/>
      </c>
      <c r="F14">
        <f>MAX(0,ROUND(C14+D14-E14,2))</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f>IF(AH14&lt;=0,0,ROUND(CP14+MIN(DB14,MAX(0,$DN14-SUMPRODUCT((($BR14:$CC14&gt;BR14)+($BR14:$CC14=BR14)*($AT$2:$BE$2&lt;AT$2))*$DB14:$DM14))),2))</f>
        <v/>
      </c>
      <c r="AU14">
        <f>IF(AI14&lt;=0,0,ROUND(CQ14+MIN(DC14,MAX(0,$DN14-SUMPRODUCT((($BR14:$CC14&gt;BS14)+($BR14:$CC14=BS14)*($AT$2:$BE$2&lt;AU$2))*$DB14:$DM14))),2))</f>
        <v/>
      </c>
      <c r="AV14">
        <f>IF(AJ14&lt;=0,0,ROUND(CR14+MIN(DD14,MAX(0,$DN14-SUMPRODUCT((($BR14:$CC14&gt;BT14)+($BR14:$CC14=BT14)*($AT$2:$BE$2&lt;AV$2))*$DB14:$DM14))),2))</f>
        <v/>
      </c>
      <c r="AW14">
        <f>IF(AK14&lt;=0,0,ROUND(CS14+MIN(DE14,MAX(0,$DN14-SUMPRODUCT((($BR14:$CC14&gt;BU14)+($BR14:$CC14=BU14)*($AT$2:$BE$2&lt;AW$2))*$DB14:$DM14))),2))</f>
        <v/>
      </c>
      <c r="AX14">
        <f>IF(AL14&lt;=0,0,ROUND(CT14+MIN(DF14,MAX(0,$DN14-SUMPRODUCT((($BR14:$CC14&gt;BV14)+($BR14:$CC14=BV14)*($AT$2:$BE$2&lt;AX$2))*$DB14:$DM14))),2))</f>
        <v/>
      </c>
      <c r="AY14">
        <f>IF(AM14&lt;=0,0,ROUND(CU14+MIN(DG14,MAX(0,$DN14-SUMPRODUCT((($BR14:$CC14&gt;BW14)+($BR14:$CC14=BW14)*($AT$2:$BE$2&lt;AY$2))*$DB14:$DM14))),2))</f>
        <v/>
      </c>
      <c r="AZ14">
        <f>IF(AN14&lt;=0,0,ROUND(CV14+MIN(DH14,MAX(0,$DN14-SUMPRODUCT((($BR14:$CC14&gt;BX14)+($BR14:$CC14=BX14)*($AT$2:$BE$2&lt;AZ$2))*$DB14:$DM14))),2))</f>
        <v/>
      </c>
      <c r="BA14">
        <f>IF(AO14&lt;=0,0,ROUND(CW14+MIN(DI14,MAX(0,$DN14-SUMPRODUCT((($BR14:$CC14&gt;BY14)+($BR14:$CC14=BY14)*($AT$2:$BE$2&lt;BA$2))*$DB14:$DM14))),2))</f>
        <v/>
      </c>
      <c r="BB14">
        <f>IF(AP14&lt;=0,0,ROUND(CX14+MIN(DJ14,MAX(0,$DN14-SUMPRODUCT((($BR14:$CC14&gt;BZ14)+($BR14:$CC14=BZ14)*($AT$2:$BE$2&lt;BB$2))*$DB14:$DM14))),2))</f>
        <v/>
      </c>
      <c r="BC14">
        <f>IF(AQ14&lt;=0,0,ROUND(CY14+MIN(DK14,MAX(0,$DN14-SUMPRODUCT((($BR14:$CC14&gt;CA14)+($BR14:$CC14=CA14)*($AT$2:$BE$2&lt;BC$2))*$DB14:$DM14))),2))</f>
        <v/>
      </c>
      <c r="BD14">
        <f>IF(AR14&lt;=0,0,ROUND(CZ14+MIN(DL14,MAX(0,$DN14-SUMPRODUCT((($BR14:$CC14&gt;CB14)+($BR14:$CC14=CB14)*($AT$2:$BE$2&lt;BD$2))*$DB14:$DM14))),2))</f>
        <v/>
      </c>
      <c r="BE14">
        <f>IF(AS14&lt;=0,0,ROUND(DA14+MIN(DM14,MAX(0,$DN14-SUMPRODUCT((($BR14:$CC14&gt;CC14)+($BR14:$CC14=CC14)*($AT$2:$BE$2&lt;BE$2))*$DB14:$DM14))),2))</f>
        <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c r="BR14">
        <f>ROUND(IF($A14&lt;=Debts!$M$5,Debts!$X$5,Debts!$Y$5)*100000,0)*1000000+ROUND(Debts!$Y$5*100000,0)</f>
        <v/>
      </c>
      <c r="BS14">
        <f>ROUND(IF($A14&lt;=Debts!$M$6,Debts!$X$6,Debts!$Y$6)*100000,0)*1000000+ROUND(Debts!$Y$6*100000,0)</f>
        <v/>
      </c>
      <c r="BT14">
        <f>ROUND(IF($A14&lt;=Debts!$M$7,Debts!$X$7,Debts!$Y$7)*100000,0)*1000000+ROUND(Debts!$Y$7*100000,0)</f>
        <v/>
      </c>
      <c r="BU14">
        <f>ROUND(IF($A14&lt;=Debts!$M$8,Debts!$X$8,Debts!$Y$8)*100000,0)*1000000+ROUND(Debts!$Y$8*100000,0)</f>
        <v/>
      </c>
      <c r="BV14">
        <f>ROUND(IF($A14&lt;=Debts!$M$9,Debts!$X$9,Debts!$Y$9)*100000,0)*1000000+ROUND(Debts!$Y$9*100000,0)</f>
        <v/>
      </c>
      <c r="BW14">
        <f>ROUND(IF($A14&lt;=Debts!$M$10,Debts!$X$10,Debts!$Y$10)*100000,0)*1000000+ROUND(Debts!$Y$10*100000,0)</f>
        <v/>
      </c>
      <c r="BX14">
        <f>ROUND(IF($A14&lt;=Debts!$M$11,Debts!$X$11,Debts!$Y$11)*100000,0)*1000000+ROUND(Debts!$Y$11*100000,0)</f>
        <v/>
      </c>
      <c r="BY14">
        <f>ROUND(IF($A14&lt;=Debts!$M$12,Debts!$X$12,Debts!$Y$12)*100000,0)*1000000+ROUND(Debts!$Y$12*100000,0)</f>
        <v/>
      </c>
      <c r="BZ14">
        <f>ROUND(IF($A14&lt;=Debts!$M$13,Debts!$X$13,Debts!$Y$13)*100000,0)*1000000+ROUND(Debts!$Y$13*100000,0)</f>
        <v/>
      </c>
      <c r="CA14">
        <f>ROUND(IF($A14&lt;=Debts!$M$14,Debts!$X$14,Debts!$Y$14)*100000,0)*1000000+ROUND(Debts!$Y$14*100000,0)</f>
        <v/>
      </c>
      <c r="CB14">
        <f>ROUND(IF($A14&lt;=Debts!$M$15,Debts!$X$15,Debts!$Y$15)*100000,0)*1000000+ROUND(Debts!$Y$15*100000,0)</f>
        <v/>
      </c>
      <c r="CC14">
        <f>ROUND(IF($A14&lt;=Debts!$M$16,Debts!$X$16,Debts!$Y$16)*100000,0)*1000000+ROUND(Debts!$Y$16*100000,0)</f>
        <v/>
      </c>
      <c r="CD14">
        <f>IF(OR(AH14&lt;=0,Debts!$AC$5=0,$A14&gt;Debts!$M$5),0,MIN(AH14,MAX(0,ROUNDUP(IF(Debts!$X$5=0,(BF13+J14)/(Debts!$M$5-$A14+1),BF13*(Debts!$X$5/12)/(1-(1+Debts!$X$5/12)^(-(Debts!$M$5-$A14+1)))),2)-V14)))</f>
        <v/>
      </c>
      <c r="CE14">
        <f>IF(OR(AI14&lt;=0,Debts!$AC$6=0,$A14&gt;Debts!$M$6),0,MIN(AI14,MAX(0,ROUNDUP(IF(Debts!$X$6=0,(BG13+K14)/(Debts!$M$6-$A14+1),BG13*(Debts!$X$6/12)/(1-(1+Debts!$X$6/12)^(-(Debts!$M$6-$A14+1)))),2)-W14)))</f>
        <v/>
      </c>
      <c r="CF14">
        <f>IF(OR(AJ14&lt;=0,Debts!$AC$7=0,$A14&gt;Debts!$M$7),0,MIN(AJ14,MAX(0,ROUNDUP(IF(Debts!$X$7=0,(BH13+L14)/(Debts!$M$7-$A14+1),BH13*(Debts!$X$7/12)/(1-(1+Debts!$X$7/12)^(-(Debts!$M$7-$A14+1)))),2)-X14)))</f>
        <v/>
      </c>
      <c r="CG14">
        <f>IF(OR(AK14&lt;=0,Debts!$AC$8=0,$A14&gt;Debts!$M$8),0,MIN(AK14,MAX(0,ROUNDUP(IF(Debts!$X$8=0,(BI13+M14)/(Debts!$M$8-$A14+1),BI13*(Debts!$X$8/12)/(1-(1+Debts!$X$8/12)^(-(Debts!$M$8-$A14+1)))),2)-Y14)))</f>
        <v/>
      </c>
      <c r="CH14">
        <f>IF(OR(AL14&lt;=0,Debts!$AC$9=0,$A14&gt;Debts!$M$9),0,MIN(AL14,MAX(0,ROUNDUP(IF(Debts!$X$9=0,(BJ13+N14)/(Debts!$M$9-$A14+1),BJ13*(Debts!$X$9/12)/(1-(1+Debts!$X$9/12)^(-(Debts!$M$9-$A14+1)))),2)-Z14)))</f>
        <v/>
      </c>
      <c r="CI14">
        <f>IF(OR(AM14&lt;=0,Debts!$AC$10=0,$A14&gt;Debts!$M$10),0,MIN(AM14,MAX(0,ROUNDUP(IF(Debts!$X$10=0,(BK13+O14)/(Debts!$M$10-$A14+1),BK13*(Debts!$X$10/12)/(1-(1+Debts!$X$10/12)^(-(Debts!$M$10-$A14+1)))),2)-AA14)))</f>
        <v/>
      </c>
      <c r="CJ14">
        <f>IF(OR(AN14&lt;=0,Debts!$AC$11=0,$A14&gt;Debts!$M$11),0,MIN(AN14,MAX(0,ROUNDUP(IF(Debts!$X$11=0,(BL13+P14)/(Debts!$M$11-$A14+1),BL13*(Debts!$X$11/12)/(1-(1+Debts!$X$11/12)^(-(Debts!$M$11-$A14+1)))),2)-AB14)))</f>
        <v/>
      </c>
      <c r="CK14">
        <f>IF(OR(AO14&lt;=0,Debts!$AC$12=0,$A14&gt;Debts!$M$12),0,MIN(AO14,MAX(0,ROUNDUP(IF(Debts!$X$12=0,(BM13+Q14)/(Debts!$M$12-$A14+1),BM13*(Debts!$X$12/12)/(1-(1+Debts!$X$12/12)^(-(Debts!$M$12-$A14+1)))),2)-AC14)))</f>
        <v/>
      </c>
      <c r="CL14">
        <f>IF(OR(AP14&lt;=0,Debts!$AC$13=0,$A14&gt;Debts!$M$13),0,MIN(AP14,MAX(0,ROUNDUP(IF(Debts!$X$13=0,(BN13+R14)/(Debts!$M$13-$A14+1),BN13*(Debts!$X$13/12)/(1-(1+Debts!$X$13/12)^(-(Debts!$M$13-$A14+1)))),2)-AD14)))</f>
        <v/>
      </c>
      <c r="CM14">
        <f>IF(OR(AQ14&lt;=0,Debts!$AC$14=0,$A14&gt;Debts!$M$14),0,MIN(AQ14,MAX(0,ROUNDUP(IF(Debts!$X$14=0,(BO13+S14)/(Debts!$M$14-$A14+1),BO13*(Debts!$X$14/12)/(1-(1+Debts!$X$14/12)^(-(Debts!$M$14-$A14+1)))),2)-AE14)))</f>
        <v/>
      </c>
      <c r="CN14">
        <f>IF(OR(AR14&lt;=0,Debts!$AC$15=0,$A14&gt;Debts!$M$15),0,MIN(AR14,MAX(0,ROUNDUP(IF(Debts!$X$15=0,(BP13+T14)/(Debts!$M$15-$A14+1),BP13*(Debts!$X$15/12)/(1-(1+Debts!$X$15/12)^(-(Debts!$M$15-$A14+1)))),2)-AF14)))</f>
        <v/>
      </c>
      <c r="CO14">
        <f>IF(OR(AS14&lt;=0,Debts!$AC$16=0,$A14&gt;Debts!$M$16),0,MIN(AS14,MAX(0,ROUNDUP(IF(Debts!$X$16=0,(BQ13+U14)/(Debts!$M$16-$A14+1),BQ13*(Debts!$X$16/12)/(1-(1+Debts!$X$16/12)^(-(Debts!$M$16-$A14+1)))),2)-AG14)))</f>
        <v/>
      </c>
      <c r="CP14">
        <f>IF(CD14&lt;=0,0,ROUND(MIN(CD14,MAX(0,$F14-SUMPRODUCT(($AT$3:$BE$3&lt;AT$3)*$CD14:$CO14))),2))</f>
        <v/>
      </c>
      <c r="CQ14">
        <f>IF(CE14&lt;=0,0,ROUND(MIN(CE14,MAX(0,$F14-SUMPRODUCT(($AT$3:$BE$3&lt;AU$3)*$CD14:$CO14))),2))</f>
        <v/>
      </c>
      <c r="CR14">
        <f>IF(CF14&lt;=0,0,ROUND(MIN(CF14,MAX(0,$F14-SUMPRODUCT(($AT$3:$BE$3&lt;AV$3)*$CD14:$CO14))),2))</f>
        <v/>
      </c>
      <c r="CS14">
        <f>IF(CG14&lt;=0,0,ROUND(MIN(CG14,MAX(0,$F14-SUMPRODUCT(($AT$3:$BE$3&lt;AW$3)*$CD14:$CO14))),2))</f>
        <v/>
      </c>
      <c r="CT14">
        <f>IF(CH14&lt;=0,0,ROUND(MIN(CH14,MAX(0,$F14-SUMPRODUCT(($AT$3:$BE$3&lt;AX$3)*$CD14:$CO14))),2))</f>
        <v/>
      </c>
      <c r="CU14">
        <f>IF(CI14&lt;=0,0,ROUND(MIN(CI14,MAX(0,$F14-SUMPRODUCT(($AT$3:$BE$3&lt;AY$3)*$CD14:$CO14))),2))</f>
        <v/>
      </c>
      <c r="CV14">
        <f>IF(CJ14&lt;=0,0,ROUND(MIN(CJ14,MAX(0,$F14-SUMPRODUCT(($AT$3:$BE$3&lt;AZ$3)*$CD14:$CO14))),2))</f>
        <v/>
      </c>
      <c r="CW14">
        <f>IF(CK14&lt;=0,0,ROUND(MIN(CK14,MAX(0,$F14-SUMPRODUCT(($AT$3:$BE$3&lt;BA$3)*$CD14:$CO14))),2))</f>
        <v/>
      </c>
      <c r="CX14">
        <f>IF(CL14&lt;=0,0,ROUND(MIN(CL14,MAX(0,$F14-SUMPRODUCT(($AT$3:$BE$3&lt;BB$3)*$CD14:$CO14))),2))</f>
        <v/>
      </c>
      <c r="CY14">
        <f>IF(CM14&lt;=0,0,ROUND(MIN(CM14,MAX(0,$F14-SUMPRODUCT(($AT$3:$BE$3&lt;BC$3)*$CD14:$CO14))),2))</f>
        <v/>
      </c>
      <c r="CZ14">
        <f>IF(CN14&lt;=0,0,ROUND(MIN(CN14,MAX(0,$F14-SUMPRODUCT(($AT$3:$BE$3&lt;BD$3)*$CD14:$CO14))),2))</f>
        <v/>
      </c>
      <c r="DA14">
        <f>IF(CO14&lt;=0,0,ROUND(MIN(CO14,MAX(0,$F14-SUMPRODUCT(($AT$3:$BE$3&lt;BE$3)*$CD14:$CO14))),2))</f>
        <v/>
      </c>
      <c r="DB14">
        <f>ROUND(AH14-CP14,2)</f>
        <v/>
      </c>
      <c r="DC14">
        <f>ROUND(AI14-CQ14,2)</f>
        <v/>
      </c>
      <c r="DD14">
        <f>ROUND(AJ14-CR14,2)</f>
        <v/>
      </c>
      <c r="DE14">
        <f>ROUND(AK14-CS14,2)</f>
        <v/>
      </c>
      <c r="DF14">
        <f>ROUND(AL14-CT14,2)</f>
        <v/>
      </c>
      <c r="DG14">
        <f>ROUND(AM14-CU14,2)</f>
        <v/>
      </c>
      <c r="DH14">
        <f>ROUND(AN14-CV14,2)</f>
        <v/>
      </c>
      <c r="DI14">
        <f>ROUND(AO14-CW14,2)</f>
        <v/>
      </c>
      <c r="DJ14">
        <f>ROUND(AP14-CX14,2)</f>
        <v/>
      </c>
      <c r="DK14">
        <f>ROUND(AQ14-CY14,2)</f>
        <v/>
      </c>
      <c r="DL14">
        <f>ROUND(AR14-CZ14,2)</f>
        <v/>
      </c>
      <c r="DM14">
        <f>ROUND(AS14-DA14,2)</f>
        <v/>
      </c>
      <c r="DN14">
        <f>MAX(0,ROUND($F14-SUM(CP14:DA14),2))</f>
        <v/>
      </c>
    </row>
    <row r="15">
      <c r="A15" t="n">
        <v>10</v>
      </c>
      <c r="B15" s="29">
        <f>Months!B15</f>
        <v/>
      </c>
      <c r="C15">
        <f>Months!C15</f>
        <v/>
      </c>
      <c r="D15">
        <f>Months!D15</f>
        <v/>
      </c>
      <c r="E15">
        <f>SUM(V15:AG15)</f>
        <v/>
      </c>
      <c r="F15">
        <f>MAX(0,ROUND(C15+D15-E15,2))</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f>IF(AH15&lt;=0,0,ROUND(CP15+MIN(DB15,MAX(0,$DN15-SUMPRODUCT((($BR15:$CC15&gt;BR15)+($BR15:$CC15=BR15)*($AT$2:$BE$2&lt;AT$2))*$DB15:$DM15))),2))</f>
        <v/>
      </c>
      <c r="AU15">
        <f>IF(AI15&lt;=0,0,ROUND(CQ15+MIN(DC15,MAX(0,$DN15-SUMPRODUCT((($BR15:$CC15&gt;BS15)+($BR15:$CC15=BS15)*($AT$2:$BE$2&lt;AU$2))*$DB15:$DM15))),2))</f>
        <v/>
      </c>
      <c r="AV15">
        <f>IF(AJ15&lt;=0,0,ROUND(CR15+MIN(DD15,MAX(0,$DN15-SUMPRODUCT((($BR15:$CC15&gt;BT15)+($BR15:$CC15=BT15)*($AT$2:$BE$2&lt;AV$2))*$DB15:$DM15))),2))</f>
        <v/>
      </c>
      <c r="AW15">
        <f>IF(AK15&lt;=0,0,ROUND(CS15+MIN(DE15,MAX(0,$DN15-SUMPRODUCT((($BR15:$CC15&gt;BU15)+($BR15:$CC15=BU15)*($AT$2:$BE$2&lt;AW$2))*$DB15:$DM15))),2))</f>
        <v/>
      </c>
      <c r="AX15">
        <f>IF(AL15&lt;=0,0,ROUND(CT15+MIN(DF15,MAX(0,$DN15-SUMPRODUCT((($BR15:$CC15&gt;BV15)+($BR15:$CC15=BV15)*($AT$2:$BE$2&lt;AX$2))*$DB15:$DM15))),2))</f>
        <v/>
      </c>
      <c r="AY15">
        <f>IF(AM15&lt;=0,0,ROUND(CU15+MIN(DG15,MAX(0,$DN15-SUMPRODUCT((($BR15:$CC15&gt;BW15)+($BR15:$CC15=BW15)*($AT$2:$BE$2&lt;AY$2))*$DB15:$DM15))),2))</f>
        <v/>
      </c>
      <c r="AZ15">
        <f>IF(AN15&lt;=0,0,ROUND(CV15+MIN(DH15,MAX(0,$DN15-SUMPRODUCT((($BR15:$CC15&gt;BX15)+($BR15:$CC15=BX15)*($AT$2:$BE$2&lt;AZ$2))*$DB15:$DM15))),2))</f>
        <v/>
      </c>
      <c r="BA15">
        <f>IF(AO15&lt;=0,0,ROUND(CW15+MIN(DI15,MAX(0,$DN15-SUMPRODUCT((($BR15:$CC15&gt;BY15)+($BR15:$CC15=BY15)*($AT$2:$BE$2&lt;BA$2))*$DB15:$DM15))),2))</f>
        <v/>
      </c>
      <c r="BB15">
        <f>IF(AP15&lt;=0,0,ROUND(CX15+MIN(DJ15,MAX(0,$DN15-SUMPRODUCT((($BR15:$CC15&gt;BZ15)+($BR15:$CC15=BZ15)*($AT$2:$BE$2&lt;BB$2))*$DB15:$DM15))),2))</f>
        <v/>
      </c>
      <c r="BC15">
        <f>IF(AQ15&lt;=0,0,ROUND(CY15+MIN(DK15,MAX(0,$DN15-SUMPRODUCT((($BR15:$CC15&gt;CA15)+($BR15:$CC15=CA15)*($AT$2:$BE$2&lt;BC$2))*$DB15:$DM15))),2))</f>
        <v/>
      </c>
      <c r="BD15">
        <f>IF(AR15&lt;=0,0,ROUND(CZ15+MIN(DL15,MAX(0,$DN15-SUMPRODUCT((($BR15:$CC15&gt;CB15)+($BR15:$CC15=CB15)*($AT$2:$BE$2&lt;BD$2))*$DB15:$DM15))),2))</f>
        <v/>
      </c>
      <c r="BE15">
        <f>IF(AS15&lt;=0,0,ROUND(DA15+MIN(DM15,MAX(0,$DN15-SUMPRODUCT((($BR15:$CC15&gt;CC15)+($BR15:$CC15=CC15)*($AT$2:$BE$2&lt;BE$2))*$DB15:$DM15))),2))</f>
        <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c r="BR15">
        <f>ROUND(IF($A15&lt;=Debts!$M$5,Debts!$X$5,Debts!$Y$5)*100000,0)*1000000+ROUND(Debts!$Y$5*100000,0)</f>
        <v/>
      </c>
      <c r="BS15">
        <f>ROUND(IF($A15&lt;=Debts!$M$6,Debts!$X$6,Debts!$Y$6)*100000,0)*1000000+ROUND(Debts!$Y$6*100000,0)</f>
        <v/>
      </c>
      <c r="BT15">
        <f>ROUND(IF($A15&lt;=Debts!$M$7,Debts!$X$7,Debts!$Y$7)*100000,0)*1000000+ROUND(Debts!$Y$7*100000,0)</f>
        <v/>
      </c>
      <c r="BU15">
        <f>ROUND(IF($A15&lt;=Debts!$M$8,Debts!$X$8,Debts!$Y$8)*100000,0)*1000000+ROUND(Debts!$Y$8*100000,0)</f>
        <v/>
      </c>
      <c r="BV15">
        <f>ROUND(IF($A15&lt;=Debts!$M$9,Debts!$X$9,Debts!$Y$9)*100000,0)*1000000+ROUND(Debts!$Y$9*100000,0)</f>
        <v/>
      </c>
      <c r="BW15">
        <f>ROUND(IF($A15&lt;=Debts!$M$10,Debts!$X$10,Debts!$Y$10)*100000,0)*1000000+ROUND(Debts!$Y$10*100000,0)</f>
        <v/>
      </c>
      <c r="BX15">
        <f>ROUND(IF($A15&lt;=Debts!$M$11,Debts!$X$11,Debts!$Y$11)*100000,0)*1000000+ROUND(Debts!$Y$11*100000,0)</f>
        <v/>
      </c>
      <c r="BY15">
        <f>ROUND(IF($A15&lt;=Debts!$M$12,Debts!$X$12,Debts!$Y$12)*100000,0)*1000000+ROUND(Debts!$Y$12*100000,0)</f>
        <v/>
      </c>
      <c r="BZ15">
        <f>ROUND(IF($A15&lt;=Debts!$M$13,Debts!$X$13,Debts!$Y$13)*100000,0)*1000000+ROUND(Debts!$Y$13*100000,0)</f>
        <v/>
      </c>
      <c r="CA15">
        <f>ROUND(IF($A15&lt;=Debts!$M$14,Debts!$X$14,Debts!$Y$14)*100000,0)*1000000+ROUND(Debts!$Y$14*100000,0)</f>
        <v/>
      </c>
      <c r="CB15">
        <f>ROUND(IF($A15&lt;=Debts!$M$15,Debts!$X$15,Debts!$Y$15)*100000,0)*1000000+ROUND(Debts!$Y$15*100000,0)</f>
        <v/>
      </c>
      <c r="CC15">
        <f>ROUND(IF($A15&lt;=Debts!$M$16,Debts!$X$16,Debts!$Y$16)*100000,0)*1000000+ROUND(Debts!$Y$16*100000,0)</f>
        <v/>
      </c>
      <c r="CD15">
        <f>IF(OR(AH15&lt;=0,Debts!$AC$5=0,$A15&gt;Debts!$M$5),0,MIN(AH15,MAX(0,ROUNDUP(IF(Debts!$X$5=0,(BF14+J15)/(Debts!$M$5-$A15+1),BF14*(Debts!$X$5/12)/(1-(1+Debts!$X$5/12)^(-(Debts!$M$5-$A15+1)))),2)-V15)))</f>
        <v/>
      </c>
      <c r="CE15">
        <f>IF(OR(AI15&lt;=0,Debts!$AC$6=0,$A15&gt;Debts!$M$6),0,MIN(AI15,MAX(0,ROUNDUP(IF(Debts!$X$6=0,(BG14+K15)/(Debts!$M$6-$A15+1),BG14*(Debts!$X$6/12)/(1-(1+Debts!$X$6/12)^(-(Debts!$M$6-$A15+1)))),2)-W15)))</f>
        <v/>
      </c>
      <c r="CF15">
        <f>IF(OR(AJ15&lt;=0,Debts!$AC$7=0,$A15&gt;Debts!$M$7),0,MIN(AJ15,MAX(0,ROUNDUP(IF(Debts!$X$7=0,(BH14+L15)/(Debts!$M$7-$A15+1),BH14*(Debts!$X$7/12)/(1-(1+Debts!$X$7/12)^(-(Debts!$M$7-$A15+1)))),2)-X15)))</f>
        <v/>
      </c>
      <c r="CG15">
        <f>IF(OR(AK15&lt;=0,Debts!$AC$8=0,$A15&gt;Debts!$M$8),0,MIN(AK15,MAX(0,ROUNDUP(IF(Debts!$X$8=0,(BI14+M15)/(Debts!$M$8-$A15+1),BI14*(Debts!$X$8/12)/(1-(1+Debts!$X$8/12)^(-(Debts!$M$8-$A15+1)))),2)-Y15)))</f>
        <v/>
      </c>
      <c r="CH15">
        <f>IF(OR(AL15&lt;=0,Debts!$AC$9=0,$A15&gt;Debts!$M$9),0,MIN(AL15,MAX(0,ROUNDUP(IF(Debts!$X$9=0,(BJ14+N15)/(Debts!$M$9-$A15+1),BJ14*(Debts!$X$9/12)/(1-(1+Debts!$X$9/12)^(-(Debts!$M$9-$A15+1)))),2)-Z15)))</f>
        <v/>
      </c>
      <c r="CI15">
        <f>IF(OR(AM15&lt;=0,Debts!$AC$10=0,$A15&gt;Debts!$M$10),0,MIN(AM15,MAX(0,ROUNDUP(IF(Debts!$X$10=0,(BK14+O15)/(Debts!$M$10-$A15+1),BK14*(Debts!$X$10/12)/(1-(1+Debts!$X$10/12)^(-(Debts!$M$10-$A15+1)))),2)-AA15)))</f>
        <v/>
      </c>
      <c r="CJ15">
        <f>IF(OR(AN15&lt;=0,Debts!$AC$11=0,$A15&gt;Debts!$M$11),0,MIN(AN15,MAX(0,ROUNDUP(IF(Debts!$X$11=0,(BL14+P15)/(Debts!$M$11-$A15+1),BL14*(Debts!$X$11/12)/(1-(1+Debts!$X$11/12)^(-(Debts!$M$11-$A15+1)))),2)-AB15)))</f>
        <v/>
      </c>
      <c r="CK15">
        <f>IF(OR(AO15&lt;=0,Debts!$AC$12=0,$A15&gt;Debts!$M$12),0,MIN(AO15,MAX(0,ROUNDUP(IF(Debts!$X$12=0,(BM14+Q15)/(Debts!$M$12-$A15+1),BM14*(Debts!$X$12/12)/(1-(1+Debts!$X$12/12)^(-(Debts!$M$12-$A15+1)))),2)-AC15)))</f>
        <v/>
      </c>
      <c r="CL15">
        <f>IF(OR(AP15&lt;=0,Debts!$AC$13=0,$A15&gt;Debts!$M$13),0,MIN(AP15,MAX(0,ROUNDUP(IF(Debts!$X$13=0,(BN14+R15)/(Debts!$M$13-$A15+1),BN14*(Debts!$X$13/12)/(1-(1+Debts!$X$13/12)^(-(Debts!$M$13-$A15+1)))),2)-AD15)))</f>
        <v/>
      </c>
      <c r="CM15">
        <f>IF(OR(AQ15&lt;=0,Debts!$AC$14=0,$A15&gt;Debts!$M$14),0,MIN(AQ15,MAX(0,ROUNDUP(IF(Debts!$X$14=0,(BO14+S15)/(Debts!$M$14-$A15+1),BO14*(Debts!$X$14/12)/(1-(1+Debts!$X$14/12)^(-(Debts!$M$14-$A15+1)))),2)-AE15)))</f>
        <v/>
      </c>
      <c r="CN15">
        <f>IF(OR(AR15&lt;=0,Debts!$AC$15=0,$A15&gt;Debts!$M$15),0,MIN(AR15,MAX(0,ROUNDUP(IF(Debts!$X$15=0,(BP14+T15)/(Debts!$M$15-$A15+1),BP14*(Debts!$X$15/12)/(1-(1+Debts!$X$15/12)^(-(Debts!$M$15-$A15+1)))),2)-AF15)))</f>
        <v/>
      </c>
      <c r="CO15">
        <f>IF(OR(AS15&lt;=0,Debts!$AC$16=0,$A15&gt;Debts!$M$16),0,MIN(AS15,MAX(0,ROUNDUP(IF(Debts!$X$16=0,(BQ14+U15)/(Debts!$M$16-$A15+1),BQ14*(Debts!$X$16/12)/(1-(1+Debts!$X$16/12)^(-(Debts!$M$16-$A15+1)))),2)-AG15)))</f>
        <v/>
      </c>
      <c r="CP15">
        <f>IF(CD15&lt;=0,0,ROUND(MIN(CD15,MAX(0,$F15-SUMPRODUCT(($AT$3:$BE$3&lt;AT$3)*$CD15:$CO15))),2))</f>
        <v/>
      </c>
      <c r="CQ15">
        <f>IF(CE15&lt;=0,0,ROUND(MIN(CE15,MAX(0,$F15-SUMPRODUCT(($AT$3:$BE$3&lt;AU$3)*$CD15:$CO15))),2))</f>
        <v/>
      </c>
      <c r="CR15">
        <f>IF(CF15&lt;=0,0,ROUND(MIN(CF15,MAX(0,$F15-SUMPRODUCT(($AT$3:$BE$3&lt;AV$3)*$CD15:$CO15))),2))</f>
        <v/>
      </c>
      <c r="CS15">
        <f>IF(CG15&lt;=0,0,ROUND(MIN(CG15,MAX(0,$F15-SUMPRODUCT(($AT$3:$BE$3&lt;AW$3)*$CD15:$CO15))),2))</f>
        <v/>
      </c>
      <c r="CT15">
        <f>IF(CH15&lt;=0,0,ROUND(MIN(CH15,MAX(0,$F15-SUMPRODUCT(($AT$3:$BE$3&lt;AX$3)*$CD15:$CO15))),2))</f>
        <v/>
      </c>
      <c r="CU15">
        <f>IF(CI15&lt;=0,0,ROUND(MIN(CI15,MAX(0,$F15-SUMPRODUCT(($AT$3:$BE$3&lt;AY$3)*$CD15:$CO15))),2))</f>
        <v/>
      </c>
      <c r="CV15">
        <f>IF(CJ15&lt;=0,0,ROUND(MIN(CJ15,MAX(0,$F15-SUMPRODUCT(($AT$3:$BE$3&lt;AZ$3)*$CD15:$CO15))),2))</f>
        <v/>
      </c>
      <c r="CW15">
        <f>IF(CK15&lt;=0,0,ROUND(MIN(CK15,MAX(0,$F15-SUMPRODUCT(($AT$3:$BE$3&lt;BA$3)*$CD15:$CO15))),2))</f>
        <v/>
      </c>
      <c r="CX15">
        <f>IF(CL15&lt;=0,0,ROUND(MIN(CL15,MAX(0,$F15-SUMPRODUCT(($AT$3:$BE$3&lt;BB$3)*$CD15:$CO15))),2))</f>
        <v/>
      </c>
      <c r="CY15">
        <f>IF(CM15&lt;=0,0,ROUND(MIN(CM15,MAX(0,$F15-SUMPRODUCT(($AT$3:$BE$3&lt;BC$3)*$CD15:$CO15))),2))</f>
        <v/>
      </c>
      <c r="CZ15">
        <f>IF(CN15&lt;=0,0,ROUND(MIN(CN15,MAX(0,$F15-SUMPRODUCT(($AT$3:$BE$3&lt;BD$3)*$CD15:$CO15))),2))</f>
        <v/>
      </c>
      <c r="DA15">
        <f>IF(CO15&lt;=0,0,ROUND(MIN(CO15,MAX(0,$F15-SUMPRODUCT(($AT$3:$BE$3&lt;BE$3)*$CD15:$CO15))),2))</f>
        <v/>
      </c>
      <c r="DB15">
        <f>ROUND(AH15-CP15,2)</f>
        <v/>
      </c>
      <c r="DC15">
        <f>ROUND(AI15-CQ15,2)</f>
        <v/>
      </c>
      <c r="DD15">
        <f>ROUND(AJ15-CR15,2)</f>
        <v/>
      </c>
      <c r="DE15">
        <f>ROUND(AK15-CS15,2)</f>
        <v/>
      </c>
      <c r="DF15">
        <f>ROUND(AL15-CT15,2)</f>
        <v/>
      </c>
      <c r="DG15">
        <f>ROUND(AM15-CU15,2)</f>
        <v/>
      </c>
      <c r="DH15">
        <f>ROUND(AN15-CV15,2)</f>
        <v/>
      </c>
      <c r="DI15">
        <f>ROUND(AO15-CW15,2)</f>
        <v/>
      </c>
      <c r="DJ15">
        <f>ROUND(AP15-CX15,2)</f>
        <v/>
      </c>
      <c r="DK15">
        <f>ROUND(AQ15-CY15,2)</f>
        <v/>
      </c>
      <c r="DL15">
        <f>ROUND(AR15-CZ15,2)</f>
        <v/>
      </c>
      <c r="DM15">
        <f>ROUND(AS15-DA15,2)</f>
        <v/>
      </c>
      <c r="DN15">
        <f>MAX(0,ROUND($F15-SUM(CP15:DA15),2))</f>
        <v/>
      </c>
    </row>
    <row r="16">
      <c r="A16" t="n">
        <v>11</v>
      </c>
      <c r="B16" s="29">
        <f>Months!B16</f>
        <v/>
      </c>
      <c r="C16">
        <f>Months!C16</f>
        <v/>
      </c>
      <c r="D16">
        <f>Months!D16</f>
        <v/>
      </c>
      <c r="E16">
        <f>SUM(V16:AG16)</f>
        <v/>
      </c>
      <c r="F16">
        <f>MAX(0,ROUND(C16+D16-E16,2))</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f>IF(AH16&lt;=0,0,ROUND(CP16+MIN(DB16,MAX(0,$DN16-SUMPRODUCT((($BR16:$CC16&gt;BR16)+($BR16:$CC16=BR16)*($AT$2:$BE$2&lt;AT$2))*$DB16:$DM16))),2))</f>
        <v/>
      </c>
      <c r="AU16">
        <f>IF(AI16&lt;=0,0,ROUND(CQ16+MIN(DC16,MAX(0,$DN16-SUMPRODUCT((($BR16:$CC16&gt;BS16)+($BR16:$CC16=BS16)*($AT$2:$BE$2&lt;AU$2))*$DB16:$DM16))),2))</f>
        <v/>
      </c>
      <c r="AV16">
        <f>IF(AJ16&lt;=0,0,ROUND(CR16+MIN(DD16,MAX(0,$DN16-SUMPRODUCT((($BR16:$CC16&gt;BT16)+($BR16:$CC16=BT16)*($AT$2:$BE$2&lt;AV$2))*$DB16:$DM16))),2))</f>
        <v/>
      </c>
      <c r="AW16">
        <f>IF(AK16&lt;=0,0,ROUND(CS16+MIN(DE16,MAX(0,$DN16-SUMPRODUCT((($BR16:$CC16&gt;BU16)+($BR16:$CC16=BU16)*($AT$2:$BE$2&lt;AW$2))*$DB16:$DM16))),2))</f>
        <v/>
      </c>
      <c r="AX16">
        <f>IF(AL16&lt;=0,0,ROUND(CT16+MIN(DF16,MAX(0,$DN16-SUMPRODUCT((($BR16:$CC16&gt;BV16)+($BR16:$CC16=BV16)*($AT$2:$BE$2&lt;AX$2))*$DB16:$DM16))),2))</f>
        <v/>
      </c>
      <c r="AY16">
        <f>IF(AM16&lt;=0,0,ROUND(CU16+MIN(DG16,MAX(0,$DN16-SUMPRODUCT((($BR16:$CC16&gt;BW16)+($BR16:$CC16=BW16)*($AT$2:$BE$2&lt;AY$2))*$DB16:$DM16))),2))</f>
        <v/>
      </c>
      <c r="AZ16">
        <f>IF(AN16&lt;=0,0,ROUND(CV16+MIN(DH16,MAX(0,$DN16-SUMPRODUCT((($BR16:$CC16&gt;BX16)+($BR16:$CC16=BX16)*($AT$2:$BE$2&lt;AZ$2))*$DB16:$DM16))),2))</f>
        <v/>
      </c>
      <c r="BA16">
        <f>IF(AO16&lt;=0,0,ROUND(CW16+MIN(DI16,MAX(0,$DN16-SUMPRODUCT((($BR16:$CC16&gt;BY16)+($BR16:$CC16=BY16)*($AT$2:$BE$2&lt;BA$2))*$DB16:$DM16))),2))</f>
        <v/>
      </c>
      <c r="BB16">
        <f>IF(AP16&lt;=0,0,ROUND(CX16+MIN(DJ16,MAX(0,$DN16-SUMPRODUCT((($BR16:$CC16&gt;BZ16)+($BR16:$CC16=BZ16)*($AT$2:$BE$2&lt;BB$2))*$DB16:$DM16))),2))</f>
        <v/>
      </c>
      <c r="BC16">
        <f>IF(AQ16&lt;=0,0,ROUND(CY16+MIN(DK16,MAX(0,$DN16-SUMPRODUCT((($BR16:$CC16&gt;CA16)+($BR16:$CC16=CA16)*($AT$2:$BE$2&lt;BC$2))*$DB16:$DM16))),2))</f>
        <v/>
      </c>
      <c r="BD16">
        <f>IF(AR16&lt;=0,0,ROUND(CZ16+MIN(DL16,MAX(0,$DN16-SUMPRODUCT((($BR16:$CC16&gt;CB16)+($BR16:$CC16=CB16)*($AT$2:$BE$2&lt;BD$2))*$DB16:$DM16))),2))</f>
        <v/>
      </c>
      <c r="BE16">
        <f>IF(AS16&lt;=0,0,ROUND(DA16+MIN(DM16,MAX(0,$DN16-SUMPRODUCT((($BR16:$CC16&gt;CC16)+($BR16:$CC16=CC16)*($AT$2:$BE$2&lt;BE$2))*$DB16:$DM16))),2))</f>
        <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c r="BR16">
        <f>ROUND(IF($A16&lt;=Debts!$M$5,Debts!$X$5,Debts!$Y$5)*100000,0)*1000000+ROUND(Debts!$Y$5*100000,0)</f>
        <v/>
      </c>
      <c r="BS16">
        <f>ROUND(IF($A16&lt;=Debts!$M$6,Debts!$X$6,Debts!$Y$6)*100000,0)*1000000+ROUND(Debts!$Y$6*100000,0)</f>
        <v/>
      </c>
      <c r="BT16">
        <f>ROUND(IF($A16&lt;=Debts!$M$7,Debts!$X$7,Debts!$Y$7)*100000,0)*1000000+ROUND(Debts!$Y$7*100000,0)</f>
        <v/>
      </c>
      <c r="BU16">
        <f>ROUND(IF($A16&lt;=Debts!$M$8,Debts!$X$8,Debts!$Y$8)*100000,0)*1000000+ROUND(Debts!$Y$8*100000,0)</f>
        <v/>
      </c>
      <c r="BV16">
        <f>ROUND(IF($A16&lt;=Debts!$M$9,Debts!$X$9,Debts!$Y$9)*100000,0)*1000000+ROUND(Debts!$Y$9*100000,0)</f>
        <v/>
      </c>
      <c r="BW16">
        <f>ROUND(IF($A16&lt;=Debts!$M$10,Debts!$X$10,Debts!$Y$10)*100000,0)*1000000+ROUND(Debts!$Y$10*100000,0)</f>
        <v/>
      </c>
      <c r="BX16">
        <f>ROUND(IF($A16&lt;=Debts!$M$11,Debts!$X$11,Debts!$Y$11)*100000,0)*1000000+ROUND(Debts!$Y$11*100000,0)</f>
        <v/>
      </c>
      <c r="BY16">
        <f>ROUND(IF($A16&lt;=Debts!$M$12,Debts!$X$12,Debts!$Y$12)*100000,0)*1000000+ROUND(Debts!$Y$12*100000,0)</f>
        <v/>
      </c>
      <c r="BZ16">
        <f>ROUND(IF($A16&lt;=Debts!$M$13,Debts!$X$13,Debts!$Y$13)*100000,0)*1000000+ROUND(Debts!$Y$13*100000,0)</f>
        <v/>
      </c>
      <c r="CA16">
        <f>ROUND(IF($A16&lt;=Debts!$M$14,Debts!$X$14,Debts!$Y$14)*100000,0)*1000000+ROUND(Debts!$Y$14*100000,0)</f>
        <v/>
      </c>
      <c r="CB16">
        <f>ROUND(IF($A16&lt;=Debts!$M$15,Debts!$X$15,Debts!$Y$15)*100000,0)*1000000+ROUND(Debts!$Y$15*100000,0)</f>
        <v/>
      </c>
      <c r="CC16">
        <f>ROUND(IF($A16&lt;=Debts!$M$16,Debts!$X$16,Debts!$Y$16)*100000,0)*1000000+ROUND(Debts!$Y$16*100000,0)</f>
        <v/>
      </c>
      <c r="CD16">
        <f>IF(OR(AH16&lt;=0,Debts!$AC$5=0,$A16&gt;Debts!$M$5),0,MIN(AH16,MAX(0,ROUNDUP(IF(Debts!$X$5=0,(BF15+J16)/(Debts!$M$5-$A16+1),BF15*(Debts!$X$5/12)/(1-(1+Debts!$X$5/12)^(-(Debts!$M$5-$A16+1)))),2)-V16)))</f>
        <v/>
      </c>
      <c r="CE16">
        <f>IF(OR(AI16&lt;=0,Debts!$AC$6=0,$A16&gt;Debts!$M$6),0,MIN(AI16,MAX(0,ROUNDUP(IF(Debts!$X$6=0,(BG15+K16)/(Debts!$M$6-$A16+1),BG15*(Debts!$X$6/12)/(1-(1+Debts!$X$6/12)^(-(Debts!$M$6-$A16+1)))),2)-W16)))</f>
        <v/>
      </c>
      <c r="CF16">
        <f>IF(OR(AJ16&lt;=0,Debts!$AC$7=0,$A16&gt;Debts!$M$7),0,MIN(AJ16,MAX(0,ROUNDUP(IF(Debts!$X$7=0,(BH15+L16)/(Debts!$M$7-$A16+1),BH15*(Debts!$X$7/12)/(1-(1+Debts!$X$7/12)^(-(Debts!$M$7-$A16+1)))),2)-X16)))</f>
        <v/>
      </c>
      <c r="CG16">
        <f>IF(OR(AK16&lt;=0,Debts!$AC$8=0,$A16&gt;Debts!$M$8),0,MIN(AK16,MAX(0,ROUNDUP(IF(Debts!$X$8=0,(BI15+M16)/(Debts!$M$8-$A16+1),BI15*(Debts!$X$8/12)/(1-(1+Debts!$X$8/12)^(-(Debts!$M$8-$A16+1)))),2)-Y16)))</f>
        <v/>
      </c>
      <c r="CH16">
        <f>IF(OR(AL16&lt;=0,Debts!$AC$9=0,$A16&gt;Debts!$M$9),0,MIN(AL16,MAX(0,ROUNDUP(IF(Debts!$X$9=0,(BJ15+N16)/(Debts!$M$9-$A16+1),BJ15*(Debts!$X$9/12)/(1-(1+Debts!$X$9/12)^(-(Debts!$M$9-$A16+1)))),2)-Z16)))</f>
        <v/>
      </c>
      <c r="CI16">
        <f>IF(OR(AM16&lt;=0,Debts!$AC$10=0,$A16&gt;Debts!$M$10),0,MIN(AM16,MAX(0,ROUNDUP(IF(Debts!$X$10=0,(BK15+O16)/(Debts!$M$10-$A16+1),BK15*(Debts!$X$10/12)/(1-(1+Debts!$X$10/12)^(-(Debts!$M$10-$A16+1)))),2)-AA16)))</f>
        <v/>
      </c>
      <c r="CJ16">
        <f>IF(OR(AN16&lt;=0,Debts!$AC$11=0,$A16&gt;Debts!$M$11),0,MIN(AN16,MAX(0,ROUNDUP(IF(Debts!$X$11=0,(BL15+P16)/(Debts!$M$11-$A16+1),BL15*(Debts!$X$11/12)/(1-(1+Debts!$X$11/12)^(-(Debts!$M$11-$A16+1)))),2)-AB16)))</f>
        <v/>
      </c>
      <c r="CK16">
        <f>IF(OR(AO16&lt;=0,Debts!$AC$12=0,$A16&gt;Debts!$M$12),0,MIN(AO16,MAX(0,ROUNDUP(IF(Debts!$X$12=0,(BM15+Q16)/(Debts!$M$12-$A16+1),BM15*(Debts!$X$12/12)/(1-(1+Debts!$X$12/12)^(-(Debts!$M$12-$A16+1)))),2)-AC16)))</f>
        <v/>
      </c>
      <c r="CL16">
        <f>IF(OR(AP16&lt;=0,Debts!$AC$13=0,$A16&gt;Debts!$M$13),0,MIN(AP16,MAX(0,ROUNDUP(IF(Debts!$X$13=0,(BN15+R16)/(Debts!$M$13-$A16+1),BN15*(Debts!$X$13/12)/(1-(1+Debts!$X$13/12)^(-(Debts!$M$13-$A16+1)))),2)-AD16)))</f>
        <v/>
      </c>
      <c r="CM16">
        <f>IF(OR(AQ16&lt;=0,Debts!$AC$14=0,$A16&gt;Debts!$M$14),0,MIN(AQ16,MAX(0,ROUNDUP(IF(Debts!$X$14=0,(BO15+S16)/(Debts!$M$14-$A16+1),BO15*(Debts!$X$14/12)/(1-(1+Debts!$X$14/12)^(-(Debts!$M$14-$A16+1)))),2)-AE16)))</f>
        <v/>
      </c>
      <c r="CN16">
        <f>IF(OR(AR16&lt;=0,Debts!$AC$15=0,$A16&gt;Debts!$M$15),0,MIN(AR16,MAX(0,ROUNDUP(IF(Debts!$X$15=0,(BP15+T16)/(Debts!$M$15-$A16+1),BP15*(Debts!$X$15/12)/(1-(1+Debts!$X$15/12)^(-(Debts!$M$15-$A16+1)))),2)-AF16)))</f>
        <v/>
      </c>
      <c r="CO16">
        <f>IF(OR(AS16&lt;=0,Debts!$AC$16=0,$A16&gt;Debts!$M$16),0,MIN(AS16,MAX(0,ROUNDUP(IF(Debts!$X$16=0,(BQ15+U16)/(Debts!$M$16-$A16+1),BQ15*(Debts!$X$16/12)/(1-(1+Debts!$X$16/12)^(-(Debts!$M$16-$A16+1)))),2)-AG16)))</f>
        <v/>
      </c>
      <c r="CP16">
        <f>IF(CD16&lt;=0,0,ROUND(MIN(CD16,MAX(0,$F16-SUMPRODUCT(($AT$3:$BE$3&lt;AT$3)*$CD16:$CO16))),2))</f>
        <v/>
      </c>
      <c r="CQ16">
        <f>IF(CE16&lt;=0,0,ROUND(MIN(CE16,MAX(0,$F16-SUMPRODUCT(($AT$3:$BE$3&lt;AU$3)*$CD16:$CO16))),2))</f>
        <v/>
      </c>
      <c r="CR16">
        <f>IF(CF16&lt;=0,0,ROUND(MIN(CF16,MAX(0,$F16-SUMPRODUCT(($AT$3:$BE$3&lt;AV$3)*$CD16:$CO16))),2))</f>
        <v/>
      </c>
      <c r="CS16">
        <f>IF(CG16&lt;=0,0,ROUND(MIN(CG16,MAX(0,$F16-SUMPRODUCT(($AT$3:$BE$3&lt;AW$3)*$CD16:$CO16))),2))</f>
        <v/>
      </c>
      <c r="CT16">
        <f>IF(CH16&lt;=0,0,ROUND(MIN(CH16,MAX(0,$F16-SUMPRODUCT(($AT$3:$BE$3&lt;AX$3)*$CD16:$CO16))),2))</f>
        <v/>
      </c>
      <c r="CU16">
        <f>IF(CI16&lt;=0,0,ROUND(MIN(CI16,MAX(0,$F16-SUMPRODUCT(($AT$3:$BE$3&lt;AY$3)*$CD16:$CO16))),2))</f>
        <v/>
      </c>
      <c r="CV16">
        <f>IF(CJ16&lt;=0,0,ROUND(MIN(CJ16,MAX(0,$F16-SUMPRODUCT(($AT$3:$BE$3&lt;AZ$3)*$CD16:$CO16))),2))</f>
        <v/>
      </c>
      <c r="CW16">
        <f>IF(CK16&lt;=0,0,ROUND(MIN(CK16,MAX(0,$F16-SUMPRODUCT(($AT$3:$BE$3&lt;BA$3)*$CD16:$CO16))),2))</f>
        <v/>
      </c>
      <c r="CX16">
        <f>IF(CL16&lt;=0,0,ROUND(MIN(CL16,MAX(0,$F16-SUMPRODUCT(($AT$3:$BE$3&lt;BB$3)*$CD16:$CO16))),2))</f>
        <v/>
      </c>
      <c r="CY16">
        <f>IF(CM16&lt;=0,0,ROUND(MIN(CM16,MAX(0,$F16-SUMPRODUCT(($AT$3:$BE$3&lt;BC$3)*$CD16:$CO16))),2))</f>
        <v/>
      </c>
      <c r="CZ16">
        <f>IF(CN16&lt;=0,0,ROUND(MIN(CN16,MAX(0,$F16-SUMPRODUCT(($AT$3:$BE$3&lt;BD$3)*$CD16:$CO16))),2))</f>
        <v/>
      </c>
      <c r="DA16">
        <f>IF(CO16&lt;=0,0,ROUND(MIN(CO16,MAX(0,$F16-SUMPRODUCT(($AT$3:$BE$3&lt;BE$3)*$CD16:$CO16))),2))</f>
        <v/>
      </c>
      <c r="DB16">
        <f>ROUND(AH16-CP16,2)</f>
        <v/>
      </c>
      <c r="DC16">
        <f>ROUND(AI16-CQ16,2)</f>
        <v/>
      </c>
      <c r="DD16">
        <f>ROUND(AJ16-CR16,2)</f>
        <v/>
      </c>
      <c r="DE16">
        <f>ROUND(AK16-CS16,2)</f>
        <v/>
      </c>
      <c r="DF16">
        <f>ROUND(AL16-CT16,2)</f>
        <v/>
      </c>
      <c r="DG16">
        <f>ROUND(AM16-CU16,2)</f>
        <v/>
      </c>
      <c r="DH16">
        <f>ROUND(AN16-CV16,2)</f>
        <v/>
      </c>
      <c r="DI16">
        <f>ROUND(AO16-CW16,2)</f>
        <v/>
      </c>
      <c r="DJ16">
        <f>ROUND(AP16-CX16,2)</f>
        <v/>
      </c>
      <c r="DK16">
        <f>ROUND(AQ16-CY16,2)</f>
        <v/>
      </c>
      <c r="DL16">
        <f>ROUND(AR16-CZ16,2)</f>
        <v/>
      </c>
      <c r="DM16">
        <f>ROUND(AS16-DA16,2)</f>
        <v/>
      </c>
      <c r="DN16">
        <f>MAX(0,ROUND($F16-SUM(CP16:DA16),2))</f>
        <v/>
      </c>
    </row>
    <row r="17">
      <c r="A17" t="n">
        <v>12</v>
      </c>
      <c r="B17" s="29">
        <f>Months!B17</f>
        <v/>
      </c>
      <c r="C17">
        <f>Months!C17</f>
        <v/>
      </c>
      <c r="D17">
        <f>Months!D17</f>
        <v/>
      </c>
      <c r="E17">
        <f>SUM(V17:AG17)</f>
        <v/>
      </c>
      <c r="F17">
        <f>MAX(0,ROUND(C17+D17-E17,2))</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f>IF(AH17&lt;=0,0,ROUND(CP17+MIN(DB17,MAX(0,$DN17-SUMPRODUCT((($BR17:$CC17&gt;BR17)+($BR17:$CC17=BR17)*($AT$2:$BE$2&lt;AT$2))*$DB17:$DM17))),2))</f>
        <v/>
      </c>
      <c r="AU17">
        <f>IF(AI17&lt;=0,0,ROUND(CQ17+MIN(DC17,MAX(0,$DN17-SUMPRODUCT((($BR17:$CC17&gt;BS17)+($BR17:$CC17=BS17)*($AT$2:$BE$2&lt;AU$2))*$DB17:$DM17))),2))</f>
        <v/>
      </c>
      <c r="AV17">
        <f>IF(AJ17&lt;=0,0,ROUND(CR17+MIN(DD17,MAX(0,$DN17-SUMPRODUCT((($BR17:$CC17&gt;BT17)+($BR17:$CC17=BT17)*($AT$2:$BE$2&lt;AV$2))*$DB17:$DM17))),2))</f>
        <v/>
      </c>
      <c r="AW17">
        <f>IF(AK17&lt;=0,0,ROUND(CS17+MIN(DE17,MAX(0,$DN17-SUMPRODUCT((($BR17:$CC17&gt;BU17)+($BR17:$CC17=BU17)*($AT$2:$BE$2&lt;AW$2))*$DB17:$DM17))),2))</f>
        <v/>
      </c>
      <c r="AX17">
        <f>IF(AL17&lt;=0,0,ROUND(CT17+MIN(DF17,MAX(0,$DN17-SUMPRODUCT((($BR17:$CC17&gt;BV17)+($BR17:$CC17=BV17)*($AT$2:$BE$2&lt;AX$2))*$DB17:$DM17))),2))</f>
        <v/>
      </c>
      <c r="AY17">
        <f>IF(AM17&lt;=0,0,ROUND(CU17+MIN(DG17,MAX(0,$DN17-SUMPRODUCT((($BR17:$CC17&gt;BW17)+($BR17:$CC17=BW17)*($AT$2:$BE$2&lt;AY$2))*$DB17:$DM17))),2))</f>
        <v/>
      </c>
      <c r="AZ17">
        <f>IF(AN17&lt;=0,0,ROUND(CV17+MIN(DH17,MAX(0,$DN17-SUMPRODUCT((($BR17:$CC17&gt;BX17)+($BR17:$CC17=BX17)*($AT$2:$BE$2&lt;AZ$2))*$DB17:$DM17))),2))</f>
        <v/>
      </c>
      <c r="BA17">
        <f>IF(AO17&lt;=0,0,ROUND(CW17+MIN(DI17,MAX(0,$DN17-SUMPRODUCT((($BR17:$CC17&gt;BY17)+($BR17:$CC17=BY17)*($AT$2:$BE$2&lt;BA$2))*$DB17:$DM17))),2))</f>
        <v/>
      </c>
      <c r="BB17">
        <f>IF(AP17&lt;=0,0,ROUND(CX17+MIN(DJ17,MAX(0,$DN17-SUMPRODUCT((($BR17:$CC17&gt;BZ17)+($BR17:$CC17=BZ17)*($AT$2:$BE$2&lt;BB$2))*$DB17:$DM17))),2))</f>
        <v/>
      </c>
      <c r="BC17">
        <f>IF(AQ17&lt;=0,0,ROUND(CY17+MIN(DK17,MAX(0,$DN17-SUMPRODUCT((($BR17:$CC17&gt;CA17)+($BR17:$CC17=CA17)*($AT$2:$BE$2&lt;BC$2))*$DB17:$DM17))),2))</f>
        <v/>
      </c>
      <c r="BD17">
        <f>IF(AR17&lt;=0,0,ROUND(CZ17+MIN(DL17,MAX(0,$DN17-SUMPRODUCT((($BR17:$CC17&gt;CB17)+($BR17:$CC17=CB17)*($AT$2:$BE$2&lt;BD$2))*$DB17:$DM17))),2))</f>
        <v/>
      </c>
      <c r="BE17">
        <f>IF(AS17&lt;=0,0,ROUND(DA17+MIN(DM17,MAX(0,$DN17-SUMPRODUCT((($BR17:$CC17&gt;CC17)+($BR17:$CC17=CC17)*($AT$2:$BE$2&lt;BE$2))*$DB17:$DM17))),2))</f>
        <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c r="BR17">
        <f>ROUND(IF($A17&lt;=Debts!$M$5,Debts!$X$5,Debts!$Y$5)*100000,0)*1000000+ROUND(Debts!$Y$5*100000,0)</f>
        <v/>
      </c>
      <c r="BS17">
        <f>ROUND(IF($A17&lt;=Debts!$M$6,Debts!$X$6,Debts!$Y$6)*100000,0)*1000000+ROUND(Debts!$Y$6*100000,0)</f>
        <v/>
      </c>
      <c r="BT17">
        <f>ROUND(IF($A17&lt;=Debts!$M$7,Debts!$X$7,Debts!$Y$7)*100000,0)*1000000+ROUND(Debts!$Y$7*100000,0)</f>
        <v/>
      </c>
      <c r="BU17">
        <f>ROUND(IF($A17&lt;=Debts!$M$8,Debts!$X$8,Debts!$Y$8)*100000,0)*1000000+ROUND(Debts!$Y$8*100000,0)</f>
        <v/>
      </c>
      <c r="BV17">
        <f>ROUND(IF($A17&lt;=Debts!$M$9,Debts!$X$9,Debts!$Y$9)*100000,0)*1000000+ROUND(Debts!$Y$9*100000,0)</f>
        <v/>
      </c>
      <c r="BW17">
        <f>ROUND(IF($A17&lt;=Debts!$M$10,Debts!$X$10,Debts!$Y$10)*100000,0)*1000000+ROUND(Debts!$Y$10*100000,0)</f>
        <v/>
      </c>
      <c r="BX17">
        <f>ROUND(IF($A17&lt;=Debts!$M$11,Debts!$X$11,Debts!$Y$11)*100000,0)*1000000+ROUND(Debts!$Y$11*100000,0)</f>
        <v/>
      </c>
      <c r="BY17">
        <f>ROUND(IF($A17&lt;=Debts!$M$12,Debts!$X$12,Debts!$Y$12)*100000,0)*1000000+ROUND(Debts!$Y$12*100000,0)</f>
        <v/>
      </c>
      <c r="BZ17">
        <f>ROUND(IF($A17&lt;=Debts!$M$13,Debts!$X$13,Debts!$Y$13)*100000,0)*1000000+ROUND(Debts!$Y$13*100000,0)</f>
        <v/>
      </c>
      <c r="CA17">
        <f>ROUND(IF($A17&lt;=Debts!$M$14,Debts!$X$14,Debts!$Y$14)*100000,0)*1000000+ROUND(Debts!$Y$14*100000,0)</f>
        <v/>
      </c>
      <c r="CB17">
        <f>ROUND(IF($A17&lt;=Debts!$M$15,Debts!$X$15,Debts!$Y$15)*100000,0)*1000000+ROUND(Debts!$Y$15*100000,0)</f>
        <v/>
      </c>
      <c r="CC17">
        <f>ROUND(IF($A17&lt;=Debts!$M$16,Debts!$X$16,Debts!$Y$16)*100000,0)*1000000+ROUND(Debts!$Y$16*100000,0)</f>
        <v/>
      </c>
      <c r="CD17">
        <f>IF(OR(AH17&lt;=0,Debts!$AC$5=0,$A17&gt;Debts!$M$5),0,MIN(AH17,MAX(0,ROUNDUP(IF(Debts!$X$5=0,(BF16+J17)/(Debts!$M$5-$A17+1),BF16*(Debts!$X$5/12)/(1-(1+Debts!$X$5/12)^(-(Debts!$M$5-$A17+1)))),2)-V17)))</f>
        <v/>
      </c>
      <c r="CE17">
        <f>IF(OR(AI17&lt;=0,Debts!$AC$6=0,$A17&gt;Debts!$M$6),0,MIN(AI17,MAX(0,ROUNDUP(IF(Debts!$X$6=0,(BG16+K17)/(Debts!$M$6-$A17+1),BG16*(Debts!$X$6/12)/(1-(1+Debts!$X$6/12)^(-(Debts!$M$6-$A17+1)))),2)-W17)))</f>
        <v/>
      </c>
      <c r="CF17">
        <f>IF(OR(AJ17&lt;=0,Debts!$AC$7=0,$A17&gt;Debts!$M$7),0,MIN(AJ17,MAX(0,ROUNDUP(IF(Debts!$X$7=0,(BH16+L17)/(Debts!$M$7-$A17+1),BH16*(Debts!$X$7/12)/(1-(1+Debts!$X$7/12)^(-(Debts!$M$7-$A17+1)))),2)-X17)))</f>
        <v/>
      </c>
      <c r="CG17">
        <f>IF(OR(AK17&lt;=0,Debts!$AC$8=0,$A17&gt;Debts!$M$8),0,MIN(AK17,MAX(0,ROUNDUP(IF(Debts!$X$8=0,(BI16+M17)/(Debts!$M$8-$A17+1),BI16*(Debts!$X$8/12)/(1-(1+Debts!$X$8/12)^(-(Debts!$M$8-$A17+1)))),2)-Y17)))</f>
        <v/>
      </c>
      <c r="CH17">
        <f>IF(OR(AL17&lt;=0,Debts!$AC$9=0,$A17&gt;Debts!$M$9),0,MIN(AL17,MAX(0,ROUNDUP(IF(Debts!$X$9=0,(BJ16+N17)/(Debts!$M$9-$A17+1),BJ16*(Debts!$X$9/12)/(1-(1+Debts!$X$9/12)^(-(Debts!$M$9-$A17+1)))),2)-Z17)))</f>
        <v/>
      </c>
      <c r="CI17">
        <f>IF(OR(AM17&lt;=0,Debts!$AC$10=0,$A17&gt;Debts!$M$10),0,MIN(AM17,MAX(0,ROUNDUP(IF(Debts!$X$10=0,(BK16+O17)/(Debts!$M$10-$A17+1),BK16*(Debts!$X$10/12)/(1-(1+Debts!$X$10/12)^(-(Debts!$M$10-$A17+1)))),2)-AA17)))</f>
        <v/>
      </c>
      <c r="CJ17">
        <f>IF(OR(AN17&lt;=0,Debts!$AC$11=0,$A17&gt;Debts!$M$11),0,MIN(AN17,MAX(0,ROUNDUP(IF(Debts!$X$11=0,(BL16+P17)/(Debts!$M$11-$A17+1),BL16*(Debts!$X$11/12)/(1-(1+Debts!$X$11/12)^(-(Debts!$M$11-$A17+1)))),2)-AB17)))</f>
        <v/>
      </c>
      <c r="CK17">
        <f>IF(OR(AO17&lt;=0,Debts!$AC$12=0,$A17&gt;Debts!$M$12),0,MIN(AO17,MAX(0,ROUNDUP(IF(Debts!$X$12=0,(BM16+Q17)/(Debts!$M$12-$A17+1),BM16*(Debts!$X$12/12)/(1-(1+Debts!$X$12/12)^(-(Debts!$M$12-$A17+1)))),2)-AC17)))</f>
        <v/>
      </c>
      <c r="CL17">
        <f>IF(OR(AP17&lt;=0,Debts!$AC$13=0,$A17&gt;Debts!$M$13),0,MIN(AP17,MAX(0,ROUNDUP(IF(Debts!$X$13=0,(BN16+R17)/(Debts!$M$13-$A17+1),BN16*(Debts!$X$13/12)/(1-(1+Debts!$X$13/12)^(-(Debts!$M$13-$A17+1)))),2)-AD17)))</f>
        <v/>
      </c>
      <c r="CM17">
        <f>IF(OR(AQ17&lt;=0,Debts!$AC$14=0,$A17&gt;Debts!$M$14),0,MIN(AQ17,MAX(0,ROUNDUP(IF(Debts!$X$14=0,(BO16+S17)/(Debts!$M$14-$A17+1),BO16*(Debts!$X$14/12)/(1-(1+Debts!$X$14/12)^(-(Debts!$M$14-$A17+1)))),2)-AE17)))</f>
        <v/>
      </c>
      <c r="CN17">
        <f>IF(OR(AR17&lt;=0,Debts!$AC$15=0,$A17&gt;Debts!$M$15),0,MIN(AR17,MAX(0,ROUNDUP(IF(Debts!$X$15=0,(BP16+T17)/(Debts!$M$15-$A17+1),BP16*(Debts!$X$15/12)/(1-(1+Debts!$X$15/12)^(-(Debts!$M$15-$A17+1)))),2)-AF17)))</f>
        <v/>
      </c>
      <c r="CO17">
        <f>IF(OR(AS17&lt;=0,Debts!$AC$16=0,$A17&gt;Debts!$M$16),0,MIN(AS17,MAX(0,ROUNDUP(IF(Debts!$X$16=0,(BQ16+U17)/(Debts!$M$16-$A17+1),BQ16*(Debts!$X$16/12)/(1-(1+Debts!$X$16/12)^(-(Debts!$M$16-$A17+1)))),2)-AG17)))</f>
        <v/>
      </c>
      <c r="CP17">
        <f>IF(CD17&lt;=0,0,ROUND(MIN(CD17,MAX(0,$F17-SUMPRODUCT(($AT$3:$BE$3&lt;AT$3)*$CD17:$CO17))),2))</f>
        <v/>
      </c>
      <c r="CQ17">
        <f>IF(CE17&lt;=0,0,ROUND(MIN(CE17,MAX(0,$F17-SUMPRODUCT(($AT$3:$BE$3&lt;AU$3)*$CD17:$CO17))),2))</f>
        <v/>
      </c>
      <c r="CR17">
        <f>IF(CF17&lt;=0,0,ROUND(MIN(CF17,MAX(0,$F17-SUMPRODUCT(($AT$3:$BE$3&lt;AV$3)*$CD17:$CO17))),2))</f>
        <v/>
      </c>
      <c r="CS17">
        <f>IF(CG17&lt;=0,0,ROUND(MIN(CG17,MAX(0,$F17-SUMPRODUCT(($AT$3:$BE$3&lt;AW$3)*$CD17:$CO17))),2))</f>
        <v/>
      </c>
      <c r="CT17">
        <f>IF(CH17&lt;=0,0,ROUND(MIN(CH17,MAX(0,$F17-SUMPRODUCT(($AT$3:$BE$3&lt;AX$3)*$CD17:$CO17))),2))</f>
        <v/>
      </c>
      <c r="CU17">
        <f>IF(CI17&lt;=0,0,ROUND(MIN(CI17,MAX(0,$F17-SUMPRODUCT(($AT$3:$BE$3&lt;AY$3)*$CD17:$CO17))),2))</f>
        <v/>
      </c>
      <c r="CV17">
        <f>IF(CJ17&lt;=0,0,ROUND(MIN(CJ17,MAX(0,$F17-SUMPRODUCT(($AT$3:$BE$3&lt;AZ$3)*$CD17:$CO17))),2))</f>
        <v/>
      </c>
      <c r="CW17">
        <f>IF(CK17&lt;=0,0,ROUND(MIN(CK17,MAX(0,$F17-SUMPRODUCT(($AT$3:$BE$3&lt;BA$3)*$CD17:$CO17))),2))</f>
        <v/>
      </c>
      <c r="CX17">
        <f>IF(CL17&lt;=0,0,ROUND(MIN(CL17,MAX(0,$F17-SUMPRODUCT(($AT$3:$BE$3&lt;BB$3)*$CD17:$CO17))),2))</f>
        <v/>
      </c>
      <c r="CY17">
        <f>IF(CM17&lt;=0,0,ROUND(MIN(CM17,MAX(0,$F17-SUMPRODUCT(($AT$3:$BE$3&lt;BC$3)*$CD17:$CO17))),2))</f>
        <v/>
      </c>
      <c r="CZ17">
        <f>IF(CN17&lt;=0,0,ROUND(MIN(CN17,MAX(0,$F17-SUMPRODUCT(($AT$3:$BE$3&lt;BD$3)*$CD17:$CO17))),2))</f>
        <v/>
      </c>
      <c r="DA17">
        <f>IF(CO17&lt;=0,0,ROUND(MIN(CO17,MAX(0,$F17-SUMPRODUCT(($AT$3:$BE$3&lt;BE$3)*$CD17:$CO17))),2))</f>
        <v/>
      </c>
      <c r="DB17">
        <f>ROUND(AH17-CP17,2)</f>
        <v/>
      </c>
      <c r="DC17">
        <f>ROUND(AI17-CQ17,2)</f>
        <v/>
      </c>
      <c r="DD17">
        <f>ROUND(AJ17-CR17,2)</f>
        <v/>
      </c>
      <c r="DE17">
        <f>ROUND(AK17-CS17,2)</f>
        <v/>
      </c>
      <c r="DF17">
        <f>ROUND(AL17-CT17,2)</f>
        <v/>
      </c>
      <c r="DG17">
        <f>ROUND(AM17-CU17,2)</f>
        <v/>
      </c>
      <c r="DH17">
        <f>ROUND(AN17-CV17,2)</f>
        <v/>
      </c>
      <c r="DI17">
        <f>ROUND(AO17-CW17,2)</f>
        <v/>
      </c>
      <c r="DJ17">
        <f>ROUND(AP17-CX17,2)</f>
        <v/>
      </c>
      <c r="DK17">
        <f>ROUND(AQ17-CY17,2)</f>
        <v/>
      </c>
      <c r="DL17">
        <f>ROUND(AR17-CZ17,2)</f>
        <v/>
      </c>
      <c r="DM17">
        <f>ROUND(AS17-DA17,2)</f>
        <v/>
      </c>
      <c r="DN17">
        <f>MAX(0,ROUND($F17-SUM(CP17:DA17),2))</f>
        <v/>
      </c>
    </row>
    <row r="18">
      <c r="A18" t="n">
        <v>13</v>
      </c>
      <c r="B18" s="29">
        <f>Months!B18</f>
        <v/>
      </c>
      <c r="C18">
        <f>Months!C18</f>
        <v/>
      </c>
      <c r="D18">
        <f>Months!D18</f>
        <v/>
      </c>
      <c r="E18">
        <f>SUM(V18:AG18)</f>
        <v/>
      </c>
      <c r="F18">
        <f>MAX(0,ROUND(C18+D18-E18,2))</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f>IF(AH18&lt;=0,0,ROUND(CP18+MIN(DB18,MAX(0,$DN18-SUMPRODUCT((($BR18:$CC18&gt;BR18)+($BR18:$CC18=BR18)*($AT$2:$BE$2&lt;AT$2))*$DB18:$DM18))),2))</f>
        <v/>
      </c>
      <c r="AU18">
        <f>IF(AI18&lt;=0,0,ROUND(CQ18+MIN(DC18,MAX(0,$DN18-SUMPRODUCT((($BR18:$CC18&gt;BS18)+($BR18:$CC18=BS18)*($AT$2:$BE$2&lt;AU$2))*$DB18:$DM18))),2))</f>
        <v/>
      </c>
      <c r="AV18">
        <f>IF(AJ18&lt;=0,0,ROUND(CR18+MIN(DD18,MAX(0,$DN18-SUMPRODUCT((($BR18:$CC18&gt;BT18)+($BR18:$CC18=BT18)*($AT$2:$BE$2&lt;AV$2))*$DB18:$DM18))),2))</f>
        <v/>
      </c>
      <c r="AW18">
        <f>IF(AK18&lt;=0,0,ROUND(CS18+MIN(DE18,MAX(0,$DN18-SUMPRODUCT((($BR18:$CC18&gt;BU18)+($BR18:$CC18=BU18)*($AT$2:$BE$2&lt;AW$2))*$DB18:$DM18))),2))</f>
        <v/>
      </c>
      <c r="AX18">
        <f>IF(AL18&lt;=0,0,ROUND(CT18+MIN(DF18,MAX(0,$DN18-SUMPRODUCT((($BR18:$CC18&gt;BV18)+($BR18:$CC18=BV18)*($AT$2:$BE$2&lt;AX$2))*$DB18:$DM18))),2))</f>
        <v/>
      </c>
      <c r="AY18">
        <f>IF(AM18&lt;=0,0,ROUND(CU18+MIN(DG18,MAX(0,$DN18-SUMPRODUCT((($BR18:$CC18&gt;BW18)+($BR18:$CC18=BW18)*($AT$2:$BE$2&lt;AY$2))*$DB18:$DM18))),2))</f>
        <v/>
      </c>
      <c r="AZ18">
        <f>IF(AN18&lt;=0,0,ROUND(CV18+MIN(DH18,MAX(0,$DN18-SUMPRODUCT((($BR18:$CC18&gt;BX18)+($BR18:$CC18=BX18)*($AT$2:$BE$2&lt;AZ$2))*$DB18:$DM18))),2))</f>
        <v/>
      </c>
      <c r="BA18">
        <f>IF(AO18&lt;=0,0,ROUND(CW18+MIN(DI18,MAX(0,$DN18-SUMPRODUCT((($BR18:$CC18&gt;BY18)+($BR18:$CC18=BY18)*($AT$2:$BE$2&lt;BA$2))*$DB18:$DM18))),2))</f>
        <v/>
      </c>
      <c r="BB18">
        <f>IF(AP18&lt;=0,0,ROUND(CX18+MIN(DJ18,MAX(0,$DN18-SUMPRODUCT((($BR18:$CC18&gt;BZ18)+($BR18:$CC18=BZ18)*($AT$2:$BE$2&lt;BB$2))*$DB18:$DM18))),2))</f>
        <v/>
      </c>
      <c r="BC18">
        <f>IF(AQ18&lt;=0,0,ROUND(CY18+MIN(DK18,MAX(0,$DN18-SUMPRODUCT((($BR18:$CC18&gt;CA18)+($BR18:$CC18=CA18)*($AT$2:$BE$2&lt;BC$2))*$DB18:$DM18))),2))</f>
        <v/>
      </c>
      <c r="BD18">
        <f>IF(AR18&lt;=0,0,ROUND(CZ18+MIN(DL18,MAX(0,$DN18-SUMPRODUCT((($BR18:$CC18&gt;CB18)+($BR18:$CC18=CB18)*($AT$2:$BE$2&lt;BD$2))*$DB18:$DM18))),2))</f>
        <v/>
      </c>
      <c r="BE18">
        <f>IF(AS18&lt;=0,0,ROUND(DA18+MIN(DM18,MAX(0,$DN18-SUMPRODUCT((($BR18:$CC18&gt;CC18)+($BR18:$CC18=CC18)*($AT$2:$BE$2&lt;BE$2))*$DB18:$DM18))),2))</f>
        <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c r="BR18">
        <f>ROUND(IF($A18&lt;=Debts!$M$5,Debts!$X$5,Debts!$Y$5)*100000,0)*1000000+ROUND(Debts!$Y$5*100000,0)</f>
        <v/>
      </c>
      <c r="BS18">
        <f>ROUND(IF($A18&lt;=Debts!$M$6,Debts!$X$6,Debts!$Y$6)*100000,0)*1000000+ROUND(Debts!$Y$6*100000,0)</f>
        <v/>
      </c>
      <c r="BT18">
        <f>ROUND(IF($A18&lt;=Debts!$M$7,Debts!$X$7,Debts!$Y$7)*100000,0)*1000000+ROUND(Debts!$Y$7*100000,0)</f>
        <v/>
      </c>
      <c r="BU18">
        <f>ROUND(IF($A18&lt;=Debts!$M$8,Debts!$X$8,Debts!$Y$8)*100000,0)*1000000+ROUND(Debts!$Y$8*100000,0)</f>
        <v/>
      </c>
      <c r="BV18">
        <f>ROUND(IF($A18&lt;=Debts!$M$9,Debts!$X$9,Debts!$Y$9)*100000,0)*1000000+ROUND(Debts!$Y$9*100000,0)</f>
        <v/>
      </c>
      <c r="BW18">
        <f>ROUND(IF($A18&lt;=Debts!$M$10,Debts!$X$10,Debts!$Y$10)*100000,0)*1000000+ROUND(Debts!$Y$10*100000,0)</f>
        <v/>
      </c>
      <c r="BX18">
        <f>ROUND(IF($A18&lt;=Debts!$M$11,Debts!$X$11,Debts!$Y$11)*100000,0)*1000000+ROUND(Debts!$Y$11*100000,0)</f>
        <v/>
      </c>
      <c r="BY18">
        <f>ROUND(IF($A18&lt;=Debts!$M$12,Debts!$X$12,Debts!$Y$12)*100000,0)*1000000+ROUND(Debts!$Y$12*100000,0)</f>
        <v/>
      </c>
      <c r="BZ18">
        <f>ROUND(IF($A18&lt;=Debts!$M$13,Debts!$X$13,Debts!$Y$13)*100000,0)*1000000+ROUND(Debts!$Y$13*100000,0)</f>
        <v/>
      </c>
      <c r="CA18">
        <f>ROUND(IF($A18&lt;=Debts!$M$14,Debts!$X$14,Debts!$Y$14)*100000,0)*1000000+ROUND(Debts!$Y$14*100000,0)</f>
        <v/>
      </c>
      <c r="CB18">
        <f>ROUND(IF($A18&lt;=Debts!$M$15,Debts!$X$15,Debts!$Y$15)*100000,0)*1000000+ROUND(Debts!$Y$15*100000,0)</f>
        <v/>
      </c>
      <c r="CC18">
        <f>ROUND(IF($A18&lt;=Debts!$M$16,Debts!$X$16,Debts!$Y$16)*100000,0)*1000000+ROUND(Debts!$Y$16*100000,0)</f>
        <v/>
      </c>
      <c r="CD18">
        <f>IF(OR(AH18&lt;=0,Debts!$AC$5=0,$A18&gt;Debts!$M$5),0,MIN(AH18,MAX(0,ROUNDUP(IF(Debts!$X$5=0,(BF17+J18)/(Debts!$M$5-$A18+1),BF17*(Debts!$X$5/12)/(1-(1+Debts!$X$5/12)^(-(Debts!$M$5-$A18+1)))),2)-V18)))</f>
        <v/>
      </c>
      <c r="CE18">
        <f>IF(OR(AI18&lt;=0,Debts!$AC$6=0,$A18&gt;Debts!$M$6),0,MIN(AI18,MAX(0,ROUNDUP(IF(Debts!$X$6=0,(BG17+K18)/(Debts!$M$6-$A18+1),BG17*(Debts!$X$6/12)/(1-(1+Debts!$X$6/12)^(-(Debts!$M$6-$A18+1)))),2)-W18)))</f>
        <v/>
      </c>
      <c r="CF18">
        <f>IF(OR(AJ18&lt;=0,Debts!$AC$7=0,$A18&gt;Debts!$M$7),0,MIN(AJ18,MAX(0,ROUNDUP(IF(Debts!$X$7=0,(BH17+L18)/(Debts!$M$7-$A18+1),BH17*(Debts!$X$7/12)/(1-(1+Debts!$X$7/12)^(-(Debts!$M$7-$A18+1)))),2)-X18)))</f>
        <v/>
      </c>
      <c r="CG18">
        <f>IF(OR(AK18&lt;=0,Debts!$AC$8=0,$A18&gt;Debts!$M$8),0,MIN(AK18,MAX(0,ROUNDUP(IF(Debts!$X$8=0,(BI17+M18)/(Debts!$M$8-$A18+1),BI17*(Debts!$X$8/12)/(1-(1+Debts!$X$8/12)^(-(Debts!$M$8-$A18+1)))),2)-Y18)))</f>
        <v/>
      </c>
      <c r="CH18">
        <f>IF(OR(AL18&lt;=0,Debts!$AC$9=0,$A18&gt;Debts!$M$9),0,MIN(AL18,MAX(0,ROUNDUP(IF(Debts!$X$9=0,(BJ17+N18)/(Debts!$M$9-$A18+1),BJ17*(Debts!$X$9/12)/(1-(1+Debts!$X$9/12)^(-(Debts!$M$9-$A18+1)))),2)-Z18)))</f>
        <v/>
      </c>
      <c r="CI18">
        <f>IF(OR(AM18&lt;=0,Debts!$AC$10=0,$A18&gt;Debts!$M$10),0,MIN(AM18,MAX(0,ROUNDUP(IF(Debts!$X$10=0,(BK17+O18)/(Debts!$M$10-$A18+1),BK17*(Debts!$X$10/12)/(1-(1+Debts!$X$10/12)^(-(Debts!$M$10-$A18+1)))),2)-AA18)))</f>
        <v/>
      </c>
      <c r="CJ18">
        <f>IF(OR(AN18&lt;=0,Debts!$AC$11=0,$A18&gt;Debts!$M$11),0,MIN(AN18,MAX(0,ROUNDUP(IF(Debts!$X$11=0,(BL17+P18)/(Debts!$M$11-$A18+1),BL17*(Debts!$X$11/12)/(1-(1+Debts!$X$11/12)^(-(Debts!$M$11-$A18+1)))),2)-AB18)))</f>
        <v/>
      </c>
      <c r="CK18">
        <f>IF(OR(AO18&lt;=0,Debts!$AC$12=0,$A18&gt;Debts!$M$12),0,MIN(AO18,MAX(0,ROUNDUP(IF(Debts!$X$12=0,(BM17+Q18)/(Debts!$M$12-$A18+1),BM17*(Debts!$X$12/12)/(1-(1+Debts!$X$12/12)^(-(Debts!$M$12-$A18+1)))),2)-AC18)))</f>
        <v/>
      </c>
      <c r="CL18">
        <f>IF(OR(AP18&lt;=0,Debts!$AC$13=0,$A18&gt;Debts!$M$13),0,MIN(AP18,MAX(0,ROUNDUP(IF(Debts!$X$13=0,(BN17+R18)/(Debts!$M$13-$A18+1),BN17*(Debts!$X$13/12)/(1-(1+Debts!$X$13/12)^(-(Debts!$M$13-$A18+1)))),2)-AD18)))</f>
        <v/>
      </c>
      <c r="CM18">
        <f>IF(OR(AQ18&lt;=0,Debts!$AC$14=0,$A18&gt;Debts!$M$14),0,MIN(AQ18,MAX(0,ROUNDUP(IF(Debts!$X$14=0,(BO17+S18)/(Debts!$M$14-$A18+1),BO17*(Debts!$X$14/12)/(1-(1+Debts!$X$14/12)^(-(Debts!$M$14-$A18+1)))),2)-AE18)))</f>
        <v/>
      </c>
      <c r="CN18">
        <f>IF(OR(AR18&lt;=0,Debts!$AC$15=0,$A18&gt;Debts!$M$15),0,MIN(AR18,MAX(0,ROUNDUP(IF(Debts!$X$15=0,(BP17+T18)/(Debts!$M$15-$A18+1),BP17*(Debts!$X$15/12)/(1-(1+Debts!$X$15/12)^(-(Debts!$M$15-$A18+1)))),2)-AF18)))</f>
        <v/>
      </c>
      <c r="CO18">
        <f>IF(OR(AS18&lt;=0,Debts!$AC$16=0,$A18&gt;Debts!$M$16),0,MIN(AS18,MAX(0,ROUNDUP(IF(Debts!$X$16=0,(BQ17+U18)/(Debts!$M$16-$A18+1),BQ17*(Debts!$X$16/12)/(1-(1+Debts!$X$16/12)^(-(Debts!$M$16-$A18+1)))),2)-AG18)))</f>
        <v/>
      </c>
      <c r="CP18">
        <f>IF(CD18&lt;=0,0,ROUND(MIN(CD18,MAX(0,$F18-SUMPRODUCT(($AT$3:$BE$3&lt;AT$3)*$CD18:$CO18))),2))</f>
        <v/>
      </c>
      <c r="CQ18">
        <f>IF(CE18&lt;=0,0,ROUND(MIN(CE18,MAX(0,$F18-SUMPRODUCT(($AT$3:$BE$3&lt;AU$3)*$CD18:$CO18))),2))</f>
        <v/>
      </c>
      <c r="CR18">
        <f>IF(CF18&lt;=0,0,ROUND(MIN(CF18,MAX(0,$F18-SUMPRODUCT(($AT$3:$BE$3&lt;AV$3)*$CD18:$CO18))),2))</f>
        <v/>
      </c>
      <c r="CS18">
        <f>IF(CG18&lt;=0,0,ROUND(MIN(CG18,MAX(0,$F18-SUMPRODUCT(($AT$3:$BE$3&lt;AW$3)*$CD18:$CO18))),2))</f>
        <v/>
      </c>
      <c r="CT18">
        <f>IF(CH18&lt;=0,0,ROUND(MIN(CH18,MAX(0,$F18-SUMPRODUCT(($AT$3:$BE$3&lt;AX$3)*$CD18:$CO18))),2))</f>
        <v/>
      </c>
      <c r="CU18">
        <f>IF(CI18&lt;=0,0,ROUND(MIN(CI18,MAX(0,$F18-SUMPRODUCT(($AT$3:$BE$3&lt;AY$3)*$CD18:$CO18))),2))</f>
        <v/>
      </c>
      <c r="CV18">
        <f>IF(CJ18&lt;=0,0,ROUND(MIN(CJ18,MAX(0,$F18-SUMPRODUCT(($AT$3:$BE$3&lt;AZ$3)*$CD18:$CO18))),2))</f>
        <v/>
      </c>
      <c r="CW18">
        <f>IF(CK18&lt;=0,0,ROUND(MIN(CK18,MAX(0,$F18-SUMPRODUCT(($AT$3:$BE$3&lt;BA$3)*$CD18:$CO18))),2))</f>
        <v/>
      </c>
      <c r="CX18">
        <f>IF(CL18&lt;=0,0,ROUND(MIN(CL18,MAX(0,$F18-SUMPRODUCT(($AT$3:$BE$3&lt;BB$3)*$CD18:$CO18))),2))</f>
        <v/>
      </c>
      <c r="CY18">
        <f>IF(CM18&lt;=0,0,ROUND(MIN(CM18,MAX(0,$F18-SUMPRODUCT(($AT$3:$BE$3&lt;BC$3)*$CD18:$CO18))),2))</f>
        <v/>
      </c>
      <c r="CZ18">
        <f>IF(CN18&lt;=0,0,ROUND(MIN(CN18,MAX(0,$F18-SUMPRODUCT(($AT$3:$BE$3&lt;BD$3)*$CD18:$CO18))),2))</f>
        <v/>
      </c>
      <c r="DA18">
        <f>IF(CO18&lt;=0,0,ROUND(MIN(CO18,MAX(0,$F18-SUMPRODUCT(($AT$3:$BE$3&lt;BE$3)*$CD18:$CO18))),2))</f>
        <v/>
      </c>
      <c r="DB18">
        <f>ROUND(AH18-CP18,2)</f>
        <v/>
      </c>
      <c r="DC18">
        <f>ROUND(AI18-CQ18,2)</f>
        <v/>
      </c>
      <c r="DD18">
        <f>ROUND(AJ18-CR18,2)</f>
        <v/>
      </c>
      <c r="DE18">
        <f>ROUND(AK18-CS18,2)</f>
        <v/>
      </c>
      <c r="DF18">
        <f>ROUND(AL18-CT18,2)</f>
        <v/>
      </c>
      <c r="DG18">
        <f>ROUND(AM18-CU18,2)</f>
        <v/>
      </c>
      <c r="DH18">
        <f>ROUND(AN18-CV18,2)</f>
        <v/>
      </c>
      <c r="DI18">
        <f>ROUND(AO18-CW18,2)</f>
        <v/>
      </c>
      <c r="DJ18">
        <f>ROUND(AP18-CX18,2)</f>
        <v/>
      </c>
      <c r="DK18">
        <f>ROUND(AQ18-CY18,2)</f>
        <v/>
      </c>
      <c r="DL18">
        <f>ROUND(AR18-CZ18,2)</f>
        <v/>
      </c>
      <c r="DM18">
        <f>ROUND(AS18-DA18,2)</f>
        <v/>
      </c>
      <c r="DN18">
        <f>MAX(0,ROUND($F18-SUM(CP18:DA18),2))</f>
        <v/>
      </c>
    </row>
    <row r="19">
      <c r="A19" t="n">
        <v>14</v>
      </c>
      <c r="B19" s="29">
        <f>Months!B19</f>
        <v/>
      </c>
      <c r="C19">
        <f>Months!C19</f>
        <v/>
      </c>
      <c r="D19">
        <f>Months!D19</f>
        <v/>
      </c>
      <c r="E19">
        <f>SUM(V19:AG19)</f>
        <v/>
      </c>
      <c r="F19">
        <f>MAX(0,ROUND(C19+D19-E19,2))</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f>IF(AH19&lt;=0,0,ROUND(CP19+MIN(DB19,MAX(0,$DN19-SUMPRODUCT((($BR19:$CC19&gt;BR19)+($BR19:$CC19=BR19)*($AT$2:$BE$2&lt;AT$2))*$DB19:$DM19))),2))</f>
        <v/>
      </c>
      <c r="AU19">
        <f>IF(AI19&lt;=0,0,ROUND(CQ19+MIN(DC19,MAX(0,$DN19-SUMPRODUCT((($BR19:$CC19&gt;BS19)+($BR19:$CC19=BS19)*($AT$2:$BE$2&lt;AU$2))*$DB19:$DM19))),2))</f>
        <v/>
      </c>
      <c r="AV19">
        <f>IF(AJ19&lt;=0,0,ROUND(CR19+MIN(DD19,MAX(0,$DN19-SUMPRODUCT((($BR19:$CC19&gt;BT19)+($BR19:$CC19=BT19)*($AT$2:$BE$2&lt;AV$2))*$DB19:$DM19))),2))</f>
        <v/>
      </c>
      <c r="AW19">
        <f>IF(AK19&lt;=0,0,ROUND(CS19+MIN(DE19,MAX(0,$DN19-SUMPRODUCT((($BR19:$CC19&gt;BU19)+($BR19:$CC19=BU19)*($AT$2:$BE$2&lt;AW$2))*$DB19:$DM19))),2))</f>
        <v/>
      </c>
      <c r="AX19">
        <f>IF(AL19&lt;=0,0,ROUND(CT19+MIN(DF19,MAX(0,$DN19-SUMPRODUCT((($BR19:$CC19&gt;BV19)+($BR19:$CC19=BV19)*($AT$2:$BE$2&lt;AX$2))*$DB19:$DM19))),2))</f>
        <v/>
      </c>
      <c r="AY19">
        <f>IF(AM19&lt;=0,0,ROUND(CU19+MIN(DG19,MAX(0,$DN19-SUMPRODUCT((($BR19:$CC19&gt;BW19)+($BR19:$CC19=BW19)*($AT$2:$BE$2&lt;AY$2))*$DB19:$DM19))),2))</f>
        <v/>
      </c>
      <c r="AZ19">
        <f>IF(AN19&lt;=0,0,ROUND(CV19+MIN(DH19,MAX(0,$DN19-SUMPRODUCT((($BR19:$CC19&gt;BX19)+($BR19:$CC19=BX19)*($AT$2:$BE$2&lt;AZ$2))*$DB19:$DM19))),2))</f>
        <v/>
      </c>
      <c r="BA19">
        <f>IF(AO19&lt;=0,0,ROUND(CW19+MIN(DI19,MAX(0,$DN19-SUMPRODUCT((($BR19:$CC19&gt;BY19)+($BR19:$CC19=BY19)*($AT$2:$BE$2&lt;BA$2))*$DB19:$DM19))),2))</f>
        <v/>
      </c>
      <c r="BB19">
        <f>IF(AP19&lt;=0,0,ROUND(CX19+MIN(DJ19,MAX(0,$DN19-SUMPRODUCT((($BR19:$CC19&gt;BZ19)+($BR19:$CC19=BZ19)*($AT$2:$BE$2&lt;BB$2))*$DB19:$DM19))),2))</f>
        <v/>
      </c>
      <c r="BC19">
        <f>IF(AQ19&lt;=0,0,ROUND(CY19+MIN(DK19,MAX(0,$DN19-SUMPRODUCT((($BR19:$CC19&gt;CA19)+($BR19:$CC19=CA19)*($AT$2:$BE$2&lt;BC$2))*$DB19:$DM19))),2))</f>
        <v/>
      </c>
      <c r="BD19">
        <f>IF(AR19&lt;=0,0,ROUND(CZ19+MIN(DL19,MAX(0,$DN19-SUMPRODUCT((($BR19:$CC19&gt;CB19)+($BR19:$CC19=CB19)*($AT$2:$BE$2&lt;BD$2))*$DB19:$DM19))),2))</f>
        <v/>
      </c>
      <c r="BE19">
        <f>IF(AS19&lt;=0,0,ROUND(DA19+MIN(DM19,MAX(0,$DN19-SUMPRODUCT((($BR19:$CC19&gt;CC19)+($BR19:$CC19=CC19)*($AT$2:$BE$2&lt;BE$2))*$DB19:$DM19))),2))</f>
        <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c r="BR19">
        <f>ROUND(IF($A19&lt;=Debts!$M$5,Debts!$X$5,Debts!$Y$5)*100000,0)*1000000+ROUND(Debts!$Y$5*100000,0)</f>
        <v/>
      </c>
      <c r="BS19">
        <f>ROUND(IF($A19&lt;=Debts!$M$6,Debts!$X$6,Debts!$Y$6)*100000,0)*1000000+ROUND(Debts!$Y$6*100000,0)</f>
        <v/>
      </c>
      <c r="BT19">
        <f>ROUND(IF($A19&lt;=Debts!$M$7,Debts!$X$7,Debts!$Y$7)*100000,0)*1000000+ROUND(Debts!$Y$7*100000,0)</f>
        <v/>
      </c>
      <c r="BU19">
        <f>ROUND(IF($A19&lt;=Debts!$M$8,Debts!$X$8,Debts!$Y$8)*100000,0)*1000000+ROUND(Debts!$Y$8*100000,0)</f>
        <v/>
      </c>
      <c r="BV19">
        <f>ROUND(IF($A19&lt;=Debts!$M$9,Debts!$X$9,Debts!$Y$9)*100000,0)*1000000+ROUND(Debts!$Y$9*100000,0)</f>
        <v/>
      </c>
      <c r="BW19">
        <f>ROUND(IF($A19&lt;=Debts!$M$10,Debts!$X$10,Debts!$Y$10)*100000,0)*1000000+ROUND(Debts!$Y$10*100000,0)</f>
        <v/>
      </c>
      <c r="BX19">
        <f>ROUND(IF($A19&lt;=Debts!$M$11,Debts!$X$11,Debts!$Y$11)*100000,0)*1000000+ROUND(Debts!$Y$11*100000,0)</f>
        <v/>
      </c>
      <c r="BY19">
        <f>ROUND(IF($A19&lt;=Debts!$M$12,Debts!$X$12,Debts!$Y$12)*100000,0)*1000000+ROUND(Debts!$Y$12*100000,0)</f>
        <v/>
      </c>
      <c r="BZ19">
        <f>ROUND(IF($A19&lt;=Debts!$M$13,Debts!$X$13,Debts!$Y$13)*100000,0)*1000000+ROUND(Debts!$Y$13*100000,0)</f>
        <v/>
      </c>
      <c r="CA19">
        <f>ROUND(IF($A19&lt;=Debts!$M$14,Debts!$X$14,Debts!$Y$14)*100000,0)*1000000+ROUND(Debts!$Y$14*100000,0)</f>
        <v/>
      </c>
      <c r="CB19">
        <f>ROUND(IF($A19&lt;=Debts!$M$15,Debts!$X$15,Debts!$Y$15)*100000,0)*1000000+ROUND(Debts!$Y$15*100000,0)</f>
        <v/>
      </c>
      <c r="CC19">
        <f>ROUND(IF($A19&lt;=Debts!$M$16,Debts!$X$16,Debts!$Y$16)*100000,0)*1000000+ROUND(Debts!$Y$16*100000,0)</f>
        <v/>
      </c>
      <c r="CD19">
        <f>IF(OR(AH19&lt;=0,Debts!$AC$5=0,$A19&gt;Debts!$M$5),0,MIN(AH19,MAX(0,ROUNDUP(IF(Debts!$X$5=0,(BF18+J19)/(Debts!$M$5-$A19+1),BF18*(Debts!$X$5/12)/(1-(1+Debts!$X$5/12)^(-(Debts!$M$5-$A19+1)))),2)-V19)))</f>
        <v/>
      </c>
      <c r="CE19">
        <f>IF(OR(AI19&lt;=0,Debts!$AC$6=0,$A19&gt;Debts!$M$6),0,MIN(AI19,MAX(0,ROUNDUP(IF(Debts!$X$6=0,(BG18+K19)/(Debts!$M$6-$A19+1),BG18*(Debts!$X$6/12)/(1-(1+Debts!$X$6/12)^(-(Debts!$M$6-$A19+1)))),2)-W19)))</f>
        <v/>
      </c>
      <c r="CF19">
        <f>IF(OR(AJ19&lt;=0,Debts!$AC$7=0,$A19&gt;Debts!$M$7),0,MIN(AJ19,MAX(0,ROUNDUP(IF(Debts!$X$7=0,(BH18+L19)/(Debts!$M$7-$A19+1),BH18*(Debts!$X$7/12)/(1-(1+Debts!$X$7/12)^(-(Debts!$M$7-$A19+1)))),2)-X19)))</f>
        <v/>
      </c>
      <c r="CG19">
        <f>IF(OR(AK19&lt;=0,Debts!$AC$8=0,$A19&gt;Debts!$M$8),0,MIN(AK19,MAX(0,ROUNDUP(IF(Debts!$X$8=0,(BI18+M19)/(Debts!$M$8-$A19+1),BI18*(Debts!$X$8/12)/(1-(1+Debts!$X$8/12)^(-(Debts!$M$8-$A19+1)))),2)-Y19)))</f>
        <v/>
      </c>
      <c r="CH19">
        <f>IF(OR(AL19&lt;=0,Debts!$AC$9=0,$A19&gt;Debts!$M$9),0,MIN(AL19,MAX(0,ROUNDUP(IF(Debts!$X$9=0,(BJ18+N19)/(Debts!$M$9-$A19+1),BJ18*(Debts!$X$9/12)/(1-(1+Debts!$X$9/12)^(-(Debts!$M$9-$A19+1)))),2)-Z19)))</f>
        <v/>
      </c>
      <c r="CI19">
        <f>IF(OR(AM19&lt;=0,Debts!$AC$10=0,$A19&gt;Debts!$M$10),0,MIN(AM19,MAX(0,ROUNDUP(IF(Debts!$X$10=0,(BK18+O19)/(Debts!$M$10-$A19+1),BK18*(Debts!$X$10/12)/(1-(1+Debts!$X$10/12)^(-(Debts!$M$10-$A19+1)))),2)-AA19)))</f>
        <v/>
      </c>
      <c r="CJ19">
        <f>IF(OR(AN19&lt;=0,Debts!$AC$11=0,$A19&gt;Debts!$M$11),0,MIN(AN19,MAX(0,ROUNDUP(IF(Debts!$X$11=0,(BL18+P19)/(Debts!$M$11-$A19+1),BL18*(Debts!$X$11/12)/(1-(1+Debts!$X$11/12)^(-(Debts!$M$11-$A19+1)))),2)-AB19)))</f>
        <v/>
      </c>
      <c r="CK19">
        <f>IF(OR(AO19&lt;=0,Debts!$AC$12=0,$A19&gt;Debts!$M$12),0,MIN(AO19,MAX(0,ROUNDUP(IF(Debts!$X$12=0,(BM18+Q19)/(Debts!$M$12-$A19+1),BM18*(Debts!$X$12/12)/(1-(1+Debts!$X$12/12)^(-(Debts!$M$12-$A19+1)))),2)-AC19)))</f>
        <v/>
      </c>
      <c r="CL19">
        <f>IF(OR(AP19&lt;=0,Debts!$AC$13=0,$A19&gt;Debts!$M$13),0,MIN(AP19,MAX(0,ROUNDUP(IF(Debts!$X$13=0,(BN18+R19)/(Debts!$M$13-$A19+1),BN18*(Debts!$X$13/12)/(1-(1+Debts!$X$13/12)^(-(Debts!$M$13-$A19+1)))),2)-AD19)))</f>
        <v/>
      </c>
      <c r="CM19">
        <f>IF(OR(AQ19&lt;=0,Debts!$AC$14=0,$A19&gt;Debts!$M$14),0,MIN(AQ19,MAX(0,ROUNDUP(IF(Debts!$X$14=0,(BO18+S19)/(Debts!$M$14-$A19+1),BO18*(Debts!$X$14/12)/(1-(1+Debts!$X$14/12)^(-(Debts!$M$14-$A19+1)))),2)-AE19)))</f>
        <v/>
      </c>
      <c r="CN19">
        <f>IF(OR(AR19&lt;=0,Debts!$AC$15=0,$A19&gt;Debts!$M$15),0,MIN(AR19,MAX(0,ROUNDUP(IF(Debts!$X$15=0,(BP18+T19)/(Debts!$M$15-$A19+1),BP18*(Debts!$X$15/12)/(1-(1+Debts!$X$15/12)^(-(Debts!$M$15-$A19+1)))),2)-AF19)))</f>
        <v/>
      </c>
      <c r="CO19">
        <f>IF(OR(AS19&lt;=0,Debts!$AC$16=0,$A19&gt;Debts!$M$16),0,MIN(AS19,MAX(0,ROUNDUP(IF(Debts!$X$16=0,(BQ18+U19)/(Debts!$M$16-$A19+1),BQ18*(Debts!$X$16/12)/(1-(1+Debts!$X$16/12)^(-(Debts!$M$16-$A19+1)))),2)-AG19)))</f>
        <v/>
      </c>
      <c r="CP19">
        <f>IF(CD19&lt;=0,0,ROUND(MIN(CD19,MAX(0,$F19-SUMPRODUCT(($AT$3:$BE$3&lt;AT$3)*$CD19:$CO19))),2))</f>
        <v/>
      </c>
      <c r="CQ19">
        <f>IF(CE19&lt;=0,0,ROUND(MIN(CE19,MAX(0,$F19-SUMPRODUCT(($AT$3:$BE$3&lt;AU$3)*$CD19:$CO19))),2))</f>
        <v/>
      </c>
      <c r="CR19">
        <f>IF(CF19&lt;=0,0,ROUND(MIN(CF19,MAX(0,$F19-SUMPRODUCT(($AT$3:$BE$3&lt;AV$3)*$CD19:$CO19))),2))</f>
        <v/>
      </c>
      <c r="CS19">
        <f>IF(CG19&lt;=0,0,ROUND(MIN(CG19,MAX(0,$F19-SUMPRODUCT(($AT$3:$BE$3&lt;AW$3)*$CD19:$CO19))),2))</f>
        <v/>
      </c>
      <c r="CT19">
        <f>IF(CH19&lt;=0,0,ROUND(MIN(CH19,MAX(0,$F19-SUMPRODUCT(($AT$3:$BE$3&lt;AX$3)*$CD19:$CO19))),2))</f>
        <v/>
      </c>
      <c r="CU19">
        <f>IF(CI19&lt;=0,0,ROUND(MIN(CI19,MAX(0,$F19-SUMPRODUCT(($AT$3:$BE$3&lt;AY$3)*$CD19:$CO19))),2))</f>
        <v/>
      </c>
      <c r="CV19">
        <f>IF(CJ19&lt;=0,0,ROUND(MIN(CJ19,MAX(0,$F19-SUMPRODUCT(($AT$3:$BE$3&lt;AZ$3)*$CD19:$CO19))),2))</f>
        <v/>
      </c>
      <c r="CW19">
        <f>IF(CK19&lt;=0,0,ROUND(MIN(CK19,MAX(0,$F19-SUMPRODUCT(($AT$3:$BE$3&lt;BA$3)*$CD19:$CO19))),2))</f>
        <v/>
      </c>
      <c r="CX19">
        <f>IF(CL19&lt;=0,0,ROUND(MIN(CL19,MAX(0,$F19-SUMPRODUCT(($AT$3:$BE$3&lt;BB$3)*$CD19:$CO19))),2))</f>
        <v/>
      </c>
      <c r="CY19">
        <f>IF(CM19&lt;=0,0,ROUND(MIN(CM19,MAX(0,$F19-SUMPRODUCT(($AT$3:$BE$3&lt;BC$3)*$CD19:$CO19))),2))</f>
        <v/>
      </c>
      <c r="CZ19">
        <f>IF(CN19&lt;=0,0,ROUND(MIN(CN19,MAX(0,$F19-SUMPRODUCT(($AT$3:$BE$3&lt;BD$3)*$CD19:$CO19))),2))</f>
        <v/>
      </c>
      <c r="DA19">
        <f>IF(CO19&lt;=0,0,ROUND(MIN(CO19,MAX(0,$F19-SUMPRODUCT(($AT$3:$BE$3&lt;BE$3)*$CD19:$CO19))),2))</f>
        <v/>
      </c>
      <c r="DB19">
        <f>ROUND(AH19-CP19,2)</f>
        <v/>
      </c>
      <c r="DC19">
        <f>ROUND(AI19-CQ19,2)</f>
        <v/>
      </c>
      <c r="DD19">
        <f>ROUND(AJ19-CR19,2)</f>
        <v/>
      </c>
      <c r="DE19">
        <f>ROUND(AK19-CS19,2)</f>
        <v/>
      </c>
      <c r="DF19">
        <f>ROUND(AL19-CT19,2)</f>
        <v/>
      </c>
      <c r="DG19">
        <f>ROUND(AM19-CU19,2)</f>
        <v/>
      </c>
      <c r="DH19">
        <f>ROUND(AN19-CV19,2)</f>
        <v/>
      </c>
      <c r="DI19">
        <f>ROUND(AO19-CW19,2)</f>
        <v/>
      </c>
      <c r="DJ19">
        <f>ROUND(AP19-CX19,2)</f>
        <v/>
      </c>
      <c r="DK19">
        <f>ROUND(AQ19-CY19,2)</f>
        <v/>
      </c>
      <c r="DL19">
        <f>ROUND(AR19-CZ19,2)</f>
        <v/>
      </c>
      <c r="DM19">
        <f>ROUND(AS19-DA19,2)</f>
        <v/>
      </c>
      <c r="DN19">
        <f>MAX(0,ROUND($F19-SUM(CP19:DA19),2))</f>
        <v/>
      </c>
    </row>
    <row r="20">
      <c r="A20" t="n">
        <v>15</v>
      </c>
      <c r="B20" s="29">
        <f>Months!B20</f>
        <v/>
      </c>
      <c r="C20">
        <f>Months!C20</f>
        <v/>
      </c>
      <c r="D20">
        <f>Months!D20</f>
        <v/>
      </c>
      <c r="E20">
        <f>SUM(V20:AG20)</f>
        <v/>
      </c>
      <c r="F20">
        <f>MAX(0,ROUND(C20+D20-E20,2))</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f>IF(AH20&lt;=0,0,ROUND(CP20+MIN(DB20,MAX(0,$DN20-SUMPRODUCT((($BR20:$CC20&gt;BR20)+($BR20:$CC20=BR20)*($AT$2:$BE$2&lt;AT$2))*$DB20:$DM20))),2))</f>
        <v/>
      </c>
      <c r="AU20">
        <f>IF(AI20&lt;=0,0,ROUND(CQ20+MIN(DC20,MAX(0,$DN20-SUMPRODUCT((($BR20:$CC20&gt;BS20)+($BR20:$CC20=BS20)*($AT$2:$BE$2&lt;AU$2))*$DB20:$DM20))),2))</f>
        <v/>
      </c>
      <c r="AV20">
        <f>IF(AJ20&lt;=0,0,ROUND(CR20+MIN(DD20,MAX(0,$DN20-SUMPRODUCT((($BR20:$CC20&gt;BT20)+($BR20:$CC20=BT20)*($AT$2:$BE$2&lt;AV$2))*$DB20:$DM20))),2))</f>
        <v/>
      </c>
      <c r="AW20">
        <f>IF(AK20&lt;=0,0,ROUND(CS20+MIN(DE20,MAX(0,$DN20-SUMPRODUCT((($BR20:$CC20&gt;BU20)+($BR20:$CC20=BU20)*($AT$2:$BE$2&lt;AW$2))*$DB20:$DM20))),2))</f>
        <v/>
      </c>
      <c r="AX20">
        <f>IF(AL20&lt;=0,0,ROUND(CT20+MIN(DF20,MAX(0,$DN20-SUMPRODUCT((($BR20:$CC20&gt;BV20)+($BR20:$CC20=BV20)*($AT$2:$BE$2&lt;AX$2))*$DB20:$DM20))),2))</f>
        <v/>
      </c>
      <c r="AY20">
        <f>IF(AM20&lt;=0,0,ROUND(CU20+MIN(DG20,MAX(0,$DN20-SUMPRODUCT((($BR20:$CC20&gt;BW20)+($BR20:$CC20=BW20)*($AT$2:$BE$2&lt;AY$2))*$DB20:$DM20))),2))</f>
        <v/>
      </c>
      <c r="AZ20">
        <f>IF(AN20&lt;=0,0,ROUND(CV20+MIN(DH20,MAX(0,$DN20-SUMPRODUCT((($BR20:$CC20&gt;BX20)+($BR20:$CC20=BX20)*($AT$2:$BE$2&lt;AZ$2))*$DB20:$DM20))),2))</f>
        <v/>
      </c>
      <c r="BA20">
        <f>IF(AO20&lt;=0,0,ROUND(CW20+MIN(DI20,MAX(0,$DN20-SUMPRODUCT((($BR20:$CC20&gt;BY20)+($BR20:$CC20=BY20)*($AT$2:$BE$2&lt;BA$2))*$DB20:$DM20))),2))</f>
        <v/>
      </c>
      <c r="BB20">
        <f>IF(AP20&lt;=0,0,ROUND(CX20+MIN(DJ20,MAX(0,$DN20-SUMPRODUCT((($BR20:$CC20&gt;BZ20)+($BR20:$CC20=BZ20)*($AT$2:$BE$2&lt;BB$2))*$DB20:$DM20))),2))</f>
        <v/>
      </c>
      <c r="BC20">
        <f>IF(AQ20&lt;=0,0,ROUND(CY20+MIN(DK20,MAX(0,$DN20-SUMPRODUCT((($BR20:$CC20&gt;CA20)+($BR20:$CC20=CA20)*($AT$2:$BE$2&lt;BC$2))*$DB20:$DM20))),2))</f>
        <v/>
      </c>
      <c r="BD20">
        <f>IF(AR20&lt;=0,0,ROUND(CZ20+MIN(DL20,MAX(0,$DN20-SUMPRODUCT((($BR20:$CC20&gt;CB20)+($BR20:$CC20=CB20)*($AT$2:$BE$2&lt;BD$2))*$DB20:$DM20))),2))</f>
        <v/>
      </c>
      <c r="BE20">
        <f>IF(AS20&lt;=0,0,ROUND(DA20+MIN(DM20,MAX(0,$DN20-SUMPRODUCT((($BR20:$CC20&gt;CC20)+($BR20:$CC20=CC20)*($AT$2:$BE$2&lt;BE$2))*$DB20:$DM20))),2))</f>
        <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c r="BR20">
        <f>ROUND(IF($A20&lt;=Debts!$M$5,Debts!$X$5,Debts!$Y$5)*100000,0)*1000000+ROUND(Debts!$Y$5*100000,0)</f>
        <v/>
      </c>
      <c r="BS20">
        <f>ROUND(IF($A20&lt;=Debts!$M$6,Debts!$X$6,Debts!$Y$6)*100000,0)*1000000+ROUND(Debts!$Y$6*100000,0)</f>
        <v/>
      </c>
      <c r="BT20">
        <f>ROUND(IF($A20&lt;=Debts!$M$7,Debts!$X$7,Debts!$Y$7)*100000,0)*1000000+ROUND(Debts!$Y$7*100000,0)</f>
        <v/>
      </c>
      <c r="BU20">
        <f>ROUND(IF($A20&lt;=Debts!$M$8,Debts!$X$8,Debts!$Y$8)*100000,0)*1000000+ROUND(Debts!$Y$8*100000,0)</f>
        <v/>
      </c>
      <c r="BV20">
        <f>ROUND(IF($A20&lt;=Debts!$M$9,Debts!$X$9,Debts!$Y$9)*100000,0)*1000000+ROUND(Debts!$Y$9*100000,0)</f>
        <v/>
      </c>
      <c r="BW20">
        <f>ROUND(IF($A20&lt;=Debts!$M$10,Debts!$X$10,Debts!$Y$10)*100000,0)*1000000+ROUND(Debts!$Y$10*100000,0)</f>
        <v/>
      </c>
      <c r="BX20">
        <f>ROUND(IF($A20&lt;=Debts!$M$11,Debts!$X$11,Debts!$Y$11)*100000,0)*1000000+ROUND(Debts!$Y$11*100000,0)</f>
        <v/>
      </c>
      <c r="BY20">
        <f>ROUND(IF($A20&lt;=Debts!$M$12,Debts!$X$12,Debts!$Y$12)*100000,0)*1000000+ROUND(Debts!$Y$12*100000,0)</f>
        <v/>
      </c>
      <c r="BZ20">
        <f>ROUND(IF($A20&lt;=Debts!$M$13,Debts!$X$13,Debts!$Y$13)*100000,0)*1000000+ROUND(Debts!$Y$13*100000,0)</f>
        <v/>
      </c>
      <c r="CA20">
        <f>ROUND(IF($A20&lt;=Debts!$M$14,Debts!$X$14,Debts!$Y$14)*100000,0)*1000000+ROUND(Debts!$Y$14*100000,0)</f>
        <v/>
      </c>
      <c r="CB20">
        <f>ROUND(IF($A20&lt;=Debts!$M$15,Debts!$X$15,Debts!$Y$15)*100000,0)*1000000+ROUND(Debts!$Y$15*100000,0)</f>
        <v/>
      </c>
      <c r="CC20">
        <f>ROUND(IF($A20&lt;=Debts!$M$16,Debts!$X$16,Debts!$Y$16)*100000,0)*1000000+ROUND(Debts!$Y$16*100000,0)</f>
        <v/>
      </c>
      <c r="CD20">
        <f>IF(OR(AH20&lt;=0,Debts!$AC$5=0,$A20&gt;Debts!$M$5),0,MIN(AH20,MAX(0,ROUNDUP(IF(Debts!$X$5=0,(BF19+J20)/(Debts!$M$5-$A20+1),BF19*(Debts!$X$5/12)/(1-(1+Debts!$X$5/12)^(-(Debts!$M$5-$A20+1)))),2)-V20)))</f>
        <v/>
      </c>
      <c r="CE20">
        <f>IF(OR(AI20&lt;=0,Debts!$AC$6=0,$A20&gt;Debts!$M$6),0,MIN(AI20,MAX(0,ROUNDUP(IF(Debts!$X$6=0,(BG19+K20)/(Debts!$M$6-$A20+1),BG19*(Debts!$X$6/12)/(1-(1+Debts!$X$6/12)^(-(Debts!$M$6-$A20+1)))),2)-W20)))</f>
        <v/>
      </c>
      <c r="CF20">
        <f>IF(OR(AJ20&lt;=0,Debts!$AC$7=0,$A20&gt;Debts!$M$7),0,MIN(AJ20,MAX(0,ROUNDUP(IF(Debts!$X$7=0,(BH19+L20)/(Debts!$M$7-$A20+1),BH19*(Debts!$X$7/12)/(1-(1+Debts!$X$7/12)^(-(Debts!$M$7-$A20+1)))),2)-X20)))</f>
        <v/>
      </c>
      <c r="CG20">
        <f>IF(OR(AK20&lt;=0,Debts!$AC$8=0,$A20&gt;Debts!$M$8),0,MIN(AK20,MAX(0,ROUNDUP(IF(Debts!$X$8=0,(BI19+M20)/(Debts!$M$8-$A20+1),BI19*(Debts!$X$8/12)/(1-(1+Debts!$X$8/12)^(-(Debts!$M$8-$A20+1)))),2)-Y20)))</f>
        <v/>
      </c>
      <c r="CH20">
        <f>IF(OR(AL20&lt;=0,Debts!$AC$9=0,$A20&gt;Debts!$M$9),0,MIN(AL20,MAX(0,ROUNDUP(IF(Debts!$X$9=0,(BJ19+N20)/(Debts!$M$9-$A20+1),BJ19*(Debts!$X$9/12)/(1-(1+Debts!$X$9/12)^(-(Debts!$M$9-$A20+1)))),2)-Z20)))</f>
        <v/>
      </c>
      <c r="CI20">
        <f>IF(OR(AM20&lt;=0,Debts!$AC$10=0,$A20&gt;Debts!$M$10),0,MIN(AM20,MAX(0,ROUNDUP(IF(Debts!$X$10=0,(BK19+O20)/(Debts!$M$10-$A20+1),BK19*(Debts!$X$10/12)/(1-(1+Debts!$X$10/12)^(-(Debts!$M$10-$A20+1)))),2)-AA20)))</f>
        <v/>
      </c>
      <c r="CJ20">
        <f>IF(OR(AN20&lt;=0,Debts!$AC$11=0,$A20&gt;Debts!$M$11),0,MIN(AN20,MAX(0,ROUNDUP(IF(Debts!$X$11=0,(BL19+P20)/(Debts!$M$11-$A20+1),BL19*(Debts!$X$11/12)/(1-(1+Debts!$X$11/12)^(-(Debts!$M$11-$A20+1)))),2)-AB20)))</f>
        <v/>
      </c>
      <c r="CK20">
        <f>IF(OR(AO20&lt;=0,Debts!$AC$12=0,$A20&gt;Debts!$M$12),0,MIN(AO20,MAX(0,ROUNDUP(IF(Debts!$X$12=0,(BM19+Q20)/(Debts!$M$12-$A20+1),BM19*(Debts!$X$12/12)/(1-(1+Debts!$X$12/12)^(-(Debts!$M$12-$A20+1)))),2)-AC20)))</f>
        <v/>
      </c>
      <c r="CL20">
        <f>IF(OR(AP20&lt;=0,Debts!$AC$13=0,$A20&gt;Debts!$M$13),0,MIN(AP20,MAX(0,ROUNDUP(IF(Debts!$X$13=0,(BN19+R20)/(Debts!$M$13-$A20+1),BN19*(Debts!$X$13/12)/(1-(1+Debts!$X$13/12)^(-(Debts!$M$13-$A20+1)))),2)-AD20)))</f>
        <v/>
      </c>
      <c r="CM20">
        <f>IF(OR(AQ20&lt;=0,Debts!$AC$14=0,$A20&gt;Debts!$M$14),0,MIN(AQ20,MAX(0,ROUNDUP(IF(Debts!$X$14=0,(BO19+S20)/(Debts!$M$14-$A20+1),BO19*(Debts!$X$14/12)/(1-(1+Debts!$X$14/12)^(-(Debts!$M$14-$A20+1)))),2)-AE20)))</f>
        <v/>
      </c>
      <c r="CN20">
        <f>IF(OR(AR20&lt;=0,Debts!$AC$15=0,$A20&gt;Debts!$M$15),0,MIN(AR20,MAX(0,ROUNDUP(IF(Debts!$X$15=0,(BP19+T20)/(Debts!$M$15-$A20+1),BP19*(Debts!$X$15/12)/(1-(1+Debts!$X$15/12)^(-(Debts!$M$15-$A20+1)))),2)-AF20)))</f>
        <v/>
      </c>
      <c r="CO20">
        <f>IF(OR(AS20&lt;=0,Debts!$AC$16=0,$A20&gt;Debts!$M$16),0,MIN(AS20,MAX(0,ROUNDUP(IF(Debts!$X$16=0,(BQ19+U20)/(Debts!$M$16-$A20+1),BQ19*(Debts!$X$16/12)/(1-(1+Debts!$X$16/12)^(-(Debts!$M$16-$A20+1)))),2)-AG20)))</f>
        <v/>
      </c>
      <c r="CP20">
        <f>IF(CD20&lt;=0,0,ROUND(MIN(CD20,MAX(0,$F20-SUMPRODUCT(($AT$3:$BE$3&lt;AT$3)*$CD20:$CO20))),2))</f>
        <v/>
      </c>
      <c r="CQ20">
        <f>IF(CE20&lt;=0,0,ROUND(MIN(CE20,MAX(0,$F20-SUMPRODUCT(($AT$3:$BE$3&lt;AU$3)*$CD20:$CO20))),2))</f>
        <v/>
      </c>
      <c r="CR20">
        <f>IF(CF20&lt;=0,0,ROUND(MIN(CF20,MAX(0,$F20-SUMPRODUCT(($AT$3:$BE$3&lt;AV$3)*$CD20:$CO20))),2))</f>
        <v/>
      </c>
      <c r="CS20">
        <f>IF(CG20&lt;=0,0,ROUND(MIN(CG20,MAX(0,$F20-SUMPRODUCT(($AT$3:$BE$3&lt;AW$3)*$CD20:$CO20))),2))</f>
        <v/>
      </c>
      <c r="CT20">
        <f>IF(CH20&lt;=0,0,ROUND(MIN(CH20,MAX(0,$F20-SUMPRODUCT(($AT$3:$BE$3&lt;AX$3)*$CD20:$CO20))),2))</f>
        <v/>
      </c>
      <c r="CU20">
        <f>IF(CI20&lt;=0,0,ROUND(MIN(CI20,MAX(0,$F20-SUMPRODUCT(($AT$3:$BE$3&lt;AY$3)*$CD20:$CO20))),2))</f>
        <v/>
      </c>
      <c r="CV20">
        <f>IF(CJ20&lt;=0,0,ROUND(MIN(CJ20,MAX(0,$F20-SUMPRODUCT(($AT$3:$BE$3&lt;AZ$3)*$CD20:$CO20))),2))</f>
        <v/>
      </c>
      <c r="CW20">
        <f>IF(CK20&lt;=0,0,ROUND(MIN(CK20,MAX(0,$F20-SUMPRODUCT(($AT$3:$BE$3&lt;BA$3)*$CD20:$CO20))),2))</f>
        <v/>
      </c>
      <c r="CX20">
        <f>IF(CL20&lt;=0,0,ROUND(MIN(CL20,MAX(0,$F20-SUMPRODUCT(($AT$3:$BE$3&lt;BB$3)*$CD20:$CO20))),2))</f>
        <v/>
      </c>
      <c r="CY20">
        <f>IF(CM20&lt;=0,0,ROUND(MIN(CM20,MAX(0,$F20-SUMPRODUCT(($AT$3:$BE$3&lt;BC$3)*$CD20:$CO20))),2))</f>
        <v/>
      </c>
      <c r="CZ20">
        <f>IF(CN20&lt;=0,0,ROUND(MIN(CN20,MAX(0,$F20-SUMPRODUCT(($AT$3:$BE$3&lt;BD$3)*$CD20:$CO20))),2))</f>
        <v/>
      </c>
      <c r="DA20">
        <f>IF(CO20&lt;=0,0,ROUND(MIN(CO20,MAX(0,$F20-SUMPRODUCT(($AT$3:$BE$3&lt;BE$3)*$CD20:$CO20))),2))</f>
        <v/>
      </c>
      <c r="DB20">
        <f>ROUND(AH20-CP20,2)</f>
        <v/>
      </c>
      <c r="DC20">
        <f>ROUND(AI20-CQ20,2)</f>
        <v/>
      </c>
      <c r="DD20">
        <f>ROUND(AJ20-CR20,2)</f>
        <v/>
      </c>
      <c r="DE20">
        <f>ROUND(AK20-CS20,2)</f>
        <v/>
      </c>
      <c r="DF20">
        <f>ROUND(AL20-CT20,2)</f>
        <v/>
      </c>
      <c r="DG20">
        <f>ROUND(AM20-CU20,2)</f>
        <v/>
      </c>
      <c r="DH20">
        <f>ROUND(AN20-CV20,2)</f>
        <v/>
      </c>
      <c r="DI20">
        <f>ROUND(AO20-CW20,2)</f>
        <v/>
      </c>
      <c r="DJ20">
        <f>ROUND(AP20-CX20,2)</f>
        <v/>
      </c>
      <c r="DK20">
        <f>ROUND(AQ20-CY20,2)</f>
        <v/>
      </c>
      <c r="DL20">
        <f>ROUND(AR20-CZ20,2)</f>
        <v/>
      </c>
      <c r="DM20">
        <f>ROUND(AS20-DA20,2)</f>
        <v/>
      </c>
      <c r="DN20">
        <f>MAX(0,ROUND($F20-SUM(CP20:DA20),2))</f>
        <v/>
      </c>
    </row>
    <row r="21">
      <c r="A21" t="n">
        <v>16</v>
      </c>
      <c r="B21" s="29">
        <f>Months!B21</f>
        <v/>
      </c>
      <c r="C21">
        <f>Months!C21</f>
        <v/>
      </c>
      <c r="D21">
        <f>Months!D21</f>
        <v/>
      </c>
      <c r="E21">
        <f>SUM(V21:AG21)</f>
        <v/>
      </c>
      <c r="F21">
        <f>MAX(0,ROUND(C21+D21-E21,2))</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f>IF(AH21&lt;=0,0,ROUND(CP21+MIN(DB21,MAX(0,$DN21-SUMPRODUCT((($BR21:$CC21&gt;BR21)+($BR21:$CC21=BR21)*($AT$2:$BE$2&lt;AT$2))*$DB21:$DM21))),2))</f>
        <v/>
      </c>
      <c r="AU21">
        <f>IF(AI21&lt;=0,0,ROUND(CQ21+MIN(DC21,MAX(0,$DN21-SUMPRODUCT((($BR21:$CC21&gt;BS21)+($BR21:$CC21=BS21)*($AT$2:$BE$2&lt;AU$2))*$DB21:$DM21))),2))</f>
        <v/>
      </c>
      <c r="AV21">
        <f>IF(AJ21&lt;=0,0,ROUND(CR21+MIN(DD21,MAX(0,$DN21-SUMPRODUCT((($BR21:$CC21&gt;BT21)+($BR21:$CC21=BT21)*($AT$2:$BE$2&lt;AV$2))*$DB21:$DM21))),2))</f>
        <v/>
      </c>
      <c r="AW21">
        <f>IF(AK21&lt;=0,0,ROUND(CS21+MIN(DE21,MAX(0,$DN21-SUMPRODUCT((($BR21:$CC21&gt;BU21)+($BR21:$CC21=BU21)*($AT$2:$BE$2&lt;AW$2))*$DB21:$DM21))),2))</f>
        <v/>
      </c>
      <c r="AX21">
        <f>IF(AL21&lt;=0,0,ROUND(CT21+MIN(DF21,MAX(0,$DN21-SUMPRODUCT((($BR21:$CC21&gt;BV21)+($BR21:$CC21=BV21)*($AT$2:$BE$2&lt;AX$2))*$DB21:$DM21))),2))</f>
        <v/>
      </c>
      <c r="AY21">
        <f>IF(AM21&lt;=0,0,ROUND(CU21+MIN(DG21,MAX(0,$DN21-SUMPRODUCT((($BR21:$CC21&gt;BW21)+($BR21:$CC21=BW21)*($AT$2:$BE$2&lt;AY$2))*$DB21:$DM21))),2))</f>
        <v/>
      </c>
      <c r="AZ21">
        <f>IF(AN21&lt;=0,0,ROUND(CV21+MIN(DH21,MAX(0,$DN21-SUMPRODUCT((($BR21:$CC21&gt;BX21)+($BR21:$CC21=BX21)*($AT$2:$BE$2&lt;AZ$2))*$DB21:$DM21))),2))</f>
        <v/>
      </c>
      <c r="BA21">
        <f>IF(AO21&lt;=0,0,ROUND(CW21+MIN(DI21,MAX(0,$DN21-SUMPRODUCT((($BR21:$CC21&gt;BY21)+($BR21:$CC21=BY21)*($AT$2:$BE$2&lt;BA$2))*$DB21:$DM21))),2))</f>
        <v/>
      </c>
      <c r="BB21">
        <f>IF(AP21&lt;=0,0,ROUND(CX21+MIN(DJ21,MAX(0,$DN21-SUMPRODUCT((($BR21:$CC21&gt;BZ21)+($BR21:$CC21=BZ21)*($AT$2:$BE$2&lt;BB$2))*$DB21:$DM21))),2))</f>
        <v/>
      </c>
      <c r="BC21">
        <f>IF(AQ21&lt;=0,0,ROUND(CY21+MIN(DK21,MAX(0,$DN21-SUMPRODUCT((($BR21:$CC21&gt;CA21)+($BR21:$CC21=CA21)*($AT$2:$BE$2&lt;BC$2))*$DB21:$DM21))),2))</f>
        <v/>
      </c>
      <c r="BD21">
        <f>IF(AR21&lt;=0,0,ROUND(CZ21+MIN(DL21,MAX(0,$DN21-SUMPRODUCT((($BR21:$CC21&gt;CB21)+($BR21:$CC21=CB21)*($AT$2:$BE$2&lt;BD$2))*$DB21:$DM21))),2))</f>
        <v/>
      </c>
      <c r="BE21">
        <f>IF(AS21&lt;=0,0,ROUND(DA21+MIN(DM21,MAX(0,$DN21-SUMPRODUCT((($BR21:$CC21&gt;CC21)+($BR21:$CC21=CC21)*($AT$2:$BE$2&lt;BE$2))*$DB21:$DM21))),2))</f>
        <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c r="BR21">
        <f>ROUND(IF($A21&lt;=Debts!$M$5,Debts!$X$5,Debts!$Y$5)*100000,0)*1000000+ROUND(Debts!$Y$5*100000,0)</f>
        <v/>
      </c>
      <c r="BS21">
        <f>ROUND(IF($A21&lt;=Debts!$M$6,Debts!$X$6,Debts!$Y$6)*100000,0)*1000000+ROUND(Debts!$Y$6*100000,0)</f>
        <v/>
      </c>
      <c r="BT21">
        <f>ROUND(IF($A21&lt;=Debts!$M$7,Debts!$X$7,Debts!$Y$7)*100000,0)*1000000+ROUND(Debts!$Y$7*100000,0)</f>
        <v/>
      </c>
      <c r="BU21">
        <f>ROUND(IF($A21&lt;=Debts!$M$8,Debts!$X$8,Debts!$Y$8)*100000,0)*1000000+ROUND(Debts!$Y$8*100000,0)</f>
        <v/>
      </c>
      <c r="BV21">
        <f>ROUND(IF($A21&lt;=Debts!$M$9,Debts!$X$9,Debts!$Y$9)*100000,0)*1000000+ROUND(Debts!$Y$9*100000,0)</f>
        <v/>
      </c>
      <c r="BW21">
        <f>ROUND(IF($A21&lt;=Debts!$M$10,Debts!$X$10,Debts!$Y$10)*100000,0)*1000000+ROUND(Debts!$Y$10*100000,0)</f>
        <v/>
      </c>
      <c r="BX21">
        <f>ROUND(IF($A21&lt;=Debts!$M$11,Debts!$X$11,Debts!$Y$11)*100000,0)*1000000+ROUND(Debts!$Y$11*100000,0)</f>
        <v/>
      </c>
      <c r="BY21">
        <f>ROUND(IF($A21&lt;=Debts!$M$12,Debts!$X$12,Debts!$Y$12)*100000,0)*1000000+ROUND(Debts!$Y$12*100000,0)</f>
        <v/>
      </c>
      <c r="BZ21">
        <f>ROUND(IF($A21&lt;=Debts!$M$13,Debts!$X$13,Debts!$Y$13)*100000,0)*1000000+ROUND(Debts!$Y$13*100000,0)</f>
        <v/>
      </c>
      <c r="CA21">
        <f>ROUND(IF($A21&lt;=Debts!$M$14,Debts!$X$14,Debts!$Y$14)*100000,0)*1000000+ROUND(Debts!$Y$14*100000,0)</f>
        <v/>
      </c>
      <c r="CB21">
        <f>ROUND(IF($A21&lt;=Debts!$M$15,Debts!$X$15,Debts!$Y$15)*100000,0)*1000000+ROUND(Debts!$Y$15*100000,0)</f>
        <v/>
      </c>
      <c r="CC21">
        <f>ROUND(IF($A21&lt;=Debts!$M$16,Debts!$X$16,Debts!$Y$16)*100000,0)*1000000+ROUND(Debts!$Y$16*100000,0)</f>
        <v/>
      </c>
      <c r="CD21">
        <f>IF(OR(AH21&lt;=0,Debts!$AC$5=0,$A21&gt;Debts!$M$5),0,MIN(AH21,MAX(0,ROUNDUP(IF(Debts!$X$5=0,(BF20+J21)/(Debts!$M$5-$A21+1),BF20*(Debts!$X$5/12)/(1-(1+Debts!$X$5/12)^(-(Debts!$M$5-$A21+1)))),2)-V21)))</f>
        <v/>
      </c>
      <c r="CE21">
        <f>IF(OR(AI21&lt;=0,Debts!$AC$6=0,$A21&gt;Debts!$M$6),0,MIN(AI21,MAX(0,ROUNDUP(IF(Debts!$X$6=0,(BG20+K21)/(Debts!$M$6-$A21+1),BG20*(Debts!$X$6/12)/(1-(1+Debts!$X$6/12)^(-(Debts!$M$6-$A21+1)))),2)-W21)))</f>
        <v/>
      </c>
      <c r="CF21">
        <f>IF(OR(AJ21&lt;=0,Debts!$AC$7=0,$A21&gt;Debts!$M$7),0,MIN(AJ21,MAX(0,ROUNDUP(IF(Debts!$X$7=0,(BH20+L21)/(Debts!$M$7-$A21+1),BH20*(Debts!$X$7/12)/(1-(1+Debts!$X$7/12)^(-(Debts!$M$7-$A21+1)))),2)-X21)))</f>
        <v/>
      </c>
      <c r="CG21">
        <f>IF(OR(AK21&lt;=0,Debts!$AC$8=0,$A21&gt;Debts!$M$8),0,MIN(AK21,MAX(0,ROUNDUP(IF(Debts!$X$8=0,(BI20+M21)/(Debts!$M$8-$A21+1),BI20*(Debts!$X$8/12)/(1-(1+Debts!$X$8/12)^(-(Debts!$M$8-$A21+1)))),2)-Y21)))</f>
        <v/>
      </c>
      <c r="CH21">
        <f>IF(OR(AL21&lt;=0,Debts!$AC$9=0,$A21&gt;Debts!$M$9),0,MIN(AL21,MAX(0,ROUNDUP(IF(Debts!$X$9=0,(BJ20+N21)/(Debts!$M$9-$A21+1),BJ20*(Debts!$X$9/12)/(1-(1+Debts!$X$9/12)^(-(Debts!$M$9-$A21+1)))),2)-Z21)))</f>
        <v/>
      </c>
      <c r="CI21">
        <f>IF(OR(AM21&lt;=0,Debts!$AC$10=0,$A21&gt;Debts!$M$10),0,MIN(AM21,MAX(0,ROUNDUP(IF(Debts!$X$10=0,(BK20+O21)/(Debts!$M$10-$A21+1),BK20*(Debts!$X$10/12)/(1-(1+Debts!$X$10/12)^(-(Debts!$M$10-$A21+1)))),2)-AA21)))</f>
        <v/>
      </c>
      <c r="CJ21">
        <f>IF(OR(AN21&lt;=0,Debts!$AC$11=0,$A21&gt;Debts!$M$11),0,MIN(AN21,MAX(0,ROUNDUP(IF(Debts!$X$11=0,(BL20+P21)/(Debts!$M$11-$A21+1),BL20*(Debts!$X$11/12)/(1-(1+Debts!$X$11/12)^(-(Debts!$M$11-$A21+1)))),2)-AB21)))</f>
        <v/>
      </c>
      <c r="CK21">
        <f>IF(OR(AO21&lt;=0,Debts!$AC$12=0,$A21&gt;Debts!$M$12),0,MIN(AO21,MAX(0,ROUNDUP(IF(Debts!$X$12=0,(BM20+Q21)/(Debts!$M$12-$A21+1),BM20*(Debts!$X$12/12)/(1-(1+Debts!$X$12/12)^(-(Debts!$M$12-$A21+1)))),2)-AC21)))</f>
        <v/>
      </c>
      <c r="CL21">
        <f>IF(OR(AP21&lt;=0,Debts!$AC$13=0,$A21&gt;Debts!$M$13),0,MIN(AP21,MAX(0,ROUNDUP(IF(Debts!$X$13=0,(BN20+R21)/(Debts!$M$13-$A21+1),BN20*(Debts!$X$13/12)/(1-(1+Debts!$X$13/12)^(-(Debts!$M$13-$A21+1)))),2)-AD21)))</f>
        <v/>
      </c>
      <c r="CM21">
        <f>IF(OR(AQ21&lt;=0,Debts!$AC$14=0,$A21&gt;Debts!$M$14),0,MIN(AQ21,MAX(0,ROUNDUP(IF(Debts!$X$14=0,(BO20+S21)/(Debts!$M$14-$A21+1),BO20*(Debts!$X$14/12)/(1-(1+Debts!$X$14/12)^(-(Debts!$M$14-$A21+1)))),2)-AE21)))</f>
        <v/>
      </c>
      <c r="CN21">
        <f>IF(OR(AR21&lt;=0,Debts!$AC$15=0,$A21&gt;Debts!$M$15),0,MIN(AR21,MAX(0,ROUNDUP(IF(Debts!$X$15=0,(BP20+T21)/(Debts!$M$15-$A21+1),BP20*(Debts!$X$15/12)/(1-(1+Debts!$X$15/12)^(-(Debts!$M$15-$A21+1)))),2)-AF21)))</f>
        <v/>
      </c>
      <c r="CO21">
        <f>IF(OR(AS21&lt;=0,Debts!$AC$16=0,$A21&gt;Debts!$M$16),0,MIN(AS21,MAX(0,ROUNDUP(IF(Debts!$X$16=0,(BQ20+U21)/(Debts!$M$16-$A21+1),BQ20*(Debts!$X$16/12)/(1-(1+Debts!$X$16/12)^(-(Debts!$M$16-$A21+1)))),2)-AG21)))</f>
        <v/>
      </c>
      <c r="CP21">
        <f>IF(CD21&lt;=0,0,ROUND(MIN(CD21,MAX(0,$F21-SUMPRODUCT(($AT$3:$BE$3&lt;AT$3)*$CD21:$CO21))),2))</f>
        <v/>
      </c>
      <c r="CQ21">
        <f>IF(CE21&lt;=0,0,ROUND(MIN(CE21,MAX(0,$F21-SUMPRODUCT(($AT$3:$BE$3&lt;AU$3)*$CD21:$CO21))),2))</f>
        <v/>
      </c>
      <c r="CR21">
        <f>IF(CF21&lt;=0,0,ROUND(MIN(CF21,MAX(0,$F21-SUMPRODUCT(($AT$3:$BE$3&lt;AV$3)*$CD21:$CO21))),2))</f>
        <v/>
      </c>
      <c r="CS21">
        <f>IF(CG21&lt;=0,0,ROUND(MIN(CG21,MAX(0,$F21-SUMPRODUCT(($AT$3:$BE$3&lt;AW$3)*$CD21:$CO21))),2))</f>
        <v/>
      </c>
      <c r="CT21">
        <f>IF(CH21&lt;=0,0,ROUND(MIN(CH21,MAX(0,$F21-SUMPRODUCT(($AT$3:$BE$3&lt;AX$3)*$CD21:$CO21))),2))</f>
        <v/>
      </c>
      <c r="CU21">
        <f>IF(CI21&lt;=0,0,ROUND(MIN(CI21,MAX(0,$F21-SUMPRODUCT(($AT$3:$BE$3&lt;AY$3)*$CD21:$CO21))),2))</f>
        <v/>
      </c>
      <c r="CV21">
        <f>IF(CJ21&lt;=0,0,ROUND(MIN(CJ21,MAX(0,$F21-SUMPRODUCT(($AT$3:$BE$3&lt;AZ$3)*$CD21:$CO21))),2))</f>
        <v/>
      </c>
      <c r="CW21">
        <f>IF(CK21&lt;=0,0,ROUND(MIN(CK21,MAX(0,$F21-SUMPRODUCT(($AT$3:$BE$3&lt;BA$3)*$CD21:$CO21))),2))</f>
        <v/>
      </c>
      <c r="CX21">
        <f>IF(CL21&lt;=0,0,ROUND(MIN(CL21,MAX(0,$F21-SUMPRODUCT(($AT$3:$BE$3&lt;BB$3)*$CD21:$CO21))),2))</f>
        <v/>
      </c>
      <c r="CY21">
        <f>IF(CM21&lt;=0,0,ROUND(MIN(CM21,MAX(0,$F21-SUMPRODUCT(($AT$3:$BE$3&lt;BC$3)*$CD21:$CO21))),2))</f>
        <v/>
      </c>
      <c r="CZ21">
        <f>IF(CN21&lt;=0,0,ROUND(MIN(CN21,MAX(0,$F21-SUMPRODUCT(($AT$3:$BE$3&lt;BD$3)*$CD21:$CO21))),2))</f>
        <v/>
      </c>
      <c r="DA21">
        <f>IF(CO21&lt;=0,0,ROUND(MIN(CO21,MAX(0,$F21-SUMPRODUCT(($AT$3:$BE$3&lt;BE$3)*$CD21:$CO21))),2))</f>
        <v/>
      </c>
      <c r="DB21">
        <f>ROUND(AH21-CP21,2)</f>
        <v/>
      </c>
      <c r="DC21">
        <f>ROUND(AI21-CQ21,2)</f>
        <v/>
      </c>
      <c r="DD21">
        <f>ROUND(AJ21-CR21,2)</f>
        <v/>
      </c>
      <c r="DE21">
        <f>ROUND(AK21-CS21,2)</f>
        <v/>
      </c>
      <c r="DF21">
        <f>ROUND(AL21-CT21,2)</f>
        <v/>
      </c>
      <c r="DG21">
        <f>ROUND(AM21-CU21,2)</f>
        <v/>
      </c>
      <c r="DH21">
        <f>ROUND(AN21-CV21,2)</f>
        <v/>
      </c>
      <c r="DI21">
        <f>ROUND(AO21-CW21,2)</f>
        <v/>
      </c>
      <c r="DJ21">
        <f>ROUND(AP21-CX21,2)</f>
        <v/>
      </c>
      <c r="DK21">
        <f>ROUND(AQ21-CY21,2)</f>
        <v/>
      </c>
      <c r="DL21">
        <f>ROUND(AR21-CZ21,2)</f>
        <v/>
      </c>
      <c r="DM21">
        <f>ROUND(AS21-DA21,2)</f>
        <v/>
      </c>
      <c r="DN21">
        <f>MAX(0,ROUND($F21-SUM(CP21:DA21),2))</f>
        <v/>
      </c>
    </row>
    <row r="22">
      <c r="A22" t="n">
        <v>17</v>
      </c>
      <c r="B22" s="29">
        <f>Months!B22</f>
        <v/>
      </c>
      <c r="C22">
        <f>Months!C22</f>
        <v/>
      </c>
      <c r="D22">
        <f>Months!D22</f>
        <v/>
      </c>
      <c r="E22">
        <f>SUM(V22:AG22)</f>
        <v/>
      </c>
      <c r="F22">
        <f>MAX(0,ROUND(C22+D22-E22,2))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f>IF(AH22&lt;=0,0,ROUND(CP22+MIN(DB22,MAX(0,$DN22-SUMPRODUCT((($BR22:$CC22&gt;BR22)+($BR22:$CC22=BR22)*($AT$2:$BE$2&lt;AT$2))*$DB22:$DM22))),2))</f>
        <v/>
      </c>
      <c r="AU22">
        <f>IF(AI22&lt;=0,0,ROUND(CQ22+MIN(DC22,MAX(0,$DN22-SUMPRODUCT((($BR22:$CC22&gt;BS22)+($BR22:$CC22=BS22)*($AT$2:$BE$2&lt;AU$2))*$DB22:$DM22))),2))</f>
        <v/>
      </c>
      <c r="AV22">
        <f>IF(AJ22&lt;=0,0,ROUND(CR22+MIN(DD22,MAX(0,$DN22-SUMPRODUCT((($BR22:$CC22&gt;BT22)+($BR22:$CC22=BT22)*($AT$2:$BE$2&lt;AV$2))*$DB22:$DM22))),2))</f>
        <v/>
      </c>
      <c r="AW22">
        <f>IF(AK22&lt;=0,0,ROUND(CS22+MIN(DE22,MAX(0,$DN22-SUMPRODUCT((($BR22:$CC22&gt;BU22)+($BR22:$CC22=BU22)*($AT$2:$BE$2&lt;AW$2))*$DB22:$DM22))),2))</f>
        <v/>
      </c>
      <c r="AX22">
        <f>IF(AL22&lt;=0,0,ROUND(CT22+MIN(DF22,MAX(0,$DN22-SUMPRODUCT((($BR22:$CC22&gt;BV22)+($BR22:$CC22=BV22)*($AT$2:$BE$2&lt;AX$2))*$DB22:$DM22))),2))</f>
        <v/>
      </c>
      <c r="AY22">
        <f>IF(AM22&lt;=0,0,ROUND(CU22+MIN(DG22,MAX(0,$DN22-SUMPRODUCT((($BR22:$CC22&gt;BW22)+($BR22:$CC22=BW22)*($AT$2:$BE$2&lt;AY$2))*$DB22:$DM22))),2))</f>
        <v/>
      </c>
      <c r="AZ22">
        <f>IF(AN22&lt;=0,0,ROUND(CV22+MIN(DH22,MAX(0,$DN22-SUMPRODUCT((($BR22:$CC22&gt;BX22)+($BR22:$CC22=BX22)*($AT$2:$BE$2&lt;AZ$2))*$DB22:$DM22))),2))</f>
        <v/>
      </c>
      <c r="BA22">
        <f>IF(AO22&lt;=0,0,ROUND(CW22+MIN(DI22,MAX(0,$DN22-SUMPRODUCT((($BR22:$CC22&gt;BY22)+($BR22:$CC22=BY22)*($AT$2:$BE$2&lt;BA$2))*$DB22:$DM22))),2))</f>
        <v/>
      </c>
      <c r="BB22">
        <f>IF(AP22&lt;=0,0,ROUND(CX22+MIN(DJ22,MAX(0,$DN22-SUMPRODUCT((($BR22:$CC22&gt;BZ22)+($BR22:$CC22=BZ22)*($AT$2:$BE$2&lt;BB$2))*$DB22:$DM22))),2))</f>
        <v/>
      </c>
      <c r="BC22">
        <f>IF(AQ22&lt;=0,0,ROUND(CY22+MIN(DK22,MAX(0,$DN22-SUMPRODUCT((($BR22:$CC22&gt;CA22)+($BR22:$CC22=CA22)*($AT$2:$BE$2&lt;BC$2))*$DB22:$DM22))),2))</f>
        <v/>
      </c>
      <c r="BD22">
        <f>IF(AR22&lt;=0,0,ROUND(CZ22+MIN(DL22,MAX(0,$DN22-SUMPRODUCT((($BR22:$CC22&gt;CB22)+($BR22:$CC22=CB22)*($AT$2:$BE$2&lt;BD$2))*$DB22:$DM22))),2))</f>
        <v/>
      </c>
      <c r="BE22">
        <f>IF(AS22&lt;=0,0,ROUND(DA22+MIN(DM22,MAX(0,$DN22-SUMPRODUCT((($BR22:$CC22&gt;CC22)+($BR22:$CC22=CC22)*($AT$2:$BE$2&lt;BE$2))*$DB22:$DM22))),2))</f>
        <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c r="BR22">
        <f>ROUND(IF($A22&lt;=Debts!$M$5,Debts!$X$5,Debts!$Y$5)*100000,0)*1000000+ROUND(Debts!$Y$5*100000,0)</f>
        <v/>
      </c>
      <c r="BS22">
        <f>ROUND(IF($A22&lt;=Debts!$M$6,Debts!$X$6,Debts!$Y$6)*100000,0)*1000000+ROUND(Debts!$Y$6*100000,0)</f>
        <v/>
      </c>
      <c r="BT22">
        <f>ROUND(IF($A22&lt;=Debts!$M$7,Debts!$X$7,Debts!$Y$7)*100000,0)*1000000+ROUND(Debts!$Y$7*100000,0)</f>
        <v/>
      </c>
      <c r="BU22">
        <f>ROUND(IF($A22&lt;=Debts!$M$8,Debts!$X$8,Debts!$Y$8)*100000,0)*1000000+ROUND(Debts!$Y$8*100000,0)</f>
        <v/>
      </c>
      <c r="BV22">
        <f>ROUND(IF($A22&lt;=Debts!$M$9,Debts!$X$9,Debts!$Y$9)*100000,0)*1000000+ROUND(Debts!$Y$9*100000,0)</f>
        <v/>
      </c>
      <c r="BW22">
        <f>ROUND(IF($A22&lt;=Debts!$M$10,Debts!$X$10,Debts!$Y$10)*100000,0)*1000000+ROUND(Debts!$Y$10*100000,0)</f>
        <v/>
      </c>
      <c r="BX22">
        <f>ROUND(IF($A22&lt;=Debts!$M$11,Debts!$X$11,Debts!$Y$11)*100000,0)*1000000+ROUND(Debts!$Y$11*100000,0)</f>
        <v/>
      </c>
      <c r="BY22">
        <f>ROUND(IF($A22&lt;=Debts!$M$12,Debts!$X$12,Debts!$Y$12)*100000,0)*1000000+ROUND(Debts!$Y$12*100000,0)</f>
        <v/>
      </c>
      <c r="BZ22">
        <f>ROUND(IF($A22&lt;=Debts!$M$13,Debts!$X$13,Debts!$Y$13)*100000,0)*1000000+ROUND(Debts!$Y$13*100000,0)</f>
        <v/>
      </c>
      <c r="CA22">
        <f>ROUND(IF($A22&lt;=Debts!$M$14,Debts!$X$14,Debts!$Y$14)*100000,0)*1000000+ROUND(Debts!$Y$14*100000,0)</f>
        <v/>
      </c>
      <c r="CB22">
        <f>ROUND(IF($A22&lt;=Debts!$M$15,Debts!$X$15,Debts!$Y$15)*100000,0)*1000000+ROUND(Debts!$Y$15*100000,0)</f>
        <v/>
      </c>
      <c r="CC22">
        <f>ROUND(IF($A22&lt;=Debts!$M$16,Debts!$X$16,Debts!$Y$16)*100000,0)*1000000+ROUND(Debts!$Y$16*100000,0)</f>
        <v/>
      </c>
      <c r="CD22">
        <f>IF(OR(AH22&lt;=0,Debts!$AC$5=0,$A22&gt;Debts!$M$5),0,MIN(AH22,MAX(0,ROUNDUP(IF(Debts!$X$5=0,(BF21+J22)/(Debts!$M$5-$A22+1),BF21*(Debts!$X$5/12)/(1-(1+Debts!$X$5/12)^(-(Debts!$M$5-$A22+1)))),2)-V22)))</f>
        <v/>
      </c>
      <c r="CE22">
        <f>IF(OR(AI22&lt;=0,Debts!$AC$6=0,$A22&gt;Debts!$M$6),0,MIN(AI22,MAX(0,ROUNDUP(IF(Debts!$X$6=0,(BG21+K22)/(Debts!$M$6-$A22+1),BG21*(Debts!$X$6/12)/(1-(1+Debts!$X$6/12)^(-(Debts!$M$6-$A22+1)))),2)-W22)))</f>
        <v/>
      </c>
      <c r="CF22">
        <f>IF(OR(AJ22&lt;=0,Debts!$AC$7=0,$A22&gt;Debts!$M$7),0,MIN(AJ22,MAX(0,ROUNDUP(IF(Debts!$X$7=0,(BH21+L22)/(Debts!$M$7-$A22+1),BH21*(Debts!$X$7/12)/(1-(1+Debts!$X$7/12)^(-(Debts!$M$7-$A22+1)))),2)-X22)))</f>
        <v/>
      </c>
      <c r="CG22">
        <f>IF(OR(AK22&lt;=0,Debts!$AC$8=0,$A22&gt;Debts!$M$8),0,MIN(AK22,MAX(0,ROUNDUP(IF(Debts!$X$8=0,(BI21+M22)/(Debts!$M$8-$A22+1),BI21*(Debts!$X$8/12)/(1-(1+Debts!$X$8/12)^(-(Debts!$M$8-$A22+1)))),2)-Y22)))</f>
        <v/>
      </c>
      <c r="CH22">
        <f>IF(OR(AL22&lt;=0,Debts!$AC$9=0,$A22&gt;Debts!$M$9),0,MIN(AL22,MAX(0,ROUNDUP(IF(Debts!$X$9=0,(BJ21+N22)/(Debts!$M$9-$A22+1),BJ21*(Debts!$X$9/12)/(1-(1+Debts!$X$9/12)^(-(Debts!$M$9-$A22+1)))),2)-Z22)))</f>
        <v/>
      </c>
      <c r="CI22">
        <f>IF(OR(AM22&lt;=0,Debts!$AC$10=0,$A22&gt;Debts!$M$10),0,MIN(AM22,MAX(0,ROUNDUP(IF(Debts!$X$10=0,(BK21+O22)/(Debts!$M$10-$A22+1),BK21*(Debts!$X$10/12)/(1-(1+Debts!$X$10/12)^(-(Debts!$M$10-$A22+1)))),2)-AA22)))</f>
        <v/>
      </c>
      <c r="CJ22">
        <f>IF(OR(AN22&lt;=0,Debts!$AC$11=0,$A22&gt;Debts!$M$11),0,MIN(AN22,MAX(0,ROUNDUP(IF(Debts!$X$11=0,(BL21+P22)/(Debts!$M$11-$A22+1),BL21*(Debts!$X$11/12)/(1-(1+Debts!$X$11/12)^(-(Debts!$M$11-$A22+1)))),2)-AB22)))</f>
        <v/>
      </c>
      <c r="CK22">
        <f>IF(OR(AO22&lt;=0,Debts!$AC$12=0,$A22&gt;Debts!$M$12),0,MIN(AO22,MAX(0,ROUNDUP(IF(Debts!$X$12=0,(BM21+Q22)/(Debts!$M$12-$A22+1),BM21*(Debts!$X$12/12)/(1-(1+Debts!$X$12/12)^(-(Debts!$M$12-$A22+1)))),2)-AC22)))</f>
        <v/>
      </c>
      <c r="CL22">
        <f>IF(OR(AP22&lt;=0,Debts!$AC$13=0,$A22&gt;Debts!$M$13),0,MIN(AP22,MAX(0,ROUNDUP(IF(Debts!$X$13=0,(BN21+R22)/(Debts!$M$13-$A22+1),BN21*(Debts!$X$13/12)/(1-(1+Debts!$X$13/12)^(-(Debts!$M$13-$A22+1)))),2)-AD22)))</f>
        <v/>
      </c>
      <c r="CM22">
        <f>IF(OR(AQ22&lt;=0,Debts!$AC$14=0,$A22&gt;Debts!$M$14),0,MIN(AQ22,MAX(0,ROUNDUP(IF(Debts!$X$14=0,(BO21+S22)/(Debts!$M$14-$A22+1),BO21*(Debts!$X$14/12)/(1-(1+Debts!$X$14/12)^(-(Debts!$M$14-$A22+1)))),2)-AE22)))</f>
        <v/>
      </c>
      <c r="CN22">
        <f>IF(OR(AR22&lt;=0,Debts!$AC$15=0,$A22&gt;Debts!$M$15),0,MIN(AR22,MAX(0,ROUNDUP(IF(Debts!$X$15=0,(BP21+T22)/(Debts!$M$15-$A22+1),BP21*(Debts!$X$15/12)/(1-(1+Debts!$X$15/12)^(-(Debts!$M$15-$A22+1)))),2)-AF22)))</f>
        <v/>
      </c>
      <c r="CO22">
        <f>IF(OR(AS22&lt;=0,Debts!$AC$16=0,$A22&gt;Debts!$M$16),0,MIN(AS22,MAX(0,ROUNDUP(IF(Debts!$X$16=0,(BQ21+U22)/(Debts!$M$16-$A22+1),BQ21*(Debts!$X$16/12)/(1-(1+Debts!$X$16/12)^(-(Debts!$M$16-$A22+1)))),2)-AG22)))</f>
        <v/>
      </c>
      <c r="CP22">
        <f>IF(CD22&lt;=0,0,ROUND(MIN(CD22,MAX(0,$F22-SUMPRODUCT(($AT$3:$BE$3&lt;AT$3)*$CD22:$CO22))),2))</f>
        <v/>
      </c>
      <c r="CQ22">
        <f>IF(CE22&lt;=0,0,ROUND(MIN(CE22,MAX(0,$F22-SUMPRODUCT(($AT$3:$BE$3&lt;AU$3)*$CD22:$CO22))),2))</f>
        <v/>
      </c>
      <c r="CR22">
        <f>IF(CF22&lt;=0,0,ROUND(MIN(CF22,MAX(0,$F22-SUMPRODUCT(($AT$3:$BE$3&lt;AV$3)*$CD22:$CO22))),2))</f>
        <v/>
      </c>
      <c r="CS22">
        <f>IF(CG22&lt;=0,0,ROUND(MIN(CG22,MAX(0,$F22-SUMPRODUCT(($AT$3:$BE$3&lt;AW$3)*$CD22:$CO22))),2))</f>
        <v/>
      </c>
      <c r="CT22">
        <f>IF(CH22&lt;=0,0,ROUND(MIN(CH22,MAX(0,$F22-SUMPRODUCT(($AT$3:$BE$3&lt;AX$3)*$CD22:$CO22))),2))</f>
        <v/>
      </c>
      <c r="CU22">
        <f>IF(CI22&lt;=0,0,ROUND(MIN(CI22,MAX(0,$F22-SUMPRODUCT(($AT$3:$BE$3&lt;AY$3)*$CD22:$CO22))),2))</f>
        <v/>
      </c>
      <c r="CV22">
        <f>IF(CJ22&lt;=0,0,ROUND(MIN(CJ22,MAX(0,$F22-SUMPRODUCT(($AT$3:$BE$3&lt;AZ$3)*$CD22:$CO22))),2))</f>
        <v/>
      </c>
      <c r="CW22">
        <f>IF(CK22&lt;=0,0,ROUND(MIN(CK22,MAX(0,$F22-SUMPRODUCT(($AT$3:$BE$3&lt;BA$3)*$CD22:$CO22))),2))</f>
        <v/>
      </c>
      <c r="CX22">
        <f>IF(CL22&lt;=0,0,ROUND(MIN(CL22,MAX(0,$F22-SUMPRODUCT(($AT$3:$BE$3&lt;BB$3)*$CD22:$CO22))),2))</f>
        <v/>
      </c>
      <c r="CY22">
        <f>IF(CM22&lt;=0,0,ROUND(MIN(CM22,MAX(0,$F22-SUMPRODUCT(($AT$3:$BE$3&lt;BC$3)*$CD22:$CO22))),2))</f>
        <v/>
      </c>
      <c r="CZ22">
        <f>IF(CN22&lt;=0,0,ROUND(MIN(CN22,MAX(0,$F22-SUMPRODUCT(($AT$3:$BE$3&lt;BD$3)*$CD22:$CO22))),2))</f>
        <v/>
      </c>
      <c r="DA22">
        <f>IF(CO22&lt;=0,0,ROUND(MIN(CO22,MAX(0,$F22-SUMPRODUCT(($AT$3:$BE$3&lt;BE$3)*$CD22:$CO22))),2))</f>
        <v/>
      </c>
      <c r="DB22">
        <f>ROUND(AH22-CP22,2)</f>
        <v/>
      </c>
      <c r="DC22">
        <f>ROUND(AI22-CQ22,2)</f>
        <v/>
      </c>
      <c r="DD22">
        <f>ROUND(AJ22-CR22,2)</f>
        <v/>
      </c>
      <c r="DE22">
        <f>ROUND(AK22-CS22,2)</f>
        <v/>
      </c>
      <c r="DF22">
        <f>ROUND(AL22-CT22,2)</f>
        <v/>
      </c>
      <c r="DG22">
        <f>ROUND(AM22-CU22,2)</f>
        <v/>
      </c>
      <c r="DH22">
        <f>ROUND(AN22-CV22,2)</f>
        <v/>
      </c>
      <c r="DI22">
        <f>ROUND(AO22-CW22,2)</f>
        <v/>
      </c>
      <c r="DJ22">
        <f>ROUND(AP22-CX22,2)</f>
        <v/>
      </c>
      <c r="DK22">
        <f>ROUND(AQ22-CY22,2)</f>
        <v/>
      </c>
      <c r="DL22">
        <f>ROUND(AR22-CZ22,2)</f>
        <v/>
      </c>
      <c r="DM22">
        <f>ROUND(AS22-DA22,2)</f>
        <v/>
      </c>
      <c r="DN22">
        <f>MAX(0,ROUND($F22-SUM(CP22:DA22),2))</f>
        <v/>
      </c>
    </row>
    <row r="23">
      <c r="A23" t="n">
        <v>18</v>
      </c>
      <c r="B23" s="29">
        <f>Months!B23</f>
        <v/>
      </c>
      <c r="C23">
        <f>Months!C23</f>
        <v/>
      </c>
      <c r="D23">
        <f>Months!D23</f>
        <v/>
      </c>
      <c r="E23">
        <f>SUM(V23:AG23)</f>
        <v/>
      </c>
      <c r="F23">
        <f>MAX(0,ROUND(C23+D23-E23,2))</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f>IF(AH23&lt;=0,0,ROUND(CP23+MIN(DB23,MAX(0,$DN23-SUMPRODUCT((($BR23:$CC23&gt;BR23)+($BR23:$CC23=BR23)*($AT$2:$BE$2&lt;AT$2))*$DB23:$DM23))),2))</f>
        <v/>
      </c>
      <c r="AU23">
        <f>IF(AI23&lt;=0,0,ROUND(CQ23+MIN(DC23,MAX(0,$DN23-SUMPRODUCT((($BR23:$CC23&gt;BS23)+($BR23:$CC23=BS23)*($AT$2:$BE$2&lt;AU$2))*$DB23:$DM23))),2))</f>
        <v/>
      </c>
      <c r="AV23">
        <f>IF(AJ23&lt;=0,0,ROUND(CR23+MIN(DD23,MAX(0,$DN23-SUMPRODUCT((($BR23:$CC23&gt;BT23)+($BR23:$CC23=BT23)*($AT$2:$BE$2&lt;AV$2))*$DB23:$DM23))),2))</f>
        <v/>
      </c>
      <c r="AW23">
        <f>IF(AK23&lt;=0,0,ROUND(CS23+MIN(DE23,MAX(0,$DN23-SUMPRODUCT((($BR23:$CC23&gt;BU23)+($BR23:$CC23=BU23)*($AT$2:$BE$2&lt;AW$2))*$DB23:$DM23))),2))</f>
        <v/>
      </c>
      <c r="AX23">
        <f>IF(AL23&lt;=0,0,ROUND(CT23+MIN(DF23,MAX(0,$DN23-SUMPRODUCT((($BR23:$CC23&gt;BV23)+($BR23:$CC23=BV23)*($AT$2:$BE$2&lt;AX$2))*$DB23:$DM23))),2))</f>
        <v/>
      </c>
      <c r="AY23">
        <f>IF(AM23&lt;=0,0,ROUND(CU23+MIN(DG23,MAX(0,$DN23-SUMPRODUCT((($BR23:$CC23&gt;BW23)+($BR23:$CC23=BW23)*($AT$2:$BE$2&lt;AY$2))*$DB23:$DM23))),2))</f>
        <v/>
      </c>
      <c r="AZ23">
        <f>IF(AN23&lt;=0,0,ROUND(CV23+MIN(DH23,MAX(0,$DN23-SUMPRODUCT((($BR23:$CC23&gt;BX23)+($BR23:$CC23=BX23)*($AT$2:$BE$2&lt;AZ$2))*$DB23:$DM23))),2))</f>
        <v/>
      </c>
      <c r="BA23">
        <f>IF(AO23&lt;=0,0,ROUND(CW23+MIN(DI23,MAX(0,$DN23-SUMPRODUCT((($BR23:$CC23&gt;BY23)+($BR23:$CC23=BY23)*($AT$2:$BE$2&lt;BA$2))*$DB23:$DM23))),2))</f>
        <v/>
      </c>
      <c r="BB23">
        <f>IF(AP23&lt;=0,0,ROUND(CX23+MIN(DJ23,MAX(0,$DN23-SUMPRODUCT((($BR23:$CC23&gt;BZ23)+($BR23:$CC23=BZ23)*($AT$2:$BE$2&lt;BB$2))*$DB23:$DM23))),2))</f>
        <v/>
      </c>
      <c r="BC23">
        <f>IF(AQ23&lt;=0,0,ROUND(CY23+MIN(DK23,MAX(0,$DN23-SUMPRODUCT((($BR23:$CC23&gt;CA23)+($BR23:$CC23=CA23)*($AT$2:$BE$2&lt;BC$2))*$DB23:$DM23))),2))</f>
        <v/>
      </c>
      <c r="BD23">
        <f>IF(AR23&lt;=0,0,ROUND(CZ23+MIN(DL23,MAX(0,$DN23-SUMPRODUCT((($BR23:$CC23&gt;CB23)+($BR23:$CC23=CB23)*($AT$2:$BE$2&lt;BD$2))*$DB23:$DM23))),2))</f>
        <v/>
      </c>
      <c r="BE23">
        <f>IF(AS23&lt;=0,0,ROUND(DA23+MIN(DM23,MAX(0,$DN23-SUMPRODUCT((($BR23:$CC23&gt;CC23)+($BR23:$CC23=CC23)*($AT$2:$BE$2&lt;BE$2))*$DB23:$DM23))),2))</f>
        <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c r="BR23">
        <f>ROUND(IF($A23&lt;=Debts!$M$5,Debts!$X$5,Debts!$Y$5)*100000,0)*1000000+ROUND(Debts!$Y$5*100000,0)</f>
        <v/>
      </c>
      <c r="BS23">
        <f>ROUND(IF($A23&lt;=Debts!$M$6,Debts!$X$6,Debts!$Y$6)*100000,0)*1000000+ROUND(Debts!$Y$6*100000,0)</f>
        <v/>
      </c>
      <c r="BT23">
        <f>ROUND(IF($A23&lt;=Debts!$M$7,Debts!$X$7,Debts!$Y$7)*100000,0)*1000000+ROUND(Debts!$Y$7*100000,0)</f>
        <v/>
      </c>
      <c r="BU23">
        <f>ROUND(IF($A23&lt;=Debts!$M$8,Debts!$X$8,Debts!$Y$8)*100000,0)*1000000+ROUND(Debts!$Y$8*100000,0)</f>
        <v/>
      </c>
      <c r="BV23">
        <f>ROUND(IF($A23&lt;=Debts!$M$9,Debts!$X$9,Debts!$Y$9)*100000,0)*1000000+ROUND(Debts!$Y$9*100000,0)</f>
        <v/>
      </c>
      <c r="BW23">
        <f>ROUND(IF($A23&lt;=Debts!$M$10,Debts!$X$10,Debts!$Y$10)*100000,0)*1000000+ROUND(Debts!$Y$10*100000,0)</f>
        <v/>
      </c>
      <c r="BX23">
        <f>ROUND(IF($A23&lt;=Debts!$M$11,Debts!$X$11,Debts!$Y$11)*100000,0)*1000000+ROUND(Debts!$Y$11*100000,0)</f>
        <v/>
      </c>
      <c r="BY23">
        <f>ROUND(IF($A23&lt;=Debts!$M$12,Debts!$X$12,Debts!$Y$12)*100000,0)*1000000+ROUND(Debts!$Y$12*100000,0)</f>
        <v/>
      </c>
      <c r="BZ23">
        <f>ROUND(IF($A23&lt;=Debts!$M$13,Debts!$X$13,Debts!$Y$13)*100000,0)*1000000+ROUND(Debts!$Y$13*100000,0)</f>
        <v/>
      </c>
      <c r="CA23">
        <f>ROUND(IF($A23&lt;=Debts!$M$14,Debts!$X$14,Debts!$Y$14)*100000,0)*1000000+ROUND(Debts!$Y$14*100000,0)</f>
        <v/>
      </c>
      <c r="CB23">
        <f>ROUND(IF($A23&lt;=Debts!$M$15,Debts!$X$15,Debts!$Y$15)*100000,0)*1000000+ROUND(Debts!$Y$15*100000,0)</f>
        <v/>
      </c>
      <c r="CC23">
        <f>ROUND(IF($A23&lt;=Debts!$M$16,Debts!$X$16,Debts!$Y$16)*100000,0)*1000000+ROUND(Debts!$Y$16*100000,0)</f>
        <v/>
      </c>
      <c r="CD23">
        <f>IF(OR(AH23&lt;=0,Debts!$AC$5=0,$A23&gt;Debts!$M$5),0,MIN(AH23,MAX(0,ROUNDUP(IF(Debts!$X$5=0,(BF22+J23)/(Debts!$M$5-$A23+1),BF22*(Debts!$X$5/12)/(1-(1+Debts!$X$5/12)^(-(Debts!$M$5-$A23+1)))),2)-V23)))</f>
        <v/>
      </c>
      <c r="CE23">
        <f>IF(OR(AI23&lt;=0,Debts!$AC$6=0,$A23&gt;Debts!$M$6),0,MIN(AI23,MAX(0,ROUNDUP(IF(Debts!$X$6=0,(BG22+K23)/(Debts!$M$6-$A23+1),BG22*(Debts!$X$6/12)/(1-(1+Debts!$X$6/12)^(-(Debts!$M$6-$A23+1)))),2)-W23)))</f>
        <v/>
      </c>
      <c r="CF23">
        <f>IF(OR(AJ23&lt;=0,Debts!$AC$7=0,$A23&gt;Debts!$M$7),0,MIN(AJ23,MAX(0,ROUNDUP(IF(Debts!$X$7=0,(BH22+L23)/(Debts!$M$7-$A23+1),BH22*(Debts!$X$7/12)/(1-(1+Debts!$X$7/12)^(-(Debts!$M$7-$A23+1)))),2)-X23)))</f>
        <v/>
      </c>
      <c r="CG23">
        <f>IF(OR(AK23&lt;=0,Debts!$AC$8=0,$A23&gt;Debts!$M$8),0,MIN(AK23,MAX(0,ROUNDUP(IF(Debts!$X$8=0,(BI22+M23)/(Debts!$M$8-$A23+1),BI22*(Debts!$X$8/12)/(1-(1+Debts!$X$8/12)^(-(Debts!$M$8-$A23+1)))),2)-Y23)))</f>
        <v/>
      </c>
      <c r="CH23">
        <f>IF(OR(AL23&lt;=0,Debts!$AC$9=0,$A23&gt;Debts!$M$9),0,MIN(AL23,MAX(0,ROUNDUP(IF(Debts!$X$9=0,(BJ22+N23)/(Debts!$M$9-$A23+1),BJ22*(Debts!$X$9/12)/(1-(1+Debts!$X$9/12)^(-(Debts!$M$9-$A23+1)))),2)-Z23)))</f>
        <v/>
      </c>
      <c r="CI23">
        <f>IF(OR(AM23&lt;=0,Debts!$AC$10=0,$A23&gt;Debts!$M$10),0,MIN(AM23,MAX(0,ROUNDUP(IF(Debts!$X$10=0,(BK22+O23)/(Debts!$M$10-$A23+1),BK22*(Debts!$X$10/12)/(1-(1+Debts!$X$10/12)^(-(Debts!$M$10-$A23+1)))),2)-AA23)))</f>
        <v/>
      </c>
      <c r="CJ23">
        <f>IF(OR(AN23&lt;=0,Debts!$AC$11=0,$A23&gt;Debts!$M$11),0,MIN(AN23,MAX(0,ROUNDUP(IF(Debts!$X$11=0,(BL22+P23)/(Debts!$M$11-$A23+1),BL22*(Debts!$X$11/12)/(1-(1+Debts!$X$11/12)^(-(Debts!$M$11-$A23+1)))),2)-AB23)))</f>
        <v/>
      </c>
      <c r="CK23">
        <f>IF(OR(AO23&lt;=0,Debts!$AC$12=0,$A23&gt;Debts!$M$12),0,MIN(AO23,MAX(0,ROUNDUP(IF(Debts!$X$12=0,(BM22+Q23)/(Debts!$M$12-$A23+1),BM22*(Debts!$X$12/12)/(1-(1+Debts!$X$12/12)^(-(Debts!$M$12-$A23+1)))),2)-AC23)))</f>
        <v/>
      </c>
      <c r="CL23">
        <f>IF(OR(AP23&lt;=0,Debts!$AC$13=0,$A23&gt;Debts!$M$13),0,MIN(AP23,MAX(0,ROUNDUP(IF(Debts!$X$13=0,(BN22+R23)/(Debts!$M$13-$A23+1),BN22*(Debts!$X$13/12)/(1-(1+Debts!$X$13/12)^(-(Debts!$M$13-$A23+1)))),2)-AD23)))</f>
        <v/>
      </c>
      <c r="CM23">
        <f>IF(OR(AQ23&lt;=0,Debts!$AC$14=0,$A23&gt;Debts!$M$14),0,MIN(AQ23,MAX(0,ROUNDUP(IF(Debts!$X$14=0,(BO22+S23)/(Debts!$M$14-$A23+1),BO22*(Debts!$X$14/12)/(1-(1+Debts!$X$14/12)^(-(Debts!$M$14-$A23+1)))),2)-AE23)))</f>
        <v/>
      </c>
      <c r="CN23">
        <f>IF(OR(AR23&lt;=0,Debts!$AC$15=0,$A23&gt;Debts!$M$15),0,MIN(AR23,MAX(0,ROUNDUP(IF(Debts!$X$15=0,(BP22+T23)/(Debts!$M$15-$A23+1),BP22*(Debts!$X$15/12)/(1-(1+Debts!$X$15/12)^(-(Debts!$M$15-$A23+1)))),2)-AF23)))</f>
        <v/>
      </c>
      <c r="CO23">
        <f>IF(OR(AS23&lt;=0,Debts!$AC$16=0,$A23&gt;Debts!$M$16),0,MIN(AS23,MAX(0,ROUNDUP(IF(Debts!$X$16=0,(BQ22+U23)/(Debts!$M$16-$A23+1),BQ22*(Debts!$X$16/12)/(1-(1+Debts!$X$16/12)^(-(Debts!$M$16-$A23+1)))),2)-AG23)))</f>
        <v/>
      </c>
      <c r="CP23">
        <f>IF(CD23&lt;=0,0,ROUND(MIN(CD23,MAX(0,$F23-SUMPRODUCT(($AT$3:$BE$3&lt;AT$3)*$CD23:$CO23))),2))</f>
        <v/>
      </c>
      <c r="CQ23">
        <f>IF(CE23&lt;=0,0,ROUND(MIN(CE23,MAX(0,$F23-SUMPRODUCT(($AT$3:$BE$3&lt;AU$3)*$CD23:$CO23))),2))</f>
        <v/>
      </c>
      <c r="CR23">
        <f>IF(CF23&lt;=0,0,ROUND(MIN(CF23,MAX(0,$F23-SUMPRODUCT(($AT$3:$BE$3&lt;AV$3)*$CD23:$CO23))),2))</f>
        <v/>
      </c>
      <c r="CS23">
        <f>IF(CG23&lt;=0,0,ROUND(MIN(CG23,MAX(0,$F23-SUMPRODUCT(($AT$3:$BE$3&lt;AW$3)*$CD23:$CO23))),2))</f>
        <v/>
      </c>
      <c r="CT23">
        <f>IF(CH23&lt;=0,0,ROUND(MIN(CH23,MAX(0,$F23-SUMPRODUCT(($AT$3:$BE$3&lt;AX$3)*$CD23:$CO23))),2))</f>
        <v/>
      </c>
      <c r="CU23">
        <f>IF(CI23&lt;=0,0,ROUND(MIN(CI23,MAX(0,$F23-SUMPRODUCT(($AT$3:$BE$3&lt;AY$3)*$CD23:$CO23))),2))</f>
        <v/>
      </c>
      <c r="CV23">
        <f>IF(CJ23&lt;=0,0,ROUND(MIN(CJ23,MAX(0,$F23-SUMPRODUCT(($AT$3:$BE$3&lt;AZ$3)*$CD23:$CO23))),2))</f>
        <v/>
      </c>
      <c r="CW23">
        <f>IF(CK23&lt;=0,0,ROUND(MIN(CK23,MAX(0,$F23-SUMPRODUCT(($AT$3:$BE$3&lt;BA$3)*$CD23:$CO23))),2))</f>
        <v/>
      </c>
      <c r="CX23">
        <f>IF(CL23&lt;=0,0,ROUND(MIN(CL23,MAX(0,$F23-SUMPRODUCT(($AT$3:$BE$3&lt;BB$3)*$CD23:$CO23))),2))</f>
        <v/>
      </c>
      <c r="CY23">
        <f>IF(CM23&lt;=0,0,ROUND(MIN(CM23,MAX(0,$F23-SUMPRODUCT(($AT$3:$BE$3&lt;BC$3)*$CD23:$CO23))),2))</f>
        <v/>
      </c>
      <c r="CZ23">
        <f>IF(CN23&lt;=0,0,ROUND(MIN(CN23,MAX(0,$F23-SUMPRODUCT(($AT$3:$BE$3&lt;BD$3)*$CD23:$CO23))),2))</f>
        <v/>
      </c>
      <c r="DA23">
        <f>IF(CO23&lt;=0,0,ROUND(MIN(CO23,MAX(0,$F23-SUMPRODUCT(($AT$3:$BE$3&lt;BE$3)*$CD23:$CO23))),2))</f>
        <v/>
      </c>
      <c r="DB23">
        <f>ROUND(AH23-CP23,2)</f>
        <v/>
      </c>
      <c r="DC23">
        <f>ROUND(AI23-CQ23,2)</f>
        <v/>
      </c>
      <c r="DD23">
        <f>ROUND(AJ23-CR23,2)</f>
        <v/>
      </c>
      <c r="DE23">
        <f>ROUND(AK23-CS23,2)</f>
        <v/>
      </c>
      <c r="DF23">
        <f>ROUND(AL23-CT23,2)</f>
        <v/>
      </c>
      <c r="DG23">
        <f>ROUND(AM23-CU23,2)</f>
        <v/>
      </c>
      <c r="DH23">
        <f>ROUND(AN23-CV23,2)</f>
        <v/>
      </c>
      <c r="DI23">
        <f>ROUND(AO23-CW23,2)</f>
        <v/>
      </c>
      <c r="DJ23">
        <f>ROUND(AP23-CX23,2)</f>
        <v/>
      </c>
      <c r="DK23">
        <f>ROUND(AQ23-CY23,2)</f>
        <v/>
      </c>
      <c r="DL23">
        <f>ROUND(AR23-CZ23,2)</f>
        <v/>
      </c>
      <c r="DM23">
        <f>ROUND(AS23-DA23,2)</f>
        <v/>
      </c>
      <c r="DN23">
        <f>MAX(0,ROUND($F23-SUM(CP23:DA23),2))</f>
        <v/>
      </c>
    </row>
    <row r="24">
      <c r="A24" t="n">
        <v>19</v>
      </c>
      <c r="B24" s="29">
        <f>Months!B24</f>
        <v/>
      </c>
      <c r="C24">
        <f>Months!C24</f>
        <v/>
      </c>
      <c r="D24">
        <f>Months!D24</f>
        <v/>
      </c>
      <c r="E24">
        <f>SUM(V24:AG24)</f>
        <v/>
      </c>
      <c r="F24">
        <f>MAX(0,ROUND(C24+D24-E24,2))</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f>IF(AH24&lt;=0,0,ROUND(CP24+MIN(DB24,MAX(0,$DN24-SUMPRODUCT((($BR24:$CC24&gt;BR24)+($BR24:$CC24=BR24)*($AT$2:$BE$2&lt;AT$2))*$DB24:$DM24))),2))</f>
        <v/>
      </c>
      <c r="AU24">
        <f>IF(AI24&lt;=0,0,ROUND(CQ24+MIN(DC24,MAX(0,$DN24-SUMPRODUCT((($BR24:$CC24&gt;BS24)+($BR24:$CC24=BS24)*($AT$2:$BE$2&lt;AU$2))*$DB24:$DM24))),2))</f>
        <v/>
      </c>
      <c r="AV24">
        <f>IF(AJ24&lt;=0,0,ROUND(CR24+MIN(DD24,MAX(0,$DN24-SUMPRODUCT((($BR24:$CC24&gt;BT24)+($BR24:$CC24=BT24)*($AT$2:$BE$2&lt;AV$2))*$DB24:$DM24))),2))</f>
        <v/>
      </c>
      <c r="AW24">
        <f>IF(AK24&lt;=0,0,ROUND(CS24+MIN(DE24,MAX(0,$DN24-SUMPRODUCT((($BR24:$CC24&gt;BU24)+($BR24:$CC24=BU24)*($AT$2:$BE$2&lt;AW$2))*$DB24:$DM24))),2))</f>
        <v/>
      </c>
      <c r="AX24">
        <f>IF(AL24&lt;=0,0,ROUND(CT24+MIN(DF24,MAX(0,$DN24-SUMPRODUCT((($BR24:$CC24&gt;BV24)+($BR24:$CC24=BV24)*($AT$2:$BE$2&lt;AX$2))*$DB24:$DM24))),2))</f>
        <v/>
      </c>
      <c r="AY24">
        <f>IF(AM24&lt;=0,0,ROUND(CU24+MIN(DG24,MAX(0,$DN24-SUMPRODUCT((($BR24:$CC24&gt;BW24)+($BR24:$CC24=BW24)*($AT$2:$BE$2&lt;AY$2))*$DB24:$DM24))),2))</f>
        <v/>
      </c>
      <c r="AZ24">
        <f>IF(AN24&lt;=0,0,ROUND(CV24+MIN(DH24,MAX(0,$DN24-SUMPRODUCT((($BR24:$CC24&gt;BX24)+($BR24:$CC24=BX24)*($AT$2:$BE$2&lt;AZ$2))*$DB24:$DM24))),2))</f>
        <v/>
      </c>
      <c r="BA24">
        <f>IF(AO24&lt;=0,0,ROUND(CW24+MIN(DI24,MAX(0,$DN24-SUMPRODUCT((($BR24:$CC24&gt;BY24)+($BR24:$CC24=BY24)*($AT$2:$BE$2&lt;BA$2))*$DB24:$DM24))),2))</f>
        <v/>
      </c>
      <c r="BB24">
        <f>IF(AP24&lt;=0,0,ROUND(CX24+MIN(DJ24,MAX(0,$DN24-SUMPRODUCT((($BR24:$CC24&gt;BZ24)+($BR24:$CC24=BZ24)*($AT$2:$BE$2&lt;BB$2))*$DB24:$DM24))),2))</f>
        <v/>
      </c>
      <c r="BC24">
        <f>IF(AQ24&lt;=0,0,ROUND(CY24+MIN(DK24,MAX(0,$DN24-SUMPRODUCT((($BR24:$CC24&gt;CA24)+($BR24:$CC24=CA24)*($AT$2:$BE$2&lt;BC$2))*$DB24:$DM24))),2))</f>
        <v/>
      </c>
      <c r="BD24">
        <f>IF(AR24&lt;=0,0,ROUND(CZ24+MIN(DL24,MAX(0,$DN24-SUMPRODUCT((($BR24:$CC24&gt;CB24)+($BR24:$CC24=CB24)*($AT$2:$BE$2&lt;BD$2))*$DB24:$DM24))),2))</f>
        <v/>
      </c>
      <c r="BE24">
        <f>IF(AS24&lt;=0,0,ROUND(DA24+MIN(DM24,MAX(0,$DN24-SUMPRODUCT((($BR24:$CC24&gt;CC24)+($BR24:$CC24=CC24)*($AT$2:$BE$2&lt;BE$2))*$DB24:$DM24))),2))</f>
        <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c r="BR24">
        <f>ROUND(IF($A24&lt;=Debts!$M$5,Debts!$X$5,Debts!$Y$5)*100000,0)*1000000+ROUND(Debts!$Y$5*100000,0)</f>
        <v/>
      </c>
      <c r="BS24">
        <f>ROUND(IF($A24&lt;=Debts!$M$6,Debts!$X$6,Debts!$Y$6)*100000,0)*1000000+ROUND(Debts!$Y$6*100000,0)</f>
        <v/>
      </c>
      <c r="BT24">
        <f>ROUND(IF($A24&lt;=Debts!$M$7,Debts!$X$7,Debts!$Y$7)*100000,0)*1000000+ROUND(Debts!$Y$7*100000,0)</f>
        <v/>
      </c>
      <c r="BU24">
        <f>ROUND(IF($A24&lt;=Debts!$M$8,Debts!$X$8,Debts!$Y$8)*100000,0)*1000000+ROUND(Debts!$Y$8*100000,0)</f>
        <v/>
      </c>
      <c r="BV24">
        <f>ROUND(IF($A24&lt;=Debts!$M$9,Debts!$X$9,Debts!$Y$9)*100000,0)*1000000+ROUND(Debts!$Y$9*100000,0)</f>
        <v/>
      </c>
      <c r="BW24">
        <f>ROUND(IF($A24&lt;=Debts!$M$10,Debts!$X$10,Debts!$Y$10)*100000,0)*1000000+ROUND(Debts!$Y$10*100000,0)</f>
        <v/>
      </c>
      <c r="BX24">
        <f>ROUND(IF($A24&lt;=Debts!$M$11,Debts!$X$11,Debts!$Y$11)*100000,0)*1000000+ROUND(Debts!$Y$11*100000,0)</f>
        <v/>
      </c>
      <c r="BY24">
        <f>ROUND(IF($A24&lt;=Debts!$M$12,Debts!$X$12,Debts!$Y$12)*100000,0)*1000000+ROUND(Debts!$Y$12*100000,0)</f>
        <v/>
      </c>
      <c r="BZ24">
        <f>ROUND(IF($A24&lt;=Debts!$M$13,Debts!$X$13,Debts!$Y$13)*100000,0)*1000000+ROUND(Debts!$Y$13*100000,0)</f>
        <v/>
      </c>
      <c r="CA24">
        <f>ROUND(IF($A24&lt;=Debts!$M$14,Debts!$X$14,Debts!$Y$14)*100000,0)*1000000+ROUND(Debts!$Y$14*100000,0)</f>
        <v/>
      </c>
      <c r="CB24">
        <f>ROUND(IF($A24&lt;=Debts!$M$15,Debts!$X$15,Debts!$Y$15)*100000,0)*1000000+ROUND(Debts!$Y$15*100000,0)</f>
        <v/>
      </c>
      <c r="CC24">
        <f>ROUND(IF($A24&lt;=Debts!$M$16,Debts!$X$16,Debts!$Y$16)*100000,0)*1000000+ROUND(Debts!$Y$16*100000,0)</f>
        <v/>
      </c>
      <c r="CD24">
        <f>IF(OR(AH24&lt;=0,Debts!$AC$5=0,$A24&gt;Debts!$M$5),0,MIN(AH24,MAX(0,ROUNDUP(IF(Debts!$X$5=0,(BF23+J24)/(Debts!$M$5-$A24+1),BF23*(Debts!$X$5/12)/(1-(1+Debts!$X$5/12)^(-(Debts!$M$5-$A24+1)))),2)-V24)))</f>
        <v/>
      </c>
      <c r="CE24">
        <f>IF(OR(AI24&lt;=0,Debts!$AC$6=0,$A24&gt;Debts!$M$6),0,MIN(AI24,MAX(0,ROUNDUP(IF(Debts!$X$6=0,(BG23+K24)/(Debts!$M$6-$A24+1),BG23*(Debts!$X$6/12)/(1-(1+Debts!$X$6/12)^(-(Debts!$M$6-$A24+1)))),2)-W24)))</f>
        <v/>
      </c>
      <c r="CF24">
        <f>IF(OR(AJ24&lt;=0,Debts!$AC$7=0,$A24&gt;Debts!$M$7),0,MIN(AJ24,MAX(0,ROUNDUP(IF(Debts!$X$7=0,(BH23+L24)/(Debts!$M$7-$A24+1),BH23*(Debts!$X$7/12)/(1-(1+Debts!$X$7/12)^(-(Debts!$M$7-$A24+1)))),2)-X24)))</f>
        <v/>
      </c>
      <c r="CG24">
        <f>IF(OR(AK24&lt;=0,Debts!$AC$8=0,$A24&gt;Debts!$M$8),0,MIN(AK24,MAX(0,ROUNDUP(IF(Debts!$X$8=0,(BI23+M24)/(Debts!$M$8-$A24+1),BI23*(Debts!$X$8/12)/(1-(1+Debts!$X$8/12)^(-(Debts!$M$8-$A24+1)))),2)-Y24)))</f>
        <v/>
      </c>
      <c r="CH24">
        <f>IF(OR(AL24&lt;=0,Debts!$AC$9=0,$A24&gt;Debts!$M$9),0,MIN(AL24,MAX(0,ROUNDUP(IF(Debts!$X$9=0,(BJ23+N24)/(Debts!$M$9-$A24+1),BJ23*(Debts!$X$9/12)/(1-(1+Debts!$X$9/12)^(-(Debts!$M$9-$A24+1)))),2)-Z24)))</f>
        <v/>
      </c>
      <c r="CI24">
        <f>IF(OR(AM24&lt;=0,Debts!$AC$10=0,$A24&gt;Debts!$M$10),0,MIN(AM24,MAX(0,ROUNDUP(IF(Debts!$X$10=0,(BK23+O24)/(Debts!$M$10-$A24+1),BK23*(Debts!$X$10/12)/(1-(1+Debts!$X$10/12)^(-(Debts!$M$10-$A24+1)))),2)-AA24)))</f>
        <v/>
      </c>
      <c r="CJ24">
        <f>IF(OR(AN24&lt;=0,Debts!$AC$11=0,$A24&gt;Debts!$M$11),0,MIN(AN24,MAX(0,ROUNDUP(IF(Debts!$X$11=0,(BL23+P24)/(Debts!$M$11-$A24+1),BL23*(Debts!$X$11/12)/(1-(1+Debts!$X$11/12)^(-(Debts!$M$11-$A24+1)))),2)-AB24)))</f>
        <v/>
      </c>
      <c r="CK24">
        <f>IF(OR(AO24&lt;=0,Debts!$AC$12=0,$A24&gt;Debts!$M$12),0,MIN(AO24,MAX(0,ROUNDUP(IF(Debts!$X$12=0,(BM23+Q24)/(Debts!$M$12-$A24+1),BM23*(Debts!$X$12/12)/(1-(1+Debts!$X$12/12)^(-(Debts!$M$12-$A24+1)))),2)-AC24)))</f>
        <v/>
      </c>
      <c r="CL24">
        <f>IF(OR(AP24&lt;=0,Debts!$AC$13=0,$A24&gt;Debts!$M$13),0,MIN(AP24,MAX(0,ROUNDUP(IF(Debts!$X$13=0,(BN23+R24)/(Debts!$M$13-$A24+1),BN23*(Debts!$X$13/12)/(1-(1+Debts!$X$13/12)^(-(Debts!$M$13-$A24+1)))),2)-AD24)))</f>
        <v/>
      </c>
      <c r="CM24">
        <f>IF(OR(AQ24&lt;=0,Debts!$AC$14=0,$A24&gt;Debts!$M$14),0,MIN(AQ24,MAX(0,ROUNDUP(IF(Debts!$X$14=0,(BO23+S24)/(Debts!$M$14-$A24+1),BO23*(Debts!$X$14/12)/(1-(1+Debts!$X$14/12)^(-(Debts!$M$14-$A24+1)))),2)-AE24)))</f>
        <v/>
      </c>
      <c r="CN24">
        <f>IF(OR(AR24&lt;=0,Debts!$AC$15=0,$A24&gt;Debts!$M$15),0,MIN(AR24,MAX(0,ROUNDUP(IF(Debts!$X$15=0,(BP23+T24)/(Debts!$M$15-$A24+1),BP23*(Debts!$X$15/12)/(1-(1+Debts!$X$15/12)^(-(Debts!$M$15-$A24+1)))),2)-AF24)))</f>
        <v/>
      </c>
      <c r="CO24">
        <f>IF(OR(AS24&lt;=0,Debts!$AC$16=0,$A24&gt;Debts!$M$16),0,MIN(AS24,MAX(0,ROUNDUP(IF(Debts!$X$16=0,(BQ23+U24)/(Debts!$M$16-$A24+1),BQ23*(Debts!$X$16/12)/(1-(1+Debts!$X$16/12)^(-(Debts!$M$16-$A24+1)))),2)-AG24)))</f>
        <v/>
      </c>
      <c r="CP24">
        <f>IF(CD24&lt;=0,0,ROUND(MIN(CD24,MAX(0,$F24-SUMPRODUCT(($AT$3:$BE$3&lt;AT$3)*$CD24:$CO24))),2))</f>
        <v/>
      </c>
      <c r="CQ24">
        <f>IF(CE24&lt;=0,0,ROUND(MIN(CE24,MAX(0,$F24-SUMPRODUCT(($AT$3:$BE$3&lt;AU$3)*$CD24:$CO24))),2))</f>
        <v/>
      </c>
      <c r="CR24">
        <f>IF(CF24&lt;=0,0,ROUND(MIN(CF24,MAX(0,$F24-SUMPRODUCT(($AT$3:$BE$3&lt;AV$3)*$CD24:$CO24))),2))</f>
        <v/>
      </c>
      <c r="CS24">
        <f>IF(CG24&lt;=0,0,ROUND(MIN(CG24,MAX(0,$F24-SUMPRODUCT(($AT$3:$BE$3&lt;AW$3)*$CD24:$CO24))),2))</f>
        <v/>
      </c>
      <c r="CT24">
        <f>IF(CH24&lt;=0,0,ROUND(MIN(CH24,MAX(0,$F24-SUMPRODUCT(($AT$3:$BE$3&lt;AX$3)*$CD24:$CO24))),2))</f>
        <v/>
      </c>
      <c r="CU24">
        <f>IF(CI24&lt;=0,0,ROUND(MIN(CI24,MAX(0,$F24-SUMPRODUCT(($AT$3:$BE$3&lt;AY$3)*$CD24:$CO24))),2))</f>
        <v/>
      </c>
      <c r="CV24">
        <f>IF(CJ24&lt;=0,0,ROUND(MIN(CJ24,MAX(0,$F24-SUMPRODUCT(($AT$3:$BE$3&lt;AZ$3)*$CD24:$CO24))),2))</f>
        <v/>
      </c>
      <c r="CW24">
        <f>IF(CK24&lt;=0,0,ROUND(MIN(CK24,MAX(0,$F24-SUMPRODUCT(($AT$3:$BE$3&lt;BA$3)*$CD24:$CO24))),2))</f>
        <v/>
      </c>
      <c r="CX24">
        <f>IF(CL24&lt;=0,0,ROUND(MIN(CL24,MAX(0,$F24-SUMPRODUCT(($AT$3:$BE$3&lt;BB$3)*$CD24:$CO24))),2))</f>
        <v/>
      </c>
      <c r="CY24">
        <f>IF(CM24&lt;=0,0,ROUND(MIN(CM24,MAX(0,$F24-SUMPRODUCT(($AT$3:$BE$3&lt;BC$3)*$CD24:$CO24))),2))</f>
        <v/>
      </c>
      <c r="CZ24">
        <f>IF(CN24&lt;=0,0,ROUND(MIN(CN24,MAX(0,$F24-SUMPRODUCT(($AT$3:$BE$3&lt;BD$3)*$CD24:$CO24))),2))</f>
        <v/>
      </c>
      <c r="DA24">
        <f>IF(CO24&lt;=0,0,ROUND(MIN(CO24,MAX(0,$F24-SUMPRODUCT(($AT$3:$BE$3&lt;BE$3)*$CD24:$CO24))),2))</f>
        <v/>
      </c>
      <c r="DB24">
        <f>ROUND(AH24-CP24,2)</f>
        <v/>
      </c>
      <c r="DC24">
        <f>ROUND(AI24-CQ24,2)</f>
        <v/>
      </c>
      <c r="DD24">
        <f>ROUND(AJ24-CR24,2)</f>
        <v/>
      </c>
      <c r="DE24">
        <f>ROUND(AK24-CS24,2)</f>
        <v/>
      </c>
      <c r="DF24">
        <f>ROUND(AL24-CT24,2)</f>
        <v/>
      </c>
      <c r="DG24">
        <f>ROUND(AM24-CU24,2)</f>
        <v/>
      </c>
      <c r="DH24">
        <f>ROUND(AN24-CV24,2)</f>
        <v/>
      </c>
      <c r="DI24">
        <f>ROUND(AO24-CW24,2)</f>
        <v/>
      </c>
      <c r="DJ24">
        <f>ROUND(AP24-CX24,2)</f>
        <v/>
      </c>
      <c r="DK24">
        <f>ROUND(AQ24-CY24,2)</f>
        <v/>
      </c>
      <c r="DL24">
        <f>ROUND(AR24-CZ24,2)</f>
        <v/>
      </c>
      <c r="DM24">
        <f>ROUND(AS24-DA24,2)</f>
        <v/>
      </c>
      <c r="DN24">
        <f>MAX(0,ROUND($F24-SUM(CP24:DA24),2))</f>
        <v/>
      </c>
    </row>
    <row r="25">
      <c r="A25" t="n">
        <v>20</v>
      </c>
      <c r="B25" s="29">
        <f>Months!B25</f>
        <v/>
      </c>
      <c r="C25">
        <f>Months!C25</f>
        <v/>
      </c>
      <c r="D25">
        <f>Months!D25</f>
        <v/>
      </c>
      <c r="E25">
        <f>SUM(V25:AG25)</f>
        <v/>
      </c>
      <c r="F25">
        <f>MAX(0,ROUND(C25+D25-E25,2))</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f>IF(AH25&lt;=0,0,ROUND(CP25+MIN(DB25,MAX(0,$DN25-SUMPRODUCT((($BR25:$CC25&gt;BR25)+($BR25:$CC25=BR25)*($AT$2:$BE$2&lt;AT$2))*$DB25:$DM25))),2))</f>
        <v/>
      </c>
      <c r="AU25">
        <f>IF(AI25&lt;=0,0,ROUND(CQ25+MIN(DC25,MAX(0,$DN25-SUMPRODUCT((($BR25:$CC25&gt;BS25)+($BR25:$CC25=BS25)*($AT$2:$BE$2&lt;AU$2))*$DB25:$DM25))),2))</f>
        <v/>
      </c>
      <c r="AV25">
        <f>IF(AJ25&lt;=0,0,ROUND(CR25+MIN(DD25,MAX(0,$DN25-SUMPRODUCT((($BR25:$CC25&gt;BT25)+($BR25:$CC25=BT25)*($AT$2:$BE$2&lt;AV$2))*$DB25:$DM25))),2))</f>
        <v/>
      </c>
      <c r="AW25">
        <f>IF(AK25&lt;=0,0,ROUND(CS25+MIN(DE25,MAX(0,$DN25-SUMPRODUCT((($BR25:$CC25&gt;BU25)+($BR25:$CC25=BU25)*($AT$2:$BE$2&lt;AW$2))*$DB25:$DM25))),2))</f>
        <v/>
      </c>
      <c r="AX25">
        <f>IF(AL25&lt;=0,0,ROUND(CT25+MIN(DF25,MAX(0,$DN25-SUMPRODUCT((($BR25:$CC25&gt;BV25)+($BR25:$CC25=BV25)*($AT$2:$BE$2&lt;AX$2))*$DB25:$DM25))),2))</f>
        <v/>
      </c>
      <c r="AY25">
        <f>IF(AM25&lt;=0,0,ROUND(CU25+MIN(DG25,MAX(0,$DN25-SUMPRODUCT((($BR25:$CC25&gt;BW25)+($BR25:$CC25=BW25)*($AT$2:$BE$2&lt;AY$2))*$DB25:$DM25))),2))</f>
        <v/>
      </c>
      <c r="AZ25">
        <f>IF(AN25&lt;=0,0,ROUND(CV25+MIN(DH25,MAX(0,$DN25-SUMPRODUCT((($BR25:$CC25&gt;BX25)+($BR25:$CC25=BX25)*($AT$2:$BE$2&lt;AZ$2))*$DB25:$DM25))),2))</f>
        <v/>
      </c>
      <c r="BA25">
        <f>IF(AO25&lt;=0,0,ROUND(CW25+MIN(DI25,MAX(0,$DN25-SUMPRODUCT((($BR25:$CC25&gt;BY25)+($BR25:$CC25=BY25)*($AT$2:$BE$2&lt;BA$2))*$DB25:$DM25))),2))</f>
        <v/>
      </c>
      <c r="BB25">
        <f>IF(AP25&lt;=0,0,ROUND(CX25+MIN(DJ25,MAX(0,$DN25-SUMPRODUCT((($BR25:$CC25&gt;BZ25)+($BR25:$CC25=BZ25)*($AT$2:$BE$2&lt;BB$2))*$DB25:$DM25))),2))</f>
        <v/>
      </c>
      <c r="BC25">
        <f>IF(AQ25&lt;=0,0,ROUND(CY25+MIN(DK25,MAX(0,$DN25-SUMPRODUCT((($BR25:$CC25&gt;CA25)+($BR25:$CC25=CA25)*($AT$2:$BE$2&lt;BC$2))*$DB25:$DM25))),2))</f>
        <v/>
      </c>
      <c r="BD25">
        <f>IF(AR25&lt;=0,0,ROUND(CZ25+MIN(DL25,MAX(0,$DN25-SUMPRODUCT((($BR25:$CC25&gt;CB25)+($BR25:$CC25=CB25)*($AT$2:$BE$2&lt;BD$2))*$DB25:$DM25))),2))</f>
        <v/>
      </c>
      <c r="BE25">
        <f>IF(AS25&lt;=0,0,ROUND(DA25+MIN(DM25,MAX(0,$DN25-SUMPRODUCT((($BR25:$CC25&gt;CC25)+($BR25:$CC25=CC25)*($AT$2:$BE$2&lt;BE$2))*$DB25:$DM25))),2))</f>
        <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c r="BR25">
        <f>ROUND(IF($A25&lt;=Debts!$M$5,Debts!$X$5,Debts!$Y$5)*100000,0)*1000000+ROUND(Debts!$Y$5*100000,0)</f>
        <v/>
      </c>
      <c r="BS25">
        <f>ROUND(IF($A25&lt;=Debts!$M$6,Debts!$X$6,Debts!$Y$6)*100000,0)*1000000+ROUND(Debts!$Y$6*100000,0)</f>
        <v/>
      </c>
      <c r="BT25">
        <f>ROUND(IF($A25&lt;=Debts!$M$7,Debts!$X$7,Debts!$Y$7)*100000,0)*1000000+ROUND(Debts!$Y$7*100000,0)</f>
        <v/>
      </c>
      <c r="BU25">
        <f>ROUND(IF($A25&lt;=Debts!$M$8,Debts!$X$8,Debts!$Y$8)*100000,0)*1000000+ROUND(Debts!$Y$8*100000,0)</f>
        <v/>
      </c>
      <c r="BV25">
        <f>ROUND(IF($A25&lt;=Debts!$M$9,Debts!$X$9,Debts!$Y$9)*100000,0)*1000000+ROUND(Debts!$Y$9*100000,0)</f>
        <v/>
      </c>
      <c r="BW25">
        <f>ROUND(IF($A25&lt;=Debts!$M$10,Debts!$X$10,Debts!$Y$10)*100000,0)*1000000+ROUND(Debts!$Y$10*100000,0)</f>
        <v/>
      </c>
      <c r="BX25">
        <f>ROUND(IF($A25&lt;=Debts!$M$11,Debts!$X$11,Debts!$Y$11)*100000,0)*1000000+ROUND(Debts!$Y$11*100000,0)</f>
        <v/>
      </c>
      <c r="BY25">
        <f>ROUND(IF($A25&lt;=Debts!$M$12,Debts!$X$12,Debts!$Y$12)*100000,0)*1000000+ROUND(Debts!$Y$12*100000,0)</f>
        <v/>
      </c>
      <c r="BZ25">
        <f>ROUND(IF($A25&lt;=Debts!$M$13,Debts!$X$13,Debts!$Y$13)*100000,0)*1000000+ROUND(Debts!$Y$13*100000,0)</f>
        <v/>
      </c>
      <c r="CA25">
        <f>ROUND(IF($A25&lt;=Debts!$M$14,Debts!$X$14,Debts!$Y$14)*100000,0)*1000000+ROUND(Debts!$Y$14*100000,0)</f>
        <v/>
      </c>
      <c r="CB25">
        <f>ROUND(IF($A25&lt;=Debts!$M$15,Debts!$X$15,Debts!$Y$15)*100000,0)*1000000+ROUND(Debts!$Y$15*100000,0)</f>
        <v/>
      </c>
      <c r="CC25">
        <f>ROUND(IF($A25&lt;=Debts!$M$16,Debts!$X$16,Debts!$Y$16)*100000,0)*1000000+ROUND(Debts!$Y$16*100000,0)</f>
        <v/>
      </c>
      <c r="CD25">
        <f>IF(OR(AH25&lt;=0,Debts!$AC$5=0,$A25&gt;Debts!$M$5),0,MIN(AH25,MAX(0,ROUNDUP(IF(Debts!$X$5=0,(BF24+J25)/(Debts!$M$5-$A25+1),BF24*(Debts!$X$5/12)/(1-(1+Debts!$X$5/12)^(-(Debts!$M$5-$A25+1)))),2)-V25)))</f>
        <v/>
      </c>
      <c r="CE25">
        <f>IF(OR(AI25&lt;=0,Debts!$AC$6=0,$A25&gt;Debts!$M$6),0,MIN(AI25,MAX(0,ROUNDUP(IF(Debts!$X$6=0,(BG24+K25)/(Debts!$M$6-$A25+1),BG24*(Debts!$X$6/12)/(1-(1+Debts!$X$6/12)^(-(Debts!$M$6-$A25+1)))),2)-W25)))</f>
        <v/>
      </c>
      <c r="CF25">
        <f>IF(OR(AJ25&lt;=0,Debts!$AC$7=0,$A25&gt;Debts!$M$7),0,MIN(AJ25,MAX(0,ROUNDUP(IF(Debts!$X$7=0,(BH24+L25)/(Debts!$M$7-$A25+1),BH24*(Debts!$X$7/12)/(1-(1+Debts!$X$7/12)^(-(Debts!$M$7-$A25+1)))),2)-X25)))</f>
        <v/>
      </c>
      <c r="CG25">
        <f>IF(OR(AK25&lt;=0,Debts!$AC$8=0,$A25&gt;Debts!$M$8),0,MIN(AK25,MAX(0,ROUNDUP(IF(Debts!$X$8=0,(BI24+M25)/(Debts!$M$8-$A25+1),BI24*(Debts!$X$8/12)/(1-(1+Debts!$X$8/12)^(-(Debts!$M$8-$A25+1)))),2)-Y25)))</f>
        <v/>
      </c>
      <c r="CH25">
        <f>IF(OR(AL25&lt;=0,Debts!$AC$9=0,$A25&gt;Debts!$M$9),0,MIN(AL25,MAX(0,ROUNDUP(IF(Debts!$X$9=0,(BJ24+N25)/(Debts!$M$9-$A25+1),BJ24*(Debts!$X$9/12)/(1-(1+Debts!$X$9/12)^(-(Debts!$M$9-$A25+1)))),2)-Z25)))</f>
        <v/>
      </c>
      <c r="CI25">
        <f>IF(OR(AM25&lt;=0,Debts!$AC$10=0,$A25&gt;Debts!$M$10),0,MIN(AM25,MAX(0,ROUNDUP(IF(Debts!$X$10=0,(BK24+O25)/(Debts!$M$10-$A25+1),BK24*(Debts!$X$10/12)/(1-(1+Debts!$X$10/12)^(-(Debts!$M$10-$A25+1)))),2)-AA25)))</f>
        <v/>
      </c>
      <c r="CJ25">
        <f>IF(OR(AN25&lt;=0,Debts!$AC$11=0,$A25&gt;Debts!$M$11),0,MIN(AN25,MAX(0,ROUNDUP(IF(Debts!$X$11=0,(BL24+P25)/(Debts!$M$11-$A25+1),BL24*(Debts!$X$11/12)/(1-(1+Debts!$X$11/12)^(-(Debts!$M$11-$A25+1)))),2)-AB25)))</f>
        <v/>
      </c>
      <c r="CK25">
        <f>IF(OR(AO25&lt;=0,Debts!$AC$12=0,$A25&gt;Debts!$M$12),0,MIN(AO25,MAX(0,ROUNDUP(IF(Debts!$X$12=0,(BM24+Q25)/(Debts!$M$12-$A25+1),BM24*(Debts!$X$12/12)/(1-(1+Debts!$X$12/12)^(-(Debts!$M$12-$A25+1)))),2)-AC25)))</f>
        <v/>
      </c>
      <c r="CL25">
        <f>IF(OR(AP25&lt;=0,Debts!$AC$13=0,$A25&gt;Debts!$M$13),0,MIN(AP25,MAX(0,ROUNDUP(IF(Debts!$X$13=0,(BN24+R25)/(Debts!$M$13-$A25+1),BN24*(Debts!$X$13/12)/(1-(1+Debts!$X$13/12)^(-(Debts!$M$13-$A25+1)))),2)-AD25)))</f>
        <v/>
      </c>
      <c r="CM25">
        <f>IF(OR(AQ25&lt;=0,Debts!$AC$14=0,$A25&gt;Debts!$M$14),0,MIN(AQ25,MAX(0,ROUNDUP(IF(Debts!$X$14=0,(BO24+S25)/(Debts!$M$14-$A25+1),BO24*(Debts!$X$14/12)/(1-(1+Debts!$X$14/12)^(-(Debts!$M$14-$A25+1)))),2)-AE25)))</f>
        <v/>
      </c>
      <c r="CN25">
        <f>IF(OR(AR25&lt;=0,Debts!$AC$15=0,$A25&gt;Debts!$M$15),0,MIN(AR25,MAX(0,ROUNDUP(IF(Debts!$X$15=0,(BP24+T25)/(Debts!$M$15-$A25+1),BP24*(Debts!$X$15/12)/(1-(1+Debts!$X$15/12)^(-(Debts!$M$15-$A25+1)))),2)-AF25)))</f>
        <v/>
      </c>
      <c r="CO25">
        <f>IF(OR(AS25&lt;=0,Debts!$AC$16=0,$A25&gt;Debts!$M$16),0,MIN(AS25,MAX(0,ROUNDUP(IF(Debts!$X$16=0,(BQ24+U25)/(Debts!$M$16-$A25+1),BQ24*(Debts!$X$16/12)/(1-(1+Debts!$X$16/12)^(-(Debts!$M$16-$A25+1)))),2)-AG25)))</f>
        <v/>
      </c>
      <c r="CP25">
        <f>IF(CD25&lt;=0,0,ROUND(MIN(CD25,MAX(0,$F25-SUMPRODUCT(($AT$3:$BE$3&lt;AT$3)*$CD25:$CO25))),2))</f>
        <v/>
      </c>
      <c r="CQ25">
        <f>IF(CE25&lt;=0,0,ROUND(MIN(CE25,MAX(0,$F25-SUMPRODUCT(($AT$3:$BE$3&lt;AU$3)*$CD25:$CO25))),2))</f>
        <v/>
      </c>
      <c r="CR25">
        <f>IF(CF25&lt;=0,0,ROUND(MIN(CF25,MAX(0,$F25-SUMPRODUCT(($AT$3:$BE$3&lt;AV$3)*$CD25:$CO25))),2))</f>
        <v/>
      </c>
      <c r="CS25">
        <f>IF(CG25&lt;=0,0,ROUND(MIN(CG25,MAX(0,$F25-SUMPRODUCT(($AT$3:$BE$3&lt;AW$3)*$CD25:$CO25))),2))</f>
        <v/>
      </c>
      <c r="CT25">
        <f>IF(CH25&lt;=0,0,ROUND(MIN(CH25,MAX(0,$F25-SUMPRODUCT(($AT$3:$BE$3&lt;AX$3)*$CD25:$CO25))),2))</f>
        <v/>
      </c>
      <c r="CU25">
        <f>IF(CI25&lt;=0,0,ROUND(MIN(CI25,MAX(0,$F25-SUMPRODUCT(($AT$3:$BE$3&lt;AY$3)*$CD25:$CO25))),2))</f>
        <v/>
      </c>
      <c r="CV25">
        <f>IF(CJ25&lt;=0,0,ROUND(MIN(CJ25,MAX(0,$F25-SUMPRODUCT(($AT$3:$BE$3&lt;AZ$3)*$CD25:$CO25))),2))</f>
        <v/>
      </c>
      <c r="CW25">
        <f>IF(CK25&lt;=0,0,ROUND(MIN(CK25,MAX(0,$F25-SUMPRODUCT(($AT$3:$BE$3&lt;BA$3)*$CD25:$CO25))),2))</f>
        <v/>
      </c>
      <c r="CX25">
        <f>IF(CL25&lt;=0,0,ROUND(MIN(CL25,MAX(0,$F25-SUMPRODUCT(($AT$3:$BE$3&lt;BB$3)*$CD25:$CO25))),2))</f>
        <v/>
      </c>
      <c r="CY25">
        <f>IF(CM25&lt;=0,0,ROUND(MIN(CM25,MAX(0,$F25-SUMPRODUCT(($AT$3:$BE$3&lt;BC$3)*$CD25:$CO25))),2))</f>
        <v/>
      </c>
      <c r="CZ25">
        <f>IF(CN25&lt;=0,0,ROUND(MIN(CN25,MAX(0,$F25-SUMPRODUCT(($AT$3:$BE$3&lt;BD$3)*$CD25:$CO25))),2))</f>
        <v/>
      </c>
      <c r="DA25">
        <f>IF(CO25&lt;=0,0,ROUND(MIN(CO25,MAX(0,$F25-SUMPRODUCT(($AT$3:$BE$3&lt;BE$3)*$CD25:$CO25))),2))</f>
        <v/>
      </c>
      <c r="DB25">
        <f>ROUND(AH25-CP25,2)</f>
        <v/>
      </c>
      <c r="DC25">
        <f>ROUND(AI25-CQ25,2)</f>
        <v/>
      </c>
      <c r="DD25">
        <f>ROUND(AJ25-CR25,2)</f>
        <v/>
      </c>
      <c r="DE25">
        <f>ROUND(AK25-CS25,2)</f>
        <v/>
      </c>
      <c r="DF25">
        <f>ROUND(AL25-CT25,2)</f>
        <v/>
      </c>
      <c r="DG25">
        <f>ROUND(AM25-CU25,2)</f>
        <v/>
      </c>
      <c r="DH25">
        <f>ROUND(AN25-CV25,2)</f>
        <v/>
      </c>
      <c r="DI25">
        <f>ROUND(AO25-CW25,2)</f>
        <v/>
      </c>
      <c r="DJ25">
        <f>ROUND(AP25-CX25,2)</f>
        <v/>
      </c>
      <c r="DK25">
        <f>ROUND(AQ25-CY25,2)</f>
        <v/>
      </c>
      <c r="DL25">
        <f>ROUND(AR25-CZ25,2)</f>
        <v/>
      </c>
      <c r="DM25">
        <f>ROUND(AS25-DA25,2)</f>
        <v/>
      </c>
      <c r="DN25">
        <f>MAX(0,ROUND($F25-SUM(CP25:DA25),2))</f>
        <v/>
      </c>
    </row>
    <row r="26">
      <c r="A26" t="n">
        <v>21</v>
      </c>
      <c r="B26" s="29">
        <f>Months!B26</f>
        <v/>
      </c>
      <c r="C26">
        <f>Months!C26</f>
        <v/>
      </c>
      <c r="D26">
        <f>Months!D26</f>
        <v/>
      </c>
      <c r="E26">
        <f>SUM(V26:AG26)</f>
        <v/>
      </c>
      <c r="F26">
        <f>MAX(0,ROUND(C26+D26-E26,2))</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f>IF(AH26&lt;=0,0,ROUND(CP26+MIN(DB26,MAX(0,$DN26-SUMPRODUCT((($BR26:$CC26&gt;BR26)+($BR26:$CC26=BR26)*($AT$2:$BE$2&lt;AT$2))*$DB26:$DM26))),2))</f>
        <v/>
      </c>
      <c r="AU26">
        <f>IF(AI26&lt;=0,0,ROUND(CQ26+MIN(DC26,MAX(0,$DN26-SUMPRODUCT((($BR26:$CC26&gt;BS26)+($BR26:$CC26=BS26)*($AT$2:$BE$2&lt;AU$2))*$DB26:$DM26))),2))</f>
        <v/>
      </c>
      <c r="AV26">
        <f>IF(AJ26&lt;=0,0,ROUND(CR26+MIN(DD26,MAX(0,$DN26-SUMPRODUCT((($BR26:$CC26&gt;BT26)+($BR26:$CC26=BT26)*($AT$2:$BE$2&lt;AV$2))*$DB26:$DM26))),2))</f>
        <v/>
      </c>
      <c r="AW26">
        <f>IF(AK26&lt;=0,0,ROUND(CS26+MIN(DE26,MAX(0,$DN26-SUMPRODUCT((($BR26:$CC26&gt;BU26)+($BR26:$CC26=BU26)*($AT$2:$BE$2&lt;AW$2))*$DB26:$DM26))),2))</f>
        <v/>
      </c>
      <c r="AX26">
        <f>IF(AL26&lt;=0,0,ROUND(CT26+MIN(DF26,MAX(0,$DN26-SUMPRODUCT((($BR26:$CC26&gt;BV26)+($BR26:$CC26=BV26)*($AT$2:$BE$2&lt;AX$2))*$DB26:$DM26))),2))</f>
        <v/>
      </c>
      <c r="AY26">
        <f>IF(AM26&lt;=0,0,ROUND(CU26+MIN(DG26,MAX(0,$DN26-SUMPRODUCT((($BR26:$CC26&gt;BW26)+($BR26:$CC26=BW26)*($AT$2:$BE$2&lt;AY$2))*$DB26:$DM26))),2))</f>
        <v/>
      </c>
      <c r="AZ26">
        <f>IF(AN26&lt;=0,0,ROUND(CV26+MIN(DH26,MAX(0,$DN26-SUMPRODUCT((($BR26:$CC26&gt;BX26)+($BR26:$CC26=BX26)*($AT$2:$BE$2&lt;AZ$2))*$DB26:$DM26))),2))</f>
        <v/>
      </c>
      <c r="BA26">
        <f>IF(AO26&lt;=0,0,ROUND(CW26+MIN(DI26,MAX(0,$DN26-SUMPRODUCT((($BR26:$CC26&gt;BY26)+($BR26:$CC26=BY26)*($AT$2:$BE$2&lt;BA$2))*$DB26:$DM26))),2))</f>
        <v/>
      </c>
      <c r="BB26">
        <f>IF(AP26&lt;=0,0,ROUND(CX26+MIN(DJ26,MAX(0,$DN26-SUMPRODUCT((($BR26:$CC26&gt;BZ26)+($BR26:$CC26=BZ26)*($AT$2:$BE$2&lt;BB$2))*$DB26:$DM26))),2))</f>
        <v/>
      </c>
      <c r="BC26">
        <f>IF(AQ26&lt;=0,0,ROUND(CY26+MIN(DK26,MAX(0,$DN26-SUMPRODUCT((($BR26:$CC26&gt;CA26)+($BR26:$CC26=CA26)*($AT$2:$BE$2&lt;BC$2))*$DB26:$DM26))),2))</f>
        <v/>
      </c>
      <c r="BD26">
        <f>IF(AR26&lt;=0,0,ROUND(CZ26+MIN(DL26,MAX(0,$DN26-SUMPRODUCT((($BR26:$CC26&gt;CB26)+($BR26:$CC26=CB26)*($AT$2:$BE$2&lt;BD$2))*$DB26:$DM26))),2))</f>
        <v/>
      </c>
      <c r="BE26">
        <f>IF(AS26&lt;=0,0,ROUND(DA26+MIN(DM26,MAX(0,$DN26-SUMPRODUCT((($BR26:$CC26&gt;CC26)+($BR26:$CC26=CC26)*($AT$2:$BE$2&lt;BE$2))*$DB26:$DM26))),2))</f>
        <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c r="BR26">
        <f>ROUND(IF($A26&lt;=Debts!$M$5,Debts!$X$5,Debts!$Y$5)*100000,0)*1000000+ROUND(Debts!$Y$5*100000,0)</f>
        <v/>
      </c>
      <c r="BS26">
        <f>ROUND(IF($A26&lt;=Debts!$M$6,Debts!$X$6,Debts!$Y$6)*100000,0)*1000000+ROUND(Debts!$Y$6*100000,0)</f>
        <v/>
      </c>
      <c r="BT26">
        <f>ROUND(IF($A26&lt;=Debts!$M$7,Debts!$X$7,Debts!$Y$7)*100000,0)*1000000+ROUND(Debts!$Y$7*100000,0)</f>
        <v/>
      </c>
      <c r="BU26">
        <f>ROUND(IF($A26&lt;=Debts!$M$8,Debts!$X$8,Debts!$Y$8)*100000,0)*1000000+ROUND(Debts!$Y$8*100000,0)</f>
        <v/>
      </c>
      <c r="BV26">
        <f>ROUND(IF($A26&lt;=Debts!$M$9,Debts!$X$9,Debts!$Y$9)*100000,0)*1000000+ROUND(Debts!$Y$9*100000,0)</f>
        <v/>
      </c>
      <c r="BW26">
        <f>ROUND(IF($A26&lt;=Debts!$M$10,Debts!$X$10,Debts!$Y$10)*100000,0)*1000000+ROUND(Debts!$Y$10*100000,0)</f>
        <v/>
      </c>
      <c r="BX26">
        <f>ROUND(IF($A26&lt;=Debts!$M$11,Debts!$X$11,Debts!$Y$11)*100000,0)*1000000+ROUND(Debts!$Y$11*100000,0)</f>
        <v/>
      </c>
      <c r="BY26">
        <f>ROUND(IF($A26&lt;=Debts!$M$12,Debts!$X$12,Debts!$Y$12)*100000,0)*1000000+ROUND(Debts!$Y$12*100000,0)</f>
        <v/>
      </c>
      <c r="BZ26">
        <f>ROUND(IF($A26&lt;=Debts!$M$13,Debts!$X$13,Debts!$Y$13)*100000,0)*1000000+ROUND(Debts!$Y$13*100000,0)</f>
        <v/>
      </c>
      <c r="CA26">
        <f>ROUND(IF($A26&lt;=Debts!$M$14,Debts!$X$14,Debts!$Y$14)*100000,0)*1000000+ROUND(Debts!$Y$14*100000,0)</f>
        <v/>
      </c>
      <c r="CB26">
        <f>ROUND(IF($A26&lt;=Debts!$M$15,Debts!$X$15,Debts!$Y$15)*100000,0)*1000000+ROUND(Debts!$Y$15*100000,0)</f>
        <v/>
      </c>
      <c r="CC26">
        <f>ROUND(IF($A26&lt;=Debts!$M$16,Debts!$X$16,Debts!$Y$16)*100000,0)*1000000+ROUND(Debts!$Y$16*100000,0)</f>
        <v/>
      </c>
      <c r="CD26">
        <f>IF(OR(AH26&lt;=0,Debts!$AC$5=0,$A26&gt;Debts!$M$5),0,MIN(AH26,MAX(0,ROUNDUP(IF(Debts!$X$5=0,(BF25+J26)/(Debts!$M$5-$A26+1),BF25*(Debts!$X$5/12)/(1-(1+Debts!$X$5/12)^(-(Debts!$M$5-$A26+1)))),2)-V26)))</f>
        <v/>
      </c>
      <c r="CE26">
        <f>IF(OR(AI26&lt;=0,Debts!$AC$6=0,$A26&gt;Debts!$M$6),0,MIN(AI26,MAX(0,ROUNDUP(IF(Debts!$X$6=0,(BG25+K26)/(Debts!$M$6-$A26+1),BG25*(Debts!$X$6/12)/(1-(1+Debts!$X$6/12)^(-(Debts!$M$6-$A26+1)))),2)-W26)))</f>
        <v/>
      </c>
      <c r="CF26">
        <f>IF(OR(AJ26&lt;=0,Debts!$AC$7=0,$A26&gt;Debts!$M$7),0,MIN(AJ26,MAX(0,ROUNDUP(IF(Debts!$X$7=0,(BH25+L26)/(Debts!$M$7-$A26+1),BH25*(Debts!$X$7/12)/(1-(1+Debts!$X$7/12)^(-(Debts!$M$7-$A26+1)))),2)-X26)))</f>
        <v/>
      </c>
      <c r="CG26">
        <f>IF(OR(AK26&lt;=0,Debts!$AC$8=0,$A26&gt;Debts!$M$8),0,MIN(AK26,MAX(0,ROUNDUP(IF(Debts!$X$8=0,(BI25+M26)/(Debts!$M$8-$A26+1),BI25*(Debts!$X$8/12)/(1-(1+Debts!$X$8/12)^(-(Debts!$M$8-$A26+1)))),2)-Y26)))</f>
        <v/>
      </c>
      <c r="CH26">
        <f>IF(OR(AL26&lt;=0,Debts!$AC$9=0,$A26&gt;Debts!$M$9),0,MIN(AL26,MAX(0,ROUNDUP(IF(Debts!$X$9=0,(BJ25+N26)/(Debts!$M$9-$A26+1),BJ25*(Debts!$X$9/12)/(1-(1+Debts!$X$9/12)^(-(Debts!$M$9-$A26+1)))),2)-Z26)))</f>
        <v/>
      </c>
      <c r="CI26">
        <f>IF(OR(AM26&lt;=0,Debts!$AC$10=0,$A26&gt;Debts!$M$10),0,MIN(AM26,MAX(0,ROUNDUP(IF(Debts!$X$10=0,(BK25+O26)/(Debts!$M$10-$A26+1),BK25*(Debts!$X$10/12)/(1-(1+Debts!$X$10/12)^(-(Debts!$M$10-$A26+1)))),2)-AA26)))</f>
        <v/>
      </c>
      <c r="CJ26">
        <f>IF(OR(AN26&lt;=0,Debts!$AC$11=0,$A26&gt;Debts!$M$11),0,MIN(AN26,MAX(0,ROUNDUP(IF(Debts!$X$11=0,(BL25+P26)/(Debts!$M$11-$A26+1),BL25*(Debts!$X$11/12)/(1-(1+Debts!$X$11/12)^(-(Debts!$M$11-$A26+1)))),2)-AB26)))</f>
        <v/>
      </c>
      <c r="CK26">
        <f>IF(OR(AO26&lt;=0,Debts!$AC$12=0,$A26&gt;Debts!$M$12),0,MIN(AO26,MAX(0,ROUNDUP(IF(Debts!$X$12=0,(BM25+Q26)/(Debts!$M$12-$A26+1),BM25*(Debts!$X$12/12)/(1-(1+Debts!$X$12/12)^(-(Debts!$M$12-$A26+1)))),2)-AC26)))</f>
        <v/>
      </c>
      <c r="CL26">
        <f>IF(OR(AP26&lt;=0,Debts!$AC$13=0,$A26&gt;Debts!$M$13),0,MIN(AP26,MAX(0,ROUNDUP(IF(Debts!$X$13=0,(BN25+R26)/(Debts!$M$13-$A26+1),BN25*(Debts!$X$13/12)/(1-(1+Debts!$X$13/12)^(-(Debts!$M$13-$A26+1)))),2)-AD26)))</f>
        <v/>
      </c>
      <c r="CM26">
        <f>IF(OR(AQ26&lt;=0,Debts!$AC$14=0,$A26&gt;Debts!$M$14),0,MIN(AQ26,MAX(0,ROUNDUP(IF(Debts!$X$14=0,(BO25+S26)/(Debts!$M$14-$A26+1),BO25*(Debts!$X$14/12)/(1-(1+Debts!$X$14/12)^(-(Debts!$M$14-$A26+1)))),2)-AE26)))</f>
        <v/>
      </c>
      <c r="CN26">
        <f>IF(OR(AR26&lt;=0,Debts!$AC$15=0,$A26&gt;Debts!$M$15),0,MIN(AR26,MAX(0,ROUNDUP(IF(Debts!$X$15=0,(BP25+T26)/(Debts!$M$15-$A26+1),BP25*(Debts!$X$15/12)/(1-(1+Debts!$X$15/12)^(-(Debts!$M$15-$A26+1)))),2)-AF26)))</f>
        <v/>
      </c>
      <c r="CO26">
        <f>IF(OR(AS26&lt;=0,Debts!$AC$16=0,$A26&gt;Debts!$M$16),0,MIN(AS26,MAX(0,ROUNDUP(IF(Debts!$X$16=0,(BQ25+U26)/(Debts!$M$16-$A26+1),BQ25*(Debts!$X$16/12)/(1-(1+Debts!$X$16/12)^(-(Debts!$M$16-$A26+1)))),2)-AG26)))</f>
        <v/>
      </c>
      <c r="CP26">
        <f>IF(CD26&lt;=0,0,ROUND(MIN(CD26,MAX(0,$F26-SUMPRODUCT(($AT$3:$BE$3&lt;AT$3)*$CD26:$CO26))),2))</f>
        <v/>
      </c>
      <c r="CQ26">
        <f>IF(CE26&lt;=0,0,ROUND(MIN(CE26,MAX(0,$F26-SUMPRODUCT(($AT$3:$BE$3&lt;AU$3)*$CD26:$CO26))),2))</f>
        <v/>
      </c>
      <c r="CR26">
        <f>IF(CF26&lt;=0,0,ROUND(MIN(CF26,MAX(0,$F26-SUMPRODUCT(($AT$3:$BE$3&lt;AV$3)*$CD26:$CO26))),2))</f>
        <v/>
      </c>
      <c r="CS26">
        <f>IF(CG26&lt;=0,0,ROUND(MIN(CG26,MAX(0,$F26-SUMPRODUCT(($AT$3:$BE$3&lt;AW$3)*$CD26:$CO26))),2))</f>
        <v/>
      </c>
      <c r="CT26">
        <f>IF(CH26&lt;=0,0,ROUND(MIN(CH26,MAX(0,$F26-SUMPRODUCT(($AT$3:$BE$3&lt;AX$3)*$CD26:$CO26))),2))</f>
        <v/>
      </c>
      <c r="CU26">
        <f>IF(CI26&lt;=0,0,ROUND(MIN(CI26,MAX(0,$F26-SUMPRODUCT(($AT$3:$BE$3&lt;AY$3)*$CD26:$CO26))),2))</f>
        <v/>
      </c>
      <c r="CV26">
        <f>IF(CJ26&lt;=0,0,ROUND(MIN(CJ26,MAX(0,$F26-SUMPRODUCT(($AT$3:$BE$3&lt;AZ$3)*$CD26:$CO26))),2))</f>
        <v/>
      </c>
      <c r="CW26">
        <f>IF(CK26&lt;=0,0,ROUND(MIN(CK26,MAX(0,$F26-SUMPRODUCT(($AT$3:$BE$3&lt;BA$3)*$CD26:$CO26))),2))</f>
        <v/>
      </c>
      <c r="CX26">
        <f>IF(CL26&lt;=0,0,ROUND(MIN(CL26,MAX(0,$F26-SUMPRODUCT(($AT$3:$BE$3&lt;BB$3)*$CD26:$CO26))),2))</f>
        <v/>
      </c>
      <c r="CY26">
        <f>IF(CM26&lt;=0,0,ROUND(MIN(CM26,MAX(0,$F26-SUMPRODUCT(($AT$3:$BE$3&lt;BC$3)*$CD26:$CO26))),2))</f>
        <v/>
      </c>
      <c r="CZ26">
        <f>IF(CN26&lt;=0,0,ROUND(MIN(CN26,MAX(0,$F26-SUMPRODUCT(($AT$3:$BE$3&lt;BD$3)*$CD26:$CO26))),2))</f>
        <v/>
      </c>
      <c r="DA26">
        <f>IF(CO26&lt;=0,0,ROUND(MIN(CO26,MAX(0,$F26-SUMPRODUCT(($AT$3:$BE$3&lt;BE$3)*$CD26:$CO26))),2))</f>
        <v/>
      </c>
      <c r="DB26">
        <f>ROUND(AH26-CP26,2)</f>
        <v/>
      </c>
      <c r="DC26">
        <f>ROUND(AI26-CQ26,2)</f>
        <v/>
      </c>
      <c r="DD26">
        <f>ROUND(AJ26-CR26,2)</f>
        <v/>
      </c>
      <c r="DE26">
        <f>ROUND(AK26-CS26,2)</f>
        <v/>
      </c>
      <c r="DF26">
        <f>ROUND(AL26-CT26,2)</f>
        <v/>
      </c>
      <c r="DG26">
        <f>ROUND(AM26-CU26,2)</f>
        <v/>
      </c>
      <c r="DH26">
        <f>ROUND(AN26-CV26,2)</f>
        <v/>
      </c>
      <c r="DI26">
        <f>ROUND(AO26-CW26,2)</f>
        <v/>
      </c>
      <c r="DJ26">
        <f>ROUND(AP26-CX26,2)</f>
        <v/>
      </c>
      <c r="DK26">
        <f>ROUND(AQ26-CY26,2)</f>
        <v/>
      </c>
      <c r="DL26">
        <f>ROUND(AR26-CZ26,2)</f>
        <v/>
      </c>
      <c r="DM26">
        <f>ROUND(AS26-DA26,2)</f>
        <v/>
      </c>
      <c r="DN26">
        <f>MAX(0,ROUND($F26-SUM(CP26:DA26),2))</f>
        <v/>
      </c>
    </row>
    <row r="27">
      <c r="A27" t="n">
        <v>22</v>
      </c>
      <c r="B27" s="29">
        <f>Months!B27</f>
        <v/>
      </c>
      <c r="C27">
        <f>Months!C27</f>
        <v/>
      </c>
      <c r="D27">
        <f>Months!D27</f>
        <v/>
      </c>
      <c r="E27">
        <f>SUM(V27:AG27)</f>
        <v/>
      </c>
      <c r="F27">
        <f>MAX(0,ROUND(C27+D27-E27,2))</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f>IF(AH27&lt;=0,0,ROUND(CP27+MIN(DB27,MAX(0,$DN27-SUMPRODUCT((($BR27:$CC27&gt;BR27)+($BR27:$CC27=BR27)*($AT$2:$BE$2&lt;AT$2))*$DB27:$DM27))),2))</f>
        <v/>
      </c>
      <c r="AU27">
        <f>IF(AI27&lt;=0,0,ROUND(CQ27+MIN(DC27,MAX(0,$DN27-SUMPRODUCT((($BR27:$CC27&gt;BS27)+($BR27:$CC27=BS27)*($AT$2:$BE$2&lt;AU$2))*$DB27:$DM27))),2))</f>
        <v/>
      </c>
      <c r="AV27">
        <f>IF(AJ27&lt;=0,0,ROUND(CR27+MIN(DD27,MAX(0,$DN27-SUMPRODUCT((($BR27:$CC27&gt;BT27)+($BR27:$CC27=BT27)*($AT$2:$BE$2&lt;AV$2))*$DB27:$DM27))),2))</f>
        <v/>
      </c>
      <c r="AW27">
        <f>IF(AK27&lt;=0,0,ROUND(CS27+MIN(DE27,MAX(0,$DN27-SUMPRODUCT((($BR27:$CC27&gt;BU27)+($BR27:$CC27=BU27)*($AT$2:$BE$2&lt;AW$2))*$DB27:$DM27))),2))</f>
        <v/>
      </c>
      <c r="AX27">
        <f>IF(AL27&lt;=0,0,ROUND(CT27+MIN(DF27,MAX(0,$DN27-SUMPRODUCT((($BR27:$CC27&gt;BV27)+($BR27:$CC27=BV27)*($AT$2:$BE$2&lt;AX$2))*$DB27:$DM27))),2))</f>
        <v/>
      </c>
      <c r="AY27">
        <f>IF(AM27&lt;=0,0,ROUND(CU27+MIN(DG27,MAX(0,$DN27-SUMPRODUCT((($BR27:$CC27&gt;BW27)+($BR27:$CC27=BW27)*($AT$2:$BE$2&lt;AY$2))*$DB27:$DM27))),2))</f>
        <v/>
      </c>
      <c r="AZ27">
        <f>IF(AN27&lt;=0,0,ROUND(CV27+MIN(DH27,MAX(0,$DN27-SUMPRODUCT((($BR27:$CC27&gt;BX27)+($BR27:$CC27=BX27)*($AT$2:$BE$2&lt;AZ$2))*$DB27:$DM27))),2))</f>
        <v/>
      </c>
      <c r="BA27">
        <f>IF(AO27&lt;=0,0,ROUND(CW27+MIN(DI27,MAX(0,$DN27-SUMPRODUCT((($BR27:$CC27&gt;BY27)+($BR27:$CC27=BY27)*($AT$2:$BE$2&lt;BA$2))*$DB27:$DM27))),2))</f>
        <v/>
      </c>
      <c r="BB27">
        <f>IF(AP27&lt;=0,0,ROUND(CX27+MIN(DJ27,MAX(0,$DN27-SUMPRODUCT((($BR27:$CC27&gt;BZ27)+($BR27:$CC27=BZ27)*($AT$2:$BE$2&lt;BB$2))*$DB27:$DM27))),2))</f>
        <v/>
      </c>
      <c r="BC27">
        <f>IF(AQ27&lt;=0,0,ROUND(CY27+MIN(DK27,MAX(0,$DN27-SUMPRODUCT((($BR27:$CC27&gt;CA27)+($BR27:$CC27=CA27)*($AT$2:$BE$2&lt;BC$2))*$DB27:$DM27))),2))</f>
        <v/>
      </c>
      <c r="BD27">
        <f>IF(AR27&lt;=0,0,ROUND(CZ27+MIN(DL27,MAX(0,$DN27-SUMPRODUCT((($BR27:$CC27&gt;CB27)+($BR27:$CC27=CB27)*($AT$2:$BE$2&lt;BD$2))*$DB27:$DM27))),2))</f>
        <v/>
      </c>
      <c r="BE27">
        <f>IF(AS27&lt;=0,0,ROUND(DA27+MIN(DM27,MAX(0,$DN27-SUMPRODUCT((($BR27:$CC27&gt;CC27)+($BR27:$CC27=CC27)*($AT$2:$BE$2&lt;BE$2))*$DB27:$DM27))),2))</f>
        <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c r="BR27">
        <f>ROUND(IF($A27&lt;=Debts!$M$5,Debts!$X$5,Debts!$Y$5)*100000,0)*1000000+ROUND(Debts!$Y$5*100000,0)</f>
        <v/>
      </c>
      <c r="BS27">
        <f>ROUND(IF($A27&lt;=Debts!$M$6,Debts!$X$6,Debts!$Y$6)*100000,0)*1000000+ROUND(Debts!$Y$6*100000,0)</f>
        <v/>
      </c>
      <c r="BT27">
        <f>ROUND(IF($A27&lt;=Debts!$M$7,Debts!$X$7,Debts!$Y$7)*100000,0)*1000000+ROUND(Debts!$Y$7*100000,0)</f>
        <v/>
      </c>
      <c r="BU27">
        <f>ROUND(IF($A27&lt;=Debts!$M$8,Debts!$X$8,Debts!$Y$8)*100000,0)*1000000+ROUND(Debts!$Y$8*100000,0)</f>
        <v/>
      </c>
      <c r="BV27">
        <f>ROUND(IF($A27&lt;=Debts!$M$9,Debts!$X$9,Debts!$Y$9)*100000,0)*1000000+ROUND(Debts!$Y$9*100000,0)</f>
        <v/>
      </c>
      <c r="BW27">
        <f>ROUND(IF($A27&lt;=Debts!$M$10,Debts!$X$10,Debts!$Y$10)*100000,0)*1000000+ROUND(Debts!$Y$10*100000,0)</f>
        <v/>
      </c>
      <c r="BX27">
        <f>ROUND(IF($A27&lt;=Debts!$M$11,Debts!$X$11,Debts!$Y$11)*100000,0)*1000000+ROUND(Debts!$Y$11*100000,0)</f>
        <v/>
      </c>
      <c r="BY27">
        <f>ROUND(IF($A27&lt;=Debts!$M$12,Debts!$X$12,Debts!$Y$12)*100000,0)*1000000+ROUND(Debts!$Y$12*100000,0)</f>
        <v/>
      </c>
      <c r="BZ27">
        <f>ROUND(IF($A27&lt;=Debts!$M$13,Debts!$X$13,Debts!$Y$13)*100000,0)*1000000+ROUND(Debts!$Y$13*100000,0)</f>
        <v/>
      </c>
      <c r="CA27">
        <f>ROUND(IF($A27&lt;=Debts!$M$14,Debts!$X$14,Debts!$Y$14)*100000,0)*1000000+ROUND(Debts!$Y$14*100000,0)</f>
        <v/>
      </c>
      <c r="CB27">
        <f>ROUND(IF($A27&lt;=Debts!$M$15,Debts!$X$15,Debts!$Y$15)*100000,0)*1000000+ROUND(Debts!$Y$15*100000,0)</f>
        <v/>
      </c>
      <c r="CC27">
        <f>ROUND(IF($A27&lt;=Debts!$M$16,Debts!$X$16,Debts!$Y$16)*100000,0)*1000000+ROUND(Debts!$Y$16*100000,0)</f>
        <v/>
      </c>
      <c r="CD27">
        <f>IF(OR(AH27&lt;=0,Debts!$AC$5=0,$A27&gt;Debts!$M$5),0,MIN(AH27,MAX(0,ROUNDUP(IF(Debts!$X$5=0,(BF26+J27)/(Debts!$M$5-$A27+1),BF26*(Debts!$X$5/12)/(1-(1+Debts!$X$5/12)^(-(Debts!$M$5-$A27+1)))),2)-V27)))</f>
        <v/>
      </c>
      <c r="CE27">
        <f>IF(OR(AI27&lt;=0,Debts!$AC$6=0,$A27&gt;Debts!$M$6),0,MIN(AI27,MAX(0,ROUNDUP(IF(Debts!$X$6=0,(BG26+K27)/(Debts!$M$6-$A27+1),BG26*(Debts!$X$6/12)/(1-(1+Debts!$X$6/12)^(-(Debts!$M$6-$A27+1)))),2)-W27)))</f>
        <v/>
      </c>
      <c r="CF27">
        <f>IF(OR(AJ27&lt;=0,Debts!$AC$7=0,$A27&gt;Debts!$M$7),0,MIN(AJ27,MAX(0,ROUNDUP(IF(Debts!$X$7=0,(BH26+L27)/(Debts!$M$7-$A27+1),BH26*(Debts!$X$7/12)/(1-(1+Debts!$X$7/12)^(-(Debts!$M$7-$A27+1)))),2)-X27)))</f>
        <v/>
      </c>
      <c r="CG27">
        <f>IF(OR(AK27&lt;=0,Debts!$AC$8=0,$A27&gt;Debts!$M$8),0,MIN(AK27,MAX(0,ROUNDUP(IF(Debts!$X$8=0,(BI26+M27)/(Debts!$M$8-$A27+1),BI26*(Debts!$X$8/12)/(1-(1+Debts!$X$8/12)^(-(Debts!$M$8-$A27+1)))),2)-Y27)))</f>
        <v/>
      </c>
      <c r="CH27">
        <f>IF(OR(AL27&lt;=0,Debts!$AC$9=0,$A27&gt;Debts!$M$9),0,MIN(AL27,MAX(0,ROUNDUP(IF(Debts!$X$9=0,(BJ26+N27)/(Debts!$M$9-$A27+1),BJ26*(Debts!$X$9/12)/(1-(1+Debts!$X$9/12)^(-(Debts!$M$9-$A27+1)))),2)-Z27)))</f>
        <v/>
      </c>
      <c r="CI27">
        <f>IF(OR(AM27&lt;=0,Debts!$AC$10=0,$A27&gt;Debts!$M$10),0,MIN(AM27,MAX(0,ROUNDUP(IF(Debts!$X$10=0,(BK26+O27)/(Debts!$M$10-$A27+1),BK26*(Debts!$X$10/12)/(1-(1+Debts!$X$10/12)^(-(Debts!$M$10-$A27+1)))),2)-AA27)))</f>
        <v/>
      </c>
      <c r="CJ27">
        <f>IF(OR(AN27&lt;=0,Debts!$AC$11=0,$A27&gt;Debts!$M$11),0,MIN(AN27,MAX(0,ROUNDUP(IF(Debts!$X$11=0,(BL26+P27)/(Debts!$M$11-$A27+1),BL26*(Debts!$X$11/12)/(1-(1+Debts!$X$11/12)^(-(Debts!$M$11-$A27+1)))),2)-AB27)))</f>
        <v/>
      </c>
      <c r="CK27">
        <f>IF(OR(AO27&lt;=0,Debts!$AC$12=0,$A27&gt;Debts!$M$12),0,MIN(AO27,MAX(0,ROUNDUP(IF(Debts!$X$12=0,(BM26+Q27)/(Debts!$M$12-$A27+1),BM26*(Debts!$X$12/12)/(1-(1+Debts!$X$12/12)^(-(Debts!$M$12-$A27+1)))),2)-AC27)))</f>
        <v/>
      </c>
      <c r="CL27">
        <f>IF(OR(AP27&lt;=0,Debts!$AC$13=0,$A27&gt;Debts!$M$13),0,MIN(AP27,MAX(0,ROUNDUP(IF(Debts!$X$13=0,(BN26+R27)/(Debts!$M$13-$A27+1),BN26*(Debts!$X$13/12)/(1-(1+Debts!$X$13/12)^(-(Debts!$M$13-$A27+1)))),2)-AD27)))</f>
        <v/>
      </c>
      <c r="CM27">
        <f>IF(OR(AQ27&lt;=0,Debts!$AC$14=0,$A27&gt;Debts!$M$14),0,MIN(AQ27,MAX(0,ROUNDUP(IF(Debts!$X$14=0,(BO26+S27)/(Debts!$M$14-$A27+1),BO26*(Debts!$X$14/12)/(1-(1+Debts!$X$14/12)^(-(Debts!$M$14-$A27+1)))),2)-AE27)))</f>
        <v/>
      </c>
      <c r="CN27">
        <f>IF(OR(AR27&lt;=0,Debts!$AC$15=0,$A27&gt;Debts!$M$15),0,MIN(AR27,MAX(0,ROUNDUP(IF(Debts!$X$15=0,(BP26+T27)/(Debts!$M$15-$A27+1),BP26*(Debts!$X$15/12)/(1-(1+Debts!$X$15/12)^(-(Debts!$M$15-$A27+1)))),2)-AF27)))</f>
        <v/>
      </c>
      <c r="CO27">
        <f>IF(OR(AS27&lt;=0,Debts!$AC$16=0,$A27&gt;Debts!$M$16),0,MIN(AS27,MAX(0,ROUNDUP(IF(Debts!$X$16=0,(BQ26+U27)/(Debts!$M$16-$A27+1),BQ26*(Debts!$X$16/12)/(1-(1+Debts!$X$16/12)^(-(Debts!$M$16-$A27+1)))),2)-AG27)))</f>
        <v/>
      </c>
      <c r="CP27">
        <f>IF(CD27&lt;=0,0,ROUND(MIN(CD27,MAX(0,$F27-SUMPRODUCT(($AT$3:$BE$3&lt;AT$3)*$CD27:$CO27))),2))</f>
        <v/>
      </c>
      <c r="CQ27">
        <f>IF(CE27&lt;=0,0,ROUND(MIN(CE27,MAX(0,$F27-SUMPRODUCT(($AT$3:$BE$3&lt;AU$3)*$CD27:$CO27))),2))</f>
        <v/>
      </c>
      <c r="CR27">
        <f>IF(CF27&lt;=0,0,ROUND(MIN(CF27,MAX(0,$F27-SUMPRODUCT(($AT$3:$BE$3&lt;AV$3)*$CD27:$CO27))),2))</f>
        <v/>
      </c>
      <c r="CS27">
        <f>IF(CG27&lt;=0,0,ROUND(MIN(CG27,MAX(0,$F27-SUMPRODUCT(($AT$3:$BE$3&lt;AW$3)*$CD27:$CO27))),2))</f>
        <v/>
      </c>
      <c r="CT27">
        <f>IF(CH27&lt;=0,0,ROUND(MIN(CH27,MAX(0,$F27-SUMPRODUCT(($AT$3:$BE$3&lt;AX$3)*$CD27:$CO27))),2))</f>
        <v/>
      </c>
      <c r="CU27">
        <f>IF(CI27&lt;=0,0,ROUND(MIN(CI27,MAX(0,$F27-SUMPRODUCT(($AT$3:$BE$3&lt;AY$3)*$CD27:$CO27))),2))</f>
        <v/>
      </c>
      <c r="CV27">
        <f>IF(CJ27&lt;=0,0,ROUND(MIN(CJ27,MAX(0,$F27-SUMPRODUCT(($AT$3:$BE$3&lt;AZ$3)*$CD27:$CO27))),2))</f>
        <v/>
      </c>
      <c r="CW27">
        <f>IF(CK27&lt;=0,0,ROUND(MIN(CK27,MAX(0,$F27-SUMPRODUCT(($AT$3:$BE$3&lt;BA$3)*$CD27:$CO27))),2))</f>
        <v/>
      </c>
      <c r="CX27">
        <f>IF(CL27&lt;=0,0,ROUND(MIN(CL27,MAX(0,$F27-SUMPRODUCT(($AT$3:$BE$3&lt;BB$3)*$CD27:$CO27))),2))</f>
        <v/>
      </c>
      <c r="CY27">
        <f>IF(CM27&lt;=0,0,ROUND(MIN(CM27,MAX(0,$F27-SUMPRODUCT(($AT$3:$BE$3&lt;BC$3)*$CD27:$CO27))),2))</f>
        <v/>
      </c>
      <c r="CZ27">
        <f>IF(CN27&lt;=0,0,ROUND(MIN(CN27,MAX(0,$F27-SUMPRODUCT(($AT$3:$BE$3&lt;BD$3)*$CD27:$CO27))),2))</f>
        <v/>
      </c>
      <c r="DA27">
        <f>IF(CO27&lt;=0,0,ROUND(MIN(CO27,MAX(0,$F27-SUMPRODUCT(($AT$3:$BE$3&lt;BE$3)*$CD27:$CO27))),2))</f>
        <v/>
      </c>
      <c r="DB27">
        <f>ROUND(AH27-CP27,2)</f>
        <v/>
      </c>
      <c r="DC27">
        <f>ROUND(AI27-CQ27,2)</f>
        <v/>
      </c>
      <c r="DD27">
        <f>ROUND(AJ27-CR27,2)</f>
        <v/>
      </c>
      <c r="DE27">
        <f>ROUND(AK27-CS27,2)</f>
        <v/>
      </c>
      <c r="DF27">
        <f>ROUND(AL27-CT27,2)</f>
        <v/>
      </c>
      <c r="DG27">
        <f>ROUND(AM27-CU27,2)</f>
        <v/>
      </c>
      <c r="DH27">
        <f>ROUND(AN27-CV27,2)</f>
        <v/>
      </c>
      <c r="DI27">
        <f>ROUND(AO27-CW27,2)</f>
        <v/>
      </c>
      <c r="DJ27">
        <f>ROUND(AP27-CX27,2)</f>
        <v/>
      </c>
      <c r="DK27">
        <f>ROUND(AQ27-CY27,2)</f>
        <v/>
      </c>
      <c r="DL27">
        <f>ROUND(AR27-CZ27,2)</f>
        <v/>
      </c>
      <c r="DM27">
        <f>ROUND(AS27-DA27,2)</f>
        <v/>
      </c>
      <c r="DN27">
        <f>MAX(0,ROUND($F27-SUM(CP27:DA27),2))</f>
        <v/>
      </c>
    </row>
    <row r="28">
      <c r="A28" t="n">
        <v>23</v>
      </c>
      <c r="B28" s="29">
        <f>Months!B28</f>
        <v/>
      </c>
      <c r="C28">
        <f>Months!C28</f>
        <v/>
      </c>
      <c r="D28">
        <f>Months!D28</f>
        <v/>
      </c>
      <c r="E28">
        <f>SUM(V28:AG28)</f>
        <v/>
      </c>
      <c r="F28">
        <f>MAX(0,ROUND(C28+D28-E28,2))</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f>IF(AH28&lt;=0,0,ROUND(CP28+MIN(DB28,MAX(0,$DN28-SUMPRODUCT((($BR28:$CC28&gt;BR28)+($BR28:$CC28=BR28)*($AT$2:$BE$2&lt;AT$2))*$DB28:$DM28))),2))</f>
        <v/>
      </c>
      <c r="AU28">
        <f>IF(AI28&lt;=0,0,ROUND(CQ28+MIN(DC28,MAX(0,$DN28-SUMPRODUCT((($BR28:$CC28&gt;BS28)+($BR28:$CC28=BS28)*($AT$2:$BE$2&lt;AU$2))*$DB28:$DM28))),2))</f>
        <v/>
      </c>
      <c r="AV28">
        <f>IF(AJ28&lt;=0,0,ROUND(CR28+MIN(DD28,MAX(0,$DN28-SUMPRODUCT((($BR28:$CC28&gt;BT28)+($BR28:$CC28=BT28)*($AT$2:$BE$2&lt;AV$2))*$DB28:$DM28))),2))</f>
        <v/>
      </c>
      <c r="AW28">
        <f>IF(AK28&lt;=0,0,ROUND(CS28+MIN(DE28,MAX(0,$DN28-SUMPRODUCT((($BR28:$CC28&gt;BU28)+($BR28:$CC28=BU28)*($AT$2:$BE$2&lt;AW$2))*$DB28:$DM28))),2))</f>
        <v/>
      </c>
      <c r="AX28">
        <f>IF(AL28&lt;=0,0,ROUND(CT28+MIN(DF28,MAX(0,$DN28-SUMPRODUCT((($BR28:$CC28&gt;BV28)+($BR28:$CC28=BV28)*($AT$2:$BE$2&lt;AX$2))*$DB28:$DM28))),2))</f>
        <v/>
      </c>
      <c r="AY28">
        <f>IF(AM28&lt;=0,0,ROUND(CU28+MIN(DG28,MAX(0,$DN28-SUMPRODUCT((($BR28:$CC28&gt;BW28)+($BR28:$CC28=BW28)*($AT$2:$BE$2&lt;AY$2))*$DB28:$DM28))),2))</f>
        <v/>
      </c>
      <c r="AZ28">
        <f>IF(AN28&lt;=0,0,ROUND(CV28+MIN(DH28,MAX(0,$DN28-SUMPRODUCT((($BR28:$CC28&gt;BX28)+($BR28:$CC28=BX28)*($AT$2:$BE$2&lt;AZ$2))*$DB28:$DM28))),2))</f>
        <v/>
      </c>
      <c r="BA28">
        <f>IF(AO28&lt;=0,0,ROUND(CW28+MIN(DI28,MAX(0,$DN28-SUMPRODUCT((($BR28:$CC28&gt;BY28)+($BR28:$CC28=BY28)*($AT$2:$BE$2&lt;BA$2))*$DB28:$DM28))),2))</f>
        <v/>
      </c>
      <c r="BB28">
        <f>IF(AP28&lt;=0,0,ROUND(CX28+MIN(DJ28,MAX(0,$DN28-SUMPRODUCT((($BR28:$CC28&gt;BZ28)+($BR28:$CC28=BZ28)*($AT$2:$BE$2&lt;BB$2))*$DB28:$DM28))),2))</f>
        <v/>
      </c>
      <c r="BC28">
        <f>IF(AQ28&lt;=0,0,ROUND(CY28+MIN(DK28,MAX(0,$DN28-SUMPRODUCT((($BR28:$CC28&gt;CA28)+($BR28:$CC28=CA28)*($AT$2:$BE$2&lt;BC$2))*$DB28:$DM28))),2))</f>
        <v/>
      </c>
      <c r="BD28">
        <f>IF(AR28&lt;=0,0,ROUND(CZ28+MIN(DL28,MAX(0,$DN28-SUMPRODUCT((($BR28:$CC28&gt;CB28)+($BR28:$CC28=CB28)*($AT$2:$BE$2&lt;BD$2))*$DB28:$DM28))),2))</f>
        <v/>
      </c>
      <c r="BE28">
        <f>IF(AS28&lt;=0,0,ROUND(DA28+MIN(DM28,MAX(0,$DN28-SUMPRODUCT((($BR28:$CC28&gt;CC28)+($BR28:$CC28=CC28)*($AT$2:$BE$2&lt;BE$2))*$DB28:$DM28))),2))</f>
        <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c r="BR28">
        <f>ROUND(IF($A28&lt;=Debts!$M$5,Debts!$X$5,Debts!$Y$5)*100000,0)*1000000+ROUND(Debts!$Y$5*100000,0)</f>
        <v/>
      </c>
      <c r="BS28">
        <f>ROUND(IF($A28&lt;=Debts!$M$6,Debts!$X$6,Debts!$Y$6)*100000,0)*1000000+ROUND(Debts!$Y$6*100000,0)</f>
        <v/>
      </c>
      <c r="BT28">
        <f>ROUND(IF($A28&lt;=Debts!$M$7,Debts!$X$7,Debts!$Y$7)*100000,0)*1000000+ROUND(Debts!$Y$7*100000,0)</f>
        <v/>
      </c>
      <c r="BU28">
        <f>ROUND(IF($A28&lt;=Debts!$M$8,Debts!$X$8,Debts!$Y$8)*100000,0)*1000000+ROUND(Debts!$Y$8*100000,0)</f>
        <v/>
      </c>
      <c r="BV28">
        <f>ROUND(IF($A28&lt;=Debts!$M$9,Debts!$X$9,Debts!$Y$9)*100000,0)*1000000+ROUND(Debts!$Y$9*100000,0)</f>
        <v/>
      </c>
      <c r="BW28">
        <f>ROUND(IF($A28&lt;=Debts!$M$10,Debts!$X$10,Debts!$Y$10)*100000,0)*1000000+ROUND(Debts!$Y$10*100000,0)</f>
        <v/>
      </c>
      <c r="BX28">
        <f>ROUND(IF($A28&lt;=Debts!$M$11,Debts!$X$11,Debts!$Y$11)*100000,0)*1000000+ROUND(Debts!$Y$11*100000,0)</f>
        <v/>
      </c>
      <c r="BY28">
        <f>ROUND(IF($A28&lt;=Debts!$M$12,Debts!$X$12,Debts!$Y$12)*100000,0)*1000000+ROUND(Debts!$Y$12*100000,0)</f>
        <v/>
      </c>
      <c r="BZ28">
        <f>ROUND(IF($A28&lt;=Debts!$M$13,Debts!$X$13,Debts!$Y$13)*100000,0)*1000000+ROUND(Debts!$Y$13*100000,0)</f>
        <v/>
      </c>
      <c r="CA28">
        <f>ROUND(IF($A28&lt;=Debts!$M$14,Debts!$X$14,Debts!$Y$14)*100000,0)*1000000+ROUND(Debts!$Y$14*100000,0)</f>
        <v/>
      </c>
      <c r="CB28">
        <f>ROUND(IF($A28&lt;=Debts!$M$15,Debts!$X$15,Debts!$Y$15)*100000,0)*1000000+ROUND(Debts!$Y$15*100000,0)</f>
        <v/>
      </c>
      <c r="CC28">
        <f>ROUND(IF($A28&lt;=Debts!$M$16,Debts!$X$16,Debts!$Y$16)*100000,0)*1000000+ROUND(Debts!$Y$16*100000,0)</f>
        <v/>
      </c>
      <c r="CD28">
        <f>IF(OR(AH28&lt;=0,Debts!$AC$5=0,$A28&gt;Debts!$M$5),0,MIN(AH28,MAX(0,ROUNDUP(IF(Debts!$X$5=0,(BF27+J28)/(Debts!$M$5-$A28+1),BF27*(Debts!$X$5/12)/(1-(1+Debts!$X$5/12)^(-(Debts!$M$5-$A28+1)))),2)-V28)))</f>
        <v/>
      </c>
      <c r="CE28">
        <f>IF(OR(AI28&lt;=0,Debts!$AC$6=0,$A28&gt;Debts!$M$6),0,MIN(AI28,MAX(0,ROUNDUP(IF(Debts!$X$6=0,(BG27+K28)/(Debts!$M$6-$A28+1),BG27*(Debts!$X$6/12)/(1-(1+Debts!$X$6/12)^(-(Debts!$M$6-$A28+1)))),2)-W28)))</f>
        <v/>
      </c>
      <c r="CF28">
        <f>IF(OR(AJ28&lt;=0,Debts!$AC$7=0,$A28&gt;Debts!$M$7),0,MIN(AJ28,MAX(0,ROUNDUP(IF(Debts!$X$7=0,(BH27+L28)/(Debts!$M$7-$A28+1),BH27*(Debts!$X$7/12)/(1-(1+Debts!$X$7/12)^(-(Debts!$M$7-$A28+1)))),2)-X28)))</f>
        <v/>
      </c>
      <c r="CG28">
        <f>IF(OR(AK28&lt;=0,Debts!$AC$8=0,$A28&gt;Debts!$M$8),0,MIN(AK28,MAX(0,ROUNDUP(IF(Debts!$X$8=0,(BI27+M28)/(Debts!$M$8-$A28+1),BI27*(Debts!$X$8/12)/(1-(1+Debts!$X$8/12)^(-(Debts!$M$8-$A28+1)))),2)-Y28)))</f>
        <v/>
      </c>
      <c r="CH28">
        <f>IF(OR(AL28&lt;=0,Debts!$AC$9=0,$A28&gt;Debts!$M$9),0,MIN(AL28,MAX(0,ROUNDUP(IF(Debts!$X$9=0,(BJ27+N28)/(Debts!$M$9-$A28+1),BJ27*(Debts!$X$9/12)/(1-(1+Debts!$X$9/12)^(-(Debts!$M$9-$A28+1)))),2)-Z28)))</f>
        <v/>
      </c>
      <c r="CI28">
        <f>IF(OR(AM28&lt;=0,Debts!$AC$10=0,$A28&gt;Debts!$M$10),0,MIN(AM28,MAX(0,ROUNDUP(IF(Debts!$X$10=0,(BK27+O28)/(Debts!$M$10-$A28+1),BK27*(Debts!$X$10/12)/(1-(1+Debts!$X$10/12)^(-(Debts!$M$10-$A28+1)))),2)-AA28)))</f>
        <v/>
      </c>
      <c r="CJ28">
        <f>IF(OR(AN28&lt;=0,Debts!$AC$11=0,$A28&gt;Debts!$M$11),0,MIN(AN28,MAX(0,ROUNDUP(IF(Debts!$X$11=0,(BL27+P28)/(Debts!$M$11-$A28+1),BL27*(Debts!$X$11/12)/(1-(1+Debts!$X$11/12)^(-(Debts!$M$11-$A28+1)))),2)-AB28)))</f>
        <v/>
      </c>
      <c r="CK28">
        <f>IF(OR(AO28&lt;=0,Debts!$AC$12=0,$A28&gt;Debts!$M$12),0,MIN(AO28,MAX(0,ROUNDUP(IF(Debts!$X$12=0,(BM27+Q28)/(Debts!$M$12-$A28+1),BM27*(Debts!$X$12/12)/(1-(1+Debts!$X$12/12)^(-(Debts!$M$12-$A28+1)))),2)-AC28)))</f>
        <v/>
      </c>
      <c r="CL28">
        <f>IF(OR(AP28&lt;=0,Debts!$AC$13=0,$A28&gt;Debts!$M$13),0,MIN(AP28,MAX(0,ROUNDUP(IF(Debts!$X$13=0,(BN27+R28)/(Debts!$M$13-$A28+1),BN27*(Debts!$X$13/12)/(1-(1+Debts!$X$13/12)^(-(Debts!$M$13-$A28+1)))),2)-AD28)))</f>
        <v/>
      </c>
      <c r="CM28">
        <f>IF(OR(AQ28&lt;=0,Debts!$AC$14=0,$A28&gt;Debts!$M$14),0,MIN(AQ28,MAX(0,ROUNDUP(IF(Debts!$X$14=0,(BO27+S28)/(Debts!$M$14-$A28+1),BO27*(Debts!$X$14/12)/(1-(1+Debts!$X$14/12)^(-(Debts!$M$14-$A28+1)))),2)-AE28)))</f>
        <v/>
      </c>
      <c r="CN28">
        <f>IF(OR(AR28&lt;=0,Debts!$AC$15=0,$A28&gt;Debts!$M$15),0,MIN(AR28,MAX(0,ROUNDUP(IF(Debts!$X$15=0,(BP27+T28)/(Debts!$M$15-$A28+1),BP27*(Debts!$X$15/12)/(1-(1+Debts!$X$15/12)^(-(Debts!$M$15-$A28+1)))),2)-AF28)))</f>
        <v/>
      </c>
      <c r="CO28">
        <f>IF(OR(AS28&lt;=0,Debts!$AC$16=0,$A28&gt;Debts!$M$16),0,MIN(AS28,MAX(0,ROUNDUP(IF(Debts!$X$16=0,(BQ27+U28)/(Debts!$M$16-$A28+1),BQ27*(Debts!$X$16/12)/(1-(1+Debts!$X$16/12)^(-(Debts!$M$16-$A28+1)))),2)-AG28)))</f>
        <v/>
      </c>
      <c r="CP28">
        <f>IF(CD28&lt;=0,0,ROUND(MIN(CD28,MAX(0,$F28-SUMPRODUCT(($AT$3:$BE$3&lt;AT$3)*$CD28:$CO28))),2))</f>
        <v/>
      </c>
      <c r="CQ28">
        <f>IF(CE28&lt;=0,0,ROUND(MIN(CE28,MAX(0,$F28-SUMPRODUCT(($AT$3:$BE$3&lt;AU$3)*$CD28:$CO28))),2))</f>
        <v/>
      </c>
      <c r="CR28">
        <f>IF(CF28&lt;=0,0,ROUND(MIN(CF28,MAX(0,$F28-SUMPRODUCT(($AT$3:$BE$3&lt;AV$3)*$CD28:$CO28))),2))</f>
        <v/>
      </c>
      <c r="CS28">
        <f>IF(CG28&lt;=0,0,ROUND(MIN(CG28,MAX(0,$F28-SUMPRODUCT(($AT$3:$BE$3&lt;AW$3)*$CD28:$CO28))),2))</f>
        <v/>
      </c>
      <c r="CT28">
        <f>IF(CH28&lt;=0,0,ROUND(MIN(CH28,MAX(0,$F28-SUMPRODUCT(($AT$3:$BE$3&lt;AX$3)*$CD28:$CO28))),2))</f>
        <v/>
      </c>
      <c r="CU28">
        <f>IF(CI28&lt;=0,0,ROUND(MIN(CI28,MAX(0,$F28-SUMPRODUCT(($AT$3:$BE$3&lt;AY$3)*$CD28:$CO28))),2))</f>
        <v/>
      </c>
      <c r="CV28">
        <f>IF(CJ28&lt;=0,0,ROUND(MIN(CJ28,MAX(0,$F28-SUMPRODUCT(($AT$3:$BE$3&lt;AZ$3)*$CD28:$CO28))),2))</f>
        <v/>
      </c>
      <c r="CW28">
        <f>IF(CK28&lt;=0,0,ROUND(MIN(CK28,MAX(0,$F28-SUMPRODUCT(($AT$3:$BE$3&lt;BA$3)*$CD28:$CO28))),2))</f>
        <v/>
      </c>
      <c r="CX28">
        <f>IF(CL28&lt;=0,0,ROUND(MIN(CL28,MAX(0,$F28-SUMPRODUCT(($AT$3:$BE$3&lt;BB$3)*$CD28:$CO28))),2))</f>
        <v/>
      </c>
      <c r="CY28">
        <f>IF(CM28&lt;=0,0,ROUND(MIN(CM28,MAX(0,$F28-SUMPRODUCT(($AT$3:$BE$3&lt;BC$3)*$CD28:$CO28))),2))</f>
        <v/>
      </c>
      <c r="CZ28">
        <f>IF(CN28&lt;=0,0,ROUND(MIN(CN28,MAX(0,$F28-SUMPRODUCT(($AT$3:$BE$3&lt;BD$3)*$CD28:$CO28))),2))</f>
        <v/>
      </c>
      <c r="DA28">
        <f>IF(CO28&lt;=0,0,ROUND(MIN(CO28,MAX(0,$F28-SUMPRODUCT(($AT$3:$BE$3&lt;BE$3)*$CD28:$CO28))),2))</f>
        <v/>
      </c>
      <c r="DB28">
        <f>ROUND(AH28-CP28,2)</f>
        <v/>
      </c>
      <c r="DC28">
        <f>ROUND(AI28-CQ28,2)</f>
        <v/>
      </c>
      <c r="DD28">
        <f>ROUND(AJ28-CR28,2)</f>
        <v/>
      </c>
      <c r="DE28">
        <f>ROUND(AK28-CS28,2)</f>
        <v/>
      </c>
      <c r="DF28">
        <f>ROUND(AL28-CT28,2)</f>
        <v/>
      </c>
      <c r="DG28">
        <f>ROUND(AM28-CU28,2)</f>
        <v/>
      </c>
      <c r="DH28">
        <f>ROUND(AN28-CV28,2)</f>
        <v/>
      </c>
      <c r="DI28">
        <f>ROUND(AO28-CW28,2)</f>
        <v/>
      </c>
      <c r="DJ28">
        <f>ROUND(AP28-CX28,2)</f>
        <v/>
      </c>
      <c r="DK28">
        <f>ROUND(AQ28-CY28,2)</f>
        <v/>
      </c>
      <c r="DL28">
        <f>ROUND(AR28-CZ28,2)</f>
        <v/>
      </c>
      <c r="DM28">
        <f>ROUND(AS28-DA28,2)</f>
        <v/>
      </c>
      <c r="DN28">
        <f>MAX(0,ROUND($F28-SUM(CP28:DA28),2))</f>
        <v/>
      </c>
    </row>
    <row r="29">
      <c r="A29" t="n">
        <v>24</v>
      </c>
      <c r="B29" s="29">
        <f>Months!B29</f>
        <v/>
      </c>
      <c r="C29">
        <f>Months!C29</f>
        <v/>
      </c>
      <c r="D29">
        <f>Months!D29</f>
        <v/>
      </c>
      <c r="E29">
        <f>SUM(V29:AG29)</f>
        <v/>
      </c>
      <c r="F29">
        <f>MAX(0,ROUND(C29+D29-E29,2))</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f>IF(AH29&lt;=0,0,ROUND(CP29+MIN(DB29,MAX(0,$DN29-SUMPRODUCT((($BR29:$CC29&gt;BR29)+($BR29:$CC29=BR29)*($AT$2:$BE$2&lt;AT$2))*$DB29:$DM29))),2))</f>
        <v/>
      </c>
      <c r="AU29">
        <f>IF(AI29&lt;=0,0,ROUND(CQ29+MIN(DC29,MAX(0,$DN29-SUMPRODUCT((($BR29:$CC29&gt;BS29)+($BR29:$CC29=BS29)*($AT$2:$BE$2&lt;AU$2))*$DB29:$DM29))),2))</f>
        <v/>
      </c>
      <c r="AV29">
        <f>IF(AJ29&lt;=0,0,ROUND(CR29+MIN(DD29,MAX(0,$DN29-SUMPRODUCT((($BR29:$CC29&gt;BT29)+($BR29:$CC29=BT29)*($AT$2:$BE$2&lt;AV$2))*$DB29:$DM29))),2))</f>
        <v/>
      </c>
      <c r="AW29">
        <f>IF(AK29&lt;=0,0,ROUND(CS29+MIN(DE29,MAX(0,$DN29-SUMPRODUCT((($BR29:$CC29&gt;BU29)+($BR29:$CC29=BU29)*($AT$2:$BE$2&lt;AW$2))*$DB29:$DM29))),2))</f>
        <v/>
      </c>
      <c r="AX29">
        <f>IF(AL29&lt;=0,0,ROUND(CT29+MIN(DF29,MAX(0,$DN29-SUMPRODUCT((($BR29:$CC29&gt;BV29)+($BR29:$CC29=BV29)*($AT$2:$BE$2&lt;AX$2))*$DB29:$DM29))),2))</f>
        <v/>
      </c>
      <c r="AY29">
        <f>IF(AM29&lt;=0,0,ROUND(CU29+MIN(DG29,MAX(0,$DN29-SUMPRODUCT((($BR29:$CC29&gt;BW29)+($BR29:$CC29=BW29)*($AT$2:$BE$2&lt;AY$2))*$DB29:$DM29))),2))</f>
        <v/>
      </c>
      <c r="AZ29">
        <f>IF(AN29&lt;=0,0,ROUND(CV29+MIN(DH29,MAX(0,$DN29-SUMPRODUCT((($BR29:$CC29&gt;BX29)+($BR29:$CC29=BX29)*($AT$2:$BE$2&lt;AZ$2))*$DB29:$DM29))),2))</f>
        <v/>
      </c>
      <c r="BA29">
        <f>IF(AO29&lt;=0,0,ROUND(CW29+MIN(DI29,MAX(0,$DN29-SUMPRODUCT((($BR29:$CC29&gt;BY29)+($BR29:$CC29=BY29)*($AT$2:$BE$2&lt;BA$2))*$DB29:$DM29))),2))</f>
        <v/>
      </c>
      <c r="BB29">
        <f>IF(AP29&lt;=0,0,ROUND(CX29+MIN(DJ29,MAX(0,$DN29-SUMPRODUCT((($BR29:$CC29&gt;BZ29)+($BR29:$CC29=BZ29)*($AT$2:$BE$2&lt;BB$2))*$DB29:$DM29))),2))</f>
        <v/>
      </c>
      <c r="BC29">
        <f>IF(AQ29&lt;=0,0,ROUND(CY29+MIN(DK29,MAX(0,$DN29-SUMPRODUCT((($BR29:$CC29&gt;CA29)+($BR29:$CC29=CA29)*($AT$2:$BE$2&lt;BC$2))*$DB29:$DM29))),2))</f>
        <v/>
      </c>
      <c r="BD29">
        <f>IF(AR29&lt;=0,0,ROUND(CZ29+MIN(DL29,MAX(0,$DN29-SUMPRODUCT((($BR29:$CC29&gt;CB29)+($BR29:$CC29=CB29)*($AT$2:$BE$2&lt;BD$2))*$DB29:$DM29))),2))</f>
        <v/>
      </c>
      <c r="BE29">
        <f>IF(AS29&lt;=0,0,ROUND(DA29+MIN(DM29,MAX(0,$DN29-SUMPRODUCT((($BR29:$CC29&gt;CC29)+($BR29:$CC29=CC29)*($AT$2:$BE$2&lt;BE$2))*$DB29:$DM29))),2))</f>
        <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c r="BR29">
        <f>ROUND(IF($A29&lt;=Debts!$M$5,Debts!$X$5,Debts!$Y$5)*100000,0)*1000000+ROUND(Debts!$Y$5*100000,0)</f>
        <v/>
      </c>
      <c r="BS29">
        <f>ROUND(IF($A29&lt;=Debts!$M$6,Debts!$X$6,Debts!$Y$6)*100000,0)*1000000+ROUND(Debts!$Y$6*100000,0)</f>
        <v/>
      </c>
      <c r="BT29">
        <f>ROUND(IF($A29&lt;=Debts!$M$7,Debts!$X$7,Debts!$Y$7)*100000,0)*1000000+ROUND(Debts!$Y$7*100000,0)</f>
        <v/>
      </c>
      <c r="BU29">
        <f>ROUND(IF($A29&lt;=Debts!$M$8,Debts!$X$8,Debts!$Y$8)*100000,0)*1000000+ROUND(Debts!$Y$8*100000,0)</f>
        <v/>
      </c>
      <c r="BV29">
        <f>ROUND(IF($A29&lt;=Debts!$M$9,Debts!$X$9,Debts!$Y$9)*100000,0)*1000000+ROUND(Debts!$Y$9*100000,0)</f>
        <v/>
      </c>
      <c r="BW29">
        <f>ROUND(IF($A29&lt;=Debts!$M$10,Debts!$X$10,Debts!$Y$10)*100000,0)*1000000+ROUND(Debts!$Y$10*100000,0)</f>
        <v/>
      </c>
      <c r="BX29">
        <f>ROUND(IF($A29&lt;=Debts!$M$11,Debts!$X$11,Debts!$Y$11)*100000,0)*1000000+ROUND(Debts!$Y$11*100000,0)</f>
        <v/>
      </c>
      <c r="BY29">
        <f>ROUND(IF($A29&lt;=Debts!$M$12,Debts!$X$12,Debts!$Y$12)*100000,0)*1000000+ROUND(Debts!$Y$12*100000,0)</f>
        <v/>
      </c>
      <c r="BZ29">
        <f>ROUND(IF($A29&lt;=Debts!$M$13,Debts!$X$13,Debts!$Y$13)*100000,0)*1000000+ROUND(Debts!$Y$13*100000,0)</f>
        <v/>
      </c>
      <c r="CA29">
        <f>ROUND(IF($A29&lt;=Debts!$M$14,Debts!$X$14,Debts!$Y$14)*100000,0)*1000000+ROUND(Debts!$Y$14*100000,0)</f>
        <v/>
      </c>
      <c r="CB29">
        <f>ROUND(IF($A29&lt;=Debts!$M$15,Debts!$X$15,Debts!$Y$15)*100000,0)*1000000+ROUND(Debts!$Y$15*100000,0)</f>
        <v/>
      </c>
      <c r="CC29">
        <f>ROUND(IF($A29&lt;=Debts!$M$16,Debts!$X$16,Debts!$Y$16)*100000,0)*1000000+ROUND(Debts!$Y$16*100000,0)</f>
        <v/>
      </c>
      <c r="CD29">
        <f>IF(OR(AH29&lt;=0,Debts!$AC$5=0,$A29&gt;Debts!$M$5),0,MIN(AH29,MAX(0,ROUNDUP(IF(Debts!$X$5=0,(BF28+J29)/(Debts!$M$5-$A29+1),BF28*(Debts!$X$5/12)/(1-(1+Debts!$X$5/12)^(-(Debts!$M$5-$A29+1)))),2)-V29)))</f>
        <v/>
      </c>
      <c r="CE29">
        <f>IF(OR(AI29&lt;=0,Debts!$AC$6=0,$A29&gt;Debts!$M$6),0,MIN(AI29,MAX(0,ROUNDUP(IF(Debts!$X$6=0,(BG28+K29)/(Debts!$M$6-$A29+1),BG28*(Debts!$X$6/12)/(1-(1+Debts!$X$6/12)^(-(Debts!$M$6-$A29+1)))),2)-W29)))</f>
        <v/>
      </c>
      <c r="CF29">
        <f>IF(OR(AJ29&lt;=0,Debts!$AC$7=0,$A29&gt;Debts!$M$7),0,MIN(AJ29,MAX(0,ROUNDUP(IF(Debts!$X$7=0,(BH28+L29)/(Debts!$M$7-$A29+1),BH28*(Debts!$X$7/12)/(1-(1+Debts!$X$7/12)^(-(Debts!$M$7-$A29+1)))),2)-X29)))</f>
        <v/>
      </c>
      <c r="CG29">
        <f>IF(OR(AK29&lt;=0,Debts!$AC$8=0,$A29&gt;Debts!$M$8),0,MIN(AK29,MAX(0,ROUNDUP(IF(Debts!$X$8=0,(BI28+M29)/(Debts!$M$8-$A29+1),BI28*(Debts!$X$8/12)/(1-(1+Debts!$X$8/12)^(-(Debts!$M$8-$A29+1)))),2)-Y29)))</f>
        <v/>
      </c>
      <c r="CH29">
        <f>IF(OR(AL29&lt;=0,Debts!$AC$9=0,$A29&gt;Debts!$M$9),0,MIN(AL29,MAX(0,ROUNDUP(IF(Debts!$X$9=0,(BJ28+N29)/(Debts!$M$9-$A29+1),BJ28*(Debts!$X$9/12)/(1-(1+Debts!$X$9/12)^(-(Debts!$M$9-$A29+1)))),2)-Z29)))</f>
        <v/>
      </c>
      <c r="CI29">
        <f>IF(OR(AM29&lt;=0,Debts!$AC$10=0,$A29&gt;Debts!$M$10),0,MIN(AM29,MAX(0,ROUNDUP(IF(Debts!$X$10=0,(BK28+O29)/(Debts!$M$10-$A29+1),BK28*(Debts!$X$10/12)/(1-(1+Debts!$X$10/12)^(-(Debts!$M$10-$A29+1)))),2)-AA29)))</f>
        <v/>
      </c>
      <c r="CJ29">
        <f>IF(OR(AN29&lt;=0,Debts!$AC$11=0,$A29&gt;Debts!$M$11),0,MIN(AN29,MAX(0,ROUNDUP(IF(Debts!$X$11=0,(BL28+P29)/(Debts!$M$11-$A29+1),BL28*(Debts!$X$11/12)/(1-(1+Debts!$X$11/12)^(-(Debts!$M$11-$A29+1)))),2)-AB29)))</f>
        <v/>
      </c>
      <c r="CK29">
        <f>IF(OR(AO29&lt;=0,Debts!$AC$12=0,$A29&gt;Debts!$M$12),0,MIN(AO29,MAX(0,ROUNDUP(IF(Debts!$X$12=0,(BM28+Q29)/(Debts!$M$12-$A29+1),BM28*(Debts!$X$12/12)/(1-(1+Debts!$X$12/12)^(-(Debts!$M$12-$A29+1)))),2)-AC29)))</f>
        <v/>
      </c>
      <c r="CL29">
        <f>IF(OR(AP29&lt;=0,Debts!$AC$13=0,$A29&gt;Debts!$M$13),0,MIN(AP29,MAX(0,ROUNDUP(IF(Debts!$X$13=0,(BN28+R29)/(Debts!$M$13-$A29+1),BN28*(Debts!$X$13/12)/(1-(1+Debts!$X$13/12)^(-(Debts!$M$13-$A29+1)))),2)-AD29)))</f>
        <v/>
      </c>
      <c r="CM29">
        <f>IF(OR(AQ29&lt;=0,Debts!$AC$14=0,$A29&gt;Debts!$M$14),0,MIN(AQ29,MAX(0,ROUNDUP(IF(Debts!$X$14=0,(BO28+S29)/(Debts!$M$14-$A29+1),BO28*(Debts!$X$14/12)/(1-(1+Debts!$X$14/12)^(-(Debts!$M$14-$A29+1)))),2)-AE29)))</f>
        <v/>
      </c>
      <c r="CN29">
        <f>IF(OR(AR29&lt;=0,Debts!$AC$15=0,$A29&gt;Debts!$M$15),0,MIN(AR29,MAX(0,ROUNDUP(IF(Debts!$X$15=0,(BP28+T29)/(Debts!$M$15-$A29+1),BP28*(Debts!$X$15/12)/(1-(1+Debts!$X$15/12)^(-(Debts!$M$15-$A29+1)))),2)-AF29)))</f>
        <v/>
      </c>
      <c r="CO29">
        <f>IF(OR(AS29&lt;=0,Debts!$AC$16=0,$A29&gt;Debts!$M$16),0,MIN(AS29,MAX(0,ROUNDUP(IF(Debts!$X$16=0,(BQ28+U29)/(Debts!$M$16-$A29+1),BQ28*(Debts!$X$16/12)/(1-(1+Debts!$X$16/12)^(-(Debts!$M$16-$A29+1)))),2)-AG29)))</f>
        <v/>
      </c>
      <c r="CP29">
        <f>IF(CD29&lt;=0,0,ROUND(MIN(CD29,MAX(0,$F29-SUMPRODUCT(($AT$3:$BE$3&lt;AT$3)*$CD29:$CO29))),2))</f>
        <v/>
      </c>
      <c r="CQ29">
        <f>IF(CE29&lt;=0,0,ROUND(MIN(CE29,MAX(0,$F29-SUMPRODUCT(($AT$3:$BE$3&lt;AU$3)*$CD29:$CO29))),2))</f>
        <v/>
      </c>
      <c r="CR29">
        <f>IF(CF29&lt;=0,0,ROUND(MIN(CF29,MAX(0,$F29-SUMPRODUCT(($AT$3:$BE$3&lt;AV$3)*$CD29:$CO29))),2))</f>
        <v/>
      </c>
      <c r="CS29">
        <f>IF(CG29&lt;=0,0,ROUND(MIN(CG29,MAX(0,$F29-SUMPRODUCT(($AT$3:$BE$3&lt;AW$3)*$CD29:$CO29))),2))</f>
        <v/>
      </c>
      <c r="CT29">
        <f>IF(CH29&lt;=0,0,ROUND(MIN(CH29,MAX(0,$F29-SUMPRODUCT(($AT$3:$BE$3&lt;AX$3)*$CD29:$CO29))),2))</f>
        <v/>
      </c>
      <c r="CU29">
        <f>IF(CI29&lt;=0,0,ROUND(MIN(CI29,MAX(0,$F29-SUMPRODUCT(($AT$3:$BE$3&lt;AY$3)*$CD29:$CO29))),2))</f>
        <v/>
      </c>
      <c r="CV29">
        <f>IF(CJ29&lt;=0,0,ROUND(MIN(CJ29,MAX(0,$F29-SUMPRODUCT(($AT$3:$BE$3&lt;AZ$3)*$CD29:$CO29))),2))</f>
        <v/>
      </c>
      <c r="CW29">
        <f>IF(CK29&lt;=0,0,ROUND(MIN(CK29,MAX(0,$F29-SUMPRODUCT(($AT$3:$BE$3&lt;BA$3)*$CD29:$CO29))),2))</f>
        <v/>
      </c>
      <c r="CX29">
        <f>IF(CL29&lt;=0,0,ROUND(MIN(CL29,MAX(0,$F29-SUMPRODUCT(($AT$3:$BE$3&lt;BB$3)*$CD29:$CO29))),2))</f>
        <v/>
      </c>
      <c r="CY29">
        <f>IF(CM29&lt;=0,0,ROUND(MIN(CM29,MAX(0,$F29-SUMPRODUCT(($AT$3:$BE$3&lt;BC$3)*$CD29:$CO29))),2))</f>
        <v/>
      </c>
      <c r="CZ29">
        <f>IF(CN29&lt;=0,0,ROUND(MIN(CN29,MAX(0,$F29-SUMPRODUCT(($AT$3:$BE$3&lt;BD$3)*$CD29:$CO29))),2))</f>
        <v/>
      </c>
      <c r="DA29">
        <f>IF(CO29&lt;=0,0,ROUND(MIN(CO29,MAX(0,$F29-SUMPRODUCT(($AT$3:$BE$3&lt;BE$3)*$CD29:$CO29))),2))</f>
        <v/>
      </c>
      <c r="DB29">
        <f>ROUND(AH29-CP29,2)</f>
        <v/>
      </c>
      <c r="DC29">
        <f>ROUND(AI29-CQ29,2)</f>
        <v/>
      </c>
      <c r="DD29">
        <f>ROUND(AJ29-CR29,2)</f>
        <v/>
      </c>
      <c r="DE29">
        <f>ROUND(AK29-CS29,2)</f>
        <v/>
      </c>
      <c r="DF29">
        <f>ROUND(AL29-CT29,2)</f>
        <v/>
      </c>
      <c r="DG29">
        <f>ROUND(AM29-CU29,2)</f>
        <v/>
      </c>
      <c r="DH29">
        <f>ROUND(AN29-CV29,2)</f>
        <v/>
      </c>
      <c r="DI29">
        <f>ROUND(AO29-CW29,2)</f>
        <v/>
      </c>
      <c r="DJ29">
        <f>ROUND(AP29-CX29,2)</f>
        <v/>
      </c>
      <c r="DK29">
        <f>ROUND(AQ29-CY29,2)</f>
        <v/>
      </c>
      <c r="DL29">
        <f>ROUND(AR29-CZ29,2)</f>
        <v/>
      </c>
      <c r="DM29">
        <f>ROUND(AS29-DA29,2)</f>
        <v/>
      </c>
      <c r="DN29">
        <f>MAX(0,ROUND($F29-SUM(CP29:DA29),2))</f>
        <v/>
      </c>
    </row>
    <row r="30">
      <c r="A30" t="n">
        <v>25</v>
      </c>
      <c r="B30" s="29">
        <f>Months!B30</f>
        <v/>
      </c>
      <c r="C30">
        <f>Months!C30</f>
        <v/>
      </c>
      <c r="D30">
        <f>Months!D30</f>
        <v/>
      </c>
      <c r="E30">
        <f>SUM(V30:AG30)</f>
        <v/>
      </c>
      <c r="F30">
        <f>MAX(0,ROUND(C30+D30-E30,2))</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f>IF(AH30&lt;=0,0,ROUND(CP30+MIN(DB30,MAX(0,$DN30-SUMPRODUCT((($BR30:$CC30&gt;BR30)+($BR30:$CC30=BR30)*($AT$2:$BE$2&lt;AT$2))*$DB30:$DM30))),2))</f>
        <v/>
      </c>
      <c r="AU30">
        <f>IF(AI30&lt;=0,0,ROUND(CQ30+MIN(DC30,MAX(0,$DN30-SUMPRODUCT((($BR30:$CC30&gt;BS30)+($BR30:$CC30=BS30)*($AT$2:$BE$2&lt;AU$2))*$DB30:$DM30))),2))</f>
        <v/>
      </c>
      <c r="AV30">
        <f>IF(AJ30&lt;=0,0,ROUND(CR30+MIN(DD30,MAX(0,$DN30-SUMPRODUCT((($BR30:$CC30&gt;BT30)+($BR30:$CC30=BT30)*($AT$2:$BE$2&lt;AV$2))*$DB30:$DM30))),2))</f>
        <v/>
      </c>
      <c r="AW30">
        <f>IF(AK30&lt;=0,0,ROUND(CS30+MIN(DE30,MAX(0,$DN30-SUMPRODUCT((($BR30:$CC30&gt;BU30)+($BR30:$CC30=BU30)*($AT$2:$BE$2&lt;AW$2))*$DB30:$DM30))),2))</f>
        <v/>
      </c>
      <c r="AX30">
        <f>IF(AL30&lt;=0,0,ROUND(CT30+MIN(DF30,MAX(0,$DN30-SUMPRODUCT((($BR30:$CC30&gt;BV30)+($BR30:$CC30=BV30)*($AT$2:$BE$2&lt;AX$2))*$DB30:$DM30))),2))</f>
        <v/>
      </c>
      <c r="AY30">
        <f>IF(AM30&lt;=0,0,ROUND(CU30+MIN(DG30,MAX(0,$DN30-SUMPRODUCT((($BR30:$CC30&gt;BW30)+($BR30:$CC30=BW30)*($AT$2:$BE$2&lt;AY$2))*$DB30:$DM30))),2))</f>
        <v/>
      </c>
      <c r="AZ30">
        <f>IF(AN30&lt;=0,0,ROUND(CV30+MIN(DH30,MAX(0,$DN30-SUMPRODUCT((($BR30:$CC30&gt;BX30)+($BR30:$CC30=BX30)*($AT$2:$BE$2&lt;AZ$2))*$DB30:$DM30))),2))</f>
        <v/>
      </c>
      <c r="BA30">
        <f>IF(AO30&lt;=0,0,ROUND(CW30+MIN(DI30,MAX(0,$DN30-SUMPRODUCT((($BR30:$CC30&gt;BY30)+($BR30:$CC30=BY30)*($AT$2:$BE$2&lt;BA$2))*$DB30:$DM30))),2))</f>
        <v/>
      </c>
      <c r="BB30">
        <f>IF(AP30&lt;=0,0,ROUND(CX30+MIN(DJ30,MAX(0,$DN30-SUMPRODUCT((($BR30:$CC30&gt;BZ30)+($BR30:$CC30=BZ30)*($AT$2:$BE$2&lt;BB$2))*$DB30:$DM30))),2))</f>
        <v/>
      </c>
      <c r="BC30">
        <f>IF(AQ30&lt;=0,0,ROUND(CY30+MIN(DK30,MAX(0,$DN30-SUMPRODUCT((($BR30:$CC30&gt;CA30)+($BR30:$CC30=CA30)*($AT$2:$BE$2&lt;BC$2))*$DB30:$DM30))),2))</f>
        <v/>
      </c>
      <c r="BD30">
        <f>IF(AR30&lt;=0,0,ROUND(CZ30+MIN(DL30,MAX(0,$DN30-SUMPRODUCT((($BR30:$CC30&gt;CB30)+($BR30:$CC30=CB30)*($AT$2:$BE$2&lt;BD$2))*$DB30:$DM30))),2))</f>
        <v/>
      </c>
      <c r="BE30">
        <f>IF(AS30&lt;=0,0,ROUND(DA30+MIN(DM30,MAX(0,$DN30-SUMPRODUCT((($BR30:$CC30&gt;CC30)+($BR30:$CC30=CC30)*($AT$2:$BE$2&lt;BE$2))*$DB30:$DM30))),2))</f>
        <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c r="BR30">
        <f>ROUND(IF($A30&lt;=Debts!$M$5,Debts!$X$5,Debts!$Y$5)*100000,0)*1000000+ROUND(Debts!$Y$5*100000,0)</f>
        <v/>
      </c>
      <c r="BS30">
        <f>ROUND(IF($A30&lt;=Debts!$M$6,Debts!$X$6,Debts!$Y$6)*100000,0)*1000000+ROUND(Debts!$Y$6*100000,0)</f>
        <v/>
      </c>
      <c r="BT30">
        <f>ROUND(IF($A30&lt;=Debts!$M$7,Debts!$X$7,Debts!$Y$7)*100000,0)*1000000+ROUND(Debts!$Y$7*100000,0)</f>
        <v/>
      </c>
      <c r="BU30">
        <f>ROUND(IF($A30&lt;=Debts!$M$8,Debts!$X$8,Debts!$Y$8)*100000,0)*1000000+ROUND(Debts!$Y$8*100000,0)</f>
        <v/>
      </c>
      <c r="BV30">
        <f>ROUND(IF($A30&lt;=Debts!$M$9,Debts!$X$9,Debts!$Y$9)*100000,0)*1000000+ROUND(Debts!$Y$9*100000,0)</f>
        <v/>
      </c>
      <c r="BW30">
        <f>ROUND(IF($A30&lt;=Debts!$M$10,Debts!$X$10,Debts!$Y$10)*100000,0)*1000000+ROUND(Debts!$Y$10*100000,0)</f>
        <v/>
      </c>
      <c r="BX30">
        <f>ROUND(IF($A30&lt;=Debts!$M$11,Debts!$X$11,Debts!$Y$11)*100000,0)*1000000+ROUND(Debts!$Y$11*100000,0)</f>
        <v/>
      </c>
      <c r="BY30">
        <f>ROUND(IF($A30&lt;=Debts!$M$12,Debts!$X$12,Debts!$Y$12)*100000,0)*1000000+ROUND(Debts!$Y$12*100000,0)</f>
        <v/>
      </c>
      <c r="BZ30">
        <f>ROUND(IF($A30&lt;=Debts!$M$13,Debts!$X$13,Debts!$Y$13)*100000,0)*1000000+ROUND(Debts!$Y$13*100000,0)</f>
        <v/>
      </c>
      <c r="CA30">
        <f>ROUND(IF($A30&lt;=Debts!$M$14,Debts!$X$14,Debts!$Y$14)*100000,0)*1000000+ROUND(Debts!$Y$14*100000,0)</f>
        <v/>
      </c>
      <c r="CB30">
        <f>ROUND(IF($A30&lt;=Debts!$M$15,Debts!$X$15,Debts!$Y$15)*100000,0)*1000000+ROUND(Debts!$Y$15*100000,0)</f>
        <v/>
      </c>
      <c r="CC30">
        <f>ROUND(IF($A30&lt;=Debts!$M$16,Debts!$X$16,Debts!$Y$16)*100000,0)*1000000+ROUND(Debts!$Y$16*100000,0)</f>
        <v/>
      </c>
      <c r="CD30">
        <f>IF(OR(AH30&lt;=0,Debts!$AC$5=0,$A30&gt;Debts!$M$5),0,MIN(AH30,MAX(0,ROUNDUP(IF(Debts!$X$5=0,(BF29+J30)/(Debts!$M$5-$A30+1),BF29*(Debts!$X$5/12)/(1-(1+Debts!$X$5/12)^(-(Debts!$M$5-$A30+1)))),2)-V30)))</f>
        <v/>
      </c>
      <c r="CE30">
        <f>IF(OR(AI30&lt;=0,Debts!$AC$6=0,$A30&gt;Debts!$M$6),0,MIN(AI30,MAX(0,ROUNDUP(IF(Debts!$X$6=0,(BG29+K30)/(Debts!$M$6-$A30+1),BG29*(Debts!$X$6/12)/(1-(1+Debts!$X$6/12)^(-(Debts!$M$6-$A30+1)))),2)-W30)))</f>
        <v/>
      </c>
      <c r="CF30">
        <f>IF(OR(AJ30&lt;=0,Debts!$AC$7=0,$A30&gt;Debts!$M$7),0,MIN(AJ30,MAX(0,ROUNDUP(IF(Debts!$X$7=0,(BH29+L30)/(Debts!$M$7-$A30+1),BH29*(Debts!$X$7/12)/(1-(1+Debts!$X$7/12)^(-(Debts!$M$7-$A30+1)))),2)-X30)))</f>
        <v/>
      </c>
      <c r="CG30">
        <f>IF(OR(AK30&lt;=0,Debts!$AC$8=0,$A30&gt;Debts!$M$8),0,MIN(AK30,MAX(0,ROUNDUP(IF(Debts!$X$8=0,(BI29+M30)/(Debts!$M$8-$A30+1),BI29*(Debts!$X$8/12)/(1-(1+Debts!$X$8/12)^(-(Debts!$M$8-$A30+1)))),2)-Y30)))</f>
        <v/>
      </c>
      <c r="CH30">
        <f>IF(OR(AL30&lt;=0,Debts!$AC$9=0,$A30&gt;Debts!$M$9),0,MIN(AL30,MAX(0,ROUNDUP(IF(Debts!$X$9=0,(BJ29+N30)/(Debts!$M$9-$A30+1),BJ29*(Debts!$X$9/12)/(1-(1+Debts!$X$9/12)^(-(Debts!$M$9-$A30+1)))),2)-Z30)))</f>
        <v/>
      </c>
      <c r="CI30">
        <f>IF(OR(AM30&lt;=0,Debts!$AC$10=0,$A30&gt;Debts!$M$10),0,MIN(AM30,MAX(0,ROUNDUP(IF(Debts!$X$10=0,(BK29+O30)/(Debts!$M$10-$A30+1),BK29*(Debts!$X$10/12)/(1-(1+Debts!$X$10/12)^(-(Debts!$M$10-$A30+1)))),2)-AA30)))</f>
        <v/>
      </c>
      <c r="CJ30">
        <f>IF(OR(AN30&lt;=0,Debts!$AC$11=0,$A30&gt;Debts!$M$11),0,MIN(AN30,MAX(0,ROUNDUP(IF(Debts!$X$11=0,(BL29+P30)/(Debts!$M$11-$A30+1),BL29*(Debts!$X$11/12)/(1-(1+Debts!$X$11/12)^(-(Debts!$M$11-$A30+1)))),2)-AB30)))</f>
        <v/>
      </c>
      <c r="CK30">
        <f>IF(OR(AO30&lt;=0,Debts!$AC$12=0,$A30&gt;Debts!$M$12),0,MIN(AO30,MAX(0,ROUNDUP(IF(Debts!$X$12=0,(BM29+Q30)/(Debts!$M$12-$A30+1),BM29*(Debts!$X$12/12)/(1-(1+Debts!$X$12/12)^(-(Debts!$M$12-$A30+1)))),2)-AC30)))</f>
        <v/>
      </c>
      <c r="CL30">
        <f>IF(OR(AP30&lt;=0,Debts!$AC$13=0,$A30&gt;Debts!$M$13),0,MIN(AP30,MAX(0,ROUNDUP(IF(Debts!$X$13=0,(BN29+R30)/(Debts!$M$13-$A30+1),BN29*(Debts!$X$13/12)/(1-(1+Debts!$X$13/12)^(-(Debts!$M$13-$A30+1)))),2)-AD30)))</f>
        <v/>
      </c>
      <c r="CM30">
        <f>IF(OR(AQ30&lt;=0,Debts!$AC$14=0,$A30&gt;Debts!$M$14),0,MIN(AQ30,MAX(0,ROUNDUP(IF(Debts!$X$14=0,(BO29+S30)/(Debts!$M$14-$A30+1),BO29*(Debts!$X$14/12)/(1-(1+Debts!$X$14/12)^(-(Debts!$M$14-$A30+1)))),2)-AE30)))</f>
        <v/>
      </c>
      <c r="CN30">
        <f>IF(OR(AR30&lt;=0,Debts!$AC$15=0,$A30&gt;Debts!$M$15),0,MIN(AR30,MAX(0,ROUNDUP(IF(Debts!$X$15=0,(BP29+T30)/(Debts!$M$15-$A30+1),BP29*(Debts!$X$15/12)/(1-(1+Debts!$X$15/12)^(-(Debts!$M$15-$A30+1)))),2)-AF30)))</f>
        <v/>
      </c>
      <c r="CO30">
        <f>IF(OR(AS30&lt;=0,Debts!$AC$16=0,$A30&gt;Debts!$M$16),0,MIN(AS30,MAX(0,ROUNDUP(IF(Debts!$X$16=0,(BQ29+U30)/(Debts!$M$16-$A30+1),BQ29*(Debts!$X$16/12)/(1-(1+Debts!$X$16/12)^(-(Debts!$M$16-$A30+1)))),2)-AG30)))</f>
        <v/>
      </c>
      <c r="CP30">
        <f>IF(CD30&lt;=0,0,ROUND(MIN(CD30,MAX(0,$F30-SUMPRODUCT(($AT$3:$BE$3&lt;AT$3)*$CD30:$CO30))),2))</f>
        <v/>
      </c>
      <c r="CQ30">
        <f>IF(CE30&lt;=0,0,ROUND(MIN(CE30,MAX(0,$F30-SUMPRODUCT(($AT$3:$BE$3&lt;AU$3)*$CD30:$CO30))),2))</f>
        <v/>
      </c>
      <c r="CR30">
        <f>IF(CF30&lt;=0,0,ROUND(MIN(CF30,MAX(0,$F30-SUMPRODUCT(($AT$3:$BE$3&lt;AV$3)*$CD30:$CO30))),2))</f>
        <v/>
      </c>
      <c r="CS30">
        <f>IF(CG30&lt;=0,0,ROUND(MIN(CG30,MAX(0,$F30-SUMPRODUCT(($AT$3:$BE$3&lt;AW$3)*$CD30:$CO30))),2))</f>
        <v/>
      </c>
      <c r="CT30">
        <f>IF(CH30&lt;=0,0,ROUND(MIN(CH30,MAX(0,$F30-SUMPRODUCT(($AT$3:$BE$3&lt;AX$3)*$CD30:$CO30))),2))</f>
        <v/>
      </c>
      <c r="CU30">
        <f>IF(CI30&lt;=0,0,ROUND(MIN(CI30,MAX(0,$F30-SUMPRODUCT(($AT$3:$BE$3&lt;AY$3)*$CD30:$CO30))),2))</f>
        <v/>
      </c>
      <c r="CV30">
        <f>IF(CJ30&lt;=0,0,ROUND(MIN(CJ30,MAX(0,$F30-SUMPRODUCT(($AT$3:$BE$3&lt;AZ$3)*$CD30:$CO30))),2))</f>
        <v/>
      </c>
      <c r="CW30">
        <f>IF(CK30&lt;=0,0,ROUND(MIN(CK30,MAX(0,$F30-SUMPRODUCT(($AT$3:$BE$3&lt;BA$3)*$CD30:$CO30))),2))</f>
        <v/>
      </c>
      <c r="CX30">
        <f>IF(CL30&lt;=0,0,ROUND(MIN(CL30,MAX(0,$F30-SUMPRODUCT(($AT$3:$BE$3&lt;BB$3)*$CD30:$CO30))),2))</f>
        <v/>
      </c>
      <c r="CY30">
        <f>IF(CM30&lt;=0,0,ROUND(MIN(CM30,MAX(0,$F30-SUMPRODUCT(($AT$3:$BE$3&lt;BC$3)*$CD30:$CO30))),2))</f>
        <v/>
      </c>
      <c r="CZ30">
        <f>IF(CN30&lt;=0,0,ROUND(MIN(CN30,MAX(0,$F30-SUMPRODUCT(($AT$3:$BE$3&lt;BD$3)*$CD30:$CO30))),2))</f>
        <v/>
      </c>
      <c r="DA30">
        <f>IF(CO30&lt;=0,0,ROUND(MIN(CO30,MAX(0,$F30-SUMPRODUCT(($AT$3:$BE$3&lt;BE$3)*$CD30:$CO30))),2))</f>
        <v/>
      </c>
      <c r="DB30">
        <f>ROUND(AH30-CP30,2)</f>
        <v/>
      </c>
      <c r="DC30">
        <f>ROUND(AI30-CQ30,2)</f>
        <v/>
      </c>
      <c r="DD30">
        <f>ROUND(AJ30-CR30,2)</f>
        <v/>
      </c>
      <c r="DE30">
        <f>ROUND(AK30-CS30,2)</f>
        <v/>
      </c>
      <c r="DF30">
        <f>ROUND(AL30-CT30,2)</f>
        <v/>
      </c>
      <c r="DG30">
        <f>ROUND(AM30-CU30,2)</f>
        <v/>
      </c>
      <c r="DH30">
        <f>ROUND(AN30-CV30,2)</f>
        <v/>
      </c>
      <c r="DI30">
        <f>ROUND(AO30-CW30,2)</f>
        <v/>
      </c>
      <c r="DJ30">
        <f>ROUND(AP30-CX30,2)</f>
        <v/>
      </c>
      <c r="DK30">
        <f>ROUND(AQ30-CY30,2)</f>
        <v/>
      </c>
      <c r="DL30">
        <f>ROUND(AR30-CZ30,2)</f>
        <v/>
      </c>
      <c r="DM30">
        <f>ROUND(AS30-DA30,2)</f>
        <v/>
      </c>
      <c r="DN30">
        <f>MAX(0,ROUND($F30-SUM(CP30:DA30),2))</f>
        <v/>
      </c>
    </row>
    <row r="31">
      <c r="A31" t="n">
        <v>26</v>
      </c>
      <c r="B31" s="29">
        <f>Months!B31</f>
        <v/>
      </c>
      <c r="C31">
        <f>Months!C31</f>
        <v/>
      </c>
      <c r="D31">
        <f>Months!D31</f>
        <v/>
      </c>
      <c r="E31">
        <f>SUM(V31:AG31)</f>
        <v/>
      </c>
      <c r="F31">
        <f>MAX(0,ROUND(C31+D31-E31,2))</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f>IF(AH31&lt;=0,0,ROUND(CP31+MIN(DB31,MAX(0,$DN31-SUMPRODUCT((($BR31:$CC31&gt;BR31)+($BR31:$CC31=BR31)*($AT$2:$BE$2&lt;AT$2))*$DB31:$DM31))),2))</f>
        <v/>
      </c>
      <c r="AU31">
        <f>IF(AI31&lt;=0,0,ROUND(CQ31+MIN(DC31,MAX(0,$DN31-SUMPRODUCT((($BR31:$CC31&gt;BS31)+($BR31:$CC31=BS31)*($AT$2:$BE$2&lt;AU$2))*$DB31:$DM31))),2))</f>
        <v/>
      </c>
      <c r="AV31">
        <f>IF(AJ31&lt;=0,0,ROUND(CR31+MIN(DD31,MAX(0,$DN31-SUMPRODUCT((($BR31:$CC31&gt;BT31)+($BR31:$CC31=BT31)*($AT$2:$BE$2&lt;AV$2))*$DB31:$DM31))),2))</f>
        <v/>
      </c>
      <c r="AW31">
        <f>IF(AK31&lt;=0,0,ROUND(CS31+MIN(DE31,MAX(0,$DN31-SUMPRODUCT((($BR31:$CC31&gt;BU31)+($BR31:$CC31=BU31)*($AT$2:$BE$2&lt;AW$2))*$DB31:$DM31))),2))</f>
        <v/>
      </c>
      <c r="AX31">
        <f>IF(AL31&lt;=0,0,ROUND(CT31+MIN(DF31,MAX(0,$DN31-SUMPRODUCT((($BR31:$CC31&gt;BV31)+($BR31:$CC31=BV31)*($AT$2:$BE$2&lt;AX$2))*$DB31:$DM31))),2))</f>
        <v/>
      </c>
      <c r="AY31">
        <f>IF(AM31&lt;=0,0,ROUND(CU31+MIN(DG31,MAX(0,$DN31-SUMPRODUCT((($BR31:$CC31&gt;BW31)+($BR31:$CC31=BW31)*($AT$2:$BE$2&lt;AY$2))*$DB31:$DM31))),2))</f>
        <v/>
      </c>
      <c r="AZ31">
        <f>IF(AN31&lt;=0,0,ROUND(CV31+MIN(DH31,MAX(0,$DN31-SUMPRODUCT((($BR31:$CC31&gt;BX31)+($BR31:$CC31=BX31)*($AT$2:$BE$2&lt;AZ$2))*$DB31:$DM31))),2))</f>
        <v/>
      </c>
      <c r="BA31">
        <f>IF(AO31&lt;=0,0,ROUND(CW31+MIN(DI31,MAX(0,$DN31-SUMPRODUCT((($BR31:$CC31&gt;BY31)+($BR31:$CC31=BY31)*($AT$2:$BE$2&lt;BA$2))*$DB31:$DM31))),2))</f>
        <v/>
      </c>
      <c r="BB31">
        <f>IF(AP31&lt;=0,0,ROUND(CX31+MIN(DJ31,MAX(0,$DN31-SUMPRODUCT((($BR31:$CC31&gt;BZ31)+($BR31:$CC31=BZ31)*($AT$2:$BE$2&lt;BB$2))*$DB31:$DM31))),2))</f>
        <v/>
      </c>
      <c r="BC31">
        <f>IF(AQ31&lt;=0,0,ROUND(CY31+MIN(DK31,MAX(0,$DN31-SUMPRODUCT((($BR31:$CC31&gt;CA31)+($BR31:$CC31=CA31)*($AT$2:$BE$2&lt;BC$2))*$DB31:$DM31))),2))</f>
        <v/>
      </c>
      <c r="BD31">
        <f>IF(AR31&lt;=0,0,ROUND(CZ31+MIN(DL31,MAX(0,$DN31-SUMPRODUCT((($BR31:$CC31&gt;CB31)+($BR31:$CC31=CB31)*($AT$2:$BE$2&lt;BD$2))*$DB31:$DM31))),2))</f>
        <v/>
      </c>
      <c r="BE31">
        <f>IF(AS31&lt;=0,0,ROUND(DA31+MIN(DM31,MAX(0,$DN31-SUMPRODUCT((($BR31:$CC31&gt;CC31)+($BR31:$CC31=CC31)*($AT$2:$BE$2&lt;BE$2))*$DB31:$DM31))),2))</f>
        <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c r="BR31">
        <f>ROUND(IF($A31&lt;=Debts!$M$5,Debts!$X$5,Debts!$Y$5)*100000,0)*1000000+ROUND(Debts!$Y$5*100000,0)</f>
        <v/>
      </c>
      <c r="BS31">
        <f>ROUND(IF($A31&lt;=Debts!$M$6,Debts!$X$6,Debts!$Y$6)*100000,0)*1000000+ROUND(Debts!$Y$6*100000,0)</f>
        <v/>
      </c>
      <c r="BT31">
        <f>ROUND(IF($A31&lt;=Debts!$M$7,Debts!$X$7,Debts!$Y$7)*100000,0)*1000000+ROUND(Debts!$Y$7*100000,0)</f>
        <v/>
      </c>
      <c r="BU31">
        <f>ROUND(IF($A31&lt;=Debts!$M$8,Debts!$X$8,Debts!$Y$8)*100000,0)*1000000+ROUND(Debts!$Y$8*100000,0)</f>
        <v/>
      </c>
      <c r="BV31">
        <f>ROUND(IF($A31&lt;=Debts!$M$9,Debts!$X$9,Debts!$Y$9)*100000,0)*1000000+ROUND(Debts!$Y$9*100000,0)</f>
        <v/>
      </c>
      <c r="BW31">
        <f>ROUND(IF($A31&lt;=Debts!$M$10,Debts!$X$10,Debts!$Y$10)*100000,0)*1000000+ROUND(Debts!$Y$10*100000,0)</f>
        <v/>
      </c>
      <c r="BX31">
        <f>ROUND(IF($A31&lt;=Debts!$M$11,Debts!$X$11,Debts!$Y$11)*100000,0)*1000000+ROUND(Debts!$Y$11*100000,0)</f>
        <v/>
      </c>
      <c r="BY31">
        <f>ROUND(IF($A31&lt;=Debts!$M$12,Debts!$X$12,Debts!$Y$12)*100000,0)*1000000+ROUND(Debts!$Y$12*100000,0)</f>
        <v/>
      </c>
      <c r="BZ31">
        <f>ROUND(IF($A31&lt;=Debts!$M$13,Debts!$X$13,Debts!$Y$13)*100000,0)*1000000+ROUND(Debts!$Y$13*100000,0)</f>
        <v/>
      </c>
      <c r="CA31">
        <f>ROUND(IF($A31&lt;=Debts!$M$14,Debts!$X$14,Debts!$Y$14)*100000,0)*1000000+ROUND(Debts!$Y$14*100000,0)</f>
        <v/>
      </c>
      <c r="CB31">
        <f>ROUND(IF($A31&lt;=Debts!$M$15,Debts!$X$15,Debts!$Y$15)*100000,0)*1000000+ROUND(Debts!$Y$15*100000,0)</f>
        <v/>
      </c>
      <c r="CC31">
        <f>ROUND(IF($A31&lt;=Debts!$M$16,Debts!$X$16,Debts!$Y$16)*100000,0)*1000000+ROUND(Debts!$Y$16*100000,0)</f>
        <v/>
      </c>
      <c r="CD31">
        <f>IF(OR(AH31&lt;=0,Debts!$AC$5=0,$A31&gt;Debts!$M$5),0,MIN(AH31,MAX(0,ROUNDUP(IF(Debts!$X$5=0,(BF30+J31)/(Debts!$M$5-$A31+1),BF30*(Debts!$X$5/12)/(1-(1+Debts!$X$5/12)^(-(Debts!$M$5-$A31+1)))),2)-V31)))</f>
        <v/>
      </c>
      <c r="CE31">
        <f>IF(OR(AI31&lt;=0,Debts!$AC$6=0,$A31&gt;Debts!$M$6),0,MIN(AI31,MAX(0,ROUNDUP(IF(Debts!$X$6=0,(BG30+K31)/(Debts!$M$6-$A31+1),BG30*(Debts!$X$6/12)/(1-(1+Debts!$X$6/12)^(-(Debts!$M$6-$A31+1)))),2)-W31)))</f>
        <v/>
      </c>
      <c r="CF31">
        <f>IF(OR(AJ31&lt;=0,Debts!$AC$7=0,$A31&gt;Debts!$M$7),0,MIN(AJ31,MAX(0,ROUNDUP(IF(Debts!$X$7=0,(BH30+L31)/(Debts!$M$7-$A31+1),BH30*(Debts!$X$7/12)/(1-(1+Debts!$X$7/12)^(-(Debts!$M$7-$A31+1)))),2)-X31)))</f>
        <v/>
      </c>
      <c r="CG31">
        <f>IF(OR(AK31&lt;=0,Debts!$AC$8=0,$A31&gt;Debts!$M$8),0,MIN(AK31,MAX(0,ROUNDUP(IF(Debts!$X$8=0,(BI30+M31)/(Debts!$M$8-$A31+1),BI30*(Debts!$X$8/12)/(1-(1+Debts!$X$8/12)^(-(Debts!$M$8-$A31+1)))),2)-Y31)))</f>
        <v/>
      </c>
      <c r="CH31">
        <f>IF(OR(AL31&lt;=0,Debts!$AC$9=0,$A31&gt;Debts!$M$9),0,MIN(AL31,MAX(0,ROUNDUP(IF(Debts!$X$9=0,(BJ30+N31)/(Debts!$M$9-$A31+1),BJ30*(Debts!$X$9/12)/(1-(1+Debts!$X$9/12)^(-(Debts!$M$9-$A31+1)))),2)-Z31)))</f>
        <v/>
      </c>
      <c r="CI31">
        <f>IF(OR(AM31&lt;=0,Debts!$AC$10=0,$A31&gt;Debts!$M$10),0,MIN(AM31,MAX(0,ROUNDUP(IF(Debts!$X$10=0,(BK30+O31)/(Debts!$M$10-$A31+1),BK30*(Debts!$X$10/12)/(1-(1+Debts!$X$10/12)^(-(Debts!$M$10-$A31+1)))),2)-AA31)))</f>
        <v/>
      </c>
      <c r="CJ31">
        <f>IF(OR(AN31&lt;=0,Debts!$AC$11=0,$A31&gt;Debts!$M$11),0,MIN(AN31,MAX(0,ROUNDUP(IF(Debts!$X$11=0,(BL30+P31)/(Debts!$M$11-$A31+1),BL30*(Debts!$X$11/12)/(1-(1+Debts!$X$11/12)^(-(Debts!$M$11-$A31+1)))),2)-AB31)))</f>
        <v/>
      </c>
      <c r="CK31">
        <f>IF(OR(AO31&lt;=0,Debts!$AC$12=0,$A31&gt;Debts!$M$12),0,MIN(AO31,MAX(0,ROUNDUP(IF(Debts!$X$12=0,(BM30+Q31)/(Debts!$M$12-$A31+1),BM30*(Debts!$X$12/12)/(1-(1+Debts!$X$12/12)^(-(Debts!$M$12-$A31+1)))),2)-AC31)))</f>
        <v/>
      </c>
      <c r="CL31">
        <f>IF(OR(AP31&lt;=0,Debts!$AC$13=0,$A31&gt;Debts!$M$13),0,MIN(AP31,MAX(0,ROUNDUP(IF(Debts!$X$13=0,(BN30+R31)/(Debts!$M$13-$A31+1),BN30*(Debts!$X$13/12)/(1-(1+Debts!$X$13/12)^(-(Debts!$M$13-$A31+1)))),2)-AD31)))</f>
        <v/>
      </c>
      <c r="CM31">
        <f>IF(OR(AQ31&lt;=0,Debts!$AC$14=0,$A31&gt;Debts!$M$14),0,MIN(AQ31,MAX(0,ROUNDUP(IF(Debts!$X$14=0,(BO30+S31)/(Debts!$M$14-$A31+1),BO30*(Debts!$X$14/12)/(1-(1+Debts!$X$14/12)^(-(Debts!$M$14-$A31+1)))),2)-AE31)))</f>
        <v/>
      </c>
      <c r="CN31">
        <f>IF(OR(AR31&lt;=0,Debts!$AC$15=0,$A31&gt;Debts!$M$15),0,MIN(AR31,MAX(0,ROUNDUP(IF(Debts!$X$15=0,(BP30+T31)/(Debts!$M$15-$A31+1),BP30*(Debts!$X$15/12)/(1-(1+Debts!$X$15/12)^(-(Debts!$M$15-$A31+1)))),2)-AF31)))</f>
        <v/>
      </c>
      <c r="CO31">
        <f>IF(OR(AS31&lt;=0,Debts!$AC$16=0,$A31&gt;Debts!$M$16),0,MIN(AS31,MAX(0,ROUNDUP(IF(Debts!$X$16=0,(BQ30+U31)/(Debts!$M$16-$A31+1),BQ30*(Debts!$X$16/12)/(1-(1+Debts!$X$16/12)^(-(Debts!$M$16-$A31+1)))),2)-AG31)))</f>
        <v/>
      </c>
      <c r="CP31">
        <f>IF(CD31&lt;=0,0,ROUND(MIN(CD31,MAX(0,$F31-SUMPRODUCT(($AT$3:$BE$3&lt;AT$3)*$CD31:$CO31))),2))</f>
        <v/>
      </c>
      <c r="CQ31">
        <f>IF(CE31&lt;=0,0,ROUND(MIN(CE31,MAX(0,$F31-SUMPRODUCT(($AT$3:$BE$3&lt;AU$3)*$CD31:$CO31))),2))</f>
        <v/>
      </c>
      <c r="CR31">
        <f>IF(CF31&lt;=0,0,ROUND(MIN(CF31,MAX(0,$F31-SUMPRODUCT(($AT$3:$BE$3&lt;AV$3)*$CD31:$CO31))),2))</f>
        <v/>
      </c>
      <c r="CS31">
        <f>IF(CG31&lt;=0,0,ROUND(MIN(CG31,MAX(0,$F31-SUMPRODUCT(($AT$3:$BE$3&lt;AW$3)*$CD31:$CO31))),2))</f>
        <v/>
      </c>
      <c r="CT31">
        <f>IF(CH31&lt;=0,0,ROUND(MIN(CH31,MAX(0,$F31-SUMPRODUCT(($AT$3:$BE$3&lt;AX$3)*$CD31:$CO31))),2))</f>
        <v/>
      </c>
      <c r="CU31">
        <f>IF(CI31&lt;=0,0,ROUND(MIN(CI31,MAX(0,$F31-SUMPRODUCT(($AT$3:$BE$3&lt;AY$3)*$CD31:$CO31))),2))</f>
        <v/>
      </c>
      <c r="CV31">
        <f>IF(CJ31&lt;=0,0,ROUND(MIN(CJ31,MAX(0,$F31-SUMPRODUCT(($AT$3:$BE$3&lt;AZ$3)*$CD31:$CO31))),2))</f>
        <v/>
      </c>
      <c r="CW31">
        <f>IF(CK31&lt;=0,0,ROUND(MIN(CK31,MAX(0,$F31-SUMPRODUCT(($AT$3:$BE$3&lt;BA$3)*$CD31:$CO31))),2))</f>
        <v/>
      </c>
      <c r="CX31">
        <f>IF(CL31&lt;=0,0,ROUND(MIN(CL31,MAX(0,$F31-SUMPRODUCT(($AT$3:$BE$3&lt;BB$3)*$CD31:$CO31))),2))</f>
        <v/>
      </c>
      <c r="CY31">
        <f>IF(CM31&lt;=0,0,ROUND(MIN(CM31,MAX(0,$F31-SUMPRODUCT(($AT$3:$BE$3&lt;BC$3)*$CD31:$CO31))),2))</f>
        <v/>
      </c>
      <c r="CZ31">
        <f>IF(CN31&lt;=0,0,ROUND(MIN(CN31,MAX(0,$F31-SUMPRODUCT(($AT$3:$BE$3&lt;BD$3)*$CD31:$CO31))),2))</f>
        <v/>
      </c>
      <c r="DA31">
        <f>IF(CO31&lt;=0,0,ROUND(MIN(CO31,MAX(0,$F31-SUMPRODUCT(($AT$3:$BE$3&lt;BE$3)*$CD31:$CO31))),2))</f>
        <v/>
      </c>
      <c r="DB31">
        <f>ROUND(AH31-CP31,2)</f>
        <v/>
      </c>
      <c r="DC31">
        <f>ROUND(AI31-CQ31,2)</f>
        <v/>
      </c>
      <c r="DD31">
        <f>ROUND(AJ31-CR31,2)</f>
        <v/>
      </c>
      <c r="DE31">
        <f>ROUND(AK31-CS31,2)</f>
        <v/>
      </c>
      <c r="DF31">
        <f>ROUND(AL31-CT31,2)</f>
        <v/>
      </c>
      <c r="DG31">
        <f>ROUND(AM31-CU31,2)</f>
        <v/>
      </c>
      <c r="DH31">
        <f>ROUND(AN31-CV31,2)</f>
        <v/>
      </c>
      <c r="DI31">
        <f>ROUND(AO31-CW31,2)</f>
        <v/>
      </c>
      <c r="DJ31">
        <f>ROUND(AP31-CX31,2)</f>
        <v/>
      </c>
      <c r="DK31">
        <f>ROUND(AQ31-CY31,2)</f>
        <v/>
      </c>
      <c r="DL31">
        <f>ROUND(AR31-CZ31,2)</f>
        <v/>
      </c>
      <c r="DM31">
        <f>ROUND(AS31-DA31,2)</f>
        <v/>
      </c>
      <c r="DN31">
        <f>MAX(0,ROUND($F31-SUM(CP31:DA31),2))</f>
        <v/>
      </c>
    </row>
    <row r="32">
      <c r="A32" t="n">
        <v>27</v>
      </c>
      <c r="B32" s="29">
        <f>Months!B32</f>
        <v/>
      </c>
      <c r="C32">
        <f>Months!C32</f>
        <v/>
      </c>
      <c r="D32">
        <f>Months!D32</f>
        <v/>
      </c>
      <c r="E32">
        <f>SUM(V32:AG32)</f>
        <v/>
      </c>
      <c r="F32">
        <f>MAX(0,ROUND(C32+D32-E32,2))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f>IF(AH32&lt;=0,0,ROUND(CP32+MIN(DB32,MAX(0,$DN32-SUMPRODUCT((($BR32:$CC32&gt;BR32)+($BR32:$CC32=BR32)*($AT$2:$BE$2&lt;AT$2))*$DB32:$DM32))),2))</f>
        <v/>
      </c>
      <c r="AU32">
        <f>IF(AI32&lt;=0,0,ROUND(CQ32+MIN(DC32,MAX(0,$DN32-SUMPRODUCT((($BR32:$CC32&gt;BS32)+($BR32:$CC32=BS32)*($AT$2:$BE$2&lt;AU$2))*$DB32:$DM32))),2))</f>
        <v/>
      </c>
      <c r="AV32">
        <f>IF(AJ32&lt;=0,0,ROUND(CR32+MIN(DD32,MAX(0,$DN32-SUMPRODUCT((($BR32:$CC32&gt;BT32)+($BR32:$CC32=BT32)*($AT$2:$BE$2&lt;AV$2))*$DB32:$DM32))),2))</f>
        <v/>
      </c>
      <c r="AW32">
        <f>IF(AK32&lt;=0,0,ROUND(CS32+MIN(DE32,MAX(0,$DN32-SUMPRODUCT((($BR32:$CC32&gt;BU32)+($BR32:$CC32=BU32)*($AT$2:$BE$2&lt;AW$2))*$DB32:$DM32))),2))</f>
        <v/>
      </c>
      <c r="AX32">
        <f>IF(AL32&lt;=0,0,ROUND(CT32+MIN(DF32,MAX(0,$DN32-SUMPRODUCT((($BR32:$CC32&gt;BV32)+($BR32:$CC32=BV32)*($AT$2:$BE$2&lt;AX$2))*$DB32:$DM32))),2))</f>
        <v/>
      </c>
      <c r="AY32">
        <f>IF(AM32&lt;=0,0,ROUND(CU32+MIN(DG32,MAX(0,$DN32-SUMPRODUCT((($BR32:$CC32&gt;BW32)+($BR32:$CC32=BW32)*($AT$2:$BE$2&lt;AY$2))*$DB32:$DM32))),2))</f>
        <v/>
      </c>
      <c r="AZ32">
        <f>IF(AN32&lt;=0,0,ROUND(CV32+MIN(DH32,MAX(0,$DN32-SUMPRODUCT((($BR32:$CC32&gt;BX32)+($BR32:$CC32=BX32)*($AT$2:$BE$2&lt;AZ$2))*$DB32:$DM32))),2))</f>
        <v/>
      </c>
      <c r="BA32">
        <f>IF(AO32&lt;=0,0,ROUND(CW32+MIN(DI32,MAX(0,$DN32-SUMPRODUCT((($BR32:$CC32&gt;BY32)+($BR32:$CC32=BY32)*($AT$2:$BE$2&lt;BA$2))*$DB32:$DM32))),2))</f>
        <v/>
      </c>
      <c r="BB32">
        <f>IF(AP32&lt;=0,0,ROUND(CX32+MIN(DJ32,MAX(0,$DN32-SUMPRODUCT((($BR32:$CC32&gt;BZ32)+($BR32:$CC32=BZ32)*($AT$2:$BE$2&lt;BB$2))*$DB32:$DM32))),2))</f>
        <v/>
      </c>
      <c r="BC32">
        <f>IF(AQ32&lt;=0,0,ROUND(CY32+MIN(DK32,MAX(0,$DN32-SUMPRODUCT((($BR32:$CC32&gt;CA32)+($BR32:$CC32=CA32)*($AT$2:$BE$2&lt;BC$2))*$DB32:$DM32))),2))</f>
        <v/>
      </c>
      <c r="BD32">
        <f>IF(AR32&lt;=0,0,ROUND(CZ32+MIN(DL32,MAX(0,$DN32-SUMPRODUCT((($BR32:$CC32&gt;CB32)+($BR32:$CC32=CB32)*($AT$2:$BE$2&lt;BD$2))*$DB32:$DM32))),2))</f>
        <v/>
      </c>
      <c r="BE32">
        <f>IF(AS32&lt;=0,0,ROUND(DA32+MIN(DM32,MAX(0,$DN32-SUMPRODUCT((($BR32:$CC32&gt;CC32)+($BR32:$CC32=CC32)*($AT$2:$BE$2&lt;BE$2))*$DB32:$DM32))),2))</f>
        <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c r="BR32">
        <f>ROUND(IF($A32&lt;=Debts!$M$5,Debts!$X$5,Debts!$Y$5)*100000,0)*1000000+ROUND(Debts!$Y$5*100000,0)</f>
        <v/>
      </c>
      <c r="BS32">
        <f>ROUND(IF($A32&lt;=Debts!$M$6,Debts!$X$6,Debts!$Y$6)*100000,0)*1000000+ROUND(Debts!$Y$6*100000,0)</f>
        <v/>
      </c>
      <c r="BT32">
        <f>ROUND(IF($A32&lt;=Debts!$M$7,Debts!$X$7,Debts!$Y$7)*100000,0)*1000000+ROUND(Debts!$Y$7*100000,0)</f>
        <v/>
      </c>
      <c r="BU32">
        <f>ROUND(IF($A32&lt;=Debts!$M$8,Debts!$X$8,Debts!$Y$8)*100000,0)*1000000+ROUND(Debts!$Y$8*100000,0)</f>
        <v/>
      </c>
      <c r="BV32">
        <f>ROUND(IF($A32&lt;=Debts!$M$9,Debts!$X$9,Debts!$Y$9)*100000,0)*1000000+ROUND(Debts!$Y$9*100000,0)</f>
        <v/>
      </c>
      <c r="BW32">
        <f>ROUND(IF($A32&lt;=Debts!$M$10,Debts!$X$10,Debts!$Y$10)*100000,0)*1000000+ROUND(Debts!$Y$10*100000,0)</f>
        <v/>
      </c>
      <c r="BX32">
        <f>ROUND(IF($A32&lt;=Debts!$M$11,Debts!$X$11,Debts!$Y$11)*100000,0)*1000000+ROUND(Debts!$Y$11*100000,0)</f>
        <v/>
      </c>
      <c r="BY32">
        <f>ROUND(IF($A32&lt;=Debts!$M$12,Debts!$X$12,Debts!$Y$12)*100000,0)*1000000+ROUND(Debts!$Y$12*100000,0)</f>
        <v/>
      </c>
      <c r="BZ32">
        <f>ROUND(IF($A32&lt;=Debts!$M$13,Debts!$X$13,Debts!$Y$13)*100000,0)*1000000+ROUND(Debts!$Y$13*100000,0)</f>
        <v/>
      </c>
      <c r="CA32">
        <f>ROUND(IF($A32&lt;=Debts!$M$14,Debts!$X$14,Debts!$Y$14)*100000,0)*1000000+ROUND(Debts!$Y$14*100000,0)</f>
        <v/>
      </c>
      <c r="CB32">
        <f>ROUND(IF($A32&lt;=Debts!$M$15,Debts!$X$15,Debts!$Y$15)*100000,0)*1000000+ROUND(Debts!$Y$15*100000,0)</f>
        <v/>
      </c>
      <c r="CC32">
        <f>ROUND(IF($A32&lt;=Debts!$M$16,Debts!$X$16,Debts!$Y$16)*100000,0)*1000000+ROUND(Debts!$Y$16*100000,0)</f>
        <v/>
      </c>
      <c r="CD32">
        <f>IF(OR(AH32&lt;=0,Debts!$AC$5=0,$A32&gt;Debts!$M$5),0,MIN(AH32,MAX(0,ROUNDUP(IF(Debts!$X$5=0,(BF31+J32)/(Debts!$M$5-$A32+1),BF31*(Debts!$X$5/12)/(1-(1+Debts!$X$5/12)^(-(Debts!$M$5-$A32+1)))),2)-V32)))</f>
        <v/>
      </c>
      <c r="CE32">
        <f>IF(OR(AI32&lt;=0,Debts!$AC$6=0,$A32&gt;Debts!$M$6),0,MIN(AI32,MAX(0,ROUNDUP(IF(Debts!$X$6=0,(BG31+K32)/(Debts!$M$6-$A32+1),BG31*(Debts!$X$6/12)/(1-(1+Debts!$X$6/12)^(-(Debts!$M$6-$A32+1)))),2)-W32)))</f>
        <v/>
      </c>
      <c r="CF32">
        <f>IF(OR(AJ32&lt;=0,Debts!$AC$7=0,$A32&gt;Debts!$M$7),0,MIN(AJ32,MAX(0,ROUNDUP(IF(Debts!$X$7=0,(BH31+L32)/(Debts!$M$7-$A32+1),BH31*(Debts!$X$7/12)/(1-(1+Debts!$X$7/12)^(-(Debts!$M$7-$A32+1)))),2)-X32)))</f>
        <v/>
      </c>
      <c r="CG32">
        <f>IF(OR(AK32&lt;=0,Debts!$AC$8=0,$A32&gt;Debts!$M$8),0,MIN(AK32,MAX(0,ROUNDUP(IF(Debts!$X$8=0,(BI31+M32)/(Debts!$M$8-$A32+1),BI31*(Debts!$X$8/12)/(1-(1+Debts!$X$8/12)^(-(Debts!$M$8-$A32+1)))),2)-Y32)))</f>
        <v/>
      </c>
      <c r="CH32">
        <f>IF(OR(AL32&lt;=0,Debts!$AC$9=0,$A32&gt;Debts!$M$9),0,MIN(AL32,MAX(0,ROUNDUP(IF(Debts!$X$9=0,(BJ31+N32)/(Debts!$M$9-$A32+1),BJ31*(Debts!$X$9/12)/(1-(1+Debts!$X$9/12)^(-(Debts!$M$9-$A32+1)))),2)-Z32)))</f>
        <v/>
      </c>
      <c r="CI32">
        <f>IF(OR(AM32&lt;=0,Debts!$AC$10=0,$A32&gt;Debts!$M$10),0,MIN(AM32,MAX(0,ROUNDUP(IF(Debts!$X$10=0,(BK31+O32)/(Debts!$M$10-$A32+1),BK31*(Debts!$X$10/12)/(1-(1+Debts!$X$10/12)^(-(Debts!$M$10-$A32+1)))),2)-AA32)))</f>
        <v/>
      </c>
      <c r="CJ32">
        <f>IF(OR(AN32&lt;=0,Debts!$AC$11=0,$A32&gt;Debts!$M$11),0,MIN(AN32,MAX(0,ROUNDUP(IF(Debts!$X$11=0,(BL31+P32)/(Debts!$M$11-$A32+1),BL31*(Debts!$X$11/12)/(1-(1+Debts!$X$11/12)^(-(Debts!$M$11-$A32+1)))),2)-AB32)))</f>
        <v/>
      </c>
      <c r="CK32">
        <f>IF(OR(AO32&lt;=0,Debts!$AC$12=0,$A32&gt;Debts!$M$12),0,MIN(AO32,MAX(0,ROUNDUP(IF(Debts!$X$12=0,(BM31+Q32)/(Debts!$M$12-$A32+1),BM31*(Debts!$X$12/12)/(1-(1+Debts!$X$12/12)^(-(Debts!$M$12-$A32+1)))),2)-AC32)))</f>
        <v/>
      </c>
      <c r="CL32">
        <f>IF(OR(AP32&lt;=0,Debts!$AC$13=0,$A32&gt;Debts!$M$13),0,MIN(AP32,MAX(0,ROUNDUP(IF(Debts!$X$13=0,(BN31+R32)/(Debts!$M$13-$A32+1),BN31*(Debts!$X$13/12)/(1-(1+Debts!$X$13/12)^(-(Debts!$M$13-$A32+1)))),2)-AD32)))</f>
        <v/>
      </c>
      <c r="CM32">
        <f>IF(OR(AQ32&lt;=0,Debts!$AC$14=0,$A32&gt;Debts!$M$14),0,MIN(AQ32,MAX(0,ROUNDUP(IF(Debts!$X$14=0,(BO31+S32)/(Debts!$M$14-$A32+1),BO31*(Debts!$X$14/12)/(1-(1+Debts!$X$14/12)^(-(Debts!$M$14-$A32+1)))),2)-AE32)))</f>
        <v/>
      </c>
      <c r="CN32">
        <f>IF(OR(AR32&lt;=0,Debts!$AC$15=0,$A32&gt;Debts!$M$15),0,MIN(AR32,MAX(0,ROUNDUP(IF(Debts!$X$15=0,(BP31+T32)/(Debts!$M$15-$A32+1),BP31*(Debts!$X$15/12)/(1-(1+Debts!$X$15/12)^(-(Debts!$M$15-$A32+1)))),2)-AF32)))</f>
        <v/>
      </c>
      <c r="CO32">
        <f>IF(OR(AS32&lt;=0,Debts!$AC$16=0,$A32&gt;Debts!$M$16),0,MIN(AS32,MAX(0,ROUNDUP(IF(Debts!$X$16=0,(BQ31+U32)/(Debts!$M$16-$A32+1),BQ31*(Debts!$X$16/12)/(1-(1+Debts!$X$16/12)^(-(Debts!$M$16-$A32+1)))),2)-AG32)))</f>
        <v/>
      </c>
      <c r="CP32">
        <f>IF(CD32&lt;=0,0,ROUND(MIN(CD32,MAX(0,$F32-SUMPRODUCT(($AT$3:$BE$3&lt;AT$3)*$CD32:$CO32))),2))</f>
        <v/>
      </c>
      <c r="CQ32">
        <f>IF(CE32&lt;=0,0,ROUND(MIN(CE32,MAX(0,$F32-SUMPRODUCT(($AT$3:$BE$3&lt;AU$3)*$CD32:$CO32))),2))</f>
        <v/>
      </c>
      <c r="CR32">
        <f>IF(CF32&lt;=0,0,ROUND(MIN(CF32,MAX(0,$F32-SUMPRODUCT(($AT$3:$BE$3&lt;AV$3)*$CD32:$CO32))),2))</f>
        <v/>
      </c>
      <c r="CS32">
        <f>IF(CG32&lt;=0,0,ROUND(MIN(CG32,MAX(0,$F32-SUMPRODUCT(($AT$3:$BE$3&lt;AW$3)*$CD32:$CO32))),2))</f>
        <v/>
      </c>
      <c r="CT32">
        <f>IF(CH32&lt;=0,0,ROUND(MIN(CH32,MAX(0,$F32-SUMPRODUCT(($AT$3:$BE$3&lt;AX$3)*$CD32:$CO32))),2))</f>
        <v/>
      </c>
      <c r="CU32">
        <f>IF(CI32&lt;=0,0,ROUND(MIN(CI32,MAX(0,$F32-SUMPRODUCT(($AT$3:$BE$3&lt;AY$3)*$CD32:$CO32))),2))</f>
        <v/>
      </c>
      <c r="CV32">
        <f>IF(CJ32&lt;=0,0,ROUND(MIN(CJ32,MAX(0,$F32-SUMPRODUCT(($AT$3:$BE$3&lt;AZ$3)*$CD32:$CO32))),2))</f>
        <v/>
      </c>
      <c r="CW32">
        <f>IF(CK32&lt;=0,0,ROUND(MIN(CK32,MAX(0,$F32-SUMPRODUCT(($AT$3:$BE$3&lt;BA$3)*$CD32:$CO32))),2))</f>
        <v/>
      </c>
      <c r="CX32">
        <f>IF(CL32&lt;=0,0,ROUND(MIN(CL32,MAX(0,$F32-SUMPRODUCT(($AT$3:$BE$3&lt;BB$3)*$CD32:$CO32))),2))</f>
        <v/>
      </c>
      <c r="CY32">
        <f>IF(CM32&lt;=0,0,ROUND(MIN(CM32,MAX(0,$F32-SUMPRODUCT(($AT$3:$BE$3&lt;BC$3)*$CD32:$CO32))),2))</f>
        <v/>
      </c>
      <c r="CZ32">
        <f>IF(CN32&lt;=0,0,ROUND(MIN(CN32,MAX(0,$F32-SUMPRODUCT(($AT$3:$BE$3&lt;BD$3)*$CD32:$CO32))),2))</f>
        <v/>
      </c>
      <c r="DA32">
        <f>IF(CO32&lt;=0,0,ROUND(MIN(CO32,MAX(0,$F32-SUMPRODUCT(($AT$3:$BE$3&lt;BE$3)*$CD32:$CO32))),2))</f>
        <v/>
      </c>
      <c r="DB32">
        <f>ROUND(AH32-CP32,2)</f>
        <v/>
      </c>
      <c r="DC32">
        <f>ROUND(AI32-CQ32,2)</f>
        <v/>
      </c>
      <c r="DD32">
        <f>ROUND(AJ32-CR32,2)</f>
        <v/>
      </c>
      <c r="DE32">
        <f>ROUND(AK32-CS32,2)</f>
        <v/>
      </c>
      <c r="DF32">
        <f>ROUND(AL32-CT32,2)</f>
        <v/>
      </c>
      <c r="DG32">
        <f>ROUND(AM32-CU32,2)</f>
        <v/>
      </c>
      <c r="DH32">
        <f>ROUND(AN32-CV32,2)</f>
        <v/>
      </c>
      <c r="DI32">
        <f>ROUND(AO32-CW32,2)</f>
        <v/>
      </c>
      <c r="DJ32">
        <f>ROUND(AP32-CX32,2)</f>
        <v/>
      </c>
      <c r="DK32">
        <f>ROUND(AQ32-CY32,2)</f>
        <v/>
      </c>
      <c r="DL32">
        <f>ROUND(AR32-CZ32,2)</f>
        <v/>
      </c>
      <c r="DM32">
        <f>ROUND(AS32-DA32,2)</f>
        <v/>
      </c>
      <c r="DN32">
        <f>MAX(0,ROUND($F32-SUM(CP32:DA32),2))</f>
        <v/>
      </c>
    </row>
    <row r="33">
      <c r="A33" t="n">
        <v>28</v>
      </c>
      <c r="B33" s="29">
        <f>Months!B33</f>
        <v/>
      </c>
      <c r="C33">
        <f>Months!C33</f>
        <v/>
      </c>
      <c r="D33">
        <f>Months!D33</f>
        <v/>
      </c>
      <c r="E33">
        <f>SUM(V33:AG33)</f>
        <v/>
      </c>
      <c r="F33">
        <f>MAX(0,ROUND(C33+D33-E33,2))</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f>IF(AH33&lt;=0,0,ROUND(CP33+MIN(DB33,MAX(0,$DN33-SUMPRODUCT((($BR33:$CC33&gt;BR33)+($BR33:$CC33=BR33)*($AT$2:$BE$2&lt;AT$2))*$DB33:$DM33))),2))</f>
        <v/>
      </c>
      <c r="AU33">
        <f>IF(AI33&lt;=0,0,ROUND(CQ33+MIN(DC33,MAX(0,$DN33-SUMPRODUCT((($BR33:$CC33&gt;BS33)+($BR33:$CC33=BS33)*($AT$2:$BE$2&lt;AU$2))*$DB33:$DM33))),2))</f>
        <v/>
      </c>
      <c r="AV33">
        <f>IF(AJ33&lt;=0,0,ROUND(CR33+MIN(DD33,MAX(0,$DN33-SUMPRODUCT((($BR33:$CC33&gt;BT33)+($BR33:$CC33=BT33)*($AT$2:$BE$2&lt;AV$2))*$DB33:$DM33))),2))</f>
        <v/>
      </c>
      <c r="AW33">
        <f>IF(AK33&lt;=0,0,ROUND(CS33+MIN(DE33,MAX(0,$DN33-SUMPRODUCT((($BR33:$CC33&gt;BU33)+($BR33:$CC33=BU33)*($AT$2:$BE$2&lt;AW$2))*$DB33:$DM33))),2))</f>
        <v/>
      </c>
      <c r="AX33">
        <f>IF(AL33&lt;=0,0,ROUND(CT33+MIN(DF33,MAX(0,$DN33-SUMPRODUCT((($BR33:$CC33&gt;BV33)+($BR33:$CC33=BV33)*($AT$2:$BE$2&lt;AX$2))*$DB33:$DM33))),2))</f>
        <v/>
      </c>
      <c r="AY33">
        <f>IF(AM33&lt;=0,0,ROUND(CU33+MIN(DG33,MAX(0,$DN33-SUMPRODUCT((($BR33:$CC33&gt;BW33)+($BR33:$CC33=BW33)*($AT$2:$BE$2&lt;AY$2))*$DB33:$DM33))),2))</f>
        <v/>
      </c>
      <c r="AZ33">
        <f>IF(AN33&lt;=0,0,ROUND(CV33+MIN(DH33,MAX(0,$DN33-SUMPRODUCT((($BR33:$CC33&gt;BX33)+($BR33:$CC33=BX33)*($AT$2:$BE$2&lt;AZ$2))*$DB33:$DM33))),2))</f>
        <v/>
      </c>
      <c r="BA33">
        <f>IF(AO33&lt;=0,0,ROUND(CW33+MIN(DI33,MAX(0,$DN33-SUMPRODUCT((($BR33:$CC33&gt;BY33)+($BR33:$CC33=BY33)*($AT$2:$BE$2&lt;BA$2))*$DB33:$DM33))),2))</f>
        <v/>
      </c>
      <c r="BB33">
        <f>IF(AP33&lt;=0,0,ROUND(CX33+MIN(DJ33,MAX(0,$DN33-SUMPRODUCT((($BR33:$CC33&gt;BZ33)+($BR33:$CC33=BZ33)*($AT$2:$BE$2&lt;BB$2))*$DB33:$DM33))),2))</f>
        <v/>
      </c>
      <c r="BC33">
        <f>IF(AQ33&lt;=0,0,ROUND(CY33+MIN(DK33,MAX(0,$DN33-SUMPRODUCT((($BR33:$CC33&gt;CA33)+($BR33:$CC33=CA33)*($AT$2:$BE$2&lt;BC$2))*$DB33:$DM33))),2))</f>
        <v/>
      </c>
      <c r="BD33">
        <f>IF(AR33&lt;=0,0,ROUND(CZ33+MIN(DL33,MAX(0,$DN33-SUMPRODUCT((($BR33:$CC33&gt;CB33)+($BR33:$CC33=CB33)*($AT$2:$BE$2&lt;BD$2))*$DB33:$DM33))),2))</f>
        <v/>
      </c>
      <c r="BE33">
        <f>IF(AS33&lt;=0,0,ROUND(DA33+MIN(DM33,MAX(0,$DN33-SUMPRODUCT((($BR33:$CC33&gt;CC33)+($BR33:$CC33=CC33)*($AT$2:$BE$2&lt;BE$2))*$DB33:$DM33))),2))</f>
        <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c r="BR33">
        <f>ROUND(IF($A33&lt;=Debts!$M$5,Debts!$X$5,Debts!$Y$5)*100000,0)*1000000+ROUND(Debts!$Y$5*100000,0)</f>
        <v/>
      </c>
      <c r="BS33">
        <f>ROUND(IF($A33&lt;=Debts!$M$6,Debts!$X$6,Debts!$Y$6)*100000,0)*1000000+ROUND(Debts!$Y$6*100000,0)</f>
        <v/>
      </c>
      <c r="BT33">
        <f>ROUND(IF($A33&lt;=Debts!$M$7,Debts!$X$7,Debts!$Y$7)*100000,0)*1000000+ROUND(Debts!$Y$7*100000,0)</f>
        <v/>
      </c>
      <c r="BU33">
        <f>ROUND(IF($A33&lt;=Debts!$M$8,Debts!$X$8,Debts!$Y$8)*100000,0)*1000000+ROUND(Debts!$Y$8*100000,0)</f>
        <v/>
      </c>
      <c r="BV33">
        <f>ROUND(IF($A33&lt;=Debts!$M$9,Debts!$X$9,Debts!$Y$9)*100000,0)*1000000+ROUND(Debts!$Y$9*100000,0)</f>
        <v/>
      </c>
      <c r="BW33">
        <f>ROUND(IF($A33&lt;=Debts!$M$10,Debts!$X$10,Debts!$Y$10)*100000,0)*1000000+ROUND(Debts!$Y$10*100000,0)</f>
        <v/>
      </c>
      <c r="BX33">
        <f>ROUND(IF($A33&lt;=Debts!$M$11,Debts!$X$11,Debts!$Y$11)*100000,0)*1000000+ROUND(Debts!$Y$11*100000,0)</f>
        <v/>
      </c>
      <c r="BY33">
        <f>ROUND(IF($A33&lt;=Debts!$M$12,Debts!$X$12,Debts!$Y$12)*100000,0)*1000000+ROUND(Debts!$Y$12*100000,0)</f>
        <v/>
      </c>
      <c r="BZ33">
        <f>ROUND(IF($A33&lt;=Debts!$M$13,Debts!$X$13,Debts!$Y$13)*100000,0)*1000000+ROUND(Debts!$Y$13*100000,0)</f>
        <v/>
      </c>
      <c r="CA33">
        <f>ROUND(IF($A33&lt;=Debts!$M$14,Debts!$X$14,Debts!$Y$14)*100000,0)*1000000+ROUND(Debts!$Y$14*100000,0)</f>
        <v/>
      </c>
      <c r="CB33">
        <f>ROUND(IF($A33&lt;=Debts!$M$15,Debts!$X$15,Debts!$Y$15)*100000,0)*1000000+ROUND(Debts!$Y$15*100000,0)</f>
        <v/>
      </c>
      <c r="CC33">
        <f>ROUND(IF($A33&lt;=Debts!$M$16,Debts!$X$16,Debts!$Y$16)*100000,0)*1000000+ROUND(Debts!$Y$16*100000,0)</f>
        <v/>
      </c>
      <c r="CD33">
        <f>IF(OR(AH33&lt;=0,Debts!$AC$5=0,$A33&gt;Debts!$M$5),0,MIN(AH33,MAX(0,ROUNDUP(IF(Debts!$X$5=0,(BF32+J33)/(Debts!$M$5-$A33+1),BF32*(Debts!$X$5/12)/(1-(1+Debts!$X$5/12)^(-(Debts!$M$5-$A33+1)))),2)-V33)))</f>
        <v/>
      </c>
      <c r="CE33">
        <f>IF(OR(AI33&lt;=0,Debts!$AC$6=0,$A33&gt;Debts!$M$6),0,MIN(AI33,MAX(0,ROUNDUP(IF(Debts!$X$6=0,(BG32+K33)/(Debts!$M$6-$A33+1),BG32*(Debts!$X$6/12)/(1-(1+Debts!$X$6/12)^(-(Debts!$M$6-$A33+1)))),2)-W33)))</f>
        <v/>
      </c>
      <c r="CF33">
        <f>IF(OR(AJ33&lt;=0,Debts!$AC$7=0,$A33&gt;Debts!$M$7),0,MIN(AJ33,MAX(0,ROUNDUP(IF(Debts!$X$7=0,(BH32+L33)/(Debts!$M$7-$A33+1),BH32*(Debts!$X$7/12)/(1-(1+Debts!$X$7/12)^(-(Debts!$M$7-$A33+1)))),2)-X33)))</f>
        <v/>
      </c>
      <c r="CG33">
        <f>IF(OR(AK33&lt;=0,Debts!$AC$8=0,$A33&gt;Debts!$M$8),0,MIN(AK33,MAX(0,ROUNDUP(IF(Debts!$X$8=0,(BI32+M33)/(Debts!$M$8-$A33+1),BI32*(Debts!$X$8/12)/(1-(1+Debts!$X$8/12)^(-(Debts!$M$8-$A33+1)))),2)-Y33)))</f>
        <v/>
      </c>
      <c r="CH33">
        <f>IF(OR(AL33&lt;=0,Debts!$AC$9=0,$A33&gt;Debts!$M$9),0,MIN(AL33,MAX(0,ROUNDUP(IF(Debts!$X$9=0,(BJ32+N33)/(Debts!$M$9-$A33+1),BJ32*(Debts!$X$9/12)/(1-(1+Debts!$X$9/12)^(-(Debts!$M$9-$A33+1)))),2)-Z33)))</f>
        <v/>
      </c>
      <c r="CI33">
        <f>IF(OR(AM33&lt;=0,Debts!$AC$10=0,$A33&gt;Debts!$M$10),0,MIN(AM33,MAX(0,ROUNDUP(IF(Debts!$X$10=0,(BK32+O33)/(Debts!$M$10-$A33+1),BK32*(Debts!$X$10/12)/(1-(1+Debts!$X$10/12)^(-(Debts!$M$10-$A33+1)))),2)-AA33)))</f>
        <v/>
      </c>
      <c r="CJ33">
        <f>IF(OR(AN33&lt;=0,Debts!$AC$11=0,$A33&gt;Debts!$M$11),0,MIN(AN33,MAX(0,ROUNDUP(IF(Debts!$X$11=0,(BL32+P33)/(Debts!$M$11-$A33+1),BL32*(Debts!$X$11/12)/(1-(1+Debts!$X$11/12)^(-(Debts!$M$11-$A33+1)))),2)-AB33)))</f>
        <v/>
      </c>
      <c r="CK33">
        <f>IF(OR(AO33&lt;=0,Debts!$AC$12=0,$A33&gt;Debts!$M$12),0,MIN(AO33,MAX(0,ROUNDUP(IF(Debts!$X$12=0,(BM32+Q33)/(Debts!$M$12-$A33+1),BM32*(Debts!$X$12/12)/(1-(1+Debts!$X$12/12)^(-(Debts!$M$12-$A33+1)))),2)-AC33)))</f>
        <v/>
      </c>
      <c r="CL33">
        <f>IF(OR(AP33&lt;=0,Debts!$AC$13=0,$A33&gt;Debts!$M$13),0,MIN(AP33,MAX(0,ROUNDUP(IF(Debts!$X$13=0,(BN32+R33)/(Debts!$M$13-$A33+1),BN32*(Debts!$X$13/12)/(1-(1+Debts!$X$13/12)^(-(Debts!$M$13-$A33+1)))),2)-AD33)))</f>
        <v/>
      </c>
      <c r="CM33">
        <f>IF(OR(AQ33&lt;=0,Debts!$AC$14=0,$A33&gt;Debts!$M$14),0,MIN(AQ33,MAX(0,ROUNDUP(IF(Debts!$X$14=0,(BO32+S33)/(Debts!$M$14-$A33+1),BO32*(Debts!$X$14/12)/(1-(1+Debts!$X$14/12)^(-(Debts!$M$14-$A33+1)))),2)-AE33)))</f>
        <v/>
      </c>
      <c r="CN33">
        <f>IF(OR(AR33&lt;=0,Debts!$AC$15=0,$A33&gt;Debts!$M$15),0,MIN(AR33,MAX(0,ROUNDUP(IF(Debts!$X$15=0,(BP32+T33)/(Debts!$M$15-$A33+1),BP32*(Debts!$X$15/12)/(1-(1+Debts!$X$15/12)^(-(Debts!$M$15-$A33+1)))),2)-AF33)))</f>
        <v/>
      </c>
      <c r="CO33">
        <f>IF(OR(AS33&lt;=0,Debts!$AC$16=0,$A33&gt;Debts!$M$16),0,MIN(AS33,MAX(0,ROUNDUP(IF(Debts!$X$16=0,(BQ32+U33)/(Debts!$M$16-$A33+1),BQ32*(Debts!$X$16/12)/(1-(1+Debts!$X$16/12)^(-(Debts!$M$16-$A33+1)))),2)-AG33)))</f>
        <v/>
      </c>
      <c r="CP33">
        <f>IF(CD33&lt;=0,0,ROUND(MIN(CD33,MAX(0,$F33-SUMPRODUCT(($AT$3:$BE$3&lt;AT$3)*$CD33:$CO33))),2))</f>
        <v/>
      </c>
      <c r="CQ33">
        <f>IF(CE33&lt;=0,0,ROUND(MIN(CE33,MAX(0,$F33-SUMPRODUCT(($AT$3:$BE$3&lt;AU$3)*$CD33:$CO33))),2))</f>
        <v/>
      </c>
      <c r="CR33">
        <f>IF(CF33&lt;=0,0,ROUND(MIN(CF33,MAX(0,$F33-SUMPRODUCT(($AT$3:$BE$3&lt;AV$3)*$CD33:$CO33))),2))</f>
        <v/>
      </c>
      <c r="CS33">
        <f>IF(CG33&lt;=0,0,ROUND(MIN(CG33,MAX(0,$F33-SUMPRODUCT(($AT$3:$BE$3&lt;AW$3)*$CD33:$CO33))),2))</f>
        <v/>
      </c>
      <c r="CT33">
        <f>IF(CH33&lt;=0,0,ROUND(MIN(CH33,MAX(0,$F33-SUMPRODUCT(($AT$3:$BE$3&lt;AX$3)*$CD33:$CO33))),2))</f>
        <v/>
      </c>
      <c r="CU33">
        <f>IF(CI33&lt;=0,0,ROUND(MIN(CI33,MAX(0,$F33-SUMPRODUCT(($AT$3:$BE$3&lt;AY$3)*$CD33:$CO33))),2))</f>
        <v/>
      </c>
      <c r="CV33">
        <f>IF(CJ33&lt;=0,0,ROUND(MIN(CJ33,MAX(0,$F33-SUMPRODUCT(($AT$3:$BE$3&lt;AZ$3)*$CD33:$CO33))),2))</f>
        <v/>
      </c>
      <c r="CW33">
        <f>IF(CK33&lt;=0,0,ROUND(MIN(CK33,MAX(0,$F33-SUMPRODUCT(($AT$3:$BE$3&lt;BA$3)*$CD33:$CO33))),2))</f>
        <v/>
      </c>
      <c r="CX33">
        <f>IF(CL33&lt;=0,0,ROUND(MIN(CL33,MAX(0,$F33-SUMPRODUCT(($AT$3:$BE$3&lt;BB$3)*$CD33:$CO33))),2))</f>
        <v/>
      </c>
      <c r="CY33">
        <f>IF(CM33&lt;=0,0,ROUND(MIN(CM33,MAX(0,$F33-SUMPRODUCT(($AT$3:$BE$3&lt;BC$3)*$CD33:$CO33))),2))</f>
        <v/>
      </c>
      <c r="CZ33">
        <f>IF(CN33&lt;=0,0,ROUND(MIN(CN33,MAX(0,$F33-SUMPRODUCT(($AT$3:$BE$3&lt;BD$3)*$CD33:$CO33))),2))</f>
        <v/>
      </c>
      <c r="DA33">
        <f>IF(CO33&lt;=0,0,ROUND(MIN(CO33,MAX(0,$F33-SUMPRODUCT(($AT$3:$BE$3&lt;BE$3)*$CD33:$CO33))),2))</f>
        <v/>
      </c>
      <c r="DB33">
        <f>ROUND(AH33-CP33,2)</f>
        <v/>
      </c>
      <c r="DC33">
        <f>ROUND(AI33-CQ33,2)</f>
        <v/>
      </c>
      <c r="DD33">
        <f>ROUND(AJ33-CR33,2)</f>
        <v/>
      </c>
      <c r="DE33">
        <f>ROUND(AK33-CS33,2)</f>
        <v/>
      </c>
      <c r="DF33">
        <f>ROUND(AL33-CT33,2)</f>
        <v/>
      </c>
      <c r="DG33">
        <f>ROUND(AM33-CU33,2)</f>
        <v/>
      </c>
      <c r="DH33">
        <f>ROUND(AN33-CV33,2)</f>
        <v/>
      </c>
      <c r="DI33">
        <f>ROUND(AO33-CW33,2)</f>
        <v/>
      </c>
      <c r="DJ33">
        <f>ROUND(AP33-CX33,2)</f>
        <v/>
      </c>
      <c r="DK33">
        <f>ROUND(AQ33-CY33,2)</f>
        <v/>
      </c>
      <c r="DL33">
        <f>ROUND(AR33-CZ33,2)</f>
        <v/>
      </c>
      <c r="DM33">
        <f>ROUND(AS33-DA33,2)</f>
        <v/>
      </c>
      <c r="DN33">
        <f>MAX(0,ROUND($F33-SUM(CP33:DA33),2))</f>
        <v/>
      </c>
    </row>
    <row r="34">
      <c r="A34" t="n">
        <v>29</v>
      </c>
      <c r="B34" s="29">
        <f>Months!B34</f>
        <v/>
      </c>
      <c r="C34">
        <f>Months!C34</f>
        <v/>
      </c>
      <c r="D34">
        <f>Months!D34</f>
        <v/>
      </c>
      <c r="E34">
        <f>SUM(V34:AG34)</f>
        <v/>
      </c>
      <c r="F34">
        <f>MAX(0,ROUND(C34+D34-E34,2))</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f>IF(AH34&lt;=0,0,ROUND(CP34+MIN(DB34,MAX(0,$DN34-SUMPRODUCT((($BR34:$CC34&gt;BR34)+($BR34:$CC34=BR34)*($AT$2:$BE$2&lt;AT$2))*$DB34:$DM34))),2))</f>
        <v/>
      </c>
      <c r="AU34">
        <f>IF(AI34&lt;=0,0,ROUND(CQ34+MIN(DC34,MAX(0,$DN34-SUMPRODUCT((($BR34:$CC34&gt;BS34)+($BR34:$CC34=BS34)*($AT$2:$BE$2&lt;AU$2))*$DB34:$DM34))),2))</f>
        <v/>
      </c>
      <c r="AV34">
        <f>IF(AJ34&lt;=0,0,ROUND(CR34+MIN(DD34,MAX(0,$DN34-SUMPRODUCT((($BR34:$CC34&gt;BT34)+($BR34:$CC34=BT34)*($AT$2:$BE$2&lt;AV$2))*$DB34:$DM34))),2))</f>
        <v/>
      </c>
      <c r="AW34">
        <f>IF(AK34&lt;=0,0,ROUND(CS34+MIN(DE34,MAX(0,$DN34-SUMPRODUCT((($BR34:$CC34&gt;BU34)+($BR34:$CC34=BU34)*($AT$2:$BE$2&lt;AW$2))*$DB34:$DM34))),2))</f>
        <v/>
      </c>
      <c r="AX34">
        <f>IF(AL34&lt;=0,0,ROUND(CT34+MIN(DF34,MAX(0,$DN34-SUMPRODUCT((($BR34:$CC34&gt;BV34)+($BR34:$CC34=BV34)*($AT$2:$BE$2&lt;AX$2))*$DB34:$DM34))),2))</f>
        <v/>
      </c>
      <c r="AY34">
        <f>IF(AM34&lt;=0,0,ROUND(CU34+MIN(DG34,MAX(0,$DN34-SUMPRODUCT((($BR34:$CC34&gt;BW34)+($BR34:$CC34=BW34)*($AT$2:$BE$2&lt;AY$2))*$DB34:$DM34))),2))</f>
        <v/>
      </c>
      <c r="AZ34">
        <f>IF(AN34&lt;=0,0,ROUND(CV34+MIN(DH34,MAX(0,$DN34-SUMPRODUCT((($BR34:$CC34&gt;BX34)+($BR34:$CC34=BX34)*($AT$2:$BE$2&lt;AZ$2))*$DB34:$DM34))),2))</f>
        <v/>
      </c>
      <c r="BA34">
        <f>IF(AO34&lt;=0,0,ROUND(CW34+MIN(DI34,MAX(0,$DN34-SUMPRODUCT((($BR34:$CC34&gt;BY34)+($BR34:$CC34=BY34)*($AT$2:$BE$2&lt;BA$2))*$DB34:$DM34))),2))</f>
        <v/>
      </c>
      <c r="BB34">
        <f>IF(AP34&lt;=0,0,ROUND(CX34+MIN(DJ34,MAX(0,$DN34-SUMPRODUCT((($BR34:$CC34&gt;BZ34)+($BR34:$CC34=BZ34)*($AT$2:$BE$2&lt;BB$2))*$DB34:$DM34))),2))</f>
        <v/>
      </c>
      <c r="BC34">
        <f>IF(AQ34&lt;=0,0,ROUND(CY34+MIN(DK34,MAX(0,$DN34-SUMPRODUCT((($BR34:$CC34&gt;CA34)+($BR34:$CC34=CA34)*($AT$2:$BE$2&lt;BC$2))*$DB34:$DM34))),2))</f>
        <v/>
      </c>
      <c r="BD34">
        <f>IF(AR34&lt;=0,0,ROUND(CZ34+MIN(DL34,MAX(0,$DN34-SUMPRODUCT((($BR34:$CC34&gt;CB34)+($BR34:$CC34=CB34)*($AT$2:$BE$2&lt;BD$2))*$DB34:$DM34))),2))</f>
        <v/>
      </c>
      <c r="BE34">
        <f>IF(AS34&lt;=0,0,ROUND(DA34+MIN(DM34,MAX(0,$DN34-SUMPRODUCT((($BR34:$CC34&gt;CC34)+($BR34:$CC34=CC34)*($AT$2:$BE$2&lt;BE$2))*$DB34:$DM34))),2))</f>
        <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c r="BR34">
        <f>ROUND(IF($A34&lt;=Debts!$M$5,Debts!$X$5,Debts!$Y$5)*100000,0)*1000000+ROUND(Debts!$Y$5*100000,0)</f>
        <v/>
      </c>
      <c r="BS34">
        <f>ROUND(IF($A34&lt;=Debts!$M$6,Debts!$X$6,Debts!$Y$6)*100000,0)*1000000+ROUND(Debts!$Y$6*100000,0)</f>
        <v/>
      </c>
      <c r="BT34">
        <f>ROUND(IF($A34&lt;=Debts!$M$7,Debts!$X$7,Debts!$Y$7)*100000,0)*1000000+ROUND(Debts!$Y$7*100000,0)</f>
        <v/>
      </c>
      <c r="BU34">
        <f>ROUND(IF($A34&lt;=Debts!$M$8,Debts!$X$8,Debts!$Y$8)*100000,0)*1000000+ROUND(Debts!$Y$8*100000,0)</f>
        <v/>
      </c>
      <c r="BV34">
        <f>ROUND(IF($A34&lt;=Debts!$M$9,Debts!$X$9,Debts!$Y$9)*100000,0)*1000000+ROUND(Debts!$Y$9*100000,0)</f>
        <v/>
      </c>
      <c r="BW34">
        <f>ROUND(IF($A34&lt;=Debts!$M$10,Debts!$X$10,Debts!$Y$10)*100000,0)*1000000+ROUND(Debts!$Y$10*100000,0)</f>
        <v/>
      </c>
      <c r="BX34">
        <f>ROUND(IF($A34&lt;=Debts!$M$11,Debts!$X$11,Debts!$Y$11)*100000,0)*1000000+ROUND(Debts!$Y$11*100000,0)</f>
        <v/>
      </c>
      <c r="BY34">
        <f>ROUND(IF($A34&lt;=Debts!$M$12,Debts!$X$12,Debts!$Y$12)*100000,0)*1000000+ROUND(Debts!$Y$12*100000,0)</f>
        <v/>
      </c>
      <c r="BZ34">
        <f>ROUND(IF($A34&lt;=Debts!$M$13,Debts!$X$13,Debts!$Y$13)*100000,0)*1000000+ROUND(Debts!$Y$13*100000,0)</f>
        <v/>
      </c>
      <c r="CA34">
        <f>ROUND(IF($A34&lt;=Debts!$M$14,Debts!$X$14,Debts!$Y$14)*100000,0)*1000000+ROUND(Debts!$Y$14*100000,0)</f>
        <v/>
      </c>
      <c r="CB34">
        <f>ROUND(IF($A34&lt;=Debts!$M$15,Debts!$X$15,Debts!$Y$15)*100000,0)*1000000+ROUND(Debts!$Y$15*100000,0)</f>
        <v/>
      </c>
      <c r="CC34">
        <f>ROUND(IF($A34&lt;=Debts!$M$16,Debts!$X$16,Debts!$Y$16)*100000,0)*1000000+ROUND(Debts!$Y$16*100000,0)</f>
        <v/>
      </c>
      <c r="CD34">
        <f>IF(OR(AH34&lt;=0,Debts!$AC$5=0,$A34&gt;Debts!$M$5),0,MIN(AH34,MAX(0,ROUNDUP(IF(Debts!$X$5=0,(BF33+J34)/(Debts!$M$5-$A34+1),BF33*(Debts!$X$5/12)/(1-(1+Debts!$X$5/12)^(-(Debts!$M$5-$A34+1)))),2)-V34)))</f>
        <v/>
      </c>
      <c r="CE34">
        <f>IF(OR(AI34&lt;=0,Debts!$AC$6=0,$A34&gt;Debts!$M$6),0,MIN(AI34,MAX(0,ROUNDUP(IF(Debts!$X$6=0,(BG33+K34)/(Debts!$M$6-$A34+1),BG33*(Debts!$X$6/12)/(1-(1+Debts!$X$6/12)^(-(Debts!$M$6-$A34+1)))),2)-W34)))</f>
        <v/>
      </c>
      <c r="CF34">
        <f>IF(OR(AJ34&lt;=0,Debts!$AC$7=0,$A34&gt;Debts!$M$7),0,MIN(AJ34,MAX(0,ROUNDUP(IF(Debts!$X$7=0,(BH33+L34)/(Debts!$M$7-$A34+1),BH33*(Debts!$X$7/12)/(1-(1+Debts!$X$7/12)^(-(Debts!$M$7-$A34+1)))),2)-X34)))</f>
        <v/>
      </c>
      <c r="CG34">
        <f>IF(OR(AK34&lt;=0,Debts!$AC$8=0,$A34&gt;Debts!$M$8),0,MIN(AK34,MAX(0,ROUNDUP(IF(Debts!$X$8=0,(BI33+M34)/(Debts!$M$8-$A34+1),BI33*(Debts!$X$8/12)/(1-(1+Debts!$X$8/12)^(-(Debts!$M$8-$A34+1)))),2)-Y34)))</f>
        <v/>
      </c>
      <c r="CH34">
        <f>IF(OR(AL34&lt;=0,Debts!$AC$9=0,$A34&gt;Debts!$M$9),0,MIN(AL34,MAX(0,ROUNDUP(IF(Debts!$X$9=0,(BJ33+N34)/(Debts!$M$9-$A34+1),BJ33*(Debts!$X$9/12)/(1-(1+Debts!$X$9/12)^(-(Debts!$M$9-$A34+1)))),2)-Z34)))</f>
        <v/>
      </c>
      <c r="CI34">
        <f>IF(OR(AM34&lt;=0,Debts!$AC$10=0,$A34&gt;Debts!$M$10),0,MIN(AM34,MAX(0,ROUNDUP(IF(Debts!$X$10=0,(BK33+O34)/(Debts!$M$10-$A34+1),BK33*(Debts!$X$10/12)/(1-(1+Debts!$X$10/12)^(-(Debts!$M$10-$A34+1)))),2)-AA34)))</f>
        <v/>
      </c>
      <c r="CJ34">
        <f>IF(OR(AN34&lt;=0,Debts!$AC$11=0,$A34&gt;Debts!$M$11),0,MIN(AN34,MAX(0,ROUNDUP(IF(Debts!$X$11=0,(BL33+P34)/(Debts!$M$11-$A34+1),BL33*(Debts!$X$11/12)/(1-(1+Debts!$X$11/12)^(-(Debts!$M$11-$A34+1)))),2)-AB34)))</f>
        <v/>
      </c>
      <c r="CK34">
        <f>IF(OR(AO34&lt;=0,Debts!$AC$12=0,$A34&gt;Debts!$M$12),0,MIN(AO34,MAX(0,ROUNDUP(IF(Debts!$X$12=0,(BM33+Q34)/(Debts!$M$12-$A34+1),BM33*(Debts!$X$12/12)/(1-(1+Debts!$X$12/12)^(-(Debts!$M$12-$A34+1)))),2)-AC34)))</f>
        <v/>
      </c>
      <c r="CL34">
        <f>IF(OR(AP34&lt;=0,Debts!$AC$13=0,$A34&gt;Debts!$M$13),0,MIN(AP34,MAX(0,ROUNDUP(IF(Debts!$X$13=0,(BN33+R34)/(Debts!$M$13-$A34+1),BN33*(Debts!$X$13/12)/(1-(1+Debts!$X$13/12)^(-(Debts!$M$13-$A34+1)))),2)-AD34)))</f>
        <v/>
      </c>
      <c r="CM34">
        <f>IF(OR(AQ34&lt;=0,Debts!$AC$14=0,$A34&gt;Debts!$M$14),0,MIN(AQ34,MAX(0,ROUNDUP(IF(Debts!$X$14=0,(BO33+S34)/(Debts!$M$14-$A34+1),BO33*(Debts!$X$14/12)/(1-(1+Debts!$X$14/12)^(-(Debts!$M$14-$A34+1)))),2)-AE34)))</f>
        <v/>
      </c>
      <c r="CN34">
        <f>IF(OR(AR34&lt;=0,Debts!$AC$15=0,$A34&gt;Debts!$M$15),0,MIN(AR34,MAX(0,ROUNDUP(IF(Debts!$X$15=0,(BP33+T34)/(Debts!$M$15-$A34+1),BP33*(Debts!$X$15/12)/(1-(1+Debts!$X$15/12)^(-(Debts!$M$15-$A34+1)))),2)-AF34)))</f>
        <v/>
      </c>
      <c r="CO34">
        <f>IF(OR(AS34&lt;=0,Debts!$AC$16=0,$A34&gt;Debts!$M$16),0,MIN(AS34,MAX(0,ROUNDUP(IF(Debts!$X$16=0,(BQ33+U34)/(Debts!$M$16-$A34+1),BQ33*(Debts!$X$16/12)/(1-(1+Debts!$X$16/12)^(-(Debts!$M$16-$A34+1)))),2)-AG34)))</f>
        <v/>
      </c>
      <c r="CP34">
        <f>IF(CD34&lt;=0,0,ROUND(MIN(CD34,MAX(0,$F34-SUMPRODUCT(($AT$3:$BE$3&lt;AT$3)*$CD34:$CO34))),2))</f>
        <v/>
      </c>
      <c r="CQ34">
        <f>IF(CE34&lt;=0,0,ROUND(MIN(CE34,MAX(0,$F34-SUMPRODUCT(($AT$3:$BE$3&lt;AU$3)*$CD34:$CO34))),2))</f>
        <v/>
      </c>
      <c r="CR34">
        <f>IF(CF34&lt;=0,0,ROUND(MIN(CF34,MAX(0,$F34-SUMPRODUCT(($AT$3:$BE$3&lt;AV$3)*$CD34:$CO34))),2))</f>
        <v/>
      </c>
      <c r="CS34">
        <f>IF(CG34&lt;=0,0,ROUND(MIN(CG34,MAX(0,$F34-SUMPRODUCT(($AT$3:$BE$3&lt;AW$3)*$CD34:$CO34))),2))</f>
        <v/>
      </c>
      <c r="CT34">
        <f>IF(CH34&lt;=0,0,ROUND(MIN(CH34,MAX(0,$F34-SUMPRODUCT(($AT$3:$BE$3&lt;AX$3)*$CD34:$CO34))),2))</f>
        <v/>
      </c>
      <c r="CU34">
        <f>IF(CI34&lt;=0,0,ROUND(MIN(CI34,MAX(0,$F34-SUMPRODUCT(($AT$3:$BE$3&lt;AY$3)*$CD34:$CO34))),2))</f>
        <v/>
      </c>
      <c r="CV34">
        <f>IF(CJ34&lt;=0,0,ROUND(MIN(CJ34,MAX(0,$F34-SUMPRODUCT(($AT$3:$BE$3&lt;AZ$3)*$CD34:$CO34))),2))</f>
        <v/>
      </c>
      <c r="CW34">
        <f>IF(CK34&lt;=0,0,ROUND(MIN(CK34,MAX(0,$F34-SUMPRODUCT(($AT$3:$BE$3&lt;BA$3)*$CD34:$CO34))),2))</f>
        <v/>
      </c>
      <c r="CX34">
        <f>IF(CL34&lt;=0,0,ROUND(MIN(CL34,MAX(0,$F34-SUMPRODUCT(($AT$3:$BE$3&lt;BB$3)*$CD34:$CO34))),2))</f>
        <v/>
      </c>
      <c r="CY34">
        <f>IF(CM34&lt;=0,0,ROUND(MIN(CM34,MAX(0,$F34-SUMPRODUCT(($AT$3:$BE$3&lt;BC$3)*$CD34:$CO34))),2))</f>
        <v/>
      </c>
      <c r="CZ34">
        <f>IF(CN34&lt;=0,0,ROUND(MIN(CN34,MAX(0,$F34-SUMPRODUCT(($AT$3:$BE$3&lt;BD$3)*$CD34:$CO34))),2))</f>
        <v/>
      </c>
      <c r="DA34">
        <f>IF(CO34&lt;=0,0,ROUND(MIN(CO34,MAX(0,$F34-SUMPRODUCT(($AT$3:$BE$3&lt;BE$3)*$CD34:$CO34))),2))</f>
        <v/>
      </c>
      <c r="DB34">
        <f>ROUND(AH34-CP34,2)</f>
        <v/>
      </c>
      <c r="DC34">
        <f>ROUND(AI34-CQ34,2)</f>
        <v/>
      </c>
      <c r="DD34">
        <f>ROUND(AJ34-CR34,2)</f>
        <v/>
      </c>
      <c r="DE34">
        <f>ROUND(AK34-CS34,2)</f>
        <v/>
      </c>
      <c r="DF34">
        <f>ROUND(AL34-CT34,2)</f>
        <v/>
      </c>
      <c r="DG34">
        <f>ROUND(AM34-CU34,2)</f>
        <v/>
      </c>
      <c r="DH34">
        <f>ROUND(AN34-CV34,2)</f>
        <v/>
      </c>
      <c r="DI34">
        <f>ROUND(AO34-CW34,2)</f>
        <v/>
      </c>
      <c r="DJ34">
        <f>ROUND(AP34-CX34,2)</f>
        <v/>
      </c>
      <c r="DK34">
        <f>ROUND(AQ34-CY34,2)</f>
        <v/>
      </c>
      <c r="DL34">
        <f>ROUND(AR34-CZ34,2)</f>
        <v/>
      </c>
      <c r="DM34">
        <f>ROUND(AS34-DA34,2)</f>
        <v/>
      </c>
      <c r="DN34">
        <f>MAX(0,ROUND($F34-SUM(CP34:DA34),2))</f>
        <v/>
      </c>
    </row>
    <row r="35">
      <c r="A35" t="n">
        <v>30</v>
      </c>
      <c r="B35" s="29">
        <f>Months!B35</f>
        <v/>
      </c>
      <c r="C35">
        <f>Months!C35</f>
        <v/>
      </c>
      <c r="D35">
        <f>Months!D35</f>
        <v/>
      </c>
      <c r="E35">
        <f>SUM(V35:AG35)</f>
        <v/>
      </c>
      <c r="F35">
        <f>MAX(0,ROUND(C35+D35-E35,2))</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f>IF(AH35&lt;=0,0,ROUND(CP35+MIN(DB35,MAX(0,$DN35-SUMPRODUCT((($BR35:$CC35&gt;BR35)+($BR35:$CC35=BR35)*($AT$2:$BE$2&lt;AT$2))*$DB35:$DM35))),2))</f>
        <v/>
      </c>
      <c r="AU35">
        <f>IF(AI35&lt;=0,0,ROUND(CQ35+MIN(DC35,MAX(0,$DN35-SUMPRODUCT((($BR35:$CC35&gt;BS35)+($BR35:$CC35=BS35)*($AT$2:$BE$2&lt;AU$2))*$DB35:$DM35))),2))</f>
        <v/>
      </c>
      <c r="AV35">
        <f>IF(AJ35&lt;=0,0,ROUND(CR35+MIN(DD35,MAX(0,$DN35-SUMPRODUCT((($BR35:$CC35&gt;BT35)+($BR35:$CC35=BT35)*($AT$2:$BE$2&lt;AV$2))*$DB35:$DM35))),2))</f>
        <v/>
      </c>
      <c r="AW35">
        <f>IF(AK35&lt;=0,0,ROUND(CS35+MIN(DE35,MAX(0,$DN35-SUMPRODUCT((($BR35:$CC35&gt;BU35)+($BR35:$CC35=BU35)*($AT$2:$BE$2&lt;AW$2))*$DB35:$DM35))),2))</f>
        <v/>
      </c>
      <c r="AX35">
        <f>IF(AL35&lt;=0,0,ROUND(CT35+MIN(DF35,MAX(0,$DN35-SUMPRODUCT((($BR35:$CC35&gt;BV35)+($BR35:$CC35=BV35)*($AT$2:$BE$2&lt;AX$2))*$DB35:$DM35))),2))</f>
        <v/>
      </c>
      <c r="AY35">
        <f>IF(AM35&lt;=0,0,ROUND(CU35+MIN(DG35,MAX(0,$DN35-SUMPRODUCT((($BR35:$CC35&gt;BW35)+($BR35:$CC35=BW35)*($AT$2:$BE$2&lt;AY$2))*$DB35:$DM35))),2))</f>
        <v/>
      </c>
      <c r="AZ35">
        <f>IF(AN35&lt;=0,0,ROUND(CV35+MIN(DH35,MAX(0,$DN35-SUMPRODUCT((($BR35:$CC35&gt;BX35)+($BR35:$CC35=BX35)*($AT$2:$BE$2&lt;AZ$2))*$DB35:$DM35))),2))</f>
        <v/>
      </c>
      <c r="BA35">
        <f>IF(AO35&lt;=0,0,ROUND(CW35+MIN(DI35,MAX(0,$DN35-SUMPRODUCT((($BR35:$CC35&gt;BY35)+($BR35:$CC35=BY35)*($AT$2:$BE$2&lt;BA$2))*$DB35:$DM35))),2))</f>
        <v/>
      </c>
      <c r="BB35">
        <f>IF(AP35&lt;=0,0,ROUND(CX35+MIN(DJ35,MAX(0,$DN35-SUMPRODUCT((($BR35:$CC35&gt;BZ35)+($BR35:$CC35=BZ35)*($AT$2:$BE$2&lt;BB$2))*$DB35:$DM35))),2))</f>
        <v/>
      </c>
      <c r="BC35">
        <f>IF(AQ35&lt;=0,0,ROUND(CY35+MIN(DK35,MAX(0,$DN35-SUMPRODUCT((($BR35:$CC35&gt;CA35)+($BR35:$CC35=CA35)*($AT$2:$BE$2&lt;BC$2))*$DB35:$DM35))),2))</f>
        <v/>
      </c>
      <c r="BD35">
        <f>IF(AR35&lt;=0,0,ROUND(CZ35+MIN(DL35,MAX(0,$DN35-SUMPRODUCT((($BR35:$CC35&gt;CB35)+($BR35:$CC35=CB35)*($AT$2:$BE$2&lt;BD$2))*$DB35:$DM35))),2))</f>
        <v/>
      </c>
      <c r="BE35">
        <f>IF(AS35&lt;=0,0,ROUND(DA35+MIN(DM35,MAX(0,$DN35-SUMPRODUCT((($BR35:$CC35&gt;CC35)+($BR35:$CC35=CC35)*($AT$2:$BE$2&lt;BE$2))*$DB35:$DM35))),2))</f>
        <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c r="BR35">
        <f>ROUND(IF($A35&lt;=Debts!$M$5,Debts!$X$5,Debts!$Y$5)*100000,0)*1000000+ROUND(Debts!$Y$5*100000,0)</f>
        <v/>
      </c>
      <c r="BS35">
        <f>ROUND(IF($A35&lt;=Debts!$M$6,Debts!$X$6,Debts!$Y$6)*100000,0)*1000000+ROUND(Debts!$Y$6*100000,0)</f>
        <v/>
      </c>
      <c r="BT35">
        <f>ROUND(IF($A35&lt;=Debts!$M$7,Debts!$X$7,Debts!$Y$7)*100000,0)*1000000+ROUND(Debts!$Y$7*100000,0)</f>
        <v/>
      </c>
      <c r="BU35">
        <f>ROUND(IF($A35&lt;=Debts!$M$8,Debts!$X$8,Debts!$Y$8)*100000,0)*1000000+ROUND(Debts!$Y$8*100000,0)</f>
        <v/>
      </c>
      <c r="BV35">
        <f>ROUND(IF($A35&lt;=Debts!$M$9,Debts!$X$9,Debts!$Y$9)*100000,0)*1000000+ROUND(Debts!$Y$9*100000,0)</f>
        <v/>
      </c>
      <c r="BW35">
        <f>ROUND(IF($A35&lt;=Debts!$M$10,Debts!$X$10,Debts!$Y$10)*100000,0)*1000000+ROUND(Debts!$Y$10*100000,0)</f>
        <v/>
      </c>
      <c r="BX35">
        <f>ROUND(IF($A35&lt;=Debts!$M$11,Debts!$X$11,Debts!$Y$11)*100000,0)*1000000+ROUND(Debts!$Y$11*100000,0)</f>
        <v/>
      </c>
      <c r="BY35">
        <f>ROUND(IF($A35&lt;=Debts!$M$12,Debts!$X$12,Debts!$Y$12)*100000,0)*1000000+ROUND(Debts!$Y$12*100000,0)</f>
        <v/>
      </c>
      <c r="BZ35">
        <f>ROUND(IF($A35&lt;=Debts!$M$13,Debts!$X$13,Debts!$Y$13)*100000,0)*1000000+ROUND(Debts!$Y$13*100000,0)</f>
        <v/>
      </c>
      <c r="CA35">
        <f>ROUND(IF($A35&lt;=Debts!$M$14,Debts!$X$14,Debts!$Y$14)*100000,0)*1000000+ROUND(Debts!$Y$14*100000,0)</f>
        <v/>
      </c>
      <c r="CB35">
        <f>ROUND(IF($A35&lt;=Debts!$M$15,Debts!$X$15,Debts!$Y$15)*100000,0)*1000000+ROUND(Debts!$Y$15*100000,0)</f>
        <v/>
      </c>
      <c r="CC35">
        <f>ROUND(IF($A35&lt;=Debts!$M$16,Debts!$X$16,Debts!$Y$16)*100000,0)*1000000+ROUND(Debts!$Y$16*100000,0)</f>
        <v/>
      </c>
      <c r="CD35">
        <f>IF(OR(AH35&lt;=0,Debts!$AC$5=0,$A35&gt;Debts!$M$5),0,MIN(AH35,MAX(0,ROUNDUP(IF(Debts!$X$5=0,(BF34+J35)/(Debts!$M$5-$A35+1),BF34*(Debts!$X$5/12)/(1-(1+Debts!$X$5/12)^(-(Debts!$M$5-$A35+1)))),2)-V35)))</f>
        <v/>
      </c>
      <c r="CE35">
        <f>IF(OR(AI35&lt;=0,Debts!$AC$6=0,$A35&gt;Debts!$M$6),0,MIN(AI35,MAX(0,ROUNDUP(IF(Debts!$X$6=0,(BG34+K35)/(Debts!$M$6-$A35+1),BG34*(Debts!$X$6/12)/(1-(1+Debts!$X$6/12)^(-(Debts!$M$6-$A35+1)))),2)-W35)))</f>
        <v/>
      </c>
      <c r="CF35">
        <f>IF(OR(AJ35&lt;=0,Debts!$AC$7=0,$A35&gt;Debts!$M$7),0,MIN(AJ35,MAX(0,ROUNDUP(IF(Debts!$X$7=0,(BH34+L35)/(Debts!$M$7-$A35+1),BH34*(Debts!$X$7/12)/(1-(1+Debts!$X$7/12)^(-(Debts!$M$7-$A35+1)))),2)-X35)))</f>
        <v/>
      </c>
      <c r="CG35">
        <f>IF(OR(AK35&lt;=0,Debts!$AC$8=0,$A35&gt;Debts!$M$8),0,MIN(AK35,MAX(0,ROUNDUP(IF(Debts!$X$8=0,(BI34+M35)/(Debts!$M$8-$A35+1),BI34*(Debts!$X$8/12)/(1-(1+Debts!$X$8/12)^(-(Debts!$M$8-$A35+1)))),2)-Y35)))</f>
        <v/>
      </c>
      <c r="CH35">
        <f>IF(OR(AL35&lt;=0,Debts!$AC$9=0,$A35&gt;Debts!$M$9),0,MIN(AL35,MAX(0,ROUNDUP(IF(Debts!$X$9=0,(BJ34+N35)/(Debts!$M$9-$A35+1),BJ34*(Debts!$X$9/12)/(1-(1+Debts!$X$9/12)^(-(Debts!$M$9-$A35+1)))),2)-Z35)))</f>
        <v/>
      </c>
      <c r="CI35">
        <f>IF(OR(AM35&lt;=0,Debts!$AC$10=0,$A35&gt;Debts!$M$10),0,MIN(AM35,MAX(0,ROUNDUP(IF(Debts!$X$10=0,(BK34+O35)/(Debts!$M$10-$A35+1),BK34*(Debts!$X$10/12)/(1-(1+Debts!$X$10/12)^(-(Debts!$M$10-$A35+1)))),2)-AA35)))</f>
        <v/>
      </c>
      <c r="CJ35">
        <f>IF(OR(AN35&lt;=0,Debts!$AC$11=0,$A35&gt;Debts!$M$11),0,MIN(AN35,MAX(0,ROUNDUP(IF(Debts!$X$11=0,(BL34+P35)/(Debts!$M$11-$A35+1),BL34*(Debts!$X$11/12)/(1-(1+Debts!$X$11/12)^(-(Debts!$M$11-$A35+1)))),2)-AB35)))</f>
        <v/>
      </c>
      <c r="CK35">
        <f>IF(OR(AO35&lt;=0,Debts!$AC$12=0,$A35&gt;Debts!$M$12),0,MIN(AO35,MAX(0,ROUNDUP(IF(Debts!$X$12=0,(BM34+Q35)/(Debts!$M$12-$A35+1),BM34*(Debts!$X$12/12)/(1-(1+Debts!$X$12/12)^(-(Debts!$M$12-$A35+1)))),2)-AC35)))</f>
        <v/>
      </c>
      <c r="CL35">
        <f>IF(OR(AP35&lt;=0,Debts!$AC$13=0,$A35&gt;Debts!$M$13),0,MIN(AP35,MAX(0,ROUNDUP(IF(Debts!$X$13=0,(BN34+R35)/(Debts!$M$13-$A35+1),BN34*(Debts!$X$13/12)/(1-(1+Debts!$X$13/12)^(-(Debts!$M$13-$A35+1)))),2)-AD35)))</f>
        <v/>
      </c>
      <c r="CM35">
        <f>IF(OR(AQ35&lt;=0,Debts!$AC$14=0,$A35&gt;Debts!$M$14),0,MIN(AQ35,MAX(0,ROUNDUP(IF(Debts!$X$14=0,(BO34+S35)/(Debts!$M$14-$A35+1),BO34*(Debts!$X$14/12)/(1-(1+Debts!$X$14/12)^(-(Debts!$M$14-$A35+1)))),2)-AE35)))</f>
        <v/>
      </c>
      <c r="CN35">
        <f>IF(OR(AR35&lt;=0,Debts!$AC$15=0,$A35&gt;Debts!$M$15),0,MIN(AR35,MAX(0,ROUNDUP(IF(Debts!$X$15=0,(BP34+T35)/(Debts!$M$15-$A35+1),BP34*(Debts!$X$15/12)/(1-(1+Debts!$X$15/12)^(-(Debts!$M$15-$A35+1)))),2)-AF35)))</f>
        <v/>
      </c>
      <c r="CO35">
        <f>IF(OR(AS35&lt;=0,Debts!$AC$16=0,$A35&gt;Debts!$M$16),0,MIN(AS35,MAX(0,ROUNDUP(IF(Debts!$X$16=0,(BQ34+U35)/(Debts!$M$16-$A35+1),BQ34*(Debts!$X$16/12)/(1-(1+Debts!$X$16/12)^(-(Debts!$M$16-$A35+1)))),2)-AG35)))</f>
        <v/>
      </c>
      <c r="CP35">
        <f>IF(CD35&lt;=0,0,ROUND(MIN(CD35,MAX(0,$F35-SUMPRODUCT(($AT$3:$BE$3&lt;AT$3)*$CD35:$CO35))),2))</f>
        <v/>
      </c>
      <c r="CQ35">
        <f>IF(CE35&lt;=0,0,ROUND(MIN(CE35,MAX(0,$F35-SUMPRODUCT(($AT$3:$BE$3&lt;AU$3)*$CD35:$CO35))),2))</f>
        <v/>
      </c>
      <c r="CR35">
        <f>IF(CF35&lt;=0,0,ROUND(MIN(CF35,MAX(0,$F35-SUMPRODUCT(($AT$3:$BE$3&lt;AV$3)*$CD35:$CO35))),2))</f>
        <v/>
      </c>
      <c r="CS35">
        <f>IF(CG35&lt;=0,0,ROUND(MIN(CG35,MAX(0,$F35-SUMPRODUCT(($AT$3:$BE$3&lt;AW$3)*$CD35:$CO35))),2))</f>
        <v/>
      </c>
      <c r="CT35">
        <f>IF(CH35&lt;=0,0,ROUND(MIN(CH35,MAX(0,$F35-SUMPRODUCT(($AT$3:$BE$3&lt;AX$3)*$CD35:$CO35))),2))</f>
        <v/>
      </c>
      <c r="CU35">
        <f>IF(CI35&lt;=0,0,ROUND(MIN(CI35,MAX(0,$F35-SUMPRODUCT(($AT$3:$BE$3&lt;AY$3)*$CD35:$CO35))),2))</f>
        <v/>
      </c>
      <c r="CV35">
        <f>IF(CJ35&lt;=0,0,ROUND(MIN(CJ35,MAX(0,$F35-SUMPRODUCT(($AT$3:$BE$3&lt;AZ$3)*$CD35:$CO35))),2))</f>
        <v/>
      </c>
      <c r="CW35">
        <f>IF(CK35&lt;=0,0,ROUND(MIN(CK35,MAX(0,$F35-SUMPRODUCT(($AT$3:$BE$3&lt;BA$3)*$CD35:$CO35))),2))</f>
        <v/>
      </c>
      <c r="CX35">
        <f>IF(CL35&lt;=0,0,ROUND(MIN(CL35,MAX(0,$F35-SUMPRODUCT(($AT$3:$BE$3&lt;BB$3)*$CD35:$CO35))),2))</f>
        <v/>
      </c>
      <c r="CY35">
        <f>IF(CM35&lt;=0,0,ROUND(MIN(CM35,MAX(0,$F35-SUMPRODUCT(($AT$3:$BE$3&lt;BC$3)*$CD35:$CO35))),2))</f>
        <v/>
      </c>
      <c r="CZ35">
        <f>IF(CN35&lt;=0,0,ROUND(MIN(CN35,MAX(0,$F35-SUMPRODUCT(($AT$3:$BE$3&lt;BD$3)*$CD35:$CO35))),2))</f>
        <v/>
      </c>
      <c r="DA35">
        <f>IF(CO35&lt;=0,0,ROUND(MIN(CO35,MAX(0,$F35-SUMPRODUCT(($AT$3:$BE$3&lt;BE$3)*$CD35:$CO35))),2))</f>
        <v/>
      </c>
      <c r="DB35">
        <f>ROUND(AH35-CP35,2)</f>
        <v/>
      </c>
      <c r="DC35">
        <f>ROUND(AI35-CQ35,2)</f>
        <v/>
      </c>
      <c r="DD35">
        <f>ROUND(AJ35-CR35,2)</f>
        <v/>
      </c>
      <c r="DE35">
        <f>ROUND(AK35-CS35,2)</f>
        <v/>
      </c>
      <c r="DF35">
        <f>ROUND(AL35-CT35,2)</f>
        <v/>
      </c>
      <c r="DG35">
        <f>ROUND(AM35-CU35,2)</f>
        <v/>
      </c>
      <c r="DH35">
        <f>ROUND(AN35-CV35,2)</f>
        <v/>
      </c>
      <c r="DI35">
        <f>ROUND(AO35-CW35,2)</f>
        <v/>
      </c>
      <c r="DJ35">
        <f>ROUND(AP35-CX35,2)</f>
        <v/>
      </c>
      <c r="DK35">
        <f>ROUND(AQ35-CY35,2)</f>
        <v/>
      </c>
      <c r="DL35">
        <f>ROUND(AR35-CZ35,2)</f>
        <v/>
      </c>
      <c r="DM35">
        <f>ROUND(AS35-DA35,2)</f>
        <v/>
      </c>
      <c r="DN35">
        <f>MAX(0,ROUND($F35-SUM(CP35:DA35),2))</f>
        <v/>
      </c>
    </row>
    <row r="36">
      <c r="A36" t="n">
        <v>31</v>
      </c>
      <c r="B36" s="29">
        <f>Months!B36</f>
        <v/>
      </c>
      <c r="C36">
        <f>Months!C36</f>
        <v/>
      </c>
      <c r="D36">
        <f>Months!D36</f>
        <v/>
      </c>
      <c r="E36">
        <f>SUM(V36:AG36)</f>
        <v/>
      </c>
      <c r="F36">
        <f>MAX(0,ROUND(C36+D36-E36,2))</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f>IF(AH36&lt;=0,0,ROUND(CP36+MIN(DB36,MAX(0,$DN36-SUMPRODUCT((($BR36:$CC36&gt;BR36)+($BR36:$CC36=BR36)*($AT$2:$BE$2&lt;AT$2))*$DB36:$DM36))),2))</f>
        <v/>
      </c>
      <c r="AU36">
        <f>IF(AI36&lt;=0,0,ROUND(CQ36+MIN(DC36,MAX(0,$DN36-SUMPRODUCT((($BR36:$CC36&gt;BS36)+($BR36:$CC36=BS36)*($AT$2:$BE$2&lt;AU$2))*$DB36:$DM36))),2))</f>
        <v/>
      </c>
      <c r="AV36">
        <f>IF(AJ36&lt;=0,0,ROUND(CR36+MIN(DD36,MAX(0,$DN36-SUMPRODUCT((($BR36:$CC36&gt;BT36)+($BR36:$CC36=BT36)*($AT$2:$BE$2&lt;AV$2))*$DB36:$DM36))),2))</f>
        <v/>
      </c>
      <c r="AW36">
        <f>IF(AK36&lt;=0,0,ROUND(CS36+MIN(DE36,MAX(0,$DN36-SUMPRODUCT((($BR36:$CC36&gt;BU36)+($BR36:$CC36=BU36)*($AT$2:$BE$2&lt;AW$2))*$DB36:$DM36))),2))</f>
        <v/>
      </c>
      <c r="AX36">
        <f>IF(AL36&lt;=0,0,ROUND(CT36+MIN(DF36,MAX(0,$DN36-SUMPRODUCT((($BR36:$CC36&gt;BV36)+($BR36:$CC36=BV36)*($AT$2:$BE$2&lt;AX$2))*$DB36:$DM36))),2))</f>
        <v/>
      </c>
      <c r="AY36">
        <f>IF(AM36&lt;=0,0,ROUND(CU36+MIN(DG36,MAX(0,$DN36-SUMPRODUCT((($BR36:$CC36&gt;BW36)+($BR36:$CC36=BW36)*($AT$2:$BE$2&lt;AY$2))*$DB36:$DM36))),2))</f>
        <v/>
      </c>
      <c r="AZ36">
        <f>IF(AN36&lt;=0,0,ROUND(CV36+MIN(DH36,MAX(0,$DN36-SUMPRODUCT((($BR36:$CC36&gt;BX36)+($BR36:$CC36=BX36)*($AT$2:$BE$2&lt;AZ$2))*$DB36:$DM36))),2))</f>
        <v/>
      </c>
      <c r="BA36">
        <f>IF(AO36&lt;=0,0,ROUND(CW36+MIN(DI36,MAX(0,$DN36-SUMPRODUCT((($BR36:$CC36&gt;BY36)+($BR36:$CC36=BY36)*($AT$2:$BE$2&lt;BA$2))*$DB36:$DM36))),2))</f>
        <v/>
      </c>
      <c r="BB36">
        <f>IF(AP36&lt;=0,0,ROUND(CX36+MIN(DJ36,MAX(0,$DN36-SUMPRODUCT((($BR36:$CC36&gt;BZ36)+($BR36:$CC36=BZ36)*($AT$2:$BE$2&lt;BB$2))*$DB36:$DM36))),2))</f>
        <v/>
      </c>
      <c r="BC36">
        <f>IF(AQ36&lt;=0,0,ROUND(CY36+MIN(DK36,MAX(0,$DN36-SUMPRODUCT((($BR36:$CC36&gt;CA36)+($BR36:$CC36=CA36)*($AT$2:$BE$2&lt;BC$2))*$DB36:$DM36))),2))</f>
        <v/>
      </c>
      <c r="BD36">
        <f>IF(AR36&lt;=0,0,ROUND(CZ36+MIN(DL36,MAX(0,$DN36-SUMPRODUCT((($BR36:$CC36&gt;CB36)+($BR36:$CC36=CB36)*($AT$2:$BE$2&lt;BD$2))*$DB36:$DM36))),2))</f>
        <v/>
      </c>
      <c r="BE36">
        <f>IF(AS36&lt;=0,0,ROUND(DA36+MIN(DM36,MAX(0,$DN36-SUMPRODUCT((($BR36:$CC36&gt;CC36)+($BR36:$CC36=CC36)*($AT$2:$BE$2&lt;BE$2))*$DB36:$DM36))),2))</f>
        <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c r="BR36">
        <f>ROUND(IF($A36&lt;=Debts!$M$5,Debts!$X$5,Debts!$Y$5)*100000,0)*1000000+ROUND(Debts!$Y$5*100000,0)</f>
        <v/>
      </c>
      <c r="BS36">
        <f>ROUND(IF($A36&lt;=Debts!$M$6,Debts!$X$6,Debts!$Y$6)*100000,0)*1000000+ROUND(Debts!$Y$6*100000,0)</f>
        <v/>
      </c>
      <c r="BT36">
        <f>ROUND(IF($A36&lt;=Debts!$M$7,Debts!$X$7,Debts!$Y$7)*100000,0)*1000000+ROUND(Debts!$Y$7*100000,0)</f>
        <v/>
      </c>
      <c r="BU36">
        <f>ROUND(IF($A36&lt;=Debts!$M$8,Debts!$X$8,Debts!$Y$8)*100000,0)*1000000+ROUND(Debts!$Y$8*100000,0)</f>
        <v/>
      </c>
      <c r="BV36">
        <f>ROUND(IF($A36&lt;=Debts!$M$9,Debts!$X$9,Debts!$Y$9)*100000,0)*1000000+ROUND(Debts!$Y$9*100000,0)</f>
        <v/>
      </c>
      <c r="BW36">
        <f>ROUND(IF($A36&lt;=Debts!$M$10,Debts!$X$10,Debts!$Y$10)*100000,0)*1000000+ROUND(Debts!$Y$10*100000,0)</f>
        <v/>
      </c>
      <c r="BX36">
        <f>ROUND(IF($A36&lt;=Debts!$M$11,Debts!$X$11,Debts!$Y$11)*100000,0)*1000000+ROUND(Debts!$Y$11*100000,0)</f>
        <v/>
      </c>
      <c r="BY36">
        <f>ROUND(IF($A36&lt;=Debts!$M$12,Debts!$X$12,Debts!$Y$12)*100000,0)*1000000+ROUND(Debts!$Y$12*100000,0)</f>
        <v/>
      </c>
      <c r="BZ36">
        <f>ROUND(IF($A36&lt;=Debts!$M$13,Debts!$X$13,Debts!$Y$13)*100000,0)*1000000+ROUND(Debts!$Y$13*100000,0)</f>
        <v/>
      </c>
      <c r="CA36">
        <f>ROUND(IF($A36&lt;=Debts!$M$14,Debts!$X$14,Debts!$Y$14)*100000,0)*1000000+ROUND(Debts!$Y$14*100000,0)</f>
        <v/>
      </c>
      <c r="CB36">
        <f>ROUND(IF($A36&lt;=Debts!$M$15,Debts!$X$15,Debts!$Y$15)*100000,0)*1000000+ROUND(Debts!$Y$15*100000,0)</f>
        <v/>
      </c>
      <c r="CC36">
        <f>ROUND(IF($A36&lt;=Debts!$M$16,Debts!$X$16,Debts!$Y$16)*100000,0)*1000000+ROUND(Debts!$Y$16*100000,0)</f>
        <v/>
      </c>
      <c r="CD36">
        <f>IF(OR(AH36&lt;=0,Debts!$AC$5=0,$A36&gt;Debts!$M$5),0,MIN(AH36,MAX(0,ROUNDUP(IF(Debts!$X$5=0,(BF35+J36)/(Debts!$M$5-$A36+1),BF35*(Debts!$X$5/12)/(1-(1+Debts!$X$5/12)^(-(Debts!$M$5-$A36+1)))),2)-V36)))</f>
        <v/>
      </c>
      <c r="CE36">
        <f>IF(OR(AI36&lt;=0,Debts!$AC$6=0,$A36&gt;Debts!$M$6),0,MIN(AI36,MAX(0,ROUNDUP(IF(Debts!$X$6=0,(BG35+K36)/(Debts!$M$6-$A36+1),BG35*(Debts!$X$6/12)/(1-(1+Debts!$X$6/12)^(-(Debts!$M$6-$A36+1)))),2)-W36)))</f>
        <v/>
      </c>
      <c r="CF36">
        <f>IF(OR(AJ36&lt;=0,Debts!$AC$7=0,$A36&gt;Debts!$M$7),0,MIN(AJ36,MAX(0,ROUNDUP(IF(Debts!$X$7=0,(BH35+L36)/(Debts!$M$7-$A36+1),BH35*(Debts!$X$7/12)/(1-(1+Debts!$X$7/12)^(-(Debts!$M$7-$A36+1)))),2)-X36)))</f>
        <v/>
      </c>
      <c r="CG36">
        <f>IF(OR(AK36&lt;=0,Debts!$AC$8=0,$A36&gt;Debts!$M$8),0,MIN(AK36,MAX(0,ROUNDUP(IF(Debts!$X$8=0,(BI35+M36)/(Debts!$M$8-$A36+1),BI35*(Debts!$X$8/12)/(1-(1+Debts!$X$8/12)^(-(Debts!$M$8-$A36+1)))),2)-Y36)))</f>
        <v/>
      </c>
      <c r="CH36">
        <f>IF(OR(AL36&lt;=0,Debts!$AC$9=0,$A36&gt;Debts!$M$9),0,MIN(AL36,MAX(0,ROUNDUP(IF(Debts!$X$9=0,(BJ35+N36)/(Debts!$M$9-$A36+1),BJ35*(Debts!$X$9/12)/(1-(1+Debts!$X$9/12)^(-(Debts!$M$9-$A36+1)))),2)-Z36)))</f>
        <v/>
      </c>
      <c r="CI36">
        <f>IF(OR(AM36&lt;=0,Debts!$AC$10=0,$A36&gt;Debts!$M$10),0,MIN(AM36,MAX(0,ROUNDUP(IF(Debts!$X$10=0,(BK35+O36)/(Debts!$M$10-$A36+1),BK35*(Debts!$X$10/12)/(1-(1+Debts!$X$10/12)^(-(Debts!$M$10-$A36+1)))),2)-AA36)))</f>
        <v/>
      </c>
      <c r="CJ36">
        <f>IF(OR(AN36&lt;=0,Debts!$AC$11=0,$A36&gt;Debts!$M$11),0,MIN(AN36,MAX(0,ROUNDUP(IF(Debts!$X$11=0,(BL35+P36)/(Debts!$M$11-$A36+1),BL35*(Debts!$X$11/12)/(1-(1+Debts!$X$11/12)^(-(Debts!$M$11-$A36+1)))),2)-AB36)))</f>
        <v/>
      </c>
      <c r="CK36">
        <f>IF(OR(AO36&lt;=0,Debts!$AC$12=0,$A36&gt;Debts!$M$12),0,MIN(AO36,MAX(0,ROUNDUP(IF(Debts!$X$12=0,(BM35+Q36)/(Debts!$M$12-$A36+1),BM35*(Debts!$X$12/12)/(1-(1+Debts!$X$12/12)^(-(Debts!$M$12-$A36+1)))),2)-AC36)))</f>
        <v/>
      </c>
      <c r="CL36">
        <f>IF(OR(AP36&lt;=0,Debts!$AC$13=0,$A36&gt;Debts!$M$13),0,MIN(AP36,MAX(0,ROUNDUP(IF(Debts!$X$13=0,(BN35+R36)/(Debts!$M$13-$A36+1),BN35*(Debts!$X$13/12)/(1-(1+Debts!$X$13/12)^(-(Debts!$M$13-$A36+1)))),2)-AD36)))</f>
        <v/>
      </c>
      <c r="CM36">
        <f>IF(OR(AQ36&lt;=0,Debts!$AC$14=0,$A36&gt;Debts!$M$14),0,MIN(AQ36,MAX(0,ROUNDUP(IF(Debts!$X$14=0,(BO35+S36)/(Debts!$M$14-$A36+1),BO35*(Debts!$X$14/12)/(1-(1+Debts!$X$14/12)^(-(Debts!$M$14-$A36+1)))),2)-AE36)))</f>
        <v/>
      </c>
      <c r="CN36">
        <f>IF(OR(AR36&lt;=0,Debts!$AC$15=0,$A36&gt;Debts!$M$15),0,MIN(AR36,MAX(0,ROUNDUP(IF(Debts!$X$15=0,(BP35+T36)/(Debts!$M$15-$A36+1),BP35*(Debts!$X$15/12)/(1-(1+Debts!$X$15/12)^(-(Debts!$M$15-$A36+1)))),2)-AF36)))</f>
        <v/>
      </c>
      <c r="CO36">
        <f>IF(OR(AS36&lt;=0,Debts!$AC$16=0,$A36&gt;Debts!$M$16),0,MIN(AS36,MAX(0,ROUNDUP(IF(Debts!$X$16=0,(BQ35+U36)/(Debts!$M$16-$A36+1),BQ35*(Debts!$X$16/12)/(1-(1+Debts!$X$16/12)^(-(Debts!$M$16-$A36+1)))),2)-AG36)))</f>
        <v/>
      </c>
      <c r="CP36">
        <f>IF(CD36&lt;=0,0,ROUND(MIN(CD36,MAX(0,$F36-SUMPRODUCT(($AT$3:$BE$3&lt;AT$3)*$CD36:$CO36))),2))</f>
        <v/>
      </c>
      <c r="CQ36">
        <f>IF(CE36&lt;=0,0,ROUND(MIN(CE36,MAX(0,$F36-SUMPRODUCT(($AT$3:$BE$3&lt;AU$3)*$CD36:$CO36))),2))</f>
        <v/>
      </c>
      <c r="CR36">
        <f>IF(CF36&lt;=0,0,ROUND(MIN(CF36,MAX(0,$F36-SUMPRODUCT(($AT$3:$BE$3&lt;AV$3)*$CD36:$CO36))),2))</f>
        <v/>
      </c>
      <c r="CS36">
        <f>IF(CG36&lt;=0,0,ROUND(MIN(CG36,MAX(0,$F36-SUMPRODUCT(($AT$3:$BE$3&lt;AW$3)*$CD36:$CO36))),2))</f>
        <v/>
      </c>
      <c r="CT36">
        <f>IF(CH36&lt;=0,0,ROUND(MIN(CH36,MAX(0,$F36-SUMPRODUCT(($AT$3:$BE$3&lt;AX$3)*$CD36:$CO36))),2))</f>
        <v/>
      </c>
      <c r="CU36">
        <f>IF(CI36&lt;=0,0,ROUND(MIN(CI36,MAX(0,$F36-SUMPRODUCT(($AT$3:$BE$3&lt;AY$3)*$CD36:$CO36))),2))</f>
        <v/>
      </c>
      <c r="CV36">
        <f>IF(CJ36&lt;=0,0,ROUND(MIN(CJ36,MAX(0,$F36-SUMPRODUCT(($AT$3:$BE$3&lt;AZ$3)*$CD36:$CO36))),2))</f>
        <v/>
      </c>
      <c r="CW36">
        <f>IF(CK36&lt;=0,0,ROUND(MIN(CK36,MAX(0,$F36-SUMPRODUCT(($AT$3:$BE$3&lt;BA$3)*$CD36:$CO36))),2))</f>
        <v/>
      </c>
      <c r="CX36">
        <f>IF(CL36&lt;=0,0,ROUND(MIN(CL36,MAX(0,$F36-SUMPRODUCT(($AT$3:$BE$3&lt;BB$3)*$CD36:$CO36))),2))</f>
        <v/>
      </c>
      <c r="CY36">
        <f>IF(CM36&lt;=0,0,ROUND(MIN(CM36,MAX(0,$F36-SUMPRODUCT(($AT$3:$BE$3&lt;BC$3)*$CD36:$CO36))),2))</f>
        <v/>
      </c>
      <c r="CZ36">
        <f>IF(CN36&lt;=0,0,ROUND(MIN(CN36,MAX(0,$F36-SUMPRODUCT(($AT$3:$BE$3&lt;BD$3)*$CD36:$CO36))),2))</f>
        <v/>
      </c>
      <c r="DA36">
        <f>IF(CO36&lt;=0,0,ROUND(MIN(CO36,MAX(0,$F36-SUMPRODUCT(($AT$3:$BE$3&lt;BE$3)*$CD36:$CO36))),2))</f>
        <v/>
      </c>
      <c r="DB36">
        <f>ROUND(AH36-CP36,2)</f>
        <v/>
      </c>
      <c r="DC36">
        <f>ROUND(AI36-CQ36,2)</f>
        <v/>
      </c>
      <c r="DD36">
        <f>ROUND(AJ36-CR36,2)</f>
        <v/>
      </c>
      <c r="DE36">
        <f>ROUND(AK36-CS36,2)</f>
        <v/>
      </c>
      <c r="DF36">
        <f>ROUND(AL36-CT36,2)</f>
        <v/>
      </c>
      <c r="DG36">
        <f>ROUND(AM36-CU36,2)</f>
        <v/>
      </c>
      <c r="DH36">
        <f>ROUND(AN36-CV36,2)</f>
        <v/>
      </c>
      <c r="DI36">
        <f>ROUND(AO36-CW36,2)</f>
        <v/>
      </c>
      <c r="DJ36">
        <f>ROUND(AP36-CX36,2)</f>
        <v/>
      </c>
      <c r="DK36">
        <f>ROUND(AQ36-CY36,2)</f>
        <v/>
      </c>
      <c r="DL36">
        <f>ROUND(AR36-CZ36,2)</f>
        <v/>
      </c>
      <c r="DM36">
        <f>ROUND(AS36-DA36,2)</f>
        <v/>
      </c>
      <c r="DN36">
        <f>MAX(0,ROUND($F36-SUM(CP36:DA36),2))</f>
        <v/>
      </c>
    </row>
    <row r="37">
      <c r="A37" t="n">
        <v>32</v>
      </c>
      <c r="B37" s="29">
        <f>Months!B37</f>
        <v/>
      </c>
      <c r="C37">
        <f>Months!C37</f>
        <v/>
      </c>
      <c r="D37">
        <f>Months!D37</f>
        <v/>
      </c>
      <c r="E37">
        <f>SUM(V37:AG37)</f>
        <v/>
      </c>
      <c r="F37">
        <f>MAX(0,ROUND(C37+D37-E37,2))</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f>IF(AH37&lt;=0,0,ROUND(CP37+MIN(DB37,MAX(0,$DN37-SUMPRODUCT((($BR37:$CC37&gt;BR37)+($BR37:$CC37=BR37)*($AT$2:$BE$2&lt;AT$2))*$DB37:$DM37))),2))</f>
        <v/>
      </c>
      <c r="AU37">
        <f>IF(AI37&lt;=0,0,ROUND(CQ37+MIN(DC37,MAX(0,$DN37-SUMPRODUCT((($BR37:$CC37&gt;BS37)+($BR37:$CC37=BS37)*($AT$2:$BE$2&lt;AU$2))*$DB37:$DM37))),2))</f>
        <v/>
      </c>
      <c r="AV37">
        <f>IF(AJ37&lt;=0,0,ROUND(CR37+MIN(DD37,MAX(0,$DN37-SUMPRODUCT((($BR37:$CC37&gt;BT37)+($BR37:$CC37=BT37)*($AT$2:$BE$2&lt;AV$2))*$DB37:$DM37))),2))</f>
        <v/>
      </c>
      <c r="AW37">
        <f>IF(AK37&lt;=0,0,ROUND(CS37+MIN(DE37,MAX(0,$DN37-SUMPRODUCT((($BR37:$CC37&gt;BU37)+($BR37:$CC37=BU37)*($AT$2:$BE$2&lt;AW$2))*$DB37:$DM37))),2))</f>
        <v/>
      </c>
      <c r="AX37">
        <f>IF(AL37&lt;=0,0,ROUND(CT37+MIN(DF37,MAX(0,$DN37-SUMPRODUCT((($BR37:$CC37&gt;BV37)+($BR37:$CC37=BV37)*($AT$2:$BE$2&lt;AX$2))*$DB37:$DM37))),2))</f>
        <v/>
      </c>
      <c r="AY37">
        <f>IF(AM37&lt;=0,0,ROUND(CU37+MIN(DG37,MAX(0,$DN37-SUMPRODUCT((($BR37:$CC37&gt;BW37)+($BR37:$CC37=BW37)*($AT$2:$BE$2&lt;AY$2))*$DB37:$DM37))),2))</f>
        <v/>
      </c>
      <c r="AZ37">
        <f>IF(AN37&lt;=0,0,ROUND(CV37+MIN(DH37,MAX(0,$DN37-SUMPRODUCT((($BR37:$CC37&gt;BX37)+($BR37:$CC37=BX37)*($AT$2:$BE$2&lt;AZ$2))*$DB37:$DM37))),2))</f>
        <v/>
      </c>
      <c r="BA37">
        <f>IF(AO37&lt;=0,0,ROUND(CW37+MIN(DI37,MAX(0,$DN37-SUMPRODUCT((($BR37:$CC37&gt;BY37)+($BR37:$CC37=BY37)*($AT$2:$BE$2&lt;BA$2))*$DB37:$DM37))),2))</f>
        <v/>
      </c>
      <c r="BB37">
        <f>IF(AP37&lt;=0,0,ROUND(CX37+MIN(DJ37,MAX(0,$DN37-SUMPRODUCT((($BR37:$CC37&gt;BZ37)+($BR37:$CC37=BZ37)*($AT$2:$BE$2&lt;BB$2))*$DB37:$DM37))),2))</f>
        <v/>
      </c>
      <c r="BC37">
        <f>IF(AQ37&lt;=0,0,ROUND(CY37+MIN(DK37,MAX(0,$DN37-SUMPRODUCT((($BR37:$CC37&gt;CA37)+($BR37:$CC37=CA37)*($AT$2:$BE$2&lt;BC$2))*$DB37:$DM37))),2))</f>
        <v/>
      </c>
      <c r="BD37">
        <f>IF(AR37&lt;=0,0,ROUND(CZ37+MIN(DL37,MAX(0,$DN37-SUMPRODUCT((($BR37:$CC37&gt;CB37)+($BR37:$CC37=CB37)*($AT$2:$BE$2&lt;BD$2))*$DB37:$DM37))),2))</f>
        <v/>
      </c>
      <c r="BE37">
        <f>IF(AS37&lt;=0,0,ROUND(DA37+MIN(DM37,MAX(0,$DN37-SUMPRODUCT((($BR37:$CC37&gt;CC37)+($BR37:$CC37=CC37)*($AT$2:$BE$2&lt;BE$2))*$DB37:$DM37))),2))</f>
        <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c r="BR37">
        <f>ROUND(IF($A37&lt;=Debts!$M$5,Debts!$X$5,Debts!$Y$5)*100000,0)*1000000+ROUND(Debts!$Y$5*100000,0)</f>
        <v/>
      </c>
      <c r="BS37">
        <f>ROUND(IF($A37&lt;=Debts!$M$6,Debts!$X$6,Debts!$Y$6)*100000,0)*1000000+ROUND(Debts!$Y$6*100000,0)</f>
        <v/>
      </c>
      <c r="BT37">
        <f>ROUND(IF($A37&lt;=Debts!$M$7,Debts!$X$7,Debts!$Y$7)*100000,0)*1000000+ROUND(Debts!$Y$7*100000,0)</f>
        <v/>
      </c>
      <c r="BU37">
        <f>ROUND(IF($A37&lt;=Debts!$M$8,Debts!$X$8,Debts!$Y$8)*100000,0)*1000000+ROUND(Debts!$Y$8*100000,0)</f>
        <v/>
      </c>
      <c r="BV37">
        <f>ROUND(IF($A37&lt;=Debts!$M$9,Debts!$X$9,Debts!$Y$9)*100000,0)*1000000+ROUND(Debts!$Y$9*100000,0)</f>
        <v/>
      </c>
      <c r="BW37">
        <f>ROUND(IF($A37&lt;=Debts!$M$10,Debts!$X$10,Debts!$Y$10)*100000,0)*1000000+ROUND(Debts!$Y$10*100000,0)</f>
        <v/>
      </c>
      <c r="BX37">
        <f>ROUND(IF($A37&lt;=Debts!$M$11,Debts!$X$11,Debts!$Y$11)*100000,0)*1000000+ROUND(Debts!$Y$11*100000,0)</f>
        <v/>
      </c>
      <c r="BY37">
        <f>ROUND(IF($A37&lt;=Debts!$M$12,Debts!$X$12,Debts!$Y$12)*100000,0)*1000000+ROUND(Debts!$Y$12*100000,0)</f>
        <v/>
      </c>
      <c r="BZ37">
        <f>ROUND(IF($A37&lt;=Debts!$M$13,Debts!$X$13,Debts!$Y$13)*100000,0)*1000000+ROUND(Debts!$Y$13*100000,0)</f>
        <v/>
      </c>
      <c r="CA37">
        <f>ROUND(IF($A37&lt;=Debts!$M$14,Debts!$X$14,Debts!$Y$14)*100000,0)*1000000+ROUND(Debts!$Y$14*100000,0)</f>
        <v/>
      </c>
      <c r="CB37">
        <f>ROUND(IF($A37&lt;=Debts!$M$15,Debts!$X$15,Debts!$Y$15)*100000,0)*1000000+ROUND(Debts!$Y$15*100000,0)</f>
        <v/>
      </c>
      <c r="CC37">
        <f>ROUND(IF($A37&lt;=Debts!$M$16,Debts!$X$16,Debts!$Y$16)*100000,0)*1000000+ROUND(Debts!$Y$16*100000,0)</f>
        <v/>
      </c>
      <c r="CD37">
        <f>IF(OR(AH37&lt;=0,Debts!$AC$5=0,$A37&gt;Debts!$M$5),0,MIN(AH37,MAX(0,ROUNDUP(IF(Debts!$X$5=0,(BF36+J37)/(Debts!$M$5-$A37+1),BF36*(Debts!$X$5/12)/(1-(1+Debts!$X$5/12)^(-(Debts!$M$5-$A37+1)))),2)-V37)))</f>
        <v/>
      </c>
      <c r="CE37">
        <f>IF(OR(AI37&lt;=0,Debts!$AC$6=0,$A37&gt;Debts!$M$6),0,MIN(AI37,MAX(0,ROUNDUP(IF(Debts!$X$6=0,(BG36+K37)/(Debts!$M$6-$A37+1),BG36*(Debts!$X$6/12)/(1-(1+Debts!$X$6/12)^(-(Debts!$M$6-$A37+1)))),2)-W37)))</f>
        <v/>
      </c>
      <c r="CF37">
        <f>IF(OR(AJ37&lt;=0,Debts!$AC$7=0,$A37&gt;Debts!$M$7),0,MIN(AJ37,MAX(0,ROUNDUP(IF(Debts!$X$7=0,(BH36+L37)/(Debts!$M$7-$A37+1),BH36*(Debts!$X$7/12)/(1-(1+Debts!$X$7/12)^(-(Debts!$M$7-$A37+1)))),2)-X37)))</f>
        <v/>
      </c>
      <c r="CG37">
        <f>IF(OR(AK37&lt;=0,Debts!$AC$8=0,$A37&gt;Debts!$M$8),0,MIN(AK37,MAX(0,ROUNDUP(IF(Debts!$X$8=0,(BI36+M37)/(Debts!$M$8-$A37+1),BI36*(Debts!$X$8/12)/(1-(1+Debts!$X$8/12)^(-(Debts!$M$8-$A37+1)))),2)-Y37)))</f>
        <v/>
      </c>
      <c r="CH37">
        <f>IF(OR(AL37&lt;=0,Debts!$AC$9=0,$A37&gt;Debts!$M$9),0,MIN(AL37,MAX(0,ROUNDUP(IF(Debts!$X$9=0,(BJ36+N37)/(Debts!$M$9-$A37+1),BJ36*(Debts!$X$9/12)/(1-(1+Debts!$X$9/12)^(-(Debts!$M$9-$A37+1)))),2)-Z37)))</f>
        <v/>
      </c>
      <c r="CI37">
        <f>IF(OR(AM37&lt;=0,Debts!$AC$10=0,$A37&gt;Debts!$M$10),0,MIN(AM37,MAX(0,ROUNDUP(IF(Debts!$X$10=0,(BK36+O37)/(Debts!$M$10-$A37+1),BK36*(Debts!$X$10/12)/(1-(1+Debts!$X$10/12)^(-(Debts!$M$10-$A37+1)))),2)-AA37)))</f>
        <v/>
      </c>
      <c r="CJ37">
        <f>IF(OR(AN37&lt;=0,Debts!$AC$11=0,$A37&gt;Debts!$M$11),0,MIN(AN37,MAX(0,ROUNDUP(IF(Debts!$X$11=0,(BL36+P37)/(Debts!$M$11-$A37+1),BL36*(Debts!$X$11/12)/(1-(1+Debts!$X$11/12)^(-(Debts!$M$11-$A37+1)))),2)-AB37)))</f>
        <v/>
      </c>
      <c r="CK37">
        <f>IF(OR(AO37&lt;=0,Debts!$AC$12=0,$A37&gt;Debts!$M$12),0,MIN(AO37,MAX(0,ROUNDUP(IF(Debts!$X$12=0,(BM36+Q37)/(Debts!$M$12-$A37+1),BM36*(Debts!$X$12/12)/(1-(1+Debts!$X$12/12)^(-(Debts!$M$12-$A37+1)))),2)-AC37)))</f>
        <v/>
      </c>
      <c r="CL37">
        <f>IF(OR(AP37&lt;=0,Debts!$AC$13=0,$A37&gt;Debts!$M$13),0,MIN(AP37,MAX(0,ROUNDUP(IF(Debts!$X$13=0,(BN36+R37)/(Debts!$M$13-$A37+1),BN36*(Debts!$X$13/12)/(1-(1+Debts!$X$13/12)^(-(Debts!$M$13-$A37+1)))),2)-AD37)))</f>
        <v/>
      </c>
      <c r="CM37">
        <f>IF(OR(AQ37&lt;=0,Debts!$AC$14=0,$A37&gt;Debts!$M$14),0,MIN(AQ37,MAX(0,ROUNDUP(IF(Debts!$X$14=0,(BO36+S37)/(Debts!$M$14-$A37+1),BO36*(Debts!$X$14/12)/(1-(1+Debts!$X$14/12)^(-(Debts!$M$14-$A37+1)))),2)-AE37)))</f>
        <v/>
      </c>
      <c r="CN37">
        <f>IF(OR(AR37&lt;=0,Debts!$AC$15=0,$A37&gt;Debts!$M$15),0,MIN(AR37,MAX(0,ROUNDUP(IF(Debts!$X$15=0,(BP36+T37)/(Debts!$M$15-$A37+1),BP36*(Debts!$X$15/12)/(1-(1+Debts!$X$15/12)^(-(Debts!$M$15-$A37+1)))),2)-AF37)))</f>
        <v/>
      </c>
      <c r="CO37">
        <f>IF(OR(AS37&lt;=0,Debts!$AC$16=0,$A37&gt;Debts!$M$16),0,MIN(AS37,MAX(0,ROUNDUP(IF(Debts!$X$16=0,(BQ36+U37)/(Debts!$M$16-$A37+1),BQ36*(Debts!$X$16/12)/(1-(1+Debts!$X$16/12)^(-(Debts!$M$16-$A37+1)))),2)-AG37)))</f>
        <v/>
      </c>
      <c r="CP37">
        <f>IF(CD37&lt;=0,0,ROUND(MIN(CD37,MAX(0,$F37-SUMPRODUCT(($AT$3:$BE$3&lt;AT$3)*$CD37:$CO37))),2))</f>
        <v/>
      </c>
      <c r="CQ37">
        <f>IF(CE37&lt;=0,0,ROUND(MIN(CE37,MAX(0,$F37-SUMPRODUCT(($AT$3:$BE$3&lt;AU$3)*$CD37:$CO37))),2))</f>
        <v/>
      </c>
      <c r="CR37">
        <f>IF(CF37&lt;=0,0,ROUND(MIN(CF37,MAX(0,$F37-SUMPRODUCT(($AT$3:$BE$3&lt;AV$3)*$CD37:$CO37))),2))</f>
        <v/>
      </c>
      <c r="CS37">
        <f>IF(CG37&lt;=0,0,ROUND(MIN(CG37,MAX(0,$F37-SUMPRODUCT(($AT$3:$BE$3&lt;AW$3)*$CD37:$CO37))),2))</f>
        <v/>
      </c>
      <c r="CT37">
        <f>IF(CH37&lt;=0,0,ROUND(MIN(CH37,MAX(0,$F37-SUMPRODUCT(($AT$3:$BE$3&lt;AX$3)*$CD37:$CO37))),2))</f>
        <v/>
      </c>
      <c r="CU37">
        <f>IF(CI37&lt;=0,0,ROUND(MIN(CI37,MAX(0,$F37-SUMPRODUCT(($AT$3:$BE$3&lt;AY$3)*$CD37:$CO37))),2))</f>
        <v/>
      </c>
      <c r="CV37">
        <f>IF(CJ37&lt;=0,0,ROUND(MIN(CJ37,MAX(0,$F37-SUMPRODUCT(($AT$3:$BE$3&lt;AZ$3)*$CD37:$CO37))),2))</f>
        <v/>
      </c>
      <c r="CW37">
        <f>IF(CK37&lt;=0,0,ROUND(MIN(CK37,MAX(0,$F37-SUMPRODUCT(($AT$3:$BE$3&lt;BA$3)*$CD37:$CO37))),2))</f>
        <v/>
      </c>
      <c r="CX37">
        <f>IF(CL37&lt;=0,0,ROUND(MIN(CL37,MAX(0,$F37-SUMPRODUCT(($AT$3:$BE$3&lt;BB$3)*$CD37:$CO37))),2))</f>
        <v/>
      </c>
      <c r="CY37">
        <f>IF(CM37&lt;=0,0,ROUND(MIN(CM37,MAX(0,$F37-SUMPRODUCT(($AT$3:$BE$3&lt;BC$3)*$CD37:$CO37))),2))</f>
        <v/>
      </c>
      <c r="CZ37">
        <f>IF(CN37&lt;=0,0,ROUND(MIN(CN37,MAX(0,$F37-SUMPRODUCT(($AT$3:$BE$3&lt;BD$3)*$CD37:$CO37))),2))</f>
        <v/>
      </c>
      <c r="DA37">
        <f>IF(CO37&lt;=0,0,ROUND(MIN(CO37,MAX(0,$F37-SUMPRODUCT(($AT$3:$BE$3&lt;BE$3)*$CD37:$CO37))),2))</f>
        <v/>
      </c>
      <c r="DB37">
        <f>ROUND(AH37-CP37,2)</f>
        <v/>
      </c>
      <c r="DC37">
        <f>ROUND(AI37-CQ37,2)</f>
        <v/>
      </c>
      <c r="DD37">
        <f>ROUND(AJ37-CR37,2)</f>
        <v/>
      </c>
      <c r="DE37">
        <f>ROUND(AK37-CS37,2)</f>
        <v/>
      </c>
      <c r="DF37">
        <f>ROUND(AL37-CT37,2)</f>
        <v/>
      </c>
      <c r="DG37">
        <f>ROUND(AM37-CU37,2)</f>
        <v/>
      </c>
      <c r="DH37">
        <f>ROUND(AN37-CV37,2)</f>
        <v/>
      </c>
      <c r="DI37">
        <f>ROUND(AO37-CW37,2)</f>
        <v/>
      </c>
      <c r="DJ37">
        <f>ROUND(AP37-CX37,2)</f>
        <v/>
      </c>
      <c r="DK37">
        <f>ROUND(AQ37-CY37,2)</f>
        <v/>
      </c>
      <c r="DL37">
        <f>ROUND(AR37-CZ37,2)</f>
        <v/>
      </c>
      <c r="DM37">
        <f>ROUND(AS37-DA37,2)</f>
        <v/>
      </c>
      <c r="DN37">
        <f>MAX(0,ROUND($F37-SUM(CP37:DA37),2))</f>
        <v/>
      </c>
    </row>
    <row r="38">
      <c r="A38" t="n">
        <v>33</v>
      </c>
      <c r="B38" s="29">
        <f>Months!B38</f>
        <v/>
      </c>
      <c r="C38">
        <f>Months!C38</f>
        <v/>
      </c>
      <c r="D38">
        <f>Months!D38</f>
        <v/>
      </c>
      <c r="E38">
        <f>SUM(V38:AG38)</f>
        <v/>
      </c>
      <c r="F38">
        <f>MAX(0,ROUND(C38+D38-E38,2))</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f>IF(AH38&lt;=0,0,ROUND(CP38+MIN(DB38,MAX(0,$DN38-SUMPRODUCT((($BR38:$CC38&gt;BR38)+($BR38:$CC38=BR38)*($AT$2:$BE$2&lt;AT$2))*$DB38:$DM38))),2))</f>
        <v/>
      </c>
      <c r="AU38">
        <f>IF(AI38&lt;=0,0,ROUND(CQ38+MIN(DC38,MAX(0,$DN38-SUMPRODUCT((($BR38:$CC38&gt;BS38)+($BR38:$CC38=BS38)*($AT$2:$BE$2&lt;AU$2))*$DB38:$DM38))),2))</f>
        <v/>
      </c>
      <c r="AV38">
        <f>IF(AJ38&lt;=0,0,ROUND(CR38+MIN(DD38,MAX(0,$DN38-SUMPRODUCT((($BR38:$CC38&gt;BT38)+($BR38:$CC38=BT38)*($AT$2:$BE$2&lt;AV$2))*$DB38:$DM38))),2))</f>
        <v/>
      </c>
      <c r="AW38">
        <f>IF(AK38&lt;=0,0,ROUND(CS38+MIN(DE38,MAX(0,$DN38-SUMPRODUCT((($BR38:$CC38&gt;BU38)+($BR38:$CC38=BU38)*($AT$2:$BE$2&lt;AW$2))*$DB38:$DM38))),2))</f>
        <v/>
      </c>
      <c r="AX38">
        <f>IF(AL38&lt;=0,0,ROUND(CT38+MIN(DF38,MAX(0,$DN38-SUMPRODUCT((($BR38:$CC38&gt;BV38)+($BR38:$CC38=BV38)*($AT$2:$BE$2&lt;AX$2))*$DB38:$DM38))),2))</f>
        <v/>
      </c>
      <c r="AY38">
        <f>IF(AM38&lt;=0,0,ROUND(CU38+MIN(DG38,MAX(0,$DN38-SUMPRODUCT((($BR38:$CC38&gt;BW38)+($BR38:$CC38=BW38)*($AT$2:$BE$2&lt;AY$2))*$DB38:$DM38))),2))</f>
        <v/>
      </c>
      <c r="AZ38">
        <f>IF(AN38&lt;=0,0,ROUND(CV38+MIN(DH38,MAX(0,$DN38-SUMPRODUCT((($BR38:$CC38&gt;BX38)+($BR38:$CC38=BX38)*($AT$2:$BE$2&lt;AZ$2))*$DB38:$DM38))),2))</f>
        <v/>
      </c>
      <c r="BA38">
        <f>IF(AO38&lt;=0,0,ROUND(CW38+MIN(DI38,MAX(0,$DN38-SUMPRODUCT((($BR38:$CC38&gt;BY38)+($BR38:$CC38=BY38)*($AT$2:$BE$2&lt;BA$2))*$DB38:$DM38))),2))</f>
        <v/>
      </c>
      <c r="BB38">
        <f>IF(AP38&lt;=0,0,ROUND(CX38+MIN(DJ38,MAX(0,$DN38-SUMPRODUCT((($BR38:$CC38&gt;BZ38)+($BR38:$CC38=BZ38)*($AT$2:$BE$2&lt;BB$2))*$DB38:$DM38))),2))</f>
        <v/>
      </c>
      <c r="BC38">
        <f>IF(AQ38&lt;=0,0,ROUND(CY38+MIN(DK38,MAX(0,$DN38-SUMPRODUCT((($BR38:$CC38&gt;CA38)+($BR38:$CC38=CA38)*($AT$2:$BE$2&lt;BC$2))*$DB38:$DM38))),2))</f>
        <v/>
      </c>
      <c r="BD38">
        <f>IF(AR38&lt;=0,0,ROUND(CZ38+MIN(DL38,MAX(0,$DN38-SUMPRODUCT((($BR38:$CC38&gt;CB38)+($BR38:$CC38=CB38)*($AT$2:$BE$2&lt;BD$2))*$DB38:$DM38))),2))</f>
        <v/>
      </c>
      <c r="BE38">
        <f>IF(AS38&lt;=0,0,ROUND(DA38+MIN(DM38,MAX(0,$DN38-SUMPRODUCT((($BR38:$CC38&gt;CC38)+($BR38:$CC38=CC38)*($AT$2:$BE$2&lt;BE$2))*$DB38:$DM38))),2))</f>
        <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c r="BR38">
        <f>ROUND(IF($A38&lt;=Debts!$M$5,Debts!$X$5,Debts!$Y$5)*100000,0)*1000000+ROUND(Debts!$Y$5*100000,0)</f>
        <v/>
      </c>
      <c r="BS38">
        <f>ROUND(IF($A38&lt;=Debts!$M$6,Debts!$X$6,Debts!$Y$6)*100000,0)*1000000+ROUND(Debts!$Y$6*100000,0)</f>
        <v/>
      </c>
      <c r="BT38">
        <f>ROUND(IF($A38&lt;=Debts!$M$7,Debts!$X$7,Debts!$Y$7)*100000,0)*1000000+ROUND(Debts!$Y$7*100000,0)</f>
        <v/>
      </c>
      <c r="BU38">
        <f>ROUND(IF($A38&lt;=Debts!$M$8,Debts!$X$8,Debts!$Y$8)*100000,0)*1000000+ROUND(Debts!$Y$8*100000,0)</f>
        <v/>
      </c>
      <c r="BV38">
        <f>ROUND(IF($A38&lt;=Debts!$M$9,Debts!$X$9,Debts!$Y$9)*100000,0)*1000000+ROUND(Debts!$Y$9*100000,0)</f>
        <v/>
      </c>
      <c r="BW38">
        <f>ROUND(IF($A38&lt;=Debts!$M$10,Debts!$X$10,Debts!$Y$10)*100000,0)*1000000+ROUND(Debts!$Y$10*100000,0)</f>
        <v/>
      </c>
      <c r="BX38">
        <f>ROUND(IF($A38&lt;=Debts!$M$11,Debts!$X$11,Debts!$Y$11)*100000,0)*1000000+ROUND(Debts!$Y$11*100000,0)</f>
        <v/>
      </c>
      <c r="BY38">
        <f>ROUND(IF($A38&lt;=Debts!$M$12,Debts!$X$12,Debts!$Y$12)*100000,0)*1000000+ROUND(Debts!$Y$12*100000,0)</f>
        <v/>
      </c>
      <c r="BZ38">
        <f>ROUND(IF($A38&lt;=Debts!$M$13,Debts!$X$13,Debts!$Y$13)*100000,0)*1000000+ROUND(Debts!$Y$13*100000,0)</f>
        <v/>
      </c>
      <c r="CA38">
        <f>ROUND(IF($A38&lt;=Debts!$M$14,Debts!$X$14,Debts!$Y$14)*100000,0)*1000000+ROUND(Debts!$Y$14*100000,0)</f>
        <v/>
      </c>
      <c r="CB38">
        <f>ROUND(IF($A38&lt;=Debts!$M$15,Debts!$X$15,Debts!$Y$15)*100000,0)*1000000+ROUND(Debts!$Y$15*100000,0)</f>
        <v/>
      </c>
      <c r="CC38">
        <f>ROUND(IF($A38&lt;=Debts!$M$16,Debts!$X$16,Debts!$Y$16)*100000,0)*1000000+ROUND(Debts!$Y$16*100000,0)</f>
        <v/>
      </c>
      <c r="CD38">
        <f>IF(OR(AH38&lt;=0,Debts!$AC$5=0,$A38&gt;Debts!$M$5),0,MIN(AH38,MAX(0,ROUNDUP(IF(Debts!$X$5=0,(BF37+J38)/(Debts!$M$5-$A38+1),BF37*(Debts!$X$5/12)/(1-(1+Debts!$X$5/12)^(-(Debts!$M$5-$A38+1)))),2)-V38)))</f>
        <v/>
      </c>
      <c r="CE38">
        <f>IF(OR(AI38&lt;=0,Debts!$AC$6=0,$A38&gt;Debts!$M$6),0,MIN(AI38,MAX(0,ROUNDUP(IF(Debts!$X$6=0,(BG37+K38)/(Debts!$M$6-$A38+1),BG37*(Debts!$X$6/12)/(1-(1+Debts!$X$6/12)^(-(Debts!$M$6-$A38+1)))),2)-W38)))</f>
        <v/>
      </c>
      <c r="CF38">
        <f>IF(OR(AJ38&lt;=0,Debts!$AC$7=0,$A38&gt;Debts!$M$7),0,MIN(AJ38,MAX(0,ROUNDUP(IF(Debts!$X$7=0,(BH37+L38)/(Debts!$M$7-$A38+1),BH37*(Debts!$X$7/12)/(1-(1+Debts!$X$7/12)^(-(Debts!$M$7-$A38+1)))),2)-X38)))</f>
        <v/>
      </c>
      <c r="CG38">
        <f>IF(OR(AK38&lt;=0,Debts!$AC$8=0,$A38&gt;Debts!$M$8),0,MIN(AK38,MAX(0,ROUNDUP(IF(Debts!$X$8=0,(BI37+M38)/(Debts!$M$8-$A38+1),BI37*(Debts!$X$8/12)/(1-(1+Debts!$X$8/12)^(-(Debts!$M$8-$A38+1)))),2)-Y38)))</f>
        <v/>
      </c>
      <c r="CH38">
        <f>IF(OR(AL38&lt;=0,Debts!$AC$9=0,$A38&gt;Debts!$M$9),0,MIN(AL38,MAX(0,ROUNDUP(IF(Debts!$X$9=0,(BJ37+N38)/(Debts!$M$9-$A38+1),BJ37*(Debts!$X$9/12)/(1-(1+Debts!$X$9/12)^(-(Debts!$M$9-$A38+1)))),2)-Z38)))</f>
        <v/>
      </c>
      <c r="CI38">
        <f>IF(OR(AM38&lt;=0,Debts!$AC$10=0,$A38&gt;Debts!$M$10),0,MIN(AM38,MAX(0,ROUNDUP(IF(Debts!$X$10=0,(BK37+O38)/(Debts!$M$10-$A38+1),BK37*(Debts!$X$10/12)/(1-(1+Debts!$X$10/12)^(-(Debts!$M$10-$A38+1)))),2)-AA38)))</f>
        <v/>
      </c>
      <c r="CJ38">
        <f>IF(OR(AN38&lt;=0,Debts!$AC$11=0,$A38&gt;Debts!$M$11),0,MIN(AN38,MAX(0,ROUNDUP(IF(Debts!$X$11=0,(BL37+P38)/(Debts!$M$11-$A38+1),BL37*(Debts!$X$11/12)/(1-(1+Debts!$X$11/12)^(-(Debts!$M$11-$A38+1)))),2)-AB38)))</f>
        <v/>
      </c>
      <c r="CK38">
        <f>IF(OR(AO38&lt;=0,Debts!$AC$12=0,$A38&gt;Debts!$M$12),0,MIN(AO38,MAX(0,ROUNDUP(IF(Debts!$X$12=0,(BM37+Q38)/(Debts!$M$12-$A38+1),BM37*(Debts!$X$12/12)/(1-(1+Debts!$X$12/12)^(-(Debts!$M$12-$A38+1)))),2)-AC38)))</f>
        <v/>
      </c>
      <c r="CL38">
        <f>IF(OR(AP38&lt;=0,Debts!$AC$13=0,$A38&gt;Debts!$M$13),0,MIN(AP38,MAX(0,ROUNDUP(IF(Debts!$X$13=0,(BN37+R38)/(Debts!$M$13-$A38+1),BN37*(Debts!$X$13/12)/(1-(1+Debts!$X$13/12)^(-(Debts!$M$13-$A38+1)))),2)-AD38)))</f>
        <v/>
      </c>
      <c r="CM38">
        <f>IF(OR(AQ38&lt;=0,Debts!$AC$14=0,$A38&gt;Debts!$M$14),0,MIN(AQ38,MAX(0,ROUNDUP(IF(Debts!$X$14=0,(BO37+S38)/(Debts!$M$14-$A38+1),BO37*(Debts!$X$14/12)/(1-(1+Debts!$X$14/12)^(-(Debts!$M$14-$A38+1)))),2)-AE38)))</f>
        <v/>
      </c>
      <c r="CN38">
        <f>IF(OR(AR38&lt;=0,Debts!$AC$15=0,$A38&gt;Debts!$M$15),0,MIN(AR38,MAX(0,ROUNDUP(IF(Debts!$X$15=0,(BP37+T38)/(Debts!$M$15-$A38+1),BP37*(Debts!$X$15/12)/(1-(1+Debts!$X$15/12)^(-(Debts!$M$15-$A38+1)))),2)-AF38)))</f>
        <v/>
      </c>
      <c r="CO38">
        <f>IF(OR(AS38&lt;=0,Debts!$AC$16=0,$A38&gt;Debts!$M$16),0,MIN(AS38,MAX(0,ROUNDUP(IF(Debts!$X$16=0,(BQ37+U38)/(Debts!$M$16-$A38+1),BQ37*(Debts!$X$16/12)/(1-(1+Debts!$X$16/12)^(-(Debts!$M$16-$A38+1)))),2)-AG38)))</f>
        <v/>
      </c>
      <c r="CP38">
        <f>IF(CD38&lt;=0,0,ROUND(MIN(CD38,MAX(0,$F38-SUMPRODUCT(($AT$3:$BE$3&lt;AT$3)*$CD38:$CO38))),2))</f>
        <v/>
      </c>
      <c r="CQ38">
        <f>IF(CE38&lt;=0,0,ROUND(MIN(CE38,MAX(0,$F38-SUMPRODUCT(($AT$3:$BE$3&lt;AU$3)*$CD38:$CO38))),2))</f>
        <v/>
      </c>
      <c r="CR38">
        <f>IF(CF38&lt;=0,0,ROUND(MIN(CF38,MAX(0,$F38-SUMPRODUCT(($AT$3:$BE$3&lt;AV$3)*$CD38:$CO38))),2))</f>
        <v/>
      </c>
      <c r="CS38">
        <f>IF(CG38&lt;=0,0,ROUND(MIN(CG38,MAX(0,$F38-SUMPRODUCT(($AT$3:$BE$3&lt;AW$3)*$CD38:$CO38))),2))</f>
        <v/>
      </c>
      <c r="CT38">
        <f>IF(CH38&lt;=0,0,ROUND(MIN(CH38,MAX(0,$F38-SUMPRODUCT(($AT$3:$BE$3&lt;AX$3)*$CD38:$CO38))),2))</f>
        <v/>
      </c>
      <c r="CU38">
        <f>IF(CI38&lt;=0,0,ROUND(MIN(CI38,MAX(0,$F38-SUMPRODUCT(($AT$3:$BE$3&lt;AY$3)*$CD38:$CO38))),2))</f>
        <v/>
      </c>
      <c r="CV38">
        <f>IF(CJ38&lt;=0,0,ROUND(MIN(CJ38,MAX(0,$F38-SUMPRODUCT(($AT$3:$BE$3&lt;AZ$3)*$CD38:$CO38))),2))</f>
        <v/>
      </c>
      <c r="CW38">
        <f>IF(CK38&lt;=0,0,ROUND(MIN(CK38,MAX(0,$F38-SUMPRODUCT(($AT$3:$BE$3&lt;BA$3)*$CD38:$CO38))),2))</f>
        <v/>
      </c>
      <c r="CX38">
        <f>IF(CL38&lt;=0,0,ROUND(MIN(CL38,MAX(0,$F38-SUMPRODUCT(($AT$3:$BE$3&lt;BB$3)*$CD38:$CO38))),2))</f>
        <v/>
      </c>
      <c r="CY38">
        <f>IF(CM38&lt;=0,0,ROUND(MIN(CM38,MAX(0,$F38-SUMPRODUCT(($AT$3:$BE$3&lt;BC$3)*$CD38:$CO38))),2))</f>
        <v/>
      </c>
      <c r="CZ38">
        <f>IF(CN38&lt;=0,0,ROUND(MIN(CN38,MAX(0,$F38-SUMPRODUCT(($AT$3:$BE$3&lt;BD$3)*$CD38:$CO38))),2))</f>
        <v/>
      </c>
      <c r="DA38">
        <f>IF(CO38&lt;=0,0,ROUND(MIN(CO38,MAX(0,$F38-SUMPRODUCT(($AT$3:$BE$3&lt;BE$3)*$CD38:$CO38))),2))</f>
        <v/>
      </c>
      <c r="DB38">
        <f>ROUND(AH38-CP38,2)</f>
        <v/>
      </c>
      <c r="DC38">
        <f>ROUND(AI38-CQ38,2)</f>
        <v/>
      </c>
      <c r="DD38">
        <f>ROUND(AJ38-CR38,2)</f>
        <v/>
      </c>
      <c r="DE38">
        <f>ROUND(AK38-CS38,2)</f>
        <v/>
      </c>
      <c r="DF38">
        <f>ROUND(AL38-CT38,2)</f>
        <v/>
      </c>
      <c r="DG38">
        <f>ROUND(AM38-CU38,2)</f>
        <v/>
      </c>
      <c r="DH38">
        <f>ROUND(AN38-CV38,2)</f>
        <v/>
      </c>
      <c r="DI38">
        <f>ROUND(AO38-CW38,2)</f>
        <v/>
      </c>
      <c r="DJ38">
        <f>ROUND(AP38-CX38,2)</f>
        <v/>
      </c>
      <c r="DK38">
        <f>ROUND(AQ38-CY38,2)</f>
        <v/>
      </c>
      <c r="DL38">
        <f>ROUND(AR38-CZ38,2)</f>
        <v/>
      </c>
      <c r="DM38">
        <f>ROUND(AS38-DA38,2)</f>
        <v/>
      </c>
      <c r="DN38">
        <f>MAX(0,ROUND($F38-SUM(CP38:DA38),2))</f>
        <v/>
      </c>
    </row>
    <row r="39">
      <c r="A39" t="n">
        <v>34</v>
      </c>
      <c r="B39" s="29">
        <f>Months!B39</f>
        <v/>
      </c>
      <c r="C39">
        <f>Months!C39</f>
        <v/>
      </c>
      <c r="D39">
        <f>Months!D39</f>
        <v/>
      </c>
      <c r="E39">
        <f>SUM(V39:AG39)</f>
        <v/>
      </c>
      <c r="F39">
        <f>MAX(0,ROUND(C39+D39-E39,2))</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f>IF(AH39&lt;=0,0,ROUND(CP39+MIN(DB39,MAX(0,$DN39-SUMPRODUCT((($BR39:$CC39&gt;BR39)+($BR39:$CC39=BR39)*($AT$2:$BE$2&lt;AT$2))*$DB39:$DM39))),2))</f>
        <v/>
      </c>
      <c r="AU39">
        <f>IF(AI39&lt;=0,0,ROUND(CQ39+MIN(DC39,MAX(0,$DN39-SUMPRODUCT((($BR39:$CC39&gt;BS39)+($BR39:$CC39=BS39)*($AT$2:$BE$2&lt;AU$2))*$DB39:$DM39))),2))</f>
        <v/>
      </c>
      <c r="AV39">
        <f>IF(AJ39&lt;=0,0,ROUND(CR39+MIN(DD39,MAX(0,$DN39-SUMPRODUCT((($BR39:$CC39&gt;BT39)+($BR39:$CC39=BT39)*($AT$2:$BE$2&lt;AV$2))*$DB39:$DM39))),2))</f>
        <v/>
      </c>
      <c r="AW39">
        <f>IF(AK39&lt;=0,0,ROUND(CS39+MIN(DE39,MAX(0,$DN39-SUMPRODUCT((($BR39:$CC39&gt;BU39)+($BR39:$CC39=BU39)*($AT$2:$BE$2&lt;AW$2))*$DB39:$DM39))),2))</f>
        <v/>
      </c>
      <c r="AX39">
        <f>IF(AL39&lt;=0,0,ROUND(CT39+MIN(DF39,MAX(0,$DN39-SUMPRODUCT((($BR39:$CC39&gt;BV39)+($BR39:$CC39=BV39)*($AT$2:$BE$2&lt;AX$2))*$DB39:$DM39))),2))</f>
        <v/>
      </c>
      <c r="AY39">
        <f>IF(AM39&lt;=0,0,ROUND(CU39+MIN(DG39,MAX(0,$DN39-SUMPRODUCT((($BR39:$CC39&gt;BW39)+($BR39:$CC39=BW39)*($AT$2:$BE$2&lt;AY$2))*$DB39:$DM39))),2))</f>
        <v/>
      </c>
      <c r="AZ39">
        <f>IF(AN39&lt;=0,0,ROUND(CV39+MIN(DH39,MAX(0,$DN39-SUMPRODUCT((($BR39:$CC39&gt;BX39)+($BR39:$CC39=BX39)*($AT$2:$BE$2&lt;AZ$2))*$DB39:$DM39))),2))</f>
        <v/>
      </c>
      <c r="BA39">
        <f>IF(AO39&lt;=0,0,ROUND(CW39+MIN(DI39,MAX(0,$DN39-SUMPRODUCT((($BR39:$CC39&gt;BY39)+($BR39:$CC39=BY39)*($AT$2:$BE$2&lt;BA$2))*$DB39:$DM39))),2))</f>
        <v/>
      </c>
      <c r="BB39">
        <f>IF(AP39&lt;=0,0,ROUND(CX39+MIN(DJ39,MAX(0,$DN39-SUMPRODUCT((($BR39:$CC39&gt;BZ39)+($BR39:$CC39=BZ39)*($AT$2:$BE$2&lt;BB$2))*$DB39:$DM39))),2))</f>
        <v/>
      </c>
      <c r="BC39">
        <f>IF(AQ39&lt;=0,0,ROUND(CY39+MIN(DK39,MAX(0,$DN39-SUMPRODUCT((($BR39:$CC39&gt;CA39)+($BR39:$CC39=CA39)*($AT$2:$BE$2&lt;BC$2))*$DB39:$DM39))),2))</f>
        <v/>
      </c>
      <c r="BD39">
        <f>IF(AR39&lt;=0,0,ROUND(CZ39+MIN(DL39,MAX(0,$DN39-SUMPRODUCT((($BR39:$CC39&gt;CB39)+($BR39:$CC39=CB39)*($AT$2:$BE$2&lt;BD$2))*$DB39:$DM39))),2))</f>
        <v/>
      </c>
      <c r="BE39">
        <f>IF(AS39&lt;=0,0,ROUND(DA39+MIN(DM39,MAX(0,$DN39-SUMPRODUCT((($BR39:$CC39&gt;CC39)+($BR39:$CC39=CC39)*($AT$2:$BE$2&lt;BE$2))*$DB39:$DM39))),2))</f>
        <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c r="BR39">
        <f>ROUND(IF($A39&lt;=Debts!$M$5,Debts!$X$5,Debts!$Y$5)*100000,0)*1000000+ROUND(Debts!$Y$5*100000,0)</f>
        <v/>
      </c>
      <c r="BS39">
        <f>ROUND(IF($A39&lt;=Debts!$M$6,Debts!$X$6,Debts!$Y$6)*100000,0)*1000000+ROUND(Debts!$Y$6*100000,0)</f>
        <v/>
      </c>
      <c r="BT39">
        <f>ROUND(IF($A39&lt;=Debts!$M$7,Debts!$X$7,Debts!$Y$7)*100000,0)*1000000+ROUND(Debts!$Y$7*100000,0)</f>
        <v/>
      </c>
      <c r="BU39">
        <f>ROUND(IF($A39&lt;=Debts!$M$8,Debts!$X$8,Debts!$Y$8)*100000,0)*1000000+ROUND(Debts!$Y$8*100000,0)</f>
        <v/>
      </c>
      <c r="BV39">
        <f>ROUND(IF($A39&lt;=Debts!$M$9,Debts!$X$9,Debts!$Y$9)*100000,0)*1000000+ROUND(Debts!$Y$9*100000,0)</f>
        <v/>
      </c>
      <c r="BW39">
        <f>ROUND(IF($A39&lt;=Debts!$M$10,Debts!$X$10,Debts!$Y$10)*100000,0)*1000000+ROUND(Debts!$Y$10*100000,0)</f>
        <v/>
      </c>
      <c r="BX39">
        <f>ROUND(IF($A39&lt;=Debts!$M$11,Debts!$X$11,Debts!$Y$11)*100000,0)*1000000+ROUND(Debts!$Y$11*100000,0)</f>
        <v/>
      </c>
      <c r="BY39">
        <f>ROUND(IF($A39&lt;=Debts!$M$12,Debts!$X$12,Debts!$Y$12)*100000,0)*1000000+ROUND(Debts!$Y$12*100000,0)</f>
        <v/>
      </c>
      <c r="BZ39">
        <f>ROUND(IF($A39&lt;=Debts!$M$13,Debts!$X$13,Debts!$Y$13)*100000,0)*1000000+ROUND(Debts!$Y$13*100000,0)</f>
        <v/>
      </c>
      <c r="CA39">
        <f>ROUND(IF($A39&lt;=Debts!$M$14,Debts!$X$14,Debts!$Y$14)*100000,0)*1000000+ROUND(Debts!$Y$14*100000,0)</f>
        <v/>
      </c>
      <c r="CB39">
        <f>ROUND(IF($A39&lt;=Debts!$M$15,Debts!$X$15,Debts!$Y$15)*100000,0)*1000000+ROUND(Debts!$Y$15*100000,0)</f>
        <v/>
      </c>
      <c r="CC39">
        <f>ROUND(IF($A39&lt;=Debts!$M$16,Debts!$X$16,Debts!$Y$16)*100000,0)*1000000+ROUND(Debts!$Y$16*100000,0)</f>
        <v/>
      </c>
      <c r="CD39">
        <f>IF(OR(AH39&lt;=0,Debts!$AC$5=0,$A39&gt;Debts!$M$5),0,MIN(AH39,MAX(0,ROUNDUP(IF(Debts!$X$5=0,(BF38+J39)/(Debts!$M$5-$A39+1),BF38*(Debts!$X$5/12)/(1-(1+Debts!$X$5/12)^(-(Debts!$M$5-$A39+1)))),2)-V39)))</f>
        <v/>
      </c>
      <c r="CE39">
        <f>IF(OR(AI39&lt;=0,Debts!$AC$6=0,$A39&gt;Debts!$M$6),0,MIN(AI39,MAX(0,ROUNDUP(IF(Debts!$X$6=0,(BG38+K39)/(Debts!$M$6-$A39+1),BG38*(Debts!$X$6/12)/(1-(1+Debts!$X$6/12)^(-(Debts!$M$6-$A39+1)))),2)-W39)))</f>
        <v/>
      </c>
      <c r="CF39">
        <f>IF(OR(AJ39&lt;=0,Debts!$AC$7=0,$A39&gt;Debts!$M$7),0,MIN(AJ39,MAX(0,ROUNDUP(IF(Debts!$X$7=0,(BH38+L39)/(Debts!$M$7-$A39+1),BH38*(Debts!$X$7/12)/(1-(1+Debts!$X$7/12)^(-(Debts!$M$7-$A39+1)))),2)-X39)))</f>
        <v/>
      </c>
      <c r="CG39">
        <f>IF(OR(AK39&lt;=0,Debts!$AC$8=0,$A39&gt;Debts!$M$8),0,MIN(AK39,MAX(0,ROUNDUP(IF(Debts!$X$8=0,(BI38+M39)/(Debts!$M$8-$A39+1),BI38*(Debts!$X$8/12)/(1-(1+Debts!$X$8/12)^(-(Debts!$M$8-$A39+1)))),2)-Y39)))</f>
        <v/>
      </c>
      <c r="CH39">
        <f>IF(OR(AL39&lt;=0,Debts!$AC$9=0,$A39&gt;Debts!$M$9),0,MIN(AL39,MAX(0,ROUNDUP(IF(Debts!$X$9=0,(BJ38+N39)/(Debts!$M$9-$A39+1),BJ38*(Debts!$X$9/12)/(1-(1+Debts!$X$9/12)^(-(Debts!$M$9-$A39+1)))),2)-Z39)))</f>
        <v/>
      </c>
      <c r="CI39">
        <f>IF(OR(AM39&lt;=0,Debts!$AC$10=0,$A39&gt;Debts!$M$10),0,MIN(AM39,MAX(0,ROUNDUP(IF(Debts!$X$10=0,(BK38+O39)/(Debts!$M$10-$A39+1),BK38*(Debts!$X$10/12)/(1-(1+Debts!$X$10/12)^(-(Debts!$M$10-$A39+1)))),2)-AA39)))</f>
        <v/>
      </c>
      <c r="CJ39">
        <f>IF(OR(AN39&lt;=0,Debts!$AC$11=0,$A39&gt;Debts!$M$11),0,MIN(AN39,MAX(0,ROUNDUP(IF(Debts!$X$11=0,(BL38+P39)/(Debts!$M$11-$A39+1),BL38*(Debts!$X$11/12)/(1-(1+Debts!$X$11/12)^(-(Debts!$M$11-$A39+1)))),2)-AB39)))</f>
        <v/>
      </c>
      <c r="CK39">
        <f>IF(OR(AO39&lt;=0,Debts!$AC$12=0,$A39&gt;Debts!$M$12),0,MIN(AO39,MAX(0,ROUNDUP(IF(Debts!$X$12=0,(BM38+Q39)/(Debts!$M$12-$A39+1),BM38*(Debts!$X$12/12)/(1-(1+Debts!$X$12/12)^(-(Debts!$M$12-$A39+1)))),2)-AC39)))</f>
        <v/>
      </c>
      <c r="CL39">
        <f>IF(OR(AP39&lt;=0,Debts!$AC$13=0,$A39&gt;Debts!$M$13),0,MIN(AP39,MAX(0,ROUNDUP(IF(Debts!$X$13=0,(BN38+R39)/(Debts!$M$13-$A39+1),BN38*(Debts!$X$13/12)/(1-(1+Debts!$X$13/12)^(-(Debts!$M$13-$A39+1)))),2)-AD39)))</f>
        <v/>
      </c>
      <c r="CM39">
        <f>IF(OR(AQ39&lt;=0,Debts!$AC$14=0,$A39&gt;Debts!$M$14),0,MIN(AQ39,MAX(0,ROUNDUP(IF(Debts!$X$14=0,(BO38+S39)/(Debts!$M$14-$A39+1),BO38*(Debts!$X$14/12)/(1-(1+Debts!$X$14/12)^(-(Debts!$M$14-$A39+1)))),2)-AE39)))</f>
        <v/>
      </c>
      <c r="CN39">
        <f>IF(OR(AR39&lt;=0,Debts!$AC$15=0,$A39&gt;Debts!$M$15),0,MIN(AR39,MAX(0,ROUNDUP(IF(Debts!$X$15=0,(BP38+T39)/(Debts!$M$15-$A39+1),BP38*(Debts!$X$15/12)/(1-(1+Debts!$X$15/12)^(-(Debts!$M$15-$A39+1)))),2)-AF39)))</f>
        <v/>
      </c>
      <c r="CO39">
        <f>IF(OR(AS39&lt;=0,Debts!$AC$16=0,$A39&gt;Debts!$M$16),0,MIN(AS39,MAX(0,ROUNDUP(IF(Debts!$X$16=0,(BQ38+U39)/(Debts!$M$16-$A39+1),BQ38*(Debts!$X$16/12)/(1-(1+Debts!$X$16/12)^(-(Debts!$M$16-$A39+1)))),2)-AG39)))</f>
        <v/>
      </c>
      <c r="CP39">
        <f>IF(CD39&lt;=0,0,ROUND(MIN(CD39,MAX(0,$F39-SUMPRODUCT(($AT$3:$BE$3&lt;AT$3)*$CD39:$CO39))),2))</f>
        <v/>
      </c>
      <c r="CQ39">
        <f>IF(CE39&lt;=0,0,ROUND(MIN(CE39,MAX(0,$F39-SUMPRODUCT(($AT$3:$BE$3&lt;AU$3)*$CD39:$CO39))),2))</f>
        <v/>
      </c>
      <c r="CR39">
        <f>IF(CF39&lt;=0,0,ROUND(MIN(CF39,MAX(0,$F39-SUMPRODUCT(($AT$3:$BE$3&lt;AV$3)*$CD39:$CO39))),2))</f>
        <v/>
      </c>
      <c r="CS39">
        <f>IF(CG39&lt;=0,0,ROUND(MIN(CG39,MAX(0,$F39-SUMPRODUCT(($AT$3:$BE$3&lt;AW$3)*$CD39:$CO39))),2))</f>
        <v/>
      </c>
      <c r="CT39">
        <f>IF(CH39&lt;=0,0,ROUND(MIN(CH39,MAX(0,$F39-SUMPRODUCT(($AT$3:$BE$3&lt;AX$3)*$CD39:$CO39))),2))</f>
        <v/>
      </c>
      <c r="CU39">
        <f>IF(CI39&lt;=0,0,ROUND(MIN(CI39,MAX(0,$F39-SUMPRODUCT(($AT$3:$BE$3&lt;AY$3)*$CD39:$CO39))),2))</f>
        <v/>
      </c>
      <c r="CV39">
        <f>IF(CJ39&lt;=0,0,ROUND(MIN(CJ39,MAX(0,$F39-SUMPRODUCT(($AT$3:$BE$3&lt;AZ$3)*$CD39:$CO39))),2))</f>
        <v/>
      </c>
      <c r="CW39">
        <f>IF(CK39&lt;=0,0,ROUND(MIN(CK39,MAX(0,$F39-SUMPRODUCT(($AT$3:$BE$3&lt;BA$3)*$CD39:$CO39))),2))</f>
        <v/>
      </c>
      <c r="CX39">
        <f>IF(CL39&lt;=0,0,ROUND(MIN(CL39,MAX(0,$F39-SUMPRODUCT(($AT$3:$BE$3&lt;BB$3)*$CD39:$CO39))),2))</f>
        <v/>
      </c>
      <c r="CY39">
        <f>IF(CM39&lt;=0,0,ROUND(MIN(CM39,MAX(0,$F39-SUMPRODUCT(($AT$3:$BE$3&lt;BC$3)*$CD39:$CO39))),2))</f>
        <v/>
      </c>
      <c r="CZ39">
        <f>IF(CN39&lt;=0,0,ROUND(MIN(CN39,MAX(0,$F39-SUMPRODUCT(($AT$3:$BE$3&lt;BD$3)*$CD39:$CO39))),2))</f>
        <v/>
      </c>
      <c r="DA39">
        <f>IF(CO39&lt;=0,0,ROUND(MIN(CO39,MAX(0,$F39-SUMPRODUCT(($AT$3:$BE$3&lt;BE$3)*$CD39:$CO39))),2))</f>
        <v/>
      </c>
      <c r="DB39">
        <f>ROUND(AH39-CP39,2)</f>
        <v/>
      </c>
      <c r="DC39">
        <f>ROUND(AI39-CQ39,2)</f>
        <v/>
      </c>
      <c r="DD39">
        <f>ROUND(AJ39-CR39,2)</f>
        <v/>
      </c>
      <c r="DE39">
        <f>ROUND(AK39-CS39,2)</f>
        <v/>
      </c>
      <c r="DF39">
        <f>ROUND(AL39-CT39,2)</f>
        <v/>
      </c>
      <c r="DG39">
        <f>ROUND(AM39-CU39,2)</f>
        <v/>
      </c>
      <c r="DH39">
        <f>ROUND(AN39-CV39,2)</f>
        <v/>
      </c>
      <c r="DI39">
        <f>ROUND(AO39-CW39,2)</f>
        <v/>
      </c>
      <c r="DJ39">
        <f>ROUND(AP39-CX39,2)</f>
        <v/>
      </c>
      <c r="DK39">
        <f>ROUND(AQ39-CY39,2)</f>
        <v/>
      </c>
      <c r="DL39">
        <f>ROUND(AR39-CZ39,2)</f>
        <v/>
      </c>
      <c r="DM39">
        <f>ROUND(AS39-DA39,2)</f>
        <v/>
      </c>
      <c r="DN39">
        <f>MAX(0,ROUND($F39-SUM(CP39:DA39),2))</f>
        <v/>
      </c>
    </row>
    <row r="40">
      <c r="A40" t="n">
        <v>35</v>
      </c>
      <c r="B40" s="29">
        <f>Months!B40</f>
        <v/>
      </c>
      <c r="C40">
        <f>Months!C40</f>
        <v/>
      </c>
      <c r="D40">
        <f>Months!D40</f>
        <v/>
      </c>
      <c r="E40">
        <f>SUM(V40:AG40)</f>
        <v/>
      </c>
      <c r="F40">
        <f>MAX(0,ROUND(C40+D40-E40,2))</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f>IF(AH40&lt;=0,0,ROUND(CP40+MIN(DB40,MAX(0,$DN40-SUMPRODUCT((($BR40:$CC40&gt;BR40)+($BR40:$CC40=BR40)*($AT$2:$BE$2&lt;AT$2))*$DB40:$DM40))),2))</f>
        <v/>
      </c>
      <c r="AU40">
        <f>IF(AI40&lt;=0,0,ROUND(CQ40+MIN(DC40,MAX(0,$DN40-SUMPRODUCT((($BR40:$CC40&gt;BS40)+($BR40:$CC40=BS40)*($AT$2:$BE$2&lt;AU$2))*$DB40:$DM40))),2))</f>
        <v/>
      </c>
      <c r="AV40">
        <f>IF(AJ40&lt;=0,0,ROUND(CR40+MIN(DD40,MAX(0,$DN40-SUMPRODUCT((($BR40:$CC40&gt;BT40)+($BR40:$CC40=BT40)*($AT$2:$BE$2&lt;AV$2))*$DB40:$DM40))),2))</f>
        <v/>
      </c>
      <c r="AW40">
        <f>IF(AK40&lt;=0,0,ROUND(CS40+MIN(DE40,MAX(0,$DN40-SUMPRODUCT((($BR40:$CC40&gt;BU40)+($BR40:$CC40=BU40)*($AT$2:$BE$2&lt;AW$2))*$DB40:$DM40))),2))</f>
        <v/>
      </c>
      <c r="AX40">
        <f>IF(AL40&lt;=0,0,ROUND(CT40+MIN(DF40,MAX(0,$DN40-SUMPRODUCT((($BR40:$CC40&gt;BV40)+($BR40:$CC40=BV40)*($AT$2:$BE$2&lt;AX$2))*$DB40:$DM40))),2))</f>
        <v/>
      </c>
      <c r="AY40">
        <f>IF(AM40&lt;=0,0,ROUND(CU40+MIN(DG40,MAX(0,$DN40-SUMPRODUCT((($BR40:$CC40&gt;BW40)+($BR40:$CC40=BW40)*($AT$2:$BE$2&lt;AY$2))*$DB40:$DM40))),2))</f>
        <v/>
      </c>
      <c r="AZ40">
        <f>IF(AN40&lt;=0,0,ROUND(CV40+MIN(DH40,MAX(0,$DN40-SUMPRODUCT((($BR40:$CC40&gt;BX40)+($BR40:$CC40=BX40)*($AT$2:$BE$2&lt;AZ$2))*$DB40:$DM40))),2))</f>
        <v/>
      </c>
      <c r="BA40">
        <f>IF(AO40&lt;=0,0,ROUND(CW40+MIN(DI40,MAX(0,$DN40-SUMPRODUCT((($BR40:$CC40&gt;BY40)+($BR40:$CC40=BY40)*($AT$2:$BE$2&lt;BA$2))*$DB40:$DM40))),2))</f>
        <v/>
      </c>
      <c r="BB40">
        <f>IF(AP40&lt;=0,0,ROUND(CX40+MIN(DJ40,MAX(0,$DN40-SUMPRODUCT((($BR40:$CC40&gt;BZ40)+($BR40:$CC40=BZ40)*($AT$2:$BE$2&lt;BB$2))*$DB40:$DM40))),2))</f>
        <v/>
      </c>
      <c r="BC40">
        <f>IF(AQ40&lt;=0,0,ROUND(CY40+MIN(DK40,MAX(0,$DN40-SUMPRODUCT((($BR40:$CC40&gt;CA40)+($BR40:$CC40=CA40)*($AT$2:$BE$2&lt;BC$2))*$DB40:$DM40))),2))</f>
        <v/>
      </c>
      <c r="BD40">
        <f>IF(AR40&lt;=0,0,ROUND(CZ40+MIN(DL40,MAX(0,$DN40-SUMPRODUCT((($BR40:$CC40&gt;CB40)+($BR40:$CC40=CB40)*($AT$2:$BE$2&lt;BD$2))*$DB40:$DM40))),2))</f>
        <v/>
      </c>
      <c r="BE40">
        <f>IF(AS40&lt;=0,0,ROUND(DA40+MIN(DM40,MAX(0,$DN40-SUMPRODUCT((($BR40:$CC40&gt;CC40)+($BR40:$CC40=CC40)*($AT$2:$BE$2&lt;BE$2))*$DB40:$DM40))),2))</f>
        <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c r="BR40">
        <f>ROUND(IF($A40&lt;=Debts!$M$5,Debts!$X$5,Debts!$Y$5)*100000,0)*1000000+ROUND(Debts!$Y$5*100000,0)</f>
        <v/>
      </c>
      <c r="BS40">
        <f>ROUND(IF($A40&lt;=Debts!$M$6,Debts!$X$6,Debts!$Y$6)*100000,0)*1000000+ROUND(Debts!$Y$6*100000,0)</f>
        <v/>
      </c>
      <c r="BT40">
        <f>ROUND(IF($A40&lt;=Debts!$M$7,Debts!$X$7,Debts!$Y$7)*100000,0)*1000000+ROUND(Debts!$Y$7*100000,0)</f>
        <v/>
      </c>
      <c r="BU40">
        <f>ROUND(IF($A40&lt;=Debts!$M$8,Debts!$X$8,Debts!$Y$8)*100000,0)*1000000+ROUND(Debts!$Y$8*100000,0)</f>
        <v/>
      </c>
      <c r="BV40">
        <f>ROUND(IF($A40&lt;=Debts!$M$9,Debts!$X$9,Debts!$Y$9)*100000,0)*1000000+ROUND(Debts!$Y$9*100000,0)</f>
        <v/>
      </c>
      <c r="BW40">
        <f>ROUND(IF($A40&lt;=Debts!$M$10,Debts!$X$10,Debts!$Y$10)*100000,0)*1000000+ROUND(Debts!$Y$10*100000,0)</f>
        <v/>
      </c>
      <c r="BX40">
        <f>ROUND(IF($A40&lt;=Debts!$M$11,Debts!$X$11,Debts!$Y$11)*100000,0)*1000000+ROUND(Debts!$Y$11*100000,0)</f>
        <v/>
      </c>
      <c r="BY40">
        <f>ROUND(IF($A40&lt;=Debts!$M$12,Debts!$X$12,Debts!$Y$12)*100000,0)*1000000+ROUND(Debts!$Y$12*100000,0)</f>
        <v/>
      </c>
      <c r="BZ40">
        <f>ROUND(IF($A40&lt;=Debts!$M$13,Debts!$X$13,Debts!$Y$13)*100000,0)*1000000+ROUND(Debts!$Y$13*100000,0)</f>
        <v/>
      </c>
      <c r="CA40">
        <f>ROUND(IF($A40&lt;=Debts!$M$14,Debts!$X$14,Debts!$Y$14)*100000,0)*1000000+ROUND(Debts!$Y$14*100000,0)</f>
        <v/>
      </c>
      <c r="CB40">
        <f>ROUND(IF($A40&lt;=Debts!$M$15,Debts!$X$15,Debts!$Y$15)*100000,0)*1000000+ROUND(Debts!$Y$15*100000,0)</f>
        <v/>
      </c>
      <c r="CC40">
        <f>ROUND(IF($A40&lt;=Debts!$M$16,Debts!$X$16,Debts!$Y$16)*100000,0)*1000000+ROUND(Debts!$Y$16*100000,0)</f>
        <v/>
      </c>
      <c r="CD40">
        <f>IF(OR(AH40&lt;=0,Debts!$AC$5=0,$A40&gt;Debts!$M$5),0,MIN(AH40,MAX(0,ROUNDUP(IF(Debts!$X$5=0,(BF39+J40)/(Debts!$M$5-$A40+1),BF39*(Debts!$X$5/12)/(1-(1+Debts!$X$5/12)^(-(Debts!$M$5-$A40+1)))),2)-V40)))</f>
        <v/>
      </c>
      <c r="CE40">
        <f>IF(OR(AI40&lt;=0,Debts!$AC$6=0,$A40&gt;Debts!$M$6),0,MIN(AI40,MAX(0,ROUNDUP(IF(Debts!$X$6=0,(BG39+K40)/(Debts!$M$6-$A40+1),BG39*(Debts!$X$6/12)/(1-(1+Debts!$X$6/12)^(-(Debts!$M$6-$A40+1)))),2)-W40)))</f>
        <v/>
      </c>
      <c r="CF40">
        <f>IF(OR(AJ40&lt;=0,Debts!$AC$7=0,$A40&gt;Debts!$M$7),0,MIN(AJ40,MAX(0,ROUNDUP(IF(Debts!$X$7=0,(BH39+L40)/(Debts!$M$7-$A40+1),BH39*(Debts!$X$7/12)/(1-(1+Debts!$X$7/12)^(-(Debts!$M$7-$A40+1)))),2)-X40)))</f>
        <v/>
      </c>
      <c r="CG40">
        <f>IF(OR(AK40&lt;=0,Debts!$AC$8=0,$A40&gt;Debts!$M$8),0,MIN(AK40,MAX(0,ROUNDUP(IF(Debts!$X$8=0,(BI39+M40)/(Debts!$M$8-$A40+1),BI39*(Debts!$X$8/12)/(1-(1+Debts!$X$8/12)^(-(Debts!$M$8-$A40+1)))),2)-Y40)))</f>
        <v/>
      </c>
      <c r="CH40">
        <f>IF(OR(AL40&lt;=0,Debts!$AC$9=0,$A40&gt;Debts!$M$9),0,MIN(AL40,MAX(0,ROUNDUP(IF(Debts!$X$9=0,(BJ39+N40)/(Debts!$M$9-$A40+1),BJ39*(Debts!$X$9/12)/(1-(1+Debts!$X$9/12)^(-(Debts!$M$9-$A40+1)))),2)-Z40)))</f>
        <v/>
      </c>
      <c r="CI40">
        <f>IF(OR(AM40&lt;=0,Debts!$AC$10=0,$A40&gt;Debts!$M$10),0,MIN(AM40,MAX(0,ROUNDUP(IF(Debts!$X$10=0,(BK39+O40)/(Debts!$M$10-$A40+1),BK39*(Debts!$X$10/12)/(1-(1+Debts!$X$10/12)^(-(Debts!$M$10-$A40+1)))),2)-AA40)))</f>
        <v/>
      </c>
      <c r="CJ40">
        <f>IF(OR(AN40&lt;=0,Debts!$AC$11=0,$A40&gt;Debts!$M$11),0,MIN(AN40,MAX(0,ROUNDUP(IF(Debts!$X$11=0,(BL39+P40)/(Debts!$M$11-$A40+1),BL39*(Debts!$X$11/12)/(1-(1+Debts!$X$11/12)^(-(Debts!$M$11-$A40+1)))),2)-AB40)))</f>
        <v/>
      </c>
      <c r="CK40">
        <f>IF(OR(AO40&lt;=0,Debts!$AC$12=0,$A40&gt;Debts!$M$12),0,MIN(AO40,MAX(0,ROUNDUP(IF(Debts!$X$12=0,(BM39+Q40)/(Debts!$M$12-$A40+1),BM39*(Debts!$X$12/12)/(1-(1+Debts!$X$12/12)^(-(Debts!$M$12-$A40+1)))),2)-AC40)))</f>
        <v/>
      </c>
      <c r="CL40">
        <f>IF(OR(AP40&lt;=0,Debts!$AC$13=0,$A40&gt;Debts!$M$13),0,MIN(AP40,MAX(0,ROUNDUP(IF(Debts!$X$13=0,(BN39+R40)/(Debts!$M$13-$A40+1),BN39*(Debts!$X$13/12)/(1-(1+Debts!$X$13/12)^(-(Debts!$M$13-$A40+1)))),2)-AD40)))</f>
        <v/>
      </c>
      <c r="CM40">
        <f>IF(OR(AQ40&lt;=0,Debts!$AC$14=0,$A40&gt;Debts!$M$14),0,MIN(AQ40,MAX(0,ROUNDUP(IF(Debts!$X$14=0,(BO39+S40)/(Debts!$M$14-$A40+1),BO39*(Debts!$X$14/12)/(1-(1+Debts!$X$14/12)^(-(Debts!$M$14-$A40+1)))),2)-AE40)))</f>
        <v/>
      </c>
      <c r="CN40">
        <f>IF(OR(AR40&lt;=0,Debts!$AC$15=0,$A40&gt;Debts!$M$15),0,MIN(AR40,MAX(0,ROUNDUP(IF(Debts!$X$15=0,(BP39+T40)/(Debts!$M$15-$A40+1),BP39*(Debts!$X$15/12)/(1-(1+Debts!$X$15/12)^(-(Debts!$M$15-$A40+1)))),2)-AF40)))</f>
        <v/>
      </c>
      <c r="CO40">
        <f>IF(OR(AS40&lt;=0,Debts!$AC$16=0,$A40&gt;Debts!$M$16),0,MIN(AS40,MAX(0,ROUNDUP(IF(Debts!$X$16=0,(BQ39+U40)/(Debts!$M$16-$A40+1),BQ39*(Debts!$X$16/12)/(1-(1+Debts!$X$16/12)^(-(Debts!$M$16-$A40+1)))),2)-AG40)))</f>
        <v/>
      </c>
      <c r="CP40">
        <f>IF(CD40&lt;=0,0,ROUND(MIN(CD40,MAX(0,$F40-SUMPRODUCT(($AT$3:$BE$3&lt;AT$3)*$CD40:$CO40))),2))</f>
        <v/>
      </c>
      <c r="CQ40">
        <f>IF(CE40&lt;=0,0,ROUND(MIN(CE40,MAX(0,$F40-SUMPRODUCT(($AT$3:$BE$3&lt;AU$3)*$CD40:$CO40))),2))</f>
        <v/>
      </c>
      <c r="CR40">
        <f>IF(CF40&lt;=0,0,ROUND(MIN(CF40,MAX(0,$F40-SUMPRODUCT(($AT$3:$BE$3&lt;AV$3)*$CD40:$CO40))),2))</f>
        <v/>
      </c>
      <c r="CS40">
        <f>IF(CG40&lt;=0,0,ROUND(MIN(CG40,MAX(0,$F40-SUMPRODUCT(($AT$3:$BE$3&lt;AW$3)*$CD40:$CO40))),2))</f>
        <v/>
      </c>
      <c r="CT40">
        <f>IF(CH40&lt;=0,0,ROUND(MIN(CH40,MAX(0,$F40-SUMPRODUCT(($AT$3:$BE$3&lt;AX$3)*$CD40:$CO40))),2))</f>
        <v/>
      </c>
      <c r="CU40">
        <f>IF(CI40&lt;=0,0,ROUND(MIN(CI40,MAX(0,$F40-SUMPRODUCT(($AT$3:$BE$3&lt;AY$3)*$CD40:$CO40))),2))</f>
        <v/>
      </c>
      <c r="CV40">
        <f>IF(CJ40&lt;=0,0,ROUND(MIN(CJ40,MAX(0,$F40-SUMPRODUCT(($AT$3:$BE$3&lt;AZ$3)*$CD40:$CO40))),2))</f>
        <v/>
      </c>
      <c r="CW40">
        <f>IF(CK40&lt;=0,0,ROUND(MIN(CK40,MAX(0,$F40-SUMPRODUCT(($AT$3:$BE$3&lt;BA$3)*$CD40:$CO40))),2))</f>
        <v/>
      </c>
      <c r="CX40">
        <f>IF(CL40&lt;=0,0,ROUND(MIN(CL40,MAX(0,$F40-SUMPRODUCT(($AT$3:$BE$3&lt;BB$3)*$CD40:$CO40))),2))</f>
        <v/>
      </c>
      <c r="CY40">
        <f>IF(CM40&lt;=0,0,ROUND(MIN(CM40,MAX(0,$F40-SUMPRODUCT(($AT$3:$BE$3&lt;BC$3)*$CD40:$CO40))),2))</f>
        <v/>
      </c>
      <c r="CZ40">
        <f>IF(CN40&lt;=0,0,ROUND(MIN(CN40,MAX(0,$F40-SUMPRODUCT(($AT$3:$BE$3&lt;BD$3)*$CD40:$CO40))),2))</f>
        <v/>
      </c>
      <c r="DA40">
        <f>IF(CO40&lt;=0,0,ROUND(MIN(CO40,MAX(0,$F40-SUMPRODUCT(($AT$3:$BE$3&lt;BE$3)*$CD40:$CO40))),2))</f>
        <v/>
      </c>
      <c r="DB40">
        <f>ROUND(AH40-CP40,2)</f>
        <v/>
      </c>
      <c r="DC40">
        <f>ROUND(AI40-CQ40,2)</f>
        <v/>
      </c>
      <c r="DD40">
        <f>ROUND(AJ40-CR40,2)</f>
        <v/>
      </c>
      <c r="DE40">
        <f>ROUND(AK40-CS40,2)</f>
        <v/>
      </c>
      <c r="DF40">
        <f>ROUND(AL40-CT40,2)</f>
        <v/>
      </c>
      <c r="DG40">
        <f>ROUND(AM40-CU40,2)</f>
        <v/>
      </c>
      <c r="DH40">
        <f>ROUND(AN40-CV40,2)</f>
        <v/>
      </c>
      <c r="DI40">
        <f>ROUND(AO40-CW40,2)</f>
        <v/>
      </c>
      <c r="DJ40">
        <f>ROUND(AP40-CX40,2)</f>
        <v/>
      </c>
      <c r="DK40">
        <f>ROUND(AQ40-CY40,2)</f>
        <v/>
      </c>
      <c r="DL40">
        <f>ROUND(AR40-CZ40,2)</f>
        <v/>
      </c>
      <c r="DM40">
        <f>ROUND(AS40-DA40,2)</f>
        <v/>
      </c>
      <c r="DN40">
        <f>MAX(0,ROUND($F40-SUM(CP40:DA40),2))</f>
        <v/>
      </c>
    </row>
    <row r="41">
      <c r="A41" t="n">
        <v>36</v>
      </c>
      <c r="B41" s="29">
        <f>Months!B41</f>
        <v/>
      </c>
      <c r="C41">
        <f>Months!C41</f>
        <v/>
      </c>
      <c r="D41">
        <f>Months!D41</f>
        <v/>
      </c>
      <c r="E41">
        <f>SUM(V41:AG41)</f>
        <v/>
      </c>
      <c r="F41">
        <f>MAX(0,ROUND(C41+D41-E41,2))</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f>IF(AH41&lt;=0,0,ROUND(CP41+MIN(DB41,MAX(0,$DN41-SUMPRODUCT((($BR41:$CC41&gt;BR41)+($BR41:$CC41=BR41)*($AT$2:$BE$2&lt;AT$2))*$DB41:$DM41))),2))</f>
        <v/>
      </c>
      <c r="AU41">
        <f>IF(AI41&lt;=0,0,ROUND(CQ41+MIN(DC41,MAX(0,$DN41-SUMPRODUCT((($BR41:$CC41&gt;BS41)+($BR41:$CC41=BS41)*($AT$2:$BE$2&lt;AU$2))*$DB41:$DM41))),2))</f>
        <v/>
      </c>
      <c r="AV41">
        <f>IF(AJ41&lt;=0,0,ROUND(CR41+MIN(DD41,MAX(0,$DN41-SUMPRODUCT((($BR41:$CC41&gt;BT41)+($BR41:$CC41=BT41)*($AT$2:$BE$2&lt;AV$2))*$DB41:$DM41))),2))</f>
        <v/>
      </c>
      <c r="AW41">
        <f>IF(AK41&lt;=0,0,ROUND(CS41+MIN(DE41,MAX(0,$DN41-SUMPRODUCT((($BR41:$CC41&gt;BU41)+($BR41:$CC41=BU41)*($AT$2:$BE$2&lt;AW$2))*$DB41:$DM41))),2))</f>
        <v/>
      </c>
      <c r="AX41">
        <f>IF(AL41&lt;=0,0,ROUND(CT41+MIN(DF41,MAX(0,$DN41-SUMPRODUCT((($BR41:$CC41&gt;BV41)+($BR41:$CC41=BV41)*($AT$2:$BE$2&lt;AX$2))*$DB41:$DM41))),2))</f>
        <v/>
      </c>
      <c r="AY41">
        <f>IF(AM41&lt;=0,0,ROUND(CU41+MIN(DG41,MAX(0,$DN41-SUMPRODUCT((($BR41:$CC41&gt;BW41)+($BR41:$CC41=BW41)*($AT$2:$BE$2&lt;AY$2))*$DB41:$DM41))),2))</f>
        <v/>
      </c>
      <c r="AZ41">
        <f>IF(AN41&lt;=0,0,ROUND(CV41+MIN(DH41,MAX(0,$DN41-SUMPRODUCT((($BR41:$CC41&gt;BX41)+($BR41:$CC41=BX41)*($AT$2:$BE$2&lt;AZ$2))*$DB41:$DM41))),2))</f>
        <v/>
      </c>
      <c r="BA41">
        <f>IF(AO41&lt;=0,0,ROUND(CW41+MIN(DI41,MAX(0,$DN41-SUMPRODUCT((($BR41:$CC41&gt;BY41)+($BR41:$CC41=BY41)*($AT$2:$BE$2&lt;BA$2))*$DB41:$DM41))),2))</f>
        <v/>
      </c>
      <c r="BB41">
        <f>IF(AP41&lt;=0,0,ROUND(CX41+MIN(DJ41,MAX(0,$DN41-SUMPRODUCT((($BR41:$CC41&gt;BZ41)+($BR41:$CC41=BZ41)*($AT$2:$BE$2&lt;BB$2))*$DB41:$DM41))),2))</f>
        <v/>
      </c>
      <c r="BC41">
        <f>IF(AQ41&lt;=0,0,ROUND(CY41+MIN(DK41,MAX(0,$DN41-SUMPRODUCT((($BR41:$CC41&gt;CA41)+($BR41:$CC41=CA41)*($AT$2:$BE$2&lt;BC$2))*$DB41:$DM41))),2))</f>
        <v/>
      </c>
      <c r="BD41">
        <f>IF(AR41&lt;=0,0,ROUND(CZ41+MIN(DL41,MAX(0,$DN41-SUMPRODUCT((($BR41:$CC41&gt;CB41)+($BR41:$CC41=CB41)*($AT$2:$BE$2&lt;BD$2))*$DB41:$DM41))),2))</f>
        <v/>
      </c>
      <c r="BE41">
        <f>IF(AS41&lt;=0,0,ROUND(DA41+MIN(DM41,MAX(0,$DN41-SUMPRODUCT((($BR41:$CC41&gt;CC41)+($BR41:$CC41=CC41)*($AT$2:$BE$2&lt;BE$2))*$DB41:$DM41))),2))</f>
        <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c r="BR41">
        <f>ROUND(IF($A41&lt;=Debts!$M$5,Debts!$X$5,Debts!$Y$5)*100000,0)*1000000+ROUND(Debts!$Y$5*100000,0)</f>
        <v/>
      </c>
      <c r="BS41">
        <f>ROUND(IF($A41&lt;=Debts!$M$6,Debts!$X$6,Debts!$Y$6)*100000,0)*1000000+ROUND(Debts!$Y$6*100000,0)</f>
        <v/>
      </c>
      <c r="BT41">
        <f>ROUND(IF($A41&lt;=Debts!$M$7,Debts!$X$7,Debts!$Y$7)*100000,0)*1000000+ROUND(Debts!$Y$7*100000,0)</f>
        <v/>
      </c>
      <c r="BU41">
        <f>ROUND(IF($A41&lt;=Debts!$M$8,Debts!$X$8,Debts!$Y$8)*100000,0)*1000000+ROUND(Debts!$Y$8*100000,0)</f>
        <v/>
      </c>
      <c r="BV41">
        <f>ROUND(IF($A41&lt;=Debts!$M$9,Debts!$X$9,Debts!$Y$9)*100000,0)*1000000+ROUND(Debts!$Y$9*100000,0)</f>
        <v/>
      </c>
      <c r="BW41">
        <f>ROUND(IF($A41&lt;=Debts!$M$10,Debts!$X$10,Debts!$Y$10)*100000,0)*1000000+ROUND(Debts!$Y$10*100000,0)</f>
        <v/>
      </c>
      <c r="BX41">
        <f>ROUND(IF($A41&lt;=Debts!$M$11,Debts!$X$11,Debts!$Y$11)*100000,0)*1000000+ROUND(Debts!$Y$11*100000,0)</f>
        <v/>
      </c>
      <c r="BY41">
        <f>ROUND(IF($A41&lt;=Debts!$M$12,Debts!$X$12,Debts!$Y$12)*100000,0)*1000000+ROUND(Debts!$Y$12*100000,0)</f>
        <v/>
      </c>
      <c r="BZ41">
        <f>ROUND(IF($A41&lt;=Debts!$M$13,Debts!$X$13,Debts!$Y$13)*100000,0)*1000000+ROUND(Debts!$Y$13*100000,0)</f>
        <v/>
      </c>
      <c r="CA41">
        <f>ROUND(IF($A41&lt;=Debts!$M$14,Debts!$X$14,Debts!$Y$14)*100000,0)*1000000+ROUND(Debts!$Y$14*100000,0)</f>
        <v/>
      </c>
      <c r="CB41">
        <f>ROUND(IF($A41&lt;=Debts!$M$15,Debts!$X$15,Debts!$Y$15)*100000,0)*1000000+ROUND(Debts!$Y$15*100000,0)</f>
        <v/>
      </c>
      <c r="CC41">
        <f>ROUND(IF($A41&lt;=Debts!$M$16,Debts!$X$16,Debts!$Y$16)*100000,0)*1000000+ROUND(Debts!$Y$16*100000,0)</f>
        <v/>
      </c>
      <c r="CD41">
        <f>IF(OR(AH41&lt;=0,Debts!$AC$5=0,$A41&gt;Debts!$M$5),0,MIN(AH41,MAX(0,ROUNDUP(IF(Debts!$X$5=0,(BF40+J41)/(Debts!$M$5-$A41+1),BF40*(Debts!$X$5/12)/(1-(1+Debts!$X$5/12)^(-(Debts!$M$5-$A41+1)))),2)-V41)))</f>
        <v/>
      </c>
      <c r="CE41">
        <f>IF(OR(AI41&lt;=0,Debts!$AC$6=0,$A41&gt;Debts!$M$6),0,MIN(AI41,MAX(0,ROUNDUP(IF(Debts!$X$6=0,(BG40+K41)/(Debts!$M$6-$A41+1),BG40*(Debts!$X$6/12)/(1-(1+Debts!$X$6/12)^(-(Debts!$M$6-$A41+1)))),2)-W41)))</f>
        <v/>
      </c>
      <c r="CF41">
        <f>IF(OR(AJ41&lt;=0,Debts!$AC$7=0,$A41&gt;Debts!$M$7),0,MIN(AJ41,MAX(0,ROUNDUP(IF(Debts!$X$7=0,(BH40+L41)/(Debts!$M$7-$A41+1),BH40*(Debts!$X$7/12)/(1-(1+Debts!$X$7/12)^(-(Debts!$M$7-$A41+1)))),2)-X41)))</f>
        <v/>
      </c>
      <c r="CG41">
        <f>IF(OR(AK41&lt;=0,Debts!$AC$8=0,$A41&gt;Debts!$M$8),0,MIN(AK41,MAX(0,ROUNDUP(IF(Debts!$X$8=0,(BI40+M41)/(Debts!$M$8-$A41+1),BI40*(Debts!$X$8/12)/(1-(1+Debts!$X$8/12)^(-(Debts!$M$8-$A41+1)))),2)-Y41)))</f>
        <v/>
      </c>
      <c r="CH41">
        <f>IF(OR(AL41&lt;=0,Debts!$AC$9=0,$A41&gt;Debts!$M$9),0,MIN(AL41,MAX(0,ROUNDUP(IF(Debts!$X$9=0,(BJ40+N41)/(Debts!$M$9-$A41+1),BJ40*(Debts!$X$9/12)/(1-(1+Debts!$X$9/12)^(-(Debts!$M$9-$A41+1)))),2)-Z41)))</f>
        <v/>
      </c>
      <c r="CI41">
        <f>IF(OR(AM41&lt;=0,Debts!$AC$10=0,$A41&gt;Debts!$M$10),0,MIN(AM41,MAX(0,ROUNDUP(IF(Debts!$X$10=0,(BK40+O41)/(Debts!$M$10-$A41+1),BK40*(Debts!$X$10/12)/(1-(1+Debts!$X$10/12)^(-(Debts!$M$10-$A41+1)))),2)-AA41)))</f>
        <v/>
      </c>
      <c r="CJ41">
        <f>IF(OR(AN41&lt;=0,Debts!$AC$11=0,$A41&gt;Debts!$M$11),0,MIN(AN41,MAX(0,ROUNDUP(IF(Debts!$X$11=0,(BL40+P41)/(Debts!$M$11-$A41+1),BL40*(Debts!$X$11/12)/(1-(1+Debts!$X$11/12)^(-(Debts!$M$11-$A41+1)))),2)-AB41)))</f>
        <v/>
      </c>
      <c r="CK41">
        <f>IF(OR(AO41&lt;=0,Debts!$AC$12=0,$A41&gt;Debts!$M$12),0,MIN(AO41,MAX(0,ROUNDUP(IF(Debts!$X$12=0,(BM40+Q41)/(Debts!$M$12-$A41+1),BM40*(Debts!$X$12/12)/(1-(1+Debts!$X$12/12)^(-(Debts!$M$12-$A41+1)))),2)-AC41)))</f>
        <v/>
      </c>
      <c r="CL41">
        <f>IF(OR(AP41&lt;=0,Debts!$AC$13=0,$A41&gt;Debts!$M$13),0,MIN(AP41,MAX(0,ROUNDUP(IF(Debts!$X$13=0,(BN40+R41)/(Debts!$M$13-$A41+1),BN40*(Debts!$X$13/12)/(1-(1+Debts!$X$13/12)^(-(Debts!$M$13-$A41+1)))),2)-AD41)))</f>
        <v/>
      </c>
      <c r="CM41">
        <f>IF(OR(AQ41&lt;=0,Debts!$AC$14=0,$A41&gt;Debts!$M$14),0,MIN(AQ41,MAX(0,ROUNDUP(IF(Debts!$X$14=0,(BO40+S41)/(Debts!$M$14-$A41+1),BO40*(Debts!$X$14/12)/(1-(1+Debts!$X$14/12)^(-(Debts!$M$14-$A41+1)))),2)-AE41)))</f>
        <v/>
      </c>
      <c r="CN41">
        <f>IF(OR(AR41&lt;=0,Debts!$AC$15=0,$A41&gt;Debts!$M$15),0,MIN(AR41,MAX(0,ROUNDUP(IF(Debts!$X$15=0,(BP40+T41)/(Debts!$M$15-$A41+1),BP40*(Debts!$X$15/12)/(1-(1+Debts!$X$15/12)^(-(Debts!$M$15-$A41+1)))),2)-AF41)))</f>
        <v/>
      </c>
      <c r="CO41">
        <f>IF(OR(AS41&lt;=0,Debts!$AC$16=0,$A41&gt;Debts!$M$16),0,MIN(AS41,MAX(0,ROUNDUP(IF(Debts!$X$16=0,(BQ40+U41)/(Debts!$M$16-$A41+1),BQ40*(Debts!$X$16/12)/(1-(1+Debts!$X$16/12)^(-(Debts!$M$16-$A41+1)))),2)-AG41)))</f>
        <v/>
      </c>
      <c r="CP41">
        <f>IF(CD41&lt;=0,0,ROUND(MIN(CD41,MAX(0,$F41-SUMPRODUCT(($AT$3:$BE$3&lt;AT$3)*$CD41:$CO41))),2))</f>
        <v/>
      </c>
      <c r="CQ41">
        <f>IF(CE41&lt;=0,0,ROUND(MIN(CE41,MAX(0,$F41-SUMPRODUCT(($AT$3:$BE$3&lt;AU$3)*$CD41:$CO41))),2))</f>
        <v/>
      </c>
      <c r="CR41">
        <f>IF(CF41&lt;=0,0,ROUND(MIN(CF41,MAX(0,$F41-SUMPRODUCT(($AT$3:$BE$3&lt;AV$3)*$CD41:$CO41))),2))</f>
        <v/>
      </c>
      <c r="CS41">
        <f>IF(CG41&lt;=0,0,ROUND(MIN(CG41,MAX(0,$F41-SUMPRODUCT(($AT$3:$BE$3&lt;AW$3)*$CD41:$CO41))),2))</f>
        <v/>
      </c>
      <c r="CT41">
        <f>IF(CH41&lt;=0,0,ROUND(MIN(CH41,MAX(0,$F41-SUMPRODUCT(($AT$3:$BE$3&lt;AX$3)*$CD41:$CO41))),2))</f>
        <v/>
      </c>
      <c r="CU41">
        <f>IF(CI41&lt;=0,0,ROUND(MIN(CI41,MAX(0,$F41-SUMPRODUCT(($AT$3:$BE$3&lt;AY$3)*$CD41:$CO41))),2))</f>
        <v/>
      </c>
      <c r="CV41">
        <f>IF(CJ41&lt;=0,0,ROUND(MIN(CJ41,MAX(0,$F41-SUMPRODUCT(($AT$3:$BE$3&lt;AZ$3)*$CD41:$CO41))),2))</f>
        <v/>
      </c>
      <c r="CW41">
        <f>IF(CK41&lt;=0,0,ROUND(MIN(CK41,MAX(0,$F41-SUMPRODUCT(($AT$3:$BE$3&lt;BA$3)*$CD41:$CO41))),2))</f>
        <v/>
      </c>
      <c r="CX41">
        <f>IF(CL41&lt;=0,0,ROUND(MIN(CL41,MAX(0,$F41-SUMPRODUCT(($AT$3:$BE$3&lt;BB$3)*$CD41:$CO41))),2))</f>
        <v/>
      </c>
      <c r="CY41">
        <f>IF(CM41&lt;=0,0,ROUND(MIN(CM41,MAX(0,$F41-SUMPRODUCT(($AT$3:$BE$3&lt;BC$3)*$CD41:$CO41))),2))</f>
        <v/>
      </c>
      <c r="CZ41">
        <f>IF(CN41&lt;=0,0,ROUND(MIN(CN41,MAX(0,$F41-SUMPRODUCT(($AT$3:$BE$3&lt;BD$3)*$CD41:$CO41))),2))</f>
        <v/>
      </c>
      <c r="DA41">
        <f>IF(CO41&lt;=0,0,ROUND(MIN(CO41,MAX(0,$F41-SUMPRODUCT(($AT$3:$BE$3&lt;BE$3)*$CD41:$CO41))),2))</f>
        <v/>
      </c>
      <c r="DB41">
        <f>ROUND(AH41-CP41,2)</f>
        <v/>
      </c>
      <c r="DC41">
        <f>ROUND(AI41-CQ41,2)</f>
        <v/>
      </c>
      <c r="DD41">
        <f>ROUND(AJ41-CR41,2)</f>
        <v/>
      </c>
      <c r="DE41">
        <f>ROUND(AK41-CS41,2)</f>
        <v/>
      </c>
      <c r="DF41">
        <f>ROUND(AL41-CT41,2)</f>
        <v/>
      </c>
      <c r="DG41">
        <f>ROUND(AM41-CU41,2)</f>
        <v/>
      </c>
      <c r="DH41">
        <f>ROUND(AN41-CV41,2)</f>
        <v/>
      </c>
      <c r="DI41">
        <f>ROUND(AO41-CW41,2)</f>
        <v/>
      </c>
      <c r="DJ41">
        <f>ROUND(AP41-CX41,2)</f>
        <v/>
      </c>
      <c r="DK41">
        <f>ROUND(AQ41-CY41,2)</f>
        <v/>
      </c>
      <c r="DL41">
        <f>ROUND(AR41-CZ41,2)</f>
        <v/>
      </c>
      <c r="DM41">
        <f>ROUND(AS41-DA41,2)</f>
        <v/>
      </c>
      <c r="DN41">
        <f>MAX(0,ROUND($F41-SUM(CP41:DA41),2))</f>
        <v/>
      </c>
    </row>
    <row r="42">
      <c r="A42" t="n">
        <v>37</v>
      </c>
      <c r="B42" s="29">
        <f>Months!B42</f>
        <v/>
      </c>
      <c r="C42">
        <f>Months!C42</f>
        <v/>
      </c>
      <c r="D42">
        <f>Months!D42</f>
        <v/>
      </c>
      <c r="E42">
        <f>SUM(V42:AG42)</f>
        <v/>
      </c>
      <c r="F42">
        <f>MAX(0,ROUND(C42+D42-E42,2))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f>IF(AH42&lt;=0,0,ROUND(CP42+MIN(DB42,MAX(0,$DN42-SUMPRODUCT((($BR42:$CC42&gt;BR42)+($BR42:$CC42=BR42)*($AT$2:$BE$2&lt;AT$2))*$DB42:$DM42))),2))</f>
        <v/>
      </c>
      <c r="AU42">
        <f>IF(AI42&lt;=0,0,ROUND(CQ42+MIN(DC42,MAX(0,$DN42-SUMPRODUCT((($BR42:$CC42&gt;BS42)+($BR42:$CC42=BS42)*($AT$2:$BE$2&lt;AU$2))*$DB42:$DM42))),2))</f>
        <v/>
      </c>
      <c r="AV42">
        <f>IF(AJ42&lt;=0,0,ROUND(CR42+MIN(DD42,MAX(0,$DN42-SUMPRODUCT((($BR42:$CC42&gt;BT42)+($BR42:$CC42=BT42)*($AT$2:$BE$2&lt;AV$2))*$DB42:$DM42))),2))</f>
        <v/>
      </c>
      <c r="AW42">
        <f>IF(AK42&lt;=0,0,ROUND(CS42+MIN(DE42,MAX(0,$DN42-SUMPRODUCT((($BR42:$CC42&gt;BU42)+($BR42:$CC42=BU42)*($AT$2:$BE$2&lt;AW$2))*$DB42:$DM42))),2))</f>
        <v/>
      </c>
      <c r="AX42">
        <f>IF(AL42&lt;=0,0,ROUND(CT42+MIN(DF42,MAX(0,$DN42-SUMPRODUCT((($BR42:$CC42&gt;BV42)+($BR42:$CC42=BV42)*($AT$2:$BE$2&lt;AX$2))*$DB42:$DM42))),2))</f>
        <v/>
      </c>
      <c r="AY42">
        <f>IF(AM42&lt;=0,0,ROUND(CU42+MIN(DG42,MAX(0,$DN42-SUMPRODUCT((($BR42:$CC42&gt;BW42)+($BR42:$CC42=BW42)*($AT$2:$BE$2&lt;AY$2))*$DB42:$DM42))),2))</f>
        <v/>
      </c>
      <c r="AZ42">
        <f>IF(AN42&lt;=0,0,ROUND(CV42+MIN(DH42,MAX(0,$DN42-SUMPRODUCT((($BR42:$CC42&gt;BX42)+($BR42:$CC42=BX42)*($AT$2:$BE$2&lt;AZ$2))*$DB42:$DM42))),2))</f>
        <v/>
      </c>
      <c r="BA42">
        <f>IF(AO42&lt;=0,0,ROUND(CW42+MIN(DI42,MAX(0,$DN42-SUMPRODUCT((($BR42:$CC42&gt;BY42)+($BR42:$CC42=BY42)*($AT$2:$BE$2&lt;BA$2))*$DB42:$DM42))),2))</f>
        <v/>
      </c>
      <c r="BB42">
        <f>IF(AP42&lt;=0,0,ROUND(CX42+MIN(DJ42,MAX(0,$DN42-SUMPRODUCT((($BR42:$CC42&gt;BZ42)+($BR42:$CC42=BZ42)*($AT$2:$BE$2&lt;BB$2))*$DB42:$DM42))),2))</f>
        <v/>
      </c>
      <c r="BC42">
        <f>IF(AQ42&lt;=0,0,ROUND(CY42+MIN(DK42,MAX(0,$DN42-SUMPRODUCT((($BR42:$CC42&gt;CA42)+($BR42:$CC42=CA42)*($AT$2:$BE$2&lt;BC$2))*$DB42:$DM42))),2))</f>
        <v/>
      </c>
      <c r="BD42">
        <f>IF(AR42&lt;=0,0,ROUND(CZ42+MIN(DL42,MAX(0,$DN42-SUMPRODUCT((($BR42:$CC42&gt;CB42)+($BR42:$CC42=CB42)*($AT$2:$BE$2&lt;BD$2))*$DB42:$DM42))),2))</f>
        <v/>
      </c>
      <c r="BE42">
        <f>IF(AS42&lt;=0,0,ROUND(DA42+MIN(DM42,MAX(0,$DN42-SUMPRODUCT((($BR42:$CC42&gt;CC42)+($BR42:$CC42=CC42)*($AT$2:$BE$2&lt;BE$2))*$DB42:$DM42))),2))</f>
        <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c r="BR42">
        <f>ROUND(IF($A42&lt;=Debts!$M$5,Debts!$X$5,Debts!$Y$5)*100000,0)*1000000+ROUND(Debts!$Y$5*100000,0)</f>
        <v/>
      </c>
      <c r="BS42">
        <f>ROUND(IF($A42&lt;=Debts!$M$6,Debts!$X$6,Debts!$Y$6)*100000,0)*1000000+ROUND(Debts!$Y$6*100000,0)</f>
        <v/>
      </c>
      <c r="BT42">
        <f>ROUND(IF($A42&lt;=Debts!$M$7,Debts!$X$7,Debts!$Y$7)*100000,0)*1000000+ROUND(Debts!$Y$7*100000,0)</f>
        <v/>
      </c>
      <c r="BU42">
        <f>ROUND(IF($A42&lt;=Debts!$M$8,Debts!$X$8,Debts!$Y$8)*100000,0)*1000000+ROUND(Debts!$Y$8*100000,0)</f>
        <v/>
      </c>
      <c r="BV42">
        <f>ROUND(IF($A42&lt;=Debts!$M$9,Debts!$X$9,Debts!$Y$9)*100000,0)*1000000+ROUND(Debts!$Y$9*100000,0)</f>
        <v/>
      </c>
      <c r="BW42">
        <f>ROUND(IF($A42&lt;=Debts!$M$10,Debts!$X$10,Debts!$Y$10)*100000,0)*1000000+ROUND(Debts!$Y$10*100000,0)</f>
        <v/>
      </c>
      <c r="BX42">
        <f>ROUND(IF($A42&lt;=Debts!$M$11,Debts!$X$11,Debts!$Y$11)*100000,0)*1000000+ROUND(Debts!$Y$11*100000,0)</f>
        <v/>
      </c>
      <c r="BY42">
        <f>ROUND(IF($A42&lt;=Debts!$M$12,Debts!$X$12,Debts!$Y$12)*100000,0)*1000000+ROUND(Debts!$Y$12*100000,0)</f>
        <v/>
      </c>
      <c r="BZ42">
        <f>ROUND(IF($A42&lt;=Debts!$M$13,Debts!$X$13,Debts!$Y$13)*100000,0)*1000000+ROUND(Debts!$Y$13*100000,0)</f>
        <v/>
      </c>
      <c r="CA42">
        <f>ROUND(IF($A42&lt;=Debts!$M$14,Debts!$X$14,Debts!$Y$14)*100000,0)*1000000+ROUND(Debts!$Y$14*100000,0)</f>
        <v/>
      </c>
      <c r="CB42">
        <f>ROUND(IF($A42&lt;=Debts!$M$15,Debts!$X$15,Debts!$Y$15)*100000,0)*1000000+ROUND(Debts!$Y$15*100000,0)</f>
        <v/>
      </c>
      <c r="CC42">
        <f>ROUND(IF($A42&lt;=Debts!$M$16,Debts!$X$16,Debts!$Y$16)*100000,0)*1000000+ROUND(Debts!$Y$16*100000,0)</f>
        <v/>
      </c>
      <c r="CD42">
        <f>IF(OR(AH42&lt;=0,Debts!$AC$5=0,$A42&gt;Debts!$M$5),0,MIN(AH42,MAX(0,ROUNDUP(IF(Debts!$X$5=0,(BF41+J42)/(Debts!$M$5-$A42+1),BF41*(Debts!$X$5/12)/(1-(1+Debts!$X$5/12)^(-(Debts!$M$5-$A42+1)))),2)-V42)))</f>
        <v/>
      </c>
      <c r="CE42">
        <f>IF(OR(AI42&lt;=0,Debts!$AC$6=0,$A42&gt;Debts!$M$6),0,MIN(AI42,MAX(0,ROUNDUP(IF(Debts!$X$6=0,(BG41+K42)/(Debts!$M$6-$A42+1),BG41*(Debts!$X$6/12)/(1-(1+Debts!$X$6/12)^(-(Debts!$M$6-$A42+1)))),2)-W42)))</f>
        <v/>
      </c>
      <c r="CF42">
        <f>IF(OR(AJ42&lt;=0,Debts!$AC$7=0,$A42&gt;Debts!$M$7),0,MIN(AJ42,MAX(0,ROUNDUP(IF(Debts!$X$7=0,(BH41+L42)/(Debts!$M$7-$A42+1),BH41*(Debts!$X$7/12)/(1-(1+Debts!$X$7/12)^(-(Debts!$M$7-$A42+1)))),2)-X42)))</f>
        <v/>
      </c>
      <c r="CG42">
        <f>IF(OR(AK42&lt;=0,Debts!$AC$8=0,$A42&gt;Debts!$M$8),0,MIN(AK42,MAX(0,ROUNDUP(IF(Debts!$X$8=0,(BI41+M42)/(Debts!$M$8-$A42+1),BI41*(Debts!$X$8/12)/(1-(1+Debts!$X$8/12)^(-(Debts!$M$8-$A42+1)))),2)-Y42)))</f>
        <v/>
      </c>
      <c r="CH42">
        <f>IF(OR(AL42&lt;=0,Debts!$AC$9=0,$A42&gt;Debts!$M$9),0,MIN(AL42,MAX(0,ROUNDUP(IF(Debts!$X$9=0,(BJ41+N42)/(Debts!$M$9-$A42+1),BJ41*(Debts!$X$9/12)/(1-(1+Debts!$X$9/12)^(-(Debts!$M$9-$A42+1)))),2)-Z42)))</f>
        <v/>
      </c>
      <c r="CI42">
        <f>IF(OR(AM42&lt;=0,Debts!$AC$10=0,$A42&gt;Debts!$M$10),0,MIN(AM42,MAX(0,ROUNDUP(IF(Debts!$X$10=0,(BK41+O42)/(Debts!$M$10-$A42+1),BK41*(Debts!$X$10/12)/(1-(1+Debts!$X$10/12)^(-(Debts!$M$10-$A42+1)))),2)-AA42)))</f>
        <v/>
      </c>
      <c r="CJ42">
        <f>IF(OR(AN42&lt;=0,Debts!$AC$11=0,$A42&gt;Debts!$M$11),0,MIN(AN42,MAX(0,ROUNDUP(IF(Debts!$X$11=0,(BL41+P42)/(Debts!$M$11-$A42+1),BL41*(Debts!$X$11/12)/(1-(1+Debts!$X$11/12)^(-(Debts!$M$11-$A42+1)))),2)-AB42)))</f>
        <v/>
      </c>
      <c r="CK42">
        <f>IF(OR(AO42&lt;=0,Debts!$AC$12=0,$A42&gt;Debts!$M$12),0,MIN(AO42,MAX(0,ROUNDUP(IF(Debts!$X$12=0,(BM41+Q42)/(Debts!$M$12-$A42+1),BM41*(Debts!$X$12/12)/(1-(1+Debts!$X$12/12)^(-(Debts!$M$12-$A42+1)))),2)-AC42)))</f>
        <v/>
      </c>
      <c r="CL42">
        <f>IF(OR(AP42&lt;=0,Debts!$AC$13=0,$A42&gt;Debts!$M$13),0,MIN(AP42,MAX(0,ROUNDUP(IF(Debts!$X$13=0,(BN41+R42)/(Debts!$M$13-$A42+1),BN41*(Debts!$X$13/12)/(1-(1+Debts!$X$13/12)^(-(Debts!$M$13-$A42+1)))),2)-AD42)))</f>
        <v/>
      </c>
      <c r="CM42">
        <f>IF(OR(AQ42&lt;=0,Debts!$AC$14=0,$A42&gt;Debts!$M$14),0,MIN(AQ42,MAX(0,ROUNDUP(IF(Debts!$X$14=0,(BO41+S42)/(Debts!$M$14-$A42+1),BO41*(Debts!$X$14/12)/(1-(1+Debts!$X$14/12)^(-(Debts!$M$14-$A42+1)))),2)-AE42)))</f>
        <v/>
      </c>
      <c r="CN42">
        <f>IF(OR(AR42&lt;=0,Debts!$AC$15=0,$A42&gt;Debts!$M$15),0,MIN(AR42,MAX(0,ROUNDUP(IF(Debts!$X$15=0,(BP41+T42)/(Debts!$M$15-$A42+1),BP41*(Debts!$X$15/12)/(1-(1+Debts!$X$15/12)^(-(Debts!$M$15-$A42+1)))),2)-AF42)))</f>
        <v/>
      </c>
      <c r="CO42">
        <f>IF(OR(AS42&lt;=0,Debts!$AC$16=0,$A42&gt;Debts!$M$16),0,MIN(AS42,MAX(0,ROUNDUP(IF(Debts!$X$16=0,(BQ41+U42)/(Debts!$M$16-$A42+1),BQ41*(Debts!$X$16/12)/(1-(1+Debts!$X$16/12)^(-(Debts!$M$16-$A42+1)))),2)-AG42)))</f>
        <v/>
      </c>
      <c r="CP42">
        <f>IF(CD42&lt;=0,0,ROUND(MIN(CD42,MAX(0,$F42-SUMPRODUCT(($AT$3:$BE$3&lt;AT$3)*$CD42:$CO42))),2))</f>
        <v/>
      </c>
      <c r="CQ42">
        <f>IF(CE42&lt;=0,0,ROUND(MIN(CE42,MAX(0,$F42-SUMPRODUCT(($AT$3:$BE$3&lt;AU$3)*$CD42:$CO42))),2))</f>
        <v/>
      </c>
      <c r="CR42">
        <f>IF(CF42&lt;=0,0,ROUND(MIN(CF42,MAX(0,$F42-SUMPRODUCT(($AT$3:$BE$3&lt;AV$3)*$CD42:$CO42))),2))</f>
        <v/>
      </c>
      <c r="CS42">
        <f>IF(CG42&lt;=0,0,ROUND(MIN(CG42,MAX(0,$F42-SUMPRODUCT(($AT$3:$BE$3&lt;AW$3)*$CD42:$CO42))),2))</f>
        <v/>
      </c>
      <c r="CT42">
        <f>IF(CH42&lt;=0,0,ROUND(MIN(CH42,MAX(0,$F42-SUMPRODUCT(($AT$3:$BE$3&lt;AX$3)*$CD42:$CO42))),2))</f>
        <v/>
      </c>
      <c r="CU42">
        <f>IF(CI42&lt;=0,0,ROUND(MIN(CI42,MAX(0,$F42-SUMPRODUCT(($AT$3:$BE$3&lt;AY$3)*$CD42:$CO42))),2))</f>
        <v/>
      </c>
      <c r="CV42">
        <f>IF(CJ42&lt;=0,0,ROUND(MIN(CJ42,MAX(0,$F42-SUMPRODUCT(($AT$3:$BE$3&lt;AZ$3)*$CD42:$CO42))),2))</f>
        <v/>
      </c>
      <c r="CW42">
        <f>IF(CK42&lt;=0,0,ROUND(MIN(CK42,MAX(0,$F42-SUMPRODUCT(($AT$3:$BE$3&lt;BA$3)*$CD42:$CO42))),2))</f>
        <v/>
      </c>
      <c r="CX42">
        <f>IF(CL42&lt;=0,0,ROUND(MIN(CL42,MAX(0,$F42-SUMPRODUCT(($AT$3:$BE$3&lt;BB$3)*$CD42:$CO42))),2))</f>
        <v/>
      </c>
      <c r="CY42">
        <f>IF(CM42&lt;=0,0,ROUND(MIN(CM42,MAX(0,$F42-SUMPRODUCT(($AT$3:$BE$3&lt;BC$3)*$CD42:$CO42))),2))</f>
        <v/>
      </c>
      <c r="CZ42">
        <f>IF(CN42&lt;=0,0,ROUND(MIN(CN42,MAX(0,$F42-SUMPRODUCT(($AT$3:$BE$3&lt;BD$3)*$CD42:$CO42))),2))</f>
        <v/>
      </c>
      <c r="DA42">
        <f>IF(CO42&lt;=0,0,ROUND(MIN(CO42,MAX(0,$F42-SUMPRODUCT(($AT$3:$BE$3&lt;BE$3)*$CD42:$CO42))),2))</f>
        <v/>
      </c>
      <c r="DB42">
        <f>ROUND(AH42-CP42,2)</f>
        <v/>
      </c>
      <c r="DC42">
        <f>ROUND(AI42-CQ42,2)</f>
        <v/>
      </c>
      <c r="DD42">
        <f>ROUND(AJ42-CR42,2)</f>
        <v/>
      </c>
      <c r="DE42">
        <f>ROUND(AK42-CS42,2)</f>
        <v/>
      </c>
      <c r="DF42">
        <f>ROUND(AL42-CT42,2)</f>
        <v/>
      </c>
      <c r="DG42">
        <f>ROUND(AM42-CU42,2)</f>
        <v/>
      </c>
      <c r="DH42">
        <f>ROUND(AN42-CV42,2)</f>
        <v/>
      </c>
      <c r="DI42">
        <f>ROUND(AO42-CW42,2)</f>
        <v/>
      </c>
      <c r="DJ42">
        <f>ROUND(AP42-CX42,2)</f>
        <v/>
      </c>
      <c r="DK42">
        <f>ROUND(AQ42-CY42,2)</f>
        <v/>
      </c>
      <c r="DL42">
        <f>ROUND(AR42-CZ42,2)</f>
        <v/>
      </c>
      <c r="DM42">
        <f>ROUND(AS42-DA42,2)</f>
        <v/>
      </c>
      <c r="DN42">
        <f>MAX(0,ROUND($F42-SUM(CP42:DA42),2))</f>
        <v/>
      </c>
    </row>
    <row r="43">
      <c r="A43" t="n">
        <v>38</v>
      </c>
      <c r="B43" s="29">
        <f>Months!B43</f>
        <v/>
      </c>
      <c r="C43">
        <f>Months!C43</f>
        <v/>
      </c>
      <c r="D43">
        <f>Months!D43</f>
        <v/>
      </c>
      <c r="E43">
        <f>SUM(V43:AG43)</f>
        <v/>
      </c>
      <c r="F43">
        <f>MAX(0,ROUND(C43+D43-E43,2))</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f>IF(AH43&lt;=0,0,ROUND(CP43+MIN(DB43,MAX(0,$DN43-SUMPRODUCT((($BR43:$CC43&gt;BR43)+($BR43:$CC43=BR43)*($AT$2:$BE$2&lt;AT$2))*$DB43:$DM43))),2))</f>
        <v/>
      </c>
      <c r="AU43">
        <f>IF(AI43&lt;=0,0,ROUND(CQ43+MIN(DC43,MAX(0,$DN43-SUMPRODUCT((($BR43:$CC43&gt;BS43)+($BR43:$CC43=BS43)*($AT$2:$BE$2&lt;AU$2))*$DB43:$DM43))),2))</f>
        <v/>
      </c>
      <c r="AV43">
        <f>IF(AJ43&lt;=0,0,ROUND(CR43+MIN(DD43,MAX(0,$DN43-SUMPRODUCT((($BR43:$CC43&gt;BT43)+($BR43:$CC43=BT43)*($AT$2:$BE$2&lt;AV$2))*$DB43:$DM43))),2))</f>
        <v/>
      </c>
      <c r="AW43">
        <f>IF(AK43&lt;=0,0,ROUND(CS43+MIN(DE43,MAX(0,$DN43-SUMPRODUCT((($BR43:$CC43&gt;BU43)+($BR43:$CC43=BU43)*($AT$2:$BE$2&lt;AW$2))*$DB43:$DM43))),2))</f>
        <v/>
      </c>
      <c r="AX43">
        <f>IF(AL43&lt;=0,0,ROUND(CT43+MIN(DF43,MAX(0,$DN43-SUMPRODUCT((($BR43:$CC43&gt;BV43)+($BR43:$CC43=BV43)*($AT$2:$BE$2&lt;AX$2))*$DB43:$DM43))),2))</f>
        <v/>
      </c>
      <c r="AY43">
        <f>IF(AM43&lt;=0,0,ROUND(CU43+MIN(DG43,MAX(0,$DN43-SUMPRODUCT((($BR43:$CC43&gt;BW43)+($BR43:$CC43=BW43)*($AT$2:$BE$2&lt;AY$2))*$DB43:$DM43))),2))</f>
        <v/>
      </c>
      <c r="AZ43">
        <f>IF(AN43&lt;=0,0,ROUND(CV43+MIN(DH43,MAX(0,$DN43-SUMPRODUCT((($BR43:$CC43&gt;BX43)+($BR43:$CC43=BX43)*($AT$2:$BE$2&lt;AZ$2))*$DB43:$DM43))),2))</f>
        <v/>
      </c>
      <c r="BA43">
        <f>IF(AO43&lt;=0,0,ROUND(CW43+MIN(DI43,MAX(0,$DN43-SUMPRODUCT((($BR43:$CC43&gt;BY43)+($BR43:$CC43=BY43)*($AT$2:$BE$2&lt;BA$2))*$DB43:$DM43))),2))</f>
        <v/>
      </c>
      <c r="BB43">
        <f>IF(AP43&lt;=0,0,ROUND(CX43+MIN(DJ43,MAX(0,$DN43-SUMPRODUCT((($BR43:$CC43&gt;BZ43)+($BR43:$CC43=BZ43)*($AT$2:$BE$2&lt;BB$2))*$DB43:$DM43))),2))</f>
        <v/>
      </c>
      <c r="BC43">
        <f>IF(AQ43&lt;=0,0,ROUND(CY43+MIN(DK43,MAX(0,$DN43-SUMPRODUCT((($BR43:$CC43&gt;CA43)+($BR43:$CC43=CA43)*($AT$2:$BE$2&lt;BC$2))*$DB43:$DM43))),2))</f>
        <v/>
      </c>
      <c r="BD43">
        <f>IF(AR43&lt;=0,0,ROUND(CZ43+MIN(DL43,MAX(0,$DN43-SUMPRODUCT((($BR43:$CC43&gt;CB43)+($BR43:$CC43=CB43)*($AT$2:$BE$2&lt;BD$2))*$DB43:$DM43))),2))</f>
        <v/>
      </c>
      <c r="BE43">
        <f>IF(AS43&lt;=0,0,ROUND(DA43+MIN(DM43,MAX(0,$DN43-SUMPRODUCT((($BR43:$CC43&gt;CC43)+($BR43:$CC43=CC43)*($AT$2:$BE$2&lt;BE$2))*$DB43:$DM43))),2))</f>
        <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c r="BR43">
        <f>ROUND(IF($A43&lt;=Debts!$M$5,Debts!$X$5,Debts!$Y$5)*100000,0)*1000000+ROUND(Debts!$Y$5*100000,0)</f>
        <v/>
      </c>
      <c r="BS43">
        <f>ROUND(IF($A43&lt;=Debts!$M$6,Debts!$X$6,Debts!$Y$6)*100000,0)*1000000+ROUND(Debts!$Y$6*100000,0)</f>
        <v/>
      </c>
      <c r="BT43">
        <f>ROUND(IF($A43&lt;=Debts!$M$7,Debts!$X$7,Debts!$Y$7)*100000,0)*1000000+ROUND(Debts!$Y$7*100000,0)</f>
        <v/>
      </c>
      <c r="BU43">
        <f>ROUND(IF($A43&lt;=Debts!$M$8,Debts!$X$8,Debts!$Y$8)*100000,0)*1000000+ROUND(Debts!$Y$8*100000,0)</f>
        <v/>
      </c>
      <c r="BV43">
        <f>ROUND(IF($A43&lt;=Debts!$M$9,Debts!$X$9,Debts!$Y$9)*100000,0)*1000000+ROUND(Debts!$Y$9*100000,0)</f>
        <v/>
      </c>
      <c r="BW43">
        <f>ROUND(IF($A43&lt;=Debts!$M$10,Debts!$X$10,Debts!$Y$10)*100000,0)*1000000+ROUND(Debts!$Y$10*100000,0)</f>
        <v/>
      </c>
      <c r="BX43">
        <f>ROUND(IF($A43&lt;=Debts!$M$11,Debts!$X$11,Debts!$Y$11)*100000,0)*1000000+ROUND(Debts!$Y$11*100000,0)</f>
        <v/>
      </c>
      <c r="BY43">
        <f>ROUND(IF($A43&lt;=Debts!$M$12,Debts!$X$12,Debts!$Y$12)*100000,0)*1000000+ROUND(Debts!$Y$12*100000,0)</f>
        <v/>
      </c>
      <c r="BZ43">
        <f>ROUND(IF($A43&lt;=Debts!$M$13,Debts!$X$13,Debts!$Y$13)*100000,0)*1000000+ROUND(Debts!$Y$13*100000,0)</f>
        <v/>
      </c>
      <c r="CA43">
        <f>ROUND(IF($A43&lt;=Debts!$M$14,Debts!$X$14,Debts!$Y$14)*100000,0)*1000000+ROUND(Debts!$Y$14*100000,0)</f>
        <v/>
      </c>
      <c r="CB43">
        <f>ROUND(IF($A43&lt;=Debts!$M$15,Debts!$X$15,Debts!$Y$15)*100000,0)*1000000+ROUND(Debts!$Y$15*100000,0)</f>
        <v/>
      </c>
      <c r="CC43">
        <f>ROUND(IF($A43&lt;=Debts!$M$16,Debts!$X$16,Debts!$Y$16)*100000,0)*1000000+ROUND(Debts!$Y$16*100000,0)</f>
        <v/>
      </c>
      <c r="CD43">
        <f>IF(OR(AH43&lt;=0,Debts!$AC$5=0,$A43&gt;Debts!$M$5),0,MIN(AH43,MAX(0,ROUNDUP(IF(Debts!$X$5=0,(BF42+J43)/(Debts!$M$5-$A43+1),BF42*(Debts!$X$5/12)/(1-(1+Debts!$X$5/12)^(-(Debts!$M$5-$A43+1)))),2)-V43)))</f>
        <v/>
      </c>
      <c r="CE43">
        <f>IF(OR(AI43&lt;=0,Debts!$AC$6=0,$A43&gt;Debts!$M$6),0,MIN(AI43,MAX(0,ROUNDUP(IF(Debts!$X$6=0,(BG42+K43)/(Debts!$M$6-$A43+1),BG42*(Debts!$X$6/12)/(1-(1+Debts!$X$6/12)^(-(Debts!$M$6-$A43+1)))),2)-W43)))</f>
        <v/>
      </c>
      <c r="CF43">
        <f>IF(OR(AJ43&lt;=0,Debts!$AC$7=0,$A43&gt;Debts!$M$7),0,MIN(AJ43,MAX(0,ROUNDUP(IF(Debts!$X$7=0,(BH42+L43)/(Debts!$M$7-$A43+1),BH42*(Debts!$X$7/12)/(1-(1+Debts!$X$7/12)^(-(Debts!$M$7-$A43+1)))),2)-X43)))</f>
        <v/>
      </c>
      <c r="CG43">
        <f>IF(OR(AK43&lt;=0,Debts!$AC$8=0,$A43&gt;Debts!$M$8),0,MIN(AK43,MAX(0,ROUNDUP(IF(Debts!$X$8=0,(BI42+M43)/(Debts!$M$8-$A43+1),BI42*(Debts!$X$8/12)/(1-(1+Debts!$X$8/12)^(-(Debts!$M$8-$A43+1)))),2)-Y43)))</f>
        <v/>
      </c>
      <c r="CH43">
        <f>IF(OR(AL43&lt;=0,Debts!$AC$9=0,$A43&gt;Debts!$M$9),0,MIN(AL43,MAX(0,ROUNDUP(IF(Debts!$X$9=0,(BJ42+N43)/(Debts!$M$9-$A43+1),BJ42*(Debts!$X$9/12)/(1-(1+Debts!$X$9/12)^(-(Debts!$M$9-$A43+1)))),2)-Z43)))</f>
        <v/>
      </c>
      <c r="CI43">
        <f>IF(OR(AM43&lt;=0,Debts!$AC$10=0,$A43&gt;Debts!$M$10),0,MIN(AM43,MAX(0,ROUNDUP(IF(Debts!$X$10=0,(BK42+O43)/(Debts!$M$10-$A43+1),BK42*(Debts!$X$10/12)/(1-(1+Debts!$X$10/12)^(-(Debts!$M$10-$A43+1)))),2)-AA43)))</f>
        <v/>
      </c>
      <c r="CJ43">
        <f>IF(OR(AN43&lt;=0,Debts!$AC$11=0,$A43&gt;Debts!$M$11),0,MIN(AN43,MAX(0,ROUNDUP(IF(Debts!$X$11=0,(BL42+P43)/(Debts!$M$11-$A43+1),BL42*(Debts!$X$11/12)/(1-(1+Debts!$X$11/12)^(-(Debts!$M$11-$A43+1)))),2)-AB43)))</f>
        <v/>
      </c>
      <c r="CK43">
        <f>IF(OR(AO43&lt;=0,Debts!$AC$12=0,$A43&gt;Debts!$M$12),0,MIN(AO43,MAX(0,ROUNDUP(IF(Debts!$X$12=0,(BM42+Q43)/(Debts!$M$12-$A43+1),BM42*(Debts!$X$12/12)/(1-(1+Debts!$X$12/12)^(-(Debts!$M$12-$A43+1)))),2)-AC43)))</f>
        <v/>
      </c>
      <c r="CL43">
        <f>IF(OR(AP43&lt;=0,Debts!$AC$13=0,$A43&gt;Debts!$M$13),0,MIN(AP43,MAX(0,ROUNDUP(IF(Debts!$X$13=0,(BN42+R43)/(Debts!$M$13-$A43+1),BN42*(Debts!$X$13/12)/(1-(1+Debts!$X$13/12)^(-(Debts!$M$13-$A43+1)))),2)-AD43)))</f>
        <v/>
      </c>
      <c r="CM43">
        <f>IF(OR(AQ43&lt;=0,Debts!$AC$14=0,$A43&gt;Debts!$M$14),0,MIN(AQ43,MAX(0,ROUNDUP(IF(Debts!$X$14=0,(BO42+S43)/(Debts!$M$14-$A43+1),BO42*(Debts!$X$14/12)/(1-(1+Debts!$X$14/12)^(-(Debts!$M$14-$A43+1)))),2)-AE43)))</f>
        <v/>
      </c>
      <c r="CN43">
        <f>IF(OR(AR43&lt;=0,Debts!$AC$15=0,$A43&gt;Debts!$M$15),0,MIN(AR43,MAX(0,ROUNDUP(IF(Debts!$X$15=0,(BP42+T43)/(Debts!$M$15-$A43+1),BP42*(Debts!$X$15/12)/(1-(1+Debts!$X$15/12)^(-(Debts!$M$15-$A43+1)))),2)-AF43)))</f>
        <v/>
      </c>
      <c r="CO43">
        <f>IF(OR(AS43&lt;=0,Debts!$AC$16=0,$A43&gt;Debts!$M$16),0,MIN(AS43,MAX(0,ROUNDUP(IF(Debts!$X$16=0,(BQ42+U43)/(Debts!$M$16-$A43+1),BQ42*(Debts!$X$16/12)/(1-(1+Debts!$X$16/12)^(-(Debts!$M$16-$A43+1)))),2)-AG43)))</f>
        <v/>
      </c>
      <c r="CP43">
        <f>IF(CD43&lt;=0,0,ROUND(MIN(CD43,MAX(0,$F43-SUMPRODUCT(($AT$3:$BE$3&lt;AT$3)*$CD43:$CO43))),2))</f>
        <v/>
      </c>
      <c r="CQ43">
        <f>IF(CE43&lt;=0,0,ROUND(MIN(CE43,MAX(0,$F43-SUMPRODUCT(($AT$3:$BE$3&lt;AU$3)*$CD43:$CO43))),2))</f>
        <v/>
      </c>
      <c r="CR43">
        <f>IF(CF43&lt;=0,0,ROUND(MIN(CF43,MAX(0,$F43-SUMPRODUCT(($AT$3:$BE$3&lt;AV$3)*$CD43:$CO43))),2))</f>
        <v/>
      </c>
      <c r="CS43">
        <f>IF(CG43&lt;=0,0,ROUND(MIN(CG43,MAX(0,$F43-SUMPRODUCT(($AT$3:$BE$3&lt;AW$3)*$CD43:$CO43))),2))</f>
        <v/>
      </c>
      <c r="CT43">
        <f>IF(CH43&lt;=0,0,ROUND(MIN(CH43,MAX(0,$F43-SUMPRODUCT(($AT$3:$BE$3&lt;AX$3)*$CD43:$CO43))),2))</f>
        <v/>
      </c>
      <c r="CU43">
        <f>IF(CI43&lt;=0,0,ROUND(MIN(CI43,MAX(0,$F43-SUMPRODUCT(($AT$3:$BE$3&lt;AY$3)*$CD43:$CO43))),2))</f>
        <v/>
      </c>
      <c r="CV43">
        <f>IF(CJ43&lt;=0,0,ROUND(MIN(CJ43,MAX(0,$F43-SUMPRODUCT(($AT$3:$BE$3&lt;AZ$3)*$CD43:$CO43))),2))</f>
        <v/>
      </c>
      <c r="CW43">
        <f>IF(CK43&lt;=0,0,ROUND(MIN(CK43,MAX(0,$F43-SUMPRODUCT(($AT$3:$BE$3&lt;BA$3)*$CD43:$CO43))),2))</f>
        <v/>
      </c>
      <c r="CX43">
        <f>IF(CL43&lt;=0,0,ROUND(MIN(CL43,MAX(0,$F43-SUMPRODUCT(($AT$3:$BE$3&lt;BB$3)*$CD43:$CO43))),2))</f>
        <v/>
      </c>
      <c r="CY43">
        <f>IF(CM43&lt;=0,0,ROUND(MIN(CM43,MAX(0,$F43-SUMPRODUCT(($AT$3:$BE$3&lt;BC$3)*$CD43:$CO43))),2))</f>
        <v/>
      </c>
      <c r="CZ43">
        <f>IF(CN43&lt;=0,0,ROUND(MIN(CN43,MAX(0,$F43-SUMPRODUCT(($AT$3:$BE$3&lt;BD$3)*$CD43:$CO43))),2))</f>
        <v/>
      </c>
      <c r="DA43">
        <f>IF(CO43&lt;=0,0,ROUND(MIN(CO43,MAX(0,$F43-SUMPRODUCT(($AT$3:$BE$3&lt;BE$3)*$CD43:$CO43))),2))</f>
        <v/>
      </c>
      <c r="DB43">
        <f>ROUND(AH43-CP43,2)</f>
        <v/>
      </c>
      <c r="DC43">
        <f>ROUND(AI43-CQ43,2)</f>
        <v/>
      </c>
      <c r="DD43">
        <f>ROUND(AJ43-CR43,2)</f>
        <v/>
      </c>
      <c r="DE43">
        <f>ROUND(AK43-CS43,2)</f>
        <v/>
      </c>
      <c r="DF43">
        <f>ROUND(AL43-CT43,2)</f>
        <v/>
      </c>
      <c r="DG43">
        <f>ROUND(AM43-CU43,2)</f>
        <v/>
      </c>
      <c r="DH43">
        <f>ROUND(AN43-CV43,2)</f>
        <v/>
      </c>
      <c r="DI43">
        <f>ROUND(AO43-CW43,2)</f>
        <v/>
      </c>
      <c r="DJ43">
        <f>ROUND(AP43-CX43,2)</f>
        <v/>
      </c>
      <c r="DK43">
        <f>ROUND(AQ43-CY43,2)</f>
        <v/>
      </c>
      <c r="DL43">
        <f>ROUND(AR43-CZ43,2)</f>
        <v/>
      </c>
      <c r="DM43">
        <f>ROUND(AS43-DA43,2)</f>
        <v/>
      </c>
      <c r="DN43">
        <f>MAX(0,ROUND($F43-SUM(CP43:DA43),2))</f>
        <v/>
      </c>
    </row>
    <row r="44">
      <c r="A44" t="n">
        <v>39</v>
      </c>
      <c r="B44" s="29">
        <f>Months!B44</f>
        <v/>
      </c>
      <c r="C44">
        <f>Months!C44</f>
        <v/>
      </c>
      <c r="D44">
        <f>Months!D44</f>
        <v/>
      </c>
      <c r="E44">
        <f>SUM(V44:AG44)</f>
        <v/>
      </c>
      <c r="F44">
        <f>MAX(0,ROUND(C44+D44-E44,2))</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f>IF(AH44&lt;=0,0,ROUND(CP44+MIN(DB44,MAX(0,$DN44-SUMPRODUCT((($BR44:$CC44&gt;BR44)+($BR44:$CC44=BR44)*($AT$2:$BE$2&lt;AT$2))*$DB44:$DM44))),2))</f>
        <v/>
      </c>
      <c r="AU44">
        <f>IF(AI44&lt;=0,0,ROUND(CQ44+MIN(DC44,MAX(0,$DN44-SUMPRODUCT((($BR44:$CC44&gt;BS44)+($BR44:$CC44=BS44)*($AT$2:$BE$2&lt;AU$2))*$DB44:$DM44))),2))</f>
        <v/>
      </c>
      <c r="AV44">
        <f>IF(AJ44&lt;=0,0,ROUND(CR44+MIN(DD44,MAX(0,$DN44-SUMPRODUCT((($BR44:$CC44&gt;BT44)+($BR44:$CC44=BT44)*($AT$2:$BE$2&lt;AV$2))*$DB44:$DM44))),2))</f>
        <v/>
      </c>
      <c r="AW44">
        <f>IF(AK44&lt;=0,0,ROUND(CS44+MIN(DE44,MAX(0,$DN44-SUMPRODUCT((($BR44:$CC44&gt;BU44)+($BR44:$CC44=BU44)*($AT$2:$BE$2&lt;AW$2))*$DB44:$DM44))),2))</f>
        <v/>
      </c>
      <c r="AX44">
        <f>IF(AL44&lt;=0,0,ROUND(CT44+MIN(DF44,MAX(0,$DN44-SUMPRODUCT((($BR44:$CC44&gt;BV44)+($BR44:$CC44=BV44)*($AT$2:$BE$2&lt;AX$2))*$DB44:$DM44))),2))</f>
        <v/>
      </c>
      <c r="AY44">
        <f>IF(AM44&lt;=0,0,ROUND(CU44+MIN(DG44,MAX(0,$DN44-SUMPRODUCT((($BR44:$CC44&gt;BW44)+($BR44:$CC44=BW44)*($AT$2:$BE$2&lt;AY$2))*$DB44:$DM44))),2))</f>
        <v/>
      </c>
      <c r="AZ44">
        <f>IF(AN44&lt;=0,0,ROUND(CV44+MIN(DH44,MAX(0,$DN44-SUMPRODUCT((($BR44:$CC44&gt;BX44)+($BR44:$CC44=BX44)*($AT$2:$BE$2&lt;AZ$2))*$DB44:$DM44))),2))</f>
        <v/>
      </c>
      <c r="BA44">
        <f>IF(AO44&lt;=0,0,ROUND(CW44+MIN(DI44,MAX(0,$DN44-SUMPRODUCT((($BR44:$CC44&gt;BY44)+($BR44:$CC44=BY44)*($AT$2:$BE$2&lt;BA$2))*$DB44:$DM44))),2))</f>
        <v/>
      </c>
      <c r="BB44">
        <f>IF(AP44&lt;=0,0,ROUND(CX44+MIN(DJ44,MAX(0,$DN44-SUMPRODUCT((($BR44:$CC44&gt;BZ44)+($BR44:$CC44=BZ44)*($AT$2:$BE$2&lt;BB$2))*$DB44:$DM44))),2))</f>
        <v/>
      </c>
      <c r="BC44">
        <f>IF(AQ44&lt;=0,0,ROUND(CY44+MIN(DK44,MAX(0,$DN44-SUMPRODUCT((($BR44:$CC44&gt;CA44)+($BR44:$CC44=CA44)*($AT$2:$BE$2&lt;BC$2))*$DB44:$DM44))),2))</f>
        <v/>
      </c>
      <c r="BD44">
        <f>IF(AR44&lt;=0,0,ROUND(CZ44+MIN(DL44,MAX(0,$DN44-SUMPRODUCT((($BR44:$CC44&gt;CB44)+($BR44:$CC44=CB44)*($AT$2:$BE$2&lt;BD$2))*$DB44:$DM44))),2))</f>
        <v/>
      </c>
      <c r="BE44">
        <f>IF(AS44&lt;=0,0,ROUND(DA44+MIN(DM44,MAX(0,$DN44-SUMPRODUCT((($BR44:$CC44&gt;CC44)+($BR44:$CC44=CC44)*($AT$2:$BE$2&lt;BE$2))*$DB44:$DM44))),2))</f>
        <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c r="BR44">
        <f>ROUND(IF($A44&lt;=Debts!$M$5,Debts!$X$5,Debts!$Y$5)*100000,0)*1000000+ROUND(Debts!$Y$5*100000,0)</f>
        <v/>
      </c>
      <c r="BS44">
        <f>ROUND(IF($A44&lt;=Debts!$M$6,Debts!$X$6,Debts!$Y$6)*100000,0)*1000000+ROUND(Debts!$Y$6*100000,0)</f>
        <v/>
      </c>
      <c r="BT44">
        <f>ROUND(IF($A44&lt;=Debts!$M$7,Debts!$X$7,Debts!$Y$7)*100000,0)*1000000+ROUND(Debts!$Y$7*100000,0)</f>
        <v/>
      </c>
      <c r="BU44">
        <f>ROUND(IF($A44&lt;=Debts!$M$8,Debts!$X$8,Debts!$Y$8)*100000,0)*1000000+ROUND(Debts!$Y$8*100000,0)</f>
        <v/>
      </c>
      <c r="BV44">
        <f>ROUND(IF($A44&lt;=Debts!$M$9,Debts!$X$9,Debts!$Y$9)*100000,0)*1000000+ROUND(Debts!$Y$9*100000,0)</f>
        <v/>
      </c>
      <c r="BW44">
        <f>ROUND(IF($A44&lt;=Debts!$M$10,Debts!$X$10,Debts!$Y$10)*100000,0)*1000000+ROUND(Debts!$Y$10*100000,0)</f>
        <v/>
      </c>
      <c r="BX44">
        <f>ROUND(IF($A44&lt;=Debts!$M$11,Debts!$X$11,Debts!$Y$11)*100000,0)*1000000+ROUND(Debts!$Y$11*100000,0)</f>
        <v/>
      </c>
      <c r="BY44">
        <f>ROUND(IF($A44&lt;=Debts!$M$12,Debts!$X$12,Debts!$Y$12)*100000,0)*1000000+ROUND(Debts!$Y$12*100000,0)</f>
        <v/>
      </c>
      <c r="BZ44">
        <f>ROUND(IF($A44&lt;=Debts!$M$13,Debts!$X$13,Debts!$Y$13)*100000,0)*1000000+ROUND(Debts!$Y$13*100000,0)</f>
        <v/>
      </c>
      <c r="CA44">
        <f>ROUND(IF($A44&lt;=Debts!$M$14,Debts!$X$14,Debts!$Y$14)*100000,0)*1000000+ROUND(Debts!$Y$14*100000,0)</f>
        <v/>
      </c>
      <c r="CB44">
        <f>ROUND(IF($A44&lt;=Debts!$M$15,Debts!$X$15,Debts!$Y$15)*100000,0)*1000000+ROUND(Debts!$Y$15*100000,0)</f>
        <v/>
      </c>
      <c r="CC44">
        <f>ROUND(IF($A44&lt;=Debts!$M$16,Debts!$X$16,Debts!$Y$16)*100000,0)*1000000+ROUND(Debts!$Y$16*100000,0)</f>
        <v/>
      </c>
      <c r="CD44">
        <f>IF(OR(AH44&lt;=0,Debts!$AC$5=0,$A44&gt;Debts!$M$5),0,MIN(AH44,MAX(0,ROUNDUP(IF(Debts!$X$5=0,(BF43+J44)/(Debts!$M$5-$A44+1),BF43*(Debts!$X$5/12)/(1-(1+Debts!$X$5/12)^(-(Debts!$M$5-$A44+1)))),2)-V44)))</f>
        <v/>
      </c>
      <c r="CE44">
        <f>IF(OR(AI44&lt;=0,Debts!$AC$6=0,$A44&gt;Debts!$M$6),0,MIN(AI44,MAX(0,ROUNDUP(IF(Debts!$X$6=0,(BG43+K44)/(Debts!$M$6-$A44+1),BG43*(Debts!$X$6/12)/(1-(1+Debts!$X$6/12)^(-(Debts!$M$6-$A44+1)))),2)-W44)))</f>
        <v/>
      </c>
      <c r="CF44">
        <f>IF(OR(AJ44&lt;=0,Debts!$AC$7=0,$A44&gt;Debts!$M$7),0,MIN(AJ44,MAX(0,ROUNDUP(IF(Debts!$X$7=0,(BH43+L44)/(Debts!$M$7-$A44+1),BH43*(Debts!$X$7/12)/(1-(1+Debts!$X$7/12)^(-(Debts!$M$7-$A44+1)))),2)-X44)))</f>
        <v/>
      </c>
      <c r="CG44">
        <f>IF(OR(AK44&lt;=0,Debts!$AC$8=0,$A44&gt;Debts!$M$8),0,MIN(AK44,MAX(0,ROUNDUP(IF(Debts!$X$8=0,(BI43+M44)/(Debts!$M$8-$A44+1),BI43*(Debts!$X$8/12)/(1-(1+Debts!$X$8/12)^(-(Debts!$M$8-$A44+1)))),2)-Y44)))</f>
        <v/>
      </c>
      <c r="CH44">
        <f>IF(OR(AL44&lt;=0,Debts!$AC$9=0,$A44&gt;Debts!$M$9),0,MIN(AL44,MAX(0,ROUNDUP(IF(Debts!$X$9=0,(BJ43+N44)/(Debts!$M$9-$A44+1),BJ43*(Debts!$X$9/12)/(1-(1+Debts!$X$9/12)^(-(Debts!$M$9-$A44+1)))),2)-Z44)))</f>
        <v/>
      </c>
      <c r="CI44">
        <f>IF(OR(AM44&lt;=0,Debts!$AC$10=0,$A44&gt;Debts!$M$10),0,MIN(AM44,MAX(0,ROUNDUP(IF(Debts!$X$10=0,(BK43+O44)/(Debts!$M$10-$A44+1),BK43*(Debts!$X$10/12)/(1-(1+Debts!$X$10/12)^(-(Debts!$M$10-$A44+1)))),2)-AA44)))</f>
        <v/>
      </c>
      <c r="CJ44">
        <f>IF(OR(AN44&lt;=0,Debts!$AC$11=0,$A44&gt;Debts!$M$11),0,MIN(AN44,MAX(0,ROUNDUP(IF(Debts!$X$11=0,(BL43+P44)/(Debts!$M$11-$A44+1),BL43*(Debts!$X$11/12)/(1-(1+Debts!$X$11/12)^(-(Debts!$M$11-$A44+1)))),2)-AB44)))</f>
        <v/>
      </c>
      <c r="CK44">
        <f>IF(OR(AO44&lt;=0,Debts!$AC$12=0,$A44&gt;Debts!$M$12),0,MIN(AO44,MAX(0,ROUNDUP(IF(Debts!$X$12=0,(BM43+Q44)/(Debts!$M$12-$A44+1),BM43*(Debts!$X$12/12)/(1-(1+Debts!$X$12/12)^(-(Debts!$M$12-$A44+1)))),2)-AC44)))</f>
        <v/>
      </c>
      <c r="CL44">
        <f>IF(OR(AP44&lt;=0,Debts!$AC$13=0,$A44&gt;Debts!$M$13),0,MIN(AP44,MAX(0,ROUNDUP(IF(Debts!$X$13=0,(BN43+R44)/(Debts!$M$13-$A44+1),BN43*(Debts!$X$13/12)/(1-(1+Debts!$X$13/12)^(-(Debts!$M$13-$A44+1)))),2)-AD44)))</f>
        <v/>
      </c>
      <c r="CM44">
        <f>IF(OR(AQ44&lt;=0,Debts!$AC$14=0,$A44&gt;Debts!$M$14),0,MIN(AQ44,MAX(0,ROUNDUP(IF(Debts!$X$14=0,(BO43+S44)/(Debts!$M$14-$A44+1),BO43*(Debts!$X$14/12)/(1-(1+Debts!$X$14/12)^(-(Debts!$M$14-$A44+1)))),2)-AE44)))</f>
        <v/>
      </c>
      <c r="CN44">
        <f>IF(OR(AR44&lt;=0,Debts!$AC$15=0,$A44&gt;Debts!$M$15),0,MIN(AR44,MAX(0,ROUNDUP(IF(Debts!$X$15=0,(BP43+T44)/(Debts!$M$15-$A44+1),BP43*(Debts!$X$15/12)/(1-(1+Debts!$X$15/12)^(-(Debts!$M$15-$A44+1)))),2)-AF44)))</f>
        <v/>
      </c>
      <c r="CO44">
        <f>IF(OR(AS44&lt;=0,Debts!$AC$16=0,$A44&gt;Debts!$M$16),0,MIN(AS44,MAX(0,ROUNDUP(IF(Debts!$X$16=0,(BQ43+U44)/(Debts!$M$16-$A44+1),BQ43*(Debts!$X$16/12)/(1-(1+Debts!$X$16/12)^(-(Debts!$M$16-$A44+1)))),2)-AG44)))</f>
        <v/>
      </c>
      <c r="CP44">
        <f>IF(CD44&lt;=0,0,ROUND(MIN(CD44,MAX(0,$F44-SUMPRODUCT(($AT$3:$BE$3&lt;AT$3)*$CD44:$CO44))),2))</f>
        <v/>
      </c>
      <c r="CQ44">
        <f>IF(CE44&lt;=0,0,ROUND(MIN(CE44,MAX(0,$F44-SUMPRODUCT(($AT$3:$BE$3&lt;AU$3)*$CD44:$CO44))),2))</f>
        <v/>
      </c>
      <c r="CR44">
        <f>IF(CF44&lt;=0,0,ROUND(MIN(CF44,MAX(0,$F44-SUMPRODUCT(($AT$3:$BE$3&lt;AV$3)*$CD44:$CO44))),2))</f>
        <v/>
      </c>
      <c r="CS44">
        <f>IF(CG44&lt;=0,0,ROUND(MIN(CG44,MAX(0,$F44-SUMPRODUCT(($AT$3:$BE$3&lt;AW$3)*$CD44:$CO44))),2))</f>
        <v/>
      </c>
      <c r="CT44">
        <f>IF(CH44&lt;=0,0,ROUND(MIN(CH44,MAX(0,$F44-SUMPRODUCT(($AT$3:$BE$3&lt;AX$3)*$CD44:$CO44))),2))</f>
        <v/>
      </c>
      <c r="CU44">
        <f>IF(CI44&lt;=0,0,ROUND(MIN(CI44,MAX(0,$F44-SUMPRODUCT(($AT$3:$BE$3&lt;AY$3)*$CD44:$CO44))),2))</f>
        <v/>
      </c>
      <c r="CV44">
        <f>IF(CJ44&lt;=0,0,ROUND(MIN(CJ44,MAX(0,$F44-SUMPRODUCT(($AT$3:$BE$3&lt;AZ$3)*$CD44:$CO44))),2))</f>
        <v/>
      </c>
      <c r="CW44">
        <f>IF(CK44&lt;=0,0,ROUND(MIN(CK44,MAX(0,$F44-SUMPRODUCT(($AT$3:$BE$3&lt;BA$3)*$CD44:$CO44))),2))</f>
        <v/>
      </c>
      <c r="CX44">
        <f>IF(CL44&lt;=0,0,ROUND(MIN(CL44,MAX(0,$F44-SUMPRODUCT(($AT$3:$BE$3&lt;BB$3)*$CD44:$CO44))),2))</f>
        <v/>
      </c>
      <c r="CY44">
        <f>IF(CM44&lt;=0,0,ROUND(MIN(CM44,MAX(0,$F44-SUMPRODUCT(($AT$3:$BE$3&lt;BC$3)*$CD44:$CO44))),2))</f>
        <v/>
      </c>
      <c r="CZ44">
        <f>IF(CN44&lt;=0,0,ROUND(MIN(CN44,MAX(0,$F44-SUMPRODUCT(($AT$3:$BE$3&lt;BD$3)*$CD44:$CO44))),2))</f>
        <v/>
      </c>
      <c r="DA44">
        <f>IF(CO44&lt;=0,0,ROUND(MIN(CO44,MAX(0,$F44-SUMPRODUCT(($AT$3:$BE$3&lt;BE$3)*$CD44:$CO44))),2))</f>
        <v/>
      </c>
      <c r="DB44">
        <f>ROUND(AH44-CP44,2)</f>
        <v/>
      </c>
      <c r="DC44">
        <f>ROUND(AI44-CQ44,2)</f>
        <v/>
      </c>
      <c r="DD44">
        <f>ROUND(AJ44-CR44,2)</f>
        <v/>
      </c>
      <c r="DE44">
        <f>ROUND(AK44-CS44,2)</f>
        <v/>
      </c>
      <c r="DF44">
        <f>ROUND(AL44-CT44,2)</f>
        <v/>
      </c>
      <c r="DG44">
        <f>ROUND(AM44-CU44,2)</f>
        <v/>
      </c>
      <c r="DH44">
        <f>ROUND(AN44-CV44,2)</f>
        <v/>
      </c>
      <c r="DI44">
        <f>ROUND(AO44-CW44,2)</f>
        <v/>
      </c>
      <c r="DJ44">
        <f>ROUND(AP44-CX44,2)</f>
        <v/>
      </c>
      <c r="DK44">
        <f>ROUND(AQ44-CY44,2)</f>
        <v/>
      </c>
      <c r="DL44">
        <f>ROUND(AR44-CZ44,2)</f>
        <v/>
      </c>
      <c r="DM44">
        <f>ROUND(AS44-DA44,2)</f>
        <v/>
      </c>
      <c r="DN44">
        <f>MAX(0,ROUND($F44-SUM(CP44:DA44),2))</f>
        <v/>
      </c>
    </row>
    <row r="45">
      <c r="A45" t="n">
        <v>40</v>
      </c>
      <c r="B45" s="29">
        <f>Months!B45</f>
        <v/>
      </c>
      <c r="C45">
        <f>Months!C45</f>
        <v/>
      </c>
      <c r="D45">
        <f>Months!D45</f>
        <v/>
      </c>
      <c r="E45">
        <f>SUM(V45:AG45)</f>
        <v/>
      </c>
      <c r="F45">
        <f>MAX(0,ROUND(C45+D45-E45,2))</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f>IF(AH45&lt;=0,0,ROUND(CP45+MIN(DB45,MAX(0,$DN45-SUMPRODUCT((($BR45:$CC45&gt;BR45)+($BR45:$CC45=BR45)*($AT$2:$BE$2&lt;AT$2))*$DB45:$DM45))),2))</f>
        <v/>
      </c>
      <c r="AU45">
        <f>IF(AI45&lt;=0,0,ROUND(CQ45+MIN(DC45,MAX(0,$DN45-SUMPRODUCT((($BR45:$CC45&gt;BS45)+($BR45:$CC45=BS45)*($AT$2:$BE$2&lt;AU$2))*$DB45:$DM45))),2))</f>
        <v/>
      </c>
      <c r="AV45">
        <f>IF(AJ45&lt;=0,0,ROUND(CR45+MIN(DD45,MAX(0,$DN45-SUMPRODUCT((($BR45:$CC45&gt;BT45)+($BR45:$CC45=BT45)*($AT$2:$BE$2&lt;AV$2))*$DB45:$DM45))),2))</f>
        <v/>
      </c>
      <c r="AW45">
        <f>IF(AK45&lt;=0,0,ROUND(CS45+MIN(DE45,MAX(0,$DN45-SUMPRODUCT((($BR45:$CC45&gt;BU45)+($BR45:$CC45=BU45)*($AT$2:$BE$2&lt;AW$2))*$DB45:$DM45))),2))</f>
        <v/>
      </c>
      <c r="AX45">
        <f>IF(AL45&lt;=0,0,ROUND(CT45+MIN(DF45,MAX(0,$DN45-SUMPRODUCT((($BR45:$CC45&gt;BV45)+($BR45:$CC45=BV45)*($AT$2:$BE$2&lt;AX$2))*$DB45:$DM45))),2))</f>
        <v/>
      </c>
      <c r="AY45">
        <f>IF(AM45&lt;=0,0,ROUND(CU45+MIN(DG45,MAX(0,$DN45-SUMPRODUCT((($BR45:$CC45&gt;BW45)+($BR45:$CC45=BW45)*($AT$2:$BE$2&lt;AY$2))*$DB45:$DM45))),2))</f>
        <v/>
      </c>
      <c r="AZ45">
        <f>IF(AN45&lt;=0,0,ROUND(CV45+MIN(DH45,MAX(0,$DN45-SUMPRODUCT((($BR45:$CC45&gt;BX45)+($BR45:$CC45=BX45)*($AT$2:$BE$2&lt;AZ$2))*$DB45:$DM45))),2))</f>
        <v/>
      </c>
      <c r="BA45">
        <f>IF(AO45&lt;=0,0,ROUND(CW45+MIN(DI45,MAX(0,$DN45-SUMPRODUCT((($BR45:$CC45&gt;BY45)+($BR45:$CC45=BY45)*($AT$2:$BE$2&lt;BA$2))*$DB45:$DM45))),2))</f>
        <v/>
      </c>
      <c r="BB45">
        <f>IF(AP45&lt;=0,0,ROUND(CX45+MIN(DJ45,MAX(0,$DN45-SUMPRODUCT((($BR45:$CC45&gt;BZ45)+($BR45:$CC45=BZ45)*($AT$2:$BE$2&lt;BB$2))*$DB45:$DM45))),2))</f>
        <v/>
      </c>
      <c r="BC45">
        <f>IF(AQ45&lt;=0,0,ROUND(CY45+MIN(DK45,MAX(0,$DN45-SUMPRODUCT((($BR45:$CC45&gt;CA45)+($BR45:$CC45=CA45)*($AT$2:$BE$2&lt;BC$2))*$DB45:$DM45))),2))</f>
        <v/>
      </c>
      <c r="BD45">
        <f>IF(AR45&lt;=0,0,ROUND(CZ45+MIN(DL45,MAX(0,$DN45-SUMPRODUCT((($BR45:$CC45&gt;CB45)+($BR45:$CC45=CB45)*($AT$2:$BE$2&lt;BD$2))*$DB45:$DM45))),2))</f>
        <v/>
      </c>
      <c r="BE45">
        <f>IF(AS45&lt;=0,0,ROUND(DA45+MIN(DM45,MAX(0,$DN45-SUMPRODUCT((($BR45:$CC45&gt;CC45)+($BR45:$CC45=CC45)*($AT$2:$BE$2&lt;BE$2))*$DB45:$DM45))),2))</f>
        <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c r="BR45">
        <f>ROUND(IF($A45&lt;=Debts!$M$5,Debts!$X$5,Debts!$Y$5)*100000,0)*1000000+ROUND(Debts!$Y$5*100000,0)</f>
        <v/>
      </c>
      <c r="BS45">
        <f>ROUND(IF($A45&lt;=Debts!$M$6,Debts!$X$6,Debts!$Y$6)*100000,0)*1000000+ROUND(Debts!$Y$6*100000,0)</f>
        <v/>
      </c>
      <c r="BT45">
        <f>ROUND(IF($A45&lt;=Debts!$M$7,Debts!$X$7,Debts!$Y$7)*100000,0)*1000000+ROUND(Debts!$Y$7*100000,0)</f>
        <v/>
      </c>
      <c r="BU45">
        <f>ROUND(IF($A45&lt;=Debts!$M$8,Debts!$X$8,Debts!$Y$8)*100000,0)*1000000+ROUND(Debts!$Y$8*100000,0)</f>
        <v/>
      </c>
      <c r="BV45">
        <f>ROUND(IF($A45&lt;=Debts!$M$9,Debts!$X$9,Debts!$Y$9)*100000,0)*1000000+ROUND(Debts!$Y$9*100000,0)</f>
        <v/>
      </c>
      <c r="BW45">
        <f>ROUND(IF($A45&lt;=Debts!$M$10,Debts!$X$10,Debts!$Y$10)*100000,0)*1000000+ROUND(Debts!$Y$10*100000,0)</f>
        <v/>
      </c>
      <c r="BX45">
        <f>ROUND(IF($A45&lt;=Debts!$M$11,Debts!$X$11,Debts!$Y$11)*100000,0)*1000000+ROUND(Debts!$Y$11*100000,0)</f>
        <v/>
      </c>
      <c r="BY45">
        <f>ROUND(IF($A45&lt;=Debts!$M$12,Debts!$X$12,Debts!$Y$12)*100000,0)*1000000+ROUND(Debts!$Y$12*100000,0)</f>
        <v/>
      </c>
      <c r="BZ45">
        <f>ROUND(IF($A45&lt;=Debts!$M$13,Debts!$X$13,Debts!$Y$13)*100000,0)*1000000+ROUND(Debts!$Y$13*100000,0)</f>
        <v/>
      </c>
      <c r="CA45">
        <f>ROUND(IF($A45&lt;=Debts!$M$14,Debts!$X$14,Debts!$Y$14)*100000,0)*1000000+ROUND(Debts!$Y$14*100000,0)</f>
        <v/>
      </c>
      <c r="CB45">
        <f>ROUND(IF($A45&lt;=Debts!$M$15,Debts!$X$15,Debts!$Y$15)*100000,0)*1000000+ROUND(Debts!$Y$15*100000,0)</f>
        <v/>
      </c>
      <c r="CC45">
        <f>ROUND(IF($A45&lt;=Debts!$M$16,Debts!$X$16,Debts!$Y$16)*100000,0)*1000000+ROUND(Debts!$Y$16*100000,0)</f>
        <v/>
      </c>
      <c r="CD45">
        <f>IF(OR(AH45&lt;=0,Debts!$AC$5=0,$A45&gt;Debts!$M$5),0,MIN(AH45,MAX(0,ROUNDUP(IF(Debts!$X$5=0,(BF44+J45)/(Debts!$M$5-$A45+1),BF44*(Debts!$X$5/12)/(1-(1+Debts!$X$5/12)^(-(Debts!$M$5-$A45+1)))),2)-V45)))</f>
        <v/>
      </c>
      <c r="CE45">
        <f>IF(OR(AI45&lt;=0,Debts!$AC$6=0,$A45&gt;Debts!$M$6),0,MIN(AI45,MAX(0,ROUNDUP(IF(Debts!$X$6=0,(BG44+K45)/(Debts!$M$6-$A45+1),BG44*(Debts!$X$6/12)/(1-(1+Debts!$X$6/12)^(-(Debts!$M$6-$A45+1)))),2)-W45)))</f>
        <v/>
      </c>
      <c r="CF45">
        <f>IF(OR(AJ45&lt;=0,Debts!$AC$7=0,$A45&gt;Debts!$M$7),0,MIN(AJ45,MAX(0,ROUNDUP(IF(Debts!$X$7=0,(BH44+L45)/(Debts!$M$7-$A45+1),BH44*(Debts!$X$7/12)/(1-(1+Debts!$X$7/12)^(-(Debts!$M$7-$A45+1)))),2)-X45)))</f>
        <v/>
      </c>
      <c r="CG45">
        <f>IF(OR(AK45&lt;=0,Debts!$AC$8=0,$A45&gt;Debts!$M$8),0,MIN(AK45,MAX(0,ROUNDUP(IF(Debts!$X$8=0,(BI44+M45)/(Debts!$M$8-$A45+1),BI44*(Debts!$X$8/12)/(1-(1+Debts!$X$8/12)^(-(Debts!$M$8-$A45+1)))),2)-Y45)))</f>
        <v/>
      </c>
      <c r="CH45">
        <f>IF(OR(AL45&lt;=0,Debts!$AC$9=0,$A45&gt;Debts!$M$9),0,MIN(AL45,MAX(0,ROUNDUP(IF(Debts!$X$9=0,(BJ44+N45)/(Debts!$M$9-$A45+1),BJ44*(Debts!$X$9/12)/(1-(1+Debts!$X$9/12)^(-(Debts!$M$9-$A45+1)))),2)-Z45)))</f>
        <v/>
      </c>
      <c r="CI45">
        <f>IF(OR(AM45&lt;=0,Debts!$AC$10=0,$A45&gt;Debts!$M$10),0,MIN(AM45,MAX(0,ROUNDUP(IF(Debts!$X$10=0,(BK44+O45)/(Debts!$M$10-$A45+1),BK44*(Debts!$X$10/12)/(1-(1+Debts!$X$10/12)^(-(Debts!$M$10-$A45+1)))),2)-AA45)))</f>
        <v/>
      </c>
      <c r="CJ45">
        <f>IF(OR(AN45&lt;=0,Debts!$AC$11=0,$A45&gt;Debts!$M$11),0,MIN(AN45,MAX(0,ROUNDUP(IF(Debts!$X$11=0,(BL44+P45)/(Debts!$M$11-$A45+1),BL44*(Debts!$X$11/12)/(1-(1+Debts!$X$11/12)^(-(Debts!$M$11-$A45+1)))),2)-AB45)))</f>
        <v/>
      </c>
      <c r="CK45">
        <f>IF(OR(AO45&lt;=0,Debts!$AC$12=0,$A45&gt;Debts!$M$12),0,MIN(AO45,MAX(0,ROUNDUP(IF(Debts!$X$12=0,(BM44+Q45)/(Debts!$M$12-$A45+1),BM44*(Debts!$X$12/12)/(1-(1+Debts!$X$12/12)^(-(Debts!$M$12-$A45+1)))),2)-AC45)))</f>
        <v/>
      </c>
      <c r="CL45">
        <f>IF(OR(AP45&lt;=0,Debts!$AC$13=0,$A45&gt;Debts!$M$13),0,MIN(AP45,MAX(0,ROUNDUP(IF(Debts!$X$13=0,(BN44+R45)/(Debts!$M$13-$A45+1),BN44*(Debts!$X$13/12)/(1-(1+Debts!$X$13/12)^(-(Debts!$M$13-$A45+1)))),2)-AD45)))</f>
        <v/>
      </c>
      <c r="CM45">
        <f>IF(OR(AQ45&lt;=0,Debts!$AC$14=0,$A45&gt;Debts!$M$14),0,MIN(AQ45,MAX(0,ROUNDUP(IF(Debts!$X$14=0,(BO44+S45)/(Debts!$M$14-$A45+1),BO44*(Debts!$X$14/12)/(1-(1+Debts!$X$14/12)^(-(Debts!$M$14-$A45+1)))),2)-AE45)))</f>
        <v/>
      </c>
      <c r="CN45">
        <f>IF(OR(AR45&lt;=0,Debts!$AC$15=0,$A45&gt;Debts!$M$15),0,MIN(AR45,MAX(0,ROUNDUP(IF(Debts!$X$15=0,(BP44+T45)/(Debts!$M$15-$A45+1),BP44*(Debts!$X$15/12)/(1-(1+Debts!$X$15/12)^(-(Debts!$M$15-$A45+1)))),2)-AF45)))</f>
        <v/>
      </c>
      <c r="CO45">
        <f>IF(OR(AS45&lt;=0,Debts!$AC$16=0,$A45&gt;Debts!$M$16),0,MIN(AS45,MAX(0,ROUNDUP(IF(Debts!$X$16=0,(BQ44+U45)/(Debts!$M$16-$A45+1),BQ44*(Debts!$X$16/12)/(1-(1+Debts!$X$16/12)^(-(Debts!$M$16-$A45+1)))),2)-AG45)))</f>
        <v/>
      </c>
      <c r="CP45">
        <f>IF(CD45&lt;=0,0,ROUND(MIN(CD45,MAX(0,$F45-SUMPRODUCT(($AT$3:$BE$3&lt;AT$3)*$CD45:$CO45))),2))</f>
        <v/>
      </c>
      <c r="CQ45">
        <f>IF(CE45&lt;=0,0,ROUND(MIN(CE45,MAX(0,$F45-SUMPRODUCT(($AT$3:$BE$3&lt;AU$3)*$CD45:$CO45))),2))</f>
        <v/>
      </c>
      <c r="CR45">
        <f>IF(CF45&lt;=0,0,ROUND(MIN(CF45,MAX(0,$F45-SUMPRODUCT(($AT$3:$BE$3&lt;AV$3)*$CD45:$CO45))),2))</f>
        <v/>
      </c>
      <c r="CS45">
        <f>IF(CG45&lt;=0,0,ROUND(MIN(CG45,MAX(0,$F45-SUMPRODUCT(($AT$3:$BE$3&lt;AW$3)*$CD45:$CO45))),2))</f>
        <v/>
      </c>
      <c r="CT45">
        <f>IF(CH45&lt;=0,0,ROUND(MIN(CH45,MAX(0,$F45-SUMPRODUCT(($AT$3:$BE$3&lt;AX$3)*$CD45:$CO45))),2))</f>
        <v/>
      </c>
      <c r="CU45">
        <f>IF(CI45&lt;=0,0,ROUND(MIN(CI45,MAX(0,$F45-SUMPRODUCT(($AT$3:$BE$3&lt;AY$3)*$CD45:$CO45))),2))</f>
        <v/>
      </c>
      <c r="CV45">
        <f>IF(CJ45&lt;=0,0,ROUND(MIN(CJ45,MAX(0,$F45-SUMPRODUCT(($AT$3:$BE$3&lt;AZ$3)*$CD45:$CO45))),2))</f>
        <v/>
      </c>
      <c r="CW45">
        <f>IF(CK45&lt;=0,0,ROUND(MIN(CK45,MAX(0,$F45-SUMPRODUCT(($AT$3:$BE$3&lt;BA$3)*$CD45:$CO45))),2))</f>
        <v/>
      </c>
      <c r="CX45">
        <f>IF(CL45&lt;=0,0,ROUND(MIN(CL45,MAX(0,$F45-SUMPRODUCT(($AT$3:$BE$3&lt;BB$3)*$CD45:$CO45))),2))</f>
        <v/>
      </c>
      <c r="CY45">
        <f>IF(CM45&lt;=0,0,ROUND(MIN(CM45,MAX(0,$F45-SUMPRODUCT(($AT$3:$BE$3&lt;BC$3)*$CD45:$CO45))),2))</f>
        <v/>
      </c>
      <c r="CZ45">
        <f>IF(CN45&lt;=0,0,ROUND(MIN(CN45,MAX(0,$F45-SUMPRODUCT(($AT$3:$BE$3&lt;BD$3)*$CD45:$CO45))),2))</f>
        <v/>
      </c>
      <c r="DA45">
        <f>IF(CO45&lt;=0,0,ROUND(MIN(CO45,MAX(0,$F45-SUMPRODUCT(($AT$3:$BE$3&lt;BE$3)*$CD45:$CO45))),2))</f>
        <v/>
      </c>
      <c r="DB45">
        <f>ROUND(AH45-CP45,2)</f>
        <v/>
      </c>
      <c r="DC45">
        <f>ROUND(AI45-CQ45,2)</f>
        <v/>
      </c>
      <c r="DD45">
        <f>ROUND(AJ45-CR45,2)</f>
        <v/>
      </c>
      <c r="DE45">
        <f>ROUND(AK45-CS45,2)</f>
        <v/>
      </c>
      <c r="DF45">
        <f>ROUND(AL45-CT45,2)</f>
        <v/>
      </c>
      <c r="DG45">
        <f>ROUND(AM45-CU45,2)</f>
        <v/>
      </c>
      <c r="DH45">
        <f>ROUND(AN45-CV45,2)</f>
        <v/>
      </c>
      <c r="DI45">
        <f>ROUND(AO45-CW45,2)</f>
        <v/>
      </c>
      <c r="DJ45">
        <f>ROUND(AP45-CX45,2)</f>
        <v/>
      </c>
      <c r="DK45">
        <f>ROUND(AQ45-CY45,2)</f>
        <v/>
      </c>
      <c r="DL45">
        <f>ROUND(AR45-CZ45,2)</f>
        <v/>
      </c>
      <c r="DM45">
        <f>ROUND(AS45-DA45,2)</f>
        <v/>
      </c>
      <c r="DN45">
        <f>MAX(0,ROUND($F45-SUM(CP45:DA45),2))</f>
        <v/>
      </c>
    </row>
    <row r="46">
      <c r="A46" t="n">
        <v>41</v>
      </c>
      <c r="B46" s="29">
        <f>Months!B46</f>
        <v/>
      </c>
      <c r="C46">
        <f>Months!C46</f>
        <v/>
      </c>
      <c r="D46">
        <f>Months!D46</f>
        <v/>
      </c>
      <c r="E46">
        <f>SUM(V46:AG46)</f>
        <v/>
      </c>
      <c r="F46">
        <f>MAX(0,ROUND(C46+D46-E46,2))</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f>IF(AH46&lt;=0,0,ROUND(CP46+MIN(DB46,MAX(0,$DN46-SUMPRODUCT((($BR46:$CC46&gt;BR46)+($BR46:$CC46=BR46)*($AT$2:$BE$2&lt;AT$2))*$DB46:$DM46))),2))</f>
        <v/>
      </c>
      <c r="AU46">
        <f>IF(AI46&lt;=0,0,ROUND(CQ46+MIN(DC46,MAX(0,$DN46-SUMPRODUCT((($BR46:$CC46&gt;BS46)+($BR46:$CC46=BS46)*($AT$2:$BE$2&lt;AU$2))*$DB46:$DM46))),2))</f>
        <v/>
      </c>
      <c r="AV46">
        <f>IF(AJ46&lt;=0,0,ROUND(CR46+MIN(DD46,MAX(0,$DN46-SUMPRODUCT((($BR46:$CC46&gt;BT46)+($BR46:$CC46=BT46)*($AT$2:$BE$2&lt;AV$2))*$DB46:$DM46))),2))</f>
        <v/>
      </c>
      <c r="AW46">
        <f>IF(AK46&lt;=0,0,ROUND(CS46+MIN(DE46,MAX(0,$DN46-SUMPRODUCT((($BR46:$CC46&gt;BU46)+($BR46:$CC46=BU46)*($AT$2:$BE$2&lt;AW$2))*$DB46:$DM46))),2))</f>
        <v/>
      </c>
      <c r="AX46">
        <f>IF(AL46&lt;=0,0,ROUND(CT46+MIN(DF46,MAX(0,$DN46-SUMPRODUCT((($BR46:$CC46&gt;BV46)+($BR46:$CC46=BV46)*($AT$2:$BE$2&lt;AX$2))*$DB46:$DM46))),2))</f>
        <v/>
      </c>
      <c r="AY46">
        <f>IF(AM46&lt;=0,0,ROUND(CU46+MIN(DG46,MAX(0,$DN46-SUMPRODUCT((($BR46:$CC46&gt;BW46)+($BR46:$CC46=BW46)*($AT$2:$BE$2&lt;AY$2))*$DB46:$DM46))),2))</f>
        <v/>
      </c>
      <c r="AZ46">
        <f>IF(AN46&lt;=0,0,ROUND(CV46+MIN(DH46,MAX(0,$DN46-SUMPRODUCT((($BR46:$CC46&gt;BX46)+($BR46:$CC46=BX46)*($AT$2:$BE$2&lt;AZ$2))*$DB46:$DM46))),2))</f>
        <v/>
      </c>
      <c r="BA46">
        <f>IF(AO46&lt;=0,0,ROUND(CW46+MIN(DI46,MAX(0,$DN46-SUMPRODUCT((($BR46:$CC46&gt;BY46)+($BR46:$CC46=BY46)*($AT$2:$BE$2&lt;BA$2))*$DB46:$DM46))),2))</f>
        <v/>
      </c>
      <c r="BB46">
        <f>IF(AP46&lt;=0,0,ROUND(CX46+MIN(DJ46,MAX(0,$DN46-SUMPRODUCT((($BR46:$CC46&gt;BZ46)+($BR46:$CC46=BZ46)*($AT$2:$BE$2&lt;BB$2))*$DB46:$DM46))),2))</f>
        <v/>
      </c>
      <c r="BC46">
        <f>IF(AQ46&lt;=0,0,ROUND(CY46+MIN(DK46,MAX(0,$DN46-SUMPRODUCT((($BR46:$CC46&gt;CA46)+($BR46:$CC46=CA46)*($AT$2:$BE$2&lt;BC$2))*$DB46:$DM46))),2))</f>
        <v/>
      </c>
      <c r="BD46">
        <f>IF(AR46&lt;=0,0,ROUND(CZ46+MIN(DL46,MAX(0,$DN46-SUMPRODUCT((($BR46:$CC46&gt;CB46)+($BR46:$CC46=CB46)*($AT$2:$BE$2&lt;BD$2))*$DB46:$DM46))),2))</f>
        <v/>
      </c>
      <c r="BE46">
        <f>IF(AS46&lt;=0,0,ROUND(DA46+MIN(DM46,MAX(0,$DN46-SUMPRODUCT((($BR46:$CC46&gt;CC46)+($BR46:$CC46=CC46)*($AT$2:$BE$2&lt;BE$2))*$DB46:$DM46))),2))</f>
        <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c r="BR46">
        <f>ROUND(IF($A46&lt;=Debts!$M$5,Debts!$X$5,Debts!$Y$5)*100000,0)*1000000+ROUND(Debts!$Y$5*100000,0)</f>
        <v/>
      </c>
      <c r="BS46">
        <f>ROUND(IF($A46&lt;=Debts!$M$6,Debts!$X$6,Debts!$Y$6)*100000,0)*1000000+ROUND(Debts!$Y$6*100000,0)</f>
        <v/>
      </c>
      <c r="BT46">
        <f>ROUND(IF($A46&lt;=Debts!$M$7,Debts!$X$7,Debts!$Y$7)*100000,0)*1000000+ROUND(Debts!$Y$7*100000,0)</f>
        <v/>
      </c>
      <c r="BU46">
        <f>ROUND(IF($A46&lt;=Debts!$M$8,Debts!$X$8,Debts!$Y$8)*100000,0)*1000000+ROUND(Debts!$Y$8*100000,0)</f>
        <v/>
      </c>
      <c r="BV46">
        <f>ROUND(IF($A46&lt;=Debts!$M$9,Debts!$X$9,Debts!$Y$9)*100000,0)*1000000+ROUND(Debts!$Y$9*100000,0)</f>
        <v/>
      </c>
      <c r="BW46">
        <f>ROUND(IF($A46&lt;=Debts!$M$10,Debts!$X$10,Debts!$Y$10)*100000,0)*1000000+ROUND(Debts!$Y$10*100000,0)</f>
        <v/>
      </c>
      <c r="BX46">
        <f>ROUND(IF($A46&lt;=Debts!$M$11,Debts!$X$11,Debts!$Y$11)*100000,0)*1000000+ROUND(Debts!$Y$11*100000,0)</f>
        <v/>
      </c>
      <c r="BY46">
        <f>ROUND(IF($A46&lt;=Debts!$M$12,Debts!$X$12,Debts!$Y$12)*100000,0)*1000000+ROUND(Debts!$Y$12*100000,0)</f>
        <v/>
      </c>
      <c r="BZ46">
        <f>ROUND(IF($A46&lt;=Debts!$M$13,Debts!$X$13,Debts!$Y$13)*100000,0)*1000000+ROUND(Debts!$Y$13*100000,0)</f>
        <v/>
      </c>
      <c r="CA46">
        <f>ROUND(IF($A46&lt;=Debts!$M$14,Debts!$X$14,Debts!$Y$14)*100000,0)*1000000+ROUND(Debts!$Y$14*100000,0)</f>
        <v/>
      </c>
      <c r="CB46">
        <f>ROUND(IF($A46&lt;=Debts!$M$15,Debts!$X$15,Debts!$Y$15)*100000,0)*1000000+ROUND(Debts!$Y$15*100000,0)</f>
        <v/>
      </c>
      <c r="CC46">
        <f>ROUND(IF($A46&lt;=Debts!$M$16,Debts!$X$16,Debts!$Y$16)*100000,0)*1000000+ROUND(Debts!$Y$16*100000,0)</f>
        <v/>
      </c>
      <c r="CD46">
        <f>IF(OR(AH46&lt;=0,Debts!$AC$5=0,$A46&gt;Debts!$M$5),0,MIN(AH46,MAX(0,ROUNDUP(IF(Debts!$X$5=0,(BF45+J46)/(Debts!$M$5-$A46+1),BF45*(Debts!$X$5/12)/(1-(1+Debts!$X$5/12)^(-(Debts!$M$5-$A46+1)))),2)-V46)))</f>
        <v/>
      </c>
      <c r="CE46">
        <f>IF(OR(AI46&lt;=0,Debts!$AC$6=0,$A46&gt;Debts!$M$6),0,MIN(AI46,MAX(0,ROUNDUP(IF(Debts!$X$6=0,(BG45+K46)/(Debts!$M$6-$A46+1),BG45*(Debts!$X$6/12)/(1-(1+Debts!$X$6/12)^(-(Debts!$M$6-$A46+1)))),2)-W46)))</f>
        <v/>
      </c>
      <c r="CF46">
        <f>IF(OR(AJ46&lt;=0,Debts!$AC$7=0,$A46&gt;Debts!$M$7),0,MIN(AJ46,MAX(0,ROUNDUP(IF(Debts!$X$7=0,(BH45+L46)/(Debts!$M$7-$A46+1),BH45*(Debts!$X$7/12)/(1-(1+Debts!$X$7/12)^(-(Debts!$M$7-$A46+1)))),2)-X46)))</f>
        <v/>
      </c>
      <c r="CG46">
        <f>IF(OR(AK46&lt;=0,Debts!$AC$8=0,$A46&gt;Debts!$M$8),0,MIN(AK46,MAX(0,ROUNDUP(IF(Debts!$X$8=0,(BI45+M46)/(Debts!$M$8-$A46+1),BI45*(Debts!$X$8/12)/(1-(1+Debts!$X$8/12)^(-(Debts!$M$8-$A46+1)))),2)-Y46)))</f>
        <v/>
      </c>
      <c r="CH46">
        <f>IF(OR(AL46&lt;=0,Debts!$AC$9=0,$A46&gt;Debts!$M$9),0,MIN(AL46,MAX(0,ROUNDUP(IF(Debts!$X$9=0,(BJ45+N46)/(Debts!$M$9-$A46+1),BJ45*(Debts!$X$9/12)/(1-(1+Debts!$X$9/12)^(-(Debts!$M$9-$A46+1)))),2)-Z46)))</f>
        <v/>
      </c>
      <c r="CI46">
        <f>IF(OR(AM46&lt;=0,Debts!$AC$10=0,$A46&gt;Debts!$M$10),0,MIN(AM46,MAX(0,ROUNDUP(IF(Debts!$X$10=0,(BK45+O46)/(Debts!$M$10-$A46+1),BK45*(Debts!$X$10/12)/(1-(1+Debts!$X$10/12)^(-(Debts!$M$10-$A46+1)))),2)-AA46)))</f>
        <v/>
      </c>
      <c r="CJ46">
        <f>IF(OR(AN46&lt;=0,Debts!$AC$11=0,$A46&gt;Debts!$M$11),0,MIN(AN46,MAX(0,ROUNDUP(IF(Debts!$X$11=0,(BL45+P46)/(Debts!$M$11-$A46+1),BL45*(Debts!$X$11/12)/(1-(1+Debts!$X$11/12)^(-(Debts!$M$11-$A46+1)))),2)-AB46)))</f>
        <v/>
      </c>
      <c r="CK46">
        <f>IF(OR(AO46&lt;=0,Debts!$AC$12=0,$A46&gt;Debts!$M$12),0,MIN(AO46,MAX(0,ROUNDUP(IF(Debts!$X$12=0,(BM45+Q46)/(Debts!$M$12-$A46+1),BM45*(Debts!$X$12/12)/(1-(1+Debts!$X$12/12)^(-(Debts!$M$12-$A46+1)))),2)-AC46)))</f>
        <v/>
      </c>
      <c r="CL46">
        <f>IF(OR(AP46&lt;=0,Debts!$AC$13=0,$A46&gt;Debts!$M$13),0,MIN(AP46,MAX(0,ROUNDUP(IF(Debts!$X$13=0,(BN45+R46)/(Debts!$M$13-$A46+1),BN45*(Debts!$X$13/12)/(1-(1+Debts!$X$13/12)^(-(Debts!$M$13-$A46+1)))),2)-AD46)))</f>
        <v/>
      </c>
      <c r="CM46">
        <f>IF(OR(AQ46&lt;=0,Debts!$AC$14=0,$A46&gt;Debts!$M$14),0,MIN(AQ46,MAX(0,ROUNDUP(IF(Debts!$X$14=0,(BO45+S46)/(Debts!$M$14-$A46+1),BO45*(Debts!$X$14/12)/(1-(1+Debts!$X$14/12)^(-(Debts!$M$14-$A46+1)))),2)-AE46)))</f>
        <v/>
      </c>
      <c r="CN46">
        <f>IF(OR(AR46&lt;=0,Debts!$AC$15=0,$A46&gt;Debts!$M$15),0,MIN(AR46,MAX(0,ROUNDUP(IF(Debts!$X$15=0,(BP45+T46)/(Debts!$M$15-$A46+1),BP45*(Debts!$X$15/12)/(1-(1+Debts!$X$15/12)^(-(Debts!$M$15-$A46+1)))),2)-AF46)))</f>
        <v/>
      </c>
      <c r="CO46">
        <f>IF(OR(AS46&lt;=0,Debts!$AC$16=0,$A46&gt;Debts!$M$16),0,MIN(AS46,MAX(0,ROUNDUP(IF(Debts!$X$16=0,(BQ45+U46)/(Debts!$M$16-$A46+1),BQ45*(Debts!$X$16/12)/(1-(1+Debts!$X$16/12)^(-(Debts!$M$16-$A46+1)))),2)-AG46)))</f>
        <v/>
      </c>
      <c r="CP46">
        <f>IF(CD46&lt;=0,0,ROUND(MIN(CD46,MAX(0,$F46-SUMPRODUCT(($AT$3:$BE$3&lt;AT$3)*$CD46:$CO46))),2))</f>
        <v/>
      </c>
      <c r="CQ46">
        <f>IF(CE46&lt;=0,0,ROUND(MIN(CE46,MAX(0,$F46-SUMPRODUCT(($AT$3:$BE$3&lt;AU$3)*$CD46:$CO46))),2))</f>
        <v/>
      </c>
      <c r="CR46">
        <f>IF(CF46&lt;=0,0,ROUND(MIN(CF46,MAX(0,$F46-SUMPRODUCT(($AT$3:$BE$3&lt;AV$3)*$CD46:$CO46))),2))</f>
        <v/>
      </c>
      <c r="CS46">
        <f>IF(CG46&lt;=0,0,ROUND(MIN(CG46,MAX(0,$F46-SUMPRODUCT(($AT$3:$BE$3&lt;AW$3)*$CD46:$CO46))),2))</f>
        <v/>
      </c>
      <c r="CT46">
        <f>IF(CH46&lt;=0,0,ROUND(MIN(CH46,MAX(0,$F46-SUMPRODUCT(($AT$3:$BE$3&lt;AX$3)*$CD46:$CO46))),2))</f>
        <v/>
      </c>
      <c r="CU46">
        <f>IF(CI46&lt;=0,0,ROUND(MIN(CI46,MAX(0,$F46-SUMPRODUCT(($AT$3:$BE$3&lt;AY$3)*$CD46:$CO46))),2))</f>
        <v/>
      </c>
      <c r="CV46">
        <f>IF(CJ46&lt;=0,0,ROUND(MIN(CJ46,MAX(0,$F46-SUMPRODUCT(($AT$3:$BE$3&lt;AZ$3)*$CD46:$CO46))),2))</f>
        <v/>
      </c>
      <c r="CW46">
        <f>IF(CK46&lt;=0,0,ROUND(MIN(CK46,MAX(0,$F46-SUMPRODUCT(($AT$3:$BE$3&lt;BA$3)*$CD46:$CO46))),2))</f>
        <v/>
      </c>
      <c r="CX46">
        <f>IF(CL46&lt;=0,0,ROUND(MIN(CL46,MAX(0,$F46-SUMPRODUCT(($AT$3:$BE$3&lt;BB$3)*$CD46:$CO46))),2))</f>
        <v/>
      </c>
      <c r="CY46">
        <f>IF(CM46&lt;=0,0,ROUND(MIN(CM46,MAX(0,$F46-SUMPRODUCT(($AT$3:$BE$3&lt;BC$3)*$CD46:$CO46))),2))</f>
        <v/>
      </c>
      <c r="CZ46">
        <f>IF(CN46&lt;=0,0,ROUND(MIN(CN46,MAX(0,$F46-SUMPRODUCT(($AT$3:$BE$3&lt;BD$3)*$CD46:$CO46))),2))</f>
        <v/>
      </c>
      <c r="DA46">
        <f>IF(CO46&lt;=0,0,ROUND(MIN(CO46,MAX(0,$F46-SUMPRODUCT(($AT$3:$BE$3&lt;BE$3)*$CD46:$CO46))),2))</f>
        <v/>
      </c>
      <c r="DB46">
        <f>ROUND(AH46-CP46,2)</f>
        <v/>
      </c>
      <c r="DC46">
        <f>ROUND(AI46-CQ46,2)</f>
        <v/>
      </c>
      <c r="DD46">
        <f>ROUND(AJ46-CR46,2)</f>
        <v/>
      </c>
      <c r="DE46">
        <f>ROUND(AK46-CS46,2)</f>
        <v/>
      </c>
      <c r="DF46">
        <f>ROUND(AL46-CT46,2)</f>
        <v/>
      </c>
      <c r="DG46">
        <f>ROUND(AM46-CU46,2)</f>
        <v/>
      </c>
      <c r="DH46">
        <f>ROUND(AN46-CV46,2)</f>
        <v/>
      </c>
      <c r="DI46">
        <f>ROUND(AO46-CW46,2)</f>
        <v/>
      </c>
      <c r="DJ46">
        <f>ROUND(AP46-CX46,2)</f>
        <v/>
      </c>
      <c r="DK46">
        <f>ROUND(AQ46-CY46,2)</f>
        <v/>
      </c>
      <c r="DL46">
        <f>ROUND(AR46-CZ46,2)</f>
        <v/>
      </c>
      <c r="DM46">
        <f>ROUND(AS46-DA46,2)</f>
        <v/>
      </c>
      <c r="DN46">
        <f>MAX(0,ROUND($F46-SUM(CP46:DA46),2))</f>
        <v/>
      </c>
    </row>
    <row r="47">
      <c r="A47" t="n">
        <v>42</v>
      </c>
      <c r="B47" s="29">
        <f>Months!B47</f>
        <v/>
      </c>
      <c r="C47">
        <f>Months!C47</f>
        <v/>
      </c>
      <c r="D47">
        <f>Months!D47</f>
        <v/>
      </c>
      <c r="E47">
        <f>SUM(V47:AG47)</f>
        <v/>
      </c>
      <c r="F47">
        <f>MAX(0,ROUND(C47+D47-E47,2))</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f>IF(AH47&lt;=0,0,ROUND(CP47+MIN(DB47,MAX(0,$DN47-SUMPRODUCT((($BR47:$CC47&gt;BR47)+($BR47:$CC47=BR47)*($AT$2:$BE$2&lt;AT$2))*$DB47:$DM47))),2))</f>
        <v/>
      </c>
      <c r="AU47">
        <f>IF(AI47&lt;=0,0,ROUND(CQ47+MIN(DC47,MAX(0,$DN47-SUMPRODUCT((($BR47:$CC47&gt;BS47)+($BR47:$CC47=BS47)*($AT$2:$BE$2&lt;AU$2))*$DB47:$DM47))),2))</f>
        <v/>
      </c>
      <c r="AV47">
        <f>IF(AJ47&lt;=0,0,ROUND(CR47+MIN(DD47,MAX(0,$DN47-SUMPRODUCT((($BR47:$CC47&gt;BT47)+($BR47:$CC47=BT47)*($AT$2:$BE$2&lt;AV$2))*$DB47:$DM47))),2))</f>
        <v/>
      </c>
      <c r="AW47">
        <f>IF(AK47&lt;=0,0,ROUND(CS47+MIN(DE47,MAX(0,$DN47-SUMPRODUCT((($BR47:$CC47&gt;BU47)+($BR47:$CC47=BU47)*($AT$2:$BE$2&lt;AW$2))*$DB47:$DM47))),2))</f>
        <v/>
      </c>
      <c r="AX47">
        <f>IF(AL47&lt;=0,0,ROUND(CT47+MIN(DF47,MAX(0,$DN47-SUMPRODUCT((($BR47:$CC47&gt;BV47)+($BR47:$CC47=BV47)*($AT$2:$BE$2&lt;AX$2))*$DB47:$DM47))),2))</f>
        <v/>
      </c>
      <c r="AY47">
        <f>IF(AM47&lt;=0,0,ROUND(CU47+MIN(DG47,MAX(0,$DN47-SUMPRODUCT((($BR47:$CC47&gt;BW47)+($BR47:$CC47=BW47)*($AT$2:$BE$2&lt;AY$2))*$DB47:$DM47))),2))</f>
        <v/>
      </c>
      <c r="AZ47">
        <f>IF(AN47&lt;=0,0,ROUND(CV47+MIN(DH47,MAX(0,$DN47-SUMPRODUCT((($BR47:$CC47&gt;BX47)+($BR47:$CC47=BX47)*($AT$2:$BE$2&lt;AZ$2))*$DB47:$DM47))),2))</f>
        <v/>
      </c>
      <c r="BA47">
        <f>IF(AO47&lt;=0,0,ROUND(CW47+MIN(DI47,MAX(0,$DN47-SUMPRODUCT((($BR47:$CC47&gt;BY47)+($BR47:$CC47=BY47)*($AT$2:$BE$2&lt;BA$2))*$DB47:$DM47))),2))</f>
        <v/>
      </c>
      <c r="BB47">
        <f>IF(AP47&lt;=0,0,ROUND(CX47+MIN(DJ47,MAX(0,$DN47-SUMPRODUCT((($BR47:$CC47&gt;BZ47)+($BR47:$CC47=BZ47)*($AT$2:$BE$2&lt;BB$2))*$DB47:$DM47))),2))</f>
        <v/>
      </c>
      <c r="BC47">
        <f>IF(AQ47&lt;=0,0,ROUND(CY47+MIN(DK47,MAX(0,$DN47-SUMPRODUCT((($BR47:$CC47&gt;CA47)+($BR47:$CC47=CA47)*($AT$2:$BE$2&lt;BC$2))*$DB47:$DM47))),2))</f>
        <v/>
      </c>
      <c r="BD47">
        <f>IF(AR47&lt;=0,0,ROUND(CZ47+MIN(DL47,MAX(0,$DN47-SUMPRODUCT((($BR47:$CC47&gt;CB47)+($BR47:$CC47=CB47)*($AT$2:$BE$2&lt;BD$2))*$DB47:$DM47))),2))</f>
        <v/>
      </c>
      <c r="BE47">
        <f>IF(AS47&lt;=0,0,ROUND(DA47+MIN(DM47,MAX(0,$DN47-SUMPRODUCT((($BR47:$CC47&gt;CC47)+($BR47:$CC47=CC47)*($AT$2:$BE$2&lt;BE$2))*$DB47:$DM47))),2))</f>
        <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c r="BR47">
        <f>ROUND(IF($A47&lt;=Debts!$M$5,Debts!$X$5,Debts!$Y$5)*100000,0)*1000000+ROUND(Debts!$Y$5*100000,0)</f>
        <v/>
      </c>
      <c r="BS47">
        <f>ROUND(IF($A47&lt;=Debts!$M$6,Debts!$X$6,Debts!$Y$6)*100000,0)*1000000+ROUND(Debts!$Y$6*100000,0)</f>
        <v/>
      </c>
      <c r="BT47">
        <f>ROUND(IF($A47&lt;=Debts!$M$7,Debts!$X$7,Debts!$Y$7)*100000,0)*1000000+ROUND(Debts!$Y$7*100000,0)</f>
        <v/>
      </c>
      <c r="BU47">
        <f>ROUND(IF($A47&lt;=Debts!$M$8,Debts!$X$8,Debts!$Y$8)*100000,0)*1000000+ROUND(Debts!$Y$8*100000,0)</f>
        <v/>
      </c>
      <c r="BV47">
        <f>ROUND(IF($A47&lt;=Debts!$M$9,Debts!$X$9,Debts!$Y$9)*100000,0)*1000000+ROUND(Debts!$Y$9*100000,0)</f>
        <v/>
      </c>
      <c r="BW47">
        <f>ROUND(IF($A47&lt;=Debts!$M$10,Debts!$X$10,Debts!$Y$10)*100000,0)*1000000+ROUND(Debts!$Y$10*100000,0)</f>
        <v/>
      </c>
      <c r="BX47">
        <f>ROUND(IF($A47&lt;=Debts!$M$11,Debts!$X$11,Debts!$Y$11)*100000,0)*1000000+ROUND(Debts!$Y$11*100000,0)</f>
        <v/>
      </c>
      <c r="BY47">
        <f>ROUND(IF($A47&lt;=Debts!$M$12,Debts!$X$12,Debts!$Y$12)*100000,0)*1000000+ROUND(Debts!$Y$12*100000,0)</f>
        <v/>
      </c>
      <c r="BZ47">
        <f>ROUND(IF($A47&lt;=Debts!$M$13,Debts!$X$13,Debts!$Y$13)*100000,0)*1000000+ROUND(Debts!$Y$13*100000,0)</f>
        <v/>
      </c>
      <c r="CA47">
        <f>ROUND(IF($A47&lt;=Debts!$M$14,Debts!$X$14,Debts!$Y$14)*100000,0)*1000000+ROUND(Debts!$Y$14*100000,0)</f>
        <v/>
      </c>
      <c r="CB47">
        <f>ROUND(IF($A47&lt;=Debts!$M$15,Debts!$X$15,Debts!$Y$15)*100000,0)*1000000+ROUND(Debts!$Y$15*100000,0)</f>
        <v/>
      </c>
      <c r="CC47">
        <f>ROUND(IF($A47&lt;=Debts!$M$16,Debts!$X$16,Debts!$Y$16)*100000,0)*1000000+ROUND(Debts!$Y$16*100000,0)</f>
        <v/>
      </c>
      <c r="CD47">
        <f>IF(OR(AH47&lt;=0,Debts!$AC$5=0,$A47&gt;Debts!$M$5),0,MIN(AH47,MAX(0,ROUNDUP(IF(Debts!$X$5=0,(BF46+J47)/(Debts!$M$5-$A47+1),BF46*(Debts!$X$5/12)/(1-(1+Debts!$X$5/12)^(-(Debts!$M$5-$A47+1)))),2)-V47)))</f>
        <v/>
      </c>
      <c r="CE47">
        <f>IF(OR(AI47&lt;=0,Debts!$AC$6=0,$A47&gt;Debts!$M$6),0,MIN(AI47,MAX(0,ROUNDUP(IF(Debts!$X$6=0,(BG46+K47)/(Debts!$M$6-$A47+1),BG46*(Debts!$X$6/12)/(1-(1+Debts!$X$6/12)^(-(Debts!$M$6-$A47+1)))),2)-W47)))</f>
        <v/>
      </c>
      <c r="CF47">
        <f>IF(OR(AJ47&lt;=0,Debts!$AC$7=0,$A47&gt;Debts!$M$7),0,MIN(AJ47,MAX(0,ROUNDUP(IF(Debts!$X$7=0,(BH46+L47)/(Debts!$M$7-$A47+1),BH46*(Debts!$X$7/12)/(1-(1+Debts!$X$7/12)^(-(Debts!$M$7-$A47+1)))),2)-X47)))</f>
        <v/>
      </c>
      <c r="CG47">
        <f>IF(OR(AK47&lt;=0,Debts!$AC$8=0,$A47&gt;Debts!$M$8),0,MIN(AK47,MAX(0,ROUNDUP(IF(Debts!$X$8=0,(BI46+M47)/(Debts!$M$8-$A47+1),BI46*(Debts!$X$8/12)/(1-(1+Debts!$X$8/12)^(-(Debts!$M$8-$A47+1)))),2)-Y47)))</f>
        <v/>
      </c>
      <c r="CH47">
        <f>IF(OR(AL47&lt;=0,Debts!$AC$9=0,$A47&gt;Debts!$M$9),0,MIN(AL47,MAX(0,ROUNDUP(IF(Debts!$X$9=0,(BJ46+N47)/(Debts!$M$9-$A47+1),BJ46*(Debts!$X$9/12)/(1-(1+Debts!$X$9/12)^(-(Debts!$M$9-$A47+1)))),2)-Z47)))</f>
        <v/>
      </c>
      <c r="CI47">
        <f>IF(OR(AM47&lt;=0,Debts!$AC$10=0,$A47&gt;Debts!$M$10),0,MIN(AM47,MAX(0,ROUNDUP(IF(Debts!$X$10=0,(BK46+O47)/(Debts!$M$10-$A47+1),BK46*(Debts!$X$10/12)/(1-(1+Debts!$X$10/12)^(-(Debts!$M$10-$A47+1)))),2)-AA47)))</f>
        <v/>
      </c>
      <c r="CJ47">
        <f>IF(OR(AN47&lt;=0,Debts!$AC$11=0,$A47&gt;Debts!$M$11),0,MIN(AN47,MAX(0,ROUNDUP(IF(Debts!$X$11=0,(BL46+P47)/(Debts!$M$11-$A47+1),BL46*(Debts!$X$11/12)/(1-(1+Debts!$X$11/12)^(-(Debts!$M$11-$A47+1)))),2)-AB47)))</f>
        <v/>
      </c>
      <c r="CK47">
        <f>IF(OR(AO47&lt;=0,Debts!$AC$12=0,$A47&gt;Debts!$M$12),0,MIN(AO47,MAX(0,ROUNDUP(IF(Debts!$X$12=0,(BM46+Q47)/(Debts!$M$12-$A47+1),BM46*(Debts!$X$12/12)/(1-(1+Debts!$X$12/12)^(-(Debts!$M$12-$A47+1)))),2)-AC47)))</f>
        <v/>
      </c>
      <c r="CL47">
        <f>IF(OR(AP47&lt;=0,Debts!$AC$13=0,$A47&gt;Debts!$M$13),0,MIN(AP47,MAX(0,ROUNDUP(IF(Debts!$X$13=0,(BN46+R47)/(Debts!$M$13-$A47+1),BN46*(Debts!$X$13/12)/(1-(1+Debts!$X$13/12)^(-(Debts!$M$13-$A47+1)))),2)-AD47)))</f>
        <v/>
      </c>
      <c r="CM47">
        <f>IF(OR(AQ47&lt;=0,Debts!$AC$14=0,$A47&gt;Debts!$M$14),0,MIN(AQ47,MAX(0,ROUNDUP(IF(Debts!$X$14=0,(BO46+S47)/(Debts!$M$14-$A47+1),BO46*(Debts!$X$14/12)/(1-(1+Debts!$X$14/12)^(-(Debts!$M$14-$A47+1)))),2)-AE47)))</f>
        <v/>
      </c>
      <c r="CN47">
        <f>IF(OR(AR47&lt;=0,Debts!$AC$15=0,$A47&gt;Debts!$M$15),0,MIN(AR47,MAX(0,ROUNDUP(IF(Debts!$X$15=0,(BP46+T47)/(Debts!$M$15-$A47+1),BP46*(Debts!$X$15/12)/(1-(1+Debts!$X$15/12)^(-(Debts!$M$15-$A47+1)))),2)-AF47)))</f>
        <v/>
      </c>
      <c r="CO47">
        <f>IF(OR(AS47&lt;=0,Debts!$AC$16=0,$A47&gt;Debts!$M$16),0,MIN(AS47,MAX(0,ROUNDUP(IF(Debts!$X$16=0,(BQ46+U47)/(Debts!$M$16-$A47+1),BQ46*(Debts!$X$16/12)/(1-(1+Debts!$X$16/12)^(-(Debts!$M$16-$A47+1)))),2)-AG47)))</f>
        <v/>
      </c>
      <c r="CP47">
        <f>IF(CD47&lt;=0,0,ROUND(MIN(CD47,MAX(0,$F47-SUMPRODUCT(($AT$3:$BE$3&lt;AT$3)*$CD47:$CO47))),2))</f>
        <v/>
      </c>
      <c r="CQ47">
        <f>IF(CE47&lt;=0,0,ROUND(MIN(CE47,MAX(0,$F47-SUMPRODUCT(($AT$3:$BE$3&lt;AU$3)*$CD47:$CO47))),2))</f>
        <v/>
      </c>
      <c r="CR47">
        <f>IF(CF47&lt;=0,0,ROUND(MIN(CF47,MAX(0,$F47-SUMPRODUCT(($AT$3:$BE$3&lt;AV$3)*$CD47:$CO47))),2))</f>
        <v/>
      </c>
      <c r="CS47">
        <f>IF(CG47&lt;=0,0,ROUND(MIN(CG47,MAX(0,$F47-SUMPRODUCT(($AT$3:$BE$3&lt;AW$3)*$CD47:$CO47))),2))</f>
        <v/>
      </c>
      <c r="CT47">
        <f>IF(CH47&lt;=0,0,ROUND(MIN(CH47,MAX(0,$F47-SUMPRODUCT(($AT$3:$BE$3&lt;AX$3)*$CD47:$CO47))),2))</f>
        <v/>
      </c>
      <c r="CU47">
        <f>IF(CI47&lt;=0,0,ROUND(MIN(CI47,MAX(0,$F47-SUMPRODUCT(($AT$3:$BE$3&lt;AY$3)*$CD47:$CO47))),2))</f>
        <v/>
      </c>
      <c r="CV47">
        <f>IF(CJ47&lt;=0,0,ROUND(MIN(CJ47,MAX(0,$F47-SUMPRODUCT(($AT$3:$BE$3&lt;AZ$3)*$CD47:$CO47))),2))</f>
        <v/>
      </c>
      <c r="CW47">
        <f>IF(CK47&lt;=0,0,ROUND(MIN(CK47,MAX(0,$F47-SUMPRODUCT(($AT$3:$BE$3&lt;BA$3)*$CD47:$CO47))),2))</f>
        <v/>
      </c>
      <c r="CX47">
        <f>IF(CL47&lt;=0,0,ROUND(MIN(CL47,MAX(0,$F47-SUMPRODUCT(($AT$3:$BE$3&lt;BB$3)*$CD47:$CO47))),2))</f>
        <v/>
      </c>
      <c r="CY47">
        <f>IF(CM47&lt;=0,0,ROUND(MIN(CM47,MAX(0,$F47-SUMPRODUCT(($AT$3:$BE$3&lt;BC$3)*$CD47:$CO47))),2))</f>
        <v/>
      </c>
      <c r="CZ47">
        <f>IF(CN47&lt;=0,0,ROUND(MIN(CN47,MAX(0,$F47-SUMPRODUCT(($AT$3:$BE$3&lt;BD$3)*$CD47:$CO47))),2))</f>
        <v/>
      </c>
      <c r="DA47">
        <f>IF(CO47&lt;=0,0,ROUND(MIN(CO47,MAX(0,$F47-SUMPRODUCT(($AT$3:$BE$3&lt;BE$3)*$CD47:$CO47))),2))</f>
        <v/>
      </c>
      <c r="DB47">
        <f>ROUND(AH47-CP47,2)</f>
        <v/>
      </c>
      <c r="DC47">
        <f>ROUND(AI47-CQ47,2)</f>
        <v/>
      </c>
      <c r="DD47">
        <f>ROUND(AJ47-CR47,2)</f>
        <v/>
      </c>
      <c r="DE47">
        <f>ROUND(AK47-CS47,2)</f>
        <v/>
      </c>
      <c r="DF47">
        <f>ROUND(AL47-CT47,2)</f>
        <v/>
      </c>
      <c r="DG47">
        <f>ROUND(AM47-CU47,2)</f>
        <v/>
      </c>
      <c r="DH47">
        <f>ROUND(AN47-CV47,2)</f>
        <v/>
      </c>
      <c r="DI47">
        <f>ROUND(AO47-CW47,2)</f>
        <v/>
      </c>
      <c r="DJ47">
        <f>ROUND(AP47-CX47,2)</f>
        <v/>
      </c>
      <c r="DK47">
        <f>ROUND(AQ47-CY47,2)</f>
        <v/>
      </c>
      <c r="DL47">
        <f>ROUND(AR47-CZ47,2)</f>
        <v/>
      </c>
      <c r="DM47">
        <f>ROUND(AS47-DA47,2)</f>
        <v/>
      </c>
      <c r="DN47">
        <f>MAX(0,ROUND($F47-SUM(CP47:DA47),2))</f>
        <v/>
      </c>
    </row>
    <row r="48">
      <c r="A48" t="n">
        <v>43</v>
      </c>
      <c r="B48" s="29">
        <f>Months!B48</f>
        <v/>
      </c>
      <c r="C48">
        <f>Months!C48</f>
        <v/>
      </c>
      <c r="D48">
        <f>Months!D48</f>
        <v/>
      </c>
      <c r="E48">
        <f>SUM(V48:AG48)</f>
        <v/>
      </c>
      <c r="F48">
        <f>MAX(0,ROUND(C48+D48-E48,2))</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f>IF(AH48&lt;=0,0,ROUND(CP48+MIN(DB48,MAX(0,$DN48-SUMPRODUCT((($BR48:$CC48&gt;BR48)+($BR48:$CC48=BR48)*($AT$2:$BE$2&lt;AT$2))*$DB48:$DM48))),2))</f>
        <v/>
      </c>
      <c r="AU48">
        <f>IF(AI48&lt;=0,0,ROUND(CQ48+MIN(DC48,MAX(0,$DN48-SUMPRODUCT((($BR48:$CC48&gt;BS48)+($BR48:$CC48=BS48)*($AT$2:$BE$2&lt;AU$2))*$DB48:$DM48))),2))</f>
        <v/>
      </c>
      <c r="AV48">
        <f>IF(AJ48&lt;=0,0,ROUND(CR48+MIN(DD48,MAX(0,$DN48-SUMPRODUCT((($BR48:$CC48&gt;BT48)+($BR48:$CC48=BT48)*($AT$2:$BE$2&lt;AV$2))*$DB48:$DM48))),2))</f>
        <v/>
      </c>
      <c r="AW48">
        <f>IF(AK48&lt;=0,0,ROUND(CS48+MIN(DE48,MAX(0,$DN48-SUMPRODUCT((($BR48:$CC48&gt;BU48)+($BR48:$CC48=BU48)*($AT$2:$BE$2&lt;AW$2))*$DB48:$DM48))),2))</f>
        <v/>
      </c>
      <c r="AX48">
        <f>IF(AL48&lt;=0,0,ROUND(CT48+MIN(DF48,MAX(0,$DN48-SUMPRODUCT((($BR48:$CC48&gt;BV48)+($BR48:$CC48=BV48)*($AT$2:$BE$2&lt;AX$2))*$DB48:$DM48))),2))</f>
        <v/>
      </c>
      <c r="AY48">
        <f>IF(AM48&lt;=0,0,ROUND(CU48+MIN(DG48,MAX(0,$DN48-SUMPRODUCT((($BR48:$CC48&gt;BW48)+($BR48:$CC48=BW48)*($AT$2:$BE$2&lt;AY$2))*$DB48:$DM48))),2))</f>
        <v/>
      </c>
      <c r="AZ48">
        <f>IF(AN48&lt;=0,0,ROUND(CV48+MIN(DH48,MAX(0,$DN48-SUMPRODUCT((($BR48:$CC48&gt;BX48)+($BR48:$CC48=BX48)*($AT$2:$BE$2&lt;AZ$2))*$DB48:$DM48))),2))</f>
        <v/>
      </c>
      <c r="BA48">
        <f>IF(AO48&lt;=0,0,ROUND(CW48+MIN(DI48,MAX(0,$DN48-SUMPRODUCT((($BR48:$CC48&gt;BY48)+($BR48:$CC48=BY48)*($AT$2:$BE$2&lt;BA$2))*$DB48:$DM48))),2))</f>
        <v/>
      </c>
      <c r="BB48">
        <f>IF(AP48&lt;=0,0,ROUND(CX48+MIN(DJ48,MAX(0,$DN48-SUMPRODUCT((($BR48:$CC48&gt;BZ48)+($BR48:$CC48=BZ48)*($AT$2:$BE$2&lt;BB$2))*$DB48:$DM48))),2))</f>
        <v/>
      </c>
      <c r="BC48">
        <f>IF(AQ48&lt;=0,0,ROUND(CY48+MIN(DK48,MAX(0,$DN48-SUMPRODUCT((($BR48:$CC48&gt;CA48)+($BR48:$CC48=CA48)*($AT$2:$BE$2&lt;BC$2))*$DB48:$DM48))),2))</f>
        <v/>
      </c>
      <c r="BD48">
        <f>IF(AR48&lt;=0,0,ROUND(CZ48+MIN(DL48,MAX(0,$DN48-SUMPRODUCT((($BR48:$CC48&gt;CB48)+($BR48:$CC48=CB48)*($AT$2:$BE$2&lt;BD$2))*$DB48:$DM48))),2))</f>
        <v/>
      </c>
      <c r="BE48">
        <f>IF(AS48&lt;=0,0,ROUND(DA48+MIN(DM48,MAX(0,$DN48-SUMPRODUCT((($BR48:$CC48&gt;CC48)+($BR48:$CC48=CC48)*($AT$2:$BE$2&lt;BE$2))*$DB48:$DM48))),2))</f>
        <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c r="BR48">
        <f>ROUND(IF($A48&lt;=Debts!$M$5,Debts!$X$5,Debts!$Y$5)*100000,0)*1000000+ROUND(Debts!$Y$5*100000,0)</f>
        <v/>
      </c>
      <c r="BS48">
        <f>ROUND(IF($A48&lt;=Debts!$M$6,Debts!$X$6,Debts!$Y$6)*100000,0)*1000000+ROUND(Debts!$Y$6*100000,0)</f>
        <v/>
      </c>
      <c r="BT48">
        <f>ROUND(IF($A48&lt;=Debts!$M$7,Debts!$X$7,Debts!$Y$7)*100000,0)*1000000+ROUND(Debts!$Y$7*100000,0)</f>
        <v/>
      </c>
      <c r="BU48">
        <f>ROUND(IF($A48&lt;=Debts!$M$8,Debts!$X$8,Debts!$Y$8)*100000,0)*1000000+ROUND(Debts!$Y$8*100000,0)</f>
        <v/>
      </c>
      <c r="BV48">
        <f>ROUND(IF($A48&lt;=Debts!$M$9,Debts!$X$9,Debts!$Y$9)*100000,0)*1000000+ROUND(Debts!$Y$9*100000,0)</f>
        <v/>
      </c>
      <c r="BW48">
        <f>ROUND(IF($A48&lt;=Debts!$M$10,Debts!$X$10,Debts!$Y$10)*100000,0)*1000000+ROUND(Debts!$Y$10*100000,0)</f>
        <v/>
      </c>
      <c r="BX48">
        <f>ROUND(IF($A48&lt;=Debts!$M$11,Debts!$X$11,Debts!$Y$11)*100000,0)*1000000+ROUND(Debts!$Y$11*100000,0)</f>
        <v/>
      </c>
      <c r="BY48">
        <f>ROUND(IF($A48&lt;=Debts!$M$12,Debts!$X$12,Debts!$Y$12)*100000,0)*1000000+ROUND(Debts!$Y$12*100000,0)</f>
        <v/>
      </c>
      <c r="BZ48">
        <f>ROUND(IF($A48&lt;=Debts!$M$13,Debts!$X$13,Debts!$Y$13)*100000,0)*1000000+ROUND(Debts!$Y$13*100000,0)</f>
        <v/>
      </c>
      <c r="CA48">
        <f>ROUND(IF($A48&lt;=Debts!$M$14,Debts!$X$14,Debts!$Y$14)*100000,0)*1000000+ROUND(Debts!$Y$14*100000,0)</f>
        <v/>
      </c>
      <c r="CB48">
        <f>ROUND(IF($A48&lt;=Debts!$M$15,Debts!$X$15,Debts!$Y$15)*100000,0)*1000000+ROUND(Debts!$Y$15*100000,0)</f>
        <v/>
      </c>
      <c r="CC48">
        <f>ROUND(IF($A48&lt;=Debts!$M$16,Debts!$X$16,Debts!$Y$16)*100000,0)*1000000+ROUND(Debts!$Y$16*100000,0)</f>
        <v/>
      </c>
      <c r="CD48">
        <f>IF(OR(AH48&lt;=0,Debts!$AC$5=0,$A48&gt;Debts!$M$5),0,MIN(AH48,MAX(0,ROUNDUP(IF(Debts!$X$5=0,(BF47+J48)/(Debts!$M$5-$A48+1),BF47*(Debts!$X$5/12)/(1-(1+Debts!$X$5/12)^(-(Debts!$M$5-$A48+1)))),2)-V48)))</f>
        <v/>
      </c>
      <c r="CE48">
        <f>IF(OR(AI48&lt;=0,Debts!$AC$6=0,$A48&gt;Debts!$M$6),0,MIN(AI48,MAX(0,ROUNDUP(IF(Debts!$X$6=0,(BG47+K48)/(Debts!$M$6-$A48+1),BG47*(Debts!$X$6/12)/(1-(1+Debts!$X$6/12)^(-(Debts!$M$6-$A48+1)))),2)-W48)))</f>
        <v/>
      </c>
      <c r="CF48">
        <f>IF(OR(AJ48&lt;=0,Debts!$AC$7=0,$A48&gt;Debts!$M$7),0,MIN(AJ48,MAX(0,ROUNDUP(IF(Debts!$X$7=0,(BH47+L48)/(Debts!$M$7-$A48+1),BH47*(Debts!$X$7/12)/(1-(1+Debts!$X$7/12)^(-(Debts!$M$7-$A48+1)))),2)-X48)))</f>
        <v/>
      </c>
      <c r="CG48">
        <f>IF(OR(AK48&lt;=0,Debts!$AC$8=0,$A48&gt;Debts!$M$8),0,MIN(AK48,MAX(0,ROUNDUP(IF(Debts!$X$8=0,(BI47+M48)/(Debts!$M$8-$A48+1),BI47*(Debts!$X$8/12)/(1-(1+Debts!$X$8/12)^(-(Debts!$M$8-$A48+1)))),2)-Y48)))</f>
        <v/>
      </c>
      <c r="CH48">
        <f>IF(OR(AL48&lt;=0,Debts!$AC$9=0,$A48&gt;Debts!$M$9),0,MIN(AL48,MAX(0,ROUNDUP(IF(Debts!$X$9=0,(BJ47+N48)/(Debts!$M$9-$A48+1),BJ47*(Debts!$X$9/12)/(1-(1+Debts!$X$9/12)^(-(Debts!$M$9-$A48+1)))),2)-Z48)))</f>
        <v/>
      </c>
      <c r="CI48">
        <f>IF(OR(AM48&lt;=0,Debts!$AC$10=0,$A48&gt;Debts!$M$10),0,MIN(AM48,MAX(0,ROUNDUP(IF(Debts!$X$10=0,(BK47+O48)/(Debts!$M$10-$A48+1),BK47*(Debts!$X$10/12)/(1-(1+Debts!$X$10/12)^(-(Debts!$M$10-$A48+1)))),2)-AA48)))</f>
        <v/>
      </c>
      <c r="CJ48">
        <f>IF(OR(AN48&lt;=0,Debts!$AC$11=0,$A48&gt;Debts!$M$11),0,MIN(AN48,MAX(0,ROUNDUP(IF(Debts!$X$11=0,(BL47+P48)/(Debts!$M$11-$A48+1),BL47*(Debts!$X$11/12)/(1-(1+Debts!$X$11/12)^(-(Debts!$M$11-$A48+1)))),2)-AB48)))</f>
        <v/>
      </c>
      <c r="CK48">
        <f>IF(OR(AO48&lt;=0,Debts!$AC$12=0,$A48&gt;Debts!$M$12),0,MIN(AO48,MAX(0,ROUNDUP(IF(Debts!$X$12=0,(BM47+Q48)/(Debts!$M$12-$A48+1),BM47*(Debts!$X$12/12)/(1-(1+Debts!$X$12/12)^(-(Debts!$M$12-$A48+1)))),2)-AC48)))</f>
        <v/>
      </c>
      <c r="CL48">
        <f>IF(OR(AP48&lt;=0,Debts!$AC$13=0,$A48&gt;Debts!$M$13),0,MIN(AP48,MAX(0,ROUNDUP(IF(Debts!$X$13=0,(BN47+R48)/(Debts!$M$13-$A48+1),BN47*(Debts!$X$13/12)/(1-(1+Debts!$X$13/12)^(-(Debts!$M$13-$A48+1)))),2)-AD48)))</f>
        <v/>
      </c>
      <c r="CM48">
        <f>IF(OR(AQ48&lt;=0,Debts!$AC$14=0,$A48&gt;Debts!$M$14),0,MIN(AQ48,MAX(0,ROUNDUP(IF(Debts!$X$14=0,(BO47+S48)/(Debts!$M$14-$A48+1),BO47*(Debts!$X$14/12)/(1-(1+Debts!$X$14/12)^(-(Debts!$M$14-$A48+1)))),2)-AE48)))</f>
        <v/>
      </c>
      <c r="CN48">
        <f>IF(OR(AR48&lt;=0,Debts!$AC$15=0,$A48&gt;Debts!$M$15),0,MIN(AR48,MAX(0,ROUNDUP(IF(Debts!$X$15=0,(BP47+T48)/(Debts!$M$15-$A48+1),BP47*(Debts!$X$15/12)/(1-(1+Debts!$X$15/12)^(-(Debts!$M$15-$A48+1)))),2)-AF48)))</f>
        <v/>
      </c>
      <c r="CO48">
        <f>IF(OR(AS48&lt;=0,Debts!$AC$16=0,$A48&gt;Debts!$M$16),0,MIN(AS48,MAX(0,ROUNDUP(IF(Debts!$X$16=0,(BQ47+U48)/(Debts!$M$16-$A48+1),BQ47*(Debts!$X$16/12)/(1-(1+Debts!$X$16/12)^(-(Debts!$M$16-$A48+1)))),2)-AG48)))</f>
        <v/>
      </c>
      <c r="CP48">
        <f>IF(CD48&lt;=0,0,ROUND(MIN(CD48,MAX(0,$F48-SUMPRODUCT(($AT$3:$BE$3&lt;AT$3)*$CD48:$CO48))),2))</f>
        <v/>
      </c>
      <c r="CQ48">
        <f>IF(CE48&lt;=0,0,ROUND(MIN(CE48,MAX(0,$F48-SUMPRODUCT(($AT$3:$BE$3&lt;AU$3)*$CD48:$CO48))),2))</f>
        <v/>
      </c>
      <c r="CR48">
        <f>IF(CF48&lt;=0,0,ROUND(MIN(CF48,MAX(0,$F48-SUMPRODUCT(($AT$3:$BE$3&lt;AV$3)*$CD48:$CO48))),2))</f>
        <v/>
      </c>
      <c r="CS48">
        <f>IF(CG48&lt;=0,0,ROUND(MIN(CG48,MAX(0,$F48-SUMPRODUCT(($AT$3:$BE$3&lt;AW$3)*$CD48:$CO48))),2))</f>
        <v/>
      </c>
      <c r="CT48">
        <f>IF(CH48&lt;=0,0,ROUND(MIN(CH48,MAX(0,$F48-SUMPRODUCT(($AT$3:$BE$3&lt;AX$3)*$CD48:$CO48))),2))</f>
        <v/>
      </c>
      <c r="CU48">
        <f>IF(CI48&lt;=0,0,ROUND(MIN(CI48,MAX(0,$F48-SUMPRODUCT(($AT$3:$BE$3&lt;AY$3)*$CD48:$CO48))),2))</f>
        <v/>
      </c>
      <c r="CV48">
        <f>IF(CJ48&lt;=0,0,ROUND(MIN(CJ48,MAX(0,$F48-SUMPRODUCT(($AT$3:$BE$3&lt;AZ$3)*$CD48:$CO48))),2))</f>
        <v/>
      </c>
      <c r="CW48">
        <f>IF(CK48&lt;=0,0,ROUND(MIN(CK48,MAX(0,$F48-SUMPRODUCT(($AT$3:$BE$3&lt;BA$3)*$CD48:$CO48))),2))</f>
        <v/>
      </c>
      <c r="CX48">
        <f>IF(CL48&lt;=0,0,ROUND(MIN(CL48,MAX(0,$F48-SUMPRODUCT(($AT$3:$BE$3&lt;BB$3)*$CD48:$CO48))),2))</f>
        <v/>
      </c>
      <c r="CY48">
        <f>IF(CM48&lt;=0,0,ROUND(MIN(CM48,MAX(0,$F48-SUMPRODUCT(($AT$3:$BE$3&lt;BC$3)*$CD48:$CO48))),2))</f>
        <v/>
      </c>
      <c r="CZ48">
        <f>IF(CN48&lt;=0,0,ROUND(MIN(CN48,MAX(0,$F48-SUMPRODUCT(($AT$3:$BE$3&lt;BD$3)*$CD48:$CO48))),2))</f>
        <v/>
      </c>
      <c r="DA48">
        <f>IF(CO48&lt;=0,0,ROUND(MIN(CO48,MAX(0,$F48-SUMPRODUCT(($AT$3:$BE$3&lt;BE$3)*$CD48:$CO48))),2))</f>
        <v/>
      </c>
      <c r="DB48">
        <f>ROUND(AH48-CP48,2)</f>
        <v/>
      </c>
      <c r="DC48">
        <f>ROUND(AI48-CQ48,2)</f>
        <v/>
      </c>
      <c r="DD48">
        <f>ROUND(AJ48-CR48,2)</f>
        <v/>
      </c>
      <c r="DE48">
        <f>ROUND(AK48-CS48,2)</f>
        <v/>
      </c>
      <c r="DF48">
        <f>ROUND(AL48-CT48,2)</f>
        <v/>
      </c>
      <c r="DG48">
        <f>ROUND(AM48-CU48,2)</f>
        <v/>
      </c>
      <c r="DH48">
        <f>ROUND(AN48-CV48,2)</f>
        <v/>
      </c>
      <c r="DI48">
        <f>ROUND(AO48-CW48,2)</f>
        <v/>
      </c>
      <c r="DJ48">
        <f>ROUND(AP48-CX48,2)</f>
        <v/>
      </c>
      <c r="DK48">
        <f>ROUND(AQ48-CY48,2)</f>
        <v/>
      </c>
      <c r="DL48">
        <f>ROUND(AR48-CZ48,2)</f>
        <v/>
      </c>
      <c r="DM48">
        <f>ROUND(AS48-DA48,2)</f>
        <v/>
      </c>
      <c r="DN48">
        <f>MAX(0,ROUND($F48-SUM(CP48:DA48),2))</f>
        <v/>
      </c>
    </row>
    <row r="49">
      <c r="A49" t="n">
        <v>44</v>
      </c>
      <c r="B49" s="29">
        <f>Months!B49</f>
        <v/>
      </c>
      <c r="C49">
        <f>Months!C49</f>
        <v/>
      </c>
      <c r="D49">
        <f>Months!D49</f>
        <v/>
      </c>
      <c r="E49">
        <f>SUM(V49:AG49)</f>
        <v/>
      </c>
      <c r="F49">
        <f>MAX(0,ROUND(C49+D49-E49,2))</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f>IF(AH49&lt;=0,0,ROUND(CP49+MIN(DB49,MAX(0,$DN49-SUMPRODUCT((($BR49:$CC49&gt;BR49)+($BR49:$CC49=BR49)*($AT$2:$BE$2&lt;AT$2))*$DB49:$DM49))),2))</f>
        <v/>
      </c>
      <c r="AU49">
        <f>IF(AI49&lt;=0,0,ROUND(CQ49+MIN(DC49,MAX(0,$DN49-SUMPRODUCT((($BR49:$CC49&gt;BS49)+($BR49:$CC49=BS49)*($AT$2:$BE$2&lt;AU$2))*$DB49:$DM49))),2))</f>
        <v/>
      </c>
      <c r="AV49">
        <f>IF(AJ49&lt;=0,0,ROUND(CR49+MIN(DD49,MAX(0,$DN49-SUMPRODUCT((($BR49:$CC49&gt;BT49)+($BR49:$CC49=BT49)*($AT$2:$BE$2&lt;AV$2))*$DB49:$DM49))),2))</f>
        <v/>
      </c>
      <c r="AW49">
        <f>IF(AK49&lt;=0,0,ROUND(CS49+MIN(DE49,MAX(0,$DN49-SUMPRODUCT((($BR49:$CC49&gt;BU49)+($BR49:$CC49=BU49)*($AT$2:$BE$2&lt;AW$2))*$DB49:$DM49))),2))</f>
        <v/>
      </c>
      <c r="AX49">
        <f>IF(AL49&lt;=0,0,ROUND(CT49+MIN(DF49,MAX(0,$DN49-SUMPRODUCT((($BR49:$CC49&gt;BV49)+($BR49:$CC49=BV49)*($AT$2:$BE$2&lt;AX$2))*$DB49:$DM49))),2))</f>
        <v/>
      </c>
      <c r="AY49">
        <f>IF(AM49&lt;=0,0,ROUND(CU49+MIN(DG49,MAX(0,$DN49-SUMPRODUCT((($BR49:$CC49&gt;BW49)+($BR49:$CC49=BW49)*($AT$2:$BE$2&lt;AY$2))*$DB49:$DM49))),2))</f>
        <v/>
      </c>
      <c r="AZ49">
        <f>IF(AN49&lt;=0,0,ROUND(CV49+MIN(DH49,MAX(0,$DN49-SUMPRODUCT((($BR49:$CC49&gt;BX49)+($BR49:$CC49=BX49)*($AT$2:$BE$2&lt;AZ$2))*$DB49:$DM49))),2))</f>
        <v/>
      </c>
      <c r="BA49">
        <f>IF(AO49&lt;=0,0,ROUND(CW49+MIN(DI49,MAX(0,$DN49-SUMPRODUCT((($BR49:$CC49&gt;BY49)+($BR49:$CC49=BY49)*($AT$2:$BE$2&lt;BA$2))*$DB49:$DM49))),2))</f>
        <v/>
      </c>
      <c r="BB49">
        <f>IF(AP49&lt;=0,0,ROUND(CX49+MIN(DJ49,MAX(0,$DN49-SUMPRODUCT((($BR49:$CC49&gt;BZ49)+($BR49:$CC49=BZ49)*($AT$2:$BE$2&lt;BB$2))*$DB49:$DM49))),2))</f>
        <v/>
      </c>
      <c r="BC49">
        <f>IF(AQ49&lt;=0,0,ROUND(CY49+MIN(DK49,MAX(0,$DN49-SUMPRODUCT((($BR49:$CC49&gt;CA49)+($BR49:$CC49=CA49)*($AT$2:$BE$2&lt;BC$2))*$DB49:$DM49))),2))</f>
        <v/>
      </c>
      <c r="BD49">
        <f>IF(AR49&lt;=0,0,ROUND(CZ49+MIN(DL49,MAX(0,$DN49-SUMPRODUCT((($BR49:$CC49&gt;CB49)+($BR49:$CC49=CB49)*($AT$2:$BE$2&lt;BD$2))*$DB49:$DM49))),2))</f>
        <v/>
      </c>
      <c r="BE49">
        <f>IF(AS49&lt;=0,0,ROUND(DA49+MIN(DM49,MAX(0,$DN49-SUMPRODUCT((($BR49:$CC49&gt;CC49)+($BR49:$CC49=CC49)*($AT$2:$BE$2&lt;BE$2))*$DB49:$DM49))),2))</f>
        <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c r="BR49">
        <f>ROUND(IF($A49&lt;=Debts!$M$5,Debts!$X$5,Debts!$Y$5)*100000,0)*1000000+ROUND(Debts!$Y$5*100000,0)</f>
        <v/>
      </c>
      <c r="BS49">
        <f>ROUND(IF($A49&lt;=Debts!$M$6,Debts!$X$6,Debts!$Y$6)*100000,0)*1000000+ROUND(Debts!$Y$6*100000,0)</f>
        <v/>
      </c>
      <c r="BT49">
        <f>ROUND(IF($A49&lt;=Debts!$M$7,Debts!$X$7,Debts!$Y$7)*100000,0)*1000000+ROUND(Debts!$Y$7*100000,0)</f>
        <v/>
      </c>
      <c r="BU49">
        <f>ROUND(IF($A49&lt;=Debts!$M$8,Debts!$X$8,Debts!$Y$8)*100000,0)*1000000+ROUND(Debts!$Y$8*100000,0)</f>
        <v/>
      </c>
      <c r="BV49">
        <f>ROUND(IF($A49&lt;=Debts!$M$9,Debts!$X$9,Debts!$Y$9)*100000,0)*1000000+ROUND(Debts!$Y$9*100000,0)</f>
        <v/>
      </c>
      <c r="BW49">
        <f>ROUND(IF($A49&lt;=Debts!$M$10,Debts!$X$10,Debts!$Y$10)*100000,0)*1000000+ROUND(Debts!$Y$10*100000,0)</f>
        <v/>
      </c>
      <c r="BX49">
        <f>ROUND(IF($A49&lt;=Debts!$M$11,Debts!$X$11,Debts!$Y$11)*100000,0)*1000000+ROUND(Debts!$Y$11*100000,0)</f>
        <v/>
      </c>
      <c r="BY49">
        <f>ROUND(IF($A49&lt;=Debts!$M$12,Debts!$X$12,Debts!$Y$12)*100000,0)*1000000+ROUND(Debts!$Y$12*100000,0)</f>
        <v/>
      </c>
      <c r="BZ49">
        <f>ROUND(IF($A49&lt;=Debts!$M$13,Debts!$X$13,Debts!$Y$13)*100000,0)*1000000+ROUND(Debts!$Y$13*100000,0)</f>
        <v/>
      </c>
      <c r="CA49">
        <f>ROUND(IF($A49&lt;=Debts!$M$14,Debts!$X$14,Debts!$Y$14)*100000,0)*1000000+ROUND(Debts!$Y$14*100000,0)</f>
        <v/>
      </c>
      <c r="CB49">
        <f>ROUND(IF($A49&lt;=Debts!$M$15,Debts!$X$15,Debts!$Y$15)*100000,0)*1000000+ROUND(Debts!$Y$15*100000,0)</f>
        <v/>
      </c>
      <c r="CC49">
        <f>ROUND(IF($A49&lt;=Debts!$M$16,Debts!$X$16,Debts!$Y$16)*100000,0)*1000000+ROUND(Debts!$Y$16*100000,0)</f>
        <v/>
      </c>
      <c r="CD49">
        <f>IF(OR(AH49&lt;=0,Debts!$AC$5=0,$A49&gt;Debts!$M$5),0,MIN(AH49,MAX(0,ROUNDUP(IF(Debts!$X$5=0,(BF48+J49)/(Debts!$M$5-$A49+1),BF48*(Debts!$X$5/12)/(1-(1+Debts!$X$5/12)^(-(Debts!$M$5-$A49+1)))),2)-V49)))</f>
        <v/>
      </c>
      <c r="CE49">
        <f>IF(OR(AI49&lt;=0,Debts!$AC$6=0,$A49&gt;Debts!$M$6),0,MIN(AI49,MAX(0,ROUNDUP(IF(Debts!$X$6=0,(BG48+K49)/(Debts!$M$6-$A49+1),BG48*(Debts!$X$6/12)/(1-(1+Debts!$X$6/12)^(-(Debts!$M$6-$A49+1)))),2)-W49)))</f>
        <v/>
      </c>
      <c r="CF49">
        <f>IF(OR(AJ49&lt;=0,Debts!$AC$7=0,$A49&gt;Debts!$M$7),0,MIN(AJ49,MAX(0,ROUNDUP(IF(Debts!$X$7=0,(BH48+L49)/(Debts!$M$7-$A49+1),BH48*(Debts!$X$7/12)/(1-(1+Debts!$X$7/12)^(-(Debts!$M$7-$A49+1)))),2)-X49)))</f>
        <v/>
      </c>
      <c r="CG49">
        <f>IF(OR(AK49&lt;=0,Debts!$AC$8=0,$A49&gt;Debts!$M$8),0,MIN(AK49,MAX(0,ROUNDUP(IF(Debts!$X$8=0,(BI48+M49)/(Debts!$M$8-$A49+1),BI48*(Debts!$X$8/12)/(1-(1+Debts!$X$8/12)^(-(Debts!$M$8-$A49+1)))),2)-Y49)))</f>
        <v/>
      </c>
      <c r="CH49">
        <f>IF(OR(AL49&lt;=0,Debts!$AC$9=0,$A49&gt;Debts!$M$9),0,MIN(AL49,MAX(0,ROUNDUP(IF(Debts!$X$9=0,(BJ48+N49)/(Debts!$M$9-$A49+1),BJ48*(Debts!$X$9/12)/(1-(1+Debts!$X$9/12)^(-(Debts!$M$9-$A49+1)))),2)-Z49)))</f>
        <v/>
      </c>
      <c r="CI49">
        <f>IF(OR(AM49&lt;=0,Debts!$AC$10=0,$A49&gt;Debts!$M$10),0,MIN(AM49,MAX(0,ROUNDUP(IF(Debts!$X$10=0,(BK48+O49)/(Debts!$M$10-$A49+1),BK48*(Debts!$X$10/12)/(1-(1+Debts!$X$10/12)^(-(Debts!$M$10-$A49+1)))),2)-AA49)))</f>
        <v/>
      </c>
      <c r="CJ49">
        <f>IF(OR(AN49&lt;=0,Debts!$AC$11=0,$A49&gt;Debts!$M$11),0,MIN(AN49,MAX(0,ROUNDUP(IF(Debts!$X$11=0,(BL48+P49)/(Debts!$M$11-$A49+1),BL48*(Debts!$X$11/12)/(1-(1+Debts!$X$11/12)^(-(Debts!$M$11-$A49+1)))),2)-AB49)))</f>
        <v/>
      </c>
      <c r="CK49">
        <f>IF(OR(AO49&lt;=0,Debts!$AC$12=0,$A49&gt;Debts!$M$12),0,MIN(AO49,MAX(0,ROUNDUP(IF(Debts!$X$12=0,(BM48+Q49)/(Debts!$M$12-$A49+1),BM48*(Debts!$X$12/12)/(1-(1+Debts!$X$12/12)^(-(Debts!$M$12-$A49+1)))),2)-AC49)))</f>
        <v/>
      </c>
      <c r="CL49">
        <f>IF(OR(AP49&lt;=0,Debts!$AC$13=0,$A49&gt;Debts!$M$13),0,MIN(AP49,MAX(0,ROUNDUP(IF(Debts!$X$13=0,(BN48+R49)/(Debts!$M$13-$A49+1),BN48*(Debts!$X$13/12)/(1-(1+Debts!$X$13/12)^(-(Debts!$M$13-$A49+1)))),2)-AD49)))</f>
        <v/>
      </c>
      <c r="CM49">
        <f>IF(OR(AQ49&lt;=0,Debts!$AC$14=0,$A49&gt;Debts!$M$14),0,MIN(AQ49,MAX(0,ROUNDUP(IF(Debts!$X$14=0,(BO48+S49)/(Debts!$M$14-$A49+1),BO48*(Debts!$X$14/12)/(1-(1+Debts!$X$14/12)^(-(Debts!$M$14-$A49+1)))),2)-AE49)))</f>
        <v/>
      </c>
      <c r="CN49">
        <f>IF(OR(AR49&lt;=0,Debts!$AC$15=0,$A49&gt;Debts!$M$15),0,MIN(AR49,MAX(0,ROUNDUP(IF(Debts!$X$15=0,(BP48+T49)/(Debts!$M$15-$A49+1),BP48*(Debts!$X$15/12)/(1-(1+Debts!$X$15/12)^(-(Debts!$M$15-$A49+1)))),2)-AF49)))</f>
        <v/>
      </c>
      <c r="CO49">
        <f>IF(OR(AS49&lt;=0,Debts!$AC$16=0,$A49&gt;Debts!$M$16),0,MIN(AS49,MAX(0,ROUNDUP(IF(Debts!$X$16=0,(BQ48+U49)/(Debts!$M$16-$A49+1),BQ48*(Debts!$X$16/12)/(1-(1+Debts!$X$16/12)^(-(Debts!$M$16-$A49+1)))),2)-AG49)))</f>
        <v/>
      </c>
      <c r="CP49">
        <f>IF(CD49&lt;=0,0,ROUND(MIN(CD49,MAX(0,$F49-SUMPRODUCT(($AT$3:$BE$3&lt;AT$3)*$CD49:$CO49))),2))</f>
        <v/>
      </c>
      <c r="CQ49">
        <f>IF(CE49&lt;=0,0,ROUND(MIN(CE49,MAX(0,$F49-SUMPRODUCT(($AT$3:$BE$3&lt;AU$3)*$CD49:$CO49))),2))</f>
        <v/>
      </c>
      <c r="CR49">
        <f>IF(CF49&lt;=0,0,ROUND(MIN(CF49,MAX(0,$F49-SUMPRODUCT(($AT$3:$BE$3&lt;AV$3)*$CD49:$CO49))),2))</f>
        <v/>
      </c>
      <c r="CS49">
        <f>IF(CG49&lt;=0,0,ROUND(MIN(CG49,MAX(0,$F49-SUMPRODUCT(($AT$3:$BE$3&lt;AW$3)*$CD49:$CO49))),2))</f>
        <v/>
      </c>
      <c r="CT49">
        <f>IF(CH49&lt;=0,0,ROUND(MIN(CH49,MAX(0,$F49-SUMPRODUCT(($AT$3:$BE$3&lt;AX$3)*$CD49:$CO49))),2))</f>
        <v/>
      </c>
      <c r="CU49">
        <f>IF(CI49&lt;=0,0,ROUND(MIN(CI49,MAX(0,$F49-SUMPRODUCT(($AT$3:$BE$3&lt;AY$3)*$CD49:$CO49))),2))</f>
        <v/>
      </c>
      <c r="CV49">
        <f>IF(CJ49&lt;=0,0,ROUND(MIN(CJ49,MAX(0,$F49-SUMPRODUCT(($AT$3:$BE$3&lt;AZ$3)*$CD49:$CO49))),2))</f>
        <v/>
      </c>
      <c r="CW49">
        <f>IF(CK49&lt;=0,0,ROUND(MIN(CK49,MAX(0,$F49-SUMPRODUCT(($AT$3:$BE$3&lt;BA$3)*$CD49:$CO49))),2))</f>
        <v/>
      </c>
      <c r="CX49">
        <f>IF(CL49&lt;=0,0,ROUND(MIN(CL49,MAX(0,$F49-SUMPRODUCT(($AT$3:$BE$3&lt;BB$3)*$CD49:$CO49))),2))</f>
        <v/>
      </c>
      <c r="CY49">
        <f>IF(CM49&lt;=0,0,ROUND(MIN(CM49,MAX(0,$F49-SUMPRODUCT(($AT$3:$BE$3&lt;BC$3)*$CD49:$CO49))),2))</f>
        <v/>
      </c>
      <c r="CZ49">
        <f>IF(CN49&lt;=0,0,ROUND(MIN(CN49,MAX(0,$F49-SUMPRODUCT(($AT$3:$BE$3&lt;BD$3)*$CD49:$CO49))),2))</f>
        <v/>
      </c>
      <c r="DA49">
        <f>IF(CO49&lt;=0,0,ROUND(MIN(CO49,MAX(0,$F49-SUMPRODUCT(($AT$3:$BE$3&lt;BE$3)*$CD49:$CO49))),2))</f>
        <v/>
      </c>
      <c r="DB49">
        <f>ROUND(AH49-CP49,2)</f>
        <v/>
      </c>
      <c r="DC49">
        <f>ROUND(AI49-CQ49,2)</f>
        <v/>
      </c>
      <c r="DD49">
        <f>ROUND(AJ49-CR49,2)</f>
        <v/>
      </c>
      <c r="DE49">
        <f>ROUND(AK49-CS49,2)</f>
        <v/>
      </c>
      <c r="DF49">
        <f>ROUND(AL49-CT49,2)</f>
        <v/>
      </c>
      <c r="DG49">
        <f>ROUND(AM49-CU49,2)</f>
        <v/>
      </c>
      <c r="DH49">
        <f>ROUND(AN49-CV49,2)</f>
        <v/>
      </c>
      <c r="DI49">
        <f>ROUND(AO49-CW49,2)</f>
        <v/>
      </c>
      <c r="DJ49">
        <f>ROUND(AP49-CX49,2)</f>
        <v/>
      </c>
      <c r="DK49">
        <f>ROUND(AQ49-CY49,2)</f>
        <v/>
      </c>
      <c r="DL49">
        <f>ROUND(AR49-CZ49,2)</f>
        <v/>
      </c>
      <c r="DM49">
        <f>ROUND(AS49-DA49,2)</f>
        <v/>
      </c>
      <c r="DN49">
        <f>MAX(0,ROUND($F49-SUM(CP49:DA49),2))</f>
        <v/>
      </c>
    </row>
    <row r="50">
      <c r="A50" t="n">
        <v>45</v>
      </c>
      <c r="B50" s="29">
        <f>Months!B50</f>
        <v/>
      </c>
      <c r="C50">
        <f>Months!C50</f>
        <v/>
      </c>
      <c r="D50">
        <f>Months!D50</f>
        <v/>
      </c>
      <c r="E50">
        <f>SUM(V50:AG50)</f>
        <v/>
      </c>
      <c r="F50">
        <f>MAX(0,ROUND(C50+D50-E50,2))</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f>IF(AH50&lt;=0,0,ROUND(CP50+MIN(DB50,MAX(0,$DN50-SUMPRODUCT((($BR50:$CC50&gt;BR50)+($BR50:$CC50=BR50)*($AT$2:$BE$2&lt;AT$2))*$DB50:$DM50))),2))</f>
        <v/>
      </c>
      <c r="AU50">
        <f>IF(AI50&lt;=0,0,ROUND(CQ50+MIN(DC50,MAX(0,$DN50-SUMPRODUCT((($BR50:$CC50&gt;BS50)+($BR50:$CC50=BS50)*($AT$2:$BE$2&lt;AU$2))*$DB50:$DM50))),2))</f>
        <v/>
      </c>
      <c r="AV50">
        <f>IF(AJ50&lt;=0,0,ROUND(CR50+MIN(DD50,MAX(0,$DN50-SUMPRODUCT((($BR50:$CC50&gt;BT50)+($BR50:$CC50=BT50)*($AT$2:$BE$2&lt;AV$2))*$DB50:$DM50))),2))</f>
        <v/>
      </c>
      <c r="AW50">
        <f>IF(AK50&lt;=0,0,ROUND(CS50+MIN(DE50,MAX(0,$DN50-SUMPRODUCT((($BR50:$CC50&gt;BU50)+($BR50:$CC50=BU50)*($AT$2:$BE$2&lt;AW$2))*$DB50:$DM50))),2))</f>
        <v/>
      </c>
      <c r="AX50">
        <f>IF(AL50&lt;=0,0,ROUND(CT50+MIN(DF50,MAX(0,$DN50-SUMPRODUCT((($BR50:$CC50&gt;BV50)+($BR50:$CC50=BV50)*($AT$2:$BE$2&lt;AX$2))*$DB50:$DM50))),2))</f>
        <v/>
      </c>
      <c r="AY50">
        <f>IF(AM50&lt;=0,0,ROUND(CU50+MIN(DG50,MAX(0,$DN50-SUMPRODUCT((($BR50:$CC50&gt;BW50)+($BR50:$CC50=BW50)*($AT$2:$BE$2&lt;AY$2))*$DB50:$DM50))),2))</f>
        <v/>
      </c>
      <c r="AZ50">
        <f>IF(AN50&lt;=0,0,ROUND(CV50+MIN(DH50,MAX(0,$DN50-SUMPRODUCT((($BR50:$CC50&gt;BX50)+($BR50:$CC50=BX50)*($AT$2:$BE$2&lt;AZ$2))*$DB50:$DM50))),2))</f>
        <v/>
      </c>
      <c r="BA50">
        <f>IF(AO50&lt;=0,0,ROUND(CW50+MIN(DI50,MAX(0,$DN50-SUMPRODUCT((($BR50:$CC50&gt;BY50)+($BR50:$CC50=BY50)*($AT$2:$BE$2&lt;BA$2))*$DB50:$DM50))),2))</f>
        <v/>
      </c>
      <c r="BB50">
        <f>IF(AP50&lt;=0,0,ROUND(CX50+MIN(DJ50,MAX(0,$DN50-SUMPRODUCT((($BR50:$CC50&gt;BZ50)+($BR50:$CC50=BZ50)*($AT$2:$BE$2&lt;BB$2))*$DB50:$DM50))),2))</f>
        <v/>
      </c>
      <c r="BC50">
        <f>IF(AQ50&lt;=0,0,ROUND(CY50+MIN(DK50,MAX(0,$DN50-SUMPRODUCT((($BR50:$CC50&gt;CA50)+($BR50:$CC50=CA50)*($AT$2:$BE$2&lt;BC$2))*$DB50:$DM50))),2))</f>
        <v/>
      </c>
      <c r="BD50">
        <f>IF(AR50&lt;=0,0,ROUND(CZ50+MIN(DL50,MAX(0,$DN50-SUMPRODUCT((($BR50:$CC50&gt;CB50)+($BR50:$CC50=CB50)*($AT$2:$BE$2&lt;BD$2))*$DB50:$DM50))),2))</f>
        <v/>
      </c>
      <c r="BE50">
        <f>IF(AS50&lt;=0,0,ROUND(DA50+MIN(DM50,MAX(0,$DN50-SUMPRODUCT((($BR50:$CC50&gt;CC50)+($BR50:$CC50=CC50)*($AT$2:$BE$2&lt;BE$2))*$DB50:$DM50))),2))</f>
        <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c r="BR50">
        <f>ROUND(IF($A50&lt;=Debts!$M$5,Debts!$X$5,Debts!$Y$5)*100000,0)*1000000+ROUND(Debts!$Y$5*100000,0)</f>
        <v/>
      </c>
      <c r="BS50">
        <f>ROUND(IF($A50&lt;=Debts!$M$6,Debts!$X$6,Debts!$Y$6)*100000,0)*1000000+ROUND(Debts!$Y$6*100000,0)</f>
        <v/>
      </c>
      <c r="BT50">
        <f>ROUND(IF($A50&lt;=Debts!$M$7,Debts!$X$7,Debts!$Y$7)*100000,0)*1000000+ROUND(Debts!$Y$7*100000,0)</f>
        <v/>
      </c>
      <c r="BU50">
        <f>ROUND(IF($A50&lt;=Debts!$M$8,Debts!$X$8,Debts!$Y$8)*100000,0)*1000000+ROUND(Debts!$Y$8*100000,0)</f>
        <v/>
      </c>
      <c r="BV50">
        <f>ROUND(IF($A50&lt;=Debts!$M$9,Debts!$X$9,Debts!$Y$9)*100000,0)*1000000+ROUND(Debts!$Y$9*100000,0)</f>
        <v/>
      </c>
      <c r="BW50">
        <f>ROUND(IF($A50&lt;=Debts!$M$10,Debts!$X$10,Debts!$Y$10)*100000,0)*1000000+ROUND(Debts!$Y$10*100000,0)</f>
        <v/>
      </c>
      <c r="BX50">
        <f>ROUND(IF($A50&lt;=Debts!$M$11,Debts!$X$11,Debts!$Y$11)*100000,0)*1000000+ROUND(Debts!$Y$11*100000,0)</f>
        <v/>
      </c>
      <c r="BY50">
        <f>ROUND(IF($A50&lt;=Debts!$M$12,Debts!$X$12,Debts!$Y$12)*100000,0)*1000000+ROUND(Debts!$Y$12*100000,0)</f>
        <v/>
      </c>
      <c r="BZ50">
        <f>ROUND(IF($A50&lt;=Debts!$M$13,Debts!$X$13,Debts!$Y$13)*100000,0)*1000000+ROUND(Debts!$Y$13*100000,0)</f>
        <v/>
      </c>
      <c r="CA50">
        <f>ROUND(IF($A50&lt;=Debts!$M$14,Debts!$X$14,Debts!$Y$14)*100000,0)*1000000+ROUND(Debts!$Y$14*100000,0)</f>
        <v/>
      </c>
      <c r="CB50">
        <f>ROUND(IF($A50&lt;=Debts!$M$15,Debts!$X$15,Debts!$Y$15)*100000,0)*1000000+ROUND(Debts!$Y$15*100000,0)</f>
        <v/>
      </c>
      <c r="CC50">
        <f>ROUND(IF($A50&lt;=Debts!$M$16,Debts!$X$16,Debts!$Y$16)*100000,0)*1000000+ROUND(Debts!$Y$16*100000,0)</f>
        <v/>
      </c>
      <c r="CD50">
        <f>IF(OR(AH50&lt;=0,Debts!$AC$5=0,$A50&gt;Debts!$M$5),0,MIN(AH50,MAX(0,ROUNDUP(IF(Debts!$X$5=0,(BF49+J50)/(Debts!$M$5-$A50+1),BF49*(Debts!$X$5/12)/(1-(1+Debts!$X$5/12)^(-(Debts!$M$5-$A50+1)))),2)-V50)))</f>
        <v/>
      </c>
      <c r="CE50">
        <f>IF(OR(AI50&lt;=0,Debts!$AC$6=0,$A50&gt;Debts!$M$6),0,MIN(AI50,MAX(0,ROUNDUP(IF(Debts!$X$6=0,(BG49+K50)/(Debts!$M$6-$A50+1),BG49*(Debts!$X$6/12)/(1-(1+Debts!$X$6/12)^(-(Debts!$M$6-$A50+1)))),2)-W50)))</f>
        <v/>
      </c>
      <c r="CF50">
        <f>IF(OR(AJ50&lt;=0,Debts!$AC$7=0,$A50&gt;Debts!$M$7),0,MIN(AJ50,MAX(0,ROUNDUP(IF(Debts!$X$7=0,(BH49+L50)/(Debts!$M$7-$A50+1),BH49*(Debts!$X$7/12)/(1-(1+Debts!$X$7/12)^(-(Debts!$M$7-$A50+1)))),2)-X50)))</f>
        <v/>
      </c>
      <c r="CG50">
        <f>IF(OR(AK50&lt;=0,Debts!$AC$8=0,$A50&gt;Debts!$M$8),0,MIN(AK50,MAX(0,ROUNDUP(IF(Debts!$X$8=0,(BI49+M50)/(Debts!$M$8-$A50+1),BI49*(Debts!$X$8/12)/(1-(1+Debts!$X$8/12)^(-(Debts!$M$8-$A50+1)))),2)-Y50)))</f>
        <v/>
      </c>
      <c r="CH50">
        <f>IF(OR(AL50&lt;=0,Debts!$AC$9=0,$A50&gt;Debts!$M$9),0,MIN(AL50,MAX(0,ROUNDUP(IF(Debts!$X$9=0,(BJ49+N50)/(Debts!$M$9-$A50+1),BJ49*(Debts!$X$9/12)/(1-(1+Debts!$X$9/12)^(-(Debts!$M$9-$A50+1)))),2)-Z50)))</f>
        <v/>
      </c>
      <c r="CI50">
        <f>IF(OR(AM50&lt;=0,Debts!$AC$10=0,$A50&gt;Debts!$M$10),0,MIN(AM50,MAX(0,ROUNDUP(IF(Debts!$X$10=0,(BK49+O50)/(Debts!$M$10-$A50+1),BK49*(Debts!$X$10/12)/(1-(1+Debts!$X$10/12)^(-(Debts!$M$10-$A50+1)))),2)-AA50)))</f>
        <v/>
      </c>
      <c r="CJ50">
        <f>IF(OR(AN50&lt;=0,Debts!$AC$11=0,$A50&gt;Debts!$M$11),0,MIN(AN50,MAX(0,ROUNDUP(IF(Debts!$X$11=0,(BL49+P50)/(Debts!$M$11-$A50+1),BL49*(Debts!$X$11/12)/(1-(1+Debts!$X$11/12)^(-(Debts!$M$11-$A50+1)))),2)-AB50)))</f>
        <v/>
      </c>
      <c r="CK50">
        <f>IF(OR(AO50&lt;=0,Debts!$AC$12=0,$A50&gt;Debts!$M$12),0,MIN(AO50,MAX(0,ROUNDUP(IF(Debts!$X$12=0,(BM49+Q50)/(Debts!$M$12-$A50+1),BM49*(Debts!$X$12/12)/(1-(1+Debts!$X$12/12)^(-(Debts!$M$12-$A50+1)))),2)-AC50)))</f>
        <v/>
      </c>
      <c r="CL50">
        <f>IF(OR(AP50&lt;=0,Debts!$AC$13=0,$A50&gt;Debts!$M$13),0,MIN(AP50,MAX(0,ROUNDUP(IF(Debts!$X$13=0,(BN49+R50)/(Debts!$M$13-$A50+1),BN49*(Debts!$X$13/12)/(1-(1+Debts!$X$13/12)^(-(Debts!$M$13-$A50+1)))),2)-AD50)))</f>
        <v/>
      </c>
      <c r="CM50">
        <f>IF(OR(AQ50&lt;=0,Debts!$AC$14=0,$A50&gt;Debts!$M$14),0,MIN(AQ50,MAX(0,ROUNDUP(IF(Debts!$X$14=0,(BO49+S50)/(Debts!$M$14-$A50+1),BO49*(Debts!$X$14/12)/(1-(1+Debts!$X$14/12)^(-(Debts!$M$14-$A50+1)))),2)-AE50)))</f>
        <v/>
      </c>
      <c r="CN50">
        <f>IF(OR(AR50&lt;=0,Debts!$AC$15=0,$A50&gt;Debts!$M$15),0,MIN(AR50,MAX(0,ROUNDUP(IF(Debts!$X$15=0,(BP49+T50)/(Debts!$M$15-$A50+1),BP49*(Debts!$X$15/12)/(1-(1+Debts!$X$15/12)^(-(Debts!$M$15-$A50+1)))),2)-AF50)))</f>
        <v/>
      </c>
      <c r="CO50">
        <f>IF(OR(AS50&lt;=0,Debts!$AC$16=0,$A50&gt;Debts!$M$16),0,MIN(AS50,MAX(0,ROUNDUP(IF(Debts!$X$16=0,(BQ49+U50)/(Debts!$M$16-$A50+1),BQ49*(Debts!$X$16/12)/(1-(1+Debts!$X$16/12)^(-(Debts!$M$16-$A50+1)))),2)-AG50)))</f>
        <v/>
      </c>
      <c r="CP50">
        <f>IF(CD50&lt;=0,0,ROUND(MIN(CD50,MAX(0,$F50-SUMPRODUCT(($AT$3:$BE$3&lt;AT$3)*$CD50:$CO50))),2))</f>
        <v/>
      </c>
      <c r="CQ50">
        <f>IF(CE50&lt;=0,0,ROUND(MIN(CE50,MAX(0,$F50-SUMPRODUCT(($AT$3:$BE$3&lt;AU$3)*$CD50:$CO50))),2))</f>
        <v/>
      </c>
      <c r="CR50">
        <f>IF(CF50&lt;=0,0,ROUND(MIN(CF50,MAX(0,$F50-SUMPRODUCT(($AT$3:$BE$3&lt;AV$3)*$CD50:$CO50))),2))</f>
        <v/>
      </c>
      <c r="CS50">
        <f>IF(CG50&lt;=0,0,ROUND(MIN(CG50,MAX(0,$F50-SUMPRODUCT(($AT$3:$BE$3&lt;AW$3)*$CD50:$CO50))),2))</f>
        <v/>
      </c>
      <c r="CT50">
        <f>IF(CH50&lt;=0,0,ROUND(MIN(CH50,MAX(0,$F50-SUMPRODUCT(($AT$3:$BE$3&lt;AX$3)*$CD50:$CO50))),2))</f>
        <v/>
      </c>
      <c r="CU50">
        <f>IF(CI50&lt;=0,0,ROUND(MIN(CI50,MAX(0,$F50-SUMPRODUCT(($AT$3:$BE$3&lt;AY$3)*$CD50:$CO50))),2))</f>
        <v/>
      </c>
      <c r="CV50">
        <f>IF(CJ50&lt;=0,0,ROUND(MIN(CJ50,MAX(0,$F50-SUMPRODUCT(($AT$3:$BE$3&lt;AZ$3)*$CD50:$CO50))),2))</f>
        <v/>
      </c>
      <c r="CW50">
        <f>IF(CK50&lt;=0,0,ROUND(MIN(CK50,MAX(0,$F50-SUMPRODUCT(($AT$3:$BE$3&lt;BA$3)*$CD50:$CO50))),2))</f>
        <v/>
      </c>
      <c r="CX50">
        <f>IF(CL50&lt;=0,0,ROUND(MIN(CL50,MAX(0,$F50-SUMPRODUCT(($AT$3:$BE$3&lt;BB$3)*$CD50:$CO50))),2))</f>
        <v/>
      </c>
      <c r="CY50">
        <f>IF(CM50&lt;=0,0,ROUND(MIN(CM50,MAX(0,$F50-SUMPRODUCT(($AT$3:$BE$3&lt;BC$3)*$CD50:$CO50))),2))</f>
        <v/>
      </c>
      <c r="CZ50">
        <f>IF(CN50&lt;=0,0,ROUND(MIN(CN50,MAX(0,$F50-SUMPRODUCT(($AT$3:$BE$3&lt;BD$3)*$CD50:$CO50))),2))</f>
        <v/>
      </c>
      <c r="DA50">
        <f>IF(CO50&lt;=0,0,ROUND(MIN(CO50,MAX(0,$F50-SUMPRODUCT(($AT$3:$BE$3&lt;BE$3)*$CD50:$CO50))),2))</f>
        <v/>
      </c>
      <c r="DB50">
        <f>ROUND(AH50-CP50,2)</f>
        <v/>
      </c>
      <c r="DC50">
        <f>ROUND(AI50-CQ50,2)</f>
        <v/>
      </c>
      <c r="DD50">
        <f>ROUND(AJ50-CR50,2)</f>
        <v/>
      </c>
      <c r="DE50">
        <f>ROUND(AK50-CS50,2)</f>
        <v/>
      </c>
      <c r="DF50">
        <f>ROUND(AL50-CT50,2)</f>
        <v/>
      </c>
      <c r="DG50">
        <f>ROUND(AM50-CU50,2)</f>
        <v/>
      </c>
      <c r="DH50">
        <f>ROUND(AN50-CV50,2)</f>
        <v/>
      </c>
      <c r="DI50">
        <f>ROUND(AO50-CW50,2)</f>
        <v/>
      </c>
      <c r="DJ50">
        <f>ROUND(AP50-CX50,2)</f>
        <v/>
      </c>
      <c r="DK50">
        <f>ROUND(AQ50-CY50,2)</f>
        <v/>
      </c>
      <c r="DL50">
        <f>ROUND(AR50-CZ50,2)</f>
        <v/>
      </c>
      <c r="DM50">
        <f>ROUND(AS50-DA50,2)</f>
        <v/>
      </c>
      <c r="DN50">
        <f>MAX(0,ROUND($F50-SUM(CP50:DA50),2))</f>
        <v/>
      </c>
    </row>
    <row r="51">
      <c r="A51" t="n">
        <v>46</v>
      </c>
      <c r="B51" s="29">
        <f>Months!B51</f>
        <v/>
      </c>
      <c r="C51">
        <f>Months!C51</f>
        <v/>
      </c>
      <c r="D51">
        <f>Months!D51</f>
        <v/>
      </c>
      <c r="E51">
        <f>SUM(V51:AG51)</f>
        <v/>
      </c>
      <c r="F51">
        <f>MAX(0,ROUND(C51+D51-E51,2))</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f>IF(AH51&lt;=0,0,ROUND(CP51+MIN(DB51,MAX(0,$DN51-SUMPRODUCT((($BR51:$CC51&gt;BR51)+($BR51:$CC51=BR51)*($AT$2:$BE$2&lt;AT$2))*$DB51:$DM51))),2))</f>
        <v/>
      </c>
      <c r="AU51">
        <f>IF(AI51&lt;=0,0,ROUND(CQ51+MIN(DC51,MAX(0,$DN51-SUMPRODUCT((($BR51:$CC51&gt;BS51)+($BR51:$CC51=BS51)*($AT$2:$BE$2&lt;AU$2))*$DB51:$DM51))),2))</f>
        <v/>
      </c>
      <c r="AV51">
        <f>IF(AJ51&lt;=0,0,ROUND(CR51+MIN(DD51,MAX(0,$DN51-SUMPRODUCT((($BR51:$CC51&gt;BT51)+($BR51:$CC51=BT51)*($AT$2:$BE$2&lt;AV$2))*$DB51:$DM51))),2))</f>
        <v/>
      </c>
      <c r="AW51">
        <f>IF(AK51&lt;=0,0,ROUND(CS51+MIN(DE51,MAX(0,$DN51-SUMPRODUCT((($BR51:$CC51&gt;BU51)+($BR51:$CC51=BU51)*($AT$2:$BE$2&lt;AW$2))*$DB51:$DM51))),2))</f>
        <v/>
      </c>
      <c r="AX51">
        <f>IF(AL51&lt;=0,0,ROUND(CT51+MIN(DF51,MAX(0,$DN51-SUMPRODUCT((($BR51:$CC51&gt;BV51)+($BR51:$CC51=BV51)*($AT$2:$BE$2&lt;AX$2))*$DB51:$DM51))),2))</f>
        <v/>
      </c>
      <c r="AY51">
        <f>IF(AM51&lt;=0,0,ROUND(CU51+MIN(DG51,MAX(0,$DN51-SUMPRODUCT((($BR51:$CC51&gt;BW51)+($BR51:$CC51=BW51)*($AT$2:$BE$2&lt;AY$2))*$DB51:$DM51))),2))</f>
        <v/>
      </c>
      <c r="AZ51">
        <f>IF(AN51&lt;=0,0,ROUND(CV51+MIN(DH51,MAX(0,$DN51-SUMPRODUCT((($BR51:$CC51&gt;BX51)+($BR51:$CC51=BX51)*($AT$2:$BE$2&lt;AZ$2))*$DB51:$DM51))),2))</f>
        <v/>
      </c>
      <c r="BA51">
        <f>IF(AO51&lt;=0,0,ROUND(CW51+MIN(DI51,MAX(0,$DN51-SUMPRODUCT((($BR51:$CC51&gt;BY51)+($BR51:$CC51=BY51)*($AT$2:$BE$2&lt;BA$2))*$DB51:$DM51))),2))</f>
        <v/>
      </c>
      <c r="BB51">
        <f>IF(AP51&lt;=0,0,ROUND(CX51+MIN(DJ51,MAX(0,$DN51-SUMPRODUCT((($BR51:$CC51&gt;BZ51)+($BR51:$CC51=BZ51)*($AT$2:$BE$2&lt;BB$2))*$DB51:$DM51))),2))</f>
        <v/>
      </c>
      <c r="BC51">
        <f>IF(AQ51&lt;=0,0,ROUND(CY51+MIN(DK51,MAX(0,$DN51-SUMPRODUCT((($BR51:$CC51&gt;CA51)+($BR51:$CC51=CA51)*($AT$2:$BE$2&lt;BC$2))*$DB51:$DM51))),2))</f>
        <v/>
      </c>
      <c r="BD51">
        <f>IF(AR51&lt;=0,0,ROUND(CZ51+MIN(DL51,MAX(0,$DN51-SUMPRODUCT((($BR51:$CC51&gt;CB51)+($BR51:$CC51=CB51)*($AT$2:$BE$2&lt;BD$2))*$DB51:$DM51))),2))</f>
        <v/>
      </c>
      <c r="BE51">
        <f>IF(AS51&lt;=0,0,ROUND(DA51+MIN(DM51,MAX(0,$DN51-SUMPRODUCT((($BR51:$CC51&gt;CC51)+($BR51:$CC51=CC51)*($AT$2:$BE$2&lt;BE$2))*$DB51:$DM51))),2))</f>
        <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c r="BR51">
        <f>ROUND(IF($A51&lt;=Debts!$M$5,Debts!$X$5,Debts!$Y$5)*100000,0)*1000000+ROUND(Debts!$Y$5*100000,0)</f>
        <v/>
      </c>
      <c r="BS51">
        <f>ROUND(IF($A51&lt;=Debts!$M$6,Debts!$X$6,Debts!$Y$6)*100000,0)*1000000+ROUND(Debts!$Y$6*100000,0)</f>
        <v/>
      </c>
      <c r="BT51">
        <f>ROUND(IF($A51&lt;=Debts!$M$7,Debts!$X$7,Debts!$Y$7)*100000,0)*1000000+ROUND(Debts!$Y$7*100000,0)</f>
        <v/>
      </c>
      <c r="BU51">
        <f>ROUND(IF($A51&lt;=Debts!$M$8,Debts!$X$8,Debts!$Y$8)*100000,0)*1000000+ROUND(Debts!$Y$8*100000,0)</f>
        <v/>
      </c>
      <c r="BV51">
        <f>ROUND(IF($A51&lt;=Debts!$M$9,Debts!$X$9,Debts!$Y$9)*100000,0)*1000000+ROUND(Debts!$Y$9*100000,0)</f>
        <v/>
      </c>
      <c r="BW51">
        <f>ROUND(IF($A51&lt;=Debts!$M$10,Debts!$X$10,Debts!$Y$10)*100000,0)*1000000+ROUND(Debts!$Y$10*100000,0)</f>
        <v/>
      </c>
      <c r="BX51">
        <f>ROUND(IF($A51&lt;=Debts!$M$11,Debts!$X$11,Debts!$Y$11)*100000,0)*1000000+ROUND(Debts!$Y$11*100000,0)</f>
        <v/>
      </c>
      <c r="BY51">
        <f>ROUND(IF($A51&lt;=Debts!$M$12,Debts!$X$12,Debts!$Y$12)*100000,0)*1000000+ROUND(Debts!$Y$12*100000,0)</f>
        <v/>
      </c>
      <c r="BZ51">
        <f>ROUND(IF($A51&lt;=Debts!$M$13,Debts!$X$13,Debts!$Y$13)*100000,0)*1000000+ROUND(Debts!$Y$13*100000,0)</f>
        <v/>
      </c>
      <c r="CA51">
        <f>ROUND(IF($A51&lt;=Debts!$M$14,Debts!$X$14,Debts!$Y$14)*100000,0)*1000000+ROUND(Debts!$Y$14*100000,0)</f>
        <v/>
      </c>
      <c r="CB51">
        <f>ROUND(IF($A51&lt;=Debts!$M$15,Debts!$X$15,Debts!$Y$15)*100000,0)*1000000+ROUND(Debts!$Y$15*100000,0)</f>
        <v/>
      </c>
      <c r="CC51">
        <f>ROUND(IF($A51&lt;=Debts!$M$16,Debts!$X$16,Debts!$Y$16)*100000,0)*1000000+ROUND(Debts!$Y$16*100000,0)</f>
        <v/>
      </c>
      <c r="CD51">
        <f>IF(OR(AH51&lt;=0,Debts!$AC$5=0,$A51&gt;Debts!$M$5),0,MIN(AH51,MAX(0,ROUNDUP(IF(Debts!$X$5=0,(BF50+J51)/(Debts!$M$5-$A51+1),BF50*(Debts!$X$5/12)/(1-(1+Debts!$X$5/12)^(-(Debts!$M$5-$A51+1)))),2)-V51)))</f>
        <v/>
      </c>
      <c r="CE51">
        <f>IF(OR(AI51&lt;=0,Debts!$AC$6=0,$A51&gt;Debts!$M$6),0,MIN(AI51,MAX(0,ROUNDUP(IF(Debts!$X$6=0,(BG50+K51)/(Debts!$M$6-$A51+1),BG50*(Debts!$X$6/12)/(1-(1+Debts!$X$6/12)^(-(Debts!$M$6-$A51+1)))),2)-W51)))</f>
        <v/>
      </c>
      <c r="CF51">
        <f>IF(OR(AJ51&lt;=0,Debts!$AC$7=0,$A51&gt;Debts!$M$7),0,MIN(AJ51,MAX(0,ROUNDUP(IF(Debts!$X$7=0,(BH50+L51)/(Debts!$M$7-$A51+1),BH50*(Debts!$X$7/12)/(1-(1+Debts!$X$7/12)^(-(Debts!$M$7-$A51+1)))),2)-X51)))</f>
        <v/>
      </c>
      <c r="CG51">
        <f>IF(OR(AK51&lt;=0,Debts!$AC$8=0,$A51&gt;Debts!$M$8),0,MIN(AK51,MAX(0,ROUNDUP(IF(Debts!$X$8=0,(BI50+M51)/(Debts!$M$8-$A51+1),BI50*(Debts!$X$8/12)/(1-(1+Debts!$X$8/12)^(-(Debts!$M$8-$A51+1)))),2)-Y51)))</f>
        <v/>
      </c>
      <c r="CH51">
        <f>IF(OR(AL51&lt;=0,Debts!$AC$9=0,$A51&gt;Debts!$M$9),0,MIN(AL51,MAX(0,ROUNDUP(IF(Debts!$X$9=0,(BJ50+N51)/(Debts!$M$9-$A51+1),BJ50*(Debts!$X$9/12)/(1-(1+Debts!$X$9/12)^(-(Debts!$M$9-$A51+1)))),2)-Z51)))</f>
        <v/>
      </c>
      <c r="CI51">
        <f>IF(OR(AM51&lt;=0,Debts!$AC$10=0,$A51&gt;Debts!$M$10),0,MIN(AM51,MAX(0,ROUNDUP(IF(Debts!$X$10=0,(BK50+O51)/(Debts!$M$10-$A51+1),BK50*(Debts!$X$10/12)/(1-(1+Debts!$X$10/12)^(-(Debts!$M$10-$A51+1)))),2)-AA51)))</f>
        <v/>
      </c>
      <c r="CJ51">
        <f>IF(OR(AN51&lt;=0,Debts!$AC$11=0,$A51&gt;Debts!$M$11),0,MIN(AN51,MAX(0,ROUNDUP(IF(Debts!$X$11=0,(BL50+P51)/(Debts!$M$11-$A51+1),BL50*(Debts!$X$11/12)/(1-(1+Debts!$X$11/12)^(-(Debts!$M$11-$A51+1)))),2)-AB51)))</f>
        <v/>
      </c>
      <c r="CK51">
        <f>IF(OR(AO51&lt;=0,Debts!$AC$12=0,$A51&gt;Debts!$M$12),0,MIN(AO51,MAX(0,ROUNDUP(IF(Debts!$X$12=0,(BM50+Q51)/(Debts!$M$12-$A51+1),BM50*(Debts!$X$12/12)/(1-(1+Debts!$X$12/12)^(-(Debts!$M$12-$A51+1)))),2)-AC51)))</f>
        <v/>
      </c>
      <c r="CL51">
        <f>IF(OR(AP51&lt;=0,Debts!$AC$13=0,$A51&gt;Debts!$M$13),0,MIN(AP51,MAX(0,ROUNDUP(IF(Debts!$X$13=0,(BN50+R51)/(Debts!$M$13-$A51+1),BN50*(Debts!$X$13/12)/(1-(1+Debts!$X$13/12)^(-(Debts!$M$13-$A51+1)))),2)-AD51)))</f>
        <v/>
      </c>
      <c r="CM51">
        <f>IF(OR(AQ51&lt;=0,Debts!$AC$14=0,$A51&gt;Debts!$M$14),0,MIN(AQ51,MAX(0,ROUNDUP(IF(Debts!$X$14=0,(BO50+S51)/(Debts!$M$14-$A51+1),BO50*(Debts!$X$14/12)/(1-(1+Debts!$X$14/12)^(-(Debts!$M$14-$A51+1)))),2)-AE51)))</f>
        <v/>
      </c>
      <c r="CN51">
        <f>IF(OR(AR51&lt;=0,Debts!$AC$15=0,$A51&gt;Debts!$M$15),0,MIN(AR51,MAX(0,ROUNDUP(IF(Debts!$X$15=0,(BP50+T51)/(Debts!$M$15-$A51+1),BP50*(Debts!$X$15/12)/(1-(1+Debts!$X$15/12)^(-(Debts!$M$15-$A51+1)))),2)-AF51)))</f>
        <v/>
      </c>
      <c r="CO51">
        <f>IF(OR(AS51&lt;=0,Debts!$AC$16=0,$A51&gt;Debts!$M$16),0,MIN(AS51,MAX(0,ROUNDUP(IF(Debts!$X$16=0,(BQ50+U51)/(Debts!$M$16-$A51+1),BQ50*(Debts!$X$16/12)/(1-(1+Debts!$X$16/12)^(-(Debts!$M$16-$A51+1)))),2)-AG51)))</f>
        <v/>
      </c>
      <c r="CP51">
        <f>IF(CD51&lt;=0,0,ROUND(MIN(CD51,MAX(0,$F51-SUMPRODUCT(($AT$3:$BE$3&lt;AT$3)*$CD51:$CO51))),2))</f>
        <v/>
      </c>
      <c r="CQ51">
        <f>IF(CE51&lt;=0,0,ROUND(MIN(CE51,MAX(0,$F51-SUMPRODUCT(($AT$3:$BE$3&lt;AU$3)*$CD51:$CO51))),2))</f>
        <v/>
      </c>
      <c r="CR51">
        <f>IF(CF51&lt;=0,0,ROUND(MIN(CF51,MAX(0,$F51-SUMPRODUCT(($AT$3:$BE$3&lt;AV$3)*$CD51:$CO51))),2))</f>
        <v/>
      </c>
      <c r="CS51">
        <f>IF(CG51&lt;=0,0,ROUND(MIN(CG51,MAX(0,$F51-SUMPRODUCT(($AT$3:$BE$3&lt;AW$3)*$CD51:$CO51))),2))</f>
        <v/>
      </c>
      <c r="CT51">
        <f>IF(CH51&lt;=0,0,ROUND(MIN(CH51,MAX(0,$F51-SUMPRODUCT(($AT$3:$BE$3&lt;AX$3)*$CD51:$CO51))),2))</f>
        <v/>
      </c>
      <c r="CU51">
        <f>IF(CI51&lt;=0,0,ROUND(MIN(CI51,MAX(0,$F51-SUMPRODUCT(($AT$3:$BE$3&lt;AY$3)*$CD51:$CO51))),2))</f>
        <v/>
      </c>
      <c r="CV51">
        <f>IF(CJ51&lt;=0,0,ROUND(MIN(CJ51,MAX(0,$F51-SUMPRODUCT(($AT$3:$BE$3&lt;AZ$3)*$CD51:$CO51))),2))</f>
        <v/>
      </c>
      <c r="CW51">
        <f>IF(CK51&lt;=0,0,ROUND(MIN(CK51,MAX(0,$F51-SUMPRODUCT(($AT$3:$BE$3&lt;BA$3)*$CD51:$CO51))),2))</f>
        <v/>
      </c>
      <c r="CX51">
        <f>IF(CL51&lt;=0,0,ROUND(MIN(CL51,MAX(0,$F51-SUMPRODUCT(($AT$3:$BE$3&lt;BB$3)*$CD51:$CO51))),2))</f>
        <v/>
      </c>
      <c r="CY51">
        <f>IF(CM51&lt;=0,0,ROUND(MIN(CM51,MAX(0,$F51-SUMPRODUCT(($AT$3:$BE$3&lt;BC$3)*$CD51:$CO51))),2))</f>
        <v/>
      </c>
      <c r="CZ51">
        <f>IF(CN51&lt;=0,0,ROUND(MIN(CN51,MAX(0,$F51-SUMPRODUCT(($AT$3:$BE$3&lt;BD$3)*$CD51:$CO51))),2))</f>
        <v/>
      </c>
      <c r="DA51">
        <f>IF(CO51&lt;=0,0,ROUND(MIN(CO51,MAX(0,$F51-SUMPRODUCT(($AT$3:$BE$3&lt;BE$3)*$CD51:$CO51))),2))</f>
        <v/>
      </c>
      <c r="DB51">
        <f>ROUND(AH51-CP51,2)</f>
        <v/>
      </c>
      <c r="DC51">
        <f>ROUND(AI51-CQ51,2)</f>
        <v/>
      </c>
      <c r="DD51">
        <f>ROUND(AJ51-CR51,2)</f>
        <v/>
      </c>
      <c r="DE51">
        <f>ROUND(AK51-CS51,2)</f>
        <v/>
      </c>
      <c r="DF51">
        <f>ROUND(AL51-CT51,2)</f>
        <v/>
      </c>
      <c r="DG51">
        <f>ROUND(AM51-CU51,2)</f>
        <v/>
      </c>
      <c r="DH51">
        <f>ROUND(AN51-CV51,2)</f>
        <v/>
      </c>
      <c r="DI51">
        <f>ROUND(AO51-CW51,2)</f>
        <v/>
      </c>
      <c r="DJ51">
        <f>ROUND(AP51-CX51,2)</f>
        <v/>
      </c>
      <c r="DK51">
        <f>ROUND(AQ51-CY51,2)</f>
        <v/>
      </c>
      <c r="DL51">
        <f>ROUND(AR51-CZ51,2)</f>
        <v/>
      </c>
      <c r="DM51">
        <f>ROUND(AS51-DA51,2)</f>
        <v/>
      </c>
      <c r="DN51">
        <f>MAX(0,ROUND($F51-SUM(CP51:DA51),2))</f>
        <v/>
      </c>
    </row>
    <row r="52">
      <c r="A52" t="n">
        <v>47</v>
      </c>
      <c r="B52" s="29">
        <f>Months!B52</f>
        <v/>
      </c>
      <c r="C52">
        <f>Months!C52</f>
        <v/>
      </c>
      <c r="D52">
        <f>Months!D52</f>
        <v/>
      </c>
      <c r="E52">
        <f>SUM(V52:AG52)</f>
        <v/>
      </c>
      <c r="F52">
        <f>MAX(0,ROUND(C52+D52-E52,2))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f>IF(AH52&lt;=0,0,ROUND(CP52+MIN(DB52,MAX(0,$DN52-SUMPRODUCT((($BR52:$CC52&gt;BR52)+($BR52:$CC52=BR52)*($AT$2:$BE$2&lt;AT$2))*$DB52:$DM52))),2))</f>
        <v/>
      </c>
      <c r="AU52">
        <f>IF(AI52&lt;=0,0,ROUND(CQ52+MIN(DC52,MAX(0,$DN52-SUMPRODUCT((($BR52:$CC52&gt;BS52)+($BR52:$CC52=BS52)*($AT$2:$BE$2&lt;AU$2))*$DB52:$DM52))),2))</f>
        <v/>
      </c>
      <c r="AV52">
        <f>IF(AJ52&lt;=0,0,ROUND(CR52+MIN(DD52,MAX(0,$DN52-SUMPRODUCT((($BR52:$CC52&gt;BT52)+($BR52:$CC52=BT52)*($AT$2:$BE$2&lt;AV$2))*$DB52:$DM52))),2))</f>
        <v/>
      </c>
      <c r="AW52">
        <f>IF(AK52&lt;=0,0,ROUND(CS52+MIN(DE52,MAX(0,$DN52-SUMPRODUCT((($BR52:$CC52&gt;BU52)+($BR52:$CC52=BU52)*($AT$2:$BE$2&lt;AW$2))*$DB52:$DM52))),2))</f>
        <v/>
      </c>
      <c r="AX52">
        <f>IF(AL52&lt;=0,0,ROUND(CT52+MIN(DF52,MAX(0,$DN52-SUMPRODUCT((($BR52:$CC52&gt;BV52)+($BR52:$CC52=BV52)*($AT$2:$BE$2&lt;AX$2))*$DB52:$DM52))),2))</f>
        <v/>
      </c>
      <c r="AY52">
        <f>IF(AM52&lt;=0,0,ROUND(CU52+MIN(DG52,MAX(0,$DN52-SUMPRODUCT((($BR52:$CC52&gt;BW52)+($BR52:$CC52=BW52)*($AT$2:$BE$2&lt;AY$2))*$DB52:$DM52))),2))</f>
        <v/>
      </c>
      <c r="AZ52">
        <f>IF(AN52&lt;=0,0,ROUND(CV52+MIN(DH52,MAX(0,$DN52-SUMPRODUCT((($BR52:$CC52&gt;BX52)+($BR52:$CC52=BX52)*($AT$2:$BE$2&lt;AZ$2))*$DB52:$DM52))),2))</f>
        <v/>
      </c>
      <c r="BA52">
        <f>IF(AO52&lt;=0,0,ROUND(CW52+MIN(DI52,MAX(0,$DN52-SUMPRODUCT((($BR52:$CC52&gt;BY52)+($BR52:$CC52=BY52)*($AT$2:$BE$2&lt;BA$2))*$DB52:$DM52))),2))</f>
        <v/>
      </c>
      <c r="BB52">
        <f>IF(AP52&lt;=0,0,ROUND(CX52+MIN(DJ52,MAX(0,$DN52-SUMPRODUCT((($BR52:$CC52&gt;BZ52)+($BR52:$CC52=BZ52)*($AT$2:$BE$2&lt;BB$2))*$DB52:$DM52))),2))</f>
        <v/>
      </c>
      <c r="BC52">
        <f>IF(AQ52&lt;=0,0,ROUND(CY52+MIN(DK52,MAX(0,$DN52-SUMPRODUCT((($BR52:$CC52&gt;CA52)+($BR52:$CC52=CA52)*($AT$2:$BE$2&lt;BC$2))*$DB52:$DM52))),2))</f>
        <v/>
      </c>
      <c r="BD52">
        <f>IF(AR52&lt;=0,0,ROUND(CZ52+MIN(DL52,MAX(0,$DN52-SUMPRODUCT((($BR52:$CC52&gt;CB52)+($BR52:$CC52=CB52)*($AT$2:$BE$2&lt;BD$2))*$DB52:$DM52))),2))</f>
        <v/>
      </c>
      <c r="BE52">
        <f>IF(AS52&lt;=0,0,ROUND(DA52+MIN(DM52,MAX(0,$DN52-SUMPRODUCT((($BR52:$CC52&gt;CC52)+($BR52:$CC52=CC52)*($AT$2:$BE$2&lt;BE$2))*$DB52:$DM52))),2))</f>
        <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c r="BR52">
        <f>ROUND(IF($A52&lt;=Debts!$M$5,Debts!$X$5,Debts!$Y$5)*100000,0)*1000000+ROUND(Debts!$Y$5*100000,0)</f>
        <v/>
      </c>
      <c r="BS52">
        <f>ROUND(IF($A52&lt;=Debts!$M$6,Debts!$X$6,Debts!$Y$6)*100000,0)*1000000+ROUND(Debts!$Y$6*100000,0)</f>
        <v/>
      </c>
      <c r="BT52">
        <f>ROUND(IF($A52&lt;=Debts!$M$7,Debts!$X$7,Debts!$Y$7)*100000,0)*1000000+ROUND(Debts!$Y$7*100000,0)</f>
        <v/>
      </c>
      <c r="BU52">
        <f>ROUND(IF($A52&lt;=Debts!$M$8,Debts!$X$8,Debts!$Y$8)*100000,0)*1000000+ROUND(Debts!$Y$8*100000,0)</f>
        <v/>
      </c>
      <c r="BV52">
        <f>ROUND(IF($A52&lt;=Debts!$M$9,Debts!$X$9,Debts!$Y$9)*100000,0)*1000000+ROUND(Debts!$Y$9*100000,0)</f>
        <v/>
      </c>
      <c r="BW52">
        <f>ROUND(IF($A52&lt;=Debts!$M$10,Debts!$X$10,Debts!$Y$10)*100000,0)*1000000+ROUND(Debts!$Y$10*100000,0)</f>
        <v/>
      </c>
      <c r="BX52">
        <f>ROUND(IF($A52&lt;=Debts!$M$11,Debts!$X$11,Debts!$Y$11)*100000,0)*1000000+ROUND(Debts!$Y$11*100000,0)</f>
        <v/>
      </c>
      <c r="BY52">
        <f>ROUND(IF($A52&lt;=Debts!$M$12,Debts!$X$12,Debts!$Y$12)*100000,0)*1000000+ROUND(Debts!$Y$12*100000,0)</f>
        <v/>
      </c>
      <c r="BZ52">
        <f>ROUND(IF($A52&lt;=Debts!$M$13,Debts!$X$13,Debts!$Y$13)*100000,0)*1000000+ROUND(Debts!$Y$13*100000,0)</f>
        <v/>
      </c>
      <c r="CA52">
        <f>ROUND(IF($A52&lt;=Debts!$M$14,Debts!$X$14,Debts!$Y$14)*100000,0)*1000000+ROUND(Debts!$Y$14*100000,0)</f>
        <v/>
      </c>
      <c r="CB52">
        <f>ROUND(IF($A52&lt;=Debts!$M$15,Debts!$X$15,Debts!$Y$15)*100000,0)*1000000+ROUND(Debts!$Y$15*100000,0)</f>
        <v/>
      </c>
      <c r="CC52">
        <f>ROUND(IF($A52&lt;=Debts!$M$16,Debts!$X$16,Debts!$Y$16)*100000,0)*1000000+ROUND(Debts!$Y$16*100000,0)</f>
        <v/>
      </c>
      <c r="CD52">
        <f>IF(OR(AH52&lt;=0,Debts!$AC$5=0,$A52&gt;Debts!$M$5),0,MIN(AH52,MAX(0,ROUNDUP(IF(Debts!$X$5=0,(BF51+J52)/(Debts!$M$5-$A52+1),BF51*(Debts!$X$5/12)/(1-(1+Debts!$X$5/12)^(-(Debts!$M$5-$A52+1)))),2)-V52)))</f>
        <v/>
      </c>
      <c r="CE52">
        <f>IF(OR(AI52&lt;=0,Debts!$AC$6=0,$A52&gt;Debts!$M$6),0,MIN(AI52,MAX(0,ROUNDUP(IF(Debts!$X$6=0,(BG51+K52)/(Debts!$M$6-$A52+1),BG51*(Debts!$X$6/12)/(1-(1+Debts!$X$6/12)^(-(Debts!$M$6-$A52+1)))),2)-W52)))</f>
        <v/>
      </c>
      <c r="CF52">
        <f>IF(OR(AJ52&lt;=0,Debts!$AC$7=0,$A52&gt;Debts!$M$7),0,MIN(AJ52,MAX(0,ROUNDUP(IF(Debts!$X$7=0,(BH51+L52)/(Debts!$M$7-$A52+1),BH51*(Debts!$X$7/12)/(1-(1+Debts!$X$7/12)^(-(Debts!$M$7-$A52+1)))),2)-X52)))</f>
        <v/>
      </c>
      <c r="CG52">
        <f>IF(OR(AK52&lt;=0,Debts!$AC$8=0,$A52&gt;Debts!$M$8),0,MIN(AK52,MAX(0,ROUNDUP(IF(Debts!$X$8=0,(BI51+M52)/(Debts!$M$8-$A52+1),BI51*(Debts!$X$8/12)/(1-(1+Debts!$X$8/12)^(-(Debts!$M$8-$A52+1)))),2)-Y52)))</f>
        <v/>
      </c>
      <c r="CH52">
        <f>IF(OR(AL52&lt;=0,Debts!$AC$9=0,$A52&gt;Debts!$M$9),0,MIN(AL52,MAX(0,ROUNDUP(IF(Debts!$X$9=0,(BJ51+N52)/(Debts!$M$9-$A52+1),BJ51*(Debts!$X$9/12)/(1-(1+Debts!$X$9/12)^(-(Debts!$M$9-$A52+1)))),2)-Z52)))</f>
        <v/>
      </c>
      <c r="CI52">
        <f>IF(OR(AM52&lt;=0,Debts!$AC$10=0,$A52&gt;Debts!$M$10),0,MIN(AM52,MAX(0,ROUNDUP(IF(Debts!$X$10=0,(BK51+O52)/(Debts!$M$10-$A52+1),BK51*(Debts!$X$10/12)/(1-(1+Debts!$X$10/12)^(-(Debts!$M$10-$A52+1)))),2)-AA52)))</f>
        <v/>
      </c>
      <c r="CJ52">
        <f>IF(OR(AN52&lt;=0,Debts!$AC$11=0,$A52&gt;Debts!$M$11),0,MIN(AN52,MAX(0,ROUNDUP(IF(Debts!$X$11=0,(BL51+P52)/(Debts!$M$11-$A52+1),BL51*(Debts!$X$11/12)/(1-(1+Debts!$X$11/12)^(-(Debts!$M$11-$A52+1)))),2)-AB52)))</f>
        <v/>
      </c>
      <c r="CK52">
        <f>IF(OR(AO52&lt;=0,Debts!$AC$12=0,$A52&gt;Debts!$M$12),0,MIN(AO52,MAX(0,ROUNDUP(IF(Debts!$X$12=0,(BM51+Q52)/(Debts!$M$12-$A52+1),BM51*(Debts!$X$12/12)/(1-(1+Debts!$X$12/12)^(-(Debts!$M$12-$A52+1)))),2)-AC52)))</f>
        <v/>
      </c>
      <c r="CL52">
        <f>IF(OR(AP52&lt;=0,Debts!$AC$13=0,$A52&gt;Debts!$M$13),0,MIN(AP52,MAX(0,ROUNDUP(IF(Debts!$X$13=0,(BN51+R52)/(Debts!$M$13-$A52+1),BN51*(Debts!$X$13/12)/(1-(1+Debts!$X$13/12)^(-(Debts!$M$13-$A52+1)))),2)-AD52)))</f>
        <v/>
      </c>
      <c r="CM52">
        <f>IF(OR(AQ52&lt;=0,Debts!$AC$14=0,$A52&gt;Debts!$M$14),0,MIN(AQ52,MAX(0,ROUNDUP(IF(Debts!$X$14=0,(BO51+S52)/(Debts!$M$14-$A52+1),BO51*(Debts!$X$14/12)/(1-(1+Debts!$X$14/12)^(-(Debts!$M$14-$A52+1)))),2)-AE52)))</f>
        <v/>
      </c>
      <c r="CN52">
        <f>IF(OR(AR52&lt;=0,Debts!$AC$15=0,$A52&gt;Debts!$M$15),0,MIN(AR52,MAX(0,ROUNDUP(IF(Debts!$X$15=0,(BP51+T52)/(Debts!$M$15-$A52+1),BP51*(Debts!$X$15/12)/(1-(1+Debts!$X$15/12)^(-(Debts!$M$15-$A52+1)))),2)-AF52)))</f>
        <v/>
      </c>
      <c r="CO52">
        <f>IF(OR(AS52&lt;=0,Debts!$AC$16=0,$A52&gt;Debts!$M$16),0,MIN(AS52,MAX(0,ROUNDUP(IF(Debts!$X$16=0,(BQ51+U52)/(Debts!$M$16-$A52+1),BQ51*(Debts!$X$16/12)/(1-(1+Debts!$X$16/12)^(-(Debts!$M$16-$A52+1)))),2)-AG52)))</f>
        <v/>
      </c>
      <c r="CP52">
        <f>IF(CD52&lt;=0,0,ROUND(MIN(CD52,MAX(0,$F52-SUMPRODUCT(($AT$3:$BE$3&lt;AT$3)*$CD52:$CO52))),2))</f>
        <v/>
      </c>
      <c r="CQ52">
        <f>IF(CE52&lt;=0,0,ROUND(MIN(CE52,MAX(0,$F52-SUMPRODUCT(($AT$3:$BE$3&lt;AU$3)*$CD52:$CO52))),2))</f>
        <v/>
      </c>
      <c r="CR52">
        <f>IF(CF52&lt;=0,0,ROUND(MIN(CF52,MAX(0,$F52-SUMPRODUCT(($AT$3:$BE$3&lt;AV$3)*$CD52:$CO52))),2))</f>
        <v/>
      </c>
      <c r="CS52">
        <f>IF(CG52&lt;=0,0,ROUND(MIN(CG52,MAX(0,$F52-SUMPRODUCT(($AT$3:$BE$3&lt;AW$3)*$CD52:$CO52))),2))</f>
        <v/>
      </c>
      <c r="CT52">
        <f>IF(CH52&lt;=0,0,ROUND(MIN(CH52,MAX(0,$F52-SUMPRODUCT(($AT$3:$BE$3&lt;AX$3)*$CD52:$CO52))),2))</f>
        <v/>
      </c>
      <c r="CU52">
        <f>IF(CI52&lt;=0,0,ROUND(MIN(CI52,MAX(0,$F52-SUMPRODUCT(($AT$3:$BE$3&lt;AY$3)*$CD52:$CO52))),2))</f>
        <v/>
      </c>
      <c r="CV52">
        <f>IF(CJ52&lt;=0,0,ROUND(MIN(CJ52,MAX(0,$F52-SUMPRODUCT(($AT$3:$BE$3&lt;AZ$3)*$CD52:$CO52))),2))</f>
        <v/>
      </c>
      <c r="CW52">
        <f>IF(CK52&lt;=0,0,ROUND(MIN(CK52,MAX(0,$F52-SUMPRODUCT(($AT$3:$BE$3&lt;BA$3)*$CD52:$CO52))),2))</f>
        <v/>
      </c>
      <c r="CX52">
        <f>IF(CL52&lt;=0,0,ROUND(MIN(CL52,MAX(0,$F52-SUMPRODUCT(($AT$3:$BE$3&lt;BB$3)*$CD52:$CO52))),2))</f>
        <v/>
      </c>
      <c r="CY52">
        <f>IF(CM52&lt;=0,0,ROUND(MIN(CM52,MAX(0,$F52-SUMPRODUCT(($AT$3:$BE$3&lt;BC$3)*$CD52:$CO52))),2))</f>
        <v/>
      </c>
      <c r="CZ52">
        <f>IF(CN52&lt;=0,0,ROUND(MIN(CN52,MAX(0,$F52-SUMPRODUCT(($AT$3:$BE$3&lt;BD$3)*$CD52:$CO52))),2))</f>
        <v/>
      </c>
      <c r="DA52">
        <f>IF(CO52&lt;=0,0,ROUND(MIN(CO52,MAX(0,$F52-SUMPRODUCT(($AT$3:$BE$3&lt;BE$3)*$CD52:$CO52))),2))</f>
        <v/>
      </c>
      <c r="DB52">
        <f>ROUND(AH52-CP52,2)</f>
        <v/>
      </c>
      <c r="DC52">
        <f>ROUND(AI52-CQ52,2)</f>
        <v/>
      </c>
      <c r="DD52">
        <f>ROUND(AJ52-CR52,2)</f>
        <v/>
      </c>
      <c r="DE52">
        <f>ROUND(AK52-CS52,2)</f>
        <v/>
      </c>
      <c r="DF52">
        <f>ROUND(AL52-CT52,2)</f>
        <v/>
      </c>
      <c r="DG52">
        <f>ROUND(AM52-CU52,2)</f>
        <v/>
      </c>
      <c r="DH52">
        <f>ROUND(AN52-CV52,2)</f>
        <v/>
      </c>
      <c r="DI52">
        <f>ROUND(AO52-CW52,2)</f>
        <v/>
      </c>
      <c r="DJ52">
        <f>ROUND(AP52-CX52,2)</f>
        <v/>
      </c>
      <c r="DK52">
        <f>ROUND(AQ52-CY52,2)</f>
        <v/>
      </c>
      <c r="DL52">
        <f>ROUND(AR52-CZ52,2)</f>
        <v/>
      </c>
      <c r="DM52">
        <f>ROUND(AS52-DA52,2)</f>
        <v/>
      </c>
      <c r="DN52">
        <f>MAX(0,ROUND($F52-SUM(CP52:DA52),2))</f>
        <v/>
      </c>
    </row>
    <row r="53">
      <c r="A53" t="n">
        <v>48</v>
      </c>
      <c r="B53" s="29">
        <f>Months!B53</f>
        <v/>
      </c>
      <c r="C53">
        <f>Months!C53</f>
        <v/>
      </c>
      <c r="D53">
        <f>Months!D53</f>
        <v/>
      </c>
      <c r="E53">
        <f>SUM(V53:AG53)</f>
        <v/>
      </c>
      <c r="F53">
        <f>MAX(0,ROUND(C53+D53-E53,2))</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f>IF(AH53&lt;=0,0,ROUND(CP53+MIN(DB53,MAX(0,$DN53-SUMPRODUCT((($BR53:$CC53&gt;BR53)+($BR53:$CC53=BR53)*($AT$2:$BE$2&lt;AT$2))*$DB53:$DM53))),2))</f>
        <v/>
      </c>
      <c r="AU53">
        <f>IF(AI53&lt;=0,0,ROUND(CQ53+MIN(DC53,MAX(0,$DN53-SUMPRODUCT((($BR53:$CC53&gt;BS53)+($BR53:$CC53=BS53)*($AT$2:$BE$2&lt;AU$2))*$DB53:$DM53))),2))</f>
        <v/>
      </c>
      <c r="AV53">
        <f>IF(AJ53&lt;=0,0,ROUND(CR53+MIN(DD53,MAX(0,$DN53-SUMPRODUCT((($BR53:$CC53&gt;BT53)+($BR53:$CC53=BT53)*($AT$2:$BE$2&lt;AV$2))*$DB53:$DM53))),2))</f>
        <v/>
      </c>
      <c r="AW53">
        <f>IF(AK53&lt;=0,0,ROUND(CS53+MIN(DE53,MAX(0,$DN53-SUMPRODUCT((($BR53:$CC53&gt;BU53)+($BR53:$CC53=BU53)*($AT$2:$BE$2&lt;AW$2))*$DB53:$DM53))),2))</f>
        <v/>
      </c>
      <c r="AX53">
        <f>IF(AL53&lt;=0,0,ROUND(CT53+MIN(DF53,MAX(0,$DN53-SUMPRODUCT((($BR53:$CC53&gt;BV53)+($BR53:$CC53=BV53)*($AT$2:$BE$2&lt;AX$2))*$DB53:$DM53))),2))</f>
        <v/>
      </c>
      <c r="AY53">
        <f>IF(AM53&lt;=0,0,ROUND(CU53+MIN(DG53,MAX(0,$DN53-SUMPRODUCT((($BR53:$CC53&gt;BW53)+($BR53:$CC53=BW53)*($AT$2:$BE$2&lt;AY$2))*$DB53:$DM53))),2))</f>
        <v/>
      </c>
      <c r="AZ53">
        <f>IF(AN53&lt;=0,0,ROUND(CV53+MIN(DH53,MAX(0,$DN53-SUMPRODUCT((($BR53:$CC53&gt;BX53)+($BR53:$CC53=BX53)*($AT$2:$BE$2&lt;AZ$2))*$DB53:$DM53))),2))</f>
        <v/>
      </c>
      <c r="BA53">
        <f>IF(AO53&lt;=0,0,ROUND(CW53+MIN(DI53,MAX(0,$DN53-SUMPRODUCT((($BR53:$CC53&gt;BY53)+($BR53:$CC53=BY53)*($AT$2:$BE$2&lt;BA$2))*$DB53:$DM53))),2))</f>
        <v/>
      </c>
      <c r="BB53">
        <f>IF(AP53&lt;=0,0,ROUND(CX53+MIN(DJ53,MAX(0,$DN53-SUMPRODUCT((($BR53:$CC53&gt;BZ53)+($BR53:$CC53=BZ53)*($AT$2:$BE$2&lt;BB$2))*$DB53:$DM53))),2))</f>
        <v/>
      </c>
      <c r="BC53">
        <f>IF(AQ53&lt;=0,0,ROUND(CY53+MIN(DK53,MAX(0,$DN53-SUMPRODUCT((($BR53:$CC53&gt;CA53)+($BR53:$CC53=CA53)*($AT$2:$BE$2&lt;BC$2))*$DB53:$DM53))),2))</f>
        <v/>
      </c>
      <c r="BD53">
        <f>IF(AR53&lt;=0,0,ROUND(CZ53+MIN(DL53,MAX(0,$DN53-SUMPRODUCT((($BR53:$CC53&gt;CB53)+($BR53:$CC53=CB53)*($AT$2:$BE$2&lt;BD$2))*$DB53:$DM53))),2))</f>
        <v/>
      </c>
      <c r="BE53">
        <f>IF(AS53&lt;=0,0,ROUND(DA53+MIN(DM53,MAX(0,$DN53-SUMPRODUCT((($BR53:$CC53&gt;CC53)+($BR53:$CC53=CC53)*($AT$2:$BE$2&lt;BE$2))*$DB53:$DM53))),2))</f>
        <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c r="BR53">
        <f>ROUND(IF($A53&lt;=Debts!$M$5,Debts!$X$5,Debts!$Y$5)*100000,0)*1000000+ROUND(Debts!$Y$5*100000,0)</f>
        <v/>
      </c>
      <c r="BS53">
        <f>ROUND(IF($A53&lt;=Debts!$M$6,Debts!$X$6,Debts!$Y$6)*100000,0)*1000000+ROUND(Debts!$Y$6*100000,0)</f>
        <v/>
      </c>
      <c r="BT53">
        <f>ROUND(IF($A53&lt;=Debts!$M$7,Debts!$X$7,Debts!$Y$7)*100000,0)*1000000+ROUND(Debts!$Y$7*100000,0)</f>
        <v/>
      </c>
      <c r="BU53">
        <f>ROUND(IF($A53&lt;=Debts!$M$8,Debts!$X$8,Debts!$Y$8)*100000,0)*1000000+ROUND(Debts!$Y$8*100000,0)</f>
        <v/>
      </c>
      <c r="BV53">
        <f>ROUND(IF($A53&lt;=Debts!$M$9,Debts!$X$9,Debts!$Y$9)*100000,0)*1000000+ROUND(Debts!$Y$9*100000,0)</f>
        <v/>
      </c>
      <c r="BW53">
        <f>ROUND(IF($A53&lt;=Debts!$M$10,Debts!$X$10,Debts!$Y$10)*100000,0)*1000000+ROUND(Debts!$Y$10*100000,0)</f>
        <v/>
      </c>
      <c r="BX53">
        <f>ROUND(IF($A53&lt;=Debts!$M$11,Debts!$X$11,Debts!$Y$11)*100000,0)*1000000+ROUND(Debts!$Y$11*100000,0)</f>
        <v/>
      </c>
      <c r="BY53">
        <f>ROUND(IF($A53&lt;=Debts!$M$12,Debts!$X$12,Debts!$Y$12)*100000,0)*1000000+ROUND(Debts!$Y$12*100000,0)</f>
        <v/>
      </c>
      <c r="BZ53">
        <f>ROUND(IF($A53&lt;=Debts!$M$13,Debts!$X$13,Debts!$Y$13)*100000,0)*1000000+ROUND(Debts!$Y$13*100000,0)</f>
        <v/>
      </c>
      <c r="CA53">
        <f>ROUND(IF($A53&lt;=Debts!$M$14,Debts!$X$14,Debts!$Y$14)*100000,0)*1000000+ROUND(Debts!$Y$14*100000,0)</f>
        <v/>
      </c>
      <c r="CB53">
        <f>ROUND(IF($A53&lt;=Debts!$M$15,Debts!$X$15,Debts!$Y$15)*100000,0)*1000000+ROUND(Debts!$Y$15*100000,0)</f>
        <v/>
      </c>
      <c r="CC53">
        <f>ROUND(IF($A53&lt;=Debts!$M$16,Debts!$X$16,Debts!$Y$16)*100000,0)*1000000+ROUND(Debts!$Y$16*100000,0)</f>
        <v/>
      </c>
      <c r="CD53">
        <f>IF(OR(AH53&lt;=0,Debts!$AC$5=0,$A53&gt;Debts!$M$5),0,MIN(AH53,MAX(0,ROUNDUP(IF(Debts!$X$5=0,(BF52+J53)/(Debts!$M$5-$A53+1),BF52*(Debts!$X$5/12)/(1-(1+Debts!$X$5/12)^(-(Debts!$M$5-$A53+1)))),2)-V53)))</f>
        <v/>
      </c>
      <c r="CE53">
        <f>IF(OR(AI53&lt;=0,Debts!$AC$6=0,$A53&gt;Debts!$M$6),0,MIN(AI53,MAX(0,ROUNDUP(IF(Debts!$X$6=0,(BG52+K53)/(Debts!$M$6-$A53+1),BG52*(Debts!$X$6/12)/(1-(1+Debts!$X$6/12)^(-(Debts!$M$6-$A53+1)))),2)-W53)))</f>
        <v/>
      </c>
      <c r="CF53">
        <f>IF(OR(AJ53&lt;=0,Debts!$AC$7=0,$A53&gt;Debts!$M$7),0,MIN(AJ53,MAX(0,ROUNDUP(IF(Debts!$X$7=0,(BH52+L53)/(Debts!$M$7-$A53+1),BH52*(Debts!$X$7/12)/(1-(1+Debts!$X$7/12)^(-(Debts!$M$7-$A53+1)))),2)-X53)))</f>
        <v/>
      </c>
      <c r="CG53">
        <f>IF(OR(AK53&lt;=0,Debts!$AC$8=0,$A53&gt;Debts!$M$8),0,MIN(AK53,MAX(0,ROUNDUP(IF(Debts!$X$8=0,(BI52+M53)/(Debts!$M$8-$A53+1),BI52*(Debts!$X$8/12)/(1-(1+Debts!$X$8/12)^(-(Debts!$M$8-$A53+1)))),2)-Y53)))</f>
        <v/>
      </c>
      <c r="CH53">
        <f>IF(OR(AL53&lt;=0,Debts!$AC$9=0,$A53&gt;Debts!$M$9),0,MIN(AL53,MAX(0,ROUNDUP(IF(Debts!$X$9=0,(BJ52+N53)/(Debts!$M$9-$A53+1),BJ52*(Debts!$X$9/12)/(1-(1+Debts!$X$9/12)^(-(Debts!$M$9-$A53+1)))),2)-Z53)))</f>
        <v/>
      </c>
      <c r="CI53">
        <f>IF(OR(AM53&lt;=0,Debts!$AC$10=0,$A53&gt;Debts!$M$10),0,MIN(AM53,MAX(0,ROUNDUP(IF(Debts!$X$10=0,(BK52+O53)/(Debts!$M$10-$A53+1),BK52*(Debts!$X$10/12)/(1-(1+Debts!$X$10/12)^(-(Debts!$M$10-$A53+1)))),2)-AA53)))</f>
        <v/>
      </c>
      <c r="CJ53">
        <f>IF(OR(AN53&lt;=0,Debts!$AC$11=0,$A53&gt;Debts!$M$11),0,MIN(AN53,MAX(0,ROUNDUP(IF(Debts!$X$11=0,(BL52+P53)/(Debts!$M$11-$A53+1),BL52*(Debts!$X$11/12)/(1-(1+Debts!$X$11/12)^(-(Debts!$M$11-$A53+1)))),2)-AB53)))</f>
        <v/>
      </c>
      <c r="CK53">
        <f>IF(OR(AO53&lt;=0,Debts!$AC$12=0,$A53&gt;Debts!$M$12),0,MIN(AO53,MAX(0,ROUNDUP(IF(Debts!$X$12=0,(BM52+Q53)/(Debts!$M$12-$A53+1),BM52*(Debts!$X$12/12)/(1-(1+Debts!$X$12/12)^(-(Debts!$M$12-$A53+1)))),2)-AC53)))</f>
        <v/>
      </c>
      <c r="CL53">
        <f>IF(OR(AP53&lt;=0,Debts!$AC$13=0,$A53&gt;Debts!$M$13),0,MIN(AP53,MAX(0,ROUNDUP(IF(Debts!$X$13=0,(BN52+R53)/(Debts!$M$13-$A53+1),BN52*(Debts!$X$13/12)/(1-(1+Debts!$X$13/12)^(-(Debts!$M$13-$A53+1)))),2)-AD53)))</f>
        <v/>
      </c>
      <c r="CM53">
        <f>IF(OR(AQ53&lt;=0,Debts!$AC$14=0,$A53&gt;Debts!$M$14),0,MIN(AQ53,MAX(0,ROUNDUP(IF(Debts!$X$14=0,(BO52+S53)/(Debts!$M$14-$A53+1),BO52*(Debts!$X$14/12)/(1-(1+Debts!$X$14/12)^(-(Debts!$M$14-$A53+1)))),2)-AE53)))</f>
        <v/>
      </c>
      <c r="CN53">
        <f>IF(OR(AR53&lt;=0,Debts!$AC$15=0,$A53&gt;Debts!$M$15),0,MIN(AR53,MAX(0,ROUNDUP(IF(Debts!$X$15=0,(BP52+T53)/(Debts!$M$15-$A53+1),BP52*(Debts!$X$15/12)/(1-(1+Debts!$X$15/12)^(-(Debts!$M$15-$A53+1)))),2)-AF53)))</f>
        <v/>
      </c>
      <c r="CO53">
        <f>IF(OR(AS53&lt;=0,Debts!$AC$16=0,$A53&gt;Debts!$M$16),0,MIN(AS53,MAX(0,ROUNDUP(IF(Debts!$X$16=0,(BQ52+U53)/(Debts!$M$16-$A53+1),BQ52*(Debts!$X$16/12)/(1-(1+Debts!$X$16/12)^(-(Debts!$M$16-$A53+1)))),2)-AG53)))</f>
        <v/>
      </c>
      <c r="CP53">
        <f>IF(CD53&lt;=0,0,ROUND(MIN(CD53,MAX(0,$F53-SUMPRODUCT(($AT$3:$BE$3&lt;AT$3)*$CD53:$CO53))),2))</f>
        <v/>
      </c>
      <c r="CQ53">
        <f>IF(CE53&lt;=0,0,ROUND(MIN(CE53,MAX(0,$F53-SUMPRODUCT(($AT$3:$BE$3&lt;AU$3)*$CD53:$CO53))),2))</f>
        <v/>
      </c>
      <c r="CR53">
        <f>IF(CF53&lt;=0,0,ROUND(MIN(CF53,MAX(0,$F53-SUMPRODUCT(($AT$3:$BE$3&lt;AV$3)*$CD53:$CO53))),2))</f>
        <v/>
      </c>
      <c r="CS53">
        <f>IF(CG53&lt;=0,0,ROUND(MIN(CG53,MAX(0,$F53-SUMPRODUCT(($AT$3:$BE$3&lt;AW$3)*$CD53:$CO53))),2))</f>
        <v/>
      </c>
      <c r="CT53">
        <f>IF(CH53&lt;=0,0,ROUND(MIN(CH53,MAX(0,$F53-SUMPRODUCT(($AT$3:$BE$3&lt;AX$3)*$CD53:$CO53))),2))</f>
        <v/>
      </c>
      <c r="CU53">
        <f>IF(CI53&lt;=0,0,ROUND(MIN(CI53,MAX(0,$F53-SUMPRODUCT(($AT$3:$BE$3&lt;AY$3)*$CD53:$CO53))),2))</f>
        <v/>
      </c>
      <c r="CV53">
        <f>IF(CJ53&lt;=0,0,ROUND(MIN(CJ53,MAX(0,$F53-SUMPRODUCT(($AT$3:$BE$3&lt;AZ$3)*$CD53:$CO53))),2))</f>
        <v/>
      </c>
      <c r="CW53">
        <f>IF(CK53&lt;=0,0,ROUND(MIN(CK53,MAX(0,$F53-SUMPRODUCT(($AT$3:$BE$3&lt;BA$3)*$CD53:$CO53))),2))</f>
        <v/>
      </c>
      <c r="CX53">
        <f>IF(CL53&lt;=0,0,ROUND(MIN(CL53,MAX(0,$F53-SUMPRODUCT(($AT$3:$BE$3&lt;BB$3)*$CD53:$CO53))),2))</f>
        <v/>
      </c>
      <c r="CY53">
        <f>IF(CM53&lt;=0,0,ROUND(MIN(CM53,MAX(0,$F53-SUMPRODUCT(($AT$3:$BE$3&lt;BC$3)*$CD53:$CO53))),2))</f>
        <v/>
      </c>
      <c r="CZ53">
        <f>IF(CN53&lt;=0,0,ROUND(MIN(CN53,MAX(0,$F53-SUMPRODUCT(($AT$3:$BE$3&lt;BD$3)*$CD53:$CO53))),2))</f>
        <v/>
      </c>
      <c r="DA53">
        <f>IF(CO53&lt;=0,0,ROUND(MIN(CO53,MAX(0,$F53-SUMPRODUCT(($AT$3:$BE$3&lt;BE$3)*$CD53:$CO53))),2))</f>
        <v/>
      </c>
      <c r="DB53">
        <f>ROUND(AH53-CP53,2)</f>
        <v/>
      </c>
      <c r="DC53">
        <f>ROUND(AI53-CQ53,2)</f>
        <v/>
      </c>
      <c r="DD53">
        <f>ROUND(AJ53-CR53,2)</f>
        <v/>
      </c>
      <c r="DE53">
        <f>ROUND(AK53-CS53,2)</f>
        <v/>
      </c>
      <c r="DF53">
        <f>ROUND(AL53-CT53,2)</f>
        <v/>
      </c>
      <c r="DG53">
        <f>ROUND(AM53-CU53,2)</f>
        <v/>
      </c>
      <c r="DH53">
        <f>ROUND(AN53-CV53,2)</f>
        <v/>
      </c>
      <c r="DI53">
        <f>ROUND(AO53-CW53,2)</f>
        <v/>
      </c>
      <c r="DJ53">
        <f>ROUND(AP53-CX53,2)</f>
        <v/>
      </c>
      <c r="DK53">
        <f>ROUND(AQ53-CY53,2)</f>
        <v/>
      </c>
      <c r="DL53">
        <f>ROUND(AR53-CZ53,2)</f>
        <v/>
      </c>
      <c r="DM53">
        <f>ROUND(AS53-DA53,2)</f>
        <v/>
      </c>
      <c r="DN53">
        <f>MAX(0,ROUND($F53-SUM(CP53:DA53),2))</f>
        <v/>
      </c>
    </row>
    <row r="54">
      <c r="A54" t="n">
        <v>49</v>
      </c>
      <c r="B54" s="29">
        <f>Months!B54</f>
        <v/>
      </c>
      <c r="C54">
        <f>Months!C54</f>
        <v/>
      </c>
      <c r="D54">
        <f>Months!D54</f>
        <v/>
      </c>
      <c r="E54">
        <f>SUM(V54:AG54)</f>
        <v/>
      </c>
      <c r="F54">
        <f>MAX(0,ROUND(C54+D54-E54,2))</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f>IF(AH54&lt;=0,0,ROUND(CP54+MIN(DB54,MAX(0,$DN54-SUMPRODUCT((($BR54:$CC54&gt;BR54)+($BR54:$CC54=BR54)*($AT$2:$BE$2&lt;AT$2))*$DB54:$DM54))),2))</f>
        <v/>
      </c>
      <c r="AU54">
        <f>IF(AI54&lt;=0,0,ROUND(CQ54+MIN(DC54,MAX(0,$DN54-SUMPRODUCT((($BR54:$CC54&gt;BS54)+($BR54:$CC54=BS54)*($AT$2:$BE$2&lt;AU$2))*$DB54:$DM54))),2))</f>
        <v/>
      </c>
      <c r="AV54">
        <f>IF(AJ54&lt;=0,0,ROUND(CR54+MIN(DD54,MAX(0,$DN54-SUMPRODUCT((($BR54:$CC54&gt;BT54)+($BR54:$CC54=BT54)*($AT$2:$BE$2&lt;AV$2))*$DB54:$DM54))),2))</f>
        <v/>
      </c>
      <c r="AW54">
        <f>IF(AK54&lt;=0,0,ROUND(CS54+MIN(DE54,MAX(0,$DN54-SUMPRODUCT((($BR54:$CC54&gt;BU54)+($BR54:$CC54=BU54)*($AT$2:$BE$2&lt;AW$2))*$DB54:$DM54))),2))</f>
        <v/>
      </c>
      <c r="AX54">
        <f>IF(AL54&lt;=0,0,ROUND(CT54+MIN(DF54,MAX(0,$DN54-SUMPRODUCT((($BR54:$CC54&gt;BV54)+($BR54:$CC54=BV54)*($AT$2:$BE$2&lt;AX$2))*$DB54:$DM54))),2))</f>
        <v/>
      </c>
      <c r="AY54">
        <f>IF(AM54&lt;=0,0,ROUND(CU54+MIN(DG54,MAX(0,$DN54-SUMPRODUCT((($BR54:$CC54&gt;BW54)+($BR54:$CC54=BW54)*($AT$2:$BE$2&lt;AY$2))*$DB54:$DM54))),2))</f>
        <v/>
      </c>
      <c r="AZ54">
        <f>IF(AN54&lt;=0,0,ROUND(CV54+MIN(DH54,MAX(0,$DN54-SUMPRODUCT((($BR54:$CC54&gt;BX54)+($BR54:$CC54=BX54)*($AT$2:$BE$2&lt;AZ$2))*$DB54:$DM54))),2))</f>
        <v/>
      </c>
      <c r="BA54">
        <f>IF(AO54&lt;=0,0,ROUND(CW54+MIN(DI54,MAX(0,$DN54-SUMPRODUCT((($BR54:$CC54&gt;BY54)+($BR54:$CC54=BY54)*($AT$2:$BE$2&lt;BA$2))*$DB54:$DM54))),2))</f>
        <v/>
      </c>
      <c r="BB54">
        <f>IF(AP54&lt;=0,0,ROUND(CX54+MIN(DJ54,MAX(0,$DN54-SUMPRODUCT((($BR54:$CC54&gt;BZ54)+($BR54:$CC54=BZ54)*($AT$2:$BE$2&lt;BB$2))*$DB54:$DM54))),2))</f>
        <v/>
      </c>
      <c r="BC54">
        <f>IF(AQ54&lt;=0,0,ROUND(CY54+MIN(DK54,MAX(0,$DN54-SUMPRODUCT((($BR54:$CC54&gt;CA54)+($BR54:$CC54=CA54)*($AT$2:$BE$2&lt;BC$2))*$DB54:$DM54))),2))</f>
        <v/>
      </c>
      <c r="BD54">
        <f>IF(AR54&lt;=0,0,ROUND(CZ54+MIN(DL54,MAX(0,$DN54-SUMPRODUCT((($BR54:$CC54&gt;CB54)+($BR54:$CC54=CB54)*($AT$2:$BE$2&lt;BD$2))*$DB54:$DM54))),2))</f>
        <v/>
      </c>
      <c r="BE54">
        <f>IF(AS54&lt;=0,0,ROUND(DA54+MIN(DM54,MAX(0,$DN54-SUMPRODUCT((($BR54:$CC54&gt;CC54)+($BR54:$CC54=CC54)*($AT$2:$BE$2&lt;BE$2))*$DB54:$DM54))),2))</f>
        <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c r="BR54">
        <f>ROUND(IF($A54&lt;=Debts!$M$5,Debts!$X$5,Debts!$Y$5)*100000,0)*1000000+ROUND(Debts!$Y$5*100000,0)</f>
        <v/>
      </c>
      <c r="BS54">
        <f>ROUND(IF($A54&lt;=Debts!$M$6,Debts!$X$6,Debts!$Y$6)*100000,0)*1000000+ROUND(Debts!$Y$6*100000,0)</f>
        <v/>
      </c>
      <c r="BT54">
        <f>ROUND(IF($A54&lt;=Debts!$M$7,Debts!$X$7,Debts!$Y$7)*100000,0)*1000000+ROUND(Debts!$Y$7*100000,0)</f>
        <v/>
      </c>
      <c r="BU54">
        <f>ROUND(IF($A54&lt;=Debts!$M$8,Debts!$X$8,Debts!$Y$8)*100000,0)*1000000+ROUND(Debts!$Y$8*100000,0)</f>
        <v/>
      </c>
      <c r="BV54">
        <f>ROUND(IF($A54&lt;=Debts!$M$9,Debts!$X$9,Debts!$Y$9)*100000,0)*1000000+ROUND(Debts!$Y$9*100000,0)</f>
        <v/>
      </c>
      <c r="BW54">
        <f>ROUND(IF($A54&lt;=Debts!$M$10,Debts!$X$10,Debts!$Y$10)*100000,0)*1000000+ROUND(Debts!$Y$10*100000,0)</f>
        <v/>
      </c>
      <c r="BX54">
        <f>ROUND(IF($A54&lt;=Debts!$M$11,Debts!$X$11,Debts!$Y$11)*100000,0)*1000000+ROUND(Debts!$Y$11*100000,0)</f>
        <v/>
      </c>
      <c r="BY54">
        <f>ROUND(IF($A54&lt;=Debts!$M$12,Debts!$X$12,Debts!$Y$12)*100000,0)*1000000+ROUND(Debts!$Y$12*100000,0)</f>
        <v/>
      </c>
      <c r="BZ54">
        <f>ROUND(IF($A54&lt;=Debts!$M$13,Debts!$X$13,Debts!$Y$13)*100000,0)*1000000+ROUND(Debts!$Y$13*100000,0)</f>
        <v/>
      </c>
      <c r="CA54">
        <f>ROUND(IF($A54&lt;=Debts!$M$14,Debts!$X$14,Debts!$Y$14)*100000,0)*1000000+ROUND(Debts!$Y$14*100000,0)</f>
        <v/>
      </c>
      <c r="CB54">
        <f>ROUND(IF($A54&lt;=Debts!$M$15,Debts!$X$15,Debts!$Y$15)*100000,0)*1000000+ROUND(Debts!$Y$15*100000,0)</f>
        <v/>
      </c>
      <c r="CC54">
        <f>ROUND(IF($A54&lt;=Debts!$M$16,Debts!$X$16,Debts!$Y$16)*100000,0)*1000000+ROUND(Debts!$Y$16*100000,0)</f>
        <v/>
      </c>
      <c r="CD54">
        <f>IF(OR(AH54&lt;=0,Debts!$AC$5=0,$A54&gt;Debts!$M$5),0,MIN(AH54,MAX(0,ROUNDUP(IF(Debts!$X$5=0,(BF53+J54)/(Debts!$M$5-$A54+1),BF53*(Debts!$X$5/12)/(1-(1+Debts!$X$5/12)^(-(Debts!$M$5-$A54+1)))),2)-V54)))</f>
        <v/>
      </c>
      <c r="CE54">
        <f>IF(OR(AI54&lt;=0,Debts!$AC$6=0,$A54&gt;Debts!$M$6),0,MIN(AI54,MAX(0,ROUNDUP(IF(Debts!$X$6=0,(BG53+K54)/(Debts!$M$6-$A54+1),BG53*(Debts!$X$6/12)/(1-(1+Debts!$X$6/12)^(-(Debts!$M$6-$A54+1)))),2)-W54)))</f>
        <v/>
      </c>
      <c r="CF54">
        <f>IF(OR(AJ54&lt;=0,Debts!$AC$7=0,$A54&gt;Debts!$M$7),0,MIN(AJ54,MAX(0,ROUNDUP(IF(Debts!$X$7=0,(BH53+L54)/(Debts!$M$7-$A54+1),BH53*(Debts!$X$7/12)/(1-(1+Debts!$X$7/12)^(-(Debts!$M$7-$A54+1)))),2)-X54)))</f>
        <v/>
      </c>
      <c r="CG54">
        <f>IF(OR(AK54&lt;=0,Debts!$AC$8=0,$A54&gt;Debts!$M$8),0,MIN(AK54,MAX(0,ROUNDUP(IF(Debts!$X$8=0,(BI53+M54)/(Debts!$M$8-$A54+1),BI53*(Debts!$X$8/12)/(1-(1+Debts!$X$8/12)^(-(Debts!$M$8-$A54+1)))),2)-Y54)))</f>
        <v/>
      </c>
      <c r="CH54">
        <f>IF(OR(AL54&lt;=0,Debts!$AC$9=0,$A54&gt;Debts!$M$9),0,MIN(AL54,MAX(0,ROUNDUP(IF(Debts!$X$9=0,(BJ53+N54)/(Debts!$M$9-$A54+1),BJ53*(Debts!$X$9/12)/(1-(1+Debts!$X$9/12)^(-(Debts!$M$9-$A54+1)))),2)-Z54)))</f>
        <v/>
      </c>
      <c r="CI54">
        <f>IF(OR(AM54&lt;=0,Debts!$AC$10=0,$A54&gt;Debts!$M$10),0,MIN(AM54,MAX(0,ROUNDUP(IF(Debts!$X$10=0,(BK53+O54)/(Debts!$M$10-$A54+1),BK53*(Debts!$X$10/12)/(1-(1+Debts!$X$10/12)^(-(Debts!$M$10-$A54+1)))),2)-AA54)))</f>
        <v/>
      </c>
      <c r="CJ54">
        <f>IF(OR(AN54&lt;=0,Debts!$AC$11=0,$A54&gt;Debts!$M$11),0,MIN(AN54,MAX(0,ROUNDUP(IF(Debts!$X$11=0,(BL53+P54)/(Debts!$M$11-$A54+1),BL53*(Debts!$X$11/12)/(1-(1+Debts!$X$11/12)^(-(Debts!$M$11-$A54+1)))),2)-AB54)))</f>
        <v/>
      </c>
      <c r="CK54">
        <f>IF(OR(AO54&lt;=0,Debts!$AC$12=0,$A54&gt;Debts!$M$12),0,MIN(AO54,MAX(0,ROUNDUP(IF(Debts!$X$12=0,(BM53+Q54)/(Debts!$M$12-$A54+1),BM53*(Debts!$X$12/12)/(1-(1+Debts!$X$12/12)^(-(Debts!$M$12-$A54+1)))),2)-AC54)))</f>
        <v/>
      </c>
      <c r="CL54">
        <f>IF(OR(AP54&lt;=0,Debts!$AC$13=0,$A54&gt;Debts!$M$13),0,MIN(AP54,MAX(0,ROUNDUP(IF(Debts!$X$13=0,(BN53+R54)/(Debts!$M$13-$A54+1),BN53*(Debts!$X$13/12)/(1-(1+Debts!$X$13/12)^(-(Debts!$M$13-$A54+1)))),2)-AD54)))</f>
        <v/>
      </c>
      <c r="CM54">
        <f>IF(OR(AQ54&lt;=0,Debts!$AC$14=0,$A54&gt;Debts!$M$14),0,MIN(AQ54,MAX(0,ROUNDUP(IF(Debts!$X$14=0,(BO53+S54)/(Debts!$M$14-$A54+1),BO53*(Debts!$X$14/12)/(1-(1+Debts!$X$14/12)^(-(Debts!$M$14-$A54+1)))),2)-AE54)))</f>
        <v/>
      </c>
      <c r="CN54">
        <f>IF(OR(AR54&lt;=0,Debts!$AC$15=0,$A54&gt;Debts!$M$15),0,MIN(AR54,MAX(0,ROUNDUP(IF(Debts!$X$15=0,(BP53+T54)/(Debts!$M$15-$A54+1),BP53*(Debts!$X$15/12)/(1-(1+Debts!$X$15/12)^(-(Debts!$M$15-$A54+1)))),2)-AF54)))</f>
        <v/>
      </c>
      <c r="CO54">
        <f>IF(OR(AS54&lt;=0,Debts!$AC$16=0,$A54&gt;Debts!$M$16),0,MIN(AS54,MAX(0,ROUNDUP(IF(Debts!$X$16=0,(BQ53+U54)/(Debts!$M$16-$A54+1),BQ53*(Debts!$X$16/12)/(1-(1+Debts!$X$16/12)^(-(Debts!$M$16-$A54+1)))),2)-AG54)))</f>
        <v/>
      </c>
      <c r="CP54">
        <f>IF(CD54&lt;=0,0,ROUND(MIN(CD54,MAX(0,$F54-SUMPRODUCT(($AT$3:$BE$3&lt;AT$3)*$CD54:$CO54))),2))</f>
        <v/>
      </c>
      <c r="CQ54">
        <f>IF(CE54&lt;=0,0,ROUND(MIN(CE54,MAX(0,$F54-SUMPRODUCT(($AT$3:$BE$3&lt;AU$3)*$CD54:$CO54))),2))</f>
        <v/>
      </c>
      <c r="CR54">
        <f>IF(CF54&lt;=0,0,ROUND(MIN(CF54,MAX(0,$F54-SUMPRODUCT(($AT$3:$BE$3&lt;AV$3)*$CD54:$CO54))),2))</f>
        <v/>
      </c>
      <c r="CS54">
        <f>IF(CG54&lt;=0,0,ROUND(MIN(CG54,MAX(0,$F54-SUMPRODUCT(($AT$3:$BE$3&lt;AW$3)*$CD54:$CO54))),2))</f>
        <v/>
      </c>
      <c r="CT54">
        <f>IF(CH54&lt;=0,0,ROUND(MIN(CH54,MAX(0,$F54-SUMPRODUCT(($AT$3:$BE$3&lt;AX$3)*$CD54:$CO54))),2))</f>
        <v/>
      </c>
      <c r="CU54">
        <f>IF(CI54&lt;=0,0,ROUND(MIN(CI54,MAX(0,$F54-SUMPRODUCT(($AT$3:$BE$3&lt;AY$3)*$CD54:$CO54))),2))</f>
        <v/>
      </c>
      <c r="CV54">
        <f>IF(CJ54&lt;=0,0,ROUND(MIN(CJ54,MAX(0,$F54-SUMPRODUCT(($AT$3:$BE$3&lt;AZ$3)*$CD54:$CO54))),2))</f>
        <v/>
      </c>
      <c r="CW54">
        <f>IF(CK54&lt;=0,0,ROUND(MIN(CK54,MAX(0,$F54-SUMPRODUCT(($AT$3:$BE$3&lt;BA$3)*$CD54:$CO54))),2))</f>
        <v/>
      </c>
      <c r="CX54">
        <f>IF(CL54&lt;=0,0,ROUND(MIN(CL54,MAX(0,$F54-SUMPRODUCT(($AT$3:$BE$3&lt;BB$3)*$CD54:$CO54))),2))</f>
        <v/>
      </c>
      <c r="CY54">
        <f>IF(CM54&lt;=0,0,ROUND(MIN(CM54,MAX(0,$F54-SUMPRODUCT(($AT$3:$BE$3&lt;BC$3)*$CD54:$CO54))),2))</f>
        <v/>
      </c>
      <c r="CZ54">
        <f>IF(CN54&lt;=0,0,ROUND(MIN(CN54,MAX(0,$F54-SUMPRODUCT(($AT$3:$BE$3&lt;BD$3)*$CD54:$CO54))),2))</f>
        <v/>
      </c>
      <c r="DA54">
        <f>IF(CO54&lt;=0,0,ROUND(MIN(CO54,MAX(0,$F54-SUMPRODUCT(($AT$3:$BE$3&lt;BE$3)*$CD54:$CO54))),2))</f>
        <v/>
      </c>
      <c r="DB54">
        <f>ROUND(AH54-CP54,2)</f>
        <v/>
      </c>
      <c r="DC54">
        <f>ROUND(AI54-CQ54,2)</f>
        <v/>
      </c>
      <c r="DD54">
        <f>ROUND(AJ54-CR54,2)</f>
        <v/>
      </c>
      <c r="DE54">
        <f>ROUND(AK54-CS54,2)</f>
        <v/>
      </c>
      <c r="DF54">
        <f>ROUND(AL54-CT54,2)</f>
        <v/>
      </c>
      <c r="DG54">
        <f>ROUND(AM54-CU54,2)</f>
        <v/>
      </c>
      <c r="DH54">
        <f>ROUND(AN54-CV54,2)</f>
        <v/>
      </c>
      <c r="DI54">
        <f>ROUND(AO54-CW54,2)</f>
        <v/>
      </c>
      <c r="DJ54">
        <f>ROUND(AP54-CX54,2)</f>
        <v/>
      </c>
      <c r="DK54">
        <f>ROUND(AQ54-CY54,2)</f>
        <v/>
      </c>
      <c r="DL54">
        <f>ROUND(AR54-CZ54,2)</f>
        <v/>
      </c>
      <c r="DM54">
        <f>ROUND(AS54-DA54,2)</f>
        <v/>
      </c>
      <c r="DN54">
        <f>MAX(0,ROUND($F54-SUM(CP54:DA54),2))</f>
        <v/>
      </c>
    </row>
    <row r="55">
      <c r="A55" t="n">
        <v>50</v>
      </c>
      <c r="B55" s="29">
        <f>Months!B55</f>
        <v/>
      </c>
      <c r="C55">
        <f>Months!C55</f>
        <v/>
      </c>
      <c r="D55">
        <f>Months!D55</f>
        <v/>
      </c>
      <c r="E55">
        <f>SUM(V55:AG55)</f>
        <v/>
      </c>
      <c r="F55">
        <f>MAX(0,ROUND(C55+D55-E55,2))</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f>IF(AH55&lt;=0,0,ROUND(CP55+MIN(DB55,MAX(0,$DN55-SUMPRODUCT((($BR55:$CC55&gt;BR55)+($BR55:$CC55=BR55)*($AT$2:$BE$2&lt;AT$2))*$DB55:$DM55))),2))</f>
        <v/>
      </c>
      <c r="AU55">
        <f>IF(AI55&lt;=0,0,ROUND(CQ55+MIN(DC55,MAX(0,$DN55-SUMPRODUCT((($BR55:$CC55&gt;BS55)+($BR55:$CC55=BS55)*($AT$2:$BE$2&lt;AU$2))*$DB55:$DM55))),2))</f>
        <v/>
      </c>
      <c r="AV55">
        <f>IF(AJ55&lt;=0,0,ROUND(CR55+MIN(DD55,MAX(0,$DN55-SUMPRODUCT((($BR55:$CC55&gt;BT55)+($BR55:$CC55=BT55)*($AT$2:$BE$2&lt;AV$2))*$DB55:$DM55))),2))</f>
        <v/>
      </c>
      <c r="AW55">
        <f>IF(AK55&lt;=0,0,ROUND(CS55+MIN(DE55,MAX(0,$DN55-SUMPRODUCT((($BR55:$CC55&gt;BU55)+($BR55:$CC55=BU55)*($AT$2:$BE$2&lt;AW$2))*$DB55:$DM55))),2))</f>
        <v/>
      </c>
      <c r="AX55">
        <f>IF(AL55&lt;=0,0,ROUND(CT55+MIN(DF55,MAX(0,$DN55-SUMPRODUCT((($BR55:$CC55&gt;BV55)+($BR55:$CC55=BV55)*($AT$2:$BE$2&lt;AX$2))*$DB55:$DM55))),2))</f>
        <v/>
      </c>
      <c r="AY55">
        <f>IF(AM55&lt;=0,0,ROUND(CU55+MIN(DG55,MAX(0,$DN55-SUMPRODUCT((($BR55:$CC55&gt;BW55)+($BR55:$CC55=BW55)*($AT$2:$BE$2&lt;AY$2))*$DB55:$DM55))),2))</f>
        <v/>
      </c>
      <c r="AZ55">
        <f>IF(AN55&lt;=0,0,ROUND(CV55+MIN(DH55,MAX(0,$DN55-SUMPRODUCT((($BR55:$CC55&gt;BX55)+($BR55:$CC55=BX55)*($AT$2:$BE$2&lt;AZ$2))*$DB55:$DM55))),2))</f>
        <v/>
      </c>
      <c r="BA55">
        <f>IF(AO55&lt;=0,0,ROUND(CW55+MIN(DI55,MAX(0,$DN55-SUMPRODUCT((($BR55:$CC55&gt;BY55)+($BR55:$CC55=BY55)*($AT$2:$BE$2&lt;BA$2))*$DB55:$DM55))),2))</f>
        <v/>
      </c>
      <c r="BB55">
        <f>IF(AP55&lt;=0,0,ROUND(CX55+MIN(DJ55,MAX(0,$DN55-SUMPRODUCT((($BR55:$CC55&gt;BZ55)+($BR55:$CC55=BZ55)*($AT$2:$BE$2&lt;BB$2))*$DB55:$DM55))),2))</f>
        <v/>
      </c>
      <c r="BC55">
        <f>IF(AQ55&lt;=0,0,ROUND(CY55+MIN(DK55,MAX(0,$DN55-SUMPRODUCT((($BR55:$CC55&gt;CA55)+($BR55:$CC55=CA55)*($AT$2:$BE$2&lt;BC$2))*$DB55:$DM55))),2))</f>
        <v/>
      </c>
      <c r="BD55">
        <f>IF(AR55&lt;=0,0,ROUND(CZ55+MIN(DL55,MAX(0,$DN55-SUMPRODUCT((($BR55:$CC55&gt;CB55)+($BR55:$CC55=CB55)*($AT$2:$BE$2&lt;BD$2))*$DB55:$DM55))),2))</f>
        <v/>
      </c>
      <c r="BE55">
        <f>IF(AS55&lt;=0,0,ROUND(DA55+MIN(DM55,MAX(0,$DN55-SUMPRODUCT((($BR55:$CC55&gt;CC55)+($BR55:$CC55=CC55)*($AT$2:$BE$2&lt;BE$2))*$DB55:$DM55))),2))</f>
        <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c r="BR55">
        <f>ROUND(IF($A55&lt;=Debts!$M$5,Debts!$X$5,Debts!$Y$5)*100000,0)*1000000+ROUND(Debts!$Y$5*100000,0)</f>
        <v/>
      </c>
      <c r="BS55">
        <f>ROUND(IF($A55&lt;=Debts!$M$6,Debts!$X$6,Debts!$Y$6)*100000,0)*1000000+ROUND(Debts!$Y$6*100000,0)</f>
        <v/>
      </c>
      <c r="BT55">
        <f>ROUND(IF($A55&lt;=Debts!$M$7,Debts!$X$7,Debts!$Y$7)*100000,0)*1000000+ROUND(Debts!$Y$7*100000,0)</f>
        <v/>
      </c>
      <c r="BU55">
        <f>ROUND(IF($A55&lt;=Debts!$M$8,Debts!$X$8,Debts!$Y$8)*100000,0)*1000000+ROUND(Debts!$Y$8*100000,0)</f>
        <v/>
      </c>
      <c r="BV55">
        <f>ROUND(IF($A55&lt;=Debts!$M$9,Debts!$X$9,Debts!$Y$9)*100000,0)*1000000+ROUND(Debts!$Y$9*100000,0)</f>
        <v/>
      </c>
      <c r="BW55">
        <f>ROUND(IF($A55&lt;=Debts!$M$10,Debts!$X$10,Debts!$Y$10)*100000,0)*1000000+ROUND(Debts!$Y$10*100000,0)</f>
        <v/>
      </c>
      <c r="BX55">
        <f>ROUND(IF($A55&lt;=Debts!$M$11,Debts!$X$11,Debts!$Y$11)*100000,0)*1000000+ROUND(Debts!$Y$11*100000,0)</f>
        <v/>
      </c>
      <c r="BY55">
        <f>ROUND(IF($A55&lt;=Debts!$M$12,Debts!$X$12,Debts!$Y$12)*100000,0)*1000000+ROUND(Debts!$Y$12*100000,0)</f>
        <v/>
      </c>
      <c r="BZ55">
        <f>ROUND(IF($A55&lt;=Debts!$M$13,Debts!$X$13,Debts!$Y$13)*100000,0)*1000000+ROUND(Debts!$Y$13*100000,0)</f>
        <v/>
      </c>
      <c r="CA55">
        <f>ROUND(IF($A55&lt;=Debts!$M$14,Debts!$X$14,Debts!$Y$14)*100000,0)*1000000+ROUND(Debts!$Y$14*100000,0)</f>
        <v/>
      </c>
      <c r="CB55">
        <f>ROUND(IF($A55&lt;=Debts!$M$15,Debts!$X$15,Debts!$Y$15)*100000,0)*1000000+ROUND(Debts!$Y$15*100000,0)</f>
        <v/>
      </c>
      <c r="CC55">
        <f>ROUND(IF($A55&lt;=Debts!$M$16,Debts!$X$16,Debts!$Y$16)*100000,0)*1000000+ROUND(Debts!$Y$16*100000,0)</f>
        <v/>
      </c>
      <c r="CD55">
        <f>IF(OR(AH55&lt;=0,Debts!$AC$5=0,$A55&gt;Debts!$M$5),0,MIN(AH55,MAX(0,ROUNDUP(IF(Debts!$X$5=0,(BF54+J55)/(Debts!$M$5-$A55+1),BF54*(Debts!$X$5/12)/(1-(1+Debts!$X$5/12)^(-(Debts!$M$5-$A55+1)))),2)-V55)))</f>
        <v/>
      </c>
      <c r="CE55">
        <f>IF(OR(AI55&lt;=0,Debts!$AC$6=0,$A55&gt;Debts!$M$6),0,MIN(AI55,MAX(0,ROUNDUP(IF(Debts!$X$6=0,(BG54+K55)/(Debts!$M$6-$A55+1),BG54*(Debts!$X$6/12)/(1-(1+Debts!$X$6/12)^(-(Debts!$M$6-$A55+1)))),2)-W55)))</f>
        <v/>
      </c>
      <c r="CF55">
        <f>IF(OR(AJ55&lt;=0,Debts!$AC$7=0,$A55&gt;Debts!$M$7),0,MIN(AJ55,MAX(0,ROUNDUP(IF(Debts!$X$7=0,(BH54+L55)/(Debts!$M$7-$A55+1),BH54*(Debts!$X$7/12)/(1-(1+Debts!$X$7/12)^(-(Debts!$M$7-$A55+1)))),2)-X55)))</f>
        <v/>
      </c>
      <c r="CG55">
        <f>IF(OR(AK55&lt;=0,Debts!$AC$8=0,$A55&gt;Debts!$M$8),0,MIN(AK55,MAX(0,ROUNDUP(IF(Debts!$X$8=0,(BI54+M55)/(Debts!$M$8-$A55+1),BI54*(Debts!$X$8/12)/(1-(1+Debts!$X$8/12)^(-(Debts!$M$8-$A55+1)))),2)-Y55)))</f>
        <v/>
      </c>
      <c r="CH55">
        <f>IF(OR(AL55&lt;=0,Debts!$AC$9=0,$A55&gt;Debts!$M$9),0,MIN(AL55,MAX(0,ROUNDUP(IF(Debts!$X$9=0,(BJ54+N55)/(Debts!$M$9-$A55+1),BJ54*(Debts!$X$9/12)/(1-(1+Debts!$X$9/12)^(-(Debts!$M$9-$A55+1)))),2)-Z55)))</f>
        <v/>
      </c>
      <c r="CI55">
        <f>IF(OR(AM55&lt;=0,Debts!$AC$10=0,$A55&gt;Debts!$M$10),0,MIN(AM55,MAX(0,ROUNDUP(IF(Debts!$X$10=0,(BK54+O55)/(Debts!$M$10-$A55+1),BK54*(Debts!$X$10/12)/(1-(1+Debts!$X$10/12)^(-(Debts!$M$10-$A55+1)))),2)-AA55)))</f>
        <v/>
      </c>
      <c r="CJ55">
        <f>IF(OR(AN55&lt;=0,Debts!$AC$11=0,$A55&gt;Debts!$M$11),0,MIN(AN55,MAX(0,ROUNDUP(IF(Debts!$X$11=0,(BL54+P55)/(Debts!$M$11-$A55+1),BL54*(Debts!$X$11/12)/(1-(1+Debts!$X$11/12)^(-(Debts!$M$11-$A55+1)))),2)-AB55)))</f>
        <v/>
      </c>
      <c r="CK55">
        <f>IF(OR(AO55&lt;=0,Debts!$AC$12=0,$A55&gt;Debts!$M$12),0,MIN(AO55,MAX(0,ROUNDUP(IF(Debts!$X$12=0,(BM54+Q55)/(Debts!$M$12-$A55+1),BM54*(Debts!$X$12/12)/(1-(1+Debts!$X$12/12)^(-(Debts!$M$12-$A55+1)))),2)-AC55)))</f>
        <v/>
      </c>
      <c r="CL55">
        <f>IF(OR(AP55&lt;=0,Debts!$AC$13=0,$A55&gt;Debts!$M$13),0,MIN(AP55,MAX(0,ROUNDUP(IF(Debts!$X$13=0,(BN54+R55)/(Debts!$M$13-$A55+1),BN54*(Debts!$X$13/12)/(1-(1+Debts!$X$13/12)^(-(Debts!$M$13-$A55+1)))),2)-AD55)))</f>
        <v/>
      </c>
      <c r="CM55">
        <f>IF(OR(AQ55&lt;=0,Debts!$AC$14=0,$A55&gt;Debts!$M$14),0,MIN(AQ55,MAX(0,ROUNDUP(IF(Debts!$X$14=0,(BO54+S55)/(Debts!$M$14-$A55+1),BO54*(Debts!$X$14/12)/(1-(1+Debts!$X$14/12)^(-(Debts!$M$14-$A55+1)))),2)-AE55)))</f>
        <v/>
      </c>
      <c r="CN55">
        <f>IF(OR(AR55&lt;=0,Debts!$AC$15=0,$A55&gt;Debts!$M$15),0,MIN(AR55,MAX(0,ROUNDUP(IF(Debts!$X$15=0,(BP54+T55)/(Debts!$M$15-$A55+1),BP54*(Debts!$X$15/12)/(1-(1+Debts!$X$15/12)^(-(Debts!$M$15-$A55+1)))),2)-AF55)))</f>
        <v/>
      </c>
      <c r="CO55">
        <f>IF(OR(AS55&lt;=0,Debts!$AC$16=0,$A55&gt;Debts!$M$16),0,MIN(AS55,MAX(0,ROUNDUP(IF(Debts!$X$16=0,(BQ54+U55)/(Debts!$M$16-$A55+1),BQ54*(Debts!$X$16/12)/(1-(1+Debts!$X$16/12)^(-(Debts!$M$16-$A55+1)))),2)-AG55)))</f>
        <v/>
      </c>
      <c r="CP55">
        <f>IF(CD55&lt;=0,0,ROUND(MIN(CD55,MAX(0,$F55-SUMPRODUCT(($AT$3:$BE$3&lt;AT$3)*$CD55:$CO55))),2))</f>
        <v/>
      </c>
      <c r="CQ55">
        <f>IF(CE55&lt;=0,0,ROUND(MIN(CE55,MAX(0,$F55-SUMPRODUCT(($AT$3:$BE$3&lt;AU$3)*$CD55:$CO55))),2))</f>
        <v/>
      </c>
      <c r="CR55">
        <f>IF(CF55&lt;=0,0,ROUND(MIN(CF55,MAX(0,$F55-SUMPRODUCT(($AT$3:$BE$3&lt;AV$3)*$CD55:$CO55))),2))</f>
        <v/>
      </c>
      <c r="CS55">
        <f>IF(CG55&lt;=0,0,ROUND(MIN(CG55,MAX(0,$F55-SUMPRODUCT(($AT$3:$BE$3&lt;AW$3)*$CD55:$CO55))),2))</f>
        <v/>
      </c>
      <c r="CT55">
        <f>IF(CH55&lt;=0,0,ROUND(MIN(CH55,MAX(0,$F55-SUMPRODUCT(($AT$3:$BE$3&lt;AX$3)*$CD55:$CO55))),2))</f>
        <v/>
      </c>
      <c r="CU55">
        <f>IF(CI55&lt;=0,0,ROUND(MIN(CI55,MAX(0,$F55-SUMPRODUCT(($AT$3:$BE$3&lt;AY$3)*$CD55:$CO55))),2))</f>
        <v/>
      </c>
      <c r="CV55">
        <f>IF(CJ55&lt;=0,0,ROUND(MIN(CJ55,MAX(0,$F55-SUMPRODUCT(($AT$3:$BE$3&lt;AZ$3)*$CD55:$CO55))),2))</f>
        <v/>
      </c>
      <c r="CW55">
        <f>IF(CK55&lt;=0,0,ROUND(MIN(CK55,MAX(0,$F55-SUMPRODUCT(($AT$3:$BE$3&lt;BA$3)*$CD55:$CO55))),2))</f>
        <v/>
      </c>
      <c r="CX55">
        <f>IF(CL55&lt;=0,0,ROUND(MIN(CL55,MAX(0,$F55-SUMPRODUCT(($AT$3:$BE$3&lt;BB$3)*$CD55:$CO55))),2))</f>
        <v/>
      </c>
      <c r="CY55">
        <f>IF(CM55&lt;=0,0,ROUND(MIN(CM55,MAX(0,$F55-SUMPRODUCT(($AT$3:$BE$3&lt;BC$3)*$CD55:$CO55))),2))</f>
        <v/>
      </c>
      <c r="CZ55">
        <f>IF(CN55&lt;=0,0,ROUND(MIN(CN55,MAX(0,$F55-SUMPRODUCT(($AT$3:$BE$3&lt;BD$3)*$CD55:$CO55))),2))</f>
        <v/>
      </c>
      <c r="DA55">
        <f>IF(CO55&lt;=0,0,ROUND(MIN(CO55,MAX(0,$F55-SUMPRODUCT(($AT$3:$BE$3&lt;BE$3)*$CD55:$CO55))),2))</f>
        <v/>
      </c>
      <c r="DB55">
        <f>ROUND(AH55-CP55,2)</f>
        <v/>
      </c>
      <c r="DC55">
        <f>ROUND(AI55-CQ55,2)</f>
        <v/>
      </c>
      <c r="DD55">
        <f>ROUND(AJ55-CR55,2)</f>
        <v/>
      </c>
      <c r="DE55">
        <f>ROUND(AK55-CS55,2)</f>
        <v/>
      </c>
      <c r="DF55">
        <f>ROUND(AL55-CT55,2)</f>
        <v/>
      </c>
      <c r="DG55">
        <f>ROUND(AM55-CU55,2)</f>
        <v/>
      </c>
      <c r="DH55">
        <f>ROUND(AN55-CV55,2)</f>
        <v/>
      </c>
      <c r="DI55">
        <f>ROUND(AO55-CW55,2)</f>
        <v/>
      </c>
      <c r="DJ55">
        <f>ROUND(AP55-CX55,2)</f>
        <v/>
      </c>
      <c r="DK55">
        <f>ROUND(AQ55-CY55,2)</f>
        <v/>
      </c>
      <c r="DL55">
        <f>ROUND(AR55-CZ55,2)</f>
        <v/>
      </c>
      <c r="DM55">
        <f>ROUND(AS55-DA55,2)</f>
        <v/>
      </c>
      <c r="DN55">
        <f>MAX(0,ROUND($F55-SUM(CP55:DA55),2))</f>
        <v/>
      </c>
    </row>
    <row r="56">
      <c r="A56" t="n">
        <v>51</v>
      </c>
      <c r="B56" s="29">
        <f>Months!B56</f>
        <v/>
      </c>
      <c r="C56">
        <f>Months!C56</f>
        <v/>
      </c>
      <c r="D56">
        <f>Months!D56</f>
        <v/>
      </c>
      <c r="E56">
        <f>SUM(V56:AG56)</f>
        <v/>
      </c>
      <c r="F56">
        <f>MAX(0,ROUND(C56+D56-E56,2))</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f>IF(AH56&lt;=0,0,ROUND(CP56+MIN(DB56,MAX(0,$DN56-SUMPRODUCT((($BR56:$CC56&gt;BR56)+($BR56:$CC56=BR56)*($AT$2:$BE$2&lt;AT$2))*$DB56:$DM56))),2))</f>
        <v/>
      </c>
      <c r="AU56">
        <f>IF(AI56&lt;=0,0,ROUND(CQ56+MIN(DC56,MAX(0,$DN56-SUMPRODUCT((($BR56:$CC56&gt;BS56)+($BR56:$CC56=BS56)*($AT$2:$BE$2&lt;AU$2))*$DB56:$DM56))),2))</f>
        <v/>
      </c>
      <c r="AV56">
        <f>IF(AJ56&lt;=0,0,ROUND(CR56+MIN(DD56,MAX(0,$DN56-SUMPRODUCT((($BR56:$CC56&gt;BT56)+($BR56:$CC56=BT56)*($AT$2:$BE$2&lt;AV$2))*$DB56:$DM56))),2))</f>
        <v/>
      </c>
      <c r="AW56">
        <f>IF(AK56&lt;=0,0,ROUND(CS56+MIN(DE56,MAX(0,$DN56-SUMPRODUCT((($BR56:$CC56&gt;BU56)+($BR56:$CC56=BU56)*($AT$2:$BE$2&lt;AW$2))*$DB56:$DM56))),2))</f>
        <v/>
      </c>
      <c r="AX56">
        <f>IF(AL56&lt;=0,0,ROUND(CT56+MIN(DF56,MAX(0,$DN56-SUMPRODUCT((($BR56:$CC56&gt;BV56)+($BR56:$CC56=BV56)*($AT$2:$BE$2&lt;AX$2))*$DB56:$DM56))),2))</f>
        <v/>
      </c>
      <c r="AY56">
        <f>IF(AM56&lt;=0,0,ROUND(CU56+MIN(DG56,MAX(0,$DN56-SUMPRODUCT((($BR56:$CC56&gt;BW56)+($BR56:$CC56=BW56)*($AT$2:$BE$2&lt;AY$2))*$DB56:$DM56))),2))</f>
        <v/>
      </c>
      <c r="AZ56">
        <f>IF(AN56&lt;=0,0,ROUND(CV56+MIN(DH56,MAX(0,$DN56-SUMPRODUCT((($BR56:$CC56&gt;BX56)+($BR56:$CC56=BX56)*($AT$2:$BE$2&lt;AZ$2))*$DB56:$DM56))),2))</f>
        <v/>
      </c>
      <c r="BA56">
        <f>IF(AO56&lt;=0,0,ROUND(CW56+MIN(DI56,MAX(0,$DN56-SUMPRODUCT((($BR56:$CC56&gt;BY56)+($BR56:$CC56=BY56)*($AT$2:$BE$2&lt;BA$2))*$DB56:$DM56))),2))</f>
        <v/>
      </c>
      <c r="BB56">
        <f>IF(AP56&lt;=0,0,ROUND(CX56+MIN(DJ56,MAX(0,$DN56-SUMPRODUCT((($BR56:$CC56&gt;BZ56)+($BR56:$CC56=BZ56)*($AT$2:$BE$2&lt;BB$2))*$DB56:$DM56))),2))</f>
        <v/>
      </c>
      <c r="BC56">
        <f>IF(AQ56&lt;=0,0,ROUND(CY56+MIN(DK56,MAX(0,$DN56-SUMPRODUCT((($BR56:$CC56&gt;CA56)+($BR56:$CC56=CA56)*($AT$2:$BE$2&lt;BC$2))*$DB56:$DM56))),2))</f>
        <v/>
      </c>
      <c r="BD56">
        <f>IF(AR56&lt;=0,0,ROUND(CZ56+MIN(DL56,MAX(0,$DN56-SUMPRODUCT((($BR56:$CC56&gt;CB56)+($BR56:$CC56=CB56)*($AT$2:$BE$2&lt;BD$2))*$DB56:$DM56))),2))</f>
        <v/>
      </c>
      <c r="BE56">
        <f>IF(AS56&lt;=0,0,ROUND(DA56+MIN(DM56,MAX(0,$DN56-SUMPRODUCT((($BR56:$CC56&gt;CC56)+($BR56:$CC56=CC56)*($AT$2:$BE$2&lt;BE$2))*$DB56:$DM56))),2))</f>
        <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c r="BR56">
        <f>ROUND(IF($A56&lt;=Debts!$M$5,Debts!$X$5,Debts!$Y$5)*100000,0)*1000000+ROUND(Debts!$Y$5*100000,0)</f>
        <v/>
      </c>
      <c r="BS56">
        <f>ROUND(IF($A56&lt;=Debts!$M$6,Debts!$X$6,Debts!$Y$6)*100000,0)*1000000+ROUND(Debts!$Y$6*100000,0)</f>
        <v/>
      </c>
      <c r="BT56">
        <f>ROUND(IF($A56&lt;=Debts!$M$7,Debts!$X$7,Debts!$Y$7)*100000,0)*1000000+ROUND(Debts!$Y$7*100000,0)</f>
        <v/>
      </c>
      <c r="BU56">
        <f>ROUND(IF($A56&lt;=Debts!$M$8,Debts!$X$8,Debts!$Y$8)*100000,0)*1000000+ROUND(Debts!$Y$8*100000,0)</f>
        <v/>
      </c>
      <c r="BV56">
        <f>ROUND(IF($A56&lt;=Debts!$M$9,Debts!$X$9,Debts!$Y$9)*100000,0)*1000000+ROUND(Debts!$Y$9*100000,0)</f>
        <v/>
      </c>
      <c r="BW56">
        <f>ROUND(IF($A56&lt;=Debts!$M$10,Debts!$X$10,Debts!$Y$10)*100000,0)*1000000+ROUND(Debts!$Y$10*100000,0)</f>
        <v/>
      </c>
      <c r="BX56">
        <f>ROUND(IF($A56&lt;=Debts!$M$11,Debts!$X$11,Debts!$Y$11)*100000,0)*1000000+ROUND(Debts!$Y$11*100000,0)</f>
        <v/>
      </c>
      <c r="BY56">
        <f>ROUND(IF($A56&lt;=Debts!$M$12,Debts!$X$12,Debts!$Y$12)*100000,0)*1000000+ROUND(Debts!$Y$12*100000,0)</f>
        <v/>
      </c>
      <c r="BZ56">
        <f>ROUND(IF($A56&lt;=Debts!$M$13,Debts!$X$13,Debts!$Y$13)*100000,0)*1000000+ROUND(Debts!$Y$13*100000,0)</f>
        <v/>
      </c>
      <c r="CA56">
        <f>ROUND(IF($A56&lt;=Debts!$M$14,Debts!$X$14,Debts!$Y$14)*100000,0)*1000000+ROUND(Debts!$Y$14*100000,0)</f>
        <v/>
      </c>
      <c r="CB56">
        <f>ROUND(IF($A56&lt;=Debts!$M$15,Debts!$X$15,Debts!$Y$15)*100000,0)*1000000+ROUND(Debts!$Y$15*100000,0)</f>
        <v/>
      </c>
      <c r="CC56">
        <f>ROUND(IF($A56&lt;=Debts!$M$16,Debts!$X$16,Debts!$Y$16)*100000,0)*1000000+ROUND(Debts!$Y$16*100000,0)</f>
        <v/>
      </c>
      <c r="CD56">
        <f>IF(OR(AH56&lt;=0,Debts!$AC$5=0,$A56&gt;Debts!$M$5),0,MIN(AH56,MAX(0,ROUNDUP(IF(Debts!$X$5=0,(BF55+J56)/(Debts!$M$5-$A56+1),BF55*(Debts!$X$5/12)/(1-(1+Debts!$X$5/12)^(-(Debts!$M$5-$A56+1)))),2)-V56)))</f>
        <v/>
      </c>
      <c r="CE56">
        <f>IF(OR(AI56&lt;=0,Debts!$AC$6=0,$A56&gt;Debts!$M$6),0,MIN(AI56,MAX(0,ROUNDUP(IF(Debts!$X$6=0,(BG55+K56)/(Debts!$M$6-$A56+1),BG55*(Debts!$X$6/12)/(1-(1+Debts!$X$6/12)^(-(Debts!$M$6-$A56+1)))),2)-W56)))</f>
        <v/>
      </c>
      <c r="CF56">
        <f>IF(OR(AJ56&lt;=0,Debts!$AC$7=0,$A56&gt;Debts!$M$7),0,MIN(AJ56,MAX(0,ROUNDUP(IF(Debts!$X$7=0,(BH55+L56)/(Debts!$M$7-$A56+1),BH55*(Debts!$X$7/12)/(1-(1+Debts!$X$7/12)^(-(Debts!$M$7-$A56+1)))),2)-X56)))</f>
        <v/>
      </c>
      <c r="CG56">
        <f>IF(OR(AK56&lt;=0,Debts!$AC$8=0,$A56&gt;Debts!$M$8),0,MIN(AK56,MAX(0,ROUNDUP(IF(Debts!$X$8=0,(BI55+M56)/(Debts!$M$8-$A56+1),BI55*(Debts!$X$8/12)/(1-(1+Debts!$X$8/12)^(-(Debts!$M$8-$A56+1)))),2)-Y56)))</f>
        <v/>
      </c>
      <c r="CH56">
        <f>IF(OR(AL56&lt;=0,Debts!$AC$9=0,$A56&gt;Debts!$M$9),0,MIN(AL56,MAX(0,ROUNDUP(IF(Debts!$X$9=0,(BJ55+N56)/(Debts!$M$9-$A56+1),BJ55*(Debts!$X$9/12)/(1-(1+Debts!$X$9/12)^(-(Debts!$M$9-$A56+1)))),2)-Z56)))</f>
        <v/>
      </c>
      <c r="CI56">
        <f>IF(OR(AM56&lt;=0,Debts!$AC$10=0,$A56&gt;Debts!$M$10),0,MIN(AM56,MAX(0,ROUNDUP(IF(Debts!$X$10=0,(BK55+O56)/(Debts!$M$10-$A56+1),BK55*(Debts!$X$10/12)/(1-(1+Debts!$X$10/12)^(-(Debts!$M$10-$A56+1)))),2)-AA56)))</f>
        <v/>
      </c>
      <c r="CJ56">
        <f>IF(OR(AN56&lt;=0,Debts!$AC$11=0,$A56&gt;Debts!$M$11),0,MIN(AN56,MAX(0,ROUNDUP(IF(Debts!$X$11=0,(BL55+P56)/(Debts!$M$11-$A56+1),BL55*(Debts!$X$11/12)/(1-(1+Debts!$X$11/12)^(-(Debts!$M$11-$A56+1)))),2)-AB56)))</f>
        <v/>
      </c>
      <c r="CK56">
        <f>IF(OR(AO56&lt;=0,Debts!$AC$12=0,$A56&gt;Debts!$M$12),0,MIN(AO56,MAX(0,ROUNDUP(IF(Debts!$X$12=0,(BM55+Q56)/(Debts!$M$12-$A56+1),BM55*(Debts!$X$12/12)/(1-(1+Debts!$X$12/12)^(-(Debts!$M$12-$A56+1)))),2)-AC56)))</f>
        <v/>
      </c>
      <c r="CL56">
        <f>IF(OR(AP56&lt;=0,Debts!$AC$13=0,$A56&gt;Debts!$M$13),0,MIN(AP56,MAX(0,ROUNDUP(IF(Debts!$X$13=0,(BN55+R56)/(Debts!$M$13-$A56+1),BN55*(Debts!$X$13/12)/(1-(1+Debts!$X$13/12)^(-(Debts!$M$13-$A56+1)))),2)-AD56)))</f>
        <v/>
      </c>
      <c r="CM56">
        <f>IF(OR(AQ56&lt;=0,Debts!$AC$14=0,$A56&gt;Debts!$M$14),0,MIN(AQ56,MAX(0,ROUNDUP(IF(Debts!$X$14=0,(BO55+S56)/(Debts!$M$14-$A56+1),BO55*(Debts!$X$14/12)/(1-(1+Debts!$X$14/12)^(-(Debts!$M$14-$A56+1)))),2)-AE56)))</f>
        <v/>
      </c>
      <c r="CN56">
        <f>IF(OR(AR56&lt;=0,Debts!$AC$15=0,$A56&gt;Debts!$M$15),0,MIN(AR56,MAX(0,ROUNDUP(IF(Debts!$X$15=0,(BP55+T56)/(Debts!$M$15-$A56+1),BP55*(Debts!$X$15/12)/(1-(1+Debts!$X$15/12)^(-(Debts!$M$15-$A56+1)))),2)-AF56)))</f>
        <v/>
      </c>
      <c r="CO56">
        <f>IF(OR(AS56&lt;=0,Debts!$AC$16=0,$A56&gt;Debts!$M$16),0,MIN(AS56,MAX(0,ROUNDUP(IF(Debts!$X$16=0,(BQ55+U56)/(Debts!$M$16-$A56+1),BQ55*(Debts!$X$16/12)/(1-(1+Debts!$X$16/12)^(-(Debts!$M$16-$A56+1)))),2)-AG56)))</f>
        <v/>
      </c>
      <c r="CP56">
        <f>IF(CD56&lt;=0,0,ROUND(MIN(CD56,MAX(0,$F56-SUMPRODUCT(($AT$3:$BE$3&lt;AT$3)*$CD56:$CO56))),2))</f>
        <v/>
      </c>
      <c r="CQ56">
        <f>IF(CE56&lt;=0,0,ROUND(MIN(CE56,MAX(0,$F56-SUMPRODUCT(($AT$3:$BE$3&lt;AU$3)*$CD56:$CO56))),2))</f>
        <v/>
      </c>
      <c r="CR56">
        <f>IF(CF56&lt;=0,0,ROUND(MIN(CF56,MAX(0,$F56-SUMPRODUCT(($AT$3:$BE$3&lt;AV$3)*$CD56:$CO56))),2))</f>
        <v/>
      </c>
      <c r="CS56">
        <f>IF(CG56&lt;=0,0,ROUND(MIN(CG56,MAX(0,$F56-SUMPRODUCT(($AT$3:$BE$3&lt;AW$3)*$CD56:$CO56))),2))</f>
        <v/>
      </c>
      <c r="CT56">
        <f>IF(CH56&lt;=0,0,ROUND(MIN(CH56,MAX(0,$F56-SUMPRODUCT(($AT$3:$BE$3&lt;AX$3)*$CD56:$CO56))),2))</f>
        <v/>
      </c>
      <c r="CU56">
        <f>IF(CI56&lt;=0,0,ROUND(MIN(CI56,MAX(0,$F56-SUMPRODUCT(($AT$3:$BE$3&lt;AY$3)*$CD56:$CO56))),2))</f>
        <v/>
      </c>
      <c r="CV56">
        <f>IF(CJ56&lt;=0,0,ROUND(MIN(CJ56,MAX(0,$F56-SUMPRODUCT(($AT$3:$BE$3&lt;AZ$3)*$CD56:$CO56))),2))</f>
        <v/>
      </c>
      <c r="CW56">
        <f>IF(CK56&lt;=0,0,ROUND(MIN(CK56,MAX(0,$F56-SUMPRODUCT(($AT$3:$BE$3&lt;BA$3)*$CD56:$CO56))),2))</f>
        <v/>
      </c>
      <c r="CX56">
        <f>IF(CL56&lt;=0,0,ROUND(MIN(CL56,MAX(0,$F56-SUMPRODUCT(($AT$3:$BE$3&lt;BB$3)*$CD56:$CO56))),2))</f>
        <v/>
      </c>
      <c r="CY56">
        <f>IF(CM56&lt;=0,0,ROUND(MIN(CM56,MAX(0,$F56-SUMPRODUCT(($AT$3:$BE$3&lt;BC$3)*$CD56:$CO56))),2))</f>
        <v/>
      </c>
      <c r="CZ56">
        <f>IF(CN56&lt;=0,0,ROUND(MIN(CN56,MAX(0,$F56-SUMPRODUCT(($AT$3:$BE$3&lt;BD$3)*$CD56:$CO56))),2))</f>
        <v/>
      </c>
      <c r="DA56">
        <f>IF(CO56&lt;=0,0,ROUND(MIN(CO56,MAX(0,$F56-SUMPRODUCT(($AT$3:$BE$3&lt;BE$3)*$CD56:$CO56))),2))</f>
        <v/>
      </c>
      <c r="DB56">
        <f>ROUND(AH56-CP56,2)</f>
        <v/>
      </c>
      <c r="DC56">
        <f>ROUND(AI56-CQ56,2)</f>
        <v/>
      </c>
      <c r="DD56">
        <f>ROUND(AJ56-CR56,2)</f>
        <v/>
      </c>
      <c r="DE56">
        <f>ROUND(AK56-CS56,2)</f>
        <v/>
      </c>
      <c r="DF56">
        <f>ROUND(AL56-CT56,2)</f>
        <v/>
      </c>
      <c r="DG56">
        <f>ROUND(AM56-CU56,2)</f>
        <v/>
      </c>
      <c r="DH56">
        <f>ROUND(AN56-CV56,2)</f>
        <v/>
      </c>
      <c r="DI56">
        <f>ROUND(AO56-CW56,2)</f>
        <v/>
      </c>
      <c r="DJ56">
        <f>ROUND(AP56-CX56,2)</f>
        <v/>
      </c>
      <c r="DK56">
        <f>ROUND(AQ56-CY56,2)</f>
        <v/>
      </c>
      <c r="DL56">
        <f>ROUND(AR56-CZ56,2)</f>
        <v/>
      </c>
      <c r="DM56">
        <f>ROUND(AS56-DA56,2)</f>
        <v/>
      </c>
      <c r="DN56">
        <f>MAX(0,ROUND($F56-SUM(CP56:DA56),2))</f>
        <v/>
      </c>
    </row>
    <row r="57">
      <c r="A57" t="n">
        <v>52</v>
      </c>
      <c r="B57" s="29">
        <f>Months!B57</f>
        <v/>
      </c>
      <c r="C57">
        <f>Months!C57</f>
        <v/>
      </c>
      <c r="D57">
        <f>Months!D57</f>
        <v/>
      </c>
      <c r="E57">
        <f>SUM(V57:AG57)</f>
        <v/>
      </c>
      <c r="F57">
        <f>MAX(0,ROUND(C57+D57-E57,2))</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f>IF(AH57&lt;=0,0,ROUND(CP57+MIN(DB57,MAX(0,$DN57-SUMPRODUCT((($BR57:$CC57&gt;BR57)+($BR57:$CC57=BR57)*($AT$2:$BE$2&lt;AT$2))*$DB57:$DM57))),2))</f>
        <v/>
      </c>
      <c r="AU57">
        <f>IF(AI57&lt;=0,0,ROUND(CQ57+MIN(DC57,MAX(0,$DN57-SUMPRODUCT((($BR57:$CC57&gt;BS57)+($BR57:$CC57=BS57)*($AT$2:$BE$2&lt;AU$2))*$DB57:$DM57))),2))</f>
        <v/>
      </c>
      <c r="AV57">
        <f>IF(AJ57&lt;=0,0,ROUND(CR57+MIN(DD57,MAX(0,$DN57-SUMPRODUCT((($BR57:$CC57&gt;BT57)+($BR57:$CC57=BT57)*($AT$2:$BE$2&lt;AV$2))*$DB57:$DM57))),2))</f>
        <v/>
      </c>
      <c r="AW57">
        <f>IF(AK57&lt;=0,0,ROUND(CS57+MIN(DE57,MAX(0,$DN57-SUMPRODUCT((($BR57:$CC57&gt;BU57)+($BR57:$CC57=BU57)*($AT$2:$BE$2&lt;AW$2))*$DB57:$DM57))),2))</f>
        <v/>
      </c>
      <c r="AX57">
        <f>IF(AL57&lt;=0,0,ROUND(CT57+MIN(DF57,MAX(0,$DN57-SUMPRODUCT((($BR57:$CC57&gt;BV57)+($BR57:$CC57=BV57)*($AT$2:$BE$2&lt;AX$2))*$DB57:$DM57))),2))</f>
        <v/>
      </c>
      <c r="AY57">
        <f>IF(AM57&lt;=0,0,ROUND(CU57+MIN(DG57,MAX(0,$DN57-SUMPRODUCT((($BR57:$CC57&gt;BW57)+($BR57:$CC57=BW57)*($AT$2:$BE$2&lt;AY$2))*$DB57:$DM57))),2))</f>
        <v/>
      </c>
      <c r="AZ57">
        <f>IF(AN57&lt;=0,0,ROUND(CV57+MIN(DH57,MAX(0,$DN57-SUMPRODUCT((($BR57:$CC57&gt;BX57)+($BR57:$CC57=BX57)*($AT$2:$BE$2&lt;AZ$2))*$DB57:$DM57))),2))</f>
        <v/>
      </c>
      <c r="BA57">
        <f>IF(AO57&lt;=0,0,ROUND(CW57+MIN(DI57,MAX(0,$DN57-SUMPRODUCT((($BR57:$CC57&gt;BY57)+($BR57:$CC57=BY57)*($AT$2:$BE$2&lt;BA$2))*$DB57:$DM57))),2))</f>
        <v/>
      </c>
      <c r="BB57">
        <f>IF(AP57&lt;=0,0,ROUND(CX57+MIN(DJ57,MAX(0,$DN57-SUMPRODUCT((($BR57:$CC57&gt;BZ57)+($BR57:$CC57=BZ57)*($AT$2:$BE$2&lt;BB$2))*$DB57:$DM57))),2))</f>
        <v/>
      </c>
      <c r="BC57">
        <f>IF(AQ57&lt;=0,0,ROUND(CY57+MIN(DK57,MAX(0,$DN57-SUMPRODUCT((($BR57:$CC57&gt;CA57)+($BR57:$CC57=CA57)*($AT$2:$BE$2&lt;BC$2))*$DB57:$DM57))),2))</f>
        <v/>
      </c>
      <c r="BD57">
        <f>IF(AR57&lt;=0,0,ROUND(CZ57+MIN(DL57,MAX(0,$DN57-SUMPRODUCT((($BR57:$CC57&gt;CB57)+($BR57:$CC57=CB57)*($AT$2:$BE$2&lt;BD$2))*$DB57:$DM57))),2))</f>
        <v/>
      </c>
      <c r="BE57">
        <f>IF(AS57&lt;=0,0,ROUND(DA57+MIN(DM57,MAX(0,$DN57-SUMPRODUCT((($BR57:$CC57&gt;CC57)+($BR57:$CC57=CC57)*($AT$2:$BE$2&lt;BE$2))*$DB57:$DM57))),2))</f>
        <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c r="BR57">
        <f>ROUND(IF($A57&lt;=Debts!$M$5,Debts!$X$5,Debts!$Y$5)*100000,0)*1000000+ROUND(Debts!$Y$5*100000,0)</f>
        <v/>
      </c>
      <c r="BS57">
        <f>ROUND(IF($A57&lt;=Debts!$M$6,Debts!$X$6,Debts!$Y$6)*100000,0)*1000000+ROUND(Debts!$Y$6*100000,0)</f>
        <v/>
      </c>
      <c r="BT57">
        <f>ROUND(IF($A57&lt;=Debts!$M$7,Debts!$X$7,Debts!$Y$7)*100000,0)*1000000+ROUND(Debts!$Y$7*100000,0)</f>
        <v/>
      </c>
      <c r="BU57">
        <f>ROUND(IF($A57&lt;=Debts!$M$8,Debts!$X$8,Debts!$Y$8)*100000,0)*1000000+ROUND(Debts!$Y$8*100000,0)</f>
        <v/>
      </c>
      <c r="BV57">
        <f>ROUND(IF($A57&lt;=Debts!$M$9,Debts!$X$9,Debts!$Y$9)*100000,0)*1000000+ROUND(Debts!$Y$9*100000,0)</f>
        <v/>
      </c>
      <c r="BW57">
        <f>ROUND(IF($A57&lt;=Debts!$M$10,Debts!$X$10,Debts!$Y$10)*100000,0)*1000000+ROUND(Debts!$Y$10*100000,0)</f>
        <v/>
      </c>
      <c r="BX57">
        <f>ROUND(IF($A57&lt;=Debts!$M$11,Debts!$X$11,Debts!$Y$11)*100000,0)*1000000+ROUND(Debts!$Y$11*100000,0)</f>
        <v/>
      </c>
      <c r="BY57">
        <f>ROUND(IF($A57&lt;=Debts!$M$12,Debts!$X$12,Debts!$Y$12)*100000,0)*1000000+ROUND(Debts!$Y$12*100000,0)</f>
        <v/>
      </c>
      <c r="BZ57">
        <f>ROUND(IF($A57&lt;=Debts!$M$13,Debts!$X$13,Debts!$Y$13)*100000,0)*1000000+ROUND(Debts!$Y$13*100000,0)</f>
        <v/>
      </c>
      <c r="CA57">
        <f>ROUND(IF($A57&lt;=Debts!$M$14,Debts!$X$14,Debts!$Y$14)*100000,0)*1000000+ROUND(Debts!$Y$14*100000,0)</f>
        <v/>
      </c>
      <c r="CB57">
        <f>ROUND(IF($A57&lt;=Debts!$M$15,Debts!$X$15,Debts!$Y$15)*100000,0)*1000000+ROUND(Debts!$Y$15*100000,0)</f>
        <v/>
      </c>
      <c r="CC57">
        <f>ROUND(IF($A57&lt;=Debts!$M$16,Debts!$X$16,Debts!$Y$16)*100000,0)*1000000+ROUND(Debts!$Y$16*100000,0)</f>
        <v/>
      </c>
      <c r="CD57">
        <f>IF(OR(AH57&lt;=0,Debts!$AC$5=0,$A57&gt;Debts!$M$5),0,MIN(AH57,MAX(0,ROUNDUP(IF(Debts!$X$5=0,(BF56+J57)/(Debts!$M$5-$A57+1),BF56*(Debts!$X$5/12)/(1-(1+Debts!$X$5/12)^(-(Debts!$M$5-$A57+1)))),2)-V57)))</f>
        <v/>
      </c>
      <c r="CE57">
        <f>IF(OR(AI57&lt;=0,Debts!$AC$6=0,$A57&gt;Debts!$M$6),0,MIN(AI57,MAX(0,ROUNDUP(IF(Debts!$X$6=0,(BG56+K57)/(Debts!$M$6-$A57+1),BG56*(Debts!$X$6/12)/(1-(1+Debts!$X$6/12)^(-(Debts!$M$6-$A57+1)))),2)-W57)))</f>
        <v/>
      </c>
      <c r="CF57">
        <f>IF(OR(AJ57&lt;=0,Debts!$AC$7=0,$A57&gt;Debts!$M$7),0,MIN(AJ57,MAX(0,ROUNDUP(IF(Debts!$X$7=0,(BH56+L57)/(Debts!$M$7-$A57+1),BH56*(Debts!$X$7/12)/(1-(1+Debts!$X$7/12)^(-(Debts!$M$7-$A57+1)))),2)-X57)))</f>
        <v/>
      </c>
      <c r="CG57">
        <f>IF(OR(AK57&lt;=0,Debts!$AC$8=0,$A57&gt;Debts!$M$8),0,MIN(AK57,MAX(0,ROUNDUP(IF(Debts!$X$8=0,(BI56+M57)/(Debts!$M$8-$A57+1),BI56*(Debts!$X$8/12)/(1-(1+Debts!$X$8/12)^(-(Debts!$M$8-$A57+1)))),2)-Y57)))</f>
        <v/>
      </c>
      <c r="CH57">
        <f>IF(OR(AL57&lt;=0,Debts!$AC$9=0,$A57&gt;Debts!$M$9),0,MIN(AL57,MAX(0,ROUNDUP(IF(Debts!$X$9=0,(BJ56+N57)/(Debts!$M$9-$A57+1),BJ56*(Debts!$X$9/12)/(1-(1+Debts!$X$9/12)^(-(Debts!$M$9-$A57+1)))),2)-Z57)))</f>
        <v/>
      </c>
      <c r="CI57">
        <f>IF(OR(AM57&lt;=0,Debts!$AC$10=0,$A57&gt;Debts!$M$10),0,MIN(AM57,MAX(0,ROUNDUP(IF(Debts!$X$10=0,(BK56+O57)/(Debts!$M$10-$A57+1),BK56*(Debts!$X$10/12)/(1-(1+Debts!$X$10/12)^(-(Debts!$M$10-$A57+1)))),2)-AA57)))</f>
        <v/>
      </c>
      <c r="CJ57">
        <f>IF(OR(AN57&lt;=0,Debts!$AC$11=0,$A57&gt;Debts!$M$11),0,MIN(AN57,MAX(0,ROUNDUP(IF(Debts!$X$11=0,(BL56+P57)/(Debts!$M$11-$A57+1),BL56*(Debts!$X$11/12)/(1-(1+Debts!$X$11/12)^(-(Debts!$M$11-$A57+1)))),2)-AB57)))</f>
        <v/>
      </c>
      <c r="CK57">
        <f>IF(OR(AO57&lt;=0,Debts!$AC$12=0,$A57&gt;Debts!$M$12),0,MIN(AO57,MAX(0,ROUNDUP(IF(Debts!$X$12=0,(BM56+Q57)/(Debts!$M$12-$A57+1),BM56*(Debts!$X$12/12)/(1-(1+Debts!$X$12/12)^(-(Debts!$M$12-$A57+1)))),2)-AC57)))</f>
        <v/>
      </c>
      <c r="CL57">
        <f>IF(OR(AP57&lt;=0,Debts!$AC$13=0,$A57&gt;Debts!$M$13),0,MIN(AP57,MAX(0,ROUNDUP(IF(Debts!$X$13=0,(BN56+R57)/(Debts!$M$13-$A57+1),BN56*(Debts!$X$13/12)/(1-(1+Debts!$X$13/12)^(-(Debts!$M$13-$A57+1)))),2)-AD57)))</f>
        <v/>
      </c>
      <c r="CM57">
        <f>IF(OR(AQ57&lt;=0,Debts!$AC$14=0,$A57&gt;Debts!$M$14),0,MIN(AQ57,MAX(0,ROUNDUP(IF(Debts!$X$14=0,(BO56+S57)/(Debts!$M$14-$A57+1),BO56*(Debts!$X$14/12)/(1-(1+Debts!$X$14/12)^(-(Debts!$M$14-$A57+1)))),2)-AE57)))</f>
        <v/>
      </c>
      <c r="CN57">
        <f>IF(OR(AR57&lt;=0,Debts!$AC$15=0,$A57&gt;Debts!$M$15),0,MIN(AR57,MAX(0,ROUNDUP(IF(Debts!$X$15=0,(BP56+T57)/(Debts!$M$15-$A57+1),BP56*(Debts!$X$15/12)/(1-(1+Debts!$X$15/12)^(-(Debts!$M$15-$A57+1)))),2)-AF57)))</f>
        <v/>
      </c>
      <c r="CO57">
        <f>IF(OR(AS57&lt;=0,Debts!$AC$16=0,$A57&gt;Debts!$M$16),0,MIN(AS57,MAX(0,ROUNDUP(IF(Debts!$X$16=0,(BQ56+U57)/(Debts!$M$16-$A57+1),BQ56*(Debts!$X$16/12)/(1-(1+Debts!$X$16/12)^(-(Debts!$M$16-$A57+1)))),2)-AG57)))</f>
        <v/>
      </c>
      <c r="CP57">
        <f>IF(CD57&lt;=0,0,ROUND(MIN(CD57,MAX(0,$F57-SUMPRODUCT(($AT$3:$BE$3&lt;AT$3)*$CD57:$CO57))),2))</f>
        <v/>
      </c>
      <c r="CQ57">
        <f>IF(CE57&lt;=0,0,ROUND(MIN(CE57,MAX(0,$F57-SUMPRODUCT(($AT$3:$BE$3&lt;AU$3)*$CD57:$CO57))),2))</f>
        <v/>
      </c>
      <c r="CR57">
        <f>IF(CF57&lt;=0,0,ROUND(MIN(CF57,MAX(0,$F57-SUMPRODUCT(($AT$3:$BE$3&lt;AV$3)*$CD57:$CO57))),2))</f>
        <v/>
      </c>
      <c r="CS57">
        <f>IF(CG57&lt;=0,0,ROUND(MIN(CG57,MAX(0,$F57-SUMPRODUCT(($AT$3:$BE$3&lt;AW$3)*$CD57:$CO57))),2))</f>
        <v/>
      </c>
      <c r="CT57">
        <f>IF(CH57&lt;=0,0,ROUND(MIN(CH57,MAX(0,$F57-SUMPRODUCT(($AT$3:$BE$3&lt;AX$3)*$CD57:$CO57))),2))</f>
        <v/>
      </c>
      <c r="CU57">
        <f>IF(CI57&lt;=0,0,ROUND(MIN(CI57,MAX(0,$F57-SUMPRODUCT(($AT$3:$BE$3&lt;AY$3)*$CD57:$CO57))),2))</f>
        <v/>
      </c>
      <c r="CV57">
        <f>IF(CJ57&lt;=0,0,ROUND(MIN(CJ57,MAX(0,$F57-SUMPRODUCT(($AT$3:$BE$3&lt;AZ$3)*$CD57:$CO57))),2))</f>
        <v/>
      </c>
      <c r="CW57">
        <f>IF(CK57&lt;=0,0,ROUND(MIN(CK57,MAX(0,$F57-SUMPRODUCT(($AT$3:$BE$3&lt;BA$3)*$CD57:$CO57))),2))</f>
        <v/>
      </c>
      <c r="CX57">
        <f>IF(CL57&lt;=0,0,ROUND(MIN(CL57,MAX(0,$F57-SUMPRODUCT(($AT$3:$BE$3&lt;BB$3)*$CD57:$CO57))),2))</f>
        <v/>
      </c>
      <c r="CY57">
        <f>IF(CM57&lt;=0,0,ROUND(MIN(CM57,MAX(0,$F57-SUMPRODUCT(($AT$3:$BE$3&lt;BC$3)*$CD57:$CO57))),2))</f>
        <v/>
      </c>
      <c r="CZ57">
        <f>IF(CN57&lt;=0,0,ROUND(MIN(CN57,MAX(0,$F57-SUMPRODUCT(($AT$3:$BE$3&lt;BD$3)*$CD57:$CO57))),2))</f>
        <v/>
      </c>
      <c r="DA57">
        <f>IF(CO57&lt;=0,0,ROUND(MIN(CO57,MAX(0,$F57-SUMPRODUCT(($AT$3:$BE$3&lt;BE$3)*$CD57:$CO57))),2))</f>
        <v/>
      </c>
      <c r="DB57">
        <f>ROUND(AH57-CP57,2)</f>
        <v/>
      </c>
      <c r="DC57">
        <f>ROUND(AI57-CQ57,2)</f>
        <v/>
      </c>
      <c r="DD57">
        <f>ROUND(AJ57-CR57,2)</f>
        <v/>
      </c>
      <c r="DE57">
        <f>ROUND(AK57-CS57,2)</f>
        <v/>
      </c>
      <c r="DF57">
        <f>ROUND(AL57-CT57,2)</f>
        <v/>
      </c>
      <c r="DG57">
        <f>ROUND(AM57-CU57,2)</f>
        <v/>
      </c>
      <c r="DH57">
        <f>ROUND(AN57-CV57,2)</f>
        <v/>
      </c>
      <c r="DI57">
        <f>ROUND(AO57-CW57,2)</f>
        <v/>
      </c>
      <c r="DJ57">
        <f>ROUND(AP57-CX57,2)</f>
        <v/>
      </c>
      <c r="DK57">
        <f>ROUND(AQ57-CY57,2)</f>
        <v/>
      </c>
      <c r="DL57">
        <f>ROUND(AR57-CZ57,2)</f>
        <v/>
      </c>
      <c r="DM57">
        <f>ROUND(AS57-DA57,2)</f>
        <v/>
      </c>
      <c r="DN57">
        <f>MAX(0,ROUND($F57-SUM(CP57:DA57),2))</f>
        <v/>
      </c>
    </row>
    <row r="58">
      <c r="A58" t="n">
        <v>53</v>
      </c>
      <c r="B58" s="29">
        <f>Months!B58</f>
        <v/>
      </c>
      <c r="C58">
        <f>Months!C58</f>
        <v/>
      </c>
      <c r="D58">
        <f>Months!D58</f>
        <v/>
      </c>
      <c r="E58">
        <f>SUM(V58:AG58)</f>
        <v/>
      </c>
      <c r="F58">
        <f>MAX(0,ROUND(C58+D58-E58,2))</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f>IF(AH58&lt;=0,0,ROUND(CP58+MIN(DB58,MAX(0,$DN58-SUMPRODUCT((($BR58:$CC58&gt;BR58)+($BR58:$CC58=BR58)*($AT$2:$BE$2&lt;AT$2))*$DB58:$DM58))),2))</f>
        <v/>
      </c>
      <c r="AU58">
        <f>IF(AI58&lt;=0,0,ROUND(CQ58+MIN(DC58,MAX(0,$DN58-SUMPRODUCT((($BR58:$CC58&gt;BS58)+($BR58:$CC58=BS58)*($AT$2:$BE$2&lt;AU$2))*$DB58:$DM58))),2))</f>
        <v/>
      </c>
      <c r="AV58">
        <f>IF(AJ58&lt;=0,0,ROUND(CR58+MIN(DD58,MAX(0,$DN58-SUMPRODUCT((($BR58:$CC58&gt;BT58)+($BR58:$CC58=BT58)*($AT$2:$BE$2&lt;AV$2))*$DB58:$DM58))),2))</f>
        <v/>
      </c>
      <c r="AW58">
        <f>IF(AK58&lt;=0,0,ROUND(CS58+MIN(DE58,MAX(0,$DN58-SUMPRODUCT((($BR58:$CC58&gt;BU58)+($BR58:$CC58=BU58)*($AT$2:$BE$2&lt;AW$2))*$DB58:$DM58))),2))</f>
        <v/>
      </c>
      <c r="AX58">
        <f>IF(AL58&lt;=0,0,ROUND(CT58+MIN(DF58,MAX(0,$DN58-SUMPRODUCT((($BR58:$CC58&gt;BV58)+($BR58:$CC58=BV58)*($AT$2:$BE$2&lt;AX$2))*$DB58:$DM58))),2))</f>
        <v/>
      </c>
      <c r="AY58">
        <f>IF(AM58&lt;=0,0,ROUND(CU58+MIN(DG58,MAX(0,$DN58-SUMPRODUCT((($BR58:$CC58&gt;BW58)+($BR58:$CC58=BW58)*($AT$2:$BE$2&lt;AY$2))*$DB58:$DM58))),2))</f>
        <v/>
      </c>
      <c r="AZ58">
        <f>IF(AN58&lt;=0,0,ROUND(CV58+MIN(DH58,MAX(0,$DN58-SUMPRODUCT((($BR58:$CC58&gt;BX58)+($BR58:$CC58=BX58)*($AT$2:$BE$2&lt;AZ$2))*$DB58:$DM58))),2))</f>
        <v/>
      </c>
      <c r="BA58">
        <f>IF(AO58&lt;=0,0,ROUND(CW58+MIN(DI58,MAX(0,$DN58-SUMPRODUCT((($BR58:$CC58&gt;BY58)+($BR58:$CC58=BY58)*($AT$2:$BE$2&lt;BA$2))*$DB58:$DM58))),2))</f>
        <v/>
      </c>
      <c r="BB58">
        <f>IF(AP58&lt;=0,0,ROUND(CX58+MIN(DJ58,MAX(0,$DN58-SUMPRODUCT((($BR58:$CC58&gt;BZ58)+($BR58:$CC58=BZ58)*($AT$2:$BE$2&lt;BB$2))*$DB58:$DM58))),2))</f>
        <v/>
      </c>
      <c r="BC58">
        <f>IF(AQ58&lt;=0,0,ROUND(CY58+MIN(DK58,MAX(0,$DN58-SUMPRODUCT((($BR58:$CC58&gt;CA58)+($BR58:$CC58=CA58)*($AT$2:$BE$2&lt;BC$2))*$DB58:$DM58))),2))</f>
        <v/>
      </c>
      <c r="BD58">
        <f>IF(AR58&lt;=0,0,ROUND(CZ58+MIN(DL58,MAX(0,$DN58-SUMPRODUCT((($BR58:$CC58&gt;CB58)+($BR58:$CC58=CB58)*($AT$2:$BE$2&lt;BD$2))*$DB58:$DM58))),2))</f>
        <v/>
      </c>
      <c r="BE58">
        <f>IF(AS58&lt;=0,0,ROUND(DA58+MIN(DM58,MAX(0,$DN58-SUMPRODUCT((($BR58:$CC58&gt;CC58)+($BR58:$CC58=CC58)*($AT$2:$BE$2&lt;BE$2))*$DB58:$DM58))),2))</f>
        <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c r="BR58">
        <f>ROUND(IF($A58&lt;=Debts!$M$5,Debts!$X$5,Debts!$Y$5)*100000,0)*1000000+ROUND(Debts!$Y$5*100000,0)</f>
        <v/>
      </c>
      <c r="BS58">
        <f>ROUND(IF($A58&lt;=Debts!$M$6,Debts!$X$6,Debts!$Y$6)*100000,0)*1000000+ROUND(Debts!$Y$6*100000,0)</f>
        <v/>
      </c>
      <c r="BT58">
        <f>ROUND(IF($A58&lt;=Debts!$M$7,Debts!$X$7,Debts!$Y$7)*100000,0)*1000000+ROUND(Debts!$Y$7*100000,0)</f>
        <v/>
      </c>
      <c r="BU58">
        <f>ROUND(IF($A58&lt;=Debts!$M$8,Debts!$X$8,Debts!$Y$8)*100000,0)*1000000+ROUND(Debts!$Y$8*100000,0)</f>
        <v/>
      </c>
      <c r="BV58">
        <f>ROUND(IF($A58&lt;=Debts!$M$9,Debts!$X$9,Debts!$Y$9)*100000,0)*1000000+ROUND(Debts!$Y$9*100000,0)</f>
        <v/>
      </c>
      <c r="BW58">
        <f>ROUND(IF($A58&lt;=Debts!$M$10,Debts!$X$10,Debts!$Y$10)*100000,0)*1000000+ROUND(Debts!$Y$10*100000,0)</f>
        <v/>
      </c>
      <c r="BX58">
        <f>ROUND(IF($A58&lt;=Debts!$M$11,Debts!$X$11,Debts!$Y$11)*100000,0)*1000000+ROUND(Debts!$Y$11*100000,0)</f>
        <v/>
      </c>
      <c r="BY58">
        <f>ROUND(IF($A58&lt;=Debts!$M$12,Debts!$X$12,Debts!$Y$12)*100000,0)*1000000+ROUND(Debts!$Y$12*100000,0)</f>
        <v/>
      </c>
      <c r="BZ58">
        <f>ROUND(IF($A58&lt;=Debts!$M$13,Debts!$X$13,Debts!$Y$13)*100000,0)*1000000+ROUND(Debts!$Y$13*100000,0)</f>
        <v/>
      </c>
      <c r="CA58">
        <f>ROUND(IF($A58&lt;=Debts!$M$14,Debts!$X$14,Debts!$Y$14)*100000,0)*1000000+ROUND(Debts!$Y$14*100000,0)</f>
        <v/>
      </c>
      <c r="CB58">
        <f>ROUND(IF($A58&lt;=Debts!$M$15,Debts!$X$15,Debts!$Y$15)*100000,0)*1000000+ROUND(Debts!$Y$15*100000,0)</f>
        <v/>
      </c>
      <c r="CC58">
        <f>ROUND(IF($A58&lt;=Debts!$M$16,Debts!$X$16,Debts!$Y$16)*100000,0)*1000000+ROUND(Debts!$Y$16*100000,0)</f>
        <v/>
      </c>
      <c r="CD58">
        <f>IF(OR(AH58&lt;=0,Debts!$AC$5=0,$A58&gt;Debts!$M$5),0,MIN(AH58,MAX(0,ROUNDUP(IF(Debts!$X$5=0,(BF57+J58)/(Debts!$M$5-$A58+1),BF57*(Debts!$X$5/12)/(1-(1+Debts!$X$5/12)^(-(Debts!$M$5-$A58+1)))),2)-V58)))</f>
        <v/>
      </c>
      <c r="CE58">
        <f>IF(OR(AI58&lt;=0,Debts!$AC$6=0,$A58&gt;Debts!$M$6),0,MIN(AI58,MAX(0,ROUNDUP(IF(Debts!$X$6=0,(BG57+K58)/(Debts!$M$6-$A58+1),BG57*(Debts!$X$6/12)/(1-(1+Debts!$X$6/12)^(-(Debts!$M$6-$A58+1)))),2)-W58)))</f>
        <v/>
      </c>
      <c r="CF58">
        <f>IF(OR(AJ58&lt;=0,Debts!$AC$7=0,$A58&gt;Debts!$M$7),0,MIN(AJ58,MAX(0,ROUNDUP(IF(Debts!$X$7=0,(BH57+L58)/(Debts!$M$7-$A58+1),BH57*(Debts!$X$7/12)/(1-(1+Debts!$X$7/12)^(-(Debts!$M$7-$A58+1)))),2)-X58)))</f>
        <v/>
      </c>
      <c r="CG58">
        <f>IF(OR(AK58&lt;=0,Debts!$AC$8=0,$A58&gt;Debts!$M$8),0,MIN(AK58,MAX(0,ROUNDUP(IF(Debts!$X$8=0,(BI57+M58)/(Debts!$M$8-$A58+1),BI57*(Debts!$X$8/12)/(1-(1+Debts!$X$8/12)^(-(Debts!$M$8-$A58+1)))),2)-Y58)))</f>
        <v/>
      </c>
      <c r="CH58">
        <f>IF(OR(AL58&lt;=0,Debts!$AC$9=0,$A58&gt;Debts!$M$9),0,MIN(AL58,MAX(0,ROUNDUP(IF(Debts!$X$9=0,(BJ57+N58)/(Debts!$M$9-$A58+1),BJ57*(Debts!$X$9/12)/(1-(1+Debts!$X$9/12)^(-(Debts!$M$9-$A58+1)))),2)-Z58)))</f>
        <v/>
      </c>
      <c r="CI58">
        <f>IF(OR(AM58&lt;=0,Debts!$AC$10=0,$A58&gt;Debts!$M$10),0,MIN(AM58,MAX(0,ROUNDUP(IF(Debts!$X$10=0,(BK57+O58)/(Debts!$M$10-$A58+1),BK57*(Debts!$X$10/12)/(1-(1+Debts!$X$10/12)^(-(Debts!$M$10-$A58+1)))),2)-AA58)))</f>
        <v/>
      </c>
      <c r="CJ58">
        <f>IF(OR(AN58&lt;=0,Debts!$AC$11=0,$A58&gt;Debts!$M$11),0,MIN(AN58,MAX(0,ROUNDUP(IF(Debts!$X$11=0,(BL57+P58)/(Debts!$M$11-$A58+1),BL57*(Debts!$X$11/12)/(1-(1+Debts!$X$11/12)^(-(Debts!$M$11-$A58+1)))),2)-AB58)))</f>
        <v/>
      </c>
      <c r="CK58">
        <f>IF(OR(AO58&lt;=0,Debts!$AC$12=0,$A58&gt;Debts!$M$12),0,MIN(AO58,MAX(0,ROUNDUP(IF(Debts!$X$12=0,(BM57+Q58)/(Debts!$M$12-$A58+1),BM57*(Debts!$X$12/12)/(1-(1+Debts!$X$12/12)^(-(Debts!$M$12-$A58+1)))),2)-AC58)))</f>
        <v/>
      </c>
      <c r="CL58">
        <f>IF(OR(AP58&lt;=0,Debts!$AC$13=0,$A58&gt;Debts!$M$13),0,MIN(AP58,MAX(0,ROUNDUP(IF(Debts!$X$13=0,(BN57+R58)/(Debts!$M$13-$A58+1),BN57*(Debts!$X$13/12)/(1-(1+Debts!$X$13/12)^(-(Debts!$M$13-$A58+1)))),2)-AD58)))</f>
        <v/>
      </c>
      <c r="CM58">
        <f>IF(OR(AQ58&lt;=0,Debts!$AC$14=0,$A58&gt;Debts!$M$14),0,MIN(AQ58,MAX(0,ROUNDUP(IF(Debts!$X$14=0,(BO57+S58)/(Debts!$M$14-$A58+1),BO57*(Debts!$X$14/12)/(1-(1+Debts!$X$14/12)^(-(Debts!$M$14-$A58+1)))),2)-AE58)))</f>
        <v/>
      </c>
      <c r="CN58">
        <f>IF(OR(AR58&lt;=0,Debts!$AC$15=0,$A58&gt;Debts!$M$15),0,MIN(AR58,MAX(0,ROUNDUP(IF(Debts!$X$15=0,(BP57+T58)/(Debts!$M$15-$A58+1),BP57*(Debts!$X$15/12)/(1-(1+Debts!$X$15/12)^(-(Debts!$M$15-$A58+1)))),2)-AF58)))</f>
        <v/>
      </c>
      <c r="CO58">
        <f>IF(OR(AS58&lt;=0,Debts!$AC$16=0,$A58&gt;Debts!$M$16),0,MIN(AS58,MAX(0,ROUNDUP(IF(Debts!$X$16=0,(BQ57+U58)/(Debts!$M$16-$A58+1),BQ57*(Debts!$X$16/12)/(1-(1+Debts!$X$16/12)^(-(Debts!$M$16-$A58+1)))),2)-AG58)))</f>
        <v/>
      </c>
      <c r="CP58">
        <f>IF(CD58&lt;=0,0,ROUND(MIN(CD58,MAX(0,$F58-SUMPRODUCT(($AT$3:$BE$3&lt;AT$3)*$CD58:$CO58))),2))</f>
        <v/>
      </c>
      <c r="CQ58">
        <f>IF(CE58&lt;=0,0,ROUND(MIN(CE58,MAX(0,$F58-SUMPRODUCT(($AT$3:$BE$3&lt;AU$3)*$CD58:$CO58))),2))</f>
        <v/>
      </c>
      <c r="CR58">
        <f>IF(CF58&lt;=0,0,ROUND(MIN(CF58,MAX(0,$F58-SUMPRODUCT(($AT$3:$BE$3&lt;AV$3)*$CD58:$CO58))),2))</f>
        <v/>
      </c>
      <c r="CS58">
        <f>IF(CG58&lt;=0,0,ROUND(MIN(CG58,MAX(0,$F58-SUMPRODUCT(($AT$3:$BE$3&lt;AW$3)*$CD58:$CO58))),2))</f>
        <v/>
      </c>
      <c r="CT58">
        <f>IF(CH58&lt;=0,0,ROUND(MIN(CH58,MAX(0,$F58-SUMPRODUCT(($AT$3:$BE$3&lt;AX$3)*$CD58:$CO58))),2))</f>
        <v/>
      </c>
      <c r="CU58">
        <f>IF(CI58&lt;=0,0,ROUND(MIN(CI58,MAX(0,$F58-SUMPRODUCT(($AT$3:$BE$3&lt;AY$3)*$CD58:$CO58))),2))</f>
        <v/>
      </c>
      <c r="CV58">
        <f>IF(CJ58&lt;=0,0,ROUND(MIN(CJ58,MAX(0,$F58-SUMPRODUCT(($AT$3:$BE$3&lt;AZ$3)*$CD58:$CO58))),2))</f>
        <v/>
      </c>
      <c r="CW58">
        <f>IF(CK58&lt;=0,0,ROUND(MIN(CK58,MAX(0,$F58-SUMPRODUCT(($AT$3:$BE$3&lt;BA$3)*$CD58:$CO58))),2))</f>
        <v/>
      </c>
      <c r="CX58">
        <f>IF(CL58&lt;=0,0,ROUND(MIN(CL58,MAX(0,$F58-SUMPRODUCT(($AT$3:$BE$3&lt;BB$3)*$CD58:$CO58))),2))</f>
        <v/>
      </c>
      <c r="CY58">
        <f>IF(CM58&lt;=0,0,ROUND(MIN(CM58,MAX(0,$F58-SUMPRODUCT(($AT$3:$BE$3&lt;BC$3)*$CD58:$CO58))),2))</f>
        <v/>
      </c>
      <c r="CZ58">
        <f>IF(CN58&lt;=0,0,ROUND(MIN(CN58,MAX(0,$F58-SUMPRODUCT(($AT$3:$BE$3&lt;BD$3)*$CD58:$CO58))),2))</f>
        <v/>
      </c>
      <c r="DA58">
        <f>IF(CO58&lt;=0,0,ROUND(MIN(CO58,MAX(0,$F58-SUMPRODUCT(($AT$3:$BE$3&lt;BE$3)*$CD58:$CO58))),2))</f>
        <v/>
      </c>
      <c r="DB58">
        <f>ROUND(AH58-CP58,2)</f>
        <v/>
      </c>
      <c r="DC58">
        <f>ROUND(AI58-CQ58,2)</f>
        <v/>
      </c>
      <c r="DD58">
        <f>ROUND(AJ58-CR58,2)</f>
        <v/>
      </c>
      <c r="DE58">
        <f>ROUND(AK58-CS58,2)</f>
        <v/>
      </c>
      <c r="DF58">
        <f>ROUND(AL58-CT58,2)</f>
        <v/>
      </c>
      <c r="DG58">
        <f>ROUND(AM58-CU58,2)</f>
        <v/>
      </c>
      <c r="DH58">
        <f>ROUND(AN58-CV58,2)</f>
        <v/>
      </c>
      <c r="DI58">
        <f>ROUND(AO58-CW58,2)</f>
        <v/>
      </c>
      <c r="DJ58">
        <f>ROUND(AP58-CX58,2)</f>
        <v/>
      </c>
      <c r="DK58">
        <f>ROUND(AQ58-CY58,2)</f>
        <v/>
      </c>
      <c r="DL58">
        <f>ROUND(AR58-CZ58,2)</f>
        <v/>
      </c>
      <c r="DM58">
        <f>ROUND(AS58-DA58,2)</f>
        <v/>
      </c>
      <c r="DN58">
        <f>MAX(0,ROUND($F58-SUM(CP58:DA58),2))</f>
        <v/>
      </c>
    </row>
    <row r="59">
      <c r="A59" t="n">
        <v>54</v>
      </c>
      <c r="B59" s="29">
        <f>Months!B59</f>
        <v/>
      </c>
      <c r="C59">
        <f>Months!C59</f>
        <v/>
      </c>
      <c r="D59">
        <f>Months!D59</f>
        <v/>
      </c>
      <c r="E59">
        <f>SUM(V59:AG59)</f>
        <v/>
      </c>
      <c r="F59">
        <f>MAX(0,ROUND(C59+D59-E59,2))</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f>IF(AH59&lt;=0,0,ROUND(CP59+MIN(DB59,MAX(0,$DN59-SUMPRODUCT((($BR59:$CC59&gt;BR59)+($BR59:$CC59=BR59)*($AT$2:$BE$2&lt;AT$2))*$DB59:$DM59))),2))</f>
        <v/>
      </c>
      <c r="AU59">
        <f>IF(AI59&lt;=0,0,ROUND(CQ59+MIN(DC59,MAX(0,$DN59-SUMPRODUCT((($BR59:$CC59&gt;BS59)+($BR59:$CC59=BS59)*($AT$2:$BE$2&lt;AU$2))*$DB59:$DM59))),2))</f>
        <v/>
      </c>
      <c r="AV59">
        <f>IF(AJ59&lt;=0,0,ROUND(CR59+MIN(DD59,MAX(0,$DN59-SUMPRODUCT((($BR59:$CC59&gt;BT59)+($BR59:$CC59=BT59)*($AT$2:$BE$2&lt;AV$2))*$DB59:$DM59))),2))</f>
        <v/>
      </c>
      <c r="AW59">
        <f>IF(AK59&lt;=0,0,ROUND(CS59+MIN(DE59,MAX(0,$DN59-SUMPRODUCT((($BR59:$CC59&gt;BU59)+($BR59:$CC59=BU59)*($AT$2:$BE$2&lt;AW$2))*$DB59:$DM59))),2))</f>
        <v/>
      </c>
      <c r="AX59">
        <f>IF(AL59&lt;=0,0,ROUND(CT59+MIN(DF59,MAX(0,$DN59-SUMPRODUCT((($BR59:$CC59&gt;BV59)+($BR59:$CC59=BV59)*($AT$2:$BE$2&lt;AX$2))*$DB59:$DM59))),2))</f>
        <v/>
      </c>
      <c r="AY59">
        <f>IF(AM59&lt;=0,0,ROUND(CU59+MIN(DG59,MAX(0,$DN59-SUMPRODUCT((($BR59:$CC59&gt;BW59)+($BR59:$CC59=BW59)*($AT$2:$BE$2&lt;AY$2))*$DB59:$DM59))),2))</f>
        <v/>
      </c>
      <c r="AZ59">
        <f>IF(AN59&lt;=0,0,ROUND(CV59+MIN(DH59,MAX(0,$DN59-SUMPRODUCT((($BR59:$CC59&gt;BX59)+($BR59:$CC59=BX59)*($AT$2:$BE$2&lt;AZ$2))*$DB59:$DM59))),2))</f>
        <v/>
      </c>
      <c r="BA59">
        <f>IF(AO59&lt;=0,0,ROUND(CW59+MIN(DI59,MAX(0,$DN59-SUMPRODUCT((($BR59:$CC59&gt;BY59)+($BR59:$CC59=BY59)*($AT$2:$BE$2&lt;BA$2))*$DB59:$DM59))),2))</f>
        <v/>
      </c>
      <c r="BB59">
        <f>IF(AP59&lt;=0,0,ROUND(CX59+MIN(DJ59,MAX(0,$DN59-SUMPRODUCT((($BR59:$CC59&gt;BZ59)+($BR59:$CC59=BZ59)*($AT$2:$BE$2&lt;BB$2))*$DB59:$DM59))),2))</f>
        <v/>
      </c>
      <c r="BC59">
        <f>IF(AQ59&lt;=0,0,ROUND(CY59+MIN(DK59,MAX(0,$DN59-SUMPRODUCT((($BR59:$CC59&gt;CA59)+($BR59:$CC59=CA59)*($AT$2:$BE$2&lt;BC$2))*$DB59:$DM59))),2))</f>
        <v/>
      </c>
      <c r="BD59">
        <f>IF(AR59&lt;=0,0,ROUND(CZ59+MIN(DL59,MAX(0,$DN59-SUMPRODUCT((($BR59:$CC59&gt;CB59)+($BR59:$CC59=CB59)*($AT$2:$BE$2&lt;BD$2))*$DB59:$DM59))),2))</f>
        <v/>
      </c>
      <c r="BE59">
        <f>IF(AS59&lt;=0,0,ROUND(DA59+MIN(DM59,MAX(0,$DN59-SUMPRODUCT((($BR59:$CC59&gt;CC59)+($BR59:$CC59=CC59)*($AT$2:$BE$2&lt;BE$2))*$DB59:$DM59))),2))</f>
        <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c r="BR59">
        <f>ROUND(IF($A59&lt;=Debts!$M$5,Debts!$X$5,Debts!$Y$5)*100000,0)*1000000+ROUND(Debts!$Y$5*100000,0)</f>
        <v/>
      </c>
      <c r="BS59">
        <f>ROUND(IF($A59&lt;=Debts!$M$6,Debts!$X$6,Debts!$Y$6)*100000,0)*1000000+ROUND(Debts!$Y$6*100000,0)</f>
        <v/>
      </c>
      <c r="BT59">
        <f>ROUND(IF($A59&lt;=Debts!$M$7,Debts!$X$7,Debts!$Y$7)*100000,0)*1000000+ROUND(Debts!$Y$7*100000,0)</f>
        <v/>
      </c>
      <c r="BU59">
        <f>ROUND(IF($A59&lt;=Debts!$M$8,Debts!$X$8,Debts!$Y$8)*100000,0)*1000000+ROUND(Debts!$Y$8*100000,0)</f>
        <v/>
      </c>
      <c r="BV59">
        <f>ROUND(IF($A59&lt;=Debts!$M$9,Debts!$X$9,Debts!$Y$9)*100000,0)*1000000+ROUND(Debts!$Y$9*100000,0)</f>
        <v/>
      </c>
      <c r="BW59">
        <f>ROUND(IF($A59&lt;=Debts!$M$10,Debts!$X$10,Debts!$Y$10)*100000,0)*1000000+ROUND(Debts!$Y$10*100000,0)</f>
        <v/>
      </c>
      <c r="BX59">
        <f>ROUND(IF($A59&lt;=Debts!$M$11,Debts!$X$11,Debts!$Y$11)*100000,0)*1000000+ROUND(Debts!$Y$11*100000,0)</f>
        <v/>
      </c>
      <c r="BY59">
        <f>ROUND(IF($A59&lt;=Debts!$M$12,Debts!$X$12,Debts!$Y$12)*100000,0)*1000000+ROUND(Debts!$Y$12*100000,0)</f>
        <v/>
      </c>
      <c r="BZ59">
        <f>ROUND(IF($A59&lt;=Debts!$M$13,Debts!$X$13,Debts!$Y$13)*100000,0)*1000000+ROUND(Debts!$Y$13*100000,0)</f>
        <v/>
      </c>
      <c r="CA59">
        <f>ROUND(IF($A59&lt;=Debts!$M$14,Debts!$X$14,Debts!$Y$14)*100000,0)*1000000+ROUND(Debts!$Y$14*100000,0)</f>
        <v/>
      </c>
      <c r="CB59">
        <f>ROUND(IF($A59&lt;=Debts!$M$15,Debts!$X$15,Debts!$Y$15)*100000,0)*1000000+ROUND(Debts!$Y$15*100000,0)</f>
        <v/>
      </c>
      <c r="CC59">
        <f>ROUND(IF($A59&lt;=Debts!$M$16,Debts!$X$16,Debts!$Y$16)*100000,0)*1000000+ROUND(Debts!$Y$16*100000,0)</f>
        <v/>
      </c>
      <c r="CD59">
        <f>IF(OR(AH59&lt;=0,Debts!$AC$5=0,$A59&gt;Debts!$M$5),0,MIN(AH59,MAX(0,ROUNDUP(IF(Debts!$X$5=0,(BF58+J59)/(Debts!$M$5-$A59+1),BF58*(Debts!$X$5/12)/(1-(1+Debts!$X$5/12)^(-(Debts!$M$5-$A59+1)))),2)-V59)))</f>
        <v/>
      </c>
      <c r="CE59">
        <f>IF(OR(AI59&lt;=0,Debts!$AC$6=0,$A59&gt;Debts!$M$6),0,MIN(AI59,MAX(0,ROUNDUP(IF(Debts!$X$6=0,(BG58+K59)/(Debts!$M$6-$A59+1),BG58*(Debts!$X$6/12)/(1-(1+Debts!$X$6/12)^(-(Debts!$M$6-$A59+1)))),2)-W59)))</f>
        <v/>
      </c>
      <c r="CF59">
        <f>IF(OR(AJ59&lt;=0,Debts!$AC$7=0,$A59&gt;Debts!$M$7),0,MIN(AJ59,MAX(0,ROUNDUP(IF(Debts!$X$7=0,(BH58+L59)/(Debts!$M$7-$A59+1),BH58*(Debts!$X$7/12)/(1-(1+Debts!$X$7/12)^(-(Debts!$M$7-$A59+1)))),2)-X59)))</f>
        <v/>
      </c>
      <c r="CG59">
        <f>IF(OR(AK59&lt;=0,Debts!$AC$8=0,$A59&gt;Debts!$M$8),0,MIN(AK59,MAX(0,ROUNDUP(IF(Debts!$X$8=0,(BI58+M59)/(Debts!$M$8-$A59+1),BI58*(Debts!$X$8/12)/(1-(1+Debts!$X$8/12)^(-(Debts!$M$8-$A59+1)))),2)-Y59)))</f>
        <v/>
      </c>
      <c r="CH59">
        <f>IF(OR(AL59&lt;=0,Debts!$AC$9=0,$A59&gt;Debts!$M$9),0,MIN(AL59,MAX(0,ROUNDUP(IF(Debts!$X$9=0,(BJ58+N59)/(Debts!$M$9-$A59+1),BJ58*(Debts!$X$9/12)/(1-(1+Debts!$X$9/12)^(-(Debts!$M$9-$A59+1)))),2)-Z59)))</f>
        <v/>
      </c>
      <c r="CI59">
        <f>IF(OR(AM59&lt;=0,Debts!$AC$10=0,$A59&gt;Debts!$M$10),0,MIN(AM59,MAX(0,ROUNDUP(IF(Debts!$X$10=0,(BK58+O59)/(Debts!$M$10-$A59+1),BK58*(Debts!$X$10/12)/(1-(1+Debts!$X$10/12)^(-(Debts!$M$10-$A59+1)))),2)-AA59)))</f>
        <v/>
      </c>
      <c r="CJ59">
        <f>IF(OR(AN59&lt;=0,Debts!$AC$11=0,$A59&gt;Debts!$M$11),0,MIN(AN59,MAX(0,ROUNDUP(IF(Debts!$X$11=0,(BL58+P59)/(Debts!$M$11-$A59+1),BL58*(Debts!$X$11/12)/(1-(1+Debts!$X$11/12)^(-(Debts!$M$11-$A59+1)))),2)-AB59)))</f>
        <v/>
      </c>
      <c r="CK59">
        <f>IF(OR(AO59&lt;=0,Debts!$AC$12=0,$A59&gt;Debts!$M$12),0,MIN(AO59,MAX(0,ROUNDUP(IF(Debts!$X$12=0,(BM58+Q59)/(Debts!$M$12-$A59+1),BM58*(Debts!$X$12/12)/(1-(1+Debts!$X$12/12)^(-(Debts!$M$12-$A59+1)))),2)-AC59)))</f>
        <v/>
      </c>
      <c r="CL59">
        <f>IF(OR(AP59&lt;=0,Debts!$AC$13=0,$A59&gt;Debts!$M$13),0,MIN(AP59,MAX(0,ROUNDUP(IF(Debts!$X$13=0,(BN58+R59)/(Debts!$M$13-$A59+1),BN58*(Debts!$X$13/12)/(1-(1+Debts!$X$13/12)^(-(Debts!$M$13-$A59+1)))),2)-AD59)))</f>
        <v/>
      </c>
      <c r="CM59">
        <f>IF(OR(AQ59&lt;=0,Debts!$AC$14=0,$A59&gt;Debts!$M$14),0,MIN(AQ59,MAX(0,ROUNDUP(IF(Debts!$X$14=0,(BO58+S59)/(Debts!$M$14-$A59+1),BO58*(Debts!$X$14/12)/(1-(1+Debts!$X$14/12)^(-(Debts!$M$14-$A59+1)))),2)-AE59)))</f>
        <v/>
      </c>
      <c r="CN59">
        <f>IF(OR(AR59&lt;=0,Debts!$AC$15=0,$A59&gt;Debts!$M$15),0,MIN(AR59,MAX(0,ROUNDUP(IF(Debts!$X$15=0,(BP58+T59)/(Debts!$M$15-$A59+1),BP58*(Debts!$X$15/12)/(1-(1+Debts!$X$15/12)^(-(Debts!$M$15-$A59+1)))),2)-AF59)))</f>
        <v/>
      </c>
      <c r="CO59">
        <f>IF(OR(AS59&lt;=0,Debts!$AC$16=0,$A59&gt;Debts!$M$16),0,MIN(AS59,MAX(0,ROUNDUP(IF(Debts!$X$16=0,(BQ58+U59)/(Debts!$M$16-$A59+1),BQ58*(Debts!$X$16/12)/(1-(1+Debts!$X$16/12)^(-(Debts!$M$16-$A59+1)))),2)-AG59)))</f>
        <v/>
      </c>
      <c r="CP59">
        <f>IF(CD59&lt;=0,0,ROUND(MIN(CD59,MAX(0,$F59-SUMPRODUCT(($AT$3:$BE$3&lt;AT$3)*$CD59:$CO59))),2))</f>
        <v/>
      </c>
      <c r="CQ59">
        <f>IF(CE59&lt;=0,0,ROUND(MIN(CE59,MAX(0,$F59-SUMPRODUCT(($AT$3:$BE$3&lt;AU$3)*$CD59:$CO59))),2))</f>
        <v/>
      </c>
      <c r="CR59">
        <f>IF(CF59&lt;=0,0,ROUND(MIN(CF59,MAX(0,$F59-SUMPRODUCT(($AT$3:$BE$3&lt;AV$3)*$CD59:$CO59))),2))</f>
        <v/>
      </c>
      <c r="CS59">
        <f>IF(CG59&lt;=0,0,ROUND(MIN(CG59,MAX(0,$F59-SUMPRODUCT(($AT$3:$BE$3&lt;AW$3)*$CD59:$CO59))),2))</f>
        <v/>
      </c>
      <c r="CT59">
        <f>IF(CH59&lt;=0,0,ROUND(MIN(CH59,MAX(0,$F59-SUMPRODUCT(($AT$3:$BE$3&lt;AX$3)*$CD59:$CO59))),2))</f>
        <v/>
      </c>
      <c r="CU59">
        <f>IF(CI59&lt;=0,0,ROUND(MIN(CI59,MAX(0,$F59-SUMPRODUCT(($AT$3:$BE$3&lt;AY$3)*$CD59:$CO59))),2))</f>
        <v/>
      </c>
      <c r="CV59">
        <f>IF(CJ59&lt;=0,0,ROUND(MIN(CJ59,MAX(0,$F59-SUMPRODUCT(($AT$3:$BE$3&lt;AZ$3)*$CD59:$CO59))),2))</f>
        <v/>
      </c>
      <c r="CW59">
        <f>IF(CK59&lt;=0,0,ROUND(MIN(CK59,MAX(0,$F59-SUMPRODUCT(($AT$3:$BE$3&lt;BA$3)*$CD59:$CO59))),2))</f>
        <v/>
      </c>
      <c r="CX59">
        <f>IF(CL59&lt;=0,0,ROUND(MIN(CL59,MAX(0,$F59-SUMPRODUCT(($AT$3:$BE$3&lt;BB$3)*$CD59:$CO59))),2))</f>
        <v/>
      </c>
      <c r="CY59">
        <f>IF(CM59&lt;=0,0,ROUND(MIN(CM59,MAX(0,$F59-SUMPRODUCT(($AT$3:$BE$3&lt;BC$3)*$CD59:$CO59))),2))</f>
        <v/>
      </c>
      <c r="CZ59">
        <f>IF(CN59&lt;=0,0,ROUND(MIN(CN59,MAX(0,$F59-SUMPRODUCT(($AT$3:$BE$3&lt;BD$3)*$CD59:$CO59))),2))</f>
        <v/>
      </c>
      <c r="DA59">
        <f>IF(CO59&lt;=0,0,ROUND(MIN(CO59,MAX(0,$F59-SUMPRODUCT(($AT$3:$BE$3&lt;BE$3)*$CD59:$CO59))),2))</f>
        <v/>
      </c>
      <c r="DB59">
        <f>ROUND(AH59-CP59,2)</f>
        <v/>
      </c>
      <c r="DC59">
        <f>ROUND(AI59-CQ59,2)</f>
        <v/>
      </c>
      <c r="DD59">
        <f>ROUND(AJ59-CR59,2)</f>
        <v/>
      </c>
      <c r="DE59">
        <f>ROUND(AK59-CS59,2)</f>
        <v/>
      </c>
      <c r="DF59">
        <f>ROUND(AL59-CT59,2)</f>
        <v/>
      </c>
      <c r="DG59">
        <f>ROUND(AM59-CU59,2)</f>
        <v/>
      </c>
      <c r="DH59">
        <f>ROUND(AN59-CV59,2)</f>
        <v/>
      </c>
      <c r="DI59">
        <f>ROUND(AO59-CW59,2)</f>
        <v/>
      </c>
      <c r="DJ59">
        <f>ROUND(AP59-CX59,2)</f>
        <v/>
      </c>
      <c r="DK59">
        <f>ROUND(AQ59-CY59,2)</f>
        <v/>
      </c>
      <c r="DL59">
        <f>ROUND(AR59-CZ59,2)</f>
        <v/>
      </c>
      <c r="DM59">
        <f>ROUND(AS59-DA59,2)</f>
        <v/>
      </c>
      <c r="DN59">
        <f>MAX(0,ROUND($F59-SUM(CP59:DA59),2))</f>
        <v/>
      </c>
    </row>
    <row r="60">
      <c r="A60" t="n">
        <v>55</v>
      </c>
      <c r="B60" s="29">
        <f>Months!B60</f>
        <v/>
      </c>
      <c r="C60">
        <f>Months!C60</f>
        <v/>
      </c>
      <c r="D60">
        <f>Months!D60</f>
        <v/>
      </c>
      <c r="E60">
        <f>SUM(V60:AG60)</f>
        <v/>
      </c>
      <c r="F60">
        <f>MAX(0,ROUND(C60+D60-E60,2))</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f>IF(AH60&lt;=0,0,ROUND(CP60+MIN(DB60,MAX(0,$DN60-SUMPRODUCT((($BR60:$CC60&gt;BR60)+($BR60:$CC60=BR60)*($AT$2:$BE$2&lt;AT$2))*$DB60:$DM60))),2))</f>
        <v/>
      </c>
      <c r="AU60">
        <f>IF(AI60&lt;=0,0,ROUND(CQ60+MIN(DC60,MAX(0,$DN60-SUMPRODUCT((($BR60:$CC60&gt;BS60)+($BR60:$CC60=BS60)*($AT$2:$BE$2&lt;AU$2))*$DB60:$DM60))),2))</f>
        <v/>
      </c>
      <c r="AV60">
        <f>IF(AJ60&lt;=0,0,ROUND(CR60+MIN(DD60,MAX(0,$DN60-SUMPRODUCT((($BR60:$CC60&gt;BT60)+($BR60:$CC60=BT60)*($AT$2:$BE$2&lt;AV$2))*$DB60:$DM60))),2))</f>
        <v/>
      </c>
      <c r="AW60">
        <f>IF(AK60&lt;=0,0,ROUND(CS60+MIN(DE60,MAX(0,$DN60-SUMPRODUCT((($BR60:$CC60&gt;BU60)+($BR60:$CC60=BU60)*($AT$2:$BE$2&lt;AW$2))*$DB60:$DM60))),2))</f>
        <v/>
      </c>
      <c r="AX60">
        <f>IF(AL60&lt;=0,0,ROUND(CT60+MIN(DF60,MAX(0,$DN60-SUMPRODUCT((($BR60:$CC60&gt;BV60)+($BR60:$CC60=BV60)*($AT$2:$BE$2&lt;AX$2))*$DB60:$DM60))),2))</f>
        <v/>
      </c>
      <c r="AY60">
        <f>IF(AM60&lt;=0,0,ROUND(CU60+MIN(DG60,MAX(0,$DN60-SUMPRODUCT((($BR60:$CC60&gt;BW60)+($BR60:$CC60=BW60)*($AT$2:$BE$2&lt;AY$2))*$DB60:$DM60))),2))</f>
        <v/>
      </c>
      <c r="AZ60">
        <f>IF(AN60&lt;=0,0,ROUND(CV60+MIN(DH60,MAX(0,$DN60-SUMPRODUCT((($BR60:$CC60&gt;BX60)+($BR60:$CC60=BX60)*($AT$2:$BE$2&lt;AZ$2))*$DB60:$DM60))),2))</f>
        <v/>
      </c>
      <c r="BA60">
        <f>IF(AO60&lt;=0,0,ROUND(CW60+MIN(DI60,MAX(0,$DN60-SUMPRODUCT((($BR60:$CC60&gt;BY60)+($BR60:$CC60=BY60)*($AT$2:$BE$2&lt;BA$2))*$DB60:$DM60))),2))</f>
        <v/>
      </c>
      <c r="BB60">
        <f>IF(AP60&lt;=0,0,ROUND(CX60+MIN(DJ60,MAX(0,$DN60-SUMPRODUCT((($BR60:$CC60&gt;BZ60)+($BR60:$CC60=BZ60)*($AT$2:$BE$2&lt;BB$2))*$DB60:$DM60))),2))</f>
        <v/>
      </c>
      <c r="BC60">
        <f>IF(AQ60&lt;=0,0,ROUND(CY60+MIN(DK60,MAX(0,$DN60-SUMPRODUCT((($BR60:$CC60&gt;CA60)+($BR60:$CC60=CA60)*($AT$2:$BE$2&lt;BC$2))*$DB60:$DM60))),2))</f>
        <v/>
      </c>
      <c r="BD60">
        <f>IF(AR60&lt;=0,0,ROUND(CZ60+MIN(DL60,MAX(0,$DN60-SUMPRODUCT((($BR60:$CC60&gt;CB60)+($BR60:$CC60=CB60)*($AT$2:$BE$2&lt;BD$2))*$DB60:$DM60))),2))</f>
        <v/>
      </c>
      <c r="BE60">
        <f>IF(AS60&lt;=0,0,ROUND(DA60+MIN(DM60,MAX(0,$DN60-SUMPRODUCT((($BR60:$CC60&gt;CC60)+($BR60:$CC60=CC60)*($AT$2:$BE$2&lt;BE$2))*$DB60:$DM60))),2))</f>
        <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c r="BR60">
        <f>ROUND(IF($A60&lt;=Debts!$M$5,Debts!$X$5,Debts!$Y$5)*100000,0)*1000000+ROUND(Debts!$Y$5*100000,0)</f>
        <v/>
      </c>
      <c r="BS60">
        <f>ROUND(IF($A60&lt;=Debts!$M$6,Debts!$X$6,Debts!$Y$6)*100000,0)*1000000+ROUND(Debts!$Y$6*100000,0)</f>
        <v/>
      </c>
      <c r="BT60">
        <f>ROUND(IF($A60&lt;=Debts!$M$7,Debts!$X$7,Debts!$Y$7)*100000,0)*1000000+ROUND(Debts!$Y$7*100000,0)</f>
        <v/>
      </c>
      <c r="BU60">
        <f>ROUND(IF($A60&lt;=Debts!$M$8,Debts!$X$8,Debts!$Y$8)*100000,0)*1000000+ROUND(Debts!$Y$8*100000,0)</f>
        <v/>
      </c>
      <c r="BV60">
        <f>ROUND(IF($A60&lt;=Debts!$M$9,Debts!$X$9,Debts!$Y$9)*100000,0)*1000000+ROUND(Debts!$Y$9*100000,0)</f>
        <v/>
      </c>
      <c r="BW60">
        <f>ROUND(IF($A60&lt;=Debts!$M$10,Debts!$X$10,Debts!$Y$10)*100000,0)*1000000+ROUND(Debts!$Y$10*100000,0)</f>
        <v/>
      </c>
      <c r="BX60">
        <f>ROUND(IF($A60&lt;=Debts!$M$11,Debts!$X$11,Debts!$Y$11)*100000,0)*1000000+ROUND(Debts!$Y$11*100000,0)</f>
        <v/>
      </c>
      <c r="BY60">
        <f>ROUND(IF($A60&lt;=Debts!$M$12,Debts!$X$12,Debts!$Y$12)*100000,0)*1000000+ROUND(Debts!$Y$12*100000,0)</f>
        <v/>
      </c>
      <c r="BZ60">
        <f>ROUND(IF($A60&lt;=Debts!$M$13,Debts!$X$13,Debts!$Y$13)*100000,0)*1000000+ROUND(Debts!$Y$13*100000,0)</f>
        <v/>
      </c>
      <c r="CA60">
        <f>ROUND(IF($A60&lt;=Debts!$M$14,Debts!$X$14,Debts!$Y$14)*100000,0)*1000000+ROUND(Debts!$Y$14*100000,0)</f>
        <v/>
      </c>
      <c r="CB60">
        <f>ROUND(IF($A60&lt;=Debts!$M$15,Debts!$X$15,Debts!$Y$15)*100000,0)*1000000+ROUND(Debts!$Y$15*100000,0)</f>
        <v/>
      </c>
      <c r="CC60">
        <f>ROUND(IF($A60&lt;=Debts!$M$16,Debts!$X$16,Debts!$Y$16)*100000,0)*1000000+ROUND(Debts!$Y$16*100000,0)</f>
        <v/>
      </c>
      <c r="CD60">
        <f>IF(OR(AH60&lt;=0,Debts!$AC$5=0,$A60&gt;Debts!$M$5),0,MIN(AH60,MAX(0,ROUNDUP(IF(Debts!$X$5=0,(BF59+J60)/(Debts!$M$5-$A60+1),BF59*(Debts!$X$5/12)/(1-(1+Debts!$X$5/12)^(-(Debts!$M$5-$A60+1)))),2)-V60)))</f>
        <v/>
      </c>
      <c r="CE60">
        <f>IF(OR(AI60&lt;=0,Debts!$AC$6=0,$A60&gt;Debts!$M$6),0,MIN(AI60,MAX(0,ROUNDUP(IF(Debts!$X$6=0,(BG59+K60)/(Debts!$M$6-$A60+1),BG59*(Debts!$X$6/12)/(1-(1+Debts!$X$6/12)^(-(Debts!$M$6-$A60+1)))),2)-W60)))</f>
        <v/>
      </c>
      <c r="CF60">
        <f>IF(OR(AJ60&lt;=0,Debts!$AC$7=0,$A60&gt;Debts!$M$7),0,MIN(AJ60,MAX(0,ROUNDUP(IF(Debts!$X$7=0,(BH59+L60)/(Debts!$M$7-$A60+1),BH59*(Debts!$X$7/12)/(1-(1+Debts!$X$7/12)^(-(Debts!$M$7-$A60+1)))),2)-X60)))</f>
        <v/>
      </c>
      <c r="CG60">
        <f>IF(OR(AK60&lt;=0,Debts!$AC$8=0,$A60&gt;Debts!$M$8),0,MIN(AK60,MAX(0,ROUNDUP(IF(Debts!$X$8=0,(BI59+M60)/(Debts!$M$8-$A60+1),BI59*(Debts!$X$8/12)/(1-(1+Debts!$X$8/12)^(-(Debts!$M$8-$A60+1)))),2)-Y60)))</f>
        <v/>
      </c>
      <c r="CH60">
        <f>IF(OR(AL60&lt;=0,Debts!$AC$9=0,$A60&gt;Debts!$M$9),0,MIN(AL60,MAX(0,ROUNDUP(IF(Debts!$X$9=0,(BJ59+N60)/(Debts!$M$9-$A60+1),BJ59*(Debts!$X$9/12)/(1-(1+Debts!$X$9/12)^(-(Debts!$M$9-$A60+1)))),2)-Z60)))</f>
        <v/>
      </c>
      <c r="CI60">
        <f>IF(OR(AM60&lt;=0,Debts!$AC$10=0,$A60&gt;Debts!$M$10),0,MIN(AM60,MAX(0,ROUNDUP(IF(Debts!$X$10=0,(BK59+O60)/(Debts!$M$10-$A60+1),BK59*(Debts!$X$10/12)/(1-(1+Debts!$X$10/12)^(-(Debts!$M$10-$A60+1)))),2)-AA60)))</f>
        <v/>
      </c>
      <c r="CJ60">
        <f>IF(OR(AN60&lt;=0,Debts!$AC$11=0,$A60&gt;Debts!$M$11),0,MIN(AN60,MAX(0,ROUNDUP(IF(Debts!$X$11=0,(BL59+P60)/(Debts!$M$11-$A60+1),BL59*(Debts!$X$11/12)/(1-(1+Debts!$X$11/12)^(-(Debts!$M$11-$A60+1)))),2)-AB60)))</f>
        <v/>
      </c>
      <c r="CK60">
        <f>IF(OR(AO60&lt;=0,Debts!$AC$12=0,$A60&gt;Debts!$M$12),0,MIN(AO60,MAX(0,ROUNDUP(IF(Debts!$X$12=0,(BM59+Q60)/(Debts!$M$12-$A60+1),BM59*(Debts!$X$12/12)/(1-(1+Debts!$X$12/12)^(-(Debts!$M$12-$A60+1)))),2)-AC60)))</f>
        <v/>
      </c>
      <c r="CL60">
        <f>IF(OR(AP60&lt;=0,Debts!$AC$13=0,$A60&gt;Debts!$M$13),0,MIN(AP60,MAX(0,ROUNDUP(IF(Debts!$X$13=0,(BN59+R60)/(Debts!$M$13-$A60+1),BN59*(Debts!$X$13/12)/(1-(1+Debts!$X$13/12)^(-(Debts!$M$13-$A60+1)))),2)-AD60)))</f>
        <v/>
      </c>
      <c r="CM60">
        <f>IF(OR(AQ60&lt;=0,Debts!$AC$14=0,$A60&gt;Debts!$M$14),0,MIN(AQ60,MAX(0,ROUNDUP(IF(Debts!$X$14=0,(BO59+S60)/(Debts!$M$14-$A60+1),BO59*(Debts!$X$14/12)/(1-(1+Debts!$X$14/12)^(-(Debts!$M$14-$A60+1)))),2)-AE60)))</f>
        <v/>
      </c>
      <c r="CN60">
        <f>IF(OR(AR60&lt;=0,Debts!$AC$15=0,$A60&gt;Debts!$M$15),0,MIN(AR60,MAX(0,ROUNDUP(IF(Debts!$X$15=0,(BP59+T60)/(Debts!$M$15-$A60+1),BP59*(Debts!$X$15/12)/(1-(1+Debts!$X$15/12)^(-(Debts!$M$15-$A60+1)))),2)-AF60)))</f>
        <v/>
      </c>
      <c r="CO60">
        <f>IF(OR(AS60&lt;=0,Debts!$AC$16=0,$A60&gt;Debts!$M$16),0,MIN(AS60,MAX(0,ROUNDUP(IF(Debts!$X$16=0,(BQ59+U60)/(Debts!$M$16-$A60+1),BQ59*(Debts!$X$16/12)/(1-(1+Debts!$X$16/12)^(-(Debts!$M$16-$A60+1)))),2)-AG60)))</f>
        <v/>
      </c>
      <c r="CP60">
        <f>IF(CD60&lt;=0,0,ROUND(MIN(CD60,MAX(0,$F60-SUMPRODUCT(($AT$3:$BE$3&lt;AT$3)*$CD60:$CO60))),2))</f>
        <v/>
      </c>
      <c r="CQ60">
        <f>IF(CE60&lt;=0,0,ROUND(MIN(CE60,MAX(0,$F60-SUMPRODUCT(($AT$3:$BE$3&lt;AU$3)*$CD60:$CO60))),2))</f>
        <v/>
      </c>
      <c r="CR60">
        <f>IF(CF60&lt;=0,0,ROUND(MIN(CF60,MAX(0,$F60-SUMPRODUCT(($AT$3:$BE$3&lt;AV$3)*$CD60:$CO60))),2))</f>
        <v/>
      </c>
      <c r="CS60">
        <f>IF(CG60&lt;=0,0,ROUND(MIN(CG60,MAX(0,$F60-SUMPRODUCT(($AT$3:$BE$3&lt;AW$3)*$CD60:$CO60))),2))</f>
        <v/>
      </c>
      <c r="CT60">
        <f>IF(CH60&lt;=0,0,ROUND(MIN(CH60,MAX(0,$F60-SUMPRODUCT(($AT$3:$BE$3&lt;AX$3)*$CD60:$CO60))),2))</f>
        <v/>
      </c>
      <c r="CU60">
        <f>IF(CI60&lt;=0,0,ROUND(MIN(CI60,MAX(0,$F60-SUMPRODUCT(($AT$3:$BE$3&lt;AY$3)*$CD60:$CO60))),2))</f>
        <v/>
      </c>
      <c r="CV60">
        <f>IF(CJ60&lt;=0,0,ROUND(MIN(CJ60,MAX(0,$F60-SUMPRODUCT(($AT$3:$BE$3&lt;AZ$3)*$CD60:$CO60))),2))</f>
        <v/>
      </c>
      <c r="CW60">
        <f>IF(CK60&lt;=0,0,ROUND(MIN(CK60,MAX(0,$F60-SUMPRODUCT(($AT$3:$BE$3&lt;BA$3)*$CD60:$CO60))),2))</f>
        <v/>
      </c>
      <c r="CX60">
        <f>IF(CL60&lt;=0,0,ROUND(MIN(CL60,MAX(0,$F60-SUMPRODUCT(($AT$3:$BE$3&lt;BB$3)*$CD60:$CO60))),2))</f>
        <v/>
      </c>
      <c r="CY60">
        <f>IF(CM60&lt;=0,0,ROUND(MIN(CM60,MAX(0,$F60-SUMPRODUCT(($AT$3:$BE$3&lt;BC$3)*$CD60:$CO60))),2))</f>
        <v/>
      </c>
      <c r="CZ60">
        <f>IF(CN60&lt;=0,0,ROUND(MIN(CN60,MAX(0,$F60-SUMPRODUCT(($AT$3:$BE$3&lt;BD$3)*$CD60:$CO60))),2))</f>
        <v/>
      </c>
      <c r="DA60">
        <f>IF(CO60&lt;=0,0,ROUND(MIN(CO60,MAX(0,$F60-SUMPRODUCT(($AT$3:$BE$3&lt;BE$3)*$CD60:$CO60))),2))</f>
        <v/>
      </c>
      <c r="DB60">
        <f>ROUND(AH60-CP60,2)</f>
        <v/>
      </c>
      <c r="DC60">
        <f>ROUND(AI60-CQ60,2)</f>
        <v/>
      </c>
      <c r="DD60">
        <f>ROUND(AJ60-CR60,2)</f>
        <v/>
      </c>
      <c r="DE60">
        <f>ROUND(AK60-CS60,2)</f>
        <v/>
      </c>
      <c r="DF60">
        <f>ROUND(AL60-CT60,2)</f>
        <v/>
      </c>
      <c r="DG60">
        <f>ROUND(AM60-CU60,2)</f>
        <v/>
      </c>
      <c r="DH60">
        <f>ROUND(AN60-CV60,2)</f>
        <v/>
      </c>
      <c r="DI60">
        <f>ROUND(AO60-CW60,2)</f>
        <v/>
      </c>
      <c r="DJ60">
        <f>ROUND(AP60-CX60,2)</f>
        <v/>
      </c>
      <c r="DK60">
        <f>ROUND(AQ60-CY60,2)</f>
        <v/>
      </c>
      <c r="DL60">
        <f>ROUND(AR60-CZ60,2)</f>
        <v/>
      </c>
      <c r="DM60">
        <f>ROUND(AS60-DA60,2)</f>
        <v/>
      </c>
      <c r="DN60">
        <f>MAX(0,ROUND($F60-SUM(CP60:DA60),2))</f>
        <v/>
      </c>
    </row>
    <row r="61">
      <c r="A61" t="n">
        <v>56</v>
      </c>
      <c r="B61" s="29">
        <f>Months!B61</f>
        <v/>
      </c>
      <c r="C61">
        <f>Months!C61</f>
        <v/>
      </c>
      <c r="D61">
        <f>Months!D61</f>
        <v/>
      </c>
      <c r="E61">
        <f>SUM(V61:AG61)</f>
        <v/>
      </c>
      <c r="F61">
        <f>MAX(0,ROUND(C61+D61-E61,2))</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f>IF(AH61&lt;=0,0,ROUND(CP61+MIN(DB61,MAX(0,$DN61-SUMPRODUCT((($BR61:$CC61&gt;BR61)+($BR61:$CC61=BR61)*($AT$2:$BE$2&lt;AT$2))*$DB61:$DM61))),2))</f>
        <v/>
      </c>
      <c r="AU61">
        <f>IF(AI61&lt;=0,0,ROUND(CQ61+MIN(DC61,MAX(0,$DN61-SUMPRODUCT((($BR61:$CC61&gt;BS61)+($BR61:$CC61=BS61)*($AT$2:$BE$2&lt;AU$2))*$DB61:$DM61))),2))</f>
        <v/>
      </c>
      <c r="AV61">
        <f>IF(AJ61&lt;=0,0,ROUND(CR61+MIN(DD61,MAX(0,$DN61-SUMPRODUCT((($BR61:$CC61&gt;BT61)+($BR61:$CC61=BT61)*($AT$2:$BE$2&lt;AV$2))*$DB61:$DM61))),2))</f>
        <v/>
      </c>
      <c r="AW61">
        <f>IF(AK61&lt;=0,0,ROUND(CS61+MIN(DE61,MAX(0,$DN61-SUMPRODUCT((($BR61:$CC61&gt;BU61)+($BR61:$CC61=BU61)*($AT$2:$BE$2&lt;AW$2))*$DB61:$DM61))),2))</f>
        <v/>
      </c>
      <c r="AX61">
        <f>IF(AL61&lt;=0,0,ROUND(CT61+MIN(DF61,MAX(0,$DN61-SUMPRODUCT((($BR61:$CC61&gt;BV61)+($BR61:$CC61=BV61)*($AT$2:$BE$2&lt;AX$2))*$DB61:$DM61))),2))</f>
        <v/>
      </c>
      <c r="AY61">
        <f>IF(AM61&lt;=0,0,ROUND(CU61+MIN(DG61,MAX(0,$DN61-SUMPRODUCT((($BR61:$CC61&gt;BW61)+($BR61:$CC61=BW61)*($AT$2:$BE$2&lt;AY$2))*$DB61:$DM61))),2))</f>
        <v/>
      </c>
      <c r="AZ61">
        <f>IF(AN61&lt;=0,0,ROUND(CV61+MIN(DH61,MAX(0,$DN61-SUMPRODUCT((($BR61:$CC61&gt;BX61)+($BR61:$CC61=BX61)*($AT$2:$BE$2&lt;AZ$2))*$DB61:$DM61))),2))</f>
        <v/>
      </c>
      <c r="BA61">
        <f>IF(AO61&lt;=0,0,ROUND(CW61+MIN(DI61,MAX(0,$DN61-SUMPRODUCT((($BR61:$CC61&gt;BY61)+($BR61:$CC61=BY61)*($AT$2:$BE$2&lt;BA$2))*$DB61:$DM61))),2))</f>
        <v/>
      </c>
      <c r="BB61">
        <f>IF(AP61&lt;=0,0,ROUND(CX61+MIN(DJ61,MAX(0,$DN61-SUMPRODUCT((($BR61:$CC61&gt;BZ61)+($BR61:$CC61=BZ61)*($AT$2:$BE$2&lt;BB$2))*$DB61:$DM61))),2))</f>
        <v/>
      </c>
      <c r="BC61">
        <f>IF(AQ61&lt;=0,0,ROUND(CY61+MIN(DK61,MAX(0,$DN61-SUMPRODUCT((($BR61:$CC61&gt;CA61)+($BR61:$CC61=CA61)*($AT$2:$BE$2&lt;BC$2))*$DB61:$DM61))),2))</f>
        <v/>
      </c>
      <c r="BD61">
        <f>IF(AR61&lt;=0,0,ROUND(CZ61+MIN(DL61,MAX(0,$DN61-SUMPRODUCT((($BR61:$CC61&gt;CB61)+($BR61:$CC61=CB61)*($AT$2:$BE$2&lt;BD$2))*$DB61:$DM61))),2))</f>
        <v/>
      </c>
      <c r="BE61">
        <f>IF(AS61&lt;=0,0,ROUND(DA61+MIN(DM61,MAX(0,$DN61-SUMPRODUCT((($BR61:$CC61&gt;CC61)+($BR61:$CC61=CC61)*($AT$2:$BE$2&lt;BE$2))*$DB61:$DM61))),2))</f>
        <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c r="BR61">
        <f>ROUND(IF($A61&lt;=Debts!$M$5,Debts!$X$5,Debts!$Y$5)*100000,0)*1000000+ROUND(Debts!$Y$5*100000,0)</f>
        <v/>
      </c>
      <c r="BS61">
        <f>ROUND(IF($A61&lt;=Debts!$M$6,Debts!$X$6,Debts!$Y$6)*100000,0)*1000000+ROUND(Debts!$Y$6*100000,0)</f>
        <v/>
      </c>
      <c r="BT61">
        <f>ROUND(IF($A61&lt;=Debts!$M$7,Debts!$X$7,Debts!$Y$7)*100000,0)*1000000+ROUND(Debts!$Y$7*100000,0)</f>
        <v/>
      </c>
      <c r="BU61">
        <f>ROUND(IF($A61&lt;=Debts!$M$8,Debts!$X$8,Debts!$Y$8)*100000,0)*1000000+ROUND(Debts!$Y$8*100000,0)</f>
        <v/>
      </c>
      <c r="BV61">
        <f>ROUND(IF($A61&lt;=Debts!$M$9,Debts!$X$9,Debts!$Y$9)*100000,0)*1000000+ROUND(Debts!$Y$9*100000,0)</f>
        <v/>
      </c>
      <c r="BW61">
        <f>ROUND(IF($A61&lt;=Debts!$M$10,Debts!$X$10,Debts!$Y$10)*100000,0)*1000000+ROUND(Debts!$Y$10*100000,0)</f>
        <v/>
      </c>
      <c r="BX61">
        <f>ROUND(IF($A61&lt;=Debts!$M$11,Debts!$X$11,Debts!$Y$11)*100000,0)*1000000+ROUND(Debts!$Y$11*100000,0)</f>
        <v/>
      </c>
      <c r="BY61">
        <f>ROUND(IF($A61&lt;=Debts!$M$12,Debts!$X$12,Debts!$Y$12)*100000,0)*1000000+ROUND(Debts!$Y$12*100000,0)</f>
        <v/>
      </c>
      <c r="BZ61">
        <f>ROUND(IF($A61&lt;=Debts!$M$13,Debts!$X$13,Debts!$Y$13)*100000,0)*1000000+ROUND(Debts!$Y$13*100000,0)</f>
        <v/>
      </c>
      <c r="CA61">
        <f>ROUND(IF($A61&lt;=Debts!$M$14,Debts!$X$14,Debts!$Y$14)*100000,0)*1000000+ROUND(Debts!$Y$14*100000,0)</f>
        <v/>
      </c>
      <c r="CB61">
        <f>ROUND(IF($A61&lt;=Debts!$M$15,Debts!$X$15,Debts!$Y$15)*100000,0)*1000000+ROUND(Debts!$Y$15*100000,0)</f>
        <v/>
      </c>
      <c r="CC61">
        <f>ROUND(IF($A61&lt;=Debts!$M$16,Debts!$X$16,Debts!$Y$16)*100000,0)*1000000+ROUND(Debts!$Y$16*100000,0)</f>
        <v/>
      </c>
      <c r="CD61">
        <f>IF(OR(AH61&lt;=0,Debts!$AC$5=0,$A61&gt;Debts!$M$5),0,MIN(AH61,MAX(0,ROUNDUP(IF(Debts!$X$5=0,(BF60+J61)/(Debts!$M$5-$A61+1),BF60*(Debts!$X$5/12)/(1-(1+Debts!$X$5/12)^(-(Debts!$M$5-$A61+1)))),2)-V61)))</f>
        <v/>
      </c>
      <c r="CE61">
        <f>IF(OR(AI61&lt;=0,Debts!$AC$6=0,$A61&gt;Debts!$M$6),0,MIN(AI61,MAX(0,ROUNDUP(IF(Debts!$X$6=0,(BG60+K61)/(Debts!$M$6-$A61+1),BG60*(Debts!$X$6/12)/(1-(1+Debts!$X$6/12)^(-(Debts!$M$6-$A61+1)))),2)-W61)))</f>
        <v/>
      </c>
      <c r="CF61">
        <f>IF(OR(AJ61&lt;=0,Debts!$AC$7=0,$A61&gt;Debts!$M$7),0,MIN(AJ61,MAX(0,ROUNDUP(IF(Debts!$X$7=0,(BH60+L61)/(Debts!$M$7-$A61+1),BH60*(Debts!$X$7/12)/(1-(1+Debts!$X$7/12)^(-(Debts!$M$7-$A61+1)))),2)-X61)))</f>
        <v/>
      </c>
      <c r="CG61">
        <f>IF(OR(AK61&lt;=0,Debts!$AC$8=0,$A61&gt;Debts!$M$8),0,MIN(AK61,MAX(0,ROUNDUP(IF(Debts!$X$8=0,(BI60+M61)/(Debts!$M$8-$A61+1),BI60*(Debts!$X$8/12)/(1-(1+Debts!$X$8/12)^(-(Debts!$M$8-$A61+1)))),2)-Y61)))</f>
        <v/>
      </c>
      <c r="CH61">
        <f>IF(OR(AL61&lt;=0,Debts!$AC$9=0,$A61&gt;Debts!$M$9),0,MIN(AL61,MAX(0,ROUNDUP(IF(Debts!$X$9=0,(BJ60+N61)/(Debts!$M$9-$A61+1),BJ60*(Debts!$X$9/12)/(1-(1+Debts!$X$9/12)^(-(Debts!$M$9-$A61+1)))),2)-Z61)))</f>
        <v/>
      </c>
      <c r="CI61">
        <f>IF(OR(AM61&lt;=0,Debts!$AC$10=0,$A61&gt;Debts!$M$10),0,MIN(AM61,MAX(0,ROUNDUP(IF(Debts!$X$10=0,(BK60+O61)/(Debts!$M$10-$A61+1),BK60*(Debts!$X$10/12)/(1-(1+Debts!$X$10/12)^(-(Debts!$M$10-$A61+1)))),2)-AA61)))</f>
        <v/>
      </c>
      <c r="CJ61">
        <f>IF(OR(AN61&lt;=0,Debts!$AC$11=0,$A61&gt;Debts!$M$11),0,MIN(AN61,MAX(0,ROUNDUP(IF(Debts!$X$11=0,(BL60+P61)/(Debts!$M$11-$A61+1),BL60*(Debts!$X$11/12)/(1-(1+Debts!$X$11/12)^(-(Debts!$M$11-$A61+1)))),2)-AB61)))</f>
        <v/>
      </c>
      <c r="CK61">
        <f>IF(OR(AO61&lt;=0,Debts!$AC$12=0,$A61&gt;Debts!$M$12),0,MIN(AO61,MAX(0,ROUNDUP(IF(Debts!$X$12=0,(BM60+Q61)/(Debts!$M$12-$A61+1),BM60*(Debts!$X$12/12)/(1-(1+Debts!$X$12/12)^(-(Debts!$M$12-$A61+1)))),2)-AC61)))</f>
        <v/>
      </c>
      <c r="CL61">
        <f>IF(OR(AP61&lt;=0,Debts!$AC$13=0,$A61&gt;Debts!$M$13),0,MIN(AP61,MAX(0,ROUNDUP(IF(Debts!$X$13=0,(BN60+R61)/(Debts!$M$13-$A61+1),BN60*(Debts!$X$13/12)/(1-(1+Debts!$X$13/12)^(-(Debts!$M$13-$A61+1)))),2)-AD61)))</f>
        <v/>
      </c>
      <c r="CM61">
        <f>IF(OR(AQ61&lt;=0,Debts!$AC$14=0,$A61&gt;Debts!$M$14),0,MIN(AQ61,MAX(0,ROUNDUP(IF(Debts!$X$14=0,(BO60+S61)/(Debts!$M$14-$A61+1),BO60*(Debts!$X$14/12)/(1-(1+Debts!$X$14/12)^(-(Debts!$M$14-$A61+1)))),2)-AE61)))</f>
        <v/>
      </c>
      <c r="CN61">
        <f>IF(OR(AR61&lt;=0,Debts!$AC$15=0,$A61&gt;Debts!$M$15),0,MIN(AR61,MAX(0,ROUNDUP(IF(Debts!$X$15=0,(BP60+T61)/(Debts!$M$15-$A61+1),BP60*(Debts!$X$15/12)/(1-(1+Debts!$X$15/12)^(-(Debts!$M$15-$A61+1)))),2)-AF61)))</f>
        <v/>
      </c>
      <c r="CO61">
        <f>IF(OR(AS61&lt;=0,Debts!$AC$16=0,$A61&gt;Debts!$M$16),0,MIN(AS61,MAX(0,ROUNDUP(IF(Debts!$X$16=0,(BQ60+U61)/(Debts!$M$16-$A61+1),BQ60*(Debts!$X$16/12)/(1-(1+Debts!$X$16/12)^(-(Debts!$M$16-$A61+1)))),2)-AG61)))</f>
        <v/>
      </c>
      <c r="CP61">
        <f>IF(CD61&lt;=0,0,ROUND(MIN(CD61,MAX(0,$F61-SUMPRODUCT(($AT$3:$BE$3&lt;AT$3)*$CD61:$CO61))),2))</f>
        <v/>
      </c>
      <c r="CQ61">
        <f>IF(CE61&lt;=0,0,ROUND(MIN(CE61,MAX(0,$F61-SUMPRODUCT(($AT$3:$BE$3&lt;AU$3)*$CD61:$CO61))),2))</f>
        <v/>
      </c>
      <c r="CR61">
        <f>IF(CF61&lt;=0,0,ROUND(MIN(CF61,MAX(0,$F61-SUMPRODUCT(($AT$3:$BE$3&lt;AV$3)*$CD61:$CO61))),2))</f>
        <v/>
      </c>
      <c r="CS61">
        <f>IF(CG61&lt;=0,0,ROUND(MIN(CG61,MAX(0,$F61-SUMPRODUCT(($AT$3:$BE$3&lt;AW$3)*$CD61:$CO61))),2))</f>
        <v/>
      </c>
      <c r="CT61">
        <f>IF(CH61&lt;=0,0,ROUND(MIN(CH61,MAX(0,$F61-SUMPRODUCT(($AT$3:$BE$3&lt;AX$3)*$CD61:$CO61))),2))</f>
        <v/>
      </c>
      <c r="CU61">
        <f>IF(CI61&lt;=0,0,ROUND(MIN(CI61,MAX(0,$F61-SUMPRODUCT(($AT$3:$BE$3&lt;AY$3)*$CD61:$CO61))),2))</f>
        <v/>
      </c>
      <c r="CV61">
        <f>IF(CJ61&lt;=0,0,ROUND(MIN(CJ61,MAX(0,$F61-SUMPRODUCT(($AT$3:$BE$3&lt;AZ$3)*$CD61:$CO61))),2))</f>
        <v/>
      </c>
      <c r="CW61">
        <f>IF(CK61&lt;=0,0,ROUND(MIN(CK61,MAX(0,$F61-SUMPRODUCT(($AT$3:$BE$3&lt;BA$3)*$CD61:$CO61))),2))</f>
        <v/>
      </c>
      <c r="CX61">
        <f>IF(CL61&lt;=0,0,ROUND(MIN(CL61,MAX(0,$F61-SUMPRODUCT(($AT$3:$BE$3&lt;BB$3)*$CD61:$CO61))),2))</f>
        <v/>
      </c>
      <c r="CY61">
        <f>IF(CM61&lt;=0,0,ROUND(MIN(CM61,MAX(0,$F61-SUMPRODUCT(($AT$3:$BE$3&lt;BC$3)*$CD61:$CO61))),2))</f>
        <v/>
      </c>
      <c r="CZ61">
        <f>IF(CN61&lt;=0,0,ROUND(MIN(CN61,MAX(0,$F61-SUMPRODUCT(($AT$3:$BE$3&lt;BD$3)*$CD61:$CO61))),2))</f>
        <v/>
      </c>
      <c r="DA61">
        <f>IF(CO61&lt;=0,0,ROUND(MIN(CO61,MAX(0,$F61-SUMPRODUCT(($AT$3:$BE$3&lt;BE$3)*$CD61:$CO61))),2))</f>
        <v/>
      </c>
      <c r="DB61">
        <f>ROUND(AH61-CP61,2)</f>
        <v/>
      </c>
      <c r="DC61">
        <f>ROUND(AI61-CQ61,2)</f>
        <v/>
      </c>
      <c r="DD61">
        <f>ROUND(AJ61-CR61,2)</f>
        <v/>
      </c>
      <c r="DE61">
        <f>ROUND(AK61-CS61,2)</f>
        <v/>
      </c>
      <c r="DF61">
        <f>ROUND(AL61-CT61,2)</f>
        <v/>
      </c>
      <c r="DG61">
        <f>ROUND(AM61-CU61,2)</f>
        <v/>
      </c>
      <c r="DH61">
        <f>ROUND(AN61-CV61,2)</f>
        <v/>
      </c>
      <c r="DI61">
        <f>ROUND(AO61-CW61,2)</f>
        <v/>
      </c>
      <c r="DJ61">
        <f>ROUND(AP61-CX61,2)</f>
        <v/>
      </c>
      <c r="DK61">
        <f>ROUND(AQ61-CY61,2)</f>
        <v/>
      </c>
      <c r="DL61">
        <f>ROUND(AR61-CZ61,2)</f>
        <v/>
      </c>
      <c r="DM61">
        <f>ROUND(AS61-DA61,2)</f>
        <v/>
      </c>
      <c r="DN61">
        <f>MAX(0,ROUND($F61-SUM(CP61:DA61),2))</f>
        <v/>
      </c>
    </row>
    <row r="62">
      <c r="A62" t="n">
        <v>57</v>
      </c>
      <c r="B62" s="29">
        <f>Months!B62</f>
        <v/>
      </c>
      <c r="C62">
        <f>Months!C62</f>
        <v/>
      </c>
      <c r="D62">
        <f>Months!D62</f>
        <v/>
      </c>
      <c r="E62">
        <f>SUM(V62:AG62)</f>
        <v/>
      </c>
      <c r="F62">
        <f>MAX(0,ROUND(C62+D62-E62,2))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f>IF(AH62&lt;=0,0,ROUND(CP62+MIN(DB62,MAX(0,$DN62-SUMPRODUCT((($BR62:$CC62&gt;BR62)+($BR62:$CC62=BR62)*($AT$2:$BE$2&lt;AT$2))*$DB62:$DM62))),2))</f>
        <v/>
      </c>
      <c r="AU62">
        <f>IF(AI62&lt;=0,0,ROUND(CQ62+MIN(DC62,MAX(0,$DN62-SUMPRODUCT((($BR62:$CC62&gt;BS62)+($BR62:$CC62=BS62)*($AT$2:$BE$2&lt;AU$2))*$DB62:$DM62))),2))</f>
        <v/>
      </c>
      <c r="AV62">
        <f>IF(AJ62&lt;=0,0,ROUND(CR62+MIN(DD62,MAX(0,$DN62-SUMPRODUCT((($BR62:$CC62&gt;BT62)+($BR62:$CC62=BT62)*($AT$2:$BE$2&lt;AV$2))*$DB62:$DM62))),2))</f>
        <v/>
      </c>
      <c r="AW62">
        <f>IF(AK62&lt;=0,0,ROUND(CS62+MIN(DE62,MAX(0,$DN62-SUMPRODUCT((($BR62:$CC62&gt;BU62)+($BR62:$CC62=BU62)*($AT$2:$BE$2&lt;AW$2))*$DB62:$DM62))),2))</f>
        <v/>
      </c>
      <c r="AX62">
        <f>IF(AL62&lt;=0,0,ROUND(CT62+MIN(DF62,MAX(0,$DN62-SUMPRODUCT((($BR62:$CC62&gt;BV62)+($BR62:$CC62=BV62)*($AT$2:$BE$2&lt;AX$2))*$DB62:$DM62))),2))</f>
        <v/>
      </c>
      <c r="AY62">
        <f>IF(AM62&lt;=0,0,ROUND(CU62+MIN(DG62,MAX(0,$DN62-SUMPRODUCT((($BR62:$CC62&gt;BW62)+($BR62:$CC62=BW62)*($AT$2:$BE$2&lt;AY$2))*$DB62:$DM62))),2))</f>
        <v/>
      </c>
      <c r="AZ62">
        <f>IF(AN62&lt;=0,0,ROUND(CV62+MIN(DH62,MAX(0,$DN62-SUMPRODUCT((($BR62:$CC62&gt;BX62)+($BR62:$CC62=BX62)*($AT$2:$BE$2&lt;AZ$2))*$DB62:$DM62))),2))</f>
        <v/>
      </c>
      <c r="BA62">
        <f>IF(AO62&lt;=0,0,ROUND(CW62+MIN(DI62,MAX(0,$DN62-SUMPRODUCT((($BR62:$CC62&gt;BY62)+($BR62:$CC62=BY62)*($AT$2:$BE$2&lt;BA$2))*$DB62:$DM62))),2))</f>
        <v/>
      </c>
      <c r="BB62">
        <f>IF(AP62&lt;=0,0,ROUND(CX62+MIN(DJ62,MAX(0,$DN62-SUMPRODUCT((($BR62:$CC62&gt;BZ62)+($BR62:$CC62=BZ62)*($AT$2:$BE$2&lt;BB$2))*$DB62:$DM62))),2))</f>
        <v/>
      </c>
      <c r="BC62">
        <f>IF(AQ62&lt;=0,0,ROUND(CY62+MIN(DK62,MAX(0,$DN62-SUMPRODUCT((($BR62:$CC62&gt;CA62)+($BR62:$CC62=CA62)*($AT$2:$BE$2&lt;BC$2))*$DB62:$DM62))),2))</f>
        <v/>
      </c>
      <c r="BD62">
        <f>IF(AR62&lt;=0,0,ROUND(CZ62+MIN(DL62,MAX(0,$DN62-SUMPRODUCT((($BR62:$CC62&gt;CB62)+($BR62:$CC62=CB62)*($AT$2:$BE$2&lt;BD$2))*$DB62:$DM62))),2))</f>
        <v/>
      </c>
      <c r="BE62">
        <f>IF(AS62&lt;=0,0,ROUND(DA62+MIN(DM62,MAX(0,$DN62-SUMPRODUCT((($BR62:$CC62&gt;CC62)+($BR62:$CC62=CC62)*($AT$2:$BE$2&lt;BE$2))*$DB62:$DM62))),2))</f>
        <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c r="BR62">
        <f>ROUND(IF($A62&lt;=Debts!$M$5,Debts!$X$5,Debts!$Y$5)*100000,0)*1000000+ROUND(Debts!$Y$5*100000,0)</f>
        <v/>
      </c>
      <c r="BS62">
        <f>ROUND(IF($A62&lt;=Debts!$M$6,Debts!$X$6,Debts!$Y$6)*100000,0)*1000000+ROUND(Debts!$Y$6*100000,0)</f>
        <v/>
      </c>
      <c r="BT62">
        <f>ROUND(IF($A62&lt;=Debts!$M$7,Debts!$X$7,Debts!$Y$7)*100000,0)*1000000+ROUND(Debts!$Y$7*100000,0)</f>
        <v/>
      </c>
      <c r="BU62">
        <f>ROUND(IF($A62&lt;=Debts!$M$8,Debts!$X$8,Debts!$Y$8)*100000,0)*1000000+ROUND(Debts!$Y$8*100000,0)</f>
        <v/>
      </c>
      <c r="BV62">
        <f>ROUND(IF($A62&lt;=Debts!$M$9,Debts!$X$9,Debts!$Y$9)*100000,0)*1000000+ROUND(Debts!$Y$9*100000,0)</f>
        <v/>
      </c>
      <c r="BW62">
        <f>ROUND(IF($A62&lt;=Debts!$M$10,Debts!$X$10,Debts!$Y$10)*100000,0)*1000000+ROUND(Debts!$Y$10*100000,0)</f>
        <v/>
      </c>
      <c r="BX62">
        <f>ROUND(IF($A62&lt;=Debts!$M$11,Debts!$X$11,Debts!$Y$11)*100000,0)*1000000+ROUND(Debts!$Y$11*100000,0)</f>
        <v/>
      </c>
      <c r="BY62">
        <f>ROUND(IF($A62&lt;=Debts!$M$12,Debts!$X$12,Debts!$Y$12)*100000,0)*1000000+ROUND(Debts!$Y$12*100000,0)</f>
        <v/>
      </c>
      <c r="BZ62">
        <f>ROUND(IF($A62&lt;=Debts!$M$13,Debts!$X$13,Debts!$Y$13)*100000,0)*1000000+ROUND(Debts!$Y$13*100000,0)</f>
        <v/>
      </c>
      <c r="CA62">
        <f>ROUND(IF($A62&lt;=Debts!$M$14,Debts!$X$14,Debts!$Y$14)*100000,0)*1000000+ROUND(Debts!$Y$14*100000,0)</f>
        <v/>
      </c>
      <c r="CB62">
        <f>ROUND(IF($A62&lt;=Debts!$M$15,Debts!$X$15,Debts!$Y$15)*100000,0)*1000000+ROUND(Debts!$Y$15*100000,0)</f>
        <v/>
      </c>
      <c r="CC62">
        <f>ROUND(IF($A62&lt;=Debts!$M$16,Debts!$X$16,Debts!$Y$16)*100000,0)*1000000+ROUND(Debts!$Y$16*100000,0)</f>
        <v/>
      </c>
      <c r="CD62">
        <f>IF(OR(AH62&lt;=0,Debts!$AC$5=0,$A62&gt;Debts!$M$5),0,MIN(AH62,MAX(0,ROUNDUP(IF(Debts!$X$5=0,(BF61+J62)/(Debts!$M$5-$A62+1),BF61*(Debts!$X$5/12)/(1-(1+Debts!$X$5/12)^(-(Debts!$M$5-$A62+1)))),2)-V62)))</f>
        <v/>
      </c>
      <c r="CE62">
        <f>IF(OR(AI62&lt;=0,Debts!$AC$6=0,$A62&gt;Debts!$M$6),0,MIN(AI62,MAX(0,ROUNDUP(IF(Debts!$X$6=0,(BG61+K62)/(Debts!$M$6-$A62+1),BG61*(Debts!$X$6/12)/(1-(1+Debts!$X$6/12)^(-(Debts!$M$6-$A62+1)))),2)-W62)))</f>
        <v/>
      </c>
      <c r="CF62">
        <f>IF(OR(AJ62&lt;=0,Debts!$AC$7=0,$A62&gt;Debts!$M$7),0,MIN(AJ62,MAX(0,ROUNDUP(IF(Debts!$X$7=0,(BH61+L62)/(Debts!$M$7-$A62+1),BH61*(Debts!$X$7/12)/(1-(1+Debts!$X$7/12)^(-(Debts!$M$7-$A62+1)))),2)-X62)))</f>
        <v/>
      </c>
      <c r="CG62">
        <f>IF(OR(AK62&lt;=0,Debts!$AC$8=0,$A62&gt;Debts!$M$8),0,MIN(AK62,MAX(0,ROUNDUP(IF(Debts!$X$8=0,(BI61+M62)/(Debts!$M$8-$A62+1),BI61*(Debts!$X$8/12)/(1-(1+Debts!$X$8/12)^(-(Debts!$M$8-$A62+1)))),2)-Y62)))</f>
        <v/>
      </c>
      <c r="CH62">
        <f>IF(OR(AL62&lt;=0,Debts!$AC$9=0,$A62&gt;Debts!$M$9),0,MIN(AL62,MAX(0,ROUNDUP(IF(Debts!$X$9=0,(BJ61+N62)/(Debts!$M$9-$A62+1),BJ61*(Debts!$X$9/12)/(1-(1+Debts!$X$9/12)^(-(Debts!$M$9-$A62+1)))),2)-Z62)))</f>
        <v/>
      </c>
      <c r="CI62">
        <f>IF(OR(AM62&lt;=0,Debts!$AC$10=0,$A62&gt;Debts!$M$10),0,MIN(AM62,MAX(0,ROUNDUP(IF(Debts!$X$10=0,(BK61+O62)/(Debts!$M$10-$A62+1),BK61*(Debts!$X$10/12)/(1-(1+Debts!$X$10/12)^(-(Debts!$M$10-$A62+1)))),2)-AA62)))</f>
        <v/>
      </c>
      <c r="CJ62">
        <f>IF(OR(AN62&lt;=0,Debts!$AC$11=0,$A62&gt;Debts!$M$11),0,MIN(AN62,MAX(0,ROUNDUP(IF(Debts!$X$11=0,(BL61+P62)/(Debts!$M$11-$A62+1),BL61*(Debts!$X$11/12)/(1-(1+Debts!$X$11/12)^(-(Debts!$M$11-$A62+1)))),2)-AB62)))</f>
        <v/>
      </c>
      <c r="CK62">
        <f>IF(OR(AO62&lt;=0,Debts!$AC$12=0,$A62&gt;Debts!$M$12),0,MIN(AO62,MAX(0,ROUNDUP(IF(Debts!$X$12=0,(BM61+Q62)/(Debts!$M$12-$A62+1),BM61*(Debts!$X$12/12)/(1-(1+Debts!$X$12/12)^(-(Debts!$M$12-$A62+1)))),2)-AC62)))</f>
        <v/>
      </c>
      <c r="CL62">
        <f>IF(OR(AP62&lt;=0,Debts!$AC$13=0,$A62&gt;Debts!$M$13),0,MIN(AP62,MAX(0,ROUNDUP(IF(Debts!$X$13=0,(BN61+R62)/(Debts!$M$13-$A62+1),BN61*(Debts!$X$13/12)/(1-(1+Debts!$X$13/12)^(-(Debts!$M$13-$A62+1)))),2)-AD62)))</f>
        <v/>
      </c>
      <c r="CM62">
        <f>IF(OR(AQ62&lt;=0,Debts!$AC$14=0,$A62&gt;Debts!$M$14),0,MIN(AQ62,MAX(0,ROUNDUP(IF(Debts!$X$14=0,(BO61+S62)/(Debts!$M$14-$A62+1),BO61*(Debts!$X$14/12)/(1-(1+Debts!$X$14/12)^(-(Debts!$M$14-$A62+1)))),2)-AE62)))</f>
        <v/>
      </c>
      <c r="CN62">
        <f>IF(OR(AR62&lt;=0,Debts!$AC$15=0,$A62&gt;Debts!$M$15),0,MIN(AR62,MAX(0,ROUNDUP(IF(Debts!$X$15=0,(BP61+T62)/(Debts!$M$15-$A62+1),BP61*(Debts!$X$15/12)/(1-(1+Debts!$X$15/12)^(-(Debts!$M$15-$A62+1)))),2)-AF62)))</f>
        <v/>
      </c>
      <c r="CO62">
        <f>IF(OR(AS62&lt;=0,Debts!$AC$16=0,$A62&gt;Debts!$M$16),0,MIN(AS62,MAX(0,ROUNDUP(IF(Debts!$X$16=0,(BQ61+U62)/(Debts!$M$16-$A62+1),BQ61*(Debts!$X$16/12)/(1-(1+Debts!$X$16/12)^(-(Debts!$M$16-$A62+1)))),2)-AG62)))</f>
        <v/>
      </c>
      <c r="CP62">
        <f>IF(CD62&lt;=0,0,ROUND(MIN(CD62,MAX(0,$F62-SUMPRODUCT(($AT$3:$BE$3&lt;AT$3)*$CD62:$CO62))),2))</f>
        <v/>
      </c>
      <c r="CQ62">
        <f>IF(CE62&lt;=0,0,ROUND(MIN(CE62,MAX(0,$F62-SUMPRODUCT(($AT$3:$BE$3&lt;AU$3)*$CD62:$CO62))),2))</f>
        <v/>
      </c>
      <c r="CR62">
        <f>IF(CF62&lt;=0,0,ROUND(MIN(CF62,MAX(0,$F62-SUMPRODUCT(($AT$3:$BE$3&lt;AV$3)*$CD62:$CO62))),2))</f>
        <v/>
      </c>
      <c r="CS62">
        <f>IF(CG62&lt;=0,0,ROUND(MIN(CG62,MAX(0,$F62-SUMPRODUCT(($AT$3:$BE$3&lt;AW$3)*$CD62:$CO62))),2))</f>
        <v/>
      </c>
      <c r="CT62">
        <f>IF(CH62&lt;=0,0,ROUND(MIN(CH62,MAX(0,$F62-SUMPRODUCT(($AT$3:$BE$3&lt;AX$3)*$CD62:$CO62))),2))</f>
        <v/>
      </c>
      <c r="CU62">
        <f>IF(CI62&lt;=0,0,ROUND(MIN(CI62,MAX(0,$F62-SUMPRODUCT(($AT$3:$BE$3&lt;AY$3)*$CD62:$CO62))),2))</f>
        <v/>
      </c>
      <c r="CV62">
        <f>IF(CJ62&lt;=0,0,ROUND(MIN(CJ62,MAX(0,$F62-SUMPRODUCT(($AT$3:$BE$3&lt;AZ$3)*$CD62:$CO62))),2))</f>
        <v/>
      </c>
      <c r="CW62">
        <f>IF(CK62&lt;=0,0,ROUND(MIN(CK62,MAX(0,$F62-SUMPRODUCT(($AT$3:$BE$3&lt;BA$3)*$CD62:$CO62))),2))</f>
        <v/>
      </c>
      <c r="CX62">
        <f>IF(CL62&lt;=0,0,ROUND(MIN(CL62,MAX(0,$F62-SUMPRODUCT(($AT$3:$BE$3&lt;BB$3)*$CD62:$CO62))),2))</f>
        <v/>
      </c>
      <c r="CY62">
        <f>IF(CM62&lt;=0,0,ROUND(MIN(CM62,MAX(0,$F62-SUMPRODUCT(($AT$3:$BE$3&lt;BC$3)*$CD62:$CO62))),2))</f>
        <v/>
      </c>
      <c r="CZ62">
        <f>IF(CN62&lt;=0,0,ROUND(MIN(CN62,MAX(0,$F62-SUMPRODUCT(($AT$3:$BE$3&lt;BD$3)*$CD62:$CO62))),2))</f>
        <v/>
      </c>
      <c r="DA62">
        <f>IF(CO62&lt;=0,0,ROUND(MIN(CO62,MAX(0,$F62-SUMPRODUCT(($AT$3:$BE$3&lt;BE$3)*$CD62:$CO62))),2))</f>
        <v/>
      </c>
      <c r="DB62">
        <f>ROUND(AH62-CP62,2)</f>
        <v/>
      </c>
      <c r="DC62">
        <f>ROUND(AI62-CQ62,2)</f>
        <v/>
      </c>
      <c r="DD62">
        <f>ROUND(AJ62-CR62,2)</f>
        <v/>
      </c>
      <c r="DE62">
        <f>ROUND(AK62-CS62,2)</f>
        <v/>
      </c>
      <c r="DF62">
        <f>ROUND(AL62-CT62,2)</f>
        <v/>
      </c>
      <c r="DG62">
        <f>ROUND(AM62-CU62,2)</f>
        <v/>
      </c>
      <c r="DH62">
        <f>ROUND(AN62-CV62,2)</f>
        <v/>
      </c>
      <c r="DI62">
        <f>ROUND(AO62-CW62,2)</f>
        <v/>
      </c>
      <c r="DJ62">
        <f>ROUND(AP62-CX62,2)</f>
        <v/>
      </c>
      <c r="DK62">
        <f>ROUND(AQ62-CY62,2)</f>
        <v/>
      </c>
      <c r="DL62">
        <f>ROUND(AR62-CZ62,2)</f>
        <v/>
      </c>
      <c r="DM62">
        <f>ROUND(AS62-DA62,2)</f>
        <v/>
      </c>
      <c r="DN62">
        <f>MAX(0,ROUND($F62-SUM(CP62:DA62),2))</f>
        <v/>
      </c>
    </row>
    <row r="63">
      <c r="A63" t="n">
        <v>58</v>
      </c>
      <c r="B63" s="29">
        <f>Months!B63</f>
        <v/>
      </c>
      <c r="C63">
        <f>Months!C63</f>
        <v/>
      </c>
      <c r="D63">
        <f>Months!D63</f>
        <v/>
      </c>
      <c r="E63">
        <f>SUM(V63:AG63)</f>
        <v/>
      </c>
      <c r="F63">
        <f>MAX(0,ROUND(C63+D63-E63,2))</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f>IF(AH63&lt;=0,0,ROUND(CP63+MIN(DB63,MAX(0,$DN63-SUMPRODUCT((($BR63:$CC63&gt;BR63)+($BR63:$CC63=BR63)*($AT$2:$BE$2&lt;AT$2))*$DB63:$DM63))),2))</f>
        <v/>
      </c>
      <c r="AU63">
        <f>IF(AI63&lt;=0,0,ROUND(CQ63+MIN(DC63,MAX(0,$DN63-SUMPRODUCT((($BR63:$CC63&gt;BS63)+($BR63:$CC63=BS63)*($AT$2:$BE$2&lt;AU$2))*$DB63:$DM63))),2))</f>
        <v/>
      </c>
      <c r="AV63">
        <f>IF(AJ63&lt;=0,0,ROUND(CR63+MIN(DD63,MAX(0,$DN63-SUMPRODUCT((($BR63:$CC63&gt;BT63)+($BR63:$CC63=BT63)*($AT$2:$BE$2&lt;AV$2))*$DB63:$DM63))),2))</f>
        <v/>
      </c>
      <c r="AW63">
        <f>IF(AK63&lt;=0,0,ROUND(CS63+MIN(DE63,MAX(0,$DN63-SUMPRODUCT((($BR63:$CC63&gt;BU63)+($BR63:$CC63=BU63)*($AT$2:$BE$2&lt;AW$2))*$DB63:$DM63))),2))</f>
        <v/>
      </c>
      <c r="AX63">
        <f>IF(AL63&lt;=0,0,ROUND(CT63+MIN(DF63,MAX(0,$DN63-SUMPRODUCT((($BR63:$CC63&gt;BV63)+($BR63:$CC63=BV63)*($AT$2:$BE$2&lt;AX$2))*$DB63:$DM63))),2))</f>
        <v/>
      </c>
      <c r="AY63">
        <f>IF(AM63&lt;=0,0,ROUND(CU63+MIN(DG63,MAX(0,$DN63-SUMPRODUCT((($BR63:$CC63&gt;BW63)+($BR63:$CC63=BW63)*($AT$2:$BE$2&lt;AY$2))*$DB63:$DM63))),2))</f>
        <v/>
      </c>
      <c r="AZ63">
        <f>IF(AN63&lt;=0,0,ROUND(CV63+MIN(DH63,MAX(0,$DN63-SUMPRODUCT((($BR63:$CC63&gt;BX63)+($BR63:$CC63=BX63)*($AT$2:$BE$2&lt;AZ$2))*$DB63:$DM63))),2))</f>
        <v/>
      </c>
      <c r="BA63">
        <f>IF(AO63&lt;=0,0,ROUND(CW63+MIN(DI63,MAX(0,$DN63-SUMPRODUCT((($BR63:$CC63&gt;BY63)+($BR63:$CC63=BY63)*($AT$2:$BE$2&lt;BA$2))*$DB63:$DM63))),2))</f>
        <v/>
      </c>
      <c r="BB63">
        <f>IF(AP63&lt;=0,0,ROUND(CX63+MIN(DJ63,MAX(0,$DN63-SUMPRODUCT((($BR63:$CC63&gt;BZ63)+($BR63:$CC63=BZ63)*($AT$2:$BE$2&lt;BB$2))*$DB63:$DM63))),2))</f>
        <v/>
      </c>
      <c r="BC63">
        <f>IF(AQ63&lt;=0,0,ROUND(CY63+MIN(DK63,MAX(0,$DN63-SUMPRODUCT((($BR63:$CC63&gt;CA63)+($BR63:$CC63=CA63)*($AT$2:$BE$2&lt;BC$2))*$DB63:$DM63))),2))</f>
        <v/>
      </c>
      <c r="BD63">
        <f>IF(AR63&lt;=0,0,ROUND(CZ63+MIN(DL63,MAX(0,$DN63-SUMPRODUCT((($BR63:$CC63&gt;CB63)+($BR63:$CC63=CB63)*($AT$2:$BE$2&lt;BD$2))*$DB63:$DM63))),2))</f>
        <v/>
      </c>
      <c r="BE63">
        <f>IF(AS63&lt;=0,0,ROUND(DA63+MIN(DM63,MAX(0,$DN63-SUMPRODUCT((($BR63:$CC63&gt;CC63)+($BR63:$CC63=CC63)*($AT$2:$BE$2&lt;BE$2))*$DB63:$DM63))),2))</f>
        <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c r="BR63">
        <f>ROUND(IF($A63&lt;=Debts!$M$5,Debts!$X$5,Debts!$Y$5)*100000,0)*1000000+ROUND(Debts!$Y$5*100000,0)</f>
        <v/>
      </c>
      <c r="BS63">
        <f>ROUND(IF($A63&lt;=Debts!$M$6,Debts!$X$6,Debts!$Y$6)*100000,0)*1000000+ROUND(Debts!$Y$6*100000,0)</f>
        <v/>
      </c>
      <c r="BT63">
        <f>ROUND(IF($A63&lt;=Debts!$M$7,Debts!$X$7,Debts!$Y$7)*100000,0)*1000000+ROUND(Debts!$Y$7*100000,0)</f>
        <v/>
      </c>
      <c r="BU63">
        <f>ROUND(IF($A63&lt;=Debts!$M$8,Debts!$X$8,Debts!$Y$8)*100000,0)*1000000+ROUND(Debts!$Y$8*100000,0)</f>
        <v/>
      </c>
      <c r="BV63">
        <f>ROUND(IF($A63&lt;=Debts!$M$9,Debts!$X$9,Debts!$Y$9)*100000,0)*1000000+ROUND(Debts!$Y$9*100000,0)</f>
        <v/>
      </c>
      <c r="BW63">
        <f>ROUND(IF($A63&lt;=Debts!$M$10,Debts!$X$10,Debts!$Y$10)*100000,0)*1000000+ROUND(Debts!$Y$10*100000,0)</f>
        <v/>
      </c>
      <c r="BX63">
        <f>ROUND(IF($A63&lt;=Debts!$M$11,Debts!$X$11,Debts!$Y$11)*100000,0)*1000000+ROUND(Debts!$Y$11*100000,0)</f>
        <v/>
      </c>
      <c r="BY63">
        <f>ROUND(IF($A63&lt;=Debts!$M$12,Debts!$X$12,Debts!$Y$12)*100000,0)*1000000+ROUND(Debts!$Y$12*100000,0)</f>
        <v/>
      </c>
      <c r="BZ63">
        <f>ROUND(IF($A63&lt;=Debts!$M$13,Debts!$X$13,Debts!$Y$13)*100000,0)*1000000+ROUND(Debts!$Y$13*100000,0)</f>
        <v/>
      </c>
      <c r="CA63">
        <f>ROUND(IF($A63&lt;=Debts!$M$14,Debts!$X$14,Debts!$Y$14)*100000,0)*1000000+ROUND(Debts!$Y$14*100000,0)</f>
        <v/>
      </c>
      <c r="CB63">
        <f>ROUND(IF($A63&lt;=Debts!$M$15,Debts!$X$15,Debts!$Y$15)*100000,0)*1000000+ROUND(Debts!$Y$15*100000,0)</f>
        <v/>
      </c>
      <c r="CC63">
        <f>ROUND(IF($A63&lt;=Debts!$M$16,Debts!$X$16,Debts!$Y$16)*100000,0)*1000000+ROUND(Debts!$Y$16*100000,0)</f>
        <v/>
      </c>
      <c r="CD63">
        <f>IF(OR(AH63&lt;=0,Debts!$AC$5=0,$A63&gt;Debts!$M$5),0,MIN(AH63,MAX(0,ROUNDUP(IF(Debts!$X$5=0,(BF62+J63)/(Debts!$M$5-$A63+1),BF62*(Debts!$X$5/12)/(1-(1+Debts!$X$5/12)^(-(Debts!$M$5-$A63+1)))),2)-V63)))</f>
        <v/>
      </c>
      <c r="CE63">
        <f>IF(OR(AI63&lt;=0,Debts!$AC$6=0,$A63&gt;Debts!$M$6),0,MIN(AI63,MAX(0,ROUNDUP(IF(Debts!$X$6=0,(BG62+K63)/(Debts!$M$6-$A63+1),BG62*(Debts!$X$6/12)/(1-(1+Debts!$X$6/12)^(-(Debts!$M$6-$A63+1)))),2)-W63)))</f>
        <v/>
      </c>
      <c r="CF63">
        <f>IF(OR(AJ63&lt;=0,Debts!$AC$7=0,$A63&gt;Debts!$M$7),0,MIN(AJ63,MAX(0,ROUNDUP(IF(Debts!$X$7=0,(BH62+L63)/(Debts!$M$7-$A63+1),BH62*(Debts!$X$7/12)/(1-(1+Debts!$X$7/12)^(-(Debts!$M$7-$A63+1)))),2)-X63)))</f>
        <v/>
      </c>
      <c r="CG63">
        <f>IF(OR(AK63&lt;=0,Debts!$AC$8=0,$A63&gt;Debts!$M$8),0,MIN(AK63,MAX(0,ROUNDUP(IF(Debts!$X$8=0,(BI62+M63)/(Debts!$M$8-$A63+1),BI62*(Debts!$X$8/12)/(1-(1+Debts!$X$8/12)^(-(Debts!$M$8-$A63+1)))),2)-Y63)))</f>
        <v/>
      </c>
      <c r="CH63">
        <f>IF(OR(AL63&lt;=0,Debts!$AC$9=0,$A63&gt;Debts!$M$9),0,MIN(AL63,MAX(0,ROUNDUP(IF(Debts!$X$9=0,(BJ62+N63)/(Debts!$M$9-$A63+1),BJ62*(Debts!$X$9/12)/(1-(1+Debts!$X$9/12)^(-(Debts!$M$9-$A63+1)))),2)-Z63)))</f>
        <v/>
      </c>
      <c r="CI63">
        <f>IF(OR(AM63&lt;=0,Debts!$AC$10=0,$A63&gt;Debts!$M$10),0,MIN(AM63,MAX(0,ROUNDUP(IF(Debts!$X$10=0,(BK62+O63)/(Debts!$M$10-$A63+1),BK62*(Debts!$X$10/12)/(1-(1+Debts!$X$10/12)^(-(Debts!$M$10-$A63+1)))),2)-AA63)))</f>
        <v/>
      </c>
      <c r="CJ63">
        <f>IF(OR(AN63&lt;=0,Debts!$AC$11=0,$A63&gt;Debts!$M$11),0,MIN(AN63,MAX(0,ROUNDUP(IF(Debts!$X$11=0,(BL62+P63)/(Debts!$M$11-$A63+1),BL62*(Debts!$X$11/12)/(1-(1+Debts!$X$11/12)^(-(Debts!$M$11-$A63+1)))),2)-AB63)))</f>
        <v/>
      </c>
      <c r="CK63">
        <f>IF(OR(AO63&lt;=0,Debts!$AC$12=0,$A63&gt;Debts!$M$12),0,MIN(AO63,MAX(0,ROUNDUP(IF(Debts!$X$12=0,(BM62+Q63)/(Debts!$M$12-$A63+1),BM62*(Debts!$X$12/12)/(1-(1+Debts!$X$12/12)^(-(Debts!$M$12-$A63+1)))),2)-AC63)))</f>
        <v/>
      </c>
      <c r="CL63">
        <f>IF(OR(AP63&lt;=0,Debts!$AC$13=0,$A63&gt;Debts!$M$13),0,MIN(AP63,MAX(0,ROUNDUP(IF(Debts!$X$13=0,(BN62+R63)/(Debts!$M$13-$A63+1),BN62*(Debts!$X$13/12)/(1-(1+Debts!$X$13/12)^(-(Debts!$M$13-$A63+1)))),2)-AD63)))</f>
        <v/>
      </c>
      <c r="CM63">
        <f>IF(OR(AQ63&lt;=0,Debts!$AC$14=0,$A63&gt;Debts!$M$14),0,MIN(AQ63,MAX(0,ROUNDUP(IF(Debts!$X$14=0,(BO62+S63)/(Debts!$M$14-$A63+1),BO62*(Debts!$X$14/12)/(1-(1+Debts!$X$14/12)^(-(Debts!$M$14-$A63+1)))),2)-AE63)))</f>
        <v/>
      </c>
      <c r="CN63">
        <f>IF(OR(AR63&lt;=0,Debts!$AC$15=0,$A63&gt;Debts!$M$15),0,MIN(AR63,MAX(0,ROUNDUP(IF(Debts!$X$15=0,(BP62+T63)/(Debts!$M$15-$A63+1),BP62*(Debts!$X$15/12)/(1-(1+Debts!$X$15/12)^(-(Debts!$M$15-$A63+1)))),2)-AF63)))</f>
        <v/>
      </c>
      <c r="CO63">
        <f>IF(OR(AS63&lt;=0,Debts!$AC$16=0,$A63&gt;Debts!$M$16),0,MIN(AS63,MAX(0,ROUNDUP(IF(Debts!$X$16=0,(BQ62+U63)/(Debts!$M$16-$A63+1),BQ62*(Debts!$X$16/12)/(1-(1+Debts!$X$16/12)^(-(Debts!$M$16-$A63+1)))),2)-AG63)))</f>
        <v/>
      </c>
      <c r="CP63">
        <f>IF(CD63&lt;=0,0,ROUND(MIN(CD63,MAX(0,$F63-SUMPRODUCT(($AT$3:$BE$3&lt;AT$3)*$CD63:$CO63))),2))</f>
        <v/>
      </c>
      <c r="CQ63">
        <f>IF(CE63&lt;=0,0,ROUND(MIN(CE63,MAX(0,$F63-SUMPRODUCT(($AT$3:$BE$3&lt;AU$3)*$CD63:$CO63))),2))</f>
        <v/>
      </c>
      <c r="CR63">
        <f>IF(CF63&lt;=0,0,ROUND(MIN(CF63,MAX(0,$F63-SUMPRODUCT(($AT$3:$BE$3&lt;AV$3)*$CD63:$CO63))),2))</f>
        <v/>
      </c>
      <c r="CS63">
        <f>IF(CG63&lt;=0,0,ROUND(MIN(CG63,MAX(0,$F63-SUMPRODUCT(($AT$3:$BE$3&lt;AW$3)*$CD63:$CO63))),2))</f>
        <v/>
      </c>
      <c r="CT63">
        <f>IF(CH63&lt;=0,0,ROUND(MIN(CH63,MAX(0,$F63-SUMPRODUCT(($AT$3:$BE$3&lt;AX$3)*$CD63:$CO63))),2))</f>
        <v/>
      </c>
      <c r="CU63">
        <f>IF(CI63&lt;=0,0,ROUND(MIN(CI63,MAX(0,$F63-SUMPRODUCT(($AT$3:$BE$3&lt;AY$3)*$CD63:$CO63))),2))</f>
        <v/>
      </c>
      <c r="CV63">
        <f>IF(CJ63&lt;=0,0,ROUND(MIN(CJ63,MAX(0,$F63-SUMPRODUCT(($AT$3:$BE$3&lt;AZ$3)*$CD63:$CO63))),2))</f>
        <v/>
      </c>
      <c r="CW63">
        <f>IF(CK63&lt;=0,0,ROUND(MIN(CK63,MAX(0,$F63-SUMPRODUCT(($AT$3:$BE$3&lt;BA$3)*$CD63:$CO63))),2))</f>
        <v/>
      </c>
      <c r="CX63">
        <f>IF(CL63&lt;=0,0,ROUND(MIN(CL63,MAX(0,$F63-SUMPRODUCT(($AT$3:$BE$3&lt;BB$3)*$CD63:$CO63))),2))</f>
        <v/>
      </c>
      <c r="CY63">
        <f>IF(CM63&lt;=0,0,ROUND(MIN(CM63,MAX(0,$F63-SUMPRODUCT(($AT$3:$BE$3&lt;BC$3)*$CD63:$CO63))),2))</f>
        <v/>
      </c>
      <c r="CZ63">
        <f>IF(CN63&lt;=0,0,ROUND(MIN(CN63,MAX(0,$F63-SUMPRODUCT(($AT$3:$BE$3&lt;BD$3)*$CD63:$CO63))),2))</f>
        <v/>
      </c>
      <c r="DA63">
        <f>IF(CO63&lt;=0,0,ROUND(MIN(CO63,MAX(0,$F63-SUMPRODUCT(($AT$3:$BE$3&lt;BE$3)*$CD63:$CO63))),2))</f>
        <v/>
      </c>
      <c r="DB63">
        <f>ROUND(AH63-CP63,2)</f>
        <v/>
      </c>
      <c r="DC63">
        <f>ROUND(AI63-CQ63,2)</f>
        <v/>
      </c>
      <c r="DD63">
        <f>ROUND(AJ63-CR63,2)</f>
        <v/>
      </c>
      <c r="DE63">
        <f>ROUND(AK63-CS63,2)</f>
        <v/>
      </c>
      <c r="DF63">
        <f>ROUND(AL63-CT63,2)</f>
        <v/>
      </c>
      <c r="DG63">
        <f>ROUND(AM63-CU63,2)</f>
        <v/>
      </c>
      <c r="DH63">
        <f>ROUND(AN63-CV63,2)</f>
        <v/>
      </c>
      <c r="DI63">
        <f>ROUND(AO63-CW63,2)</f>
        <v/>
      </c>
      <c r="DJ63">
        <f>ROUND(AP63-CX63,2)</f>
        <v/>
      </c>
      <c r="DK63">
        <f>ROUND(AQ63-CY63,2)</f>
        <v/>
      </c>
      <c r="DL63">
        <f>ROUND(AR63-CZ63,2)</f>
        <v/>
      </c>
      <c r="DM63">
        <f>ROUND(AS63-DA63,2)</f>
        <v/>
      </c>
      <c r="DN63">
        <f>MAX(0,ROUND($F63-SUM(CP63:DA63),2))</f>
        <v/>
      </c>
    </row>
    <row r="64">
      <c r="A64" t="n">
        <v>59</v>
      </c>
      <c r="B64" s="29">
        <f>Months!B64</f>
        <v/>
      </c>
      <c r="C64">
        <f>Months!C64</f>
        <v/>
      </c>
      <c r="D64">
        <f>Months!D64</f>
        <v/>
      </c>
      <c r="E64">
        <f>SUM(V64:AG64)</f>
        <v/>
      </c>
      <c r="F64">
        <f>MAX(0,ROUND(C64+D64-E64,2))</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f>IF(AH64&lt;=0,0,ROUND(CP64+MIN(DB64,MAX(0,$DN64-SUMPRODUCT((($BR64:$CC64&gt;BR64)+($BR64:$CC64=BR64)*($AT$2:$BE$2&lt;AT$2))*$DB64:$DM64))),2))</f>
        <v/>
      </c>
      <c r="AU64">
        <f>IF(AI64&lt;=0,0,ROUND(CQ64+MIN(DC64,MAX(0,$DN64-SUMPRODUCT((($BR64:$CC64&gt;BS64)+($BR64:$CC64=BS64)*($AT$2:$BE$2&lt;AU$2))*$DB64:$DM64))),2))</f>
        <v/>
      </c>
      <c r="AV64">
        <f>IF(AJ64&lt;=0,0,ROUND(CR64+MIN(DD64,MAX(0,$DN64-SUMPRODUCT((($BR64:$CC64&gt;BT64)+($BR64:$CC64=BT64)*($AT$2:$BE$2&lt;AV$2))*$DB64:$DM64))),2))</f>
        <v/>
      </c>
      <c r="AW64">
        <f>IF(AK64&lt;=0,0,ROUND(CS64+MIN(DE64,MAX(0,$DN64-SUMPRODUCT((($BR64:$CC64&gt;BU64)+($BR64:$CC64=BU64)*($AT$2:$BE$2&lt;AW$2))*$DB64:$DM64))),2))</f>
        <v/>
      </c>
      <c r="AX64">
        <f>IF(AL64&lt;=0,0,ROUND(CT64+MIN(DF64,MAX(0,$DN64-SUMPRODUCT((($BR64:$CC64&gt;BV64)+($BR64:$CC64=BV64)*($AT$2:$BE$2&lt;AX$2))*$DB64:$DM64))),2))</f>
        <v/>
      </c>
      <c r="AY64">
        <f>IF(AM64&lt;=0,0,ROUND(CU64+MIN(DG64,MAX(0,$DN64-SUMPRODUCT((($BR64:$CC64&gt;BW64)+($BR64:$CC64=BW64)*($AT$2:$BE$2&lt;AY$2))*$DB64:$DM64))),2))</f>
        <v/>
      </c>
      <c r="AZ64">
        <f>IF(AN64&lt;=0,0,ROUND(CV64+MIN(DH64,MAX(0,$DN64-SUMPRODUCT((($BR64:$CC64&gt;BX64)+($BR64:$CC64=BX64)*($AT$2:$BE$2&lt;AZ$2))*$DB64:$DM64))),2))</f>
        <v/>
      </c>
      <c r="BA64">
        <f>IF(AO64&lt;=0,0,ROUND(CW64+MIN(DI64,MAX(0,$DN64-SUMPRODUCT((($BR64:$CC64&gt;BY64)+($BR64:$CC64=BY64)*($AT$2:$BE$2&lt;BA$2))*$DB64:$DM64))),2))</f>
        <v/>
      </c>
      <c r="BB64">
        <f>IF(AP64&lt;=0,0,ROUND(CX64+MIN(DJ64,MAX(0,$DN64-SUMPRODUCT((($BR64:$CC64&gt;BZ64)+($BR64:$CC64=BZ64)*($AT$2:$BE$2&lt;BB$2))*$DB64:$DM64))),2))</f>
        <v/>
      </c>
      <c r="BC64">
        <f>IF(AQ64&lt;=0,0,ROUND(CY64+MIN(DK64,MAX(0,$DN64-SUMPRODUCT((($BR64:$CC64&gt;CA64)+($BR64:$CC64=CA64)*($AT$2:$BE$2&lt;BC$2))*$DB64:$DM64))),2))</f>
        <v/>
      </c>
      <c r="BD64">
        <f>IF(AR64&lt;=0,0,ROUND(CZ64+MIN(DL64,MAX(0,$DN64-SUMPRODUCT((($BR64:$CC64&gt;CB64)+($BR64:$CC64=CB64)*($AT$2:$BE$2&lt;BD$2))*$DB64:$DM64))),2))</f>
        <v/>
      </c>
      <c r="BE64">
        <f>IF(AS64&lt;=0,0,ROUND(DA64+MIN(DM64,MAX(0,$DN64-SUMPRODUCT((($BR64:$CC64&gt;CC64)+($BR64:$CC64=CC64)*($AT$2:$BE$2&lt;BE$2))*$DB64:$DM64))),2))</f>
        <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c r="BR64">
        <f>ROUND(IF($A64&lt;=Debts!$M$5,Debts!$X$5,Debts!$Y$5)*100000,0)*1000000+ROUND(Debts!$Y$5*100000,0)</f>
        <v/>
      </c>
      <c r="BS64">
        <f>ROUND(IF($A64&lt;=Debts!$M$6,Debts!$X$6,Debts!$Y$6)*100000,0)*1000000+ROUND(Debts!$Y$6*100000,0)</f>
        <v/>
      </c>
      <c r="BT64">
        <f>ROUND(IF($A64&lt;=Debts!$M$7,Debts!$X$7,Debts!$Y$7)*100000,0)*1000000+ROUND(Debts!$Y$7*100000,0)</f>
        <v/>
      </c>
      <c r="BU64">
        <f>ROUND(IF($A64&lt;=Debts!$M$8,Debts!$X$8,Debts!$Y$8)*100000,0)*1000000+ROUND(Debts!$Y$8*100000,0)</f>
        <v/>
      </c>
      <c r="BV64">
        <f>ROUND(IF($A64&lt;=Debts!$M$9,Debts!$X$9,Debts!$Y$9)*100000,0)*1000000+ROUND(Debts!$Y$9*100000,0)</f>
        <v/>
      </c>
      <c r="BW64">
        <f>ROUND(IF($A64&lt;=Debts!$M$10,Debts!$X$10,Debts!$Y$10)*100000,0)*1000000+ROUND(Debts!$Y$10*100000,0)</f>
        <v/>
      </c>
      <c r="BX64">
        <f>ROUND(IF($A64&lt;=Debts!$M$11,Debts!$X$11,Debts!$Y$11)*100000,0)*1000000+ROUND(Debts!$Y$11*100000,0)</f>
        <v/>
      </c>
      <c r="BY64">
        <f>ROUND(IF($A64&lt;=Debts!$M$12,Debts!$X$12,Debts!$Y$12)*100000,0)*1000000+ROUND(Debts!$Y$12*100000,0)</f>
        <v/>
      </c>
      <c r="BZ64">
        <f>ROUND(IF($A64&lt;=Debts!$M$13,Debts!$X$13,Debts!$Y$13)*100000,0)*1000000+ROUND(Debts!$Y$13*100000,0)</f>
        <v/>
      </c>
      <c r="CA64">
        <f>ROUND(IF($A64&lt;=Debts!$M$14,Debts!$X$14,Debts!$Y$14)*100000,0)*1000000+ROUND(Debts!$Y$14*100000,0)</f>
        <v/>
      </c>
      <c r="CB64">
        <f>ROUND(IF($A64&lt;=Debts!$M$15,Debts!$X$15,Debts!$Y$15)*100000,0)*1000000+ROUND(Debts!$Y$15*100000,0)</f>
        <v/>
      </c>
      <c r="CC64">
        <f>ROUND(IF($A64&lt;=Debts!$M$16,Debts!$X$16,Debts!$Y$16)*100000,0)*1000000+ROUND(Debts!$Y$16*100000,0)</f>
        <v/>
      </c>
      <c r="CD64">
        <f>IF(OR(AH64&lt;=0,Debts!$AC$5=0,$A64&gt;Debts!$M$5),0,MIN(AH64,MAX(0,ROUNDUP(IF(Debts!$X$5=0,(BF63+J64)/(Debts!$M$5-$A64+1),BF63*(Debts!$X$5/12)/(1-(1+Debts!$X$5/12)^(-(Debts!$M$5-$A64+1)))),2)-V64)))</f>
        <v/>
      </c>
      <c r="CE64">
        <f>IF(OR(AI64&lt;=0,Debts!$AC$6=0,$A64&gt;Debts!$M$6),0,MIN(AI64,MAX(0,ROUNDUP(IF(Debts!$X$6=0,(BG63+K64)/(Debts!$M$6-$A64+1),BG63*(Debts!$X$6/12)/(1-(1+Debts!$X$6/12)^(-(Debts!$M$6-$A64+1)))),2)-W64)))</f>
        <v/>
      </c>
      <c r="CF64">
        <f>IF(OR(AJ64&lt;=0,Debts!$AC$7=0,$A64&gt;Debts!$M$7),0,MIN(AJ64,MAX(0,ROUNDUP(IF(Debts!$X$7=0,(BH63+L64)/(Debts!$M$7-$A64+1),BH63*(Debts!$X$7/12)/(1-(1+Debts!$X$7/12)^(-(Debts!$M$7-$A64+1)))),2)-X64)))</f>
        <v/>
      </c>
      <c r="CG64">
        <f>IF(OR(AK64&lt;=0,Debts!$AC$8=0,$A64&gt;Debts!$M$8),0,MIN(AK64,MAX(0,ROUNDUP(IF(Debts!$X$8=0,(BI63+M64)/(Debts!$M$8-$A64+1),BI63*(Debts!$X$8/12)/(1-(1+Debts!$X$8/12)^(-(Debts!$M$8-$A64+1)))),2)-Y64)))</f>
        <v/>
      </c>
      <c r="CH64">
        <f>IF(OR(AL64&lt;=0,Debts!$AC$9=0,$A64&gt;Debts!$M$9),0,MIN(AL64,MAX(0,ROUNDUP(IF(Debts!$X$9=0,(BJ63+N64)/(Debts!$M$9-$A64+1),BJ63*(Debts!$X$9/12)/(1-(1+Debts!$X$9/12)^(-(Debts!$M$9-$A64+1)))),2)-Z64)))</f>
        <v/>
      </c>
      <c r="CI64">
        <f>IF(OR(AM64&lt;=0,Debts!$AC$10=0,$A64&gt;Debts!$M$10),0,MIN(AM64,MAX(0,ROUNDUP(IF(Debts!$X$10=0,(BK63+O64)/(Debts!$M$10-$A64+1),BK63*(Debts!$X$10/12)/(1-(1+Debts!$X$10/12)^(-(Debts!$M$10-$A64+1)))),2)-AA64)))</f>
        <v/>
      </c>
      <c r="CJ64">
        <f>IF(OR(AN64&lt;=0,Debts!$AC$11=0,$A64&gt;Debts!$M$11),0,MIN(AN64,MAX(0,ROUNDUP(IF(Debts!$X$11=0,(BL63+P64)/(Debts!$M$11-$A64+1),BL63*(Debts!$X$11/12)/(1-(1+Debts!$X$11/12)^(-(Debts!$M$11-$A64+1)))),2)-AB64)))</f>
        <v/>
      </c>
      <c r="CK64">
        <f>IF(OR(AO64&lt;=0,Debts!$AC$12=0,$A64&gt;Debts!$M$12),0,MIN(AO64,MAX(0,ROUNDUP(IF(Debts!$X$12=0,(BM63+Q64)/(Debts!$M$12-$A64+1),BM63*(Debts!$X$12/12)/(1-(1+Debts!$X$12/12)^(-(Debts!$M$12-$A64+1)))),2)-AC64)))</f>
        <v/>
      </c>
      <c r="CL64">
        <f>IF(OR(AP64&lt;=0,Debts!$AC$13=0,$A64&gt;Debts!$M$13),0,MIN(AP64,MAX(0,ROUNDUP(IF(Debts!$X$13=0,(BN63+R64)/(Debts!$M$13-$A64+1),BN63*(Debts!$X$13/12)/(1-(1+Debts!$X$13/12)^(-(Debts!$M$13-$A64+1)))),2)-AD64)))</f>
        <v/>
      </c>
      <c r="CM64">
        <f>IF(OR(AQ64&lt;=0,Debts!$AC$14=0,$A64&gt;Debts!$M$14),0,MIN(AQ64,MAX(0,ROUNDUP(IF(Debts!$X$14=0,(BO63+S64)/(Debts!$M$14-$A64+1),BO63*(Debts!$X$14/12)/(1-(1+Debts!$X$14/12)^(-(Debts!$M$14-$A64+1)))),2)-AE64)))</f>
        <v/>
      </c>
      <c r="CN64">
        <f>IF(OR(AR64&lt;=0,Debts!$AC$15=0,$A64&gt;Debts!$M$15),0,MIN(AR64,MAX(0,ROUNDUP(IF(Debts!$X$15=0,(BP63+T64)/(Debts!$M$15-$A64+1),BP63*(Debts!$X$15/12)/(1-(1+Debts!$X$15/12)^(-(Debts!$M$15-$A64+1)))),2)-AF64)))</f>
        <v/>
      </c>
      <c r="CO64">
        <f>IF(OR(AS64&lt;=0,Debts!$AC$16=0,$A64&gt;Debts!$M$16),0,MIN(AS64,MAX(0,ROUNDUP(IF(Debts!$X$16=0,(BQ63+U64)/(Debts!$M$16-$A64+1),BQ63*(Debts!$X$16/12)/(1-(1+Debts!$X$16/12)^(-(Debts!$M$16-$A64+1)))),2)-AG64)))</f>
        <v/>
      </c>
      <c r="CP64">
        <f>IF(CD64&lt;=0,0,ROUND(MIN(CD64,MAX(0,$F64-SUMPRODUCT(($AT$3:$BE$3&lt;AT$3)*$CD64:$CO64))),2))</f>
        <v/>
      </c>
      <c r="CQ64">
        <f>IF(CE64&lt;=0,0,ROUND(MIN(CE64,MAX(0,$F64-SUMPRODUCT(($AT$3:$BE$3&lt;AU$3)*$CD64:$CO64))),2))</f>
        <v/>
      </c>
      <c r="CR64">
        <f>IF(CF64&lt;=0,0,ROUND(MIN(CF64,MAX(0,$F64-SUMPRODUCT(($AT$3:$BE$3&lt;AV$3)*$CD64:$CO64))),2))</f>
        <v/>
      </c>
      <c r="CS64">
        <f>IF(CG64&lt;=0,0,ROUND(MIN(CG64,MAX(0,$F64-SUMPRODUCT(($AT$3:$BE$3&lt;AW$3)*$CD64:$CO64))),2))</f>
        <v/>
      </c>
      <c r="CT64">
        <f>IF(CH64&lt;=0,0,ROUND(MIN(CH64,MAX(0,$F64-SUMPRODUCT(($AT$3:$BE$3&lt;AX$3)*$CD64:$CO64))),2))</f>
        <v/>
      </c>
      <c r="CU64">
        <f>IF(CI64&lt;=0,0,ROUND(MIN(CI64,MAX(0,$F64-SUMPRODUCT(($AT$3:$BE$3&lt;AY$3)*$CD64:$CO64))),2))</f>
        <v/>
      </c>
      <c r="CV64">
        <f>IF(CJ64&lt;=0,0,ROUND(MIN(CJ64,MAX(0,$F64-SUMPRODUCT(($AT$3:$BE$3&lt;AZ$3)*$CD64:$CO64))),2))</f>
        <v/>
      </c>
      <c r="CW64">
        <f>IF(CK64&lt;=0,0,ROUND(MIN(CK64,MAX(0,$F64-SUMPRODUCT(($AT$3:$BE$3&lt;BA$3)*$CD64:$CO64))),2))</f>
        <v/>
      </c>
      <c r="CX64">
        <f>IF(CL64&lt;=0,0,ROUND(MIN(CL64,MAX(0,$F64-SUMPRODUCT(($AT$3:$BE$3&lt;BB$3)*$CD64:$CO64))),2))</f>
        <v/>
      </c>
      <c r="CY64">
        <f>IF(CM64&lt;=0,0,ROUND(MIN(CM64,MAX(0,$F64-SUMPRODUCT(($AT$3:$BE$3&lt;BC$3)*$CD64:$CO64))),2))</f>
        <v/>
      </c>
      <c r="CZ64">
        <f>IF(CN64&lt;=0,0,ROUND(MIN(CN64,MAX(0,$F64-SUMPRODUCT(($AT$3:$BE$3&lt;BD$3)*$CD64:$CO64))),2))</f>
        <v/>
      </c>
      <c r="DA64">
        <f>IF(CO64&lt;=0,0,ROUND(MIN(CO64,MAX(0,$F64-SUMPRODUCT(($AT$3:$BE$3&lt;BE$3)*$CD64:$CO64))),2))</f>
        <v/>
      </c>
      <c r="DB64">
        <f>ROUND(AH64-CP64,2)</f>
        <v/>
      </c>
      <c r="DC64">
        <f>ROUND(AI64-CQ64,2)</f>
        <v/>
      </c>
      <c r="DD64">
        <f>ROUND(AJ64-CR64,2)</f>
        <v/>
      </c>
      <c r="DE64">
        <f>ROUND(AK64-CS64,2)</f>
        <v/>
      </c>
      <c r="DF64">
        <f>ROUND(AL64-CT64,2)</f>
        <v/>
      </c>
      <c r="DG64">
        <f>ROUND(AM64-CU64,2)</f>
        <v/>
      </c>
      <c r="DH64">
        <f>ROUND(AN64-CV64,2)</f>
        <v/>
      </c>
      <c r="DI64">
        <f>ROUND(AO64-CW64,2)</f>
        <v/>
      </c>
      <c r="DJ64">
        <f>ROUND(AP64-CX64,2)</f>
        <v/>
      </c>
      <c r="DK64">
        <f>ROUND(AQ64-CY64,2)</f>
        <v/>
      </c>
      <c r="DL64">
        <f>ROUND(AR64-CZ64,2)</f>
        <v/>
      </c>
      <c r="DM64">
        <f>ROUND(AS64-DA64,2)</f>
        <v/>
      </c>
      <c r="DN64">
        <f>MAX(0,ROUND($F64-SUM(CP64:DA64),2))</f>
        <v/>
      </c>
    </row>
    <row r="65">
      <c r="A65" t="n">
        <v>60</v>
      </c>
      <c r="B65" s="29">
        <f>Months!B65</f>
        <v/>
      </c>
      <c r="C65">
        <f>Months!C65</f>
        <v/>
      </c>
      <c r="D65">
        <f>Months!D65</f>
        <v/>
      </c>
      <c r="E65">
        <f>SUM(V65:AG65)</f>
        <v/>
      </c>
      <c r="F65">
        <f>MAX(0,ROUND(C65+D65-E65,2))</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f>IF(AH65&lt;=0,0,ROUND(CP65+MIN(DB65,MAX(0,$DN65-SUMPRODUCT((($BR65:$CC65&gt;BR65)+($BR65:$CC65=BR65)*($AT$2:$BE$2&lt;AT$2))*$DB65:$DM65))),2))</f>
        <v/>
      </c>
      <c r="AU65">
        <f>IF(AI65&lt;=0,0,ROUND(CQ65+MIN(DC65,MAX(0,$DN65-SUMPRODUCT((($BR65:$CC65&gt;BS65)+($BR65:$CC65=BS65)*($AT$2:$BE$2&lt;AU$2))*$DB65:$DM65))),2))</f>
        <v/>
      </c>
      <c r="AV65">
        <f>IF(AJ65&lt;=0,0,ROUND(CR65+MIN(DD65,MAX(0,$DN65-SUMPRODUCT((($BR65:$CC65&gt;BT65)+($BR65:$CC65=BT65)*($AT$2:$BE$2&lt;AV$2))*$DB65:$DM65))),2))</f>
        <v/>
      </c>
      <c r="AW65">
        <f>IF(AK65&lt;=0,0,ROUND(CS65+MIN(DE65,MAX(0,$DN65-SUMPRODUCT((($BR65:$CC65&gt;BU65)+($BR65:$CC65=BU65)*($AT$2:$BE$2&lt;AW$2))*$DB65:$DM65))),2))</f>
        <v/>
      </c>
      <c r="AX65">
        <f>IF(AL65&lt;=0,0,ROUND(CT65+MIN(DF65,MAX(0,$DN65-SUMPRODUCT((($BR65:$CC65&gt;BV65)+($BR65:$CC65=BV65)*($AT$2:$BE$2&lt;AX$2))*$DB65:$DM65))),2))</f>
        <v/>
      </c>
      <c r="AY65">
        <f>IF(AM65&lt;=0,0,ROUND(CU65+MIN(DG65,MAX(0,$DN65-SUMPRODUCT((($BR65:$CC65&gt;BW65)+($BR65:$CC65=BW65)*($AT$2:$BE$2&lt;AY$2))*$DB65:$DM65))),2))</f>
        <v/>
      </c>
      <c r="AZ65">
        <f>IF(AN65&lt;=0,0,ROUND(CV65+MIN(DH65,MAX(0,$DN65-SUMPRODUCT((($BR65:$CC65&gt;BX65)+($BR65:$CC65=BX65)*($AT$2:$BE$2&lt;AZ$2))*$DB65:$DM65))),2))</f>
        <v/>
      </c>
      <c r="BA65">
        <f>IF(AO65&lt;=0,0,ROUND(CW65+MIN(DI65,MAX(0,$DN65-SUMPRODUCT((($BR65:$CC65&gt;BY65)+($BR65:$CC65=BY65)*($AT$2:$BE$2&lt;BA$2))*$DB65:$DM65))),2))</f>
        <v/>
      </c>
      <c r="BB65">
        <f>IF(AP65&lt;=0,0,ROUND(CX65+MIN(DJ65,MAX(0,$DN65-SUMPRODUCT((($BR65:$CC65&gt;BZ65)+($BR65:$CC65=BZ65)*($AT$2:$BE$2&lt;BB$2))*$DB65:$DM65))),2))</f>
        <v/>
      </c>
      <c r="BC65">
        <f>IF(AQ65&lt;=0,0,ROUND(CY65+MIN(DK65,MAX(0,$DN65-SUMPRODUCT((($BR65:$CC65&gt;CA65)+($BR65:$CC65=CA65)*($AT$2:$BE$2&lt;BC$2))*$DB65:$DM65))),2))</f>
        <v/>
      </c>
      <c r="BD65">
        <f>IF(AR65&lt;=0,0,ROUND(CZ65+MIN(DL65,MAX(0,$DN65-SUMPRODUCT((($BR65:$CC65&gt;CB65)+($BR65:$CC65=CB65)*($AT$2:$BE$2&lt;BD$2))*$DB65:$DM65))),2))</f>
        <v/>
      </c>
      <c r="BE65">
        <f>IF(AS65&lt;=0,0,ROUND(DA65+MIN(DM65,MAX(0,$DN65-SUMPRODUCT((($BR65:$CC65&gt;CC65)+($BR65:$CC65=CC65)*($AT$2:$BE$2&lt;BE$2))*$DB65:$DM65))),2))</f>
        <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c r="BR65">
        <f>ROUND(IF($A65&lt;=Debts!$M$5,Debts!$X$5,Debts!$Y$5)*100000,0)*1000000+ROUND(Debts!$Y$5*100000,0)</f>
        <v/>
      </c>
      <c r="BS65">
        <f>ROUND(IF($A65&lt;=Debts!$M$6,Debts!$X$6,Debts!$Y$6)*100000,0)*1000000+ROUND(Debts!$Y$6*100000,0)</f>
        <v/>
      </c>
      <c r="BT65">
        <f>ROUND(IF($A65&lt;=Debts!$M$7,Debts!$X$7,Debts!$Y$7)*100000,0)*1000000+ROUND(Debts!$Y$7*100000,0)</f>
        <v/>
      </c>
      <c r="BU65">
        <f>ROUND(IF($A65&lt;=Debts!$M$8,Debts!$X$8,Debts!$Y$8)*100000,0)*1000000+ROUND(Debts!$Y$8*100000,0)</f>
        <v/>
      </c>
      <c r="BV65">
        <f>ROUND(IF($A65&lt;=Debts!$M$9,Debts!$X$9,Debts!$Y$9)*100000,0)*1000000+ROUND(Debts!$Y$9*100000,0)</f>
        <v/>
      </c>
      <c r="BW65">
        <f>ROUND(IF($A65&lt;=Debts!$M$10,Debts!$X$10,Debts!$Y$10)*100000,0)*1000000+ROUND(Debts!$Y$10*100000,0)</f>
        <v/>
      </c>
      <c r="BX65">
        <f>ROUND(IF($A65&lt;=Debts!$M$11,Debts!$X$11,Debts!$Y$11)*100000,0)*1000000+ROUND(Debts!$Y$11*100000,0)</f>
        <v/>
      </c>
      <c r="BY65">
        <f>ROUND(IF($A65&lt;=Debts!$M$12,Debts!$X$12,Debts!$Y$12)*100000,0)*1000000+ROUND(Debts!$Y$12*100000,0)</f>
        <v/>
      </c>
      <c r="BZ65">
        <f>ROUND(IF($A65&lt;=Debts!$M$13,Debts!$X$13,Debts!$Y$13)*100000,0)*1000000+ROUND(Debts!$Y$13*100000,0)</f>
        <v/>
      </c>
      <c r="CA65">
        <f>ROUND(IF($A65&lt;=Debts!$M$14,Debts!$X$14,Debts!$Y$14)*100000,0)*1000000+ROUND(Debts!$Y$14*100000,0)</f>
        <v/>
      </c>
      <c r="CB65">
        <f>ROUND(IF($A65&lt;=Debts!$M$15,Debts!$X$15,Debts!$Y$15)*100000,0)*1000000+ROUND(Debts!$Y$15*100000,0)</f>
        <v/>
      </c>
      <c r="CC65">
        <f>ROUND(IF($A65&lt;=Debts!$M$16,Debts!$X$16,Debts!$Y$16)*100000,0)*1000000+ROUND(Debts!$Y$16*100000,0)</f>
        <v/>
      </c>
      <c r="CD65">
        <f>IF(OR(AH65&lt;=0,Debts!$AC$5=0,$A65&gt;Debts!$M$5),0,MIN(AH65,MAX(0,ROUNDUP(IF(Debts!$X$5=0,(BF64+J65)/(Debts!$M$5-$A65+1),BF64*(Debts!$X$5/12)/(1-(1+Debts!$X$5/12)^(-(Debts!$M$5-$A65+1)))),2)-V65)))</f>
        <v/>
      </c>
      <c r="CE65">
        <f>IF(OR(AI65&lt;=0,Debts!$AC$6=0,$A65&gt;Debts!$M$6),0,MIN(AI65,MAX(0,ROUNDUP(IF(Debts!$X$6=0,(BG64+K65)/(Debts!$M$6-$A65+1),BG64*(Debts!$X$6/12)/(1-(1+Debts!$X$6/12)^(-(Debts!$M$6-$A65+1)))),2)-W65)))</f>
        <v/>
      </c>
      <c r="CF65">
        <f>IF(OR(AJ65&lt;=0,Debts!$AC$7=0,$A65&gt;Debts!$M$7),0,MIN(AJ65,MAX(0,ROUNDUP(IF(Debts!$X$7=0,(BH64+L65)/(Debts!$M$7-$A65+1),BH64*(Debts!$X$7/12)/(1-(1+Debts!$X$7/12)^(-(Debts!$M$7-$A65+1)))),2)-X65)))</f>
        <v/>
      </c>
      <c r="CG65">
        <f>IF(OR(AK65&lt;=0,Debts!$AC$8=0,$A65&gt;Debts!$M$8),0,MIN(AK65,MAX(0,ROUNDUP(IF(Debts!$X$8=0,(BI64+M65)/(Debts!$M$8-$A65+1),BI64*(Debts!$X$8/12)/(1-(1+Debts!$X$8/12)^(-(Debts!$M$8-$A65+1)))),2)-Y65)))</f>
        <v/>
      </c>
      <c r="CH65">
        <f>IF(OR(AL65&lt;=0,Debts!$AC$9=0,$A65&gt;Debts!$M$9),0,MIN(AL65,MAX(0,ROUNDUP(IF(Debts!$X$9=0,(BJ64+N65)/(Debts!$M$9-$A65+1),BJ64*(Debts!$X$9/12)/(1-(1+Debts!$X$9/12)^(-(Debts!$M$9-$A65+1)))),2)-Z65)))</f>
        <v/>
      </c>
      <c r="CI65">
        <f>IF(OR(AM65&lt;=0,Debts!$AC$10=0,$A65&gt;Debts!$M$10),0,MIN(AM65,MAX(0,ROUNDUP(IF(Debts!$X$10=0,(BK64+O65)/(Debts!$M$10-$A65+1),BK64*(Debts!$X$10/12)/(1-(1+Debts!$X$10/12)^(-(Debts!$M$10-$A65+1)))),2)-AA65)))</f>
        <v/>
      </c>
      <c r="CJ65">
        <f>IF(OR(AN65&lt;=0,Debts!$AC$11=0,$A65&gt;Debts!$M$11),0,MIN(AN65,MAX(0,ROUNDUP(IF(Debts!$X$11=0,(BL64+P65)/(Debts!$M$11-$A65+1),BL64*(Debts!$X$11/12)/(1-(1+Debts!$X$11/12)^(-(Debts!$M$11-$A65+1)))),2)-AB65)))</f>
        <v/>
      </c>
      <c r="CK65">
        <f>IF(OR(AO65&lt;=0,Debts!$AC$12=0,$A65&gt;Debts!$M$12),0,MIN(AO65,MAX(0,ROUNDUP(IF(Debts!$X$12=0,(BM64+Q65)/(Debts!$M$12-$A65+1),BM64*(Debts!$X$12/12)/(1-(1+Debts!$X$12/12)^(-(Debts!$M$12-$A65+1)))),2)-AC65)))</f>
        <v/>
      </c>
      <c r="CL65">
        <f>IF(OR(AP65&lt;=0,Debts!$AC$13=0,$A65&gt;Debts!$M$13),0,MIN(AP65,MAX(0,ROUNDUP(IF(Debts!$X$13=0,(BN64+R65)/(Debts!$M$13-$A65+1),BN64*(Debts!$X$13/12)/(1-(1+Debts!$X$13/12)^(-(Debts!$M$13-$A65+1)))),2)-AD65)))</f>
        <v/>
      </c>
      <c r="CM65">
        <f>IF(OR(AQ65&lt;=0,Debts!$AC$14=0,$A65&gt;Debts!$M$14),0,MIN(AQ65,MAX(0,ROUNDUP(IF(Debts!$X$14=0,(BO64+S65)/(Debts!$M$14-$A65+1),BO64*(Debts!$X$14/12)/(1-(1+Debts!$X$14/12)^(-(Debts!$M$14-$A65+1)))),2)-AE65)))</f>
        <v/>
      </c>
      <c r="CN65">
        <f>IF(OR(AR65&lt;=0,Debts!$AC$15=0,$A65&gt;Debts!$M$15),0,MIN(AR65,MAX(0,ROUNDUP(IF(Debts!$X$15=0,(BP64+T65)/(Debts!$M$15-$A65+1),BP64*(Debts!$X$15/12)/(1-(1+Debts!$X$15/12)^(-(Debts!$M$15-$A65+1)))),2)-AF65)))</f>
        <v/>
      </c>
      <c r="CO65">
        <f>IF(OR(AS65&lt;=0,Debts!$AC$16=0,$A65&gt;Debts!$M$16),0,MIN(AS65,MAX(0,ROUNDUP(IF(Debts!$X$16=0,(BQ64+U65)/(Debts!$M$16-$A65+1),BQ64*(Debts!$X$16/12)/(1-(1+Debts!$X$16/12)^(-(Debts!$M$16-$A65+1)))),2)-AG65)))</f>
        <v/>
      </c>
      <c r="CP65">
        <f>IF(CD65&lt;=0,0,ROUND(MIN(CD65,MAX(0,$F65-SUMPRODUCT(($AT$3:$BE$3&lt;AT$3)*$CD65:$CO65))),2))</f>
        <v/>
      </c>
      <c r="CQ65">
        <f>IF(CE65&lt;=0,0,ROUND(MIN(CE65,MAX(0,$F65-SUMPRODUCT(($AT$3:$BE$3&lt;AU$3)*$CD65:$CO65))),2))</f>
        <v/>
      </c>
      <c r="CR65">
        <f>IF(CF65&lt;=0,0,ROUND(MIN(CF65,MAX(0,$F65-SUMPRODUCT(($AT$3:$BE$3&lt;AV$3)*$CD65:$CO65))),2))</f>
        <v/>
      </c>
      <c r="CS65">
        <f>IF(CG65&lt;=0,0,ROUND(MIN(CG65,MAX(0,$F65-SUMPRODUCT(($AT$3:$BE$3&lt;AW$3)*$CD65:$CO65))),2))</f>
        <v/>
      </c>
      <c r="CT65">
        <f>IF(CH65&lt;=0,0,ROUND(MIN(CH65,MAX(0,$F65-SUMPRODUCT(($AT$3:$BE$3&lt;AX$3)*$CD65:$CO65))),2))</f>
        <v/>
      </c>
      <c r="CU65">
        <f>IF(CI65&lt;=0,0,ROUND(MIN(CI65,MAX(0,$F65-SUMPRODUCT(($AT$3:$BE$3&lt;AY$3)*$CD65:$CO65))),2))</f>
        <v/>
      </c>
      <c r="CV65">
        <f>IF(CJ65&lt;=0,0,ROUND(MIN(CJ65,MAX(0,$F65-SUMPRODUCT(($AT$3:$BE$3&lt;AZ$3)*$CD65:$CO65))),2))</f>
        <v/>
      </c>
      <c r="CW65">
        <f>IF(CK65&lt;=0,0,ROUND(MIN(CK65,MAX(0,$F65-SUMPRODUCT(($AT$3:$BE$3&lt;BA$3)*$CD65:$CO65))),2))</f>
        <v/>
      </c>
      <c r="CX65">
        <f>IF(CL65&lt;=0,0,ROUND(MIN(CL65,MAX(0,$F65-SUMPRODUCT(($AT$3:$BE$3&lt;BB$3)*$CD65:$CO65))),2))</f>
        <v/>
      </c>
      <c r="CY65">
        <f>IF(CM65&lt;=0,0,ROUND(MIN(CM65,MAX(0,$F65-SUMPRODUCT(($AT$3:$BE$3&lt;BC$3)*$CD65:$CO65))),2))</f>
        <v/>
      </c>
      <c r="CZ65">
        <f>IF(CN65&lt;=0,0,ROUND(MIN(CN65,MAX(0,$F65-SUMPRODUCT(($AT$3:$BE$3&lt;BD$3)*$CD65:$CO65))),2))</f>
        <v/>
      </c>
      <c r="DA65">
        <f>IF(CO65&lt;=0,0,ROUND(MIN(CO65,MAX(0,$F65-SUMPRODUCT(($AT$3:$BE$3&lt;BE$3)*$CD65:$CO65))),2))</f>
        <v/>
      </c>
      <c r="DB65">
        <f>ROUND(AH65-CP65,2)</f>
        <v/>
      </c>
      <c r="DC65">
        <f>ROUND(AI65-CQ65,2)</f>
        <v/>
      </c>
      <c r="DD65">
        <f>ROUND(AJ65-CR65,2)</f>
        <v/>
      </c>
      <c r="DE65">
        <f>ROUND(AK65-CS65,2)</f>
        <v/>
      </c>
      <c r="DF65">
        <f>ROUND(AL65-CT65,2)</f>
        <v/>
      </c>
      <c r="DG65">
        <f>ROUND(AM65-CU65,2)</f>
        <v/>
      </c>
      <c r="DH65">
        <f>ROUND(AN65-CV65,2)</f>
        <v/>
      </c>
      <c r="DI65">
        <f>ROUND(AO65-CW65,2)</f>
        <v/>
      </c>
      <c r="DJ65">
        <f>ROUND(AP65-CX65,2)</f>
        <v/>
      </c>
      <c r="DK65">
        <f>ROUND(AQ65-CY65,2)</f>
        <v/>
      </c>
      <c r="DL65">
        <f>ROUND(AR65-CZ65,2)</f>
        <v/>
      </c>
      <c r="DM65">
        <f>ROUND(AS65-DA65,2)</f>
        <v/>
      </c>
      <c r="DN65">
        <f>MAX(0,ROUND($F65-SUM(CP65:DA65),2))</f>
        <v/>
      </c>
    </row>
    <row r="66">
      <c r="A66" t="n">
        <v>61</v>
      </c>
      <c r="B66" s="29">
        <f>Months!B66</f>
        <v/>
      </c>
      <c r="C66">
        <f>Months!C66</f>
        <v/>
      </c>
      <c r="D66">
        <f>Months!D66</f>
        <v/>
      </c>
      <c r="E66">
        <f>SUM(V66:AG66)</f>
        <v/>
      </c>
      <c r="F66">
        <f>MAX(0,ROUND(C66+D66-E66,2))</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f>IF(AH66&lt;=0,0,ROUND(CP66+MIN(DB66,MAX(0,$DN66-SUMPRODUCT((($BR66:$CC66&gt;BR66)+($BR66:$CC66=BR66)*($AT$2:$BE$2&lt;AT$2))*$DB66:$DM66))),2))</f>
        <v/>
      </c>
      <c r="AU66">
        <f>IF(AI66&lt;=0,0,ROUND(CQ66+MIN(DC66,MAX(0,$DN66-SUMPRODUCT((($BR66:$CC66&gt;BS66)+($BR66:$CC66=BS66)*($AT$2:$BE$2&lt;AU$2))*$DB66:$DM66))),2))</f>
        <v/>
      </c>
      <c r="AV66">
        <f>IF(AJ66&lt;=0,0,ROUND(CR66+MIN(DD66,MAX(0,$DN66-SUMPRODUCT((($BR66:$CC66&gt;BT66)+($BR66:$CC66=BT66)*($AT$2:$BE$2&lt;AV$2))*$DB66:$DM66))),2))</f>
        <v/>
      </c>
      <c r="AW66">
        <f>IF(AK66&lt;=0,0,ROUND(CS66+MIN(DE66,MAX(0,$DN66-SUMPRODUCT((($BR66:$CC66&gt;BU66)+($BR66:$CC66=BU66)*($AT$2:$BE$2&lt;AW$2))*$DB66:$DM66))),2))</f>
        <v/>
      </c>
      <c r="AX66">
        <f>IF(AL66&lt;=0,0,ROUND(CT66+MIN(DF66,MAX(0,$DN66-SUMPRODUCT((($BR66:$CC66&gt;BV66)+($BR66:$CC66=BV66)*($AT$2:$BE$2&lt;AX$2))*$DB66:$DM66))),2))</f>
        <v/>
      </c>
      <c r="AY66">
        <f>IF(AM66&lt;=0,0,ROUND(CU66+MIN(DG66,MAX(0,$DN66-SUMPRODUCT((($BR66:$CC66&gt;BW66)+($BR66:$CC66=BW66)*($AT$2:$BE$2&lt;AY$2))*$DB66:$DM66))),2))</f>
        <v/>
      </c>
      <c r="AZ66">
        <f>IF(AN66&lt;=0,0,ROUND(CV66+MIN(DH66,MAX(0,$DN66-SUMPRODUCT((($BR66:$CC66&gt;BX66)+($BR66:$CC66=BX66)*($AT$2:$BE$2&lt;AZ$2))*$DB66:$DM66))),2))</f>
        <v/>
      </c>
      <c r="BA66">
        <f>IF(AO66&lt;=0,0,ROUND(CW66+MIN(DI66,MAX(0,$DN66-SUMPRODUCT((($BR66:$CC66&gt;BY66)+($BR66:$CC66=BY66)*($AT$2:$BE$2&lt;BA$2))*$DB66:$DM66))),2))</f>
        <v/>
      </c>
      <c r="BB66">
        <f>IF(AP66&lt;=0,0,ROUND(CX66+MIN(DJ66,MAX(0,$DN66-SUMPRODUCT((($BR66:$CC66&gt;BZ66)+($BR66:$CC66=BZ66)*($AT$2:$BE$2&lt;BB$2))*$DB66:$DM66))),2))</f>
        <v/>
      </c>
      <c r="BC66">
        <f>IF(AQ66&lt;=0,0,ROUND(CY66+MIN(DK66,MAX(0,$DN66-SUMPRODUCT((($BR66:$CC66&gt;CA66)+($BR66:$CC66=CA66)*($AT$2:$BE$2&lt;BC$2))*$DB66:$DM66))),2))</f>
        <v/>
      </c>
      <c r="BD66">
        <f>IF(AR66&lt;=0,0,ROUND(CZ66+MIN(DL66,MAX(0,$DN66-SUMPRODUCT((($BR66:$CC66&gt;CB66)+($BR66:$CC66=CB66)*($AT$2:$BE$2&lt;BD$2))*$DB66:$DM66))),2))</f>
        <v/>
      </c>
      <c r="BE66">
        <f>IF(AS66&lt;=0,0,ROUND(DA66+MIN(DM66,MAX(0,$DN66-SUMPRODUCT((($BR66:$CC66&gt;CC66)+($BR66:$CC66=CC66)*($AT$2:$BE$2&lt;BE$2))*$DB66:$DM66))),2))</f>
        <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c r="BR66">
        <f>ROUND(IF($A66&lt;=Debts!$M$5,Debts!$X$5,Debts!$Y$5)*100000,0)*1000000+ROUND(Debts!$Y$5*100000,0)</f>
        <v/>
      </c>
      <c r="BS66">
        <f>ROUND(IF($A66&lt;=Debts!$M$6,Debts!$X$6,Debts!$Y$6)*100000,0)*1000000+ROUND(Debts!$Y$6*100000,0)</f>
        <v/>
      </c>
      <c r="BT66">
        <f>ROUND(IF($A66&lt;=Debts!$M$7,Debts!$X$7,Debts!$Y$7)*100000,0)*1000000+ROUND(Debts!$Y$7*100000,0)</f>
        <v/>
      </c>
      <c r="BU66">
        <f>ROUND(IF($A66&lt;=Debts!$M$8,Debts!$X$8,Debts!$Y$8)*100000,0)*1000000+ROUND(Debts!$Y$8*100000,0)</f>
        <v/>
      </c>
      <c r="BV66">
        <f>ROUND(IF($A66&lt;=Debts!$M$9,Debts!$X$9,Debts!$Y$9)*100000,0)*1000000+ROUND(Debts!$Y$9*100000,0)</f>
        <v/>
      </c>
      <c r="BW66">
        <f>ROUND(IF($A66&lt;=Debts!$M$10,Debts!$X$10,Debts!$Y$10)*100000,0)*1000000+ROUND(Debts!$Y$10*100000,0)</f>
        <v/>
      </c>
      <c r="BX66">
        <f>ROUND(IF($A66&lt;=Debts!$M$11,Debts!$X$11,Debts!$Y$11)*100000,0)*1000000+ROUND(Debts!$Y$11*100000,0)</f>
        <v/>
      </c>
      <c r="BY66">
        <f>ROUND(IF($A66&lt;=Debts!$M$12,Debts!$X$12,Debts!$Y$12)*100000,0)*1000000+ROUND(Debts!$Y$12*100000,0)</f>
        <v/>
      </c>
      <c r="BZ66">
        <f>ROUND(IF($A66&lt;=Debts!$M$13,Debts!$X$13,Debts!$Y$13)*100000,0)*1000000+ROUND(Debts!$Y$13*100000,0)</f>
        <v/>
      </c>
      <c r="CA66">
        <f>ROUND(IF($A66&lt;=Debts!$M$14,Debts!$X$14,Debts!$Y$14)*100000,0)*1000000+ROUND(Debts!$Y$14*100000,0)</f>
        <v/>
      </c>
      <c r="CB66">
        <f>ROUND(IF($A66&lt;=Debts!$M$15,Debts!$X$15,Debts!$Y$15)*100000,0)*1000000+ROUND(Debts!$Y$15*100000,0)</f>
        <v/>
      </c>
      <c r="CC66">
        <f>ROUND(IF($A66&lt;=Debts!$M$16,Debts!$X$16,Debts!$Y$16)*100000,0)*1000000+ROUND(Debts!$Y$16*100000,0)</f>
        <v/>
      </c>
      <c r="CD66">
        <f>IF(OR(AH66&lt;=0,Debts!$AC$5=0,$A66&gt;Debts!$M$5),0,MIN(AH66,MAX(0,ROUNDUP(IF(Debts!$X$5=0,(BF65+J66)/(Debts!$M$5-$A66+1),BF65*(Debts!$X$5/12)/(1-(1+Debts!$X$5/12)^(-(Debts!$M$5-$A66+1)))),2)-V66)))</f>
        <v/>
      </c>
      <c r="CE66">
        <f>IF(OR(AI66&lt;=0,Debts!$AC$6=0,$A66&gt;Debts!$M$6),0,MIN(AI66,MAX(0,ROUNDUP(IF(Debts!$X$6=0,(BG65+K66)/(Debts!$M$6-$A66+1),BG65*(Debts!$X$6/12)/(1-(1+Debts!$X$6/12)^(-(Debts!$M$6-$A66+1)))),2)-W66)))</f>
        <v/>
      </c>
      <c r="CF66">
        <f>IF(OR(AJ66&lt;=0,Debts!$AC$7=0,$A66&gt;Debts!$M$7),0,MIN(AJ66,MAX(0,ROUNDUP(IF(Debts!$X$7=0,(BH65+L66)/(Debts!$M$7-$A66+1),BH65*(Debts!$X$7/12)/(1-(1+Debts!$X$7/12)^(-(Debts!$M$7-$A66+1)))),2)-X66)))</f>
        <v/>
      </c>
      <c r="CG66">
        <f>IF(OR(AK66&lt;=0,Debts!$AC$8=0,$A66&gt;Debts!$M$8),0,MIN(AK66,MAX(0,ROUNDUP(IF(Debts!$X$8=0,(BI65+M66)/(Debts!$M$8-$A66+1),BI65*(Debts!$X$8/12)/(1-(1+Debts!$X$8/12)^(-(Debts!$M$8-$A66+1)))),2)-Y66)))</f>
        <v/>
      </c>
      <c r="CH66">
        <f>IF(OR(AL66&lt;=0,Debts!$AC$9=0,$A66&gt;Debts!$M$9),0,MIN(AL66,MAX(0,ROUNDUP(IF(Debts!$X$9=0,(BJ65+N66)/(Debts!$M$9-$A66+1),BJ65*(Debts!$X$9/12)/(1-(1+Debts!$X$9/12)^(-(Debts!$M$9-$A66+1)))),2)-Z66)))</f>
        <v/>
      </c>
      <c r="CI66">
        <f>IF(OR(AM66&lt;=0,Debts!$AC$10=0,$A66&gt;Debts!$M$10),0,MIN(AM66,MAX(0,ROUNDUP(IF(Debts!$X$10=0,(BK65+O66)/(Debts!$M$10-$A66+1),BK65*(Debts!$X$10/12)/(1-(1+Debts!$X$10/12)^(-(Debts!$M$10-$A66+1)))),2)-AA66)))</f>
        <v/>
      </c>
      <c r="CJ66">
        <f>IF(OR(AN66&lt;=0,Debts!$AC$11=0,$A66&gt;Debts!$M$11),0,MIN(AN66,MAX(0,ROUNDUP(IF(Debts!$X$11=0,(BL65+P66)/(Debts!$M$11-$A66+1),BL65*(Debts!$X$11/12)/(1-(1+Debts!$X$11/12)^(-(Debts!$M$11-$A66+1)))),2)-AB66)))</f>
        <v/>
      </c>
      <c r="CK66">
        <f>IF(OR(AO66&lt;=0,Debts!$AC$12=0,$A66&gt;Debts!$M$12),0,MIN(AO66,MAX(0,ROUNDUP(IF(Debts!$X$12=0,(BM65+Q66)/(Debts!$M$12-$A66+1),BM65*(Debts!$X$12/12)/(1-(1+Debts!$X$12/12)^(-(Debts!$M$12-$A66+1)))),2)-AC66)))</f>
        <v/>
      </c>
      <c r="CL66">
        <f>IF(OR(AP66&lt;=0,Debts!$AC$13=0,$A66&gt;Debts!$M$13),0,MIN(AP66,MAX(0,ROUNDUP(IF(Debts!$X$13=0,(BN65+R66)/(Debts!$M$13-$A66+1),BN65*(Debts!$X$13/12)/(1-(1+Debts!$X$13/12)^(-(Debts!$M$13-$A66+1)))),2)-AD66)))</f>
        <v/>
      </c>
      <c r="CM66">
        <f>IF(OR(AQ66&lt;=0,Debts!$AC$14=0,$A66&gt;Debts!$M$14),0,MIN(AQ66,MAX(0,ROUNDUP(IF(Debts!$X$14=0,(BO65+S66)/(Debts!$M$14-$A66+1),BO65*(Debts!$X$14/12)/(1-(1+Debts!$X$14/12)^(-(Debts!$M$14-$A66+1)))),2)-AE66)))</f>
        <v/>
      </c>
      <c r="CN66">
        <f>IF(OR(AR66&lt;=0,Debts!$AC$15=0,$A66&gt;Debts!$M$15),0,MIN(AR66,MAX(0,ROUNDUP(IF(Debts!$X$15=0,(BP65+T66)/(Debts!$M$15-$A66+1),BP65*(Debts!$X$15/12)/(1-(1+Debts!$X$15/12)^(-(Debts!$M$15-$A66+1)))),2)-AF66)))</f>
        <v/>
      </c>
      <c r="CO66">
        <f>IF(OR(AS66&lt;=0,Debts!$AC$16=0,$A66&gt;Debts!$M$16),0,MIN(AS66,MAX(0,ROUNDUP(IF(Debts!$X$16=0,(BQ65+U66)/(Debts!$M$16-$A66+1),BQ65*(Debts!$X$16/12)/(1-(1+Debts!$X$16/12)^(-(Debts!$M$16-$A66+1)))),2)-AG66)))</f>
        <v/>
      </c>
      <c r="CP66">
        <f>IF(CD66&lt;=0,0,ROUND(MIN(CD66,MAX(0,$F66-SUMPRODUCT(($AT$3:$BE$3&lt;AT$3)*$CD66:$CO66))),2))</f>
        <v/>
      </c>
      <c r="CQ66">
        <f>IF(CE66&lt;=0,0,ROUND(MIN(CE66,MAX(0,$F66-SUMPRODUCT(($AT$3:$BE$3&lt;AU$3)*$CD66:$CO66))),2))</f>
        <v/>
      </c>
      <c r="CR66">
        <f>IF(CF66&lt;=0,0,ROUND(MIN(CF66,MAX(0,$F66-SUMPRODUCT(($AT$3:$BE$3&lt;AV$3)*$CD66:$CO66))),2))</f>
        <v/>
      </c>
      <c r="CS66">
        <f>IF(CG66&lt;=0,0,ROUND(MIN(CG66,MAX(0,$F66-SUMPRODUCT(($AT$3:$BE$3&lt;AW$3)*$CD66:$CO66))),2))</f>
        <v/>
      </c>
      <c r="CT66">
        <f>IF(CH66&lt;=0,0,ROUND(MIN(CH66,MAX(0,$F66-SUMPRODUCT(($AT$3:$BE$3&lt;AX$3)*$CD66:$CO66))),2))</f>
        <v/>
      </c>
      <c r="CU66">
        <f>IF(CI66&lt;=0,0,ROUND(MIN(CI66,MAX(0,$F66-SUMPRODUCT(($AT$3:$BE$3&lt;AY$3)*$CD66:$CO66))),2))</f>
        <v/>
      </c>
      <c r="CV66">
        <f>IF(CJ66&lt;=0,0,ROUND(MIN(CJ66,MAX(0,$F66-SUMPRODUCT(($AT$3:$BE$3&lt;AZ$3)*$CD66:$CO66))),2))</f>
        <v/>
      </c>
      <c r="CW66">
        <f>IF(CK66&lt;=0,0,ROUND(MIN(CK66,MAX(0,$F66-SUMPRODUCT(($AT$3:$BE$3&lt;BA$3)*$CD66:$CO66))),2))</f>
        <v/>
      </c>
      <c r="CX66">
        <f>IF(CL66&lt;=0,0,ROUND(MIN(CL66,MAX(0,$F66-SUMPRODUCT(($AT$3:$BE$3&lt;BB$3)*$CD66:$CO66))),2))</f>
        <v/>
      </c>
      <c r="CY66">
        <f>IF(CM66&lt;=0,0,ROUND(MIN(CM66,MAX(0,$F66-SUMPRODUCT(($AT$3:$BE$3&lt;BC$3)*$CD66:$CO66))),2))</f>
        <v/>
      </c>
      <c r="CZ66">
        <f>IF(CN66&lt;=0,0,ROUND(MIN(CN66,MAX(0,$F66-SUMPRODUCT(($AT$3:$BE$3&lt;BD$3)*$CD66:$CO66))),2))</f>
        <v/>
      </c>
      <c r="DA66">
        <f>IF(CO66&lt;=0,0,ROUND(MIN(CO66,MAX(0,$F66-SUMPRODUCT(($AT$3:$BE$3&lt;BE$3)*$CD66:$CO66))),2))</f>
        <v/>
      </c>
      <c r="DB66">
        <f>ROUND(AH66-CP66,2)</f>
        <v/>
      </c>
      <c r="DC66">
        <f>ROUND(AI66-CQ66,2)</f>
        <v/>
      </c>
      <c r="DD66">
        <f>ROUND(AJ66-CR66,2)</f>
        <v/>
      </c>
      <c r="DE66">
        <f>ROUND(AK66-CS66,2)</f>
        <v/>
      </c>
      <c r="DF66">
        <f>ROUND(AL66-CT66,2)</f>
        <v/>
      </c>
      <c r="DG66">
        <f>ROUND(AM66-CU66,2)</f>
        <v/>
      </c>
      <c r="DH66">
        <f>ROUND(AN66-CV66,2)</f>
        <v/>
      </c>
      <c r="DI66">
        <f>ROUND(AO66-CW66,2)</f>
        <v/>
      </c>
      <c r="DJ66">
        <f>ROUND(AP66-CX66,2)</f>
        <v/>
      </c>
      <c r="DK66">
        <f>ROUND(AQ66-CY66,2)</f>
        <v/>
      </c>
      <c r="DL66">
        <f>ROUND(AR66-CZ66,2)</f>
        <v/>
      </c>
      <c r="DM66">
        <f>ROUND(AS66-DA66,2)</f>
        <v/>
      </c>
      <c r="DN66">
        <f>MAX(0,ROUND($F66-SUM(CP66:DA66),2))</f>
        <v/>
      </c>
    </row>
    <row r="67">
      <c r="A67" t="n">
        <v>62</v>
      </c>
      <c r="B67" s="29">
        <f>Months!B67</f>
        <v/>
      </c>
      <c r="C67">
        <f>Months!C67</f>
        <v/>
      </c>
      <c r="D67">
        <f>Months!D67</f>
        <v/>
      </c>
      <c r="E67">
        <f>SUM(V67:AG67)</f>
        <v/>
      </c>
      <c r="F67">
        <f>MAX(0,ROUND(C67+D67-E67,2))</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f>IF(AH67&lt;=0,0,ROUND(CP67+MIN(DB67,MAX(0,$DN67-SUMPRODUCT((($BR67:$CC67&gt;BR67)+($BR67:$CC67=BR67)*($AT$2:$BE$2&lt;AT$2))*$DB67:$DM67))),2))</f>
        <v/>
      </c>
      <c r="AU67">
        <f>IF(AI67&lt;=0,0,ROUND(CQ67+MIN(DC67,MAX(0,$DN67-SUMPRODUCT((($BR67:$CC67&gt;BS67)+($BR67:$CC67=BS67)*($AT$2:$BE$2&lt;AU$2))*$DB67:$DM67))),2))</f>
        <v/>
      </c>
      <c r="AV67">
        <f>IF(AJ67&lt;=0,0,ROUND(CR67+MIN(DD67,MAX(0,$DN67-SUMPRODUCT((($BR67:$CC67&gt;BT67)+($BR67:$CC67=BT67)*($AT$2:$BE$2&lt;AV$2))*$DB67:$DM67))),2))</f>
        <v/>
      </c>
      <c r="AW67">
        <f>IF(AK67&lt;=0,0,ROUND(CS67+MIN(DE67,MAX(0,$DN67-SUMPRODUCT((($BR67:$CC67&gt;BU67)+($BR67:$CC67=BU67)*($AT$2:$BE$2&lt;AW$2))*$DB67:$DM67))),2))</f>
        <v/>
      </c>
      <c r="AX67">
        <f>IF(AL67&lt;=0,0,ROUND(CT67+MIN(DF67,MAX(0,$DN67-SUMPRODUCT((($BR67:$CC67&gt;BV67)+($BR67:$CC67=BV67)*($AT$2:$BE$2&lt;AX$2))*$DB67:$DM67))),2))</f>
        <v/>
      </c>
      <c r="AY67">
        <f>IF(AM67&lt;=0,0,ROUND(CU67+MIN(DG67,MAX(0,$DN67-SUMPRODUCT((($BR67:$CC67&gt;BW67)+($BR67:$CC67=BW67)*($AT$2:$BE$2&lt;AY$2))*$DB67:$DM67))),2))</f>
        <v/>
      </c>
      <c r="AZ67">
        <f>IF(AN67&lt;=0,0,ROUND(CV67+MIN(DH67,MAX(0,$DN67-SUMPRODUCT((($BR67:$CC67&gt;BX67)+($BR67:$CC67=BX67)*($AT$2:$BE$2&lt;AZ$2))*$DB67:$DM67))),2))</f>
        <v/>
      </c>
      <c r="BA67">
        <f>IF(AO67&lt;=0,0,ROUND(CW67+MIN(DI67,MAX(0,$DN67-SUMPRODUCT((($BR67:$CC67&gt;BY67)+($BR67:$CC67=BY67)*($AT$2:$BE$2&lt;BA$2))*$DB67:$DM67))),2))</f>
        <v/>
      </c>
      <c r="BB67">
        <f>IF(AP67&lt;=0,0,ROUND(CX67+MIN(DJ67,MAX(0,$DN67-SUMPRODUCT((($BR67:$CC67&gt;BZ67)+($BR67:$CC67=BZ67)*($AT$2:$BE$2&lt;BB$2))*$DB67:$DM67))),2))</f>
        <v/>
      </c>
      <c r="BC67">
        <f>IF(AQ67&lt;=0,0,ROUND(CY67+MIN(DK67,MAX(0,$DN67-SUMPRODUCT((($BR67:$CC67&gt;CA67)+($BR67:$CC67=CA67)*($AT$2:$BE$2&lt;BC$2))*$DB67:$DM67))),2))</f>
        <v/>
      </c>
      <c r="BD67">
        <f>IF(AR67&lt;=0,0,ROUND(CZ67+MIN(DL67,MAX(0,$DN67-SUMPRODUCT((($BR67:$CC67&gt;CB67)+($BR67:$CC67=CB67)*($AT$2:$BE$2&lt;BD$2))*$DB67:$DM67))),2))</f>
        <v/>
      </c>
      <c r="BE67">
        <f>IF(AS67&lt;=0,0,ROUND(DA67+MIN(DM67,MAX(0,$DN67-SUMPRODUCT((($BR67:$CC67&gt;CC67)+($BR67:$CC67=CC67)*($AT$2:$BE$2&lt;BE$2))*$DB67:$DM67))),2))</f>
        <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c r="BR67">
        <f>ROUND(IF($A67&lt;=Debts!$M$5,Debts!$X$5,Debts!$Y$5)*100000,0)*1000000+ROUND(Debts!$Y$5*100000,0)</f>
        <v/>
      </c>
      <c r="BS67">
        <f>ROUND(IF($A67&lt;=Debts!$M$6,Debts!$X$6,Debts!$Y$6)*100000,0)*1000000+ROUND(Debts!$Y$6*100000,0)</f>
        <v/>
      </c>
      <c r="BT67">
        <f>ROUND(IF($A67&lt;=Debts!$M$7,Debts!$X$7,Debts!$Y$7)*100000,0)*1000000+ROUND(Debts!$Y$7*100000,0)</f>
        <v/>
      </c>
      <c r="BU67">
        <f>ROUND(IF($A67&lt;=Debts!$M$8,Debts!$X$8,Debts!$Y$8)*100000,0)*1000000+ROUND(Debts!$Y$8*100000,0)</f>
        <v/>
      </c>
      <c r="BV67">
        <f>ROUND(IF($A67&lt;=Debts!$M$9,Debts!$X$9,Debts!$Y$9)*100000,0)*1000000+ROUND(Debts!$Y$9*100000,0)</f>
        <v/>
      </c>
      <c r="BW67">
        <f>ROUND(IF($A67&lt;=Debts!$M$10,Debts!$X$10,Debts!$Y$10)*100000,0)*1000000+ROUND(Debts!$Y$10*100000,0)</f>
        <v/>
      </c>
      <c r="BX67">
        <f>ROUND(IF($A67&lt;=Debts!$M$11,Debts!$X$11,Debts!$Y$11)*100000,0)*1000000+ROUND(Debts!$Y$11*100000,0)</f>
        <v/>
      </c>
      <c r="BY67">
        <f>ROUND(IF($A67&lt;=Debts!$M$12,Debts!$X$12,Debts!$Y$12)*100000,0)*1000000+ROUND(Debts!$Y$12*100000,0)</f>
        <v/>
      </c>
      <c r="BZ67">
        <f>ROUND(IF($A67&lt;=Debts!$M$13,Debts!$X$13,Debts!$Y$13)*100000,0)*1000000+ROUND(Debts!$Y$13*100000,0)</f>
        <v/>
      </c>
      <c r="CA67">
        <f>ROUND(IF($A67&lt;=Debts!$M$14,Debts!$X$14,Debts!$Y$14)*100000,0)*1000000+ROUND(Debts!$Y$14*100000,0)</f>
        <v/>
      </c>
      <c r="CB67">
        <f>ROUND(IF($A67&lt;=Debts!$M$15,Debts!$X$15,Debts!$Y$15)*100000,0)*1000000+ROUND(Debts!$Y$15*100000,0)</f>
        <v/>
      </c>
      <c r="CC67">
        <f>ROUND(IF($A67&lt;=Debts!$M$16,Debts!$X$16,Debts!$Y$16)*100000,0)*1000000+ROUND(Debts!$Y$16*100000,0)</f>
        <v/>
      </c>
      <c r="CD67">
        <f>IF(OR(AH67&lt;=0,Debts!$AC$5=0,$A67&gt;Debts!$M$5),0,MIN(AH67,MAX(0,ROUNDUP(IF(Debts!$X$5=0,(BF66+J67)/(Debts!$M$5-$A67+1),BF66*(Debts!$X$5/12)/(1-(1+Debts!$X$5/12)^(-(Debts!$M$5-$A67+1)))),2)-V67)))</f>
        <v/>
      </c>
      <c r="CE67">
        <f>IF(OR(AI67&lt;=0,Debts!$AC$6=0,$A67&gt;Debts!$M$6),0,MIN(AI67,MAX(0,ROUNDUP(IF(Debts!$X$6=0,(BG66+K67)/(Debts!$M$6-$A67+1),BG66*(Debts!$X$6/12)/(1-(1+Debts!$X$6/12)^(-(Debts!$M$6-$A67+1)))),2)-W67)))</f>
        <v/>
      </c>
      <c r="CF67">
        <f>IF(OR(AJ67&lt;=0,Debts!$AC$7=0,$A67&gt;Debts!$M$7),0,MIN(AJ67,MAX(0,ROUNDUP(IF(Debts!$X$7=0,(BH66+L67)/(Debts!$M$7-$A67+1),BH66*(Debts!$X$7/12)/(1-(1+Debts!$X$7/12)^(-(Debts!$M$7-$A67+1)))),2)-X67)))</f>
        <v/>
      </c>
      <c r="CG67">
        <f>IF(OR(AK67&lt;=0,Debts!$AC$8=0,$A67&gt;Debts!$M$8),0,MIN(AK67,MAX(0,ROUNDUP(IF(Debts!$X$8=0,(BI66+M67)/(Debts!$M$8-$A67+1),BI66*(Debts!$X$8/12)/(1-(1+Debts!$X$8/12)^(-(Debts!$M$8-$A67+1)))),2)-Y67)))</f>
        <v/>
      </c>
      <c r="CH67">
        <f>IF(OR(AL67&lt;=0,Debts!$AC$9=0,$A67&gt;Debts!$M$9),0,MIN(AL67,MAX(0,ROUNDUP(IF(Debts!$X$9=0,(BJ66+N67)/(Debts!$M$9-$A67+1),BJ66*(Debts!$X$9/12)/(1-(1+Debts!$X$9/12)^(-(Debts!$M$9-$A67+1)))),2)-Z67)))</f>
        <v/>
      </c>
      <c r="CI67">
        <f>IF(OR(AM67&lt;=0,Debts!$AC$10=0,$A67&gt;Debts!$M$10),0,MIN(AM67,MAX(0,ROUNDUP(IF(Debts!$X$10=0,(BK66+O67)/(Debts!$M$10-$A67+1),BK66*(Debts!$X$10/12)/(1-(1+Debts!$X$10/12)^(-(Debts!$M$10-$A67+1)))),2)-AA67)))</f>
        <v/>
      </c>
      <c r="CJ67">
        <f>IF(OR(AN67&lt;=0,Debts!$AC$11=0,$A67&gt;Debts!$M$11),0,MIN(AN67,MAX(0,ROUNDUP(IF(Debts!$X$11=0,(BL66+P67)/(Debts!$M$11-$A67+1),BL66*(Debts!$X$11/12)/(1-(1+Debts!$X$11/12)^(-(Debts!$M$11-$A67+1)))),2)-AB67)))</f>
        <v/>
      </c>
      <c r="CK67">
        <f>IF(OR(AO67&lt;=0,Debts!$AC$12=0,$A67&gt;Debts!$M$12),0,MIN(AO67,MAX(0,ROUNDUP(IF(Debts!$X$12=0,(BM66+Q67)/(Debts!$M$12-$A67+1),BM66*(Debts!$X$12/12)/(1-(1+Debts!$X$12/12)^(-(Debts!$M$12-$A67+1)))),2)-AC67)))</f>
        <v/>
      </c>
      <c r="CL67">
        <f>IF(OR(AP67&lt;=0,Debts!$AC$13=0,$A67&gt;Debts!$M$13),0,MIN(AP67,MAX(0,ROUNDUP(IF(Debts!$X$13=0,(BN66+R67)/(Debts!$M$13-$A67+1),BN66*(Debts!$X$13/12)/(1-(1+Debts!$X$13/12)^(-(Debts!$M$13-$A67+1)))),2)-AD67)))</f>
        <v/>
      </c>
      <c r="CM67">
        <f>IF(OR(AQ67&lt;=0,Debts!$AC$14=0,$A67&gt;Debts!$M$14),0,MIN(AQ67,MAX(0,ROUNDUP(IF(Debts!$X$14=0,(BO66+S67)/(Debts!$M$14-$A67+1),BO66*(Debts!$X$14/12)/(1-(1+Debts!$X$14/12)^(-(Debts!$M$14-$A67+1)))),2)-AE67)))</f>
        <v/>
      </c>
      <c r="CN67">
        <f>IF(OR(AR67&lt;=0,Debts!$AC$15=0,$A67&gt;Debts!$M$15),0,MIN(AR67,MAX(0,ROUNDUP(IF(Debts!$X$15=0,(BP66+T67)/(Debts!$M$15-$A67+1),BP66*(Debts!$X$15/12)/(1-(1+Debts!$X$15/12)^(-(Debts!$M$15-$A67+1)))),2)-AF67)))</f>
        <v/>
      </c>
      <c r="CO67">
        <f>IF(OR(AS67&lt;=0,Debts!$AC$16=0,$A67&gt;Debts!$M$16),0,MIN(AS67,MAX(0,ROUNDUP(IF(Debts!$X$16=0,(BQ66+U67)/(Debts!$M$16-$A67+1),BQ66*(Debts!$X$16/12)/(1-(1+Debts!$X$16/12)^(-(Debts!$M$16-$A67+1)))),2)-AG67)))</f>
        <v/>
      </c>
      <c r="CP67">
        <f>IF(CD67&lt;=0,0,ROUND(MIN(CD67,MAX(0,$F67-SUMPRODUCT(($AT$3:$BE$3&lt;AT$3)*$CD67:$CO67))),2))</f>
        <v/>
      </c>
      <c r="CQ67">
        <f>IF(CE67&lt;=0,0,ROUND(MIN(CE67,MAX(0,$F67-SUMPRODUCT(($AT$3:$BE$3&lt;AU$3)*$CD67:$CO67))),2))</f>
        <v/>
      </c>
      <c r="CR67">
        <f>IF(CF67&lt;=0,0,ROUND(MIN(CF67,MAX(0,$F67-SUMPRODUCT(($AT$3:$BE$3&lt;AV$3)*$CD67:$CO67))),2))</f>
        <v/>
      </c>
      <c r="CS67">
        <f>IF(CG67&lt;=0,0,ROUND(MIN(CG67,MAX(0,$F67-SUMPRODUCT(($AT$3:$BE$3&lt;AW$3)*$CD67:$CO67))),2))</f>
        <v/>
      </c>
      <c r="CT67">
        <f>IF(CH67&lt;=0,0,ROUND(MIN(CH67,MAX(0,$F67-SUMPRODUCT(($AT$3:$BE$3&lt;AX$3)*$CD67:$CO67))),2))</f>
        <v/>
      </c>
      <c r="CU67">
        <f>IF(CI67&lt;=0,0,ROUND(MIN(CI67,MAX(0,$F67-SUMPRODUCT(($AT$3:$BE$3&lt;AY$3)*$CD67:$CO67))),2))</f>
        <v/>
      </c>
      <c r="CV67">
        <f>IF(CJ67&lt;=0,0,ROUND(MIN(CJ67,MAX(0,$F67-SUMPRODUCT(($AT$3:$BE$3&lt;AZ$3)*$CD67:$CO67))),2))</f>
        <v/>
      </c>
      <c r="CW67">
        <f>IF(CK67&lt;=0,0,ROUND(MIN(CK67,MAX(0,$F67-SUMPRODUCT(($AT$3:$BE$3&lt;BA$3)*$CD67:$CO67))),2))</f>
        <v/>
      </c>
      <c r="CX67">
        <f>IF(CL67&lt;=0,0,ROUND(MIN(CL67,MAX(0,$F67-SUMPRODUCT(($AT$3:$BE$3&lt;BB$3)*$CD67:$CO67))),2))</f>
        <v/>
      </c>
      <c r="CY67">
        <f>IF(CM67&lt;=0,0,ROUND(MIN(CM67,MAX(0,$F67-SUMPRODUCT(($AT$3:$BE$3&lt;BC$3)*$CD67:$CO67))),2))</f>
        <v/>
      </c>
      <c r="CZ67">
        <f>IF(CN67&lt;=0,0,ROUND(MIN(CN67,MAX(0,$F67-SUMPRODUCT(($AT$3:$BE$3&lt;BD$3)*$CD67:$CO67))),2))</f>
        <v/>
      </c>
      <c r="DA67">
        <f>IF(CO67&lt;=0,0,ROUND(MIN(CO67,MAX(0,$F67-SUMPRODUCT(($AT$3:$BE$3&lt;BE$3)*$CD67:$CO67))),2))</f>
        <v/>
      </c>
      <c r="DB67">
        <f>ROUND(AH67-CP67,2)</f>
        <v/>
      </c>
      <c r="DC67">
        <f>ROUND(AI67-CQ67,2)</f>
        <v/>
      </c>
      <c r="DD67">
        <f>ROUND(AJ67-CR67,2)</f>
        <v/>
      </c>
      <c r="DE67">
        <f>ROUND(AK67-CS67,2)</f>
        <v/>
      </c>
      <c r="DF67">
        <f>ROUND(AL67-CT67,2)</f>
        <v/>
      </c>
      <c r="DG67">
        <f>ROUND(AM67-CU67,2)</f>
        <v/>
      </c>
      <c r="DH67">
        <f>ROUND(AN67-CV67,2)</f>
        <v/>
      </c>
      <c r="DI67">
        <f>ROUND(AO67-CW67,2)</f>
        <v/>
      </c>
      <c r="DJ67">
        <f>ROUND(AP67-CX67,2)</f>
        <v/>
      </c>
      <c r="DK67">
        <f>ROUND(AQ67-CY67,2)</f>
        <v/>
      </c>
      <c r="DL67">
        <f>ROUND(AR67-CZ67,2)</f>
        <v/>
      </c>
      <c r="DM67">
        <f>ROUND(AS67-DA67,2)</f>
        <v/>
      </c>
      <c r="DN67">
        <f>MAX(0,ROUND($F67-SUM(CP67:DA67),2))</f>
        <v/>
      </c>
    </row>
    <row r="68">
      <c r="A68" t="n">
        <v>63</v>
      </c>
      <c r="B68" s="29">
        <f>Months!B68</f>
        <v/>
      </c>
      <c r="C68">
        <f>Months!C68</f>
        <v/>
      </c>
      <c r="D68">
        <f>Months!D68</f>
        <v/>
      </c>
      <c r="E68">
        <f>SUM(V68:AG68)</f>
        <v/>
      </c>
      <c r="F68">
        <f>MAX(0,ROUND(C68+D68-E68,2))</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f>IF(AH68&lt;=0,0,ROUND(CP68+MIN(DB68,MAX(0,$DN68-SUMPRODUCT((($BR68:$CC68&gt;BR68)+($BR68:$CC68=BR68)*($AT$2:$BE$2&lt;AT$2))*$DB68:$DM68))),2))</f>
        <v/>
      </c>
      <c r="AU68">
        <f>IF(AI68&lt;=0,0,ROUND(CQ68+MIN(DC68,MAX(0,$DN68-SUMPRODUCT((($BR68:$CC68&gt;BS68)+($BR68:$CC68=BS68)*($AT$2:$BE$2&lt;AU$2))*$DB68:$DM68))),2))</f>
        <v/>
      </c>
      <c r="AV68">
        <f>IF(AJ68&lt;=0,0,ROUND(CR68+MIN(DD68,MAX(0,$DN68-SUMPRODUCT((($BR68:$CC68&gt;BT68)+($BR68:$CC68=BT68)*($AT$2:$BE$2&lt;AV$2))*$DB68:$DM68))),2))</f>
        <v/>
      </c>
      <c r="AW68">
        <f>IF(AK68&lt;=0,0,ROUND(CS68+MIN(DE68,MAX(0,$DN68-SUMPRODUCT((($BR68:$CC68&gt;BU68)+($BR68:$CC68=BU68)*($AT$2:$BE$2&lt;AW$2))*$DB68:$DM68))),2))</f>
        <v/>
      </c>
      <c r="AX68">
        <f>IF(AL68&lt;=0,0,ROUND(CT68+MIN(DF68,MAX(0,$DN68-SUMPRODUCT((($BR68:$CC68&gt;BV68)+($BR68:$CC68=BV68)*($AT$2:$BE$2&lt;AX$2))*$DB68:$DM68))),2))</f>
        <v/>
      </c>
      <c r="AY68">
        <f>IF(AM68&lt;=0,0,ROUND(CU68+MIN(DG68,MAX(0,$DN68-SUMPRODUCT((($BR68:$CC68&gt;BW68)+($BR68:$CC68=BW68)*($AT$2:$BE$2&lt;AY$2))*$DB68:$DM68))),2))</f>
        <v/>
      </c>
      <c r="AZ68">
        <f>IF(AN68&lt;=0,0,ROUND(CV68+MIN(DH68,MAX(0,$DN68-SUMPRODUCT((($BR68:$CC68&gt;BX68)+($BR68:$CC68=BX68)*($AT$2:$BE$2&lt;AZ$2))*$DB68:$DM68))),2))</f>
        <v/>
      </c>
      <c r="BA68">
        <f>IF(AO68&lt;=0,0,ROUND(CW68+MIN(DI68,MAX(0,$DN68-SUMPRODUCT((($BR68:$CC68&gt;BY68)+($BR68:$CC68=BY68)*($AT$2:$BE$2&lt;BA$2))*$DB68:$DM68))),2))</f>
        <v/>
      </c>
      <c r="BB68">
        <f>IF(AP68&lt;=0,0,ROUND(CX68+MIN(DJ68,MAX(0,$DN68-SUMPRODUCT((($BR68:$CC68&gt;BZ68)+($BR68:$CC68=BZ68)*($AT$2:$BE$2&lt;BB$2))*$DB68:$DM68))),2))</f>
        <v/>
      </c>
      <c r="BC68">
        <f>IF(AQ68&lt;=0,0,ROUND(CY68+MIN(DK68,MAX(0,$DN68-SUMPRODUCT((($BR68:$CC68&gt;CA68)+($BR68:$CC68=CA68)*($AT$2:$BE$2&lt;BC$2))*$DB68:$DM68))),2))</f>
        <v/>
      </c>
      <c r="BD68">
        <f>IF(AR68&lt;=0,0,ROUND(CZ68+MIN(DL68,MAX(0,$DN68-SUMPRODUCT((($BR68:$CC68&gt;CB68)+($BR68:$CC68=CB68)*($AT$2:$BE$2&lt;BD$2))*$DB68:$DM68))),2))</f>
        <v/>
      </c>
      <c r="BE68">
        <f>IF(AS68&lt;=0,0,ROUND(DA68+MIN(DM68,MAX(0,$DN68-SUMPRODUCT((($BR68:$CC68&gt;CC68)+($BR68:$CC68=CC68)*($AT$2:$BE$2&lt;BE$2))*$DB68:$DM68))),2))</f>
        <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c r="BR68">
        <f>ROUND(IF($A68&lt;=Debts!$M$5,Debts!$X$5,Debts!$Y$5)*100000,0)*1000000+ROUND(Debts!$Y$5*100000,0)</f>
        <v/>
      </c>
      <c r="BS68">
        <f>ROUND(IF($A68&lt;=Debts!$M$6,Debts!$X$6,Debts!$Y$6)*100000,0)*1000000+ROUND(Debts!$Y$6*100000,0)</f>
        <v/>
      </c>
      <c r="BT68">
        <f>ROUND(IF($A68&lt;=Debts!$M$7,Debts!$X$7,Debts!$Y$7)*100000,0)*1000000+ROUND(Debts!$Y$7*100000,0)</f>
        <v/>
      </c>
      <c r="BU68">
        <f>ROUND(IF($A68&lt;=Debts!$M$8,Debts!$X$8,Debts!$Y$8)*100000,0)*1000000+ROUND(Debts!$Y$8*100000,0)</f>
        <v/>
      </c>
      <c r="BV68">
        <f>ROUND(IF($A68&lt;=Debts!$M$9,Debts!$X$9,Debts!$Y$9)*100000,0)*1000000+ROUND(Debts!$Y$9*100000,0)</f>
        <v/>
      </c>
      <c r="BW68">
        <f>ROUND(IF($A68&lt;=Debts!$M$10,Debts!$X$10,Debts!$Y$10)*100000,0)*1000000+ROUND(Debts!$Y$10*100000,0)</f>
        <v/>
      </c>
      <c r="BX68">
        <f>ROUND(IF($A68&lt;=Debts!$M$11,Debts!$X$11,Debts!$Y$11)*100000,0)*1000000+ROUND(Debts!$Y$11*100000,0)</f>
        <v/>
      </c>
      <c r="BY68">
        <f>ROUND(IF($A68&lt;=Debts!$M$12,Debts!$X$12,Debts!$Y$12)*100000,0)*1000000+ROUND(Debts!$Y$12*100000,0)</f>
        <v/>
      </c>
      <c r="BZ68">
        <f>ROUND(IF($A68&lt;=Debts!$M$13,Debts!$X$13,Debts!$Y$13)*100000,0)*1000000+ROUND(Debts!$Y$13*100000,0)</f>
        <v/>
      </c>
      <c r="CA68">
        <f>ROUND(IF($A68&lt;=Debts!$M$14,Debts!$X$14,Debts!$Y$14)*100000,0)*1000000+ROUND(Debts!$Y$14*100000,0)</f>
        <v/>
      </c>
      <c r="CB68">
        <f>ROUND(IF($A68&lt;=Debts!$M$15,Debts!$X$15,Debts!$Y$15)*100000,0)*1000000+ROUND(Debts!$Y$15*100000,0)</f>
        <v/>
      </c>
      <c r="CC68">
        <f>ROUND(IF($A68&lt;=Debts!$M$16,Debts!$X$16,Debts!$Y$16)*100000,0)*1000000+ROUND(Debts!$Y$16*100000,0)</f>
        <v/>
      </c>
      <c r="CD68">
        <f>IF(OR(AH68&lt;=0,Debts!$AC$5=0,$A68&gt;Debts!$M$5),0,MIN(AH68,MAX(0,ROUNDUP(IF(Debts!$X$5=0,(BF67+J68)/(Debts!$M$5-$A68+1),BF67*(Debts!$X$5/12)/(1-(1+Debts!$X$5/12)^(-(Debts!$M$5-$A68+1)))),2)-V68)))</f>
        <v/>
      </c>
      <c r="CE68">
        <f>IF(OR(AI68&lt;=0,Debts!$AC$6=0,$A68&gt;Debts!$M$6),0,MIN(AI68,MAX(0,ROUNDUP(IF(Debts!$X$6=0,(BG67+K68)/(Debts!$M$6-$A68+1),BG67*(Debts!$X$6/12)/(1-(1+Debts!$X$6/12)^(-(Debts!$M$6-$A68+1)))),2)-W68)))</f>
        <v/>
      </c>
      <c r="CF68">
        <f>IF(OR(AJ68&lt;=0,Debts!$AC$7=0,$A68&gt;Debts!$M$7),0,MIN(AJ68,MAX(0,ROUNDUP(IF(Debts!$X$7=0,(BH67+L68)/(Debts!$M$7-$A68+1),BH67*(Debts!$X$7/12)/(1-(1+Debts!$X$7/12)^(-(Debts!$M$7-$A68+1)))),2)-X68)))</f>
        <v/>
      </c>
      <c r="CG68">
        <f>IF(OR(AK68&lt;=0,Debts!$AC$8=0,$A68&gt;Debts!$M$8),0,MIN(AK68,MAX(0,ROUNDUP(IF(Debts!$X$8=0,(BI67+M68)/(Debts!$M$8-$A68+1),BI67*(Debts!$X$8/12)/(1-(1+Debts!$X$8/12)^(-(Debts!$M$8-$A68+1)))),2)-Y68)))</f>
        <v/>
      </c>
      <c r="CH68">
        <f>IF(OR(AL68&lt;=0,Debts!$AC$9=0,$A68&gt;Debts!$M$9),0,MIN(AL68,MAX(0,ROUNDUP(IF(Debts!$X$9=0,(BJ67+N68)/(Debts!$M$9-$A68+1),BJ67*(Debts!$X$9/12)/(1-(1+Debts!$X$9/12)^(-(Debts!$M$9-$A68+1)))),2)-Z68)))</f>
        <v/>
      </c>
      <c r="CI68">
        <f>IF(OR(AM68&lt;=0,Debts!$AC$10=0,$A68&gt;Debts!$M$10),0,MIN(AM68,MAX(0,ROUNDUP(IF(Debts!$X$10=0,(BK67+O68)/(Debts!$M$10-$A68+1),BK67*(Debts!$X$10/12)/(1-(1+Debts!$X$10/12)^(-(Debts!$M$10-$A68+1)))),2)-AA68)))</f>
        <v/>
      </c>
      <c r="CJ68">
        <f>IF(OR(AN68&lt;=0,Debts!$AC$11=0,$A68&gt;Debts!$M$11),0,MIN(AN68,MAX(0,ROUNDUP(IF(Debts!$X$11=0,(BL67+P68)/(Debts!$M$11-$A68+1),BL67*(Debts!$X$11/12)/(1-(1+Debts!$X$11/12)^(-(Debts!$M$11-$A68+1)))),2)-AB68)))</f>
        <v/>
      </c>
      <c r="CK68">
        <f>IF(OR(AO68&lt;=0,Debts!$AC$12=0,$A68&gt;Debts!$M$12),0,MIN(AO68,MAX(0,ROUNDUP(IF(Debts!$X$12=0,(BM67+Q68)/(Debts!$M$12-$A68+1),BM67*(Debts!$X$12/12)/(1-(1+Debts!$X$12/12)^(-(Debts!$M$12-$A68+1)))),2)-AC68)))</f>
        <v/>
      </c>
      <c r="CL68">
        <f>IF(OR(AP68&lt;=0,Debts!$AC$13=0,$A68&gt;Debts!$M$13),0,MIN(AP68,MAX(0,ROUNDUP(IF(Debts!$X$13=0,(BN67+R68)/(Debts!$M$13-$A68+1),BN67*(Debts!$X$13/12)/(1-(1+Debts!$X$13/12)^(-(Debts!$M$13-$A68+1)))),2)-AD68)))</f>
        <v/>
      </c>
      <c r="CM68">
        <f>IF(OR(AQ68&lt;=0,Debts!$AC$14=0,$A68&gt;Debts!$M$14),0,MIN(AQ68,MAX(0,ROUNDUP(IF(Debts!$X$14=0,(BO67+S68)/(Debts!$M$14-$A68+1),BO67*(Debts!$X$14/12)/(1-(1+Debts!$X$14/12)^(-(Debts!$M$14-$A68+1)))),2)-AE68)))</f>
        <v/>
      </c>
      <c r="CN68">
        <f>IF(OR(AR68&lt;=0,Debts!$AC$15=0,$A68&gt;Debts!$M$15),0,MIN(AR68,MAX(0,ROUNDUP(IF(Debts!$X$15=0,(BP67+T68)/(Debts!$M$15-$A68+1),BP67*(Debts!$X$15/12)/(1-(1+Debts!$X$15/12)^(-(Debts!$M$15-$A68+1)))),2)-AF68)))</f>
        <v/>
      </c>
      <c r="CO68">
        <f>IF(OR(AS68&lt;=0,Debts!$AC$16=0,$A68&gt;Debts!$M$16),0,MIN(AS68,MAX(0,ROUNDUP(IF(Debts!$X$16=0,(BQ67+U68)/(Debts!$M$16-$A68+1),BQ67*(Debts!$X$16/12)/(1-(1+Debts!$X$16/12)^(-(Debts!$M$16-$A68+1)))),2)-AG68)))</f>
        <v/>
      </c>
      <c r="CP68">
        <f>IF(CD68&lt;=0,0,ROUND(MIN(CD68,MAX(0,$F68-SUMPRODUCT(($AT$3:$BE$3&lt;AT$3)*$CD68:$CO68))),2))</f>
        <v/>
      </c>
      <c r="CQ68">
        <f>IF(CE68&lt;=0,0,ROUND(MIN(CE68,MAX(0,$F68-SUMPRODUCT(($AT$3:$BE$3&lt;AU$3)*$CD68:$CO68))),2))</f>
        <v/>
      </c>
      <c r="CR68">
        <f>IF(CF68&lt;=0,0,ROUND(MIN(CF68,MAX(0,$F68-SUMPRODUCT(($AT$3:$BE$3&lt;AV$3)*$CD68:$CO68))),2))</f>
        <v/>
      </c>
      <c r="CS68">
        <f>IF(CG68&lt;=0,0,ROUND(MIN(CG68,MAX(0,$F68-SUMPRODUCT(($AT$3:$BE$3&lt;AW$3)*$CD68:$CO68))),2))</f>
        <v/>
      </c>
      <c r="CT68">
        <f>IF(CH68&lt;=0,0,ROUND(MIN(CH68,MAX(0,$F68-SUMPRODUCT(($AT$3:$BE$3&lt;AX$3)*$CD68:$CO68))),2))</f>
        <v/>
      </c>
      <c r="CU68">
        <f>IF(CI68&lt;=0,0,ROUND(MIN(CI68,MAX(0,$F68-SUMPRODUCT(($AT$3:$BE$3&lt;AY$3)*$CD68:$CO68))),2))</f>
        <v/>
      </c>
      <c r="CV68">
        <f>IF(CJ68&lt;=0,0,ROUND(MIN(CJ68,MAX(0,$F68-SUMPRODUCT(($AT$3:$BE$3&lt;AZ$3)*$CD68:$CO68))),2))</f>
        <v/>
      </c>
      <c r="CW68">
        <f>IF(CK68&lt;=0,0,ROUND(MIN(CK68,MAX(0,$F68-SUMPRODUCT(($AT$3:$BE$3&lt;BA$3)*$CD68:$CO68))),2))</f>
        <v/>
      </c>
      <c r="CX68">
        <f>IF(CL68&lt;=0,0,ROUND(MIN(CL68,MAX(0,$F68-SUMPRODUCT(($AT$3:$BE$3&lt;BB$3)*$CD68:$CO68))),2))</f>
        <v/>
      </c>
      <c r="CY68">
        <f>IF(CM68&lt;=0,0,ROUND(MIN(CM68,MAX(0,$F68-SUMPRODUCT(($AT$3:$BE$3&lt;BC$3)*$CD68:$CO68))),2))</f>
        <v/>
      </c>
      <c r="CZ68">
        <f>IF(CN68&lt;=0,0,ROUND(MIN(CN68,MAX(0,$F68-SUMPRODUCT(($AT$3:$BE$3&lt;BD$3)*$CD68:$CO68))),2))</f>
        <v/>
      </c>
      <c r="DA68">
        <f>IF(CO68&lt;=0,0,ROUND(MIN(CO68,MAX(0,$F68-SUMPRODUCT(($AT$3:$BE$3&lt;BE$3)*$CD68:$CO68))),2))</f>
        <v/>
      </c>
      <c r="DB68">
        <f>ROUND(AH68-CP68,2)</f>
        <v/>
      </c>
      <c r="DC68">
        <f>ROUND(AI68-CQ68,2)</f>
        <v/>
      </c>
      <c r="DD68">
        <f>ROUND(AJ68-CR68,2)</f>
        <v/>
      </c>
      <c r="DE68">
        <f>ROUND(AK68-CS68,2)</f>
        <v/>
      </c>
      <c r="DF68">
        <f>ROUND(AL68-CT68,2)</f>
        <v/>
      </c>
      <c r="DG68">
        <f>ROUND(AM68-CU68,2)</f>
        <v/>
      </c>
      <c r="DH68">
        <f>ROUND(AN68-CV68,2)</f>
        <v/>
      </c>
      <c r="DI68">
        <f>ROUND(AO68-CW68,2)</f>
        <v/>
      </c>
      <c r="DJ68">
        <f>ROUND(AP68-CX68,2)</f>
        <v/>
      </c>
      <c r="DK68">
        <f>ROUND(AQ68-CY68,2)</f>
        <v/>
      </c>
      <c r="DL68">
        <f>ROUND(AR68-CZ68,2)</f>
        <v/>
      </c>
      <c r="DM68">
        <f>ROUND(AS68-DA68,2)</f>
        <v/>
      </c>
      <c r="DN68">
        <f>MAX(0,ROUND($F68-SUM(CP68:DA68),2))</f>
        <v/>
      </c>
    </row>
    <row r="69">
      <c r="A69" t="n">
        <v>64</v>
      </c>
      <c r="B69" s="29">
        <f>Months!B69</f>
        <v/>
      </c>
      <c r="C69">
        <f>Months!C69</f>
        <v/>
      </c>
      <c r="D69">
        <f>Months!D69</f>
        <v/>
      </c>
      <c r="E69">
        <f>SUM(V69:AG69)</f>
        <v/>
      </c>
      <c r="F69">
        <f>MAX(0,ROUND(C69+D69-E69,2))</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f>IF(AH69&lt;=0,0,ROUND(CP69+MIN(DB69,MAX(0,$DN69-SUMPRODUCT((($BR69:$CC69&gt;BR69)+($BR69:$CC69=BR69)*($AT$2:$BE$2&lt;AT$2))*$DB69:$DM69))),2))</f>
        <v/>
      </c>
      <c r="AU69">
        <f>IF(AI69&lt;=0,0,ROUND(CQ69+MIN(DC69,MAX(0,$DN69-SUMPRODUCT((($BR69:$CC69&gt;BS69)+($BR69:$CC69=BS69)*($AT$2:$BE$2&lt;AU$2))*$DB69:$DM69))),2))</f>
        <v/>
      </c>
      <c r="AV69">
        <f>IF(AJ69&lt;=0,0,ROUND(CR69+MIN(DD69,MAX(0,$DN69-SUMPRODUCT((($BR69:$CC69&gt;BT69)+($BR69:$CC69=BT69)*($AT$2:$BE$2&lt;AV$2))*$DB69:$DM69))),2))</f>
        <v/>
      </c>
      <c r="AW69">
        <f>IF(AK69&lt;=0,0,ROUND(CS69+MIN(DE69,MAX(0,$DN69-SUMPRODUCT((($BR69:$CC69&gt;BU69)+($BR69:$CC69=BU69)*($AT$2:$BE$2&lt;AW$2))*$DB69:$DM69))),2))</f>
        <v/>
      </c>
      <c r="AX69">
        <f>IF(AL69&lt;=0,0,ROUND(CT69+MIN(DF69,MAX(0,$DN69-SUMPRODUCT((($BR69:$CC69&gt;BV69)+($BR69:$CC69=BV69)*($AT$2:$BE$2&lt;AX$2))*$DB69:$DM69))),2))</f>
        <v/>
      </c>
      <c r="AY69">
        <f>IF(AM69&lt;=0,0,ROUND(CU69+MIN(DG69,MAX(0,$DN69-SUMPRODUCT((($BR69:$CC69&gt;BW69)+($BR69:$CC69=BW69)*($AT$2:$BE$2&lt;AY$2))*$DB69:$DM69))),2))</f>
        <v/>
      </c>
      <c r="AZ69">
        <f>IF(AN69&lt;=0,0,ROUND(CV69+MIN(DH69,MAX(0,$DN69-SUMPRODUCT((($BR69:$CC69&gt;BX69)+($BR69:$CC69=BX69)*($AT$2:$BE$2&lt;AZ$2))*$DB69:$DM69))),2))</f>
        <v/>
      </c>
      <c r="BA69">
        <f>IF(AO69&lt;=0,0,ROUND(CW69+MIN(DI69,MAX(0,$DN69-SUMPRODUCT((($BR69:$CC69&gt;BY69)+($BR69:$CC69=BY69)*($AT$2:$BE$2&lt;BA$2))*$DB69:$DM69))),2))</f>
        <v/>
      </c>
      <c r="BB69">
        <f>IF(AP69&lt;=0,0,ROUND(CX69+MIN(DJ69,MAX(0,$DN69-SUMPRODUCT((($BR69:$CC69&gt;BZ69)+($BR69:$CC69=BZ69)*($AT$2:$BE$2&lt;BB$2))*$DB69:$DM69))),2))</f>
        <v/>
      </c>
      <c r="BC69">
        <f>IF(AQ69&lt;=0,0,ROUND(CY69+MIN(DK69,MAX(0,$DN69-SUMPRODUCT((($BR69:$CC69&gt;CA69)+($BR69:$CC69=CA69)*($AT$2:$BE$2&lt;BC$2))*$DB69:$DM69))),2))</f>
        <v/>
      </c>
      <c r="BD69">
        <f>IF(AR69&lt;=0,0,ROUND(CZ69+MIN(DL69,MAX(0,$DN69-SUMPRODUCT((($BR69:$CC69&gt;CB69)+($BR69:$CC69=CB69)*($AT$2:$BE$2&lt;BD$2))*$DB69:$DM69))),2))</f>
        <v/>
      </c>
      <c r="BE69">
        <f>IF(AS69&lt;=0,0,ROUND(DA69+MIN(DM69,MAX(0,$DN69-SUMPRODUCT((($BR69:$CC69&gt;CC69)+($BR69:$CC69=CC69)*($AT$2:$BE$2&lt;BE$2))*$DB69:$DM69))),2))</f>
        <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c r="BR69">
        <f>ROUND(IF($A69&lt;=Debts!$M$5,Debts!$X$5,Debts!$Y$5)*100000,0)*1000000+ROUND(Debts!$Y$5*100000,0)</f>
        <v/>
      </c>
      <c r="BS69">
        <f>ROUND(IF($A69&lt;=Debts!$M$6,Debts!$X$6,Debts!$Y$6)*100000,0)*1000000+ROUND(Debts!$Y$6*100000,0)</f>
        <v/>
      </c>
      <c r="BT69">
        <f>ROUND(IF($A69&lt;=Debts!$M$7,Debts!$X$7,Debts!$Y$7)*100000,0)*1000000+ROUND(Debts!$Y$7*100000,0)</f>
        <v/>
      </c>
      <c r="BU69">
        <f>ROUND(IF($A69&lt;=Debts!$M$8,Debts!$X$8,Debts!$Y$8)*100000,0)*1000000+ROUND(Debts!$Y$8*100000,0)</f>
        <v/>
      </c>
      <c r="BV69">
        <f>ROUND(IF($A69&lt;=Debts!$M$9,Debts!$X$9,Debts!$Y$9)*100000,0)*1000000+ROUND(Debts!$Y$9*100000,0)</f>
        <v/>
      </c>
      <c r="BW69">
        <f>ROUND(IF($A69&lt;=Debts!$M$10,Debts!$X$10,Debts!$Y$10)*100000,0)*1000000+ROUND(Debts!$Y$10*100000,0)</f>
        <v/>
      </c>
      <c r="BX69">
        <f>ROUND(IF($A69&lt;=Debts!$M$11,Debts!$X$11,Debts!$Y$11)*100000,0)*1000000+ROUND(Debts!$Y$11*100000,0)</f>
        <v/>
      </c>
      <c r="BY69">
        <f>ROUND(IF($A69&lt;=Debts!$M$12,Debts!$X$12,Debts!$Y$12)*100000,0)*1000000+ROUND(Debts!$Y$12*100000,0)</f>
        <v/>
      </c>
      <c r="BZ69">
        <f>ROUND(IF($A69&lt;=Debts!$M$13,Debts!$X$13,Debts!$Y$13)*100000,0)*1000000+ROUND(Debts!$Y$13*100000,0)</f>
        <v/>
      </c>
      <c r="CA69">
        <f>ROUND(IF($A69&lt;=Debts!$M$14,Debts!$X$14,Debts!$Y$14)*100000,0)*1000000+ROUND(Debts!$Y$14*100000,0)</f>
        <v/>
      </c>
      <c r="CB69">
        <f>ROUND(IF($A69&lt;=Debts!$M$15,Debts!$X$15,Debts!$Y$15)*100000,0)*1000000+ROUND(Debts!$Y$15*100000,0)</f>
        <v/>
      </c>
      <c r="CC69">
        <f>ROUND(IF($A69&lt;=Debts!$M$16,Debts!$X$16,Debts!$Y$16)*100000,0)*1000000+ROUND(Debts!$Y$16*100000,0)</f>
        <v/>
      </c>
      <c r="CD69">
        <f>IF(OR(AH69&lt;=0,Debts!$AC$5=0,$A69&gt;Debts!$M$5),0,MIN(AH69,MAX(0,ROUNDUP(IF(Debts!$X$5=0,(BF68+J69)/(Debts!$M$5-$A69+1),BF68*(Debts!$X$5/12)/(1-(1+Debts!$X$5/12)^(-(Debts!$M$5-$A69+1)))),2)-V69)))</f>
        <v/>
      </c>
      <c r="CE69">
        <f>IF(OR(AI69&lt;=0,Debts!$AC$6=0,$A69&gt;Debts!$M$6),0,MIN(AI69,MAX(0,ROUNDUP(IF(Debts!$X$6=0,(BG68+K69)/(Debts!$M$6-$A69+1),BG68*(Debts!$X$6/12)/(1-(1+Debts!$X$6/12)^(-(Debts!$M$6-$A69+1)))),2)-W69)))</f>
        <v/>
      </c>
      <c r="CF69">
        <f>IF(OR(AJ69&lt;=0,Debts!$AC$7=0,$A69&gt;Debts!$M$7),0,MIN(AJ69,MAX(0,ROUNDUP(IF(Debts!$X$7=0,(BH68+L69)/(Debts!$M$7-$A69+1),BH68*(Debts!$X$7/12)/(1-(1+Debts!$X$7/12)^(-(Debts!$M$7-$A69+1)))),2)-X69)))</f>
        <v/>
      </c>
      <c r="CG69">
        <f>IF(OR(AK69&lt;=0,Debts!$AC$8=0,$A69&gt;Debts!$M$8),0,MIN(AK69,MAX(0,ROUNDUP(IF(Debts!$X$8=0,(BI68+M69)/(Debts!$M$8-$A69+1),BI68*(Debts!$X$8/12)/(1-(1+Debts!$X$8/12)^(-(Debts!$M$8-$A69+1)))),2)-Y69)))</f>
        <v/>
      </c>
      <c r="CH69">
        <f>IF(OR(AL69&lt;=0,Debts!$AC$9=0,$A69&gt;Debts!$M$9),0,MIN(AL69,MAX(0,ROUNDUP(IF(Debts!$X$9=0,(BJ68+N69)/(Debts!$M$9-$A69+1),BJ68*(Debts!$X$9/12)/(1-(1+Debts!$X$9/12)^(-(Debts!$M$9-$A69+1)))),2)-Z69)))</f>
        <v/>
      </c>
      <c r="CI69">
        <f>IF(OR(AM69&lt;=0,Debts!$AC$10=0,$A69&gt;Debts!$M$10),0,MIN(AM69,MAX(0,ROUNDUP(IF(Debts!$X$10=0,(BK68+O69)/(Debts!$M$10-$A69+1),BK68*(Debts!$X$10/12)/(1-(1+Debts!$X$10/12)^(-(Debts!$M$10-$A69+1)))),2)-AA69)))</f>
        <v/>
      </c>
      <c r="CJ69">
        <f>IF(OR(AN69&lt;=0,Debts!$AC$11=0,$A69&gt;Debts!$M$11),0,MIN(AN69,MAX(0,ROUNDUP(IF(Debts!$X$11=0,(BL68+P69)/(Debts!$M$11-$A69+1),BL68*(Debts!$X$11/12)/(1-(1+Debts!$X$11/12)^(-(Debts!$M$11-$A69+1)))),2)-AB69)))</f>
        <v/>
      </c>
      <c r="CK69">
        <f>IF(OR(AO69&lt;=0,Debts!$AC$12=0,$A69&gt;Debts!$M$12),0,MIN(AO69,MAX(0,ROUNDUP(IF(Debts!$X$12=0,(BM68+Q69)/(Debts!$M$12-$A69+1),BM68*(Debts!$X$12/12)/(1-(1+Debts!$X$12/12)^(-(Debts!$M$12-$A69+1)))),2)-AC69)))</f>
        <v/>
      </c>
      <c r="CL69">
        <f>IF(OR(AP69&lt;=0,Debts!$AC$13=0,$A69&gt;Debts!$M$13),0,MIN(AP69,MAX(0,ROUNDUP(IF(Debts!$X$13=0,(BN68+R69)/(Debts!$M$13-$A69+1),BN68*(Debts!$X$13/12)/(1-(1+Debts!$X$13/12)^(-(Debts!$M$13-$A69+1)))),2)-AD69)))</f>
        <v/>
      </c>
      <c r="CM69">
        <f>IF(OR(AQ69&lt;=0,Debts!$AC$14=0,$A69&gt;Debts!$M$14),0,MIN(AQ69,MAX(0,ROUNDUP(IF(Debts!$X$14=0,(BO68+S69)/(Debts!$M$14-$A69+1),BO68*(Debts!$X$14/12)/(1-(1+Debts!$X$14/12)^(-(Debts!$M$14-$A69+1)))),2)-AE69)))</f>
        <v/>
      </c>
      <c r="CN69">
        <f>IF(OR(AR69&lt;=0,Debts!$AC$15=0,$A69&gt;Debts!$M$15),0,MIN(AR69,MAX(0,ROUNDUP(IF(Debts!$X$15=0,(BP68+T69)/(Debts!$M$15-$A69+1),BP68*(Debts!$X$15/12)/(1-(1+Debts!$X$15/12)^(-(Debts!$M$15-$A69+1)))),2)-AF69)))</f>
        <v/>
      </c>
      <c r="CO69">
        <f>IF(OR(AS69&lt;=0,Debts!$AC$16=0,$A69&gt;Debts!$M$16),0,MIN(AS69,MAX(0,ROUNDUP(IF(Debts!$X$16=0,(BQ68+U69)/(Debts!$M$16-$A69+1),BQ68*(Debts!$X$16/12)/(1-(1+Debts!$X$16/12)^(-(Debts!$M$16-$A69+1)))),2)-AG69)))</f>
        <v/>
      </c>
      <c r="CP69">
        <f>IF(CD69&lt;=0,0,ROUND(MIN(CD69,MAX(0,$F69-SUMPRODUCT(($AT$3:$BE$3&lt;AT$3)*$CD69:$CO69))),2))</f>
        <v/>
      </c>
      <c r="CQ69">
        <f>IF(CE69&lt;=0,0,ROUND(MIN(CE69,MAX(0,$F69-SUMPRODUCT(($AT$3:$BE$3&lt;AU$3)*$CD69:$CO69))),2))</f>
        <v/>
      </c>
      <c r="CR69">
        <f>IF(CF69&lt;=0,0,ROUND(MIN(CF69,MAX(0,$F69-SUMPRODUCT(($AT$3:$BE$3&lt;AV$3)*$CD69:$CO69))),2))</f>
        <v/>
      </c>
      <c r="CS69">
        <f>IF(CG69&lt;=0,0,ROUND(MIN(CG69,MAX(0,$F69-SUMPRODUCT(($AT$3:$BE$3&lt;AW$3)*$CD69:$CO69))),2))</f>
        <v/>
      </c>
      <c r="CT69">
        <f>IF(CH69&lt;=0,0,ROUND(MIN(CH69,MAX(0,$F69-SUMPRODUCT(($AT$3:$BE$3&lt;AX$3)*$CD69:$CO69))),2))</f>
        <v/>
      </c>
      <c r="CU69">
        <f>IF(CI69&lt;=0,0,ROUND(MIN(CI69,MAX(0,$F69-SUMPRODUCT(($AT$3:$BE$3&lt;AY$3)*$CD69:$CO69))),2))</f>
        <v/>
      </c>
      <c r="CV69">
        <f>IF(CJ69&lt;=0,0,ROUND(MIN(CJ69,MAX(0,$F69-SUMPRODUCT(($AT$3:$BE$3&lt;AZ$3)*$CD69:$CO69))),2))</f>
        <v/>
      </c>
      <c r="CW69">
        <f>IF(CK69&lt;=0,0,ROUND(MIN(CK69,MAX(0,$F69-SUMPRODUCT(($AT$3:$BE$3&lt;BA$3)*$CD69:$CO69))),2))</f>
        <v/>
      </c>
      <c r="CX69">
        <f>IF(CL69&lt;=0,0,ROUND(MIN(CL69,MAX(0,$F69-SUMPRODUCT(($AT$3:$BE$3&lt;BB$3)*$CD69:$CO69))),2))</f>
        <v/>
      </c>
      <c r="CY69">
        <f>IF(CM69&lt;=0,0,ROUND(MIN(CM69,MAX(0,$F69-SUMPRODUCT(($AT$3:$BE$3&lt;BC$3)*$CD69:$CO69))),2))</f>
        <v/>
      </c>
      <c r="CZ69">
        <f>IF(CN69&lt;=0,0,ROUND(MIN(CN69,MAX(0,$F69-SUMPRODUCT(($AT$3:$BE$3&lt;BD$3)*$CD69:$CO69))),2))</f>
        <v/>
      </c>
      <c r="DA69">
        <f>IF(CO69&lt;=0,0,ROUND(MIN(CO69,MAX(0,$F69-SUMPRODUCT(($AT$3:$BE$3&lt;BE$3)*$CD69:$CO69))),2))</f>
        <v/>
      </c>
      <c r="DB69">
        <f>ROUND(AH69-CP69,2)</f>
        <v/>
      </c>
      <c r="DC69">
        <f>ROUND(AI69-CQ69,2)</f>
        <v/>
      </c>
      <c r="DD69">
        <f>ROUND(AJ69-CR69,2)</f>
        <v/>
      </c>
      <c r="DE69">
        <f>ROUND(AK69-CS69,2)</f>
        <v/>
      </c>
      <c r="DF69">
        <f>ROUND(AL69-CT69,2)</f>
        <v/>
      </c>
      <c r="DG69">
        <f>ROUND(AM69-CU69,2)</f>
        <v/>
      </c>
      <c r="DH69">
        <f>ROUND(AN69-CV69,2)</f>
        <v/>
      </c>
      <c r="DI69">
        <f>ROUND(AO69-CW69,2)</f>
        <v/>
      </c>
      <c r="DJ69">
        <f>ROUND(AP69-CX69,2)</f>
        <v/>
      </c>
      <c r="DK69">
        <f>ROUND(AQ69-CY69,2)</f>
        <v/>
      </c>
      <c r="DL69">
        <f>ROUND(AR69-CZ69,2)</f>
        <v/>
      </c>
      <c r="DM69">
        <f>ROUND(AS69-DA69,2)</f>
        <v/>
      </c>
      <c r="DN69">
        <f>MAX(0,ROUND($F69-SUM(CP69:DA69),2))</f>
        <v/>
      </c>
    </row>
    <row r="70">
      <c r="A70" t="n">
        <v>65</v>
      </c>
      <c r="B70" s="29">
        <f>Months!B70</f>
        <v/>
      </c>
      <c r="C70">
        <f>Months!C70</f>
        <v/>
      </c>
      <c r="D70">
        <f>Months!D70</f>
        <v/>
      </c>
      <c r="E70">
        <f>SUM(V70:AG70)</f>
        <v/>
      </c>
      <c r="F70">
        <f>MAX(0,ROUND(C70+D70-E70,2))</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f>IF(AH70&lt;=0,0,ROUND(CP70+MIN(DB70,MAX(0,$DN70-SUMPRODUCT((($BR70:$CC70&gt;BR70)+($BR70:$CC70=BR70)*($AT$2:$BE$2&lt;AT$2))*$DB70:$DM70))),2))</f>
        <v/>
      </c>
      <c r="AU70">
        <f>IF(AI70&lt;=0,0,ROUND(CQ70+MIN(DC70,MAX(0,$DN70-SUMPRODUCT((($BR70:$CC70&gt;BS70)+($BR70:$CC70=BS70)*($AT$2:$BE$2&lt;AU$2))*$DB70:$DM70))),2))</f>
        <v/>
      </c>
      <c r="AV70">
        <f>IF(AJ70&lt;=0,0,ROUND(CR70+MIN(DD70,MAX(0,$DN70-SUMPRODUCT((($BR70:$CC70&gt;BT70)+($BR70:$CC70=BT70)*($AT$2:$BE$2&lt;AV$2))*$DB70:$DM70))),2))</f>
        <v/>
      </c>
      <c r="AW70">
        <f>IF(AK70&lt;=0,0,ROUND(CS70+MIN(DE70,MAX(0,$DN70-SUMPRODUCT((($BR70:$CC70&gt;BU70)+($BR70:$CC70=BU70)*($AT$2:$BE$2&lt;AW$2))*$DB70:$DM70))),2))</f>
        <v/>
      </c>
      <c r="AX70">
        <f>IF(AL70&lt;=0,0,ROUND(CT70+MIN(DF70,MAX(0,$DN70-SUMPRODUCT((($BR70:$CC70&gt;BV70)+($BR70:$CC70=BV70)*($AT$2:$BE$2&lt;AX$2))*$DB70:$DM70))),2))</f>
        <v/>
      </c>
      <c r="AY70">
        <f>IF(AM70&lt;=0,0,ROUND(CU70+MIN(DG70,MAX(0,$DN70-SUMPRODUCT((($BR70:$CC70&gt;BW70)+($BR70:$CC70=BW70)*($AT$2:$BE$2&lt;AY$2))*$DB70:$DM70))),2))</f>
        <v/>
      </c>
      <c r="AZ70">
        <f>IF(AN70&lt;=0,0,ROUND(CV70+MIN(DH70,MAX(0,$DN70-SUMPRODUCT((($BR70:$CC70&gt;BX70)+($BR70:$CC70=BX70)*($AT$2:$BE$2&lt;AZ$2))*$DB70:$DM70))),2))</f>
        <v/>
      </c>
      <c r="BA70">
        <f>IF(AO70&lt;=0,0,ROUND(CW70+MIN(DI70,MAX(0,$DN70-SUMPRODUCT((($BR70:$CC70&gt;BY70)+($BR70:$CC70=BY70)*($AT$2:$BE$2&lt;BA$2))*$DB70:$DM70))),2))</f>
        <v/>
      </c>
      <c r="BB70">
        <f>IF(AP70&lt;=0,0,ROUND(CX70+MIN(DJ70,MAX(0,$DN70-SUMPRODUCT((($BR70:$CC70&gt;BZ70)+($BR70:$CC70=BZ70)*($AT$2:$BE$2&lt;BB$2))*$DB70:$DM70))),2))</f>
        <v/>
      </c>
      <c r="BC70">
        <f>IF(AQ70&lt;=0,0,ROUND(CY70+MIN(DK70,MAX(0,$DN70-SUMPRODUCT((($BR70:$CC70&gt;CA70)+($BR70:$CC70=CA70)*($AT$2:$BE$2&lt;BC$2))*$DB70:$DM70))),2))</f>
        <v/>
      </c>
      <c r="BD70">
        <f>IF(AR70&lt;=0,0,ROUND(CZ70+MIN(DL70,MAX(0,$DN70-SUMPRODUCT((($BR70:$CC70&gt;CB70)+($BR70:$CC70=CB70)*($AT$2:$BE$2&lt;BD$2))*$DB70:$DM70))),2))</f>
        <v/>
      </c>
      <c r="BE70">
        <f>IF(AS70&lt;=0,0,ROUND(DA70+MIN(DM70,MAX(0,$DN70-SUMPRODUCT((($BR70:$CC70&gt;CC70)+($BR70:$CC70=CC70)*($AT$2:$BE$2&lt;BE$2))*$DB70:$DM70))),2))</f>
        <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c r="BR70">
        <f>ROUND(IF($A70&lt;=Debts!$M$5,Debts!$X$5,Debts!$Y$5)*100000,0)*1000000+ROUND(Debts!$Y$5*100000,0)</f>
        <v/>
      </c>
      <c r="BS70">
        <f>ROUND(IF($A70&lt;=Debts!$M$6,Debts!$X$6,Debts!$Y$6)*100000,0)*1000000+ROUND(Debts!$Y$6*100000,0)</f>
        <v/>
      </c>
      <c r="BT70">
        <f>ROUND(IF($A70&lt;=Debts!$M$7,Debts!$X$7,Debts!$Y$7)*100000,0)*1000000+ROUND(Debts!$Y$7*100000,0)</f>
        <v/>
      </c>
      <c r="BU70">
        <f>ROUND(IF($A70&lt;=Debts!$M$8,Debts!$X$8,Debts!$Y$8)*100000,0)*1000000+ROUND(Debts!$Y$8*100000,0)</f>
        <v/>
      </c>
      <c r="BV70">
        <f>ROUND(IF($A70&lt;=Debts!$M$9,Debts!$X$9,Debts!$Y$9)*100000,0)*1000000+ROUND(Debts!$Y$9*100000,0)</f>
        <v/>
      </c>
      <c r="BW70">
        <f>ROUND(IF($A70&lt;=Debts!$M$10,Debts!$X$10,Debts!$Y$10)*100000,0)*1000000+ROUND(Debts!$Y$10*100000,0)</f>
        <v/>
      </c>
      <c r="BX70">
        <f>ROUND(IF($A70&lt;=Debts!$M$11,Debts!$X$11,Debts!$Y$11)*100000,0)*1000000+ROUND(Debts!$Y$11*100000,0)</f>
        <v/>
      </c>
      <c r="BY70">
        <f>ROUND(IF($A70&lt;=Debts!$M$12,Debts!$X$12,Debts!$Y$12)*100000,0)*1000000+ROUND(Debts!$Y$12*100000,0)</f>
        <v/>
      </c>
      <c r="BZ70">
        <f>ROUND(IF($A70&lt;=Debts!$M$13,Debts!$X$13,Debts!$Y$13)*100000,0)*1000000+ROUND(Debts!$Y$13*100000,0)</f>
        <v/>
      </c>
      <c r="CA70">
        <f>ROUND(IF($A70&lt;=Debts!$M$14,Debts!$X$14,Debts!$Y$14)*100000,0)*1000000+ROUND(Debts!$Y$14*100000,0)</f>
        <v/>
      </c>
      <c r="CB70">
        <f>ROUND(IF($A70&lt;=Debts!$M$15,Debts!$X$15,Debts!$Y$15)*100000,0)*1000000+ROUND(Debts!$Y$15*100000,0)</f>
        <v/>
      </c>
      <c r="CC70">
        <f>ROUND(IF($A70&lt;=Debts!$M$16,Debts!$X$16,Debts!$Y$16)*100000,0)*1000000+ROUND(Debts!$Y$16*100000,0)</f>
        <v/>
      </c>
      <c r="CD70">
        <f>IF(OR(AH70&lt;=0,Debts!$AC$5=0,$A70&gt;Debts!$M$5),0,MIN(AH70,MAX(0,ROUNDUP(IF(Debts!$X$5=0,(BF69+J70)/(Debts!$M$5-$A70+1),BF69*(Debts!$X$5/12)/(1-(1+Debts!$X$5/12)^(-(Debts!$M$5-$A70+1)))),2)-V70)))</f>
        <v/>
      </c>
      <c r="CE70">
        <f>IF(OR(AI70&lt;=0,Debts!$AC$6=0,$A70&gt;Debts!$M$6),0,MIN(AI70,MAX(0,ROUNDUP(IF(Debts!$X$6=0,(BG69+K70)/(Debts!$M$6-$A70+1),BG69*(Debts!$X$6/12)/(1-(1+Debts!$X$6/12)^(-(Debts!$M$6-$A70+1)))),2)-W70)))</f>
        <v/>
      </c>
      <c r="CF70">
        <f>IF(OR(AJ70&lt;=0,Debts!$AC$7=0,$A70&gt;Debts!$M$7),0,MIN(AJ70,MAX(0,ROUNDUP(IF(Debts!$X$7=0,(BH69+L70)/(Debts!$M$7-$A70+1),BH69*(Debts!$X$7/12)/(1-(1+Debts!$X$7/12)^(-(Debts!$M$7-$A70+1)))),2)-X70)))</f>
        <v/>
      </c>
      <c r="CG70">
        <f>IF(OR(AK70&lt;=0,Debts!$AC$8=0,$A70&gt;Debts!$M$8),0,MIN(AK70,MAX(0,ROUNDUP(IF(Debts!$X$8=0,(BI69+M70)/(Debts!$M$8-$A70+1),BI69*(Debts!$X$8/12)/(1-(1+Debts!$X$8/12)^(-(Debts!$M$8-$A70+1)))),2)-Y70)))</f>
        <v/>
      </c>
      <c r="CH70">
        <f>IF(OR(AL70&lt;=0,Debts!$AC$9=0,$A70&gt;Debts!$M$9),0,MIN(AL70,MAX(0,ROUNDUP(IF(Debts!$X$9=0,(BJ69+N70)/(Debts!$M$9-$A70+1),BJ69*(Debts!$X$9/12)/(1-(1+Debts!$X$9/12)^(-(Debts!$M$9-$A70+1)))),2)-Z70)))</f>
        <v/>
      </c>
      <c r="CI70">
        <f>IF(OR(AM70&lt;=0,Debts!$AC$10=0,$A70&gt;Debts!$M$10),0,MIN(AM70,MAX(0,ROUNDUP(IF(Debts!$X$10=0,(BK69+O70)/(Debts!$M$10-$A70+1),BK69*(Debts!$X$10/12)/(1-(1+Debts!$X$10/12)^(-(Debts!$M$10-$A70+1)))),2)-AA70)))</f>
        <v/>
      </c>
      <c r="CJ70">
        <f>IF(OR(AN70&lt;=0,Debts!$AC$11=0,$A70&gt;Debts!$M$11),0,MIN(AN70,MAX(0,ROUNDUP(IF(Debts!$X$11=0,(BL69+P70)/(Debts!$M$11-$A70+1),BL69*(Debts!$X$11/12)/(1-(1+Debts!$X$11/12)^(-(Debts!$M$11-$A70+1)))),2)-AB70)))</f>
        <v/>
      </c>
      <c r="CK70">
        <f>IF(OR(AO70&lt;=0,Debts!$AC$12=0,$A70&gt;Debts!$M$12),0,MIN(AO70,MAX(0,ROUNDUP(IF(Debts!$X$12=0,(BM69+Q70)/(Debts!$M$12-$A70+1),BM69*(Debts!$X$12/12)/(1-(1+Debts!$X$12/12)^(-(Debts!$M$12-$A70+1)))),2)-AC70)))</f>
        <v/>
      </c>
      <c r="CL70">
        <f>IF(OR(AP70&lt;=0,Debts!$AC$13=0,$A70&gt;Debts!$M$13),0,MIN(AP70,MAX(0,ROUNDUP(IF(Debts!$X$13=0,(BN69+R70)/(Debts!$M$13-$A70+1),BN69*(Debts!$X$13/12)/(1-(1+Debts!$X$13/12)^(-(Debts!$M$13-$A70+1)))),2)-AD70)))</f>
        <v/>
      </c>
      <c r="CM70">
        <f>IF(OR(AQ70&lt;=0,Debts!$AC$14=0,$A70&gt;Debts!$M$14),0,MIN(AQ70,MAX(0,ROUNDUP(IF(Debts!$X$14=0,(BO69+S70)/(Debts!$M$14-$A70+1),BO69*(Debts!$X$14/12)/(1-(1+Debts!$X$14/12)^(-(Debts!$M$14-$A70+1)))),2)-AE70)))</f>
        <v/>
      </c>
      <c r="CN70">
        <f>IF(OR(AR70&lt;=0,Debts!$AC$15=0,$A70&gt;Debts!$M$15),0,MIN(AR70,MAX(0,ROUNDUP(IF(Debts!$X$15=0,(BP69+T70)/(Debts!$M$15-$A70+1),BP69*(Debts!$X$15/12)/(1-(1+Debts!$X$15/12)^(-(Debts!$M$15-$A70+1)))),2)-AF70)))</f>
        <v/>
      </c>
      <c r="CO70">
        <f>IF(OR(AS70&lt;=0,Debts!$AC$16=0,$A70&gt;Debts!$M$16),0,MIN(AS70,MAX(0,ROUNDUP(IF(Debts!$X$16=0,(BQ69+U70)/(Debts!$M$16-$A70+1),BQ69*(Debts!$X$16/12)/(1-(1+Debts!$X$16/12)^(-(Debts!$M$16-$A70+1)))),2)-AG70)))</f>
        <v/>
      </c>
      <c r="CP70">
        <f>IF(CD70&lt;=0,0,ROUND(MIN(CD70,MAX(0,$F70-SUMPRODUCT(($AT$3:$BE$3&lt;AT$3)*$CD70:$CO70))),2))</f>
        <v/>
      </c>
      <c r="CQ70">
        <f>IF(CE70&lt;=0,0,ROUND(MIN(CE70,MAX(0,$F70-SUMPRODUCT(($AT$3:$BE$3&lt;AU$3)*$CD70:$CO70))),2))</f>
        <v/>
      </c>
      <c r="CR70">
        <f>IF(CF70&lt;=0,0,ROUND(MIN(CF70,MAX(0,$F70-SUMPRODUCT(($AT$3:$BE$3&lt;AV$3)*$CD70:$CO70))),2))</f>
        <v/>
      </c>
      <c r="CS70">
        <f>IF(CG70&lt;=0,0,ROUND(MIN(CG70,MAX(0,$F70-SUMPRODUCT(($AT$3:$BE$3&lt;AW$3)*$CD70:$CO70))),2))</f>
        <v/>
      </c>
      <c r="CT70">
        <f>IF(CH70&lt;=0,0,ROUND(MIN(CH70,MAX(0,$F70-SUMPRODUCT(($AT$3:$BE$3&lt;AX$3)*$CD70:$CO70))),2))</f>
        <v/>
      </c>
      <c r="CU70">
        <f>IF(CI70&lt;=0,0,ROUND(MIN(CI70,MAX(0,$F70-SUMPRODUCT(($AT$3:$BE$3&lt;AY$3)*$CD70:$CO70))),2))</f>
        <v/>
      </c>
      <c r="CV70">
        <f>IF(CJ70&lt;=0,0,ROUND(MIN(CJ70,MAX(0,$F70-SUMPRODUCT(($AT$3:$BE$3&lt;AZ$3)*$CD70:$CO70))),2))</f>
        <v/>
      </c>
      <c r="CW70">
        <f>IF(CK70&lt;=0,0,ROUND(MIN(CK70,MAX(0,$F70-SUMPRODUCT(($AT$3:$BE$3&lt;BA$3)*$CD70:$CO70))),2))</f>
        <v/>
      </c>
      <c r="CX70">
        <f>IF(CL70&lt;=0,0,ROUND(MIN(CL70,MAX(0,$F70-SUMPRODUCT(($AT$3:$BE$3&lt;BB$3)*$CD70:$CO70))),2))</f>
        <v/>
      </c>
      <c r="CY70">
        <f>IF(CM70&lt;=0,0,ROUND(MIN(CM70,MAX(0,$F70-SUMPRODUCT(($AT$3:$BE$3&lt;BC$3)*$CD70:$CO70))),2))</f>
        <v/>
      </c>
      <c r="CZ70">
        <f>IF(CN70&lt;=0,0,ROUND(MIN(CN70,MAX(0,$F70-SUMPRODUCT(($AT$3:$BE$3&lt;BD$3)*$CD70:$CO70))),2))</f>
        <v/>
      </c>
      <c r="DA70">
        <f>IF(CO70&lt;=0,0,ROUND(MIN(CO70,MAX(0,$F70-SUMPRODUCT(($AT$3:$BE$3&lt;BE$3)*$CD70:$CO70))),2))</f>
        <v/>
      </c>
      <c r="DB70">
        <f>ROUND(AH70-CP70,2)</f>
        <v/>
      </c>
      <c r="DC70">
        <f>ROUND(AI70-CQ70,2)</f>
        <v/>
      </c>
      <c r="DD70">
        <f>ROUND(AJ70-CR70,2)</f>
        <v/>
      </c>
      <c r="DE70">
        <f>ROUND(AK70-CS70,2)</f>
        <v/>
      </c>
      <c r="DF70">
        <f>ROUND(AL70-CT70,2)</f>
        <v/>
      </c>
      <c r="DG70">
        <f>ROUND(AM70-CU70,2)</f>
        <v/>
      </c>
      <c r="DH70">
        <f>ROUND(AN70-CV70,2)</f>
        <v/>
      </c>
      <c r="DI70">
        <f>ROUND(AO70-CW70,2)</f>
        <v/>
      </c>
      <c r="DJ70">
        <f>ROUND(AP70-CX70,2)</f>
        <v/>
      </c>
      <c r="DK70">
        <f>ROUND(AQ70-CY70,2)</f>
        <v/>
      </c>
      <c r="DL70">
        <f>ROUND(AR70-CZ70,2)</f>
        <v/>
      </c>
      <c r="DM70">
        <f>ROUND(AS70-DA70,2)</f>
        <v/>
      </c>
      <c r="DN70">
        <f>MAX(0,ROUND($F70-SUM(CP70:DA70),2))</f>
        <v/>
      </c>
    </row>
    <row r="71">
      <c r="A71" t="n">
        <v>66</v>
      </c>
      <c r="B71" s="29">
        <f>Months!B71</f>
        <v/>
      </c>
      <c r="C71">
        <f>Months!C71</f>
        <v/>
      </c>
      <c r="D71">
        <f>Months!D71</f>
        <v/>
      </c>
      <c r="E71">
        <f>SUM(V71:AG71)</f>
        <v/>
      </c>
      <c r="F71">
        <f>MAX(0,ROUND(C71+D71-E71,2))</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f>IF(AH71&lt;=0,0,ROUND(CP71+MIN(DB71,MAX(0,$DN71-SUMPRODUCT((($BR71:$CC71&gt;BR71)+($BR71:$CC71=BR71)*($AT$2:$BE$2&lt;AT$2))*$DB71:$DM71))),2))</f>
        <v/>
      </c>
      <c r="AU71">
        <f>IF(AI71&lt;=0,0,ROUND(CQ71+MIN(DC71,MAX(0,$DN71-SUMPRODUCT((($BR71:$CC71&gt;BS71)+($BR71:$CC71=BS71)*($AT$2:$BE$2&lt;AU$2))*$DB71:$DM71))),2))</f>
        <v/>
      </c>
      <c r="AV71">
        <f>IF(AJ71&lt;=0,0,ROUND(CR71+MIN(DD71,MAX(0,$DN71-SUMPRODUCT((($BR71:$CC71&gt;BT71)+($BR71:$CC71=BT71)*($AT$2:$BE$2&lt;AV$2))*$DB71:$DM71))),2))</f>
        <v/>
      </c>
      <c r="AW71">
        <f>IF(AK71&lt;=0,0,ROUND(CS71+MIN(DE71,MAX(0,$DN71-SUMPRODUCT((($BR71:$CC71&gt;BU71)+($BR71:$CC71=BU71)*($AT$2:$BE$2&lt;AW$2))*$DB71:$DM71))),2))</f>
        <v/>
      </c>
      <c r="AX71">
        <f>IF(AL71&lt;=0,0,ROUND(CT71+MIN(DF71,MAX(0,$DN71-SUMPRODUCT((($BR71:$CC71&gt;BV71)+($BR71:$CC71=BV71)*($AT$2:$BE$2&lt;AX$2))*$DB71:$DM71))),2))</f>
        <v/>
      </c>
      <c r="AY71">
        <f>IF(AM71&lt;=0,0,ROUND(CU71+MIN(DG71,MAX(0,$DN71-SUMPRODUCT((($BR71:$CC71&gt;BW71)+($BR71:$CC71=BW71)*($AT$2:$BE$2&lt;AY$2))*$DB71:$DM71))),2))</f>
        <v/>
      </c>
      <c r="AZ71">
        <f>IF(AN71&lt;=0,0,ROUND(CV71+MIN(DH71,MAX(0,$DN71-SUMPRODUCT((($BR71:$CC71&gt;BX71)+($BR71:$CC71=BX71)*($AT$2:$BE$2&lt;AZ$2))*$DB71:$DM71))),2))</f>
        <v/>
      </c>
      <c r="BA71">
        <f>IF(AO71&lt;=0,0,ROUND(CW71+MIN(DI71,MAX(0,$DN71-SUMPRODUCT((($BR71:$CC71&gt;BY71)+($BR71:$CC71=BY71)*($AT$2:$BE$2&lt;BA$2))*$DB71:$DM71))),2))</f>
        <v/>
      </c>
      <c r="BB71">
        <f>IF(AP71&lt;=0,0,ROUND(CX71+MIN(DJ71,MAX(0,$DN71-SUMPRODUCT((($BR71:$CC71&gt;BZ71)+($BR71:$CC71=BZ71)*($AT$2:$BE$2&lt;BB$2))*$DB71:$DM71))),2))</f>
        <v/>
      </c>
      <c r="BC71">
        <f>IF(AQ71&lt;=0,0,ROUND(CY71+MIN(DK71,MAX(0,$DN71-SUMPRODUCT((($BR71:$CC71&gt;CA71)+($BR71:$CC71=CA71)*($AT$2:$BE$2&lt;BC$2))*$DB71:$DM71))),2))</f>
        <v/>
      </c>
      <c r="BD71">
        <f>IF(AR71&lt;=0,0,ROUND(CZ71+MIN(DL71,MAX(0,$DN71-SUMPRODUCT((($BR71:$CC71&gt;CB71)+($BR71:$CC71=CB71)*($AT$2:$BE$2&lt;BD$2))*$DB71:$DM71))),2))</f>
        <v/>
      </c>
      <c r="BE71">
        <f>IF(AS71&lt;=0,0,ROUND(DA71+MIN(DM71,MAX(0,$DN71-SUMPRODUCT((($BR71:$CC71&gt;CC71)+($BR71:$CC71=CC71)*($AT$2:$BE$2&lt;BE$2))*$DB71:$DM71))),2))</f>
        <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c r="BR71">
        <f>ROUND(IF($A71&lt;=Debts!$M$5,Debts!$X$5,Debts!$Y$5)*100000,0)*1000000+ROUND(Debts!$Y$5*100000,0)</f>
        <v/>
      </c>
      <c r="BS71">
        <f>ROUND(IF($A71&lt;=Debts!$M$6,Debts!$X$6,Debts!$Y$6)*100000,0)*1000000+ROUND(Debts!$Y$6*100000,0)</f>
        <v/>
      </c>
      <c r="BT71">
        <f>ROUND(IF($A71&lt;=Debts!$M$7,Debts!$X$7,Debts!$Y$7)*100000,0)*1000000+ROUND(Debts!$Y$7*100000,0)</f>
        <v/>
      </c>
      <c r="BU71">
        <f>ROUND(IF($A71&lt;=Debts!$M$8,Debts!$X$8,Debts!$Y$8)*100000,0)*1000000+ROUND(Debts!$Y$8*100000,0)</f>
        <v/>
      </c>
      <c r="BV71">
        <f>ROUND(IF($A71&lt;=Debts!$M$9,Debts!$X$9,Debts!$Y$9)*100000,0)*1000000+ROUND(Debts!$Y$9*100000,0)</f>
        <v/>
      </c>
      <c r="BW71">
        <f>ROUND(IF($A71&lt;=Debts!$M$10,Debts!$X$10,Debts!$Y$10)*100000,0)*1000000+ROUND(Debts!$Y$10*100000,0)</f>
        <v/>
      </c>
      <c r="BX71">
        <f>ROUND(IF($A71&lt;=Debts!$M$11,Debts!$X$11,Debts!$Y$11)*100000,0)*1000000+ROUND(Debts!$Y$11*100000,0)</f>
        <v/>
      </c>
      <c r="BY71">
        <f>ROUND(IF($A71&lt;=Debts!$M$12,Debts!$X$12,Debts!$Y$12)*100000,0)*1000000+ROUND(Debts!$Y$12*100000,0)</f>
        <v/>
      </c>
      <c r="BZ71">
        <f>ROUND(IF($A71&lt;=Debts!$M$13,Debts!$X$13,Debts!$Y$13)*100000,0)*1000000+ROUND(Debts!$Y$13*100000,0)</f>
        <v/>
      </c>
      <c r="CA71">
        <f>ROUND(IF($A71&lt;=Debts!$M$14,Debts!$X$14,Debts!$Y$14)*100000,0)*1000000+ROUND(Debts!$Y$14*100000,0)</f>
        <v/>
      </c>
      <c r="CB71">
        <f>ROUND(IF($A71&lt;=Debts!$M$15,Debts!$X$15,Debts!$Y$15)*100000,0)*1000000+ROUND(Debts!$Y$15*100000,0)</f>
        <v/>
      </c>
      <c r="CC71">
        <f>ROUND(IF($A71&lt;=Debts!$M$16,Debts!$X$16,Debts!$Y$16)*100000,0)*1000000+ROUND(Debts!$Y$16*100000,0)</f>
        <v/>
      </c>
      <c r="CD71">
        <f>IF(OR(AH71&lt;=0,Debts!$AC$5=0,$A71&gt;Debts!$M$5),0,MIN(AH71,MAX(0,ROUNDUP(IF(Debts!$X$5=0,(BF70+J71)/(Debts!$M$5-$A71+1),BF70*(Debts!$X$5/12)/(1-(1+Debts!$X$5/12)^(-(Debts!$M$5-$A71+1)))),2)-V71)))</f>
        <v/>
      </c>
      <c r="CE71">
        <f>IF(OR(AI71&lt;=0,Debts!$AC$6=0,$A71&gt;Debts!$M$6),0,MIN(AI71,MAX(0,ROUNDUP(IF(Debts!$X$6=0,(BG70+K71)/(Debts!$M$6-$A71+1),BG70*(Debts!$X$6/12)/(1-(1+Debts!$X$6/12)^(-(Debts!$M$6-$A71+1)))),2)-W71)))</f>
        <v/>
      </c>
      <c r="CF71">
        <f>IF(OR(AJ71&lt;=0,Debts!$AC$7=0,$A71&gt;Debts!$M$7),0,MIN(AJ71,MAX(0,ROUNDUP(IF(Debts!$X$7=0,(BH70+L71)/(Debts!$M$7-$A71+1),BH70*(Debts!$X$7/12)/(1-(1+Debts!$X$7/12)^(-(Debts!$M$7-$A71+1)))),2)-X71)))</f>
        <v/>
      </c>
      <c r="CG71">
        <f>IF(OR(AK71&lt;=0,Debts!$AC$8=0,$A71&gt;Debts!$M$8),0,MIN(AK71,MAX(0,ROUNDUP(IF(Debts!$X$8=0,(BI70+M71)/(Debts!$M$8-$A71+1),BI70*(Debts!$X$8/12)/(1-(1+Debts!$X$8/12)^(-(Debts!$M$8-$A71+1)))),2)-Y71)))</f>
        <v/>
      </c>
      <c r="CH71">
        <f>IF(OR(AL71&lt;=0,Debts!$AC$9=0,$A71&gt;Debts!$M$9),0,MIN(AL71,MAX(0,ROUNDUP(IF(Debts!$X$9=0,(BJ70+N71)/(Debts!$M$9-$A71+1),BJ70*(Debts!$X$9/12)/(1-(1+Debts!$X$9/12)^(-(Debts!$M$9-$A71+1)))),2)-Z71)))</f>
        <v/>
      </c>
      <c r="CI71">
        <f>IF(OR(AM71&lt;=0,Debts!$AC$10=0,$A71&gt;Debts!$M$10),0,MIN(AM71,MAX(0,ROUNDUP(IF(Debts!$X$10=0,(BK70+O71)/(Debts!$M$10-$A71+1),BK70*(Debts!$X$10/12)/(1-(1+Debts!$X$10/12)^(-(Debts!$M$10-$A71+1)))),2)-AA71)))</f>
        <v/>
      </c>
      <c r="CJ71">
        <f>IF(OR(AN71&lt;=0,Debts!$AC$11=0,$A71&gt;Debts!$M$11),0,MIN(AN71,MAX(0,ROUNDUP(IF(Debts!$X$11=0,(BL70+P71)/(Debts!$M$11-$A71+1),BL70*(Debts!$X$11/12)/(1-(1+Debts!$X$11/12)^(-(Debts!$M$11-$A71+1)))),2)-AB71)))</f>
        <v/>
      </c>
      <c r="CK71">
        <f>IF(OR(AO71&lt;=0,Debts!$AC$12=0,$A71&gt;Debts!$M$12),0,MIN(AO71,MAX(0,ROUNDUP(IF(Debts!$X$12=0,(BM70+Q71)/(Debts!$M$12-$A71+1),BM70*(Debts!$X$12/12)/(1-(1+Debts!$X$12/12)^(-(Debts!$M$12-$A71+1)))),2)-AC71)))</f>
        <v/>
      </c>
      <c r="CL71">
        <f>IF(OR(AP71&lt;=0,Debts!$AC$13=0,$A71&gt;Debts!$M$13),0,MIN(AP71,MAX(0,ROUNDUP(IF(Debts!$X$13=0,(BN70+R71)/(Debts!$M$13-$A71+1),BN70*(Debts!$X$13/12)/(1-(1+Debts!$X$13/12)^(-(Debts!$M$13-$A71+1)))),2)-AD71)))</f>
        <v/>
      </c>
      <c r="CM71">
        <f>IF(OR(AQ71&lt;=0,Debts!$AC$14=0,$A71&gt;Debts!$M$14),0,MIN(AQ71,MAX(0,ROUNDUP(IF(Debts!$X$14=0,(BO70+S71)/(Debts!$M$14-$A71+1),BO70*(Debts!$X$14/12)/(1-(1+Debts!$X$14/12)^(-(Debts!$M$14-$A71+1)))),2)-AE71)))</f>
        <v/>
      </c>
      <c r="CN71">
        <f>IF(OR(AR71&lt;=0,Debts!$AC$15=0,$A71&gt;Debts!$M$15),0,MIN(AR71,MAX(0,ROUNDUP(IF(Debts!$X$15=0,(BP70+T71)/(Debts!$M$15-$A71+1),BP70*(Debts!$X$15/12)/(1-(1+Debts!$X$15/12)^(-(Debts!$M$15-$A71+1)))),2)-AF71)))</f>
        <v/>
      </c>
      <c r="CO71">
        <f>IF(OR(AS71&lt;=0,Debts!$AC$16=0,$A71&gt;Debts!$M$16),0,MIN(AS71,MAX(0,ROUNDUP(IF(Debts!$X$16=0,(BQ70+U71)/(Debts!$M$16-$A71+1),BQ70*(Debts!$X$16/12)/(1-(1+Debts!$X$16/12)^(-(Debts!$M$16-$A71+1)))),2)-AG71)))</f>
        <v/>
      </c>
      <c r="CP71">
        <f>IF(CD71&lt;=0,0,ROUND(MIN(CD71,MAX(0,$F71-SUMPRODUCT(($AT$3:$BE$3&lt;AT$3)*$CD71:$CO71))),2))</f>
        <v/>
      </c>
      <c r="CQ71">
        <f>IF(CE71&lt;=0,0,ROUND(MIN(CE71,MAX(0,$F71-SUMPRODUCT(($AT$3:$BE$3&lt;AU$3)*$CD71:$CO71))),2))</f>
        <v/>
      </c>
      <c r="CR71">
        <f>IF(CF71&lt;=0,0,ROUND(MIN(CF71,MAX(0,$F71-SUMPRODUCT(($AT$3:$BE$3&lt;AV$3)*$CD71:$CO71))),2))</f>
        <v/>
      </c>
      <c r="CS71">
        <f>IF(CG71&lt;=0,0,ROUND(MIN(CG71,MAX(0,$F71-SUMPRODUCT(($AT$3:$BE$3&lt;AW$3)*$CD71:$CO71))),2))</f>
        <v/>
      </c>
      <c r="CT71">
        <f>IF(CH71&lt;=0,0,ROUND(MIN(CH71,MAX(0,$F71-SUMPRODUCT(($AT$3:$BE$3&lt;AX$3)*$CD71:$CO71))),2))</f>
        <v/>
      </c>
      <c r="CU71">
        <f>IF(CI71&lt;=0,0,ROUND(MIN(CI71,MAX(0,$F71-SUMPRODUCT(($AT$3:$BE$3&lt;AY$3)*$CD71:$CO71))),2))</f>
        <v/>
      </c>
      <c r="CV71">
        <f>IF(CJ71&lt;=0,0,ROUND(MIN(CJ71,MAX(0,$F71-SUMPRODUCT(($AT$3:$BE$3&lt;AZ$3)*$CD71:$CO71))),2))</f>
        <v/>
      </c>
      <c r="CW71">
        <f>IF(CK71&lt;=0,0,ROUND(MIN(CK71,MAX(0,$F71-SUMPRODUCT(($AT$3:$BE$3&lt;BA$3)*$CD71:$CO71))),2))</f>
        <v/>
      </c>
      <c r="CX71">
        <f>IF(CL71&lt;=0,0,ROUND(MIN(CL71,MAX(0,$F71-SUMPRODUCT(($AT$3:$BE$3&lt;BB$3)*$CD71:$CO71))),2))</f>
        <v/>
      </c>
      <c r="CY71">
        <f>IF(CM71&lt;=0,0,ROUND(MIN(CM71,MAX(0,$F71-SUMPRODUCT(($AT$3:$BE$3&lt;BC$3)*$CD71:$CO71))),2))</f>
        <v/>
      </c>
      <c r="CZ71">
        <f>IF(CN71&lt;=0,0,ROUND(MIN(CN71,MAX(0,$F71-SUMPRODUCT(($AT$3:$BE$3&lt;BD$3)*$CD71:$CO71))),2))</f>
        <v/>
      </c>
      <c r="DA71">
        <f>IF(CO71&lt;=0,0,ROUND(MIN(CO71,MAX(0,$F71-SUMPRODUCT(($AT$3:$BE$3&lt;BE$3)*$CD71:$CO71))),2))</f>
        <v/>
      </c>
      <c r="DB71">
        <f>ROUND(AH71-CP71,2)</f>
        <v/>
      </c>
      <c r="DC71">
        <f>ROUND(AI71-CQ71,2)</f>
        <v/>
      </c>
      <c r="DD71">
        <f>ROUND(AJ71-CR71,2)</f>
        <v/>
      </c>
      <c r="DE71">
        <f>ROUND(AK71-CS71,2)</f>
        <v/>
      </c>
      <c r="DF71">
        <f>ROUND(AL71-CT71,2)</f>
        <v/>
      </c>
      <c r="DG71">
        <f>ROUND(AM71-CU71,2)</f>
        <v/>
      </c>
      <c r="DH71">
        <f>ROUND(AN71-CV71,2)</f>
        <v/>
      </c>
      <c r="DI71">
        <f>ROUND(AO71-CW71,2)</f>
        <v/>
      </c>
      <c r="DJ71">
        <f>ROUND(AP71-CX71,2)</f>
        <v/>
      </c>
      <c r="DK71">
        <f>ROUND(AQ71-CY71,2)</f>
        <v/>
      </c>
      <c r="DL71">
        <f>ROUND(AR71-CZ71,2)</f>
        <v/>
      </c>
      <c r="DM71">
        <f>ROUND(AS71-DA71,2)</f>
        <v/>
      </c>
      <c r="DN71">
        <f>MAX(0,ROUND($F71-SUM(CP71:DA71),2))</f>
        <v/>
      </c>
    </row>
    <row r="72">
      <c r="A72" t="n">
        <v>67</v>
      </c>
      <c r="B72" s="29">
        <f>Months!B72</f>
        <v/>
      </c>
      <c r="C72">
        <f>Months!C72</f>
        <v/>
      </c>
      <c r="D72">
        <f>Months!D72</f>
        <v/>
      </c>
      <c r="E72">
        <f>SUM(V72:AG72)</f>
        <v/>
      </c>
      <c r="F72">
        <f>MAX(0,ROUND(C72+D72-E72,2))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f>IF(AH72&lt;=0,0,ROUND(CP72+MIN(DB72,MAX(0,$DN72-SUMPRODUCT((($BR72:$CC72&gt;BR72)+($BR72:$CC72=BR72)*($AT$2:$BE$2&lt;AT$2))*$DB72:$DM72))),2))</f>
        <v/>
      </c>
      <c r="AU72">
        <f>IF(AI72&lt;=0,0,ROUND(CQ72+MIN(DC72,MAX(0,$DN72-SUMPRODUCT((($BR72:$CC72&gt;BS72)+($BR72:$CC72=BS72)*($AT$2:$BE$2&lt;AU$2))*$DB72:$DM72))),2))</f>
        <v/>
      </c>
      <c r="AV72">
        <f>IF(AJ72&lt;=0,0,ROUND(CR72+MIN(DD72,MAX(0,$DN72-SUMPRODUCT((($BR72:$CC72&gt;BT72)+($BR72:$CC72=BT72)*($AT$2:$BE$2&lt;AV$2))*$DB72:$DM72))),2))</f>
        <v/>
      </c>
      <c r="AW72">
        <f>IF(AK72&lt;=0,0,ROUND(CS72+MIN(DE72,MAX(0,$DN72-SUMPRODUCT((($BR72:$CC72&gt;BU72)+($BR72:$CC72=BU72)*($AT$2:$BE$2&lt;AW$2))*$DB72:$DM72))),2))</f>
        <v/>
      </c>
      <c r="AX72">
        <f>IF(AL72&lt;=0,0,ROUND(CT72+MIN(DF72,MAX(0,$DN72-SUMPRODUCT((($BR72:$CC72&gt;BV72)+($BR72:$CC72=BV72)*($AT$2:$BE$2&lt;AX$2))*$DB72:$DM72))),2))</f>
        <v/>
      </c>
      <c r="AY72">
        <f>IF(AM72&lt;=0,0,ROUND(CU72+MIN(DG72,MAX(0,$DN72-SUMPRODUCT((($BR72:$CC72&gt;BW72)+($BR72:$CC72=BW72)*($AT$2:$BE$2&lt;AY$2))*$DB72:$DM72))),2))</f>
        <v/>
      </c>
      <c r="AZ72">
        <f>IF(AN72&lt;=0,0,ROUND(CV72+MIN(DH72,MAX(0,$DN72-SUMPRODUCT((($BR72:$CC72&gt;BX72)+($BR72:$CC72=BX72)*($AT$2:$BE$2&lt;AZ$2))*$DB72:$DM72))),2))</f>
        <v/>
      </c>
      <c r="BA72">
        <f>IF(AO72&lt;=0,0,ROUND(CW72+MIN(DI72,MAX(0,$DN72-SUMPRODUCT((($BR72:$CC72&gt;BY72)+($BR72:$CC72=BY72)*($AT$2:$BE$2&lt;BA$2))*$DB72:$DM72))),2))</f>
        <v/>
      </c>
      <c r="BB72">
        <f>IF(AP72&lt;=0,0,ROUND(CX72+MIN(DJ72,MAX(0,$DN72-SUMPRODUCT((($BR72:$CC72&gt;BZ72)+($BR72:$CC72=BZ72)*($AT$2:$BE$2&lt;BB$2))*$DB72:$DM72))),2))</f>
        <v/>
      </c>
      <c r="BC72">
        <f>IF(AQ72&lt;=0,0,ROUND(CY72+MIN(DK72,MAX(0,$DN72-SUMPRODUCT((($BR72:$CC72&gt;CA72)+($BR72:$CC72=CA72)*($AT$2:$BE$2&lt;BC$2))*$DB72:$DM72))),2))</f>
        <v/>
      </c>
      <c r="BD72">
        <f>IF(AR72&lt;=0,0,ROUND(CZ72+MIN(DL72,MAX(0,$DN72-SUMPRODUCT((($BR72:$CC72&gt;CB72)+($BR72:$CC72=CB72)*($AT$2:$BE$2&lt;BD$2))*$DB72:$DM72))),2))</f>
        <v/>
      </c>
      <c r="BE72">
        <f>IF(AS72&lt;=0,0,ROUND(DA72+MIN(DM72,MAX(0,$DN72-SUMPRODUCT((($BR72:$CC72&gt;CC72)+($BR72:$CC72=CC72)*($AT$2:$BE$2&lt;BE$2))*$DB72:$DM72))),2))</f>
        <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c r="BR72">
        <f>ROUND(IF($A72&lt;=Debts!$M$5,Debts!$X$5,Debts!$Y$5)*100000,0)*1000000+ROUND(Debts!$Y$5*100000,0)</f>
        <v/>
      </c>
      <c r="BS72">
        <f>ROUND(IF($A72&lt;=Debts!$M$6,Debts!$X$6,Debts!$Y$6)*100000,0)*1000000+ROUND(Debts!$Y$6*100000,0)</f>
        <v/>
      </c>
      <c r="BT72">
        <f>ROUND(IF($A72&lt;=Debts!$M$7,Debts!$X$7,Debts!$Y$7)*100000,0)*1000000+ROUND(Debts!$Y$7*100000,0)</f>
        <v/>
      </c>
      <c r="BU72">
        <f>ROUND(IF($A72&lt;=Debts!$M$8,Debts!$X$8,Debts!$Y$8)*100000,0)*1000000+ROUND(Debts!$Y$8*100000,0)</f>
        <v/>
      </c>
      <c r="BV72">
        <f>ROUND(IF($A72&lt;=Debts!$M$9,Debts!$X$9,Debts!$Y$9)*100000,0)*1000000+ROUND(Debts!$Y$9*100000,0)</f>
        <v/>
      </c>
      <c r="BW72">
        <f>ROUND(IF($A72&lt;=Debts!$M$10,Debts!$X$10,Debts!$Y$10)*100000,0)*1000000+ROUND(Debts!$Y$10*100000,0)</f>
        <v/>
      </c>
      <c r="BX72">
        <f>ROUND(IF($A72&lt;=Debts!$M$11,Debts!$X$11,Debts!$Y$11)*100000,0)*1000000+ROUND(Debts!$Y$11*100000,0)</f>
        <v/>
      </c>
      <c r="BY72">
        <f>ROUND(IF($A72&lt;=Debts!$M$12,Debts!$X$12,Debts!$Y$12)*100000,0)*1000000+ROUND(Debts!$Y$12*100000,0)</f>
        <v/>
      </c>
      <c r="BZ72">
        <f>ROUND(IF($A72&lt;=Debts!$M$13,Debts!$X$13,Debts!$Y$13)*100000,0)*1000000+ROUND(Debts!$Y$13*100000,0)</f>
        <v/>
      </c>
      <c r="CA72">
        <f>ROUND(IF($A72&lt;=Debts!$M$14,Debts!$X$14,Debts!$Y$14)*100000,0)*1000000+ROUND(Debts!$Y$14*100000,0)</f>
        <v/>
      </c>
      <c r="CB72">
        <f>ROUND(IF($A72&lt;=Debts!$M$15,Debts!$X$15,Debts!$Y$15)*100000,0)*1000000+ROUND(Debts!$Y$15*100000,0)</f>
        <v/>
      </c>
      <c r="CC72">
        <f>ROUND(IF($A72&lt;=Debts!$M$16,Debts!$X$16,Debts!$Y$16)*100000,0)*1000000+ROUND(Debts!$Y$16*100000,0)</f>
        <v/>
      </c>
      <c r="CD72">
        <f>IF(OR(AH72&lt;=0,Debts!$AC$5=0,$A72&gt;Debts!$M$5),0,MIN(AH72,MAX(0,ROUNDUP(IF(Debts!$X$5=0,(BF71+J72)/(Debts!$M$5-$A72+1),BF71*(Debts!$X$5/12)/(1-(1+Debts!$X$5/12)^(-(Debts!$M$5-$A72+1)))),2)-V72)))</f>
        <v/>
      </c>
      <c r="CE72">
        <f>IF(OR(AI72&lt;=0,Debts!$AC$6=0,$A72&gt;Debts!$M$6),0,MIN(AI72,MAX(0,ROUNDUP(IF(Debts!$X$6=0,(BG71+K72)/(Debts!$M$6-$A72+1),BG71*(Debts!$X$6/12)/(1-(1+Debts!$X$6/12)^(-(Debts!$M$6-$A72+1)))),2)-W72)))</f>
        <v/>
      </c>
      <c r="CF72">
        <f>IF(OR(AJ72&lt;=0,Debts!$AC$7=0,$A72&gt;Debts!$M$7),0,MIN(AJ72,MAX(0,ROUNDUP(IF(Debts!$X$7=0,(BH71+L72)/(Debts!$M$7-$A72+1),BH71*(Debts!$X$7/12)/(1-(1+Debts!$X$7/12)^(-(Debts!$M$7-$A72+1)))),2)-X72)))</f>
        <v/>
      </c>
      <c r="CG72">
        <f>IF(OR(AK72&lt;=0,Debts!$AC$8=0,$A72&gt;Debts!$M$8),0,MIN(AK72,MAX(0,ROUNDUP(IF(Debts!$X$8=0,(BI71+M72)/(Debts!$M$8-$A72+1),BI71*(Debts!$X$8/12)/(1-(1+Debts!$X$8/12)^(-(Debts!$M$8-$A72+1)))),2)-Y72)))</f>
        <v/>
      </c>
      <c r="CH72">
        <f>IF(OR(AL72&lt;=0,Debts!$AC$9=0,$A72&gt;Debts!$M$9),0,MIN(AL72,MAX(0,ROUNDUP(IF(Debts!$X$9=0,(BJ71+N72)/(Debts!$M$9-$A72+1),BJ71*(Debts!$X$9/12)/(1-(1+Debts!$X$9/12)^(-(Debts!$M$9-$A72+1)))),2)-Z72)))</f>
        <v/>
      </c>
      <c r="CI72">
        <f>IF(OR(AM72&lt;=0,Debts!$AC$10=0,$A72&gt;Debts!$M$10),0,MIN(AM72,MAX(0,ROUNDUP(IF(Debts!$X$10=0,(BK71+O72)/(Debts!$M$10-$A72+1),BK71*(Debts!$X$10/12)/(1-(1+Debts!$X$10/12)^(-(Debts!$M$10-$A72+1)))),2)-AA72)))</f>
        <v/>
      </c>
      <c r="CJ72">
        <f>IF(OR(AN72&lt;=0,Debts!$AC$11=0,$A72&gt;Debts!$M$11),0,MIN(AN72,MAX(0,ROUNDUP(IF(Debts!$X$11=0,(BL71+P72)/(Debts!$M$11-$A72+1),BL71*(Debts!$X$11/12)/(1-(1+Debts!$X$11/12)^(-(Debts!$M$11-$A72+1)))),2)-AB72)))</f>
        <v/>
      </c>
      <c r="CK72">
        <f>IF(OR(AO72&lt;=0,Debts!$AC$12=0,$A72&gt;Debts!$M$12),0,MIN(AO72,MAX(0,ROUNDUP(IF(Debts!$X$12=0,(BM71+Q72)/(Debts!$M$12-$A72+1),BM71*(Debts!$X$12/12)/(1-(1+Debts!$X$12/12)^(-(Debts!$M$12-$A72+1)))),2)-AC72)))</f>
        <v/>
      </c>
      <c r="CL72">
        <f>IF(OR(AP72&lt;=0,Debts!$AC$13=0,$A72&gt;Debts!$M$13),0,MIN(AP72,MAX(0,ROUNDUP(IF(Debts!$X$13=0,(BN71+R72)/(Debts!$M$13-$A72+1),BN71*(Debts!$X$13/12)/(1-(1+Debts!$X$13/12)^(-(Debts!$M$13-$A72+1)))),2)-AD72)))</f>
        <v/>
      </c>
      <c r="CM72">
        <f>IF(OR(AQ72&lt;=0,Debts!$AC$14=0,$A72&gt;Debts!$M$14),0,MIN(AQ72,MAX(0,ROUNDUP(IF(Debts!$X$14=0,(BO71+S72)/(Debts!$M$14-$A72+1),BO71*(Debts!$X$14/12)/(1-(1+Debts!$X$14/12)^(-(Debts!$M$14-$A72+1)))),2)-AE72)))</f>
        <v/>
      </c>
      <c r="CN72">
        <f>IF(OR(AR72&lt;=0,Debts!$AC$15=0,$A72&gt;Debts!$M$15),0,MIN(AR72,MAX(0,ROUNDUP(IF(Debts!$X$15=0,(BP71+T72)/(Debts!$M$15-$A72+1),BP71*(Debts!$X$15/12)/(1-(1+Debts!$X$15/12)^(-(Debts!$M$15-$A72+1)))),2)-AF72)))</f>
        <v/>
      </c>
      <c r="CO72">
        <f>IF(OR(AS72&lt;=0,Debts!$AC$16=0,$A72&gt;Debts!$M$16),0,MIN(AS72,MAX(0,ROUNDUP(IF(Debts!$X$16=0,(BQ71+U72)/(Debts!$M$16-$A72+1),BQ71*(Debts!$X$16/12)/(1-(1+Debts!$X$16/12)^(-(Debts!$M$16-$A72+1)))),2)-AG72)))</f>
        <v/>
      </c>
      <c r="CP72">
        <f>IF(CD72&lt;=0,0,ROUND(MIN(CD72,MAX(0,$F72-SUMPRODUCT(($AT$3:$BE$3&lt;AT$3)*$CD72:$CO72))),2))</f>
        <v/>
      </c>
      <c r="CQ72">
        <f>IF(CE72&lt;=0,0,ROUND(MIN(CE72,MAX(0,$F72-SUMPRODUCT(($AT$3:$BE$3&lt;AU$3)*$CD72:$CO72))),2))</f>
        <v/>
      </c>
      <c r="CR72">
        <f>IF(CF72&lt;=0,0,ROUND(MIN(CF72,MAX(0,$F72-SUMPRODUCT(($AT$3:$BE$3&lt;AV$3)*$CD72:$CO72))),2))</f>
        <v/>
      </c>
      <c r="CS72">
        <f>IF(CG72&lt;=0,0,ROUND(MIN(CG72,MAX(0,$F72-SUMPRODUCT(($AT$3:$BE$3&lt;AW$3)*$CD72:$CO72))),2))</f>
        <v/>
      </c>
      <c r="CT72">
        <f>IF(CH72&lt;=0,0,ROUND(MIN(CH72,MAX(0,$F72-SUMPRODUCT(($AT$3:$BE$3&lt;AX$3)*$CD72:$CO72))),2))</f>
        <v/>
      </c>
      <c r="CU72">
        <f>IF(CI72&lt;=0,0,ROUND(MIN(CI72,MAX(0,$F72-SUMPRODUCT(($AT$3:$BE$3&lt;AY$3)*$CD72:$CO72))),2))</f>
        <v/>
      </c>
      <c r="CV72">
        <f>IF(CJ72&lt;=0,0,ROUND(MIN(CJ72,MAX(0,$F72-SUMPRODUCT(($AT$3:$BE$3&lt;AZ$3)*$CD72:$CO72))),2))</f>
        <v/>
      </c>
      <c r="CW72">
        <f>IF(CK72&lt;=0,0,ROUND(MIN(CK72,MAX(0,$F72-SUMPRODUCT(($AT$3:$BE$3&lt;BA$3)*$CD72:$CO72))),2))</f>
        <v/>
      </c>
      <c r="CX72">
        <f>IF(CL72&lt;=0,0,ROUND(MIN(CL72,MAX(0,$F72-SUMPRODUCT(($AT$3:$BE$3&lt;BB$3)*$CD72:$CO72))),2))</f>
        <v/>
      </c>
      <c r="CY72">
        <f>IF(CM72&lt;=0,0,ROUND(MIN(CM72,MAX(0,$F72-SUMPRODUCT(($AT$3:$BE$3&lt;BC$3)*$CD72:$CO72))),2))</f>
        <v/>
      </c>
      <c r="CZ72">
        <f>IF(CN72&lt;=0,0,ROUND(MIN(CN72,MAX(0,$F72-SUMPRODUCT(($AT$3:$BE$3&lt;BD$3)*$CD72:$CO72))),2))</f>
        <v/>
      </c>
      <c r="DA72">
        <f>IF(CO72&lt;=0,0,ROUND(MIN(CO72,MAX(0,$F72-SUMPRODUCT(($AT$3:$BE$3&lt;BE$3)*$CD72:$CO72))),2))</f>
        <v/>
      </c>
      <c r="DB72">
        <f>ROUND(AH72-CP72,2)</f>
        <v/>
      </c>
      <c r="DC72">
        <f>ROUND(AI72-CQ72,2)</f>
        <v/>
      </c>
      <c r="DD72">
        <f>ROUND(AJ72-CR72,2)</f>
        <v/>
      </c>
      <c r="DE72">
        <f>ROUND(AK72-CS72,2)</f>
        <v/>
      </c>
      <c r="DF72">
        <f>ROUND(AL72-CT72,2)</f>
        <v/>
      </c>
      <c r="DG72">
        <f>ROUND(AM72-CU72,2)</f>
        <v/>
      </c>
      <c r="DH72">
        <f>ROUND(AN72-CV72,2)</f>
        <v/>
      </c>
      <c r="DI72">
        <f>ROUND(AO72-CW72,2)</f>
        <v/>
      </c>
      <c r="DJ72">
        <f>ROUND(AP72-CX72,2)</f>
        <v/>
      </c>
      <c r="DK72">
        <f>ROUND(AQ72-CY72,2)</f>
        <v/>
      </c>
      <c r="DL72">
        <f>ROUND(AR72-CZ72,2)</f>
        <v/>
      </c>
      <c r="DM72">
        <f>ROUND(AS72-DA72,2)</f>
        <v/>
      </c>
      <c r="DN72">
        <f>MAX(0,ROUND($F72-SUM(CP72:DA72),2))</f>
        <v/>
      </c>
    </row>
    <row r="73">
      <c r="A73" t="n">
        <v>68</v>
      </c>
      <c r="B73" s="29">
        <f>Months!B73</f>
        <v/>
      </c>
      <c r="C73">
        <f>Months!C73</f>
        <v/>
      </c>
      <c r="D73">
        <f>Months!D73</f>
        <v/>
      </c>
      <c r="E73">
        <f>SUM(V73:AG73)</f>
        <v/>
      </c>
      <c r="F73">
        <f>MAX(0,ROUND(C73+D73-E73,2))</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f>IF(AH73&lt;=0,0,ROUND(CP73+MIN(DB73,MAX(0,$DN73-SUMPRODUCT((($BR73:$CC73&gt;BR73)+($BR73:$CC73=BR73)*($AT$2:$BE$2&lt;AT$2))*$DB73:$DM73))),2))</f>
        <v/>
      </c>
      <c r="AU73">
        <f>IF(AI73&lt;=0,0,ROUND(CQ73+MIN(DC73,MAX(0,$DN73-SUMPRODUCT((($BR73:$CC73&gt;BS73)+($BR73:$CC73=BS73)*($AT$2:$BE$2&lt;AU$2))*$DB73:$DM73))),2))</f>
        <v/>
      </c>
      <c r="AV73">
        <f>IF(AJ73&lt;=0,0,ROUND(CR73+MIN(DD73,MAX(0,$DN73-SUMPRODUCT((($BR73:$CC73&gt;BT73)+($BR73:$CC73=BT73)*($AT$2:$BE$2&lt;AV$2))*$DB73:$DM73))),2))</f>
        <v/>
      </c>
      <c r="AW73">
        <f>IF(AK73&lt;=0,0,ROUND(CS73+MIN(DE73,MAX(0,$DN73-SUMPRODUCT((($BR73:$CC73&gt;BU73)+($BR73:$CC73=BU73)*($AT$2:$BE$2&lt;AW$2))*$DB73:$DM73))),2))</f>
        <v/>
      </c>
      <c r="AX73">
        <f>IF(AL73&lt;=0,0,ROUND(CT73+MIN(DF73,MAX(0,$DN73-SUMPRODUCT((($BR73:$CC73&gt;BV73)+($BR73:$CC73=BV73)*($AT$2:$BE$2&lt;AX$2))*$DB73:$DM73))),2))</f>
        <v/>
      </c>
      <c r="AY73">
        <f>IF(AM73&lt;=0,0,ROUND(CU73+MIN(DG73,MAX(0,$DN73-SUMPRODUCT((($BR73:$CC73&gt;BW73)+($BR73:$CC73=BW73)*($AT$2:$BE$2&lt;AY$2))*$DB73:$DM73))),2))</f>
        <v/>
      </c>
      <c r="AZ73">
        <f>IF(AN73&lt;=0,0,ROUND(CV73+MIN(DH73,MAX(0,$DN73-SUMPRODUCT((($BR73:$CC73&gt;BX73)+($BR73:$CC73=BX73)*($AT$2:$BE$2&lt;AZ$2))*$DB73:$DM73))),2))</f>
        <v/>
      </c>
      <c r="BA73">
        <f>IF(AO73&lt;=0,0,ROUND(CW73+MIN(DI73,MAX(0,$DN73-SUMPRODUCT((($BR73:$CC73&gt;BY73)+($BR73:$CC73=BY73)*($AT$2:$BE$2&lt;BA$2))*$DB73:$DM73))),2))</f>
        <v/>
      </c>
      <c r="BB73">
        <f>IF(AP73&lt;=0,0,ROUND(CX73+MIN(DJ73,MAX(0,$DN73-SUMPRODUCT((($BR73:$CC73&gt;BZ73)+($BR73:$CC73=BZ73)*($AT$2:$BE$2&lt;BB$2))*$DB73:$DM73))),2))</f>
        <v/>
      </c>
      <c r="BC73">
        <f>IF(AQ73&lt;=0,0,ROUND(CY73+MIN(DK73,MAX(0,$DN73-SUMPRODUCT((($BR73:$CC73&gt;CA73)+($BR73:$CC73=CA73)*($AT$2:$BE$2&lt;BC$2))*$DB73:$DM73))),2))</f>
        <v/>
      </c>
      <c r="BD73">
        <f>IF(AR73&lt;=0,0,ROUND(CZ73+MIN(DL73,MAX(0,$DN73-SUMPRODUCT((($BR73:$CC73&gt;CB73)+($BR73:$CC73=CB73)*($AT$2:$BE$2&lt;BD$2))*$DB73:$DM73))),2))</f>
        <v/>
      </c>
      <c r="BE73">
        <f>IF(AS73&lt;=0,0,ROUND(DA73+MIN(DM73,MAX(0,$DN73-SUMPRODUCT((($BR73:$CC73&gt;CC73)+($BR73:$CC73=CC73)*($AT$2:$BE$2&lt;BE$2))*$DB73:$DM73))),2))</f>
        <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c r="BR73">
        <f>ROUND(IF($A73&lt;=Debts!$M$5,Debts!$X$5,Debts!$Y$5)*100000,0)*1000000+ROUND(Debts!$Y$5*100000,0)</f>
        <v/>
      </c>
      <c r="BS73">
        <f>ROUND(IF($A73&lt;=Debts!$M$6,Debts!$X$6,Debts!$Y$6)*100000,0)*1000000+ROUND(Debts!$Y$6*100000,0)</f>
        <v/>
      </c>
      <c r="BT73">
        <f>ROUND(IF($A73&lt;=Debts!$M$7,Debts!$X$7,Debts!$Y$7)*100000,0)*1000000+ROUND(Debts!$Y$7*100000,0)</f>
        <v/>
      </c>
      <c r="BU73">
        <f>ROUND(IF($A73&lt;=Debts!$M$8,Debts!$X$8,Debts!$Y$8)*100000,0)*1000000+ROUND(Debts!$Y$8*100000,0)</f>
        <v/>
      </c>
      <c r="BV73">
        <f>ROUND(IF($A73&lt;=Debts!$M$9,Debts!$X$9,Debts!$Y$9)*100000,0)*1000000+ROUND(Debts!$Y$9*100000,0)</f>
        <v/>
      </c>
      <c r="BW73">
        <f>ROUND(IF($A73&lt;=Debts!$M$10,Debts!$X$10,Debts!$Y$10)*100000,0)*1000000+ROUND(Debts!$Y$10*100000,0)</f>
        <v/>
      </c>
      <c r="BX73">
        <f>ROUND(IF($A73&lt;=Debts!$M$11,Debts!$X$11,Debts!$Y$11)*100000,0)*1000000+ROUND(Debts!$Y$11*100000,0)</f>
        <v/>
      </c>
      <c r="BY73">
        <f>ROUND(IF($A73&lt;=Debts!$M$12,Debts!$X$12,Debts!$Y$12)*100000,0)*1000000+ROUND(Debts!$Y$12*100000,0)</f>
        <v/>
      </c>
      <c r="BZ73">
        <f>ROUND(IF($A73&lt;=Debts!$M$13,Debts!$X$13,Debts!$Y$13)*100000,0)*1000000+ROUND(Debts!$Y$13*100000,0)</f>
        <v/>
      </c>
      <c r="CA73">
        <f>ROUND(IF($A73&lt;=Debts!$M$14,Debts!$X$14,Debts!$Y$14)*100000,0)*1000000+ROUND(Debts!$Y$14*100000,0)</f>
        <v/>
      </c>
      <c r="CB73">
        <f>ROUND(IF($A73&lt;=Debts!$M$15,Debts!$X$15,Debts!$Y$15)*100000,0)*1000000+ROUND(Debts!$Y$15*100000,0)</f>
        <v/>
      </c>
      <c r="CC73">
        <f>ROUND(IF($A73&lt;=Debts!$M$16,Debts!$X$16,Debts!$Y$16)*100000,0)*1000000+ROUND(Debts!$Y$16*100000,0)</f>
        <v/>
      </c>
      <c r="CD73">
        <f>IF(OR(AH73&lt;=0,Debts!$AC$5=0,$A73&gt;Debts!$M$5),0,MIN(AH73,MAX(0,ROUNDUP(IF(Debts!$X$5=0,(BF72+J73)/(Debts!$M$5-$A73+1),BF72*(Debts!$X$5/12)/(1-(1+Debts!$X$5/12)^(-(Debts!$M$5-$A73+1)))),2)-V73)))</f>
        <v/>
      </c>
      <c r="CE73">
        <f>IF(OR(AI73&lt;=0,Debts!$AC$6=0,$A73&gt;Debts!$M$6),0,MIN(AI73,MAX(0,ROUNDUP(IF(Debts!$X$6=0,(BG72+K73)/(Debts!$M$6-$A73+1),BG72*(Debts!$X$6/12)/(1-(1+Debts!$X$6/12)^(-(Debts!$M$6-$A73+1)))),2)-W73)))</f>
        <v/>
      </c>
      <c r="CF73">
        <f>IF(OR(AJ73&lt;=0,Debts!$AC$7=0,$A73&gt;Debts!$M$7),0,MIN(AJ73,MAX(0,ROUNDUP(IF(Debts!$X$7=0,(BH72+L73)/(Debts!$M$7-$A73+1),BH72*(Debts!$X$7/12)/(1-(1+Debts!$X$7/12)^(-(Debts!$M$7-$A73+1)))),2)-X73)))</f>
        <v/>
      </c>
      <c r="CG73">
        <f>IF(OR(AK73&lt;=0,Debts!$AC$8=0,$A73&gt;Debts!$M$8),0,MIN(AK73,MAX(0,ROUNDUP(IF(Debts!$X$8=0,(BI72+M73)/(Debts!$M$8-$A73+1),BI72*(Debts!$X$8/12)/(1-(1+Debts!$X$8/12)^(-(Debts!$M$8-$A73+1)))),2)-Y73)))</f>
        <v/>
      </c>
      <c r="CH73">
        <f>IF(OR(AL73&lt;=0,Debts!$AC$9=0,$A73&gt;Debts!$M$9),0,MIN(AL73,MAX(0,ROUNDUP(IF(Debts!$X$9=0,(BJ72+N73)/(Debts!$M$9-$A73+1),BJ72*(Debts!$X$9/12)/(1-(1+Debts!$X$9/12)^(-(Debts!$M$9-$A73+1)))),2)-Z73)))</f>
        <v/>
      </c>
      <c r="CI73">
        <f>IF(OR(AM73&lt;=0,Debts!$AC$10=0,$A73&gt;Debts!$M$10),0,MIN(AM73,MAX(0,ROUNDUP(IF(Debts!$X$10=0,(BK72+O73)/(Debts!$M$10-$A73+1),BK72*(Debts!$X$10/12)/(1-(1+Debts!$X$10/12)^(-(Debts!$M$10-$A73+1)))),2)-AA73)))</f>
        <v/>
      </c>
      <c r="CJ73">
        <f>IF(OR(AN73&lt;=0,Debts!$AC$11=0,$A73&gt;Debts!$M$11),0,MIN(AN73,MAX(0,ROUNDUP(IF(Debts!$X$11=0,(BL72+P73)/(Debts!$M$11-$A73+1),BL72*(Debts!$X$11/12)/(1-(1+Debts!$X$11/12)^(-(Debts!$M$11-$A73+1)))),2)-AB73)))</f>
        <v/>
      </c>
      <c r="CK73">
        <f>IF(OR(AO73&lt;=0,Debts!$AC$12=0,$A73&gt;Debts!$M$12),0,MIN(AO73,MAX(0,ROUNDUP(IF(Debts!$X$12=0,(BM72+Q73)/(Debts!$M$12-$A73+1),BM72*(Debts!$X$12/12)/(1-(1+Debts!$X$12/12)^(-(Debts!$M$12-$A73+1)))),2)-AC73)))</f>
        <v/>
      </c>
      <c r="CL73">
        <f>IF(OR(AP73&lt;=0,Debts!$AC$13=0,$A73&gt;Debts!$M$13),0,MIN(AP73,MAX(0,ROUNDUP(IF(Debts!$X$13=0,(BN72+R73)/(Debts!$M$13-$A73+1),BN72*(Debts!$X$13/12)/(1-(1+Debts!$X$13/12)^(-(Debts!$M$13-$A73+1)))),2)-AD73)))</f>
        <v/>
      </c>
      <c r="CM73">
        <f>IF(OR(AQ73&lt;=0,Debts!$AC$14=0,$A73&gt;Debts!$M$14),0,MIN(AQ73,MAX(0,ROUNDUP(IF(Debts!$X$14=0,(BO72+S73)/(Debts!$M$14-$A73+1),BO72*(Debts!$X$14/12)/(1-(1+Debts!$X$14/12)^(-(Debts!$M$14-$A73+1)))),2)-AE73)))</f>
        <v/>
      </c>
      <c r="CN73">
        <f>IF(OR(AR73&lt;=0,Debts!$AC$15=0,$A73&gt;Debts!$M$15),0,MIN(AR73,MAX(0,ROUNDUP(IF(Debts!$X$15=0,(BP72+T73)/(Debts!$M$15-$A73+1),BP72*(Debts!$X$15/12)/(1-(1+Debts!$X$15/12)^(-(Debts!$M$15-$A73+1)))),2)-AF73)))</f>
        <v/>
      </c>
      <c r="CO73">
        <f>IF(OR(AS73&lt;=0,Debts!$AC$16=0,$A73&gt;Debts!$M$16),0,MIN(AS73,MAX(0,ROUNDUP(IF(Debts!$X$16=0,(BQ72+U73)/(Debts!$M$16-$A73+1),BQ72*(Debts!$X$16/12)/(1-(1+Debts!$X$16/12)^(-(Debts!$M$16-$A73+1)))),2)-AG73)))</f>
        <v/>
      </c>
      <c r="CP73">
        <f>IF(CD73&lt;=0,0,ROUND(MIN(CD73,MAX(0,$F73-SUMPRODUCT(($AT$3:$BE$3&lt;AT$3)*$CD73:$CO73))),2))</f>
        <v/>
      </c>
      <c r="CQ73">
        <f>IF(CE73&lt;=0,0,ROUND(MIN(CE73,MAX(0,$F73-SUMPRODUCT(($AT$3:$BE$3&lt;AU$3)*$CD73:$CO73))),2))</f>
        <v/>
      </c>
      <c r="CR73">
        <f>IF(CF73&lt;=0,0,ROUND(MIN(CF73,MAX(0,$F73-SUMPRODUCT(($AT$3:$BE$3&lt;AV$3)*$CD73:$CO73))),2))</f>
        <v/>
      </c>
      <c r="CS73">
        <f>IF(CG73&lt;=0,0,ROUND(MIN(CG73,MAX(0,$F73-SUMPRODUCT(($AT$3:$BE$3&lt;AW$3)*$CD73:$CO73))),2))</f>
        <v/>
      </c>
      <c r="CT73">
        <f>IF(CH73&lt;=0,0,ROUND(MIN(CH73,MAX(0,$F73-SUMPRODUCT(($AT$3:$BE$3&lt;AX$3)*$CD73:$CO73))),2))</f>
        <v/>
      </c>
      <c r="CU73">
        <f>IF(CI73&lt;=0,0,ROUND(MIN(CI73,MAX(0,$F73-SUMPRODUCT(($AT$3:$BE$3&lt;AY$3)*$CD73:$CO73))),2))</f>
        <v/>
      </c>
      <c r="CV73">
        <f>IF(CJ73&lt;=0,0,ROUND(MIN(CJ73,MAX(0,$F73-SUMPRODUCT(($AT$3:$BE$3&lt;AZ$3)*$CD73:$CO73))),2))</f>
        <v/>
      </c>
      <c r="CW73">
        <f>IF(CK73&lt;=0,0,ROUND(MIN(CK73,MAX(0,$F73-SUMPRODUCT(($AT$3:$BE$3&lt;BA$3)*$CD73:$CO73))),2))</f>
        <v/>
      </c>
      <c r="CX73">
        <f>IF(CL73&lt;=0,0,ROUND(MIN(CL73,MAX(0,$F73-SUMPRODUCT(($AT$3:$BE$3&lt;BB$3)*$CD73:$CO73))),2))</f>
        <v/>
      </c>
      <c r="CY73">
        <f>IF(CM73&lt;=0,0,ROUND(MIN(CM73,MAX(0,$F73-SUMPRODUCT(($AT$3:$BE$3&lt;BC$3)*$CD73:$CO73))),2))</f>
        <v/>
      </c>
      <c r="CZ73">
        <f>IF(CN73&lt;=0,0,ROUND(MIN(CN73,MAX(0,$F73-SUMPRODUCT(($AT$3:$BE$3&lt;BD$3)*$CD73:$CO73))),2))</f>
        <v/>
      </c>
      <c r="DA73">
        <f>IF(CO73&lt;=0,0,ROUND(MIN(CO73,MAX(0,$F73-SUMPRODUCT(($AT$3:$BE$3&lt;BE$3)*$CD73:$CO73))),2))</f>
        <v/>
      </c>
      <c r="DB73">
        <f>ROUND(AH73-CP73,2)</f>
        <v/>
      </c>
      <c r="DC73">
        <f>ROUND(AI73-CQ73,2)</f>
        <v/>
      </c>
      <c r="DD73">
        <f>ROUND(AJ73-CR73,2)</f>
        <v/>
      </c>
      <c r="DE73">
        <f>ROUND(AK73-CS73,2)</f>
        <v/>
      </c>
      <c r="DF73">
        <f>ROUND(AL73-CT73,2)</f>
        <v/>
      </c>
      <c r="DG73">
        <f>ROUND(AM73-CU73,2)</f>
        <v/>
      </c>
      <c r="DH73">
        <f>ROUND(AN73-CV73,2)</f>
        <v/>
      </c>
      <c r="DI73">
        <f>ROUND(AO73-CW73,2)</f>
        <v/>
      </c>
      <c r="DJ73">
        <f>ROUND(AP73-CX73,2)</f>
        <v/>
      </c>
      <c r="DK73">
        <f>ROUND(AQ73-CY73,2)</f>
        <v/>
      </c>
      <c r="DL73">
        <f>ROUND(AR73-CZ73,2)</f>
        <v/>
      </c>
      <c r="DM73">
        <f>ROUND(AS73-DA73,2)</f>
        <v/>
      </c>
      <c r="DN73">
        <f>MAX(0,ROUND($F73-SUM(CP73:DA73),2))</f>
        <v/>
      </c>
    </row>
    <row r="74">
      <c r="A74" t="n">
        <v>69</v>
      </c>
      <c r="B74" s="29">
        <f>Months!B74</f>
        <v/>
      </c>
      <c r="C74">
        <f>Months!C74</f>
        <v/>
      </c>
      <c r="D74">
        <f>Months!D74</f>
        <v/>
      </c>
      <c r="E74">
        <f>SUM(V74:AG74)</f>
        <v/>
      </c>
      <c r="F74">
        <f>MAX(0,ROUND(C74+D74-E74,2))</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f>IF(AH74&lt;=0,0,ROUND(CP74+MIN(DB74,MAX(0,$DN74-SUMPRODUCT((($BR74:$CC74&gt;BR74)+($BR74:$CC74=BR74)*($AT$2:$BE$2&lt;AT$2))*$DB74:$DM74))),2))</f>
        <v/>
      </c>
      <c r="AU74">
        <f>IF(AI74&lt;=0,0,ROUND(CQ74+MIN(DC74,MAX(0,$DN74-SUMPRODUCT((($BR74:$CC74&gt;BS74)+($BR74:$CC74=BS74)*($AT$2:$BE$2&lt;AU$2))*$DB74:$DM74))),2))</f>
        <v/>
      </c>
      <c r="AV74">
        <f>IF(AJ74&lt;=0,0,ROUND(CR74+MIN(DD74,MAX(0,$DN74-SUMPRODUCT((($BR74:$CC74&gt;BT74)+($BR74:$CC74=BT74)*($AT$2:$BE$2&lt;AV$2))*$DB74:$DM74))),2))</f>
        <v/>
      </c>
      <c r="AW74">
        <f>IF(AK74&lt;=0,0,ROUND(CS74+MIN(DE74,MAX(0,$DN74-SUMPRODUCT((($BR74:$CC74&gt;BU74)+($BR74:$CC74=BU74)*($AT$2:$BE$2&lt;AW$2))*$DB74:$DM74))),2))</f>
        <v/>
      </c>
      <c r="AX74">
        <f>IF(AL74&lt;=0,0,ROUND(CT74+MIN(DF74,MAX(0,$DN74-SUMPRODUCT((($BR74:$CC74&gt;BV74)+($BR74:$CC74=BV74)*($AT$2:$BE$2&lt;AX$2))*$DB74:$DM74))),2))</f>
        <v/>
      </c>
      <c r="AY74">
        <f>IF(AM74&lt;=0,0,ROUND(CU74+MIN(DG74,MAX(0,$DN74-SUMPRODUCT((($BR74:$CC74&gt;BW74)+($BR74:$CC74=BW74)*($AT$2:$BE$2&lt;AY$2))*$DB74:$DM74))),2))</f>
        <v/>
      </c>
      <c r="AZ74">
        <f>IF(AN74&lt;=0,0,ROUND(CV74+MIN(DH74,MAX(0,$DN74-SUMPRODUCT((($BR74:$CC74&gt;BX74)+($BR74:$CC74=BX74)*($AT$2:$BE$2&lt;AZ$2))*$DB74:$DM74))),2))</f>
        <v/>
      </c>
      <c r="BA74">
        <f>IF(AO74&lt;=0,0,ROUND(CW74+MIN(DI74,MAX(0,$DN74-SUMPRODUCT((($BR74:$CC74&gt;BY74)+($BR74:$CC74=BY74)*($AT$2:$BE$2&lt;BA$2))*$DB74:$DM74))),2))</f>
        <v/>
      </c>
      <c r="BB74">
        <f>IF(AP74&lt;=0,0,ROUND(CX74+MIN(DJ74,MAX(0,$DN74-SUMPRODUCT((($BR74:$CC74&gt;BZ74)+($BR74:$CC74=BZ74)*($AT$2:$BE$2&lt;BB$2))*$DB74:$DM74))),2))</f>
        <v/>
      </c>
      <c r="BC74">
        <f>IF(AQ74&lt;=0,0,ROUND(CY74+MIN(DK74,MAX(0,$DN74-SUMPRODUCT((($BR74:$CC74&gt;CA74)+($BR74:$CC74=CA74)*($AT$2:$BE$2&lt;BC$2))*$DB74:$DM74))),2))</f>
        <v/>
      </c>
      <c r="BD74">
        <f>IF(AR74&lt;=0,0,ROUND(CZ74+MIN(DL74,MAX(0,$DN74-SUMPRODUCT((($BR74:$CC74&gt;CB74)+($BR74:$CC74=CB74)*($AT$2:$BE$2&lt;BD$2))*$DB74:$DM74))),2))</f>
        <v/>
      </c>
      <c r="BE74">
        <f>IF(AS74&lt;=0,0,ROUND(DA74+MIN(DM74,MAX(0,$DN74-SUMPRODUCT((($BR74:$CC74&gt;CC74)+($BR74:$CC74=CC74)*($AT$2:$BE$2&lt;BE$2))*$DB74:$DM74))),2))</f>
        <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c r="BR74">
        <f>ROUND(IF($A74&lt;=Debts!$M$5,Debts!$X$5,Debts!$Y$5)*100000,0)*1000000+ROUND(Debts!$Y$5*100000,0)</f>
        <v/>
      </c>
      <c r="BS74">
        <f>ROUND(IF($A74&lt;=Debts!$M$6,Debts!$X$6,Debts!$Y$6)*100000,0)*1000000+ROUND(Debts!$Y$6*100000,0)</f>
        <v/>
      </c>
      <c r="BT74">
        <f>ROUND(IF($A74&lt;=Debts!$M$7,Debts!$X$7,Debts!$Y$7)*100000,0)*1000000+ROUND(Debts!$Y$7*100000,0)</f>
        <v/>
      </c>
      <c r="BU74">
        <f>ROUND(IF($A74&lt;=Debts!$M$8,Debts!$X$8,Debts!$Y$8)*100000,0)*1000000+ROUND(Debts!$Y$8*100000,0)</f>
        <v/>
      </c>
      <c r="BV74">
        <f>ROUND(IF($A74&lt;=Debts!$M$9,Debts!$X$9,Debts!$Y$9)*100000,0)*1000000+ROUND(Debts!$Y$9*100000,0)</f>
        <v/>
      </c>
      <c r="BW74">
        <f>ROUND(IF($A74&lt;=Debts!$M$10,Debts!$X$10,Debts!$Y$10)*100000,0)*1000000+ROUND(Debts!$Y$10*100000,0)</f>
        <v/>
      </c>
      <c r="BX74">
        <f>ROUND(IF($A74&lt;=Debts!$M$11,Debts!$X$11,Debts!$Y$11)*100000,0)*1000000+ROUND(Debts!$Y$11*100000,0)</f>
        <v/>
      </c>
      <c r="BY74">
        <f>ROUND(IF($A74&lt;=Debts!$M$12,Debts!$X$12,Debts!$Y$12)*100000,0)*1000000+ROUND(Debts!$Y$12*100000,0)</f>
        <v/>
      </c>
      <c r="BZ74">
        <f>ROUND(IF($A74&lt;=Debts!$M$13,Debts!$X$13,Debts!$Y$13)*100000,0)*1000000+ROUND(Debts!$Y$13*100000,0)</f>
        <v/>
      </c>
      <c r="CA74">
        <f>ROUND(IF($A74&lt;=Debts!$M$14,Debts!$X$14,Debts!$Y$14)*100000,0)*1000000+ROUND(Debts!$Y$14*100000,0)</f>
        <v/>
      </c>
      <c r="CB74">
        <f>ROUND(IF($A74&lt;=Debts!$M$15,Debts!$X$15,Debts!$Y$15)*100000,0)*1000000+ROUND(Debts!$Y$15*100000,0)</f>
        <v/>
      </c>
      <c r="CC74">
        <f>ROUND(IF($A74&lt;=Debts!$M$16,Debts!$X$16,Debts!$Y$16)*100000,0)*1000000+ROUND(Debts!$Y$16*100000,0)</f>
        <v/>
      </c>
      <c r="CD74">
        <f>IF(OR(AH74&lt;=0,Debts!$AC$5=0,$A74&gt;Debts!$M$5),0,MIN(AH74,MAX(0,ROUNDUP(IF(Debts!$X$5=0,(BF73+J74)/(Debts!$M$5-$A74+1),BF73*(Debts!$X$5/12)/(1-(1+Debts!$X$5/12)^(-(Debts!$M$5-$A74+1)))),2)-V74)))</f>
        <v/>
      </c>
      <c r="CE74">
        <f>IF(OR(AI74&lt;=0,Debts!$AC$6=0,$A74&gt;Debts!$M$6),0,MIN(AI74,MAX(0,ROUNDUP(IF(Debts!$X$6=0,(BG73+K74)/(Debts!$M$6-$A74+1),BG73*(Debts!$X$6/12)/(1-(1+Debts!$X$6/12)^(-(Debts!$M$6-$A74+1)))),2)-W74)))</f>
        <v/>
      </c>
      <c r="CF74">
        <f>IF(OR(AJ74&lt;=0,Debts!$AC$7=0,$A74&gt;Debts!$M$7),0,MIN(AJ74,MAX(0,ROUNDUP(IF(Debts!$X$7=0,(BH73+L74)/(Debts!$M$7-$A74+1),BH73*(Debts!$X$7/12)/(1-(1+Debts!$X$7/12)^(-(Debts!$M$7-$A74+1)))),2)-X74)))</f>
        <v/>
      </c>
      <c r="CG74">
        <f>IF(OR(AK74&lt;=0,Debts!$AC$8=0,$A74&gt;Debts!$M$8),0,MIN(AK74,MAX(0,ROUNDUP(IF(Debts!$X$8=0,(BI73+M74)/(Debts!$M$8-$A74+1),BI73*(Debts!$X$8/12)/(1-(1+Debts!$X$8/12)^(-(Debts!$M$8-$A74+1)))),2)-Y74)))</f>
        <v/>
      </c>
      <c r="CH74">
        <f>IF(OR(AL74&lt;=0,Debts!$AC$9=0,$A74&gt;Debts!$M$9),0,MIN(AL74,MAX(0,ROUNDUP(IF(Debts!$X$9=0,(BJ73+N74)/(Debts!$M$9-$A74+1),BJ73*(Debts!$X$9/12)/(1-(1+Debts!$X$9/12)^(-(Debts!$M$9-$A74+1)))),2)-Z74)))</f>
        <v/>
      </c>
      <c r="CI74">
        <f>IF(OR(AM74&lt;=0,Debts!$AC$10=0,$A74&gt;Debts!$M$10),0,MIN(AM74,MAX(0,ROUNDUP(IF(Debts!$X$10=0,(BK73+O74)/(Debts!$M$10-$A74+1),BK73*(Debts!$X$10/12)/(1-(1+Debts!$X$10/12)^(-(Debts!$M$10-$A74+1)))),2)-AA74)))</f>
        <v/>
      </c>
      <c r="CJ74">
        <f>IF(OR(AN74&lt;=0,Debts!$AC$11=0,$A74&gt;Debts!$M$11),0,MIN(AN74,MAX(0,ROUNDUP(IF(Debts!$X$11=0,(BL73+P74)/(Debts!$M$11-$A74+1),BL73*(Debts!$X$11/12)/(1-(1+Debts!$X$11/12)^(-(Debts!$M$11-$A74+1)))),2)-AB74)))</f>
        <v/>
      </c>
      <c r="CK74">
        <f>IF(OR(AO74&lt;=0,Debts!$AC$12=0,$A74&gt;Debts!$M$12),0,MIN(AO74,MAX(0,ROUNDUP(IF(Debts!$X$12=0,(BM73+Q74)/(Debts!$M$12-$A74+1),BM73*(Debts!$X$12/12)/(1-(1+Debts!$X$12/12)^(-(Debts!$M$12-$A74+1)))),2)-AC74)))</f>
        <v/>
      </c>
      <c r="CL74">
        <f>IF(OR(AP74&lt;=0,Debts!$AC$13=0,$A74&gt;Debts!$M$13),0,MIN(AP74,MAX(0,ROUNDUP(IF(Debts!$X$13=0,(BN73+R74)/(Debts!$M$13-$A74+1),BN73*(Debts!$X$13/12)/(1-(1+Debts!$X$13/12)^(-(Debts!$M$13-$A74+1)))),2)-AD74)))</f>
        <v/>
      </c>
      <c r="CM74">
        <f>IF(OR(AQ74&lt;=0,Debts!$AC$14=0,$A74&gt;Debts!$M$14),0,MIN(AQ74,MAX(0,ROUNDUP(IF(Debts!$X$14=0,(BO73+S74)/(Debts!$M$14-$A74+1),BO73*(Debts!$X$14/12)/(1-(1+Debts!$X$14/12)^(-(Debts!$M$14-$A74+1)))),2)-AE74)))</f>
        <v/>
      </c>
      <c r="CN74">
        <f>IF(OR(AR74&lt;=0,Debts!$AC$15=0,$A74&gt;Debts!$M$15),0,MIN(AR74,MAX(0,ROUNDUP(IF(Debts!$X$15=0,(BP73+T74)/(Debts!$M$15-$A74+1),BP73*(Debts!$X$15/12)/(1-(1+Debts!$X$15/12)^(-(Debts!$M$15-$A74+1)))),2)-AF74)))</f>
        <v/>
      </c>
      <c r="CO74">
        <f>IF(OR(AS74&lt;=0,Debts!$AC$16=0,$A74&gt;Debts!$M$16),0,MIN(AS74,MAX(0,ROUNDUP(IF(Debts!$X$16=0,(BQ73+U74)/(Debts!$M$16-$A74+1),BQ73*(Debts!$X$16/12)/(1-(1+Debts!$X$16/12)^(-(Debts!$M$16-$A74+1)))),2)-AG74)))</f>
        <v/>
      </c>
      <c r="CP74">
        <f>IF(CD74&lt;=0,0,ROUND(MIN(CD74,MAX(0,$F74-SUMPRODUCT(($AT$3:$BE$3&lt;AT$3)*$CD74:$CO74))),2))</f>
        <v/>
      </c>
      <c r="CQ74">
        <f>IF(CE74&lt;=0,0,ROUND(MIN(CE74,MAX(0,$F74-SUMPRODUCT(($AT$3:$BE$3&lt;AU$3)*$CD74:$CO74))),2))</f>
        <v/>
      </c>
      <c r="CR74">
        <f>IF(CF74&lt;=0,0,ROUND(MIN(CF74,MAX(0,$F74-SUMPRODUCT(($AT$3:$BE$3&lt;AV$3)*$CD74:$CO74))),2))</f>
        <v/>
      </c>
      <c r="CS74">
        <f>IF(CG74&lt;=0,0,ROUND(MIN(CG74,MAX(0,$F74-SUMPRODUCT(($AT$3:$BE$3&lt;AW$3)*$CD74:$CO74))),2))</f>
        <v/>
      </c>
      <c r="CT74">
        <f>IF(CH74&lt;=0,0,ROUND(MIN(CH74,MAX(0,$F74-SUMPRODUCT(($AT$3:$BE$3&lt;AX$3)*$CD74:$CO74))),2))</f>
        <v/>
      </c>
      <c r="CU74">
        <f>IF(CI74&lt;=0,0,ROUND(MIN(CI74,MAX(0,$F74-SUMPRODUCT(($AT$3:$BE$3&lt;AY$3)*$CD74:$CO74))),2))</f>
        <v/>
      </c>
      <c r="CV74">
        <f>IF(CJ74&lt;=0,0,ROUND(MIN(CJ74,MAX(0,$F74-SUMPRODUCT(($AT$3:$BE$3&lt;AZ$3)*$CD74:$CO74))),2))</f>
        <v/>
      </c>
      <c r="CW74">
        <f>IF(CK74&lt;=0,0,ROUND(MIN(CK74,MAX(0,$F74-SUMPRODUCT(($AT$3:$BE$3&lt;BA$3)*$CD74:$CO74))),2))</f>
        <v/>
      </c>
      <c r="CX74">
        <f>IF(CL74&lt;=0,0,ROUND(MIN(CL74,MAX(0,$F74-SUMPRODUCT(($AT$3:$BE$3&lt;BB$3)*$CD74:$CO74))),2))</f>
        <v/>
      </c>
      <c r="CY74">
        <f>IF(CM74&lt;=0,0,ROUND(MIN(CM74,MAX(0,$F74-SUMPRODUCT(($AT$3:$BE$3&lt;BC$3)*$CD74:$CO74))),2))</f>
        <v/>
      </c>
      <c r="CZ74">
        <f>IF(CN74&lt;=0,0,ROUND(MIN(CN74,MAX(0,$F74-SUMPRODUCT(($AT$3:$BE$3&lt;BD$3)*$CD74:$CO74))),2))</f>
        <v/>
      </c>
      <c r="DA74">
        <f>IF(CO74&lt;=0,0,ROUND(MIN(CO74,MAX(0,$F74-SUMPRODUCT(($AT$3:$BE$3&lt;BE$3)*$CD74:$CO74))),2))</f>
        <v/>
      </c>
      <c r="DB74">
        <f>ROUND(AH74-CP74,2)</f>
        <v/>
      </c>
      <c r="DC74">
        <f>ROUND(AI74-CQ74,2)</f>
        <v/>
      </c>
      <c r="DD74">
        <f>ROUND(AJ74-CR74,2)</f>
        <v/>
      </c>
      <c r="DE74">
        <f>ROUND(AK74-CS74,2)</f>
        <v/>
      </c>
      <c r="DF74">
        <f>ROUND(AL74-CT74,2)</f>
        <v/>
      </c>
      <c r="DG74">
        <f>ROUND(AM74-CU74,2)</f>
        <v/>
      </c>
      <c r="DH74">
        <f>ROUND(AN74-CV74,2)</f>
        <v/>
      </c>
      <c r="DI74">
        <f>ROUND(AO74-CW74,2)</f>
        <v/>
      </c>
      <c r="DJ74">
        <f>ROUND(AP74-CX74,2)</f>
        <v/>
      </c>
      <c r="DK74">
        <f>ROUND(AQ74-CY74,2)</f>
        <v/>
      </c>
      <c r="DL74">
        <f>ROUND(AR74-CZ74,2)</f>
        <v/>
      </c>
      <c r="DM74">
        <f>ROUND(AS74-DA74,2)</f>
        <v/>
      </c>
      <c r="DN74">
        <f>MAX(0,ROUND($F74-SUM(CP74:DA74),2))</f>
        <v/>
      </c>
    </row>
    <row r="75">
      <c r="A75" t="n">
        <v>70</v>
      </c>
      <c r="B75" s="29">
        <f>Months!B75</f>
        <v/>
      </c>
      <c r="C75">
        <f>Months!C75</f>
        <v/>
      </c>
      <c r="D75">
        <f>Months!D75</f>
        <v/>
      </c>
      <c r="E75">
        <f>SUM(V75:AG75)</f>
        <v/>
      </c>
      <c r="F75">
        <f>MAX(0,ROUND(C75+D75-E75,2))</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f>IF(AH75&lt;=0,0,ROUND(CP75+MIN(DB75,MAX(0,$DN75-SUMPRODUCT((($BR75:$CC75&gt;BR75)+($BR75:$CC75=BR75)*($AT$2:$BE$2&lt;AT$2))*$DB75:$DM75))),2))</f>
        <v/>
      </c>
      <c r="AU75">
        <f>IF(AI75&lt;=0,0,ROUND(CQ75+MIN(DC75,MAX(0,$DN75-SUMPRODUCT((($BR75:$CC75&gt;BS75)+($BR75:$CC75=BS75)*($AT$2:$BE$2&lt;AU$2))*$DB75:$DM75))),2))</f>
        <v/>
      </c>
      <c r="AV75">
        <f>IF(AJ75&lt;=0,0,ROUND(CR75+MIN(DD75,MAX(0,$DN75-SUMPRODUCT((($BR75:$CC75&gt;BT75)+($BR75:$CC75=BT75)*($AT$2:$BE$2&lt;AV$2))*$DB75:$DM75))),2))</f>
        <v/>
      </c>
      <c r="AW75">
        <f>IF(AK75&lt;=0,0,ROUND(CS75+MIN(DE75,MAX(0,$DN75-SUMPRODUCT((($BR75:$CC75&gt;BU75)+($BR75:$CC75=BU75)*($AT$2:$BE$2&lt;AW$2))*$DB75:$DM75))),2))</f>
        <v/>
      </c>
      <c r="AX75">
        <f>IF(AL75&lt;=0,0,ROUND(CT75+MIN(DF75,MAX(0,$DN75-SUMPRODUCT((($BR75:$CC75&gt;BV75)+($BR75:$CC75=BV75)*($AT$2:$BE$2&lt;AX$2))*$DB75:$DM75))),2))</f>
        <v/>
      </c>
      <c r="AY75">
        <f>IF(AM75&lt;=0,0,ROUND(CU75+MIN(DG75,MAX(0,$DN75-SUMPRODUCT((($BR75:$CC75&gt;BW75)+($BR75:$CC75=BW75)*($AT$2:$BE$2&lt;AY$2))*$DB75:$DM75))),2))</f>
        <v/>
      </c>
      <c r="AZ75">
        <f>IF(AN75&lt;=0,0,ROUND(CV75+MIN(DH75,MAX(0,$DN75-SUMPRODUCT((($BR75:$CC75&gt;BX75)+($BR75:$CC75=BX75)*($AT$2:$BE$2&lt;AZ$2))*$DB75:$DM75))),2))</f>
        <v/>
      </c>
      <c r="BA75">
        <f>IF(AO75&lt;=0,0,ROUND(CW75+MIN(DI75,MAX(0,$DN75-SUMPRODUCT((($BR75:$CC75&gt;BY75)+($BR75:$CC75=BY75)*($AT$2:$BE$2&lt;BA$2))*$DB75:$DM75))),2))</f>
        <v/>
      </c>
      <c r="BB75">
        <f>IF(AP75&lt;=0,0,ROUND(CX75+MIN(DJ75,MAX(0,$DN75-SUMPRODUCT((($BR75:$CC75&gt;BZ75)+($BR75:$CC75=BZ75)*($AT$2:$BE$2&lt;BB$2))*$DB75:$DM75))),2))</f>
        <v/>
      </c>
      <c r="BC75">
        <f>IF(AQ75&lt;=0,0,ROUND(CY75+MIN(DK75,MAX(0,$DN75-SUMPRODUCT((($BR75:$CC75&gt;CA75)+($BR75:$CC75=CA75)*($AT$2:$BE$2&lt;BC$2))*$DB75:$DM75))),2))</f>
        <v/>
      </c>
      <c r="BD75">
        <f>IF(AR75&lt;=0,0,ROUND(CZ75+MIN(DL75,MAX(0,$DN75-SUMPRODUCT((($BR75:$CC75&gt;CB75)+($BR75:$CC75=CB75)*($AT$2:$BE$2&lt;BD$2))*$DB75:$DM75))),2))</f>
        <v/>
      </c>
      <c r="BE75">
        <f>IF(AS75&lt;=0,0,ROUND(DA75+MIN(DM75,MAX(0,$DN75-SUMPRODUCT((($BR75:$CC75&gt;CC75)+($BR75:$CC75=CC75)*($AT$2:$BE$2&lt;BE$2))*$DB75:$DM75))),2))</f>
        <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c r="BR75">
        <f>ROUND(IF($A75&lt;=Debts!$M$5,Debts!$X$5,Debts!$Y$5)*100000,0)*1000000+ROUND(Debts!$Y$5*100000,0)</f>
        <v/>
      </c>
      <c r="BS75">
        <f>ROUND(IF($A75&lt;=Debts!$M$6,Debts!$X$6,Debts!$Y$6)*100000,0)*1000000+ROUND(Debts!$Y$6*100000,0)</f>
        <v/>
      </c>
      <c r="BT75">
        <f>ROUND(IF($A75&lt;=Debts!$M$7,Debts!$X$7,Debts!$Y$7)*100000,0)*1000000+ROUND(Debts!$Y$7*100000,0)</f>
        <v/>
      </c>
      <c r="BU75">
        <f>ROUND(IF($A75&lt;=Debts!$M$8,Debts!$X$8,Debts!$Y$8)*100000,0)*1000000+ROUND(Debts!$Y$8*100000,0)</f>
        <v/>
      </c>
      <c r="BV75">
        <f>ROUND(IF($A75&lt;=Debts!$M$9,Debts!$X$9,Debts!$Y$9)*100000,0)*1000000+ROUND(Debts!$Y$9*100000,0)</f>
        <v/>
      </c>
      <c r="BW75">
        <f>ROUND(IF($A75&lt;=Debts!$M$10,Debts!$X$10,Debts!$Y$10)*100000,0)*1000000+ROUND(Debts!$Y$10*100000,0)</f>
        <v/>
      </c>
      <c r="BX75">
        <f>ROUND(IF($A75&lt;=Debts!$M$11,Debts!$X$11,Debts!$Y$11)*100000,0)*1000000+ROUND(Debts!$Y$11*100000,0)</f>
        <v/>
      </c>
      <c r="BY75">
        <f>ROUND(IF($A75&lt;=Debts!$M$12,Debts!$X$12,Debts!$Y$12)*100000,0)*1000000+ROUND(Debts!$Y$12*100000,0)</f>
        <v/>
      </c>
      <c r="BZ75">
        <f>ROUND(IF($A75&lt;=Debts!$M$13,Debts!$X$13,Debts!$Y$13)*100000,0)*1000000+ROUND(Debts!$Y$13*100000,0)</f>
        <v/>
      </c>
      <c r="CA75">
        <f>ROUND(IF($A75&lt;=Debts!$M$14,Debts!$X$14,Debts!$Y$14)*100000,0)*1000000+ROUND(Debts!$Y$14*100000,0)</f>
        <v/>
      </c>
      <c r="CB75">
        <f>ROUND(IF($A75&lt;=Debts!$M$15,Debts!$X$15,Debts!$Y$15)*100000,0)*1000000+ROUND(Debts!$Y$15*100000,0)</f>
        <v/>
      </c>
      <c r="CC75">
        <f>ROUND(IF($A75&lt;=Debts!$M$16,Debts!$X$16,Debts!$Y$16)*100000,0)*1000000+ROUND(Debts!$Y$16*100000,0)</f>
        <v/>
      </c>
      <c r="CD75">
        <f>IF(OR(AH75&lt;=0,Debts!$AC$5=0,$A75&gt;Debts!$M$5),0,MIN(AH75,MAX(0,ROUNDUP(IF(Debts!$X$5=0,(BF74+J75)/(Debts!$M$5-$A75+1),BF74*(Debts!$X$5/12)/(1-(1+Debts!$X$5/12)^(-(Debts!$M$5-$A75+1)))),2)-V75)))</f>
        <v/>
      </c>
      <c r="CE75">
        <f>IF(OR(AI75&lt;=0,Debts!$AC$6=0,$A75&gt;Debts!$M$6),0,MIN(AI75,MAX(0,ROUNDUP(IF(Debts!$X$6=0,(BG74+K75)/(Debts!$M$6-$A75+1),BG74*(Debts!$X$6/12)/(1-(1+Debts!$X$6/12)^(-(Debts!$M$6-$A75+1)))),2)-W75)))</f>
        <v/>
      </c>
      <c r="CF75">
        <f>IF(OR(AJ75&lt;=0,Debts!$AC$7=0,$A75&gt;Debts!$M$7),0,MIN(AJ75,MAX(0,ROUNDUP(IF(Debts!$X$7=0,(BH74+L75)/(Debts!$M$7-$A75+1),BH74*(Debts!$X$7/12)/(1-(1+Debts!$X$7/12)^(-(Debts!$M$7-$A75+1)))),2)-X75)))</f>
        <v/>
      </c>
      <c r="CG75">
        <f>IF(OR(AK75&lt;=0,Debts!$AC$8=0,$A75&gt;Debts!$M$8),0,MIN(AK75,MAX(0,ROUNDUP(IF(Debts!$X$8=0,(BI74+M75)/(Debts!$M$8-$A75+1),BI74*(Debts!$X$8/12)/(1-(1+Debts!$X$8/12)^(-(Debts!$M$8-$A75+1)))),2)-Y75)))</f>
        <v/>
      </c>
      <c r="CH75">
        <f>IF(OR(AL75&lt;=0,Debts!$AC$9=0,$A75&gt;Debts!$M$9),0,MIN(AL75,MAX(0,ROUNDUP(IF(Debts!$X$9=0,(BJ74+N75)/(Debts!$M$9-$A75+1),BJ74*(Debts!$X$9/12)/(1-(1+Debts!$X$9/12)^(-(Debts!$M$9-$A75+1)))),2)-Z75)))</f>
        <v/>
      </c>
      <c r="CI75">
        <f>IF(OR(AM75&lt;=0,Debts!$AC$10=0,$A75&gt;Debts!$M$10),0,MIN(AM75,MAX(0,ROUNDUP(IF(Debts!$X$10=0,(BK74+O75)/(Debts!$M$10-$A75+1),BK74*(Debts!$X$10/12)/(1-(1+Debts!$X$10/12)^(-(Debts!$M$10-$A75+1)))),2)-AA75)))</f>
        <v/>
      </c>
      <c r="CJ75">
        <f>IF(OR(AN75&lt;=0,Debts!$AC$11=0,$A75&gt;Debts!$M$11),0,MIN(AN75,MAX(0,ROUNDUP(IF(Debts!$X$11=0,(BL74+P75)/(Debts!$M$11-$A75+1),BL74*(Debts!$X$11/12)/(1-(1+Debts!$X$11/12)^(-(Debts!$M$11-$A75+1)))),2)-AB75)))</f>
        <v/>
      </c>
      <c r="CK75">
        <f>IF(OR(AO75&lt;=0,Debts!$AC$12=0,$A75&gt;Debts!$M$12),0,MIN(AO75,MAX(0,ROUNDUP(IF(Debts!$X$12=0,(BM74+Q75)/(Debts!$M$12-$A75+1),BM74*(Debts!$X$12/12)/(1-(1+Debts!$X$12/12)^(-(Debts!$M$12-$A75+1)))),2)-AC75)))</f>
        <v/>
      </c>
      <c r="CL75">
        <f>IF(OR(AP75&lt;=0,Debts!$AC$13=0,$A75&gt;Debts!$M$13),0,MIN(AP75,MAX(0,ROUNDUP(IF(Debts!$X$13=0,(BN74+R75)/(Debts!$M$13-$A75+1),BN74*(Debts!$X$13/12)/(1-(1+Debts!$X$13/12)^(-(Debts!$M$13-$A75+1)))),2)-AD75)))</f>
        <v/>
      </c>
      <c r="CM75">
        <f>IF(OR(AQ75&lt;=0,Debts!$AC$14=0,$A75&gt;Debts!$M$14),0,MIN(AQ75,MAX(0,ROUNDUP(IF(Debts!$X$14=0,(BO74+S75)/(Debts!$M$14-$A75+1),BO74*(Debts!$X$14/12)/(1-(1+Debts!$X$14/12)^(-(Debts!$M$14-$A75+1)))),2)-AE75)))</f>
        <v/>
      </c>
      <c r="CN75">
        <f>IF(OR(AR75&lt;=0,Debts!$AC$15=0,$A75&gt;Debts!$M$15),0,MIN(AR75,MAX(0,ROUNDUP(IF(Debts!$X$15=0,(BP74+T75)/(Debts!$M$15-$A75+1),BP74*(Debts!$X$15/12)/(1-(1+Debts!$X$15/12)^(-(Debts!$M$15-$A75+1)))),2)-AF75)))</f>
        <v/>
      </c>
      <c r="CO75">
        <f>IF(OR(AS75&lt;=0,Debts!$AC$16=0,$A75&gt;Debts!$M$16),0,MIN(AS75,MAX(0,ROUNDUP(IF(Debts!$X$16=0,(BQ74+U75)/(Debts!$M$16-$A75+1),BQ74*(Debts!$X$16/12)/(1-(1+Debts!$X$16/12)^(-(Debts!$M$16-$A75+1)))),2)-AG75)))</f>
        <v/>
      </c>
      <c r="CP75">
        <f>IF(CD75&lt;=0,0,ROUND(MIN(CD75,MAX(0,$F75-SUMPRODUCT(($AT$3:$BE$3&lt;AT$3)*$CD75:$CO75))),2))</f>
        <v/>
      </c>
      <c r="CQ75">
        <f>IF(CE75&lt;=0,0,ROUND(MIN(CE75,MAX(0,$F75-SUMPRODUCT(($AT$3:$BE$3&lt;AU$3)*$CD75:$CO75))),2))</f>
        <v/>
      </c>
      <c r="CR75">
        <f>IF(CF75&lt;=0,0,ROUND(MIN(CF75,MAX(0,$F75-SUMPRODUCT(($AT$3:$BE$3&lt;AV$3)*$CD75:$CO75))),2))</f>
        <v/>
      </c>
      <c r="CS75">
        <f>IF(CG75&lt;=0,0,ROUND(MIN(CG75,MAX(0,$F75-SUMPRODUCT(($AT$3:$BE$3&lt;AW$3)*$CD75:$CO75))),2))</f>
        <v/>
      </c>
      <c r="CT75">
        <f>IF(CH75&lt;=0,0,ROUND(MIN(CH75,MAX(0,$F75-SUMPRODUCT(($AT$3:$BE$3&lt;AX$3)*$CD75:$CO75))),2))</f>
        <v/>
      </c>
      <c r="CU75">
        <f>IF(CI75&lt;=0,0,ROUND(MIN(CI75,MAX(0,$F75-SUMPRODUCT(($AT$3:$BE$3&lt;AY$3)*$CD75:$CO75))),2))</f>
        <v/>
      </c>
      <c r="CV75">
        <f>IF(CJ75&lt;=0,0,ROUND(MIN(CJ75,MAX(0,$F75-SUMPRODUCT(($AT$3:$BE$3&lt;AZ$3)*$CD75:$CO75))),2))</f>
        <v/>
      </c>
      <c r="CW75">
        <f>IF(CK75&lt;=0,0,ROUND(MIN(CK75,MAX(0,$F75-SUMPRODUCT(($AT$3:$BE$3&lt;BA$3)*$CD75:$CO75))),2))</f>
        <v/>
      </c>
      <c r="CX75">
        <f>IF(CL75&lt;=0,0,ROUND(MIN(CL75,MAX(0,$F75-SUMPRODUCT(($AT$3:$BE$3&lt;BB$3)*$CD75:$CO75))),2))</f>
        <v/>
      </c>
      <c r="CY75">
        <f>IF(CM75&lt;=0,0,ROUND(MIN(CM75,MAX(0,$F75-SUMPRODUCT(($AT$3:$BE$3&lt;BC$3)*$CD75:$CO75))),2))</f>
        <v/>
      </c>
      <c r="CZ75">
        <f>IF(CN75&lt;=0,0,ROUND(MIN(CN75,MAX(0,$F75-SUMPRODUCT(($AT$3:$BE$3&lt;BD$3)*$CD75:$CO75))),2))</f>
        <v/>
      </c>
      <c r="DA75">
        <f>IF(CO75&lt;=0,0,ROUND(MIN(CO75,MAX(0,$F75-SUMPRODUCT(($AT$3:$BE$3&lt;BE$3)*$CD75:$CO75))),2))</f>
        <v/>
      </c>
      <c r="DB75">
        <f>ROUND(AH75-CP75,2)</f>
        <v/>
      </c>
      <c r="DC75">
        <f>ROUND(AI75-CQ75,2)</f>
        <v/>
      </c>
      <c r="DD75">
        <f>ROUND(AJ75-CR75,2)</f>
        <v/>
      </c>
      <c r="DE75">
        <f>ROUND(AK75-CS75,2)</f>
        <v/>
      </c>
      <c r="DF75">
        <f>ROUND(AL75-CT75,2)</f>
        <v/>
      </c>
      <c r="DG75">
        <f>ROUND(AM75-CU75,2)</f>
        <v/>
      </c>
      <c r="DH75">
        <f>ROUND(AN75-CV75,2)</f>
        <v/>
      </c>
      <c r="DI75">
        <f>ROUND(AO75-CW75,2)</f>
        <v/>
      </c>
      <c r="DJ75">
        <f>ROUND(AP75-CX75,2)</f>
        <v/>
      </c>
      <c r="DK75">
        <f>ROUND(AQ75-CY75,2)</f>
        <v/>
      </c>
      <c r="DL75">
        <f>ROUND(AR75-CZ75,2)</f>
        <v/>
      </c>
      <c r="DM75">
        <f>ROUND(AS75-DA75,2)</f>
        <v/>
      </c>
      <c r="DN75">
        <f>MAX(0,ROUND($F75-SUM(CP75:DA75),2))</f>
        <v/>
      </c>
    </row>
    <row r="76">
      <c r="A76" t="n">
        <v>71</v>
      </c>
      <c r="B76" s="29">
        <f>Months!B76</f>
        <v/>
      </c>
      <c r="C76">
        <f>Months!C76</f>
        <v/>
      </c>
      <c r="D76">
        <f>Months!D76</f>
        <v/>
      </c>
      <c r="E76">
        <f>SUM(V76:AG76)</f>
        <v/>
      </c>
      <c r="F76">
        <f>MAX(0,ROUND(C76+D76-E76,2))</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f>IF(AH76&lt;=0,0,ROUND(CP76+MIN(DB76,MAX(0,$DN76-SUMPRODUCT((($BR76:$CC76&gt;BR76)+($BR76:$CC76=BR76)*($AT$2:$BE$2&lt;AT$2))*$DB76:$DM76))),2))</f>
        <v/>
      </c>
      <c r="AU76">
        <f>IF(AI76&lt;=0,0,ROUND(CQ76+MIN(DC76,MAX(0,$DN76-SUMPRODUCT((($BR76:$CC76&gt;BS76)+($BR76:$CC76=BS76)*($AT$2:$BE$2&lt;AU$2))*$DB76:$DM76))),2))</f>
        <v/>
      </c>
      <c r="AV76">
        <f>IF(AJ76&lt;=0,0,ROUND(CR76+MIN(DD76,MAX(0,$DN76-SUMPRODUCT((($BR76:$CC76&gt;BT76)+($BR76:$CC76=BT76)*($AT$2:$BE$2&lt;AV$2))*$DB76:$DM76))),2))</f>
        <v/>
      </c>
      <c r="AW76">
        <f>IF(AK76&lt;=0,0,ROUND(CS76+MIN(DE76,MAX(0,$DN76-SUMPRODUCT((($BR76:$CC76&gt;BU76)+($BR76:$CC76=BU76)*($AT$2:$BE$2&lt;AW$2))*$DB76:$DM76))),2))</f>
        <v/>
      </c>
      <c r="AX76">
        <f>IF(AL76&lt;=0,0,ROUND(CT76+MIN(DF76,MAX(0,$DN76-SUMPRODUCT((($BR76:$CC76&gt;BV76)+($BR76:$CC76=BV76)*($AT$2:$BE$2&lt;AX$2))*$DB76:$DM76))),2))</f>
        <v/>
      </c>
      <c r="AY76">
        <f>IF(AM76&lt;=0,0,ROUND(CU76+MIN(DG76,MAX(0,$DN76-SUMPRODUCT((($BR76:$CC76&gt;BW76)+($BR76:$CC76=BW76)*($AT$2:$BE$2&lt;AY$2))*$DB76:$DM76))),2))</f>
        <v/>
      </c>
      <c r="AZ76">
        <f>IF(AN76&lt;=0,0,ROUND(CV76+MIN(DH76,MAX(0,$DN76-SUMPRODUCT((($BR76:$CC76&gt;BX76)+($BR76:$CC76=BX76)*($AT$2:$BE$2&lt;AZ$2))*$DB76:$DM76))),2))</f>
        <v/>
      </c>
      <c r="BA76">
        <f>IF(AO76&lt;=0,0,ROUND(CW76+MIN(DI76,MAX(0,$DN76-SUMPRODUCT((($BR76:$CC76&gt;BY76)+($BR76:$CC76=BY76)*($AT$2:$BE$2&lt;BA$2))*$DB76:$DM76))),2))</f>
        <v/>
      </c>
      <c r="BB76">
        <f>IF(AP76&lt;=0,0,ROUND(CX76+MIN(DJ76,MAX(0,$DN76-SUMPRODUCT((($BR76:$CC76&gt;BZ76)+($BR76:$CC76=BZ76)*($AT$2:$BE$2&lt;BB$2))*$DB76:$DM76))),2))</f>
        <v/>
      </c>
      <c r="BC76">
        <f>IF(AQ76&lt;=0,0,ROUND(CY76+MIN(DK76,MAX(0,$DN76-SUMPRODUCT((($BR76:$CC76&gt;CA76)+($BR76:$CC76=CA76)*($AT$2:$BE$2&lt;BC$2))*$DB76:$DM76))),2))</f>
        <v/>
      </c>
      <c r="BD76">
        <f>IF(AR76&lt;=0,0,ROUND(CZ76+MIN(DL76,MAX(0,$DN76-SUMPRODUCT((($BR76:$CC76&gt;CB76)+($BR76:$CC76=CB76)*($AT$2:$BE$2&lt;BD$2))*$DB76:$DM76))),2))</f>
        <v/>
      </c>
      <c r="BE76">
        <f>IF(AS76&lt;=0,0,ROUND(DA76+MIN(DM76,MAX(0,$DN76-SUMPRODUCT((($BR76:$CC76&gt;CC76)+($BR76:$CC76=CC76)*($AT$2:$BE$2&lt;BE$2))*$DB76:$DM76))),2))</f>
        <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c r="BR76">
        <f>ROUND(IF($A76&lt;=Debts!$M$5,Debts!$X$5,Debts!$Y$5)*100000,0)*1000000+ROUND(Debts!$Y$5*100000,0)</f>
        <v/>
      </c>
      <c r="BS76">
        <f>ROUND(IF($A76&lt;=Debts!$M$6,Debts!$X$6,Debts!$Y$6)*100000,0)*1000000+ROUND(Debts!$Y$6*100000,0)</f>
        <v/>
      </c>
      <c r="BT76">
        <f>ROUND(IF($A76&lt;=Debts!$M$7,Debts!$X$7,Debts!$Y$7)*100000,0)*1000000+ROUND(Debts!$Y$7*100000,0)</f>
        <v/>
      </c>
      <c r="BU76">
        <f>ROUND(IF($A76&lt;=Debts!$M$8,Debts!$X$8,Debts!$Y$8)*100000,0)*1000000+ROUND(Debts!$Y$8*100000,0)</f>
        <v/>
      </c>
      <c r="BV76">
        <f>ROUND(IF($A76&lt;=Debts!$M$9,Debts!$X$9,Debts!$Y$9)*100000,0)*1000000+ROUND(Debts!$Y$9*100000,0)</f>
        <v/>
      </c>
      <c r="BW76">
        <f>ROUND(IF($A76&lt;=Debts!$M$10,Debts!$X$10,Debts!$Y$10)*100000,0)*1000000+ROUND(Debts!$Y$10*100000,0)</f>
        <v/>
      </c>
      <c r="BX76">
        <f>ROUND(IF($A76&lt;=Debts!$M$11,Debts!$X$11,Debts!$Y$11)*100000,0)*1000000+ROUND(Debts!$Y$11*100000,0)</f>
        <v/>
      </c>
      <c r="BY76">
        <f>ROUND(IF($A76&lt;=Debts!$M$12,Debts!$X$12,Debts!$Y$12)*100000,0)*1000000+ROUND(Debts!$Y$12*100000,0)</f>
        <v/>
      </c>
      <c r="BZ76">
        <f>ROUND(IF($A76&lt;=Debts!$M$13,Debts!$X$13,Debts!$Y$13)*100000,0)*1000000+ROUND(Debts!$Y$13*100000,0)</f>
        <v/>
      </c>
      <c r="CA76">
        <f>ROUND(IF($A76&lt;=Debts!$M$14,Debts!$X$14,Debts!$Y$14)*100000,0)*1000000+ROUND(Debts!$Y$14*100000,0)</f>
        <v/>
      </c>
      <c r="CB76">
        <f>ROUND(IF($A76&lt;=Debts!$M$15,Debts!$X$15,Debts!$Y$15)*100000,0)*1000000+ROUND(Debts!$Y$15*100000,0)</f>
        <v/>
      </c>
      <c r="CC76">
        <f>ROUND(IF($A76&lt;=Debts!$M$16,Debts!$X$16,Debts!$Y$16)*100000,0)*1000000+ROUND(Debts!$Y$16*100000,0)</f>
        <v/>
      </c>
      <c r="CD76">
        <f>IF(OR(AH76&lt;=0,Debts!$AC$5=0,$A76&gt;Debts!$M$5),0,MIN(AH76,MAX(0,ROUNDUP(IF(Debts!$X$5=0,(BF75+J76)/(Debts!$M$5-$A76+1),BF75*(Debts!$X$5/12)/(1-(1+Debts!$X$5/12)^(-(Debts!$M$5-$A76+1)))),2)-V76)))</f>
        <v/>
      </c>
      <c r="CE76">
        <f>IF(OR(AI76&lt;=0,Debts!$AC$6=0,$A76&gt;Debts!$M$6),0,MIN(AI76,MAX(0,ROUNDUP(IF(Debts!$X$6=0,(BG75+K76)/(Debts!$M$6-$A76+1),BG75*(Debts!$X$6/12)/(1-(1+Debts!$X$6/12)^(-(Debts!$M$6-$A76+1)))),2)-W76)))</f>
        <v/>
      </c>
      <c r="CF76">
        <f>IF(OR(AJ76&lt;=0,Debts!$AC$7=0,$A76&gt;Debts!$M$7),0,MIN(AJ76,MAX(0,ROUNDUP(IF(Debts!$X$7=0,(BH75+L76)/(Debts!$M$7-$A76+1),BH75*(Debts!$X$7/12)/(1-(1+Debts!$X$7/12)^(-(Debts!$M$7-$A76+1)))),2)-X76)))</f>
        <v/>
      </c>
      <c r="CG76">
        <f>IF(OR(AK76&lt;=0,Debts!$AC$8=0,$A76&gt;Debts!$M$8),0,MIN(AK76,MAX(0,ROUNDUP(IF(Debts!$X$8=0,(BI75+M76)/(Debts!$M$8-$A76+1),BI75*(Debts!$X$8/12)/(1-(1+Debts!$X$8/12)^(-(Debts!$M$8-$A76+1)))),2)-Y76)))</f>
        <v/>
      </c>
      <c r="CH76">
        <f>IF(OR(AL76&lt;=0,Debts!$AC$9=0,$A76&gt;Debts!$M$9),0,MIN(AL76,MAX(0,ROUNDUP(IF(Debts!$X$9=0,(BJ75+N76)/(Debts!$M$9-$A76+1),BJ75*(Debts!$X$9/12)/(1-(1+Debts!$X$9/12)^(-(Debts!$M$9-$A76+1)))),2)-Z76)))</f>
        <v/>
      </c>
      <c r="CI76">
        <f>IF(OR(AM76&lt;=0,Debts!$AC$10=0,$A76&gt;Debts!$M$10),0,MIN(AM76,MAX(0,ROUNDUP(IF(Debts!$X$10=0,(BK75+O76)/(Debts!$M$10-$A76+1),BK75*(Debts!$X$10/12)/(1-(1+Debts!$X$10/12)^(-(Debts!$M$10-$A76+1)))),2)-AA76)))</f>
        <v/>
      </c>
      <c r="CJ76">
        <f>IF(OR(AN76&lt;=0,Debts!$AC$11=0,$A76&gt;Debts!$M$11),0,MIN(AN76,MAX(0,ROUNDUP(IF(Debts!$X$11=0,(BL75+P76)/(Debts!$M$11-$A76+1),BL75*(Debts!$X$11/12)/(1-(1+Debts!$X$11/12)^(-(Debts!$M$11-$A76+1)))),2)-AB76)))</f>
        <v/>
      </c>
      <c r="CK76">
        <f>IF(OR(AO76&lt;=0,Debts!$AC$12=0,$A76&gt;Debts!$M$12),0,MIN(AO76,MAX(0,ROUNDUP(IF(Debts!$X$12=0,(BM75+Q76)/(Debts!$M$12-$A76+1),BM75*(Debts!$X$12/12)/(1-(1+Debts!$X$12/12)^(-(Debts!$M$12-$A76+1)))),2)-AC76)))</f>
        <v/>
      </c>
      <c r="CL76">
        <f>IF(OR(AP76&lt;=0,Debts!$AC$13=0,$A76&gt;Debts!$M$13),0,MIN(AP76,MAX(0,ROUNDUP(IF(Debts!$X$13=0,(BN75+R76)/(Debts!$M$13-$A76+1),BN75*(Debts!$X$13/12)/(1-(1+Debts!$X$13/12)^(-(Debts!$M$13-$A76+1)))),2)-AD76)))</f>
        <v/>
      </c>
      <c r="CM76">
        <f>IF(OR(AQ76&lt;=0,Debts!$AC$14=0,$A76&gt;Debts!$M$14),0,MIN(AQ76,MAX(0,ROUNDUP(IF(Debts!$X$14=0,(BO75+S76)/(Debts!$M$14-$A76+1),BO75*(Debts!$X$14/12)/(1-(1+Debts!$X$14/12)^(-(Debts!$M$14-$A76+1)))),2)-AE76)))</f>
        <v/>
      </c>
      <c r="CN76">
        <f>IF(OR(AR76&lt;=0,Debts!$AC$15=0,$A76&gt;Debts!$M$15),0,MIN(AR76,MAX(0,ROUNDUP(IF(Debts!$X$15=0,(BP75+T76)/(Debts!$M$15-$A76+1),BP75*(Debts!$X$15/12)/(1-(1+Debts!$X$15/12)^(-(Debts!$M$15-$A76+1)))),2)-AF76)))</f>
        <v/>
      </c>
      <c r="CO76">
        <f>IF(OR(AS76&lt;=0,Debts!$AC$16=0,$A76&gt;Debts!$M$16),0,MIN(AS76,MAX(0,ROUNDUP(IF(Debts!$X$16=0,(BQ75+U76)/(Debts!$M$16-$A76+1),BQ75*(Debts!$X$16/12)/(1-(1+Debts!$X$16/12)^(-(Debts!$M$16-$A76+1)))),2)-AG76)))</f>
        <v/>
      </c>
      <c r="CP76">
        <f>IF(CD76&lt;=0,0,ROUND(MIN(CD76,MAX(0,$F76-SUMPRODUCT(($AT$3:$BE$3&lt;AT$3)*$CD76:$CO76))),2))</f>
        <v/>
      </c>
      <c r="CQ76">
        <f>IF(CE76&lt;=0,0,ROUND(MIN(CE76,MAX(0,$F76-SUMPRODUCT(($AT$3:$BE$3&lt;AU$3)*$CD76:$CO76))),2))</f>
        <v/>
      </c>
      <c r="CR76">
        <f>IF(CF76&lt;=0,0,ROUND(MIN(CF76,MAX(0,$F76-SUMPRODUCT(($AT$3:$BE$3&lt;AV$3)*$CD76:$CO76))),2))</f>
        <v/>
      </c>
      <c r="CS76">
        <f>IF(CG76&lt;=0,0,ROUND(MIN(CG76,MAX(0,$F76-SUMPRODUCT(($AT$3:$BE$3&lt;AW$3)*$CD76:$CO76))),2))</f>
        <v/>
      </c>
      <c r="CT76">
        <f>IF(CH76&lt;=0,0,ROUND(MIN(CH76,MAX(0,$F76-SUMPRODUCT(($AT$3:$BE$3&lt;AX$3)*$CD76:$CO76))),2))</f>
        <v/>
      </c>
      <c r="CU76">
        <f>IF(CI76&lt;=0,0,ROUND(MIN(CI76,MAX(0,$F76-SUMPRODUCT(($AT$3:$BE$3&lt;AY$3)*$CD76:$CO76))),2))</f>
        <v/>
      </c>
      <c r="CV76">
        <f>IF(CJ76&lt;=0,0,ROUND(MIN(CJ76,MAX(0,$F76-SUMPRODUCT(($AT$3:$BE$3&lt;AZ$3)*$CD76:$CO76))),2))</f>
        <v/>
      </c>
      <c r="CW76">
        <f>IF(CK76&lt;=0,0,ROUND(MIN(CK76,MAX(0,$F76-SUMPRODUCT(($AT$3:$BE$3&lt;BA$3)*$CD76:$CO76))),2))</f>
        <v/>
      </c>
      <c r="CX76">
        <f>IF(CL76&lt;=0,0,ROUND(MIN(CL76,MAX(0,$F76-SUMPRODUCT(($AT$3:$BE$3&lt;BB$3)*$CD76:$CO76))),2))</f>
        <v/>
      </c>
      <c r="CY76">
        <f>IF(CM76&lt;=0,0,ROUND(MIN(CM76,MAX(0,$F76-SUMPRODUCT(($AT$3:$BE$3&lt;BC$3)*$CD76:$CO76))),2))</f>
        <v/>
      </c>
      <c r="CZ76">
        <f>IF(CN76&lt;=0,0,ROUND(MIN(CN76,MAX(0,$F76-SUMPRODUCT(($AT$3:$BE$3&lt;BD$3)*$CD76:$CO76))),2))</f>
        <v/>
      </c>
      <c r="DA76">
        <f>IF(CO76&lt;=0,0,ROUND(MIN(CO76,MAX(0,$F76-SUMPRODUCT(($AT$3:$BE$3&lt;BE$3)*$CD76:$CO76))),2))</f>
        <v/>
      </c>
      <c r="DB76">
        <f>ROUND(AH76-CP76,2)</f>
        <v/>
      </c>
      <c r="DC76">
        <f>ROUND(AI76-CQ76,2)</f>
        <v/>
      </c>
      <c r="DD76">
        <f>ROUND(AJ76-CR76,2)</f>
        <v/>
      </c>
      <c r="DE76">
        <f>ROUND(AK76-CS76,2)</f>
        <v/>
      </c>
      <c r="DF76">
        <f>ROUND(AL76-CT76,2)</f>
        <v/>
      </c>
      <c r="DG76">
        <f>ROUND(AM76-CU76,2)</f>
        <v/>
      </c>
      <c r="DH76">
        <f>ROUND(AN76-CV76,2)</f>
        <v/>
      </c>
      <c r="DI76">
        <f>ROUND(AO76-CW76,2)</f>
        <v/>
      </c>
      <c r="DJ76">
        <f>ROUND(AP76-CX76,2)</f>
        <v/>
      </c>
      <c r="DK76">
        <f>ROUND(AQ76-CY76,2)</f>
        <v/>
      </c>
      <c r="DL76">
        <f>ROUND(AR76-CZ76,2)</f>
        <v/>
      </c>
      <c r="DM76">
        <f>ROUND(AS76-DA76,2)</f>
        <v/>
      </c>
      <c r="DN76">
        <f>MAX(0,ROUND($F76-SUM(CP76:DA76),2))</f>
        <v/>
      </c>
    </row>
    <row r="77">
      <c r="A77" t="n">
        <v>72</v>
      </c>
      <c r="B77" s="29">
        <f>Months!B77</f>
        <v/>
      </c>
      <c r="C77">
        <f>Months!C77</f>
        <v/>
      </c>
      <c r="D77">
        <f>Months!D77</f>
        <v/>
      </c>
      <c r="E77">
        <f>SUM(V77:AG77)</f>
        <v/>
      </c>
      <c r="F77">
        <f>MAX(0,ROUND(C77+D77-E77,2))</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f>IF(AH77&lt;=0,0,ROUND(CP77+MIN(DB77,MAX(0,$DN77-SUMPRODUCT((($BR77:$CC77&gt;BR77)+($BR77:$CC77=BR77)*($AT$2:$BE$2&lt;AT$2))*$DB77:$DM77))),2))</f>
        <v/>
      </c>
      <c r="AU77">
        <f>IF(AI77&lt;=0,0,ROUND(CQ77+MIN(DC77,MAX(0,$DN77-SUMPRODUCT((($BR77:$CC77&gt;BS77)+($BR77:$CC77=BS77)*($AT$2:$BE$2&lt;AU$2))*$DB77:$DM77))),2))</f>
        <v/>
      </c>
      <c r="AV77">
        <f>IF(AJ77&lt;=0,0,ROUND(CR77+MIN(DD77,MAX(0,$DN77-SUMPRODUCT((($BR77:$CC77&gt;BT77)+($BR77:$CC77=BT77)*($AT$2:$BE$2&lt;AV$2))*$DB77:$DM77))),2))</f>
        <v/>
      </c>
      <c r="AW77">
        <f>IF(AK77&lt;=0,0,ROUND(CS77+MIN(DE77,MAX(0,$DN77-SUMPRODUCT((($BR77:$CC77&gt;BU77)+($BR77:$CC77=BU77)*($AT$2:$BE$2&lt;AW$2))*$DB77:$DM77))),2))</f>
        <v/>
      </c>
      <c r="AX77">
        <f>IF(AL77&lt;=0,0,ROUND(CT77+MIN(DF77,MAX(0,$DN77-SUMPRODUCT((($BR77:$CC77&gt;BV77)+($BR77:$CC77=BV77)*($AT$2:$BE$2&lt;AX$2))*$DB77:$DM77))),2))</f>
        <v/>
      </c>
      <c r="AY77">
        <f>IF(AM77&lt;=0,0,ROUND(CU77+MIN(DG77,MAX(0,$DN77-SUMPRODUCT((($BR77:$CC77&gt;BW77)+($BR77:$CC77=BW77)*($AT$2:$BE$2&lt;AY$2))*$DB77:$DM77))),2))</f>
        <v/>
      </c>
      <c r="AZ77">
        <f>IF(AN77&lt;=0,0,ROUND(CV77+MIN(DH77,MAX(0,$DN77-SUMPRODUCT((($BR77:$CC77&gt;BX77)+($BR77:$CC77=BX77)*($AT$2:$BE$2&lt;AZ$2))*$DB77:$DM77))),2))</f>
        <v/>
      </c>
      <c r="BA77">
        <f>IF(AO77&lt;=0,0,ROUND(CW77+MIN(DI77,MAX(0,$DN77-SUMPRODUCT((($BR77:$CC77&gt;BY77)+($BR77:$CC77=BY77)*($AT$2:$BE$2&lt;BA$2))*$DB77:$DM77))),2))</f>
        <v/>
      </c>
      <c r="BB77">
        <f>IF(AP77&lt;=0,0,ROUND(CX77+MIN(DJ77,MAX(0,$DN77-SUMPRODUCT((($BR77:$CC77&gt;BZ77)+($BR77:$CC77=BZ77)*($AT$2:$BE$2&lt;BB$2))*$DB77:$DM77))),2))</f>
        <v/>
      </c>
      <c r="BC77">
        <f>IF(AQ77&lt;=0,0,ROUND(CY77+MIN(DK77,MAX(0,$DN77-SUMPRODUCT((($BR77:$CC77&gt;CA77)+($BR77:$CC77=CA77)*($AT$2:$BE$2&lt;BC$2))*$DB77:$DM77))),2))</f>
        <v/>
      </c>
      <c r="BD77">
        <f>IF(AR77&lt;=0,0,ROUND(CZ77+MIN(DL77,MAX(0,$DN77-SUMPRODUCT((($BR77:$CC77&gt;CB77)+($BR77:$CC77=CB77)*($AT$2:$BE$2&lt;BD$2))*$DB77:$DM77))),2))</f>
        <v/>
      </c>
      <c r="BE77">
        <f>IF(AS77&lt;=0,0,ROUND(DA77+MIN(DM77,MAX(0,$DN77-SUMPRODUCT((($BR77:$CC77&gt;CC77)+($BR77:$CC77=CC77)*($AT$2:$BE$2&lt;BE$2))*$DB77:$DM77))),2))</f>
        <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c r="BR77">
        <f>ROUND(IF($A77&lt;=Debts!$M$5,Debts!$X$5,Debts!$Y$5)*100000,0)*1000000+ROUND(Debts!$Y$5*100000,0)</f>
        <v/>
      </c>
      <c r="BS77">
        <f>ROUND(IF($A77&lt;=Debts!$M$6,Debts!$X$6,Debts!$Y$6)*100000,0)*1000000+ROUND(Debts!$Y$6*100000,0)</f>
        <v/>
      </c>
      <c r="BT77">
        <f>ROUND(IF($A77&lt;=Debts!$M$7,Debts!$X$7,Debts!$Y$7)*100000,0)*1000000+ROUND(Debts!$Y$7*100000,0)</f>
        <v/>
      </c>
      <c r="BU77">
        <f>ROUND(IF($A77&lt;=Debts!$M$8,Debts!$X$8,Debts!$Y$8)*100000,0)*1000000+ROUND(Debts!$Y$8*100000,0)</f>
        <v/>
      </c>
      <c r="BV77">
        <f>ROUND(IF($A77&lt;=Debts!$M$9,Debts!$X$9,Debts!$Y$9)*100000,0)*1000000+ROUND(Debts!$Y$9*100000,0)</f>
        <v/>
      </c>
      <c r="BW77">
        <f>ROUND(IF($A77&lt;=Debts!$M$10,Debts!$X$10,Debts!$Y$10)*100000,0)*1000000+ROUND(Debts!$Y$10*100000,0)</f>
        <v/>
      </c>
      <c r="BX77">
        <f>ROUND(IF($A77&lt;=Debts!$M$11,Debts!$X$11,Debts!$Y$11)*100000,0)*1000000+ROUND(Debts!$Y$11*100000,0)</f>
        <v/>
      </c>
      <c r="BY77">
        <f>ROUND(IF($A77&lt;=Debts!$M$12,Debts!$X$12,Debts!$Y$12)*100000,0)*1000000+ROUND(Debts!$Y$12*100000,0)</f>
        <v/>
      </c>
      <c r="BZ77">
        <f>ROUND(IF($A77&lt;=Debts!$M$13,Debts!$X$13,Debts!$Y$13)*100000,0)*1000000+ROUND(Debts!$Y$13*100000,0)</f>
        <v/>
      </c>
      <c r="CA77">
        <f>ROUND(IF($A77&lt;=Debts!$M$14,Debts!$X$14,Debts!$Y$14)*100000,0)*1000000+ROUND(Debts!$Y$14*100000,0)</f>
        <v/>
      </c>
      <c r="CB77">
        <f>ROUND(IF($A77&lt;=Debts!$M$15,Debts!$X$15,Debts!$Y$15)*100000,0)*1000000+ROUND(Debts!$Y$15*100000,0)</f>
        <v/>
      </c>
      <c r="CC77">
        <f>ROUND(IF($A77&lt;=Debts!$M$16,Debts!$X$16,Debts!$Y$16)*100000,0)*1000000+ROUND(Debts!$Y$16*100000,0)</f>
        <v/>
      </c>
      <c r="CD77">
        <f>IF(OR(AH77&lt;=0,Debts!$AC$5=0,$A77&gt;Debts!$M$5),0,MIN(AH77,MAX(0,ROUNDUP(IF(Debts!$X$5=0,(BF76+J77)/(Debts!$M$5-$A77+1),BF76*(Debts!$X$5/12)/(1-(1+Debts!$X$5/12)^(-(Debts!$M$5-$A77+1)))),2)-V77)))</f>
        <v/>
      </c>
      <c r="CE77">
        <f>IF(OR(AI77&lt;=0,Debts!$AC$6=0,$A77&gt;Debts!$M$6),0,MIN(AI77,MAX(0,ROUNDUP(IF(Debts!$X$6=0,(BG76+K77)/(Debts!$M$6-$A77+1),BG76*(Debts!$X$6/12)/(1-(1+Debts!$X$6/12)^(-(Debts!$M$6-$A77+1)))),2)-W77)))</f>
        <v/>
      </c>
      <c r="CF77">
        <f>IF(OR(AJ77&lt;=0,Debts!$AC$7=0,$A77&gt;Debts!$M$7),0,MIN(AJ77,MAX(0,ROUNDUP(IF(Debts!$X$7=0,(BH76+L77)/(Debts!$M$7-$A77+1),BH76*(Debts!$X$7/12)/(1-(1+Debts!$X$7/12)^(-(Debts!$M$7-$A77+1)))),2)-X77)))</f>
        <v/>
      </c>
      <c r="CG77">
        <f>IF(OR(AK77&lt;=0,Debts!$AC$8=0,$A77&gt;Debts!$M$8),0,MIN(AK77,MAX(0,ROUNDUP(IF(Debts!$X$8=0,(BI76+M77)/(Debts!$M$8-$A77+1),BI76*(Debts!$X$8/12)/(1-(1+Debts!$X$8/12)^(-(Debts!$M$8-$A77+1)))),2)-Y77)))</f>
        <v/>
      </c>
      <c r="CH77">
        <f>IF(OR(AL77&lt;=0,Debts!$AC$9=0,$A77&gt;Debts!$M$9),0,MIN(AL77,MAX(0,ROUNDUP(IF(Debts!$X$9=0,(BJ76+N77)/(Debts!$M$9-$A77+1),BJ76*(Debts!$X$9/12)/(1-(1+Debts!$X$9/12)^(-(Debts!$M$9-$A77+1)))),2)-Z77)))</f>
        <v/>
      </c>
      <c r="CI77">
        <f>IF(OR(AM77&lt;=0,Debts!$AC$10=0,$A77&gt;Debts!$M$10),0,MIN(AM77,MAX(0,ROUNDUP(IF(Debts!$X$10=0,(BK76+O77)/(Debts!$M$10-$A77+1),BK76*(Debts!$X$10/12)/(1-(1+Debts!$X$10/12)^(-(Debts!$M$10-$A77+1)))),2)-AA77)))</f>
        <v/>
      </c>
      <c r="CJ77">
        <f>IF(OR(AN77&lt;=0,Debts!$AC$11=0,$A77&gt;Debts!$M$11),0,MIN(AN77,MAX(0,ROUNDUP(IF(Debts!$X$11=0,(BL76+P77)/(Debts!$M$11-$A77+1),BL76*(Debts!$X$11/12)/(1-(1+Debts!$X$11/12)^(-(Debts!$M$11-$A77+1)))),2)-AB77)))</f>
        <v/>
      </c>
      <c r="CK77">
        <f>IF(OR(AO77&lt;=0,Debts!$AC$12=0,$A77&gt;Debts!$M$12),0,MIN(AO77,MAX(0,ROUNDUP(IF(Debts!$X$12=0,(BM76+Q77)/(Debts!$M$12-$A77+1),BM76*(Debts!$X$12/12)/(1-(1+Debts!$X$12/12)^(-(Debts!$M$12-$A77+1)))),2)-AC77)))</f>
        <v/>
      </c>
      <c r="CL77">
        <f>IF(OR(AP77&lt;=0,Debts!$AC$13=0,$A77&gt;Debts!$M$13),0,MIN(AP77,MAX(0,ROUNDUP(IF(Debts!$X$13=0,(BN76+R77)/(Debts!$M$13-$A77+1),BN76*(Debts!$X$13/12)/(1-(1+Debts!$X$13/12)^(-(Debts!$M$13-$A77+1)))),2)-AD77)))</f>
        <v/>
      </c>
      <c r="CM77">
        <f>IF(OR(AQ77&lt;=0,Debts!$AC$14=0,$A77&gt;Debts!$M$14),0,MIN(AQ77,MAX(0,ROUNDUP(IF(Debts!$X$14=0,(BO76+S77)/(Debts!$M$14-$A77+1),BO76*(Debts!$X$14/12)/(1-(1+Debts!$X$14/12)^(-(Debts!$M$14-$A77+1)))),2)-AE77)))</f>
        <v/>
      </c>
      <c r="CN77">
        <f>IF(OR(AR77&lt;=0,Debts!$AC$15=0,$A77&gt;Debts!$M$15),0,MIN(AR77,MAX(0,ROUNDUP(IF(Debts!$X$15=0,(BP76+T77)/(Debts!$M$15-$A77+1),BP76*(Debts!$X$15/12)/(1-(1+Debts!$X$15/12)^(-(Debts!$M$15-$A77+1)))),2)-AF77)))</f>
        <v/>
      </c>
      <c r="CO77">
        <f>IF(OR(AS77&lt;=0,Debts!$AC$16=0,$A77&gt;Debts!$M$16),0,MIN(AS77,MAX(0,ROUNDUP(IF(Debts!$X$16=0,(BQ76+U77)/(Debts!$M$16-$A77+1),BQ76*(Debts!$X$16/12)/(1-(1+Debts!$X$16/12)^(-(Debts!$M$16-$A77+1)))),2)-AG77)))</f>
        <v/>
      </c>
      <c r="CP77">
        <f>IF(CD77&lt;=0,0,ROUND(MIN(CD77,MAX(0,$F77-SUMPRODUCT(($AT$3:$BE$3&lt;AT$3)*$CD77:$CO77))),2))</f>
        <v/>
      </c>
      <c r="CQ77">
        <f>IF(CE77&lt;=0,0,ROUND(MIN(CE77,MAX(0,$F77-SUMPRODUCT(($AT$3:$BE$3&lt;AU$3)*$CD77:$CO77))),2))</f>
        <v/>
      </c>
      <c r="CR77">
        <f>IF(CF77&lt;=0,0,ROUND(MIN(CF77,MAX(0,$F77-SUMPRODUCT(($AT$3:$BE$3&lt;AV$3)*$CD77:$CO77))),2))</f>
        <v/>
      </c>
      <c r="CS77">
        <f>IF(CG77&lt;=0,0,ROUND(MIN(CG77,MAX(0,$F77-SUMPRODUCT(($AT$3:$BE$3&lt;AW$3)*$CD77:$CO77))),2))</f>
        <v/>
      </c>
      <c r="CT77">
        <f>IF(CH77&lt;=0,0,ROUND(MIN(CH77,MAX(0,$F77-SUMPRODUCT(($AT$3:$BE$3&lt;AX$3)*$CD77:$CO77))),2))</f>
        <v/>
      </c>
      <c r="CU77">
        <f>IF(CI77&lt;=0,0,ROUND(MIN(CI77,MAX(0,$F77-SUMPRODUCT(($AT$3:$BE$3&lt;AY$3)*$CD77:$CO77))),2))</f>
        <v/>
      </c>
      <c r="CV77">
        <f>IF(CJ77&lt;=0,0,ROUND(MIN(CJ77,MAX(0,$F77-SUMPRODUCT(($AT$3:$BE$3&lt;AZ$3)*$CD77:$CO77))),2))</f>
        <v/>
      </c>
      <c r="CW77">
        <f>IF(CK77&lt;=0,0,ROUND(MIN(CK77,MAX(0,$F77-SUMPRODUCT(($AT$3:$BE$3&lt;BA$3)*$CD77:$CO77))),2))</f>
        <v/>
      </c>
      <c r="CX77">
        <f>IF(CL77&lt;=0,0,ROUND(MIN(CL77,MAX(0,$F77-SUMPRODUCT(($AT$3:$BE$3&lt;BB$3)*$CD77:$CO77))),2))</f>
        <v/>
      </c>
      <c r="CY77">
        <f>IF(CM77&lt;=0,0,ROUND(MIN(CM77,MAX(0,$F77-SUMPRODUCT(($AT$3:$BE$3&lt;BC$3)*$CD77:$CO77))),2))</f>
        <v/>
      </c>
      <c r="CZ77">
        <f>IF(CN77&lt;=0,0,ROUND(MIN(CN77,MAX(0,$F77-SUMPRODUCT(($AT$3:$BE$3&lt;BD$3)*$CD77:$CO77))),2))</f>
        <v/>
      </c>
      <c r="DA77">
        <f>IF(CO77&lt;=0,0,ROUND(MIN(CO77,MAX(0,$F77-SUMPRODUCT(($AT$3:$BE$3&lt;BE$3)*$CD77:$CO77))),2))</f>
        <v/>
      </c>
      <c r="DB77">
        <f>ROUND(AH77-CP77,2)</f>
        <v/>
      </c>
      <c r="DC77">
        <f>ROUND(AI77-CQ77,2)</f>
        <v/>
      </c>
      <c r="DD77">
        <f>ROUND(AJ77-CR77,2)</f>
        <v/>
      </c>
      <c r="DE77">
        <f>ROUND(AK77-CS77,2)</f>
        <v/>
      </c>
      <c r="DF77">
        <f>ROUND(AL77-CT77,2)</f>
        <v/>
      </c>
      <c r="DG77">
        <f>ROUND(AM77-CU77,2)</f>
        <v/>
      </c>
      <c r="DH77">
        <f>ROUND(AN77-CV77,2)</f>
        <v/>
      </c>
      <c r="DI77">
        <f>ROUND(AO77-CW77,2)</f>
        <v/>
      </c>
      <c r="DJ77">
        <f>ROUND(AP77-CX77,2)</f>
        <v/>
      </c>
      <c r="DK77">
        <f>ROUND(AQ77-CY77,2)</f>
        <v/>
      </c>
      <c r="DL77">
        <f>ROUND(AR77-CZ77,2)</f>
        <v/>
      </c>
      <c r="DM77">
        <f>ROUND(AS77-DA77,2)</f>
        <v/>
      </c>
      <c r="DN77">
        <f>MAX(0,ROUND($F77-SUM(CP77:DA77),2))</f>
        <v/>
      </c>
    </row>
    <row r="78">
      <c r="A78" t="n">
        <v>73</v>
      </c>
      <c r="B78" s="29">
        <f>Months!B78</f>
        <v/>
      </c>
      <c r="C78">
        <f>Months!C78</f>
        <v/>
      </c>
      <c r="D78">
        <f>Months!D78</f>
        <v/>
      </c>
      <c r="E78">
        <f>SUM(V78:AG78)</f>
        <v/>
      </c>
      <c r="F78">
        <f>MAX(0,ROUND(C78+D78-E78,2))</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f>IF(AH78&lt;=0,0,ROUND(CP78+MIN(DB78,MAX(0,$DN78-SUMPRODUCT((($BR78:$CC78&gt;BR78)+($BR78:$CC78=BR78)*($AT$2:$BE$2&lt;AT$2))*$DB78:$DM78))),2))</f>
        <v/>
      </c>
      <c r="AU78">
        <f>IF(AI78&lt;=0,0,ROUND(CQ78+MIN(DC78,MAX(0,$DN78-SUMPRODUCT((($BR78:$CC78&gt;BS78)+($BR78:$CC78=BS78)*($AT$2:$BE$2&lt;AU$2))*$DB78:$DM78))),2))</f>
        <v/>
      </c>
      <c r="AV78">
        <f>IF(AJ78&lt;=0,0,ROUND(CR78+MIN(DD78,MAX(0,$DN78-SUMPRODUCT((($BR78:$CC78&gt;BT78)+($BR78:$CC78=BT78)*($AT$2:$BE$2&lt;AV$2))*$DB78:$DM78))),2))</f>
        <v/>
      </c>
      <c r="AW78">
        <f>IF(AK78&lt;=0,0,ROUND(CS78+MIN(DE78,MAX(0,$DN78-SUMPRODUCT((($BR78:$CC78&gt;BU78)+($BR78:$CC78=BU78)*($AT$2:$BE$2&lt;AW$2))*$DB78:$DM78))),2))</f>
        <v/>
      </c>
      <c r="AX78">
        <f>IF(AL78&lt;=0,0,ROUND(CT78+MIN(DF78,MAX(0,$DN78-SUMPRODUCT((($BR78:$CC78&gt;BV78)+($BR78:$CC78=BV78)*($AT$2:$BE$2&lt;AX$2))*$DB78:$DM78))),2))</f>
        <v/>
      </c>
      <c r="AY78">
        <f>IF(AM78&lt;=0,0,ROUND(CU78+MIN(DG78,MAX(0,$DN78-SUMPRODUCT((($BR78:$CC78&gt;BW78)+($BR78:$CC78=BW78)*($AT$2:$BE$2&lt;AY$2))*$DB78:$DM78))),2))</f>
        <v/>
      </c>
      <c r="AZ78">
        <f>IF(AN78&lt;=0,0,ROUND(CV78+MIN(DH78,MAX(0,$DN78-SUMPRODUCT((($BR78:$CC78&gt;BX78)+($BR78:$CC78=BX78)*($AT$2:$BE$2&lt;AZ$2))*$DB78:$DM78))),2))</f>
        <v/>
      </c>
      <c r="BA78">
        <f>IF(AO78&lt;=0,0,ROUND(CW78+MIN(DI78,MAX(0,$DN78-SUMPRODUCT((($BR78:$CC78&gt;BY78)+($BR78:$CC78=BY78)*($AT$2:$BE$2&lt;BA$2))*$DB78:$DM78))),2))</f>
        <v/>
      </c>
      <c r="BB78">
        <f>IF(AP78&lt;=0,0,ROUND(CX78+MIN(DJ78,MAX(0,$DN78-SUMPRODUCT((($BR78:$CC78&gt;BZ78)+($BR78:$CC78=BZ78)*($AT$2:$BE$2&lt;BB$2))*$DB78:$DM78))),2))</f>
        <v/>
      </c>
      <c r="BC78">
        <f>IF(AQ78&lt;=0,0,ROUND(CY78+MIN(DK78,MAX(0,$DN78-SUMPRODUCT((($BR78:$CC78&gt;CA78)+($BR78:$CC78=CA78)*($AT$2:$BE$2&lt;BC$2))*$DB78:$DM78))),2))</f>
        <v/>
      </c>
      <c r="BD78">
        <f>IF(AR78&lt;=0,0,ROUND(CZ78+MIN(DL78,MAX(0,$DN78-SUMPRODUCT((($BR78:$CC78&gt;CB78)+($BR78:$CC78=CB78)*($AT$2:$BE$2&lt;BD$2))*$DB78:$DM78))),2))</f>
        <v/>
      </c>
      <c r="BE78">
        <f>IF(AS78&lt;=0,0,ROUND(DA78+MIN(DM78,MAX(0,$DN78-SUMPRODUCT((($BR78:$CC78&gt;CC78)+($BR78:$CC78=CC78)*($AT$2:$BE$2&lt;BE$2))*$DB78:$DM78))),2))</f>
        <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c r="BR78">
        <f>ROUND(IF($A78&lt;=Debts!$M$5,Debts!$X$5,Debts!$Y$5)*100000,0)*1000000+ROUND(Debts!$Y$5*100000,0)</f>
        <v/>
      </c>
      <c r="BS78">
        <f>ROUND(IF($A78&lt;=Debts!$M$6,Debts!$X$6,Debts!$Y$6)*100000,0)*1000000+ROUND(Debts!$Y$6*100000,0)</f>
        <v/>
      </c>
      <c r="BT78">
        <f>ROUND(IF($A78&lt;=Debts!$M$7,Debts!$X$7,Debts!$Y$7)*100000,0)*1000000+ROUND(Debts!$Y$7*100000,0)</f>
        <v/>
      </c>
      <c r="BU78">
        <f>ROUND(IF($A78&lt;=Debts!$M$8,Debts!$X$8,Debts!$Y$8)*100000,0)*1000000+ROUND(Debts!$Y$8*100000,0)</f>
        <v/>
      </c>
      <c r="BV78">
        <f>ROUND(IF($A78&lt;=Debts!$M$9,Debts!$X$9,Debts!$Y$9)*100000,0)*1000000+ROUND(Debts!$Y$9*100000,0)</f>
        <v/>
      </c>
      <c r="BW78">
        <f>ROUND(IF($A78&lt;=Debts!$M$10,Debts!$X$10,Debts!$Y$10)*100000,0)*1000000+ROUND(Debts!$Y$10*100000,0)</f>
        <v/>
      </c>
      <c r="BX78">
        <f>ROUND(IF($A78&lt;=Debts!$M$11,Debts!$X$11,Debts!$Y$11)*100000,0)*1000000+ROUND(Debts!$Y$11*100000,0)</f>
        <v/>
      </c>
      <c r="BY78">
        <f>ROUND(IF($A78&lt;=Debts!$M$12,Debts!$X$12,Debts!$Y$12)*100000,0)*1000000+ROUND(Debts!$Y$12*100000,0)</f>
        <v/>
      </c>
      <c r="BZ78">
        <f>ROUND(IF($A78&lt;=Debts!$M$13,Debts!$X$13,Debts!$Y$13)*100000,0)*1000000+ROUND(Debts!$Y$13*100000,0)</f>
        <v/>
      </c>
      <c r="CA78">
        <f>ROUND(IF($A78&lt;=Debts!$M$14,Debts!$X$14,Debts!$Y$14)*100000,0)*1000000+ROUND(Debts!$Y$14*100000,0)</f>
        <v/>
      </c>
      <c r="CB78">
        <f>ROUND(IF($A78&lt;=Debts!$M$15,Debts!$X$15,Debts!$Y$15)*100000,0)*1000000+ROUND(Debts!$Y$15*100000,0)</f>
        <v/>
      </c>
      <c r="CC78">
        <f>ROUND(IF($A78&lt;=Debts!$M$16,Debts!$X$16,Debts!$Y$16)*100000,0)*1000000+ROUND(Debts!$Y$16*100000,0)</f>
        <v/>
      </c>
      <c r="CD78">
        <f>IF(OR(AH78&lt;=0,Debts!$AC$5=0,$A78&gt;Debts!$M$5),0,MIN(AH78,MAX(0,ROUNDUP(IF(Debts!$X$5=0,(BF77+J78)/(Debts!$M$5-$A78+1),BF77*(Debts!$X$5/12)/(1-(1+Debts!$X$5/12)^(-(Debts!$M$5-$A78+1)))),2)-V78)))</f>
        <v/>
      </c>
      <c r="CE78">
        <f>IF(OR(AI78&lt;=0,Debts!$AC$6=0,$A78&gt;Debts!$M$6),0,MIN(AI78,MAX(0,ROUNDUP(IF(Debts!$X$6=0,(BG77+K78)/(Debts!$M$6-$A78+1),BG77*(Debts!$X$6/12)/(1-(1+Debts!$X$6/12)^(-(Debts!$M$6-$A78+1)))),2)-W78)))</f>
        <v/>
      </c>
      <c r="CF78">
        <f>IF(OR(AJ78&lt;=0,Debts!$AC$7=0,$A78&gt;Debts!$M$7),0,MIN(AJ78,MAX(0,ROUNDUP(IF(Debts!$X$7=0,(BH77+L78)/(Debts!$M$7-$A78+1),BH77*(Debts!$X$7/12)/(1-(1+Debts!$X$7/12)^(-(Debts!$M$7-$A78+1)))),2)-X78)))</f>
        <v/>
      </c>
      <c r="CG78">
        <f>IF(OR(AK78&lt;=0,Debts!$AC$8=0,$A78&gt;Debts!$M$8),0,MIN(AK78,MAX(0,ROUNDUP(IF(Debts!$X$8=0,(BI77+M78)/(Debts!$M$8-$A78+1),BI77*(Debts!$X$8/12)/(1-(1+Debts!$X$8/12)^(-(Debts!$M$8-$A78+1)))),2)-Y78)))</f>
        <v/>
      </c>
      <c r="CH78">
        <f>IF(OR(AL78&lt;=0,Debts!$AC$9=0,$A78&gt;Debts!$M$9),0,MIN(AL78,MAX(0,ROUNDUP(IF(Debts!$X$9=0,(BJ77+N78)/(Debts!$M$9-$A78+1),BJ77*(Debts!$X$9/12)/(1-(1+Debts!$X$9/12)^(-(Debts!$M$9-$A78+1)))),2)-Z78)))</f>
        <v/>
      </c>
      <c r="CI78">
        <f>IF(OR(AM78&lt;=0,Debts!$AC$10=0,$A78&gt;Debts!$M$10),0,MIN(AM78,MAX(0,ROUNDUP(IF(Debts!$X$10=0,(BK77+O78)/(Debts!$M$10-$A78+1),BK77*(Debts!$X$10/12)/(1-(1+Debts!$X$10/12)^(-(Debts!$M$10-$A78+1)))),2)-AA78)))</f>
        <v/>
      </c>
      <c r="CJ78">
        <f>IF(OR(AN78&lt;=0,Debts!$AC$11=0,$A78&gt;Debts!$M$11),0,MIN(AN78,MAX(0,ROUNDUP(IF(Debts!$X$11=0,(BL77+P78)/(Debts!$M$11-$A78+1),BL77*(Debts!$X$11/12)/(1-(1+Debts!$X$11/12)^(-(Debts!$M$11-$A78+1)))),2)-AB78)))</f>
        <v/>
      </c>
      <c r="CK78">
        <f>IF(OR(AO78&lt;=0,Debts!$AC$12=0,$A78&gt;Debts!$M$12),0,MIN(AO78,MAX(0,ROUNDUP(IF(Debts!$X$12=0,(BM77+Q78)/(Debts!$M$12-$A78+1),BM77*(Debts!$X$12/12)/(1-(1+Debts!$X$12/12)^(-(Debts!$M$12-$A78+1)))),2)-AC78)))</f>
        <v/>
      </c>
      <c r="CL78">
        <f>IF(OR(AP78&lt;=0,Debts!$AC$13=0,$A78&gt;Debts!$M$13),0,MIN(AP78,MAX(0,ROUNDUP(IF(Debts!$X$13=0,(BN77+R78)/(Debts!$M$13-$A78+1),BN77*(Debts!$X$13/12)/(1-(1+Debts!$X$13/12)^(-(Debts!$M$13-$A78+1)))),2)-AD78)))</f>
        <v/>
      </c>
      <c r="CM78">
        <f>IF(OR(AQ78&lt;=0,Debts!$AC$14=0,$A78&gt;Debts!$M$14),0,MIN(AQ78,MAX(0,ROUNDUP(IF(Debts!$X$14=0,(BO77+S78)/(Debts!$M$14-$A78+1),BO77*(Debts!$X$14/12)/(1-(1+Debts!$X$14/12)^(-(Debts!$M$14-$A78+1)))),2)-AE78)))</f>
        <v/>
      </c>
      <c r="CN78">
        <f>IF(OR(AR78&lt;=0,Debts!$AC$15=0,$A78&gt;Debts!$M$15),0,MIN(AR78,MAX(0,ROUNDUP(IF(Debts!$X$15=0,(BP77+T78)/(Debts!$M$15-$A78+1),BP77*(Debts!$X$15/12)/(1-(1+Debts!$X$15/12)^(-(Debts!$M$15-$A78+1)))),2)-AF78)))</f>
        <v/>
      </c>
      <c r="CO78">
        <f>IF(OR(AS78&lt;=0,Debts!$AC$16=0,$A78&gt;Debts!$M$16),0,MIN(AS78,MAX(0,ROUNDUP(IF(Debts!$X$16=0,(BQ77+U78)/(Debts!$M$16-$A78+1),BQ77*(Debts!$X$16/12)/(1-(1+Debts!$X$16/12)^(-(Debts!$M$16-$A78+1)))),2)-AG78)))</f>
        <v/>
      </c>
      <c r="CP78">
        <f>IF(CD78&lt;=0,0,ROUND(MIN(CD78,MAX(0,$F78-SUMPRODUCT(($AT$3:$BE$3&lt;AT$3)*$CD78:$CO78))),2))</f>
        <v/>
      </c>
      <c r="CQ78">
        <f>IF(CE78&lt;=0,0,ROUND(MIN(CE78,MAX(0,$F78-SUMPRODUCT(($AT$3:$BE$3&lt;AU$3)*$CD78:$CO78))),2))</f>
        <v/>
      </c>
      <c r="CR78">
        <f>IF(CF78&lt;=0,0,ROUND(MIN(CF78,MAX(0,$F78-SUMPRODUCT(($AT$3:$BE$3&lt;AV$3)*$CD78:$CO78))),2))</f>
        <v/>
      </c>
      <c r="CS78">
        <f>IF(CG78&lt;=0,0,ROUND(MIN(CG78,MAX(0,$F78-SUMPRODUCT(($AT$3:$BE$3&lt;AW$3)*$CD78:$CO78))),2))</f>
        <v/>
      </c>
      <c r="CT78">
        <f>IF(CH78&lt;=0,0,ROUND(MIN(CH78,MAX(0,$F78-SUMPRODUCT(($AT$3:$BE$3&lt;AX$3)*$CD78:$CO78))),2))</f>
        <v/>
      </c>
      <c r="CU78">
        <f>IF(CI78&lt;=0,0,ROUND(MIN(CI78,MAX(0,$F78-SUMPRODUCT(($AT$3:$BE$3&lt;AY$3)*$CD78:$CO78))),2))</f>
        <v/>
      </c>
      <c r="CV78">
        <f>IF(CJ78&lt;=0,0,ROUND(MIN(CJ78,MAX(0,$F78-SUMPRODUCT(($AT$3:$BE$3&lt;AZ$3)*$CD78:$CO78))),2))</f>
        <v/>
      </c>
      <c r="CW78">
        <f>IF(CK78&lt;=0,0,ROUND(MIN(CK78,MAX(0,$F78-SUMPRODUCT(($AT$3:$BE$3&lt;BA$3)*$CD78:$CO78))),2))</f>
        <v/>
      </c>
      <c r="CX78">
        <f>IF(CL78&lt;=0,0,ROUND(MIN(CL78,MAX(0,$F78-SUMPRODUCT(($AT$3:$BE$3&lt;BB$3)*$CD78:$CO78))),2))</f>
        <v/>
      </c>
      <c r="CY78">
        <f>IF(CM78&lt;=0,0,ROUND(MIN(CM78,MAX(0,$F78-SUMPRODUCT(($AT$3:$BE$3&lt;BC$3)*$CD78:$CO78))),2))</f>
        <v/>
      </c>
      <c r="CZ78">
        <f>IF(CN78&lt;=0,0,ROUND(MIN(CN78,MAX(0,$F78-SUMPRODUCT(($AT$3:$BE$3&lt;BD$3)*$CD78:$CO78))),2))</f>
        <v/>
      </c>
      <c r="DA78">
        <f>IF(CO78&lt;=0,0,ROUND(MIN(CO78,MAX(0,$F78-SUMPRODUCT(($AT$3:$BE$3&lt;BE$3)*$CD78:$CO78))),2))</f>
        <v/>
      </c>
      <c r="DB78">
        <f>ROUND(AH78-CP78,2)</f>
        <v/>
      </c>
      <c r="DC78">
        <f>ROUND(AI78-CQ78,2)</f>
        <v/>
      </c>
      <c r="DD78">
        <f>ROUND(AJ78-CR78,2)</f>
        <v/>
      </c>
      <c r="DE78">
        <f>ROUND(AK78-CS78,2)</f>
        <v/>
      </c>
      <c r="DF78">
        <f>ROUND(AL78-CT78,2)</f>
        <v/>
      </c>
      <c r="DG78">
        <f>ROUND(AM78-CU78,2)</f>
        <v/>
      </c>
      <c r="DH78">
        <f>ROUND(AN78-CV78,2)</f>
        <v/>
      </c>
      <c r="DI78">
        <f>ROUND(AO78-CW78,2)</f>
        <v/>
      </c>
      <c r="DJ78">
        <f>ROUND(AP78-CX78,2)</f>
        <v/>
      </c>
      <c r="DK78">
        <f>ROUND(AQ78-CY78,2)</f>
        <v/>
      </c>
      <c r="DL78">
        <f>ROUND(AR78-CZ78,2)</f>
        <v/>
      </c>
      <c r="DM78">
        <f>ROUND(AS78-DA78,2)</f>
        <v/>
      </c>
      <c r="DN78">
        <f>MAX(0,ROUND($F78-SUM(CP78:DA78),2))</f>
        <v/>
      </c>
    </row>
    <row r="79">
      <c r="A79" t="n">
        <v>74</v>
      </c>
      <c r="B79" s="29">
        <f>Months!B79</f>
        <v/>
      </c>
      <c r="C79">
        <f>Months!C79</f>
        <v/>
      </c>
      <c r="D79">
        <f>Months!D79</f>
        <v/>
      </c>
      <c r="E79">
        <f>SUM(V79:AG79)</f>
        <v/>
      </c>
      <c r="F79">
        <f>MAX(0,ROUND(C79+D79-E79,2))</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f>IF(AH79&lt;=0,0,ROUND(CP79+MIN(DB79,MAX(0,$DN79-SUMPRODUCT((($BR79:$CC79&gt;BR79)+($BR79:$CC79=BR79)*($AT$2:$BE$2&lt;AT$2))*$DB79:$DM79))),2))</f>
        <v/>
      </c>
      <c r="AU79">
        <f>IF(AI79&lt;=0,0,ROUND(CQ79+MIN(DC79,MAX(0,$DN79-SUMPRODUCT((($BR79:$CC79&gt;BS79)+($BR79:$CC79=BS79)*($AT$2:$BE$2&lt;AU$2))*$DB79:$DM79))),2))</f>
        <v/>
      </c>
      <c r="AV79">
        <f>IF(AJ79&lt;=0,0,ROUND(CR79+MIN(DD79,MAX(0,$DN79-SUMPRODUCT((($BR79:$CC79&gt;BT79)+($BR79:$CC79=BT79)*($AT$2:$BE$2&lt;AV$2))*$DB79:$DM79))),2))</f>
        <v/>
      </c>
      <c r="AW79">
        <f>IF(AK79&lt;=0,0,ROUND(CS79+MIN(DE79,MAX(0,$DN79-SUMPRODUCT((($BR79:$CC79&gt;BU79)+($BR79:$CC79=BU79)*($AT$2:$BE$2&lt;AW$2))*$DB79:$DM79))),2))</f>
        <v/>
      </c>
      <c r="AX79">
        <f>IF(AL79&lt;=0,0,ROUND(CT79+MIN(DF79,MAX(0,$DN79-SUMPRODUCT((($BR79:$CC79&gt;BV79)+($BR79:$CC79=BV79)*($AT$2:$BE$2&lt;AX$2))*$DB79:$DM79))),2))</f>
        <v/>
      </c>
      <c r="AY79">
        <f>IF(AM79&lt;=0,0,ROUND(CU79+MIN(DG79,MAX(0,$DN79-SUMPRODUCT((($BR79:$CC79&gt;BW79)+($BR79:$CC79=BW79)*($AT$2:$BE$2&lt;AY$2))*$DB79:$DM79))),2))</f>
        <v/>
      </c>
      <c r="AZ79">
        <f>IF(AN79&lt;=0,0,ROUND(CV79+MIN(DH79,MAX(0,$DN79-SUMPRODUCT((($BR79:$CC79&gt;BX79)+($BR79:$CC79=BX79)*($AT$2:$BE$2&lt;AZ$2))*$DB79:$DM79))),2))</f>
        <v/>
      </c>
      <c r="BA79">
        <f>IF(AO79&lt;=0,0,ROUND(CW79+MIN(DI79,MAX(0,$DN79-SUMPRODUCT((($BR79:$CC79&gt;BY79)+($BR79:$CC79=BY79)*($AT$2:$BE$2&lt;BA$2))*$DB79:$DM79))),2))</f>
        <v/>
      </c>
      <c r="BB79">
        <f>IF(AP79&lt;=0,0,ROUND(CX79+MIN(DJ79,MAX(0,$DN79-SUMPRODUCT((($BR79:$CC79&gt;BZ79)+($BR79:$CC79=BZ79)*($AT$2:$BE$2&lt;BB$2))*$DB79:$DM79))),2))</f>
        <v/>
      </c>
      <c r="BC79">
        <f>IF(AQ79&lt;=0,0,ROUND(CY79+MIN(DK79,MAX(0,$DN79-SUMPRODUCT((($BR79:$CC79&gt;CA79)+($BR79:$CC79=CA79)*($AT$2:$BE$2&lt;BC$2))*$DB79:$DM79))),2))</f>
        <v/>
      </c>
      <c r="BD79">
        <f>IF(AR79&lt;=0,0,ROUND(CZ79+MIN(DL79,MAX(0,$DN79-SUMPRODUCT((($BR79:$CC79&gt;CB79)+($BR79:$CC79=CB79)*($AT$2:$BE$2&lt;BD$2))*$DB79:$DM79))),2))</f>
        <v/>
      </c>
      <c r="BE79">
        <f>IF(AS79&lt;=0,0,ROUND(DA79+MIN(DM79,MAX(0,$DN79-SUMPRODUCT((($BR79:$CC79&gt;CC79)+($BR79:$CC79=CC79)*($AT$2:$BE$2&lt;BE$2))*$DB79:$DM79))),2))</f>
        <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c r="BR79">
        <f>ROUND(IF($A79&lt;=Debts!$M$5,Debts!$X$5,Debts!$Y$5)*100000,0)*1000000+ROUND(Debts!$Y$5*100000,0)</f>
        <v/>
      </c>
      <c r="BS79">
        <f>ROUND(IF($A79&lt;=Debts!$M$6,Debts!$X$6,Debts!$Y$6)*100000,0)*1000000+ROUND(Debts!$Y$6*100000,0)</f>
        <v/>
      </c>
      <c r="BT79">
        <f>ROUND(IF($A79&lt;=Debts!$M$7,Debts!$X$7,Debts!$Y$7)*100000,0)*1000000+ROUND(Debts!$Y$7*100000,0)</f>
        <v/>
      </c>
      <c r="BU79">
        <f>ROUND(IF($A79&lt;=Debts!$M$8,Debts!$X$8,Debts!$Y$8)*100000,0)*1000000+ROUND(Debts!$Y$8*100000,0)</f>
        <v/>
      </c>
      <c r="BV79">
        <f>ROUND(IF($A79&lt;=Debts!$M$9,Debts!$X$9,Debts!$Y$9)*100000,0)*1000000+ROUND(Debts!$Y$9*100000,0)</f>
        <v/>
      </c>
      <c r="BW79">
        <f>ROUND(IF($A79&lt;=Debts!$M$10,Debts!$X$10,Debts!$Y$10)*100000,0)*1000000+ROUND(Debts!$Y$10*100000,0)</f>
        <v/>
      </c>
      <c r="BX79">
        <f>ROUND(IF($A79&lt;=Debts!$M$11,Debts!$X$11,Debts!$Y$11)*100000,0)*1000000+ROUND(Debts!$Y$11*100000,0)</f>
        <v/>
      </c>
      <c r="BY79">
        <f>ROUND(IF($A79&lt;=Debts!$M$12,Debts!$X$12,Debts!$Y$12)*100000,0)*1000000+ROUND(Debts!$Y$12*100000,0)</f>
        <v/>
      </c>
      <c r="BZ79">
        <f>ROUND(IF($A79&lt;=Debts!$M$13,Debts!$X$13,Debts!$Y$13)*100000,0)*1000000+ROUND(Debts!$Y$13*100000,0)</f>
        <v/>
      </c>
      <c r="CA79">
        <f>ROUND(IF($A79&lt;=Debts!$M$14,Debts!$X$14,Debts!$Y$14)*100000,0)*1000000+ROUND(Debts!$Y$14*100000,0)</f>
        <v/>
      </c>
      <c r="CB79">
        <f>ROUND(IF($A79&lt;=Debts!$M$15,Debts!$X$15,Debts!$Y$15)*100000,0)*1000000+ROUND(Debts!$Y$15*100000,0)</f>
        <v/>
      </c>
      <c r="CC79">
        <f>ROUND(IF($A79&lt;=Debts!$M$16,Debts!$X$16,Debts!$Y$16)*100000,0)*1000000+ROUND(Debts!$Y$16*100000,0)</f>
        <v/>
      </c>
      <c r="CD79">
        <f>IF(OR(AH79&lt;=0,Debts!$AC$5=0,$A79&gt;Debts!$M$5),0,MIN(AH79,MAX(0,ROUNDUP(IF(Debts!$X$5=0,(BF78+J79)/(Debts!$M$5-$A79+1),BF78*(Debts!$X$5/12)/(1-(1+Debts!$X$5/12)^(-(Debts!$M$5-$A79+1)))),2)-V79)))</f>
        <v/>
      </c>
      <c r="CE79">
        <f>IF(OR(AI79&lt;=0,Debts!$AC$6=0,$A79&gt;Debts!$M$6),0,MIN(AI79,MAX(0,ROUNDUP(IF(Debts!$X$6=0,(BG78+K79)/(Debts!$M$6-$A79+1),BG78*(Debts!$X$6/12)/(1-(1+Debts!$X$6/12)^(-(Debts!$M$6-$A79+1)))),2)-W79)))</f>
        <v/>
      </c>
      <c r="CF79">
        <f>IF(OR(AJ79&lt;=0,Debts!$AC$7=0,$A79&gt;Debts!$M$7),0,MIN(AJ79,MAX(0,ROUNDUP(IF(Debts!$X$7=0,(BH78+L79)/(Debts!$M$7-$A79+1),BH78*(Debts!$X$7/12)/(1-(1+Debts!$X$7/12)^(-(Debts!$M$7-$A79+1)))),2)-X79)))</f>
        <v/>
      </c>
      <c r="CG79">
        <f>IF(OR(AK79&lt;=0,Debts!$AC$8=0,$A79&gt;Debts!$M$8),0,MIN(AK79,MAX(0,ROUNDUP(IF(Debts!$X$8=0,(BI78+M79)/(Debts!$M$8-$A79+1),BI78*(Debts!$X$8/12)/(1-(1+Debts!$X$8/12)^(-(Debts!$M$8-$A79+1)))),2)-Y79)))</f>
        <v/>
      </c>
      <c r="CH79">
        <f>IF(OR(AL79&lt;=0,Debts!$AC$9=0,$A79&gt;Debts!$M$9),0,MIN(AL79,MAX(0,ROUNDUP(IF(Debts!$X$9=0,(BJ78+N79)/(Debts!$M$9-$A79+1),BJ78*(Debts!$X$9/12)/(1-(1+Debts!$X$9/12)^(-(Debts!$M$9-$A79+1)))),2)-Z79)))</f>
        <v/>
      </c>
      <c r="CI79">
        <f>IF(OR(AM79&lt;=0,Debts!$AC$10=0,$A79&gt;Debts!$M$10),0,MIN(AM79,MAX(0,ROUNDUP(IF(Debts!$X$10=0,(BK78+O79)/(Debts!$M$10-$A79+1),BK78*(Debts!$X$10/12)/(1-(1+Debts!$X$10/12)^(-(Debts!$M$10-$A79+1)))),2)-AA79)))</f>
        <v/>
      </c>
      <c r="CJ79">
        <f>IF(OR(AN79&lt;=0,Debts!$AC$11=0,$A79&gt;Debts!$M$11),0,MIN(AN79,MAX(0,ROUNDUP(IF(Debts!$X$11=0,(BL78+P79)/(Debts!$M$11-$A79+1),BL78*(Debts!$X$11/12)/(1-(1+Debts!$X$11/12)^(-(Debts!$M$11-$A79+1)))),2)-AB79)))</f>
        <v/>
      </c>
      <c r="CK79">
        <f>IF(OR(AO79&lt;=0,Debts!$AC$12=0,$A79&gt;Debts!$M$12),0,MIN(AO79,MAX(0,ROUNDUP(IF(Debts!$X$12=0,(BM78+Q79)/(Debts!$M$12-$A79+1),BM78*(Debts!$X$12/12)/(1-(1+Debts!$X$12/12)^(-(Debts!$M$12-$A79+1)))),2)-AC79)))</f>
        <v/>
      </c>
      <c r="CL79">
        <f>IF(OR(AP79&lt;=0,Debts!$AC$13=0,$A79&gt;Debts!$M$13),0,MIN(AP79,MAX(0,ROUNDUP(IF(Debts!$X$13=0,(BN78+R79)/(Debts!$M$13-$A79+1),BN78*(Debts!$X$13/12)/(1-(1+Debts!$X$13/12)^(-(Debts!$M$13-$A79+1)))),2)-AD79)))</f>
        <v/>
      </c>
      <c r="CM79">
        <f>IF(OR(AQ79&lt;=0,Debts!$AC$14=0,$A79&gt;Debts!$M$14),0,MIN(AQ79,MAX(0,ROUNDUP(IF(Debts!$X$14=0,(BO78+S79)/(Debts!$M$14-$A79+1),BO78*(Debts!$X$14/12)/(1-(1+Debts!$X$14/12)^(-(Debts!$M$14-$A79+1)))),2)-AE79)))</f>
        <v/>
      </c>
      <c r="CN79">
        <f>IF(OR(AR79&lt;=0,Debts!$AC$15=0,$A79&gt;Debts!$M$15),0,MIN(AR79,MAX(0,ROUNDUP(IF(Debts!$X$15=0,(BP78+T79)/(Debts!$M$15-$A79+1),BP78*(Debts!$X$15/12)/(1-(1+Debts!$X$15/12)^(-(Debts!$M$15-$A79+1)))),2)-AF79)))</f>
        <v/>
      </c>
      <c r="CO79">
        <f>IF(OR(AS79&lt;=0,Debts!$AC$16=0,$A79&gt;Debts!$M$16),0,MIN(AS79,MAX(0,ROUNDUP(IF(Debts!$X$16=0,(BQ78+U79)/(Debts!$M$16-$A79+1),BQ78*(Debts!$X$16/12)/(1-(1+Debts!$X$16/12)^(-(Debts!$M$16-$A79+1)))),2)-AG79)))</f>
        <v/>
      </c>
      <c r="CP79">
        <f>IF(CD79&lt;=0,0,ROUND(MIN(CD79,MAX(0,$F79-SUMPRODUCT(($AT$3:$BE$3&lt;AT$3)*$CD79:$CO79))),2))</f>
        <v/>
      </c>
      <c r="CQ79">
        <f>IF(CE79&lt;=0,0,ROUND(MIN(CE79,MAX(0,$F79-SUMPRODUCT(($AT$3:$BE$3&lt;AU$3)*$CD79:$CO79))),2))</f>
        <v/>
      </c>
      <c r="CR79">
        <f>IF(CF79&lt;=0,0,ROUND(MIN(CF79,MAX(0,$F79-SUMPRODUCT(($AT$3:$BE$3&lt;AV$3)*$CD79:$CO79))),2))</f>
        <v/>
      </c>
      <c r="CS79">
        <f>IF(CG79&lt;=0,0,ROUND(MIN(CG79,MAX(0,$F79-SUMPRODUCT(($AT$3:$BE$3&lt;AW$3)*$CD79:$CO79))),2))</f>
        <v/>
      </c>
      <c r="CT79">
        <f>IF(CH79&lt;=0,0,ROUND(MIN(CH79,MAX(0,$F79-SUMPRODUCT(($AT$3:$BE$3&lt;AX$3)*$CD79:$CO79))),2))</f>
        <v/>
      </c>
      <c r="CU79">
        <f>IF(CI79&lt;=0,0,ROUND(MIN(CI79,MAX(0,$F79-SUMPRODUCT(($AT$3:$BE$3&lt;AY$3)*$CD79:$CO79))),2))</f>
        <v/>
      </c>
      <c r="CV79">
        <f>IF(CJ79&lt;=0,0,ROUND(MIN(CJ79,MAX(0,$F79-SUMPRODUCT(($AT$3:$BE$3&lt;AZ$3)*$CD79:$CO79))),2))</f>
        <v/>
      </c>
      <c r="CW79">
        <f>IF(CK79&lt;=0,0,ROUND(MIN(CK79,MAX(0,$F79-SUMPRODUCT(($AT$3:$BE$3&lt;BA$3)*$CD79:$CO79))),2))</f>
        <v/>
      </c>
      <c r="CX79">
        <f>IF(CL79&lt;=0,0,ROUND(MIN(CL79,MAX(0,$F79-SUMPRODUCT(($AT$3:$BE$3&lt;BB$3)*$CD79:$CO79))),2))</f>
        <v/>
      </c>
      <c r="CY79">
        <f>IF(CM79&lt;=0,0,ROUND(MIN(CM79,MAX(0,$F79-SUMPRODUCT(($AT$3:$BE$3&lt;BC$3)*$CD79:$CO79))),2))</f>
        <v/>
      </c>
      <c r="CZ79">
        <f>IF(CN79&lt;=0,0,ROUND(MIN(CN79,MAX(0,$F79-SUMPRODUCT(($AT$3:$BE$3&lt;BD$3)*$CD79:$CO79))),2))</f>
        <v/>
      </c>
      <c r="DA79">
        <f>IF(CO79&lt;=0,0,ROUND(MIN(CO79,MAX(0,$F79-SUMPRODUCT(($AT$3:$BE$3&lt;BE$3)*$CD79:$CO79))),2))</f>
        <v/>
      </c>
      <c r="DB79">
        <f>ROUND(AH79-CP79,2)</f>
        <v/>
      </c>
      <c r="DC79">
        <f>ROUND(AI79-CQ79,2)</f>
        <v/>
      </c>
      <c r="DD79">
        <f>ROUND(AJ79-CR79,2)</f>
        <v/>
      </c>
      <c r="DE79">
        <f>ROUND(AK79-CS79,2)</f>
        <v/>
      </c>
      <c r="DF79">
        <f>ROUND(AL79-CT79,2)</f>
        <v/>
      </c>
      <c r="DG79">
        <f>ROUND(AM79-CU79,2)</f>
        <v/>
      </c>
      <c r="DH79">
        <f>ROUND(AN79-CV79,2)</f>
        <v/>
      </c>
      <c r="DI79">
        <f>ROUND(AO79-CW79,2)</f>
        <v/>
      </c>
      <c r="DJ79">
        <f>ROUND(AP79-CX79,2)</f>
        <v/>
      </c>
      <c r="DK79">
        <f>ROUND(AQ79-CY79,2)</f>
        <v/>
      </c>
      <c r="DL79">
        <f>ROUND(AR79-CZ79,2)</f>
        <v/>
      </c>
      <c r="DM79">
        <f>ROUND(AS79-DA79,2)</f>
        <v/>
      </c>
      <c r="DN79">
        <f>MAX(0,ROUND($F79-SUM(CP79:DA79),2))</f>
        <v/>
      </c>
    </row>
    <row r="80">
      <c r="A80" t="n">
        <v>75</v>
      </c>
      <c r="B80" s="29">
        <f>Months!B80</f>
        <v/>
      </c>
      <c r="C80">
        <f>Months!C80</f>
        <v/>
      </c>
      <c r="D80">
        <f>Months!D80</f>
        <v/>
      </c>
      <c r="E80">
        <f>SUM(V80:AG80)</f>
        <v/>
      </c>
      <c r="F80">
        <f>MAX(0,ROUND(C80+D80-E80,2))</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f>IF(AH80&lt;=0,0,ROUND(CP80+MIN(DB80,MAX(0,$DN80-SUMPRODUCT((($BR80:$CC80&gt;BR80)+($BR80:$CC80=BR80)*($AT$2:$BE$2&lt;AT$2))*$DB80:$DM80))),2))</f>
        <v/>
      </c>
      <c r="AU80">
        <f>IF(AI80&lt;=0,0,ROUND(CQ80+MIN(DC80,MAX(0,$DN80-SUMPRODUCT((($BR80:$CC80&gt;BS80)+($BR80:$CC80=BS80)*($AT$2:$BE$2&lt;AU$2))*$DB80:$DM80))),2))</f>
        <v/>
      </c>
      <c r="AV80">
        <f>IF(AJ80&lt;=0,0,ROUND(CR80+MIN(DD80,MAX(0,$DN80-SUMPRODUCT((($BR80:$CC80&gt;BT80)+($BR80:$CC80=BT80)*($AT$2:$BE$2&lt;AV$2))*$DB80:$DM80))),2))</f>
        <v/>
      </c>
      <c r="AW80">
        <f>IF(AK80&lt;=0,0,ROUND(CS80+MIN(DE80,MAX(0,$DN80-SUMPRODUCT((($BR80:$CC80&gt;BU80)+($BR80:$CC80=BU80)*($AT$2:$BE$2&lt;AW$2))*$DB80:$DM80))),2))</f>
        <v/>
      </c>
      <c r="AX80">
        <f>IF(AL80&lt;=0,0,ROUND(CT80+MIN(DF80,MAX(0,$DN80-SUMPRODUCT((($BR80:$CC80&gt;BV80)+($BR80:$CC80=BV80)*($AT$2:$BE$2&lt;AX$2))*$DB80:$DM80))),2))</f>
        <v/>
      </c>
      <c r="AY80">
        <f>IF(AM80&lt;=0,0,ROUND(CU80+MIN(DG80,MAX(0,$DN80-SUMPRODUCT((($BR80:$CC80&gt;BW80)+($BR80:$CC80=BW80)*($AT$2:$BE$2&lt;AY$2))*$DB80:$DM80))),2))</f>
        <v/>
      </c>
      <c r="AZ80">
        <f>IF(AN80&lt;=0,0,ROUND(CV80+MIN(DH80,MAX(0,$DN80-SUMPRODUCT((($BR80:$CC80&gt;BX80)+($BR80:$CC80=BX80)*($AT$2:$BE$2&lt;AZ$2))*$DB80:$DM80))),2))</f>
        <v/>
      </c>
      <c r="BA80">
        <f>IF(AO80&lt;=0,0,ROUND(CW80+MIN(DI80,MAX(0,$DN80-SUMPRODUCT((($BR80:$CC80&gt;BY80)+($BR80:$CC80=BY80)*($AT$2:$BE$2&lt;BA$2))*$DB80:$DM80))),2))</f>
        <v/>
      </c>
      <c r="BB80">
        <f>IF(AP80&lt;=0,0,ROUND(CX80+MIN(DJ80,MAX(0,$DN80-SUMPRODUCT((($BR80:$CC80&gt;BZ80)+($BR80:$CC80=BZ80)*($AT$2:$BE$2&lt;BB$2))*$DB80:$DM80))),2))</f>
        <v/>
      </c>
      <c r="BC80">
        <f>IF(AQ80&lt;=0,0,ROUND(CY80+MIN(DK80,MAX(0,$DN80-SUMPRODUCT((($BR80:$CC80&gt;CA80)+($BR80:$CC80=CA80)*($AT$2:$BE$2&lt;BC$2))*$DB80:$DM80))),2))</f>
        <v/>
      </c>
      <c r="BD80">
        <f>IF(AR80&lt;=0,0,ROUND(CZ80+MIN(DL80,MAX(0,$DN80-SUMPRODUCT((($BR80:$CC80&gt;CB80)+($BR80:$CC80=CB80)*($AT$2:$BE$2&lt;BD$2))*$DB80:$DM80))),2))</f>
        <v/>
      </c>
      <c r="BE80">
        <f>IF(AS80&lt;=0,0,ROUND(DA80+MIN(DM80,MAX(0,$DN80-SUMPRODUCT((($BR80:$CC80&gt;CC80)+($BR80:$CC80=CC80)*($AT$2:$BE$2&lt;BE$2))*$DB80:$DM80))),2))</f>
        <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c r="BR80">
        <f>ROUND(IF($A80&lt;=Debts!$M$5,Debts!$X$5,Debts!$Y$5)*100000,0)*1000000+ROUND(Debts!$Y$5*100000,0)</f>
        <v/>
      </c>
      <c r="BS80">
        <f>ROUND(IF($A80&lt;=Debts!$M$6,Debts!$X$6,Debts!$Y$6)*100000,0)*1000000+ROUND(Debts!$Y$6*100000,0)</f>
        <v/>
      </c>
      <c r="BT80">
        <f>ROUND(IF($A80&lt;=Debts!$M$7,Debts!$X$7,Debts!$Y$7)*100000,0)*1000000+ROUND(Debts!$Y$7*100000,0)</f>
        <v/>
      </c>
      <c r="BU80">
        <f>ROUND(IF($A80&lt;=Debts!$M$8,Debts!$X$8,Debts!$Y$8)*100000,0)*1000000+ROUND(Debts!$Y$8*100000,0)</f>
        <v/>
      </c>
      <c r="BV80">
        <f>ROUND(IF($A80&lt;=Debts!$M$9,Debts!$X$9,Debts!$Y$9)*100000,0)*1000000+ROUND(Debts!$Y$9*100000,0)</f>
        <v/>
      </c>
      <c r="BW80">
        <f>ROUND(IF($A80&lt;=Debts!$M$10,Debts!$X$10,Debts!$Y$10)*100000,0)*1000000+ROUND(Debts!$Y$10*100000,0)</f>
        <v/>
      </c>
      <c r="BX80">
        <f>ROUND(IF($A80&lt;=Debts!$M$11,Debts!$X$11,Debts!$Y$11)*100000,0)*1000000+ROUND(Debts!$Y$11*100000,0)</f>
        <v/>
      </c>
      <c r="BY80">
        <f>ROUND(IF($A80&lt;=Debts!$M$12,Debts!$X$12,Debts!$Y$12)*100000,0)*1000000+ROUND(Debts!$Y$12*100000,0)</f>
        <v/>
      </c>
      <c r="BZ80">
        <f>ROUND(IF($A80&lt;=Debts!$M$13,Debts!$X$13,Debts!$Y$13)*100000,0)*1000000+ROUND(Debts!$Y$13*100000,0)</f>
        <v/>
      </c>
      <c r="CA80">
        <f>ROUND(IF($A80&lt;=Debts!$M$14,Debts!$X$14,Debts!$Y$14)*100000,0)*1000000+ROUND(Debts!$Y$14*100000,0)</f>
        <v/>
      </c>
      <c r="CB80">
        <f>ROUND(IF($A80&lt;=Debts!$M$15,Debts!$X$15,Debts!$Y$15)*100000,0)*1000000+ROUND(Debts!$Y$15*100000,0)</f>
        <v/>
      </c>
      <c r="CC80">
        <f>ROUND(IF($A80&lt;=Debts!$M$16,Debts!$X$16,Debts!$Y$16)*100000,0)*1000000+ROUND(Debts!$Y$16*100000,0)</f>
        <v/>
      </c>
      <c r="CD80">
        <f>IF(OR(AH80&lt;=0,Debts!$AC$5=0,$A80&gt;Debts!$M$5),0,MIN(AH80,MAX(0,ROUNDUP(IF(Debts!$X$5=0,(BF79+J80)/(Debts!$M$5-$A80+1),BF79*(Debts!$X$5/12)/(1-(1+Debts!$X$5/12)^(-(Debts!$M$5-$A80+1)))),2)-V80)))</f>
        <v/>
      </c>
      <c r="CE80">
        <f>IF(OR(AI80&lt;=0,Debts!$AC$6=0,$A80&gt;Debts!$M$6),0,MIN(AI80,MAX(0,ROUNDUP(IF(Debts!$X$6=0,(BG79+K80)/(Debts!$M$6-$A80+1),BG79*(Debts!$X$6/12)/(1-(1+Debts!$X$6/12)^(-(Debts!$M$6-$A80+1)))),2)-W80)))</f>
        <v/>
      </c>
      <c r="CF80">
        <f>IF(OR(AJ80&lt;=0,Debts!$AC$7=0,$A80&gt;Debts!$M$7),0,MIN(AJ80,MAX(0,ROUNDUP(IF(Debts!$X$7=0,(BH79+L80)/(Debts!$M$7-$A80+1),BH79*(Debts!$X$7/12)/(1-(1+Debts!$X$7/12)^(-(Debts!$M$7-$A80+1)))),2)-X80)))</f>
        <v/>
      </c>
      <c r="CG80">
        <f>IF(OR(AK80&lt;=0,Debts!$AC$8=0,$A80&gt;Debts!$M$8),0,MIN(AK80,MAX(0,ROUNDUP(IF(Debts!$X$8=0,(BI79+M80)/(Debts!$M$8-$A80+1),BI79*(Debts!$X$8/12)/(1-(1+Debts!$X$8/12)^(-(Debts!$M$8-$A80+1)))),2)-Y80)))</f>
        <v/>
      </c>
      <c r="CH80">
        <f>IF(OR(AL80&lt;=0,Debts!$AC$9=0,$A80&gt;Debts!$M$9),0,MIN(AL80,MAX(0,ROUNDUP(IF(Debts!$X$9=0,(BJ79+N80)/(Debts!$M$9-$A80+1),BJ79*(Debts!$X$9/12)/(1-(1+Debts!$X$9/12)^(-(Debts!$M$9-$A80+1)))),2)-Z80)))</f>
        <v/>
      </c>
      <c r="CI80">
        <f>IF(OR(AM80&lt;=0,Debts!$AC$10=0,$A80&gt;Debts!$M$10),0,MIN(AM80,MAX(0,ROUNDUP(IF(Debts!$X$10=0,(BK79+O80)/(Debts!$M$10-$A80+1),BK79*(Debts!$X$10/12)/(1-(1+Debts!$X$10/12)^(-(Debts!$M$10-$A80+1)))),2)-AA80)))</f>
        <v/>
      </c>
      <c r="CJ80">
        <f>IF(OR(AN80&lt;=0,Debts!$AC$11=0,$A80&gt;Debts!$M$11),0,MIN(AN80,MAX(0,ROUNDUP(IF(Debts!$X$11=0,(BL79+P80)/(Debts!$M$11-$A80+1),BL79*(Debts!$X$11/12)/(1-(1+Debts!$X$11/12)^(-(Debts!$M$11-$A80+1)))),2)-AB80)))</f>
        <v/>
      </c>
      <c r="CK80">
        <f>IF(OR(AO80&lt;=0,Debts!$AC$12=0,$A80&gt;Debts!$M$12),0,MIN(AO80,MAX(0,ROUNDUP(IF(Debts!$X$12=0,(BM79+Q80)/(Debts!$M$12-$A80+1),BM79*(Debts!$X$12/12)/(1-(1+Debts!$X$12/12)^(-(Debts!$M$12-$A80+1)))),2)-AC80)))</f>
        <v/>
      </c>
      <c r="CL80">
        <f>IF(OR(AP80&lt;=0,Debts!$AC$13=0,$A80&gt;Debts!$M$13),0,MIN(AP80,MAX(0,ROUNDUP(IF(Debts!$X$13=0,(BN79+R80)/(Debts!$M$13-$A80+1),BN79*(Debts!$X$13/12)/(1-(1+Debts!$X$13/12)^(-(Debts!$M$13-$A80+1)))),2)-AD80)))</f>
        <v/>
      </c>
      <c r="CM80">
        <f>IF(OR(AQ80&lt;=0,Debts!$AC$14=0,$A80&gt;Debts!$M$14),0,MIN(AQ80,MAX(0,ROUNDUP(IF(Debts!$X$14=0,(BO79+S80)/(Debts!$M$14-$A80+1),BO79*(Debts!$X$14/12)/(1-(1+Debts!$X$14/12)^(-(Debts!$M$14-$A80+1)))),2)-AE80)))</f>
        <v/>
      </c>
      <c r="CN80">
        <f>IF(OR(AR80&lt;=0,Debts!$AC$15=0,$A80&gt;Debts!$M$15),0,MIN(AR80,MAX(0,ROUNDUP(IF(Debts!$X$15=0,(BP79+T80)/(Debts!$M$15-$A80+1),BP79*(Debts!$X$15/12)/(1-(1+Debts!$X$15/12)^(-(Debts!$M$15-$A80+1)))),2)-AF80)))</f>
        <v/>
      </c>
      <c r="CO80">
        <f>IF(OR(AS80&lt;=0,Debts!$AC$16=0,$A80&gt;Debts!$M$16),0,MIN(AS80,MAX(0,ROUNDUP(IF(Debts!$X$16=0,(BQ79+U80)/(Debts!$M$16-$A80+1),BQ79*(Debts!$X$16/12)/(1-(1+Debts!$X$16/12)^(-(Debts!$M$16-$A80+1)))),2)-AG80)))</f>
        <v/>
      </c>
      <c r="CP80">
        <f>IF(CD80&lt;=0,0,ROUND(MIN(CD80,MAX(0,$F80-SUMPRODUCT(($AT$3:$BE$3&lt;AT$3)*$CD80:$CO80))),2))</f>
        <v/>
      </c>
      <c r="CQ80">
        <f>IF(CE80&lt;=0,0,ROUND(MIN(CE80,MAX(0,$F80-SUMPRODUCT(($AT$3:$BE$3&lt;AU$3)*$CD80:$CO80))),2))</f>
        <v/>
      </c>
      <c r="CR80">
        <f>IF(CF80&lt;=0,0,ROUND(MIN(CF80,MAX(0,$F80-SUMPRODUCT(($AT$3:$BE$3&lt;AV$3)*$CD80:$CO80))),2))</f>
        <v/>
      </c>
      <c r="CS80">
        <f>IF(CG80&lt;=0,0,ROUND(MIN(CG80,MAX(0,$F80-SUMPRODUCT(($AT$3:$BE$3&lt;AW$3)*$CD80:$CO80))),2))</f>
        <v/>
      </c>
      <c r="CT80">
        <f>IF(CH80&lt;=0,0,ROUND(MIN(CH80,MAX(0,$F80-SUMPRODUCT(($AT$3:$BE$3&lt;AX$3)*$CD80:$CO80))),2))</f>
        <v/>
      </c>
      <c r="CU80">
        <f>IF(CI80&lt;=0,0,ROUND(MIN(CI80,MAX(0,$F80-SUMPRODUCT(($AT$3:$BE$3&lt;AY$3)*$CD80:$CO80))),2))</f>
        <v/>
      </c>
      <c r="CV80">
        <f>IF(CJ80&lt;=0,0,ROUND(MIN(CJ80,MAX(0,$F80-SUMPRODUCT(($AT$3:$BE$3&lt;AZ$3)*$CD80:$CO80))),2))</f>
        <v/>
      </c>
      <c r="CW80">
        <f>IF(CK80&lt;=0,0,ROUND(MIN(CK80,MAX(0,$F80-SUMPRODUCT(($AT$3:$BE$3&lt;BA$3)*$CD80:$CO80))),2))</f>
        <v/>
      </c>
      <c r="CX80">
        <f>IF(CL80&lt;=0,0,ROUND(MIN(CL80,MAX(0,$F80-SUMPRODUCT(($AT$3:$BE$3&lt;BB$3)*$CD80:$CO80))),2))</f>
        <v/>
      </c>
      <c r="CY80">
        <f>IF(CM80&lt;=0,0,ROUND(MIN(CM80,MAX(0,$F80-SUMPRODUCT(($AT$3:$BE$3&lt;BC$3)*$CD80:$CO80))),2))</f>
        <v/>
      </c>
      <c r="CZ80">
        <f>IF(CN80&lt;=0,0,ROUND(MIN(CN80,MAX(0,$F80-SUMPRODUCT(($AT$3:$BE$3&lt;BD$3)*$CD80:$CO80))),2))</f>
        <v/>
      </c>
      <c r="DA80">
        <f>IF(CO80&lt;=0,0,ROUND(MIN(CO80,MAX(0,$F80-SUMPRODUCT(($AT$3:$BE$3&lt;BE$3)*$CD80:$CO80))),2))</f>
        <v/>
      </c>
      <c r="DB80">
        <f>ROUND(AH80-CP80,2)</f>
        <v/>
      </c>
      <c r="DC80">
        <f>ROUND(AI80-CQ80,2)</f>
        <v/>
      </c>
      <c r="DD80">
        <f>ROUND(AJ80-CR80,2)</f>
        <v/>
      </c>
      <c r="DE80">
        <f>ROUND(AK80-CS80,2)</f>
        <v/>
      </c>
      <c r="DF80">
        <f>ROUND(AL80-CT80,2)</f>
        <v/>
      </c>
      <c r="DG80">
        <f>ROUND(AM80-CU80,2)</f>
        <v/>
      </c>
      <c r="DH80">
        <f>ROUND(AN80-CV80,2)</f>
        <v/>
      </c>
      <c r="DI80">
        <f>ROUND(AO80-CW80,2)</f>
        <v/>
      </c>
      <c r="DJ80">
        <f>ROUND(AP80-CX80,2)</f>
        <v/>
      </c>
      <c r="DK80">
        <f>ROUND(AQ80-CY80,2)</f>
        <v/>
      </c>
      <c r="DL80">
        <f>ROUND(AR80-CZ80,2)</f>
        <v/>
      </c>
      <c r="DM80">
        <f>ROUND(AS80-DA80,2)</f>
        <v/>
      </c>
      <c r="DN80">
        <f>MAX(0,ROUND($F80-SUM(CP80:DA80),2))</f>
        <v/>
      </c>
    </row>
    <row r="81">
      <c r="A81" t="n">
        <v>76</v>
      </c>
      <c r="B81" s="29">
        <f>Months!B81</f>
        <v/>
      </c>
      <c r="C81">
        <f>Months!C81</f>
        <v/>
      </c>
      <c r="D81">
        <f>Months!D81</f>
        <v/>
      </c>
      <c r="E81">
        <f>SUM(V81:AG81)</f>
        <v/>
      </c>
      <c r="F81">
        <f>MAX(0,ROUND(C81+D81-E81,2))</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f>IF(AH81&lt;=0,0,ROUND(CP81+MIN(DB81,MAX(0,$DN81-SUMPRODUCT((($BR81:$CC81&gt;BR81)+($BR81:$CC81=BR81)*($AT$2:$BE$2&lt;AT$2))*$DB81:$DM81))),2))</f>
        <v/>
      </c>
      <c r="AU81">
        <f>IF(AI81&lt;=0,0,ROUND(CQ81+MIN(DC81,MAX(0,$DN81-SUMPRODUCT((($BR81:$CC81&gt;BS81)+($BR81:$CC81=BS81)*($AT$2:$BE$2&lt;AU$2))*$DB81:$DM81))),2))</f>
        <v/>
      </c>
      <c r="AV81">
        <f>IF(AJ81&lt;=0,0,ROUND(CR81+MIN(DD81,MAX(0,$DN81-SUMPRODUCT((($BR81:$CC81&gt;BT81)+($BR81:$CC81=BT81)*($AT$2:$BE$2&lt;AV$2))*$DB81:$DM81))),2))</f>
        <v/>
      </c>
      <c r="AW81">
        <f>IF(AK81&lt;=0,0,ROUND(CS81+MIN(DE81,MAX(0,$DN81-SUMPRODUCT((($BR81:$CC81&gt;BU81)+($BR81:$CC81=BU81)*($AT$2:$BE$2&lt;AW$2))*$DB81:$DM81))),2))</f>
        <v/>
      </c>
      <c r="AX81">
        <f>IF(AL81&lt;=0,0,ROUND(CT81+MIN(DF81,MAX(0,$DN81-SUMPRODUCT((($BR81:$CC81&gt;BV81)+($BR81:$CC81=BV81)*($AT$2:$BE$2&lt;AX$2))*$DB81:$DM81))),2))</f>
        <v/>
      </c>
      <c r="AY81">
        <f>IF(AM81&lt;=0,0,ROUND(CU81+MIN(DG81,MAX(0,$DN81-SUMPRODUCT((($BR81:$CC81&gt;BW81)+($BR81:$CC81=BW81)*($AT$2:$BE$2&lt;AY$2))*$DB81:$DM81))),2))</f>
        <v/>
      </c>
      <c r="AZ81">
        <f>IF(AN81&lt;=0,0,ROUND(CV81+MIN(DH81,MAX(0,$DN81-SUMPRODUCT((($BR81:$CC81&gt;BX81)+($BR81:$CC81=BX81)*($AT$2:$BE$2&lt;AZ$2))*$DB81:$DM81))),2))</f>
        <v/>
      </c>
      <c r="BA81">
        <f>IF(AO81&lt;=0,0,ROUND(CW81+MIN(DI81,MAX(0,$DN81-SUMPRODUCT((($BR81:$CC81&gt;BY81)+($BR81:$CC81=BY81)*($AT$2:$BE$2&lt;BA$2))*$DB81:$DM81))),2))</f>
        <v/>
      </c>
      <c r="BB81">
        <f>IF(AP81&lt;=0,0,ROUND(CX81+MIN(DJ81,MAX(0,$DN81-SUMPRODUCT((($BR81:$CC81&gt;BZ81)+($BR81:$CC81=BZ81)*($AT$2:$BE$2&lt;BB$2))*$DB81:$DM81))),2))</f>
        <v/>
      </c>
      <c r="BC81">
        <f>IF(AQ81&lt;=0,0,ROUND(CY81+MIN(DK81,MAX(0,$DN81-SUMPRODUCT((($BR81:$CC81&gt;CA81)+($BR81:$CC81=CA81)*($AT$2:$BE$2&lt;BC$2))*$DB81:$DM81))),2))</f>
        <v/>
      </c>
      <c r="BD81">
        <f>IF(AR81&lt;=0,0,ROUND(CZ81+MIN(DL81,MAX(0,$DN81-SUMPRODUCT((($BR81:$CC81&gt;CB81)+($BR81:$CC81=CB81)*($AT$2:$BE$2&lt;BD$2))*$DB81:$DM81))),2))</f>
        <v/>
      </c>
      <c r="BE81">
        <f>IF(AS81&lt;=0,0,ROUND(DA81+MIN(DM81,MAX(0,$DN81-SUMPRODUCT((($BR81:$CC81&gt;CC81)+($BR81:$CC81=CC81)*($AT$2:$BE$2&lt;BE$2))*$DB81:$DM81))),2))</f>
        <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c r="BR81">
        <f>ROUND(IF($A81&lt;=Debts!$M$5,Debts!$X$5,Debts!$Y$5)*100000,0)*1000000+ROUND(Debts!$Y$5*100000,0)</f>
        <v/>
      </c>
      <c r="BS81">
        <f>ROUND(IF($A81&lt;=Debts!$M$6,Debts!$X$6,Debts!$Y$6)*100000,0)*1000000+ROUND(Debts!$Y$6*100000,0)</f>
        <v/>
      </c>
      <c r="BT81">
        <f>ROUND(IF($A81&lt;=Debts!$M$7,Debts!$X$7,Debts!$Y$7)*100000,0)*1000000+ROUND(Debts!$Y$7*100000,0)</f>
        <v/>
      </c>
      <c r="BU81">
        <f>ROUND(IF($A81&lt;=Debts!$M$8,Debts!$X$8,Debts!$Y$8)*100000,0)*1000000+ROUND(Debts!$Y$8*100000,0)</f>
        <v/>
      </c>
      <c r="BV81">
        <f>ROUND(IF($A81&lt;=Debts!$M$9,Debts!$X$9,Debts!$Y$9)*100000,0)*1000000+ROUND(Debts!$Y$9*100000,0)</f>
        <v/>
      </c>
      <c r="BW81">
        <f>ROUND(IF($A81&lt;=Debts!$M$10,Debts!$X$10,Debts!$Y$10)*100000,0)*1000000+ROUND(Debts!$Y$10*100000,0)</f>
        <v/>
      </c>
      <c r="BX81">
        <f>ROUND(IF($A81&lt;=Debts!$M$11,Debts!$X$11,Debts!$Y$11)*100000,0)*1000000+ROUND(Debts!$Y$11*100000,0)</f>
        <v/>
      </c>
      <c r="BY81">
        <f>ROUND(IF($A81&lt;=Debts!$M$12,Debts!$X$12,Debts!$Y$12)*100000,0)*1000000+ROUND(Debts!$Y$12*100000,0)</f>
        <v/>
      </c>
      <c r="BZ81">
        <f>ROUND(IF($A81&lt;=Debts!$M$13,Debts!$X$13,Debts!$Y$13)*100000,0)*1000000+ROUND(Debts!$Y$13*100000,0)</f>
        <v/>
      </c>
      <c r="CA81">
        <f>ROUND(IF($A81&lt;=Debts!$M$14,Debts!$X$14,Debts!$Y$14)*100000,0)*1000000+ROUND(Debts!$Y$14*100000,0)</f>
        <v/>
      </c>
      <c r="CB81">
        <f>ROUND(IF($A81&lt;=Debts!$M$15,Debts!$X$15,Debts!$Y$15)*100000,0)*1000000+ROUND(Debts!$Y$15*100000,0)</f>
        <v/>
      </c>
      <c r="CC81">
        <f>ROUND(IF($A81&lt;=Debts!$M$16,Debts!$X$16,Debts!$Y$16)*100000,0)*1000000+ROUND(Debts!$Y$16*100000,0)</f>
        <v/>
      </c>
      <c r="CD81">
        <f>IF(OR(AH81&lt;=0,Debts!$AC$5=0,$A81&gt;Debts!$M$5),0,MIN(AH81,MAX(0,ROUNDUP(IF(Debts!$X$5=0,(BF80+J81)/(Debts!$M$5-$A81+1),BF80*(Debts!$X$5/12)/(1-(1+Debts!$X$5/12)^(-(Debts!$M$5-$A81+1)))),2)-V81)))</f>
        <v/>
      </c>
      <c r="CE81">
        <f>IF(OR(AI81&lt;=0,Debts!$AC$6=0,$A81&gt;Debts!$M$6),0,MIN(AI81,MAX(0,ROUNDUP(IF(Debts!$X$6=0,(BG80+K81)/(Debts!$M$6-$A81+1),BG80*(Debts!$X$6/12)/(1-(1+Debts!$X$6/12)^(-(Debts!$M$6-$A81+1)))),2)-W81)))</f>
        <v/>
      </c>
      <c r="CF81">
        <f>IF(OR(AJ81&lt;=0,Debts!$AC$7=0,$A81&gt;Debts!$M$7),0,MIN(AJ81,MAX(0,ROUNDUP(IF(Debts!$X$7=0,(BH80+L81)/(Debts!$M$7-$A81+1),BH80*(Debts!$X$7/12)/(1-(1+Debts!$X$7/12)^(-(Debts!$M$7-$A81+1)))),2)-X81)))</f>
        <v/>
      </c>
      <c r="CG81">
        <f>IF(OR(AK81&lt;=0,Debts!$AC$8=0,$A81&gt;Debts!$M$8),0,MIN(AK81,MAX(0,ROUNDUP(IF(Debts!$X$8=0,(BI80+M81)/(Debts!$M$8-$A81+1),BI80*(Debts!$X$8/12)/(1-(1+Debts!$X$8/12)^(-(Debts!$M$8-$A81+1)))),2)-Y81)))</f>
        <v/>
      </c>
      <c r="CH81">
        <f>IF(OR(AL81&lt;=0,Debts!$AC$9=0,$A81&gt;Debts!$M$9),0,MIN(AL81,MAX(0,ROUNDUP(IF(Debts!$X$9=0,(BJ80+N81)/(Debts!$M$9-$A81+1),BJ80*(Debts!$X$9/12)/(1-(1+Debts!$X$9/12)^(-(Debts!$M$9-$A81+1)))),2)-Z81)))</f>
        <v/>
      </c>
      <c r="CI81">
        <f>IF(OR(AM81&lt;=0,Debts!$AC$10=0,$A81&gt;Debts!$M$10),0,MIN(AM81,MAX(0,ROUNDUP(IF(Debts!$X$10=0,(BK80+O81)/(Debts!$M$10-$A81+1),BK80*(Debts!$X$10/12)/(1-(1+Debts!$X$10/12)^(-(Debts!$M$10-$A81+1)))),2)-AA81)))</f>
        <v/>
      </c>
      <c r="CJ81">
        <f>IF(OR(AN81&lt;=0,Debts!$AC$11=0,$A81&gt;Debts!$M$11),0,MIN(AN81,MAX(0,ROUNDUP(IF(Debts!$X$11=0,(BL80+P81)/(Debts!$M$11-$A81+1),BL80*(Debts!$X$11/12)/(1-(1+Debts!$X$11/12)^(-(Debts!$M$11-$A81+1)))),2)-AB81)))</f>
        <v/>
      </c>
      <c r="CK81">
        <f>IF(OR(AO81&lt;=0,Debts!$AC$12=0,$A81&gt;Debts!$M$12),0,MIN(AO81,MAX(0,ROUNDUP(IF(Debts!$X$12=0,(BM80+Q81)/(Debts!$M$12-$A81+1),BM80*(Debts!$X$12/12)/(1-(1+Debts!$X$12/12)^(-(Debts!$M$12-$A81+1)))),2)-AC81)))</f>
        <v/>
      </c>
      <c r="CL81">
        <f>IF(OR(AP81&lt;=0,Debts!$AC$13=0,$A81&gt;Debts!$M$13),0,MIN(AP81,MAX(0,ROUNDUP(IF(Debts!$X$13=0,(BN80+R81)/(Debts!$M$13-$A81+1),BN80*(Debts!$X$13/12)/(1-(1+Debts!$X$13/12)^(-(Debts!$M$13-$A81+1)))),2)-AD81)))</f>
        <v/>
      </c>
      <c r="CM81">
        <f>IF(OR(AQ81&lt;=0,Debts!$AC$14=0,$A81&gt;Debts!$M$14),0,MIN(AQ81,MAX(0,ROUNDUP(IF(Debts!$X$14=0,(BO80+S81)/(Debts!$M$14-$A81+1),BO80*(Debts!$X$14/12)/(1-(1+Debts!$X$14/12)^(-(Debts!$M$14-$A81+1)))),2)-AE81)))</f>
        <v/>
      </c>
      <c r="CN81">
        <f>IF(OR(AR81&lt;=0,Debts!$AC$15=0,$A81&gt;Debts!$M$15),0,MIN(AR81,MAX(0,ROUNDUP(IF(Debts!$X$15=0,(BP80+T81)/(Debts!$M$15-$A81+1),BP80*(Debts!$X$15/12)/(1-(1+Debts!$X$15/12)^(-(Debts!$M$15-$A81+1)))),2)-AF81)))</f>
        <v/>
      </c>
      <c r="CO81">
        <f>IF(OR(AS81&lt;=0,Debts!$AC$16=0,$A81&gt;Debts!$M$16),0,MIN(AS81,MAX(0,ROUNDUP(IF(Debts!$X$16=0,(BQ80+U81)/(Debts!$M$16-$A81+1),BQ80*(Debts!$X$16/12)/(1-(1+Debts!$X$16/12)^(-(Debts!$M$16-$A81+1)))),2)-AG81)))</f>
        <v/>
      </c>
      <c r="CP81">
        <f>IF(CD81&lt;=0,0,ROUND(MIN(CD81,MAX(0,$F81-SUMPRODUCT(($AT$3:$BE$3&lt;AT$3)*$CD81:$CO81))),2))</f>
        <v/>
      </c>
      <c r="CQ81">
        <f>IF(CE81&lt;=0,0,ROUND(MIN(CE81,MAX(0,$F81-SUMPRODUCT(($AT$3:$BE$3&lt;AU$3)*$CD81:$CO81))),2))</f>
        <v/>
      </c>
      <c r="CR81">
        <f>IF(CF81&lt;=0,0,ROUND(MIN(CF81,MAX(0,$F81-SUMPRODUCT(($AT$3:$BE$3&lt;AV$3)*$CD81:$CO81))),2))</f>
        <v/>
      </c>
      <c r="CS81">
        <f>IF(CG81&lt;=0,0,ROUND(MIN(CG81,MAX(0,$F81-SUMPRODUCT(($AT$3:$BE$3&lt;AW$3)*$CD81:$CO81))),2))</f>
        <v/>
      </c>
      <c r="CT81">
        <f>IF(CH81&lt;=0,0,ROUND(MIN(CH81,MAX(0,$F81-SUMPRODUCT(($AT$3:$BE$3&lt;AX$3)*$CD81:$CO81))),2))</f>
        <v/>
      </c>
      <c r="CU81">
        <f>IF(CI81&lt;=0,0,ROUND(MIN(CI81,MAX(0,$F81-SUMPRODUCT(($AT$3:$BE$3&lt;AY$3)*$CD81:$CO81))),2))</f>
        <v/>
      </c>
      <c r="CV81">
        <f>IF(CJ81&lt;=0,0,ROUND(MIN(CJ81,MAX(0,$F81-SUMPRODUCT(($AT$3:$BE$3&lt;AZ$3)*$CD81:$CO81))),2))</f>
        <v/>
      </c>
      <c r="CW81">
        <f>IF(CK81&lt;=0,0,ROUND(MIN(CK81,MAX(0,$F81-SUMPRODUCT(($AT$3:$BE$3&lt;BA$3)*$CD81:$CO81))),2))</f>
        <v/>
      </c>
      <c r="CX81">
        <f>IF(CL81&lt;=0,0,ROUND(MIN(CL81,MAX(0,$F81-SUMPRODUCT(($AT$3:$BE$3&lt;BB$3)*$CD81:$CO81))),2))</f>
        <v/>
      </c>
      <c r="CY81">
        <f>IF(CM81&lt;=0,0,ROUND(MIN(CM81,MAX(0,$F81-SUMPRODUCT(($AT$3:$BE$3&lt;BC$3)*$CD81:$CO81))),2))</f>
        <v/>
      </c>
      <c r="CZ81">
        <f>IF(CN81&lt;=0,0,ROUND(MIN(CN81,MAX(0,$F81-SUMPRODUCT(($AT$3:$BE$3&lt;BD$3)*$CD81:$CO81))),2))</f>
        <v/>
      </c>
      <c r="DA81">
        <f>IF(CO81&lt;=0,0,ROUND(MIN(CO81,MAX(0,$F81-SUMPRODUCT(($AT$3:$BE$3&lt;BE$3)*$CD81:$CO81))),2))</f>
        <v/>
      </c>
      <c r="DB81">
        <f>ROUND(AH81-CP81,2)</f>
        <v/>
      </c>
      <c r="DC81">
        <f>ROUND(AI81-CQ81,2)</f>
        <v/>
      </c>
      <c r="DD81">
        <f>ROUND(AJ81-CR81,2)</f>
        <v/>
      </c>
      <c r="DE81">
        <f>ROUND(AK81-CS81,2)</f>
        <v/>
      </c>
      <c r="DF81">
        <f>ROUND(AL81-CT81,2)</f>
        <v/>
      </c>
      <c r="DG81">
        <f>ROUND(AM81-CU81,2)</f>
        <v/>
      </c>
      <c r="DH81">
        <f>ROUND(AN81-CV81,2)</f>
        <v/>
      </c>
      <c r="DI81">
        <f>ROUND(AO81-CW81,2)</f>
        <v/>
      </c>
      <c r="DJ81">
        <f>ROUND(AP81-CX81,2)</f>
        <v/>
      </c>
      <c r="DK81">
        <f>ROUND(AQ81-CY81,2)</f>
        <v/>
      </c>
      <c r="DL81">
        <f>ROUND(AR81-CZ81,2)</f>
        <v/>
      </c>
      <c r="DM81">
        <f>ROUND(AS81-DA81,2)</f>
        <v/>
      </c>
      <c r="DN81">
        <f>MAX(0,ROUND($F81-SUM(CP81:DA81),2))</f>
        <v/>
      </c>
    </row>
    <row r="82">
      <c r="A82" t="n">
        <v>77</v>
      </c>
      <c r="B82" s="29">
        <f>Months!B82</f>
        <v/>
      </c>
      <c r="C82">
        <f>Months!C82</f>
        <v/>
      </c>
      <c r="D82">
        <f>Months!D82</f>
        <v/>
      </c>
      <c r="E82">
        <f>SUM(V82:AG82)</f>
        <v/>
      </c>
      <c r="F82">
        <f>MAX(0,ROUND(C82+D82-E82,2))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f>IF(AH82&lt;=0,0,ROUND(CP82+MIN(DB82,MAX(0,$DN82-SUMPRODUCT((($BR82:$CC82&gt;BR82)+($BR82:$CC82=BR82)*($AT$2:$BE$2&lt;AT$2))*$DB82:$DM82))),2))</f>
        <v/>
      </c>
      <c r="AU82">
        <f>IF(AI82&lt;=0,0,ROUND(CQ82+MIN(DC82,MAX(0,$DN82-SUMPRODUCT((($BR82:$CC82&gt;BS82)+($BR82:$CC82=BS82)*($AT$2:$BE$2&lt;AU$2))*$DB82:$DM82))),2))</f>
        <v/>
      </c>
      <c r="AV82">
        <f>IF(AJ82&lt;=0,0,ROUND(CR82+MIN(DD82,MAX(0,$DN82-SUMPRODUCT((($BR82:$CC82&gt;BT82)+($BR82:$CC82=BT82)*($AT$2:$BE$2&lt;AV$2))*$DB82:$DM82))),2))</f>
        <v/>
      </c>
      <c r="AW82">
        <f>IF(AK82&lt;=0,0,ROUND(CS82+MIN(DE82,MAX(0,$DN82-SUMPRODUCT((($BR82:$CC82&gt;BU82)+($BR82:$CC82=BU82)*($AT$2:$BE$2&lt;AW$2))*$DB82:$DM82))),2))</f>
        <v/>
      </c>
      <c r="AX82">
        <f>IF(AL82&lt;=0,0,ROUND(CT82+MIN(DF82,MAX(0,$DN82-SUMPRODUCT((($BR82:$CC82&gt;BV82)+($BR82:$CC82=BV82)*($AT$2:$BE$2&lt;AX$2))*$DB82:$DM82))),2))</f>
        <v/>
      </c>
      <c r="AY82">
        <f>IF(AM82&lt;=0,0,ROUND(CU82+MIN(DG82,MAX(0,$DN82-SUMPRODUCT((($BR82:$CC82&gt;BW82)+($BR82:$CC82=BW82)*($AT$2:$BE$2&lt;AY$2))*$DB82:$DM82))),2))</f>
        <v/>
      </c>
      <c r="AZ82">
        <f>IF(AN82&lt;=0,0,ROUND(CV82+MIN(DH82,MAX(0,$DN82-SUMPRODUCT((($BR82:$CC82&gt;BX82)+($BR82:$CC82=BX82)*($AT$2:$BE$2&lt;AZ$2))*$DB82:$DM82))),2))</f>
        <v/>
      </c>
      <c r="BA82">
        <f>IF(AO82&lt;=0,0,ROUND(CW82+MIN(DI82,MAX(0,$DN82-SUMPRODUCT((($BR82:$CC82&gt;BY82)+($BR82:$CC82=BY82)*($AT$2:$BE$2&lt;BA$2))*$DB82:$DM82))),2))</f>
        <v/>
      </c>
      <c r="BB82">
        <f>IF(AP82&lt;=0,0,ROUND(CX82+MIN(DJ82,MAX(0,$DN82-SUMPRODUCT((($BR82:$CC82&gt;BZ82)+($BR82:$CC82=BZ82)*($AT$2:$BE$2&lt;BB$2))*$DB82:$DM82))),2))</f>
        <v/>
      </c>
      <c r="BC82">
        <f>IF(AQ82&lt;=0,0,ROUND(CY82+MIN(DK82,MAX(0,$DN82-SUMPRODUCT((($BR82:$CC82&gt;CA82)+($BR82:$CC82=CA82)*($AT$2:$BE$2&lt;BC$2))*$DB82:$DM82))),2))</f>
        <v/>
      </c>
      <c r="BD82">
        <f>IF(AR82&lt;=0,0,ROUND(CZ82+MIN(DL82,MAX(0,$DN82-SUMPRODUCT((($BR82:$CC82&gt;CB82)+($BR82:$CC82=CB82)*($AT$2:$BE$2&lt;BD$2))*$DB82:$DM82))),2))</f>
        <v/>
      </c>
      <c r="BE82">
        <f>IF(AS82&lt;=0,0,ROUND(DA82+MIN(DM82,MAX(0,$DN82-SUMPRODUCT((($BR82:$CC82&gt;CC82)+($BR82:$CC82=CC82)*($AT$2:$BE$2&lt;BE$2))*$DB82:$DM82))),2))</f>
        <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c r="BR82">
        <f>ROUND(IF($A82&lt;=Debts!$M$5,Debts!$X$5,Debts!$Y$5)*100000,0)*1000000+ROUND(Debts!$Y$5*100000,0)</f>
        <v/>
      </c>
      <c r="BS82">
        <f>ROUND(IF($A82&lt;=Debts!$M$6,Debts!$X$6,Debts!$Y$6)*100000,0)*1000000+ROUND(Debts!$Y$6*100000,0)</f>
        <v/>
      </c>
      <c r="BT82">
        <f>ROUND(IF($A82&lt;=Debts!$M$7,Debts!$X$7,Debts!$Y$7)*100000,0)*1000000+ROUND(Debts!$Y$7*100000,0)</f>
        <v/>
      </c>
      <c r="BU82">
        <f>ROUND(IF($A82&lt;=Debts!$M$8,Debts!$X$8,Debts!$Y$8)*100000,0)*1000000+ROUND(Debts!$Y$8*100000,0)</f>
        <v/>
      </c>
      <c r="BV82">
        <f>ROUND(IF($A82&lt;=Debts!$M$9,Debts!$X$9,Debts!$Y$9)*100000,0)*1000000+ROUND(Debts!$Y$9*100000,0)</f>
        <v/>
      </c>
      <c r="BW82">
        <f>ROUND(IF($A82&lt;=Debts!$M$10,Debts!$X$10,Debts!$Y$10)*100000,0)*1000000+ROUND(Debts!$Y$10*100000,0)</f>
        <v/>
      </c>
      <c r="BX82">
        <f>ROUND(IF($A82&lt;=Debts!$M$11,Debts!$X$11,Debts!$Y$11)*100000,0)*1000000+ROUND(Debts!$Y$11*100000,0)</f>
        <v/>
      </c>
      <c r="BY82">
        <f>ROUND(IF($A82&lt;=Debts!$M$12,Debts!$X$12,Debts!$Y$12)*100000,0)*1000000+ROUND(Debts!$Y$12*100000,0)</f>
        <v/>
      </c>
      <c r="BZ82">
        <f>ROUND(IF($A82&lt;=Debts!$M$13,Debts!$X$13,Debts!$Y$13)*100000,0)*1000000+ROUND(Debts!$Y$13*100000,0)</f>
        <v/>
      </c>
      <c r="CA82">
        <f>ROUND(IF($A82&lt;=Debts!$M$14,Debts!$X$14,Debts!$Y$14)*100000,0)*1000000+ROUND(Debts!$Y$14*100000,0)</f>
        <v/>
      </c>
      <c r="CB82">
        <f>ROUND(IF($A82&lt;=Debts!$M$15,Debts!$X$15,Debts!$Y$15)*100000,0)*1000000+ROUND(Debts!$Y$15*100000,0)</f>
        <v/>
      </c>
      <c r="CC82">
        <f>ROUND(IF($A82&lt;=Debts!$M$16,Debts!$X$16,Debts!$Y$16)*100000,0)*1000000+ROUND(Debts!$Y$16*100000,0)</f>
        <v/>
      </c>
      <c r="CD82">
        <f>IF(OR(AH82&lt;=0,Debts!$AC$5=0,$A82&gt;Debts!$M$5),0,MIN(AH82,MAX(0,ROUNDUP(IF(Debts!$X$5=0,(BF81+J82)/(Debts!$M$5-$A82+1),BF81*(Debts!$X$5/12)/(1-(1+Debts!$X$5/12)^(-(Debts!$M$5-$A82+1)))),2)-V82)))</f>
        <v/>
      </c>
      <c r="CE82">
        <f>IF(OR(AI82&lt;=0,Debts!$AC$6=0,$A82&gt;Debts!$M$6),0,MIN(AI82,MAX(0,ROUNDUP(IF(Debts!$X$6=0,(BG81+K82)/(Debts!$M$6-$A82+1),BG81*(Debts!$X$6/12)/(1-(1+Debts!$X$6/12)^(-(Debts!$M$6-$A82+1)))),2)-W82)))</f>
        <v/>
      </c>
      <c r="CF82">
        <f>IF(OR(AJ82&lt;=0,Debts!$AC$7=0,$A82&gt;Debts!$M$7),0,MIN(AJ82,MAX(0,ROUNDUP(IF(Debts!$X$7=0,(BH81+L82)/(Debts!$M$7-$A82+1),BH81*(Debts!$X$7/12)/(1-(1+Debts!$X$7/12)^(-(Debts!$M$7-$A82+1)))),2)-X82)))</f>
        <v/>
      </c>
      <c r="CG82">
        <f>IF(OR(AK82&lt;=0,Debts!$AC$8=0,$A82&gt;Debts!$M$8),0,MIN(AK82,MAX(0,ROUNDUP(IF(Debts!$X$8=0,(BI81+M82)/(Debts!$M$8-$A82+1),BI81*(Debts!$X$8/12)/(1-(1+Debts!$X$8/12)^(-(Debts!$M$8-$A82+1)))),2)-Y82)))</f>
        <v/>
      </c>
      <c r="CH82">
        <f>IF(OR(AL82&lt;=0,Debts!$AC$9=0,$A82&gt;Debts!$M$9),0,MIN(AL82,MAX(0,ROUNDUP(IF(Debts!$X$9=0,(BJ81+N82)/(Debts!$M$9-$A82+1),BJ81*(Debts!$X$9/12)/(1-(1+Debts!$X$9/12)^(-(Debts!$M$9-$A82+1)))),2)-Z82)))</f>
        <v/>
      </c>
      <c r="CI82">
        <f>IF(OR(AM82&lt;=0,Debts!$AC$10=0,$A82&gt;Debts!$M$10),0,MIN(AM82,MAX(0,ROUNDUP(IF(Debts!$X$10=0,(BK81+O82)/(Debts!$M$10-$A82+1),BK81*(Debts!$X$10/12)/(1-(1+Debts!$X$10/12)^(-(Debts!$M$10-$A82+1)))),2)-AA82)))</f>
        <v/>
      </c>
      <c r="CJ82">
        <f>IF(OR(AN82&lt;=0,Debts!$AC$11=0,$A82&gt;Debts!$M$11),0,MIN(AN82,MAX(0,ROUNDUP(IF(Debts!$X$11=0,(BL81+P82)/(Debts!$M$11-$A82+1),BL81*(Debts!$X$11/12)/(1-(1+Debts!$X$11/12)^(-(Debts!$M$11-$A82+1)))),2)-AB82)))</f>
        <v/>
      </c>
      <c r="CK82">
        <f>IF(OR(AO82&lt;=0,Debts!$AC$12=0,$A82&gt;Debts!$M$12),0,MIN(AO82,MAX(0,ROUNDUP(IF(Debts!$X$12=0,(BM81+Q82)/(Debts!$M$12-$A82+1),BM81*(Debts!$X$12/12)/(1-(1+Debts!$X$12/12)^(-(Debts!$M$12-$A82+1)))),2)-AC82)))</f>
        <v/>
      </c>
      <c r="CL82">
        <f>IF(OR(AP82&lt;=0,Debts!$AC$13=0,$A82&gt;Debts!$M$13),0,MIN(AP82,MAX(0,ROUNDUP(IF(Debts!$X$13=0,(BN81+R82)/(Debts!$M$13-$A82+1),BN81*(Debts!$X$13/12)/(1-(1+Debts!$X$13/12)^(-(Debts!$M$13-$A82+1)))),2)-AD82)))</f>
        <v/>
      </c>
      <c r="CM82">
        <f>IF(OR(AQ82&lt;=0,Debts!$AC$14=0,$A82&gt;Debts!$M$14),0,MIN(AQ82,MAX(0,ROUNDUP(IF(Debts!$X$14=0,(BO81+S82)/(Debts!$M$14-$A82+1),BO81*(Debts!$X$14/12)/(1-(1+Debts!$X$14/12)^(-(Debts!$M$14-$A82+1)))),2)-AE82)))</f>
        <v/>
      </c>
      <c r="CN82">
        <f>IF(OR(AR82&lt;=0,Debts!$AC$15=0,$A82&gt;Debts!$M$15),0,MIN(AR82,MAX(0,ROUNDUP(IF(Debts!$X$15=0,(BP81+T82)/(Debts!$M$15-$A82+1),BP81*(Debts!$X$15/12)/(1-(1+Debts!$X$15/12)^(-(Debts!$M$15-$A82+1)))),2)-AF82)))</f>
        <v/>
      </c>
      <c r="CO82">
        <f>IF(OR(AS82&lt;=0,Debts!$AC$16=0,$A82&gt;Debts!$M$16),0,MIN(AS82,MAX(0,ROUNDUP(IF(Debts!$X$16=0,(BQ81+U82)/(Debts!$M$16-$A82+1),BQ81*(Debts!$X$16/12)/(1-(1+Debts!$X$16/12)^(-(Debts!$M$16-$A82+1)))),2)-AG82)))</f>
        <v/>
      </c>
      <c r="CP82">
        <f>IF(CD82&lt;=0,0,ROUND(MIN(CD82,MAX(0,$F82-SUMPRODUCT(($AT$3:$BE$3&lt;AT$3)*$CD82:$CO82))),2))</f>
        <v/>
      </c>
      <c r="CQ82">
        <f>IF(CE82&lt;=0,0,ROUND(MIN(CE82,MAX(0,$F82-SUMPRODUCT(($AT$3:$BE$3&lt;AU$3)*$CD82:$CO82))),2))</f>
        <v/>
      </c>
      <c r="CR82">
        <f>IF(CF82&lt;=0,0,ROUND(MIN(CF82,MAX(0,$F82-SUMPRODUCT(($AT$3:$BE$3&lt;AV$3)*$CD82:$CO82))),2))</f>
        <v/>
      </c>
      <c r="CS82">
        <f>IF(CG82&lt;=0,0,ROUND(MIN(CG82,MAX(0,$F82-SUMPRODUCT(($AT$3:$BE$3&lt;AW$3)*$CD82:$CO82))),2))</f>
        <v/>
      </c>
      <c r="CT82">
        <f>IF(CH82&lt;=0,0,ROUND(MIN(CH82,MAX(0,$F82-SUMPRODUCT(($AT$3:$BE$3&lt;AX$3)*$CD82:$CO82))),2))</f>
        <v/>
      </c>
      <c r="CU82">
        <f>IF(CI82&lt;=0,0,ROUND(MIN(CI82,MAX(0,$F82-SUMPRODUCT(($AT$3:$BE$3&lt;AY$3)*$CD82:$CO82))),2))</f>
        <v/>
      </c>
      <c r="CV82">
        <f>IF(CJ82&lt;=0,0,ROUND(MIN(CJ82,MAX(0,$F82-SUMPRODUCT(($AT$3:$BE$3&lt;AZ$3)*$CD82:$CO82))),2))</f>
        <v/>
      </c>
      <c r="CW82">
        <f>IF(CK82&lt;=0,0,ROUND(MIN(CK82,MAX(0,$F82-SUMPRODUCT(($AT$3:$BE$3&lt;BA$3)*$CD82:$CO82))),2))</f>
        <v/>
      </c>
      <c r="CX82">
        <f>IF(CL82&lt;=0,0,ROUND(MIN(CL82,MAX(0,$F82-SUMPRODUCT(($AT$3:$BE$3&lt;BB$3)*$CD82:$CO82))),2))</f>
        <v/>
      </c>
      <c r="CY82">
        <f>IF(CM82&lt;=0,0,ROUND(MIN(CM82,MAX(0,$F82-SUMPRODUCT(($AT$3:$BE$3&lt;BC$3)*$CD82:$CO82))),2))</f>
        <v/>
      </c>
      <c r="CZ82">
        <f>IF(CN82&lt;=0,0,ROUND(MIN(CN82,MAX(0,$F82-SUMPRODUCT(($AT$3:$BE$3&lt;BD$3)*$CD82:$CO82))),2))</f>
        <v/>
      </c>
      <c r="DA82">
        <f>IF(CO82&lt;=0,0,ROUND(MIN(CO82,MAX(0,$F82-SUMPRODUCT(($AT$3:$BE$3&lt;BE$3)*$CD82:$CO82))),2))</f>
        <v/>
      </c>
      <c r="DB82">
        <f>ROUND(AH82-CP82,2)</f>
        <v/>
      </c>
      <c r="DC82">
        <f>ROUND(AI82-CQ82,2)</f>
        <v/>
      </c>
      <c r="DD82">
        <f>ROUND(AJ82-CR82,2)</f>
        <v/>
      </c>
      <c r="DE82">
        <f>ROUND(AK82-CS82,2)</f>
        <v/>
      </c>
      <c r="DF82">
        <f>ROUND(AL82-CT82,2)</f>
        <v/>
      </c>
      <c r="DG82">
        <f>ROUND(AM82-CU82,2)</f>
        <v/>
      </c>
      <c r="DH82">
        <f>ROUND(AN82-CV82,2)</f>
        <v/>
      </c>
      <c r="DI82">
        <f>ROUND(AO82-CW82,2)</f>
        <v/>
      </c>
      <c r="DJ82">
        <f>ROUND(AP82-CX82,2)</f>
        <v/>
      </c>
      <c r="DK82">
        <f>ROUND(AQ82-CY82,2)</f>
        <v/>
      </c>
      <c r="DL82">
        <f>ROUND(AR82-CZ82,2)</f>
        <v/>
      </c>
      <c r="DM82">
        <f>ROUND(AS82-DA82,2)</f>
        <v/>
      </c>
      <c r="DN82">
        <f>MAX(0,ROUND($F82-SUM(CP82:DA82),2))</f>
        <v/>
      </c>
    </row>
    <row r="83">
      <c r="A83" t="n">
        <v>78</v>
      </c>
      <c r="B83" s="29">
        <f>Months!B83</f>
        <v/>
      </c>
      <c r="C83">
        <f>Months!C83</f>
        <v/>
      </c>
      <c r="D83">
        <f>Months!D83</f>
        <v/>
      </c>
      <c r="E83">
        <f>SUM(V83:AG83)</f>
        <v/>
      </c>
      <c r="F83">
        <f>MAX(0,ROUND(C83+D83-E83,2))</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f>IF(AH83&lt;=0,0,ROUND(CP83+MIN(DB83,MAX(0,$DN83-SUMPRODUCT((($BR83:$CC83&gt;BR83)+($BR83:$CC83=BR83)*($AT$2:$BE$2&lt;AT$2))*$DB83:$DM83))),2))</f>
        <v/>
      </c>
      <c r="AU83">
        <f>IF(AI83&lt;=0,0,ROUND(CQ83+MIN(DC83,MAX(0,$DN83-SUMPRODUCT((($BR83:$CC83&gt;BS83)+($BR83:$CC83=BS83)*($AT$2:$BE$2&lt;AU$2))*$DB83:$DM83))),2))</f>
        <v/>
      </c>
      <c r="AV83">
        <f>IF(AJ83&lt;=0,0,ROUND(CR83+MIN(DD83,MAX(0,$DN83-SUMPRODUCT((($BR83:$CC83&gt;BT83)+($BR83:$CC83=BT83)*($AT$2:$BE$2&lt;AV$2))*$DB83:$DM83))),2))</f>
        <v/>
      </c>
      <c r="AW83">
        <f>IF(AK83&lt;=0,0,ROUND(CS83+MIN(DE83,MAX(0,$DN83-SUMPRODUCT((($BR83:$CC83&gt;BU83)+($BR83:$CC83=BU83)*($AT$2:$BE$2&lt;AW$2))*$DB83:$DM83))),2))</f>
        <v/>
      </c>
      <c r="AX83">
        <f>IF(AL83&lt;=0,0,ROUND(CT83+MIN(DF83,MAX(0,$DN83-SUMPRODUCT((($BR83:$CC83&gt;BV83)+($BR83:$CC83=BV83)*($AT$2:$BE$2&lt;AX$2))*$DB83:$DM83))),2))</f>
        <v/>
      </c>
      <c r="AY83">
        <f>IF(AM83&lt;=0,0,ROUND(CU83+MIN(DG83,MAX(0,$DN83-SUMPRODUCT((($BR83:$CC83&gt;BW83)+($BR83:$CC83=BW83)*($AT$2:$BE$2&lt;AY$2))*$DB83:$DM83))),2))</f>
        <v/>
      </c>
      <c r="AZ83">
        <f>IF(AN83&lt;=0,0,ROUND(CV83+MIN(DH83,MAX(0,$DN83-SUMPRODUCT((($BR83:$CC83&gt;BX83)+($BR83:$CC83=BX83)*($AT$2:$BE$2&lt;AZ$2))*$DB83:$DM83))),2))</f>
        <v/>
      </c>
      <c r="BA83">
        <f>IF(AO83&lt;=0,0,ROUND(CW83+MIN(DI83,MAX(0,$DN83-SUMPRODUCT((($BR83:$CC83&gt;BY83)+($BR83:$CC83=BY83)*($AT$2:$BE$2&lt;BA$2))*$DB83:$DM83))),2))</f>
        <v/>
      </c>
      <c r="BB83">
        <f>IF(AP83&lt;=0,0,ROUND(CX83+MIN(DJ83,MAX(0,$DN83-SUMPRODUCT((($BR83:$CC83&gt;BZ83)+($BR83:$CC83=BZ83)*($AT$2:$BE$2&lt;BB$2))*$DB83:$DM83))),2))</f>
        <v/>
      </c>
      <c r="BC83">
        <f>IF(AQ83&lt;=0,0,ROUND(CY83+MIN(DK83,MAX(0,$DN83-SUMPRODUCT((($BR83:$CC83&gt;CA83)+($BR83:$CC83=CA83)*($AT$2:$BE$2&lt;BC$2))*$DB83:$DM83))),2))</f>
        <v/>
      </c>
      <c r="BD83">
        <f>IF(AR83&lt;=0,0,ROUND(CZ83+MIN(DL83,MAX(0,$DN83-SUMPRODUCT((($BR83:$CC83&gt;CB83)+($BR83:$CC83=CB83)*($AT$2:$BE$2&lt;BD$2))*$DB83:$DM83))),2))</f>
        <v/>
      </c>
      <c r="BE83">
        <f>IF(AS83&lt;=0,0,ROUND(DA83+MIN(DM83,MAX(0,$DN83-SUMPRODUCT((($BR83:$CC83&gt;CC83)+($BR83:$CC83=CC83)*($AT$2:$BE$2&lt;BE$2))*$DB83:$DM83))),2))</f>
        <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c r="BR83">
        <f>ROUND(IF($A83&lt;=Debts!$M$5,Debts!$X$5,Debts!$Y$5)*100000,0)*1000000+ROUND(Debts!$Y$5*100000,0)</f>
        <v/>
      </c>
      <c r="BS83">
        <f>ROUND(IF($A83&lt;=Debts!$M$6,Debts!$X$6,Debts!$Y$6)*100000,0)*1000000+ROUND(Debts!$Y$6*100000,0)</f>
        <v/>
      </c>
      <c r="BT83">
        <f>ROUND(IF($A83&lt;=Debts!$M$7,Debts!$X$7,Debts!$Y$7)*100000,0)*1000000+ROUND(Debts!$Y$7*100000,0)</f>
        <v/>
      </c>
      <c r="BU83">
        <f>ROUND(IF($A83&lt;=Debts!$M$8,Debts!$X$8,Debts!$Y$8)*100000,0)*1000000+ROUND(Debts!$Y$8*100000,0)</f>
        <v/>
      </c>
      <c r="BV83">
        <f>ROUND(IF($A83&lt;=Debts!$M$9,Debts!$X$9,Debts!$Y$9)*100000,0)*1000000+ROUND(Debts!$Y$9*100000,0)</f>
        <v/>
      </c>
      <c r="BW83">
        <f>ROUND(IF($A83&lt;=Debts!$M$10,Debts!$X$10,Debts!$Y$10)*100000,0)*1000000+ROUND(Debts!$Y$10*100000,0)</f>
        <v/>
      </c>
      <c r="BX83">
        <f>ROUND(IF($A83&lt;=Debts!$M$11,Debts!$X$11,Debts!$Y$11)*100000,0)*1000000+ROUND(Debts!$Y$11*100000,0)</f>
        <v/>
      </c>
      <c r="BY83">
        <f>ROUND(IF($A83&lt;=Debts!$M$12,Debts!$X$12,Debts!$Y$12)*100000,0)*1000000+ROUND(Debts!$Y$12*100000,0)</f>
        <v/>
      </c>
      <c r="BZ83">
        <f>ROUND(IF($A83&lt;=Debts!$M$13,Debts!$X$13,Debts!$Y$13)*100000,0)*1000000+ROUND(Debts!$Y$13*100000,0)</f>
        <v/>
      </c>
      <c r="CA83">
        <f>ROUND(IF($A83&lt;=Debts!$M$14,Debts!$X$14,Debts!$Y$14)*100000,0)*1000000+ROUND(Debts!$Y$14*100000,0)</f>
        <v/>
      </c>
      <c r="CB83">
        <f>ROUND(IF($A83&lt;=Debts!$M$15,Debts!$X$15,Debts!$Y$15)*100000,0)*1000000+ROUND(Debts!$Y$15*100000,0)</f>
        <v/>
      </c>
      <c r="CC83">
        <f>ROUND(IF($A83&lt;=Debts!$M$16,Debts!$X$16,Debts!$Y$16)*100000,0)*1000000+ROUND(Debts!$Y$16*100000,0)</f>
        <v/>
      </c>
      <c r="CD83">
        <f>IF(OR(AH83&lt;=0,Debts!$AC$5=0,$A83&gt;Debts!$M$5),0,MIN(AH83,MAX(0,ROUNDUP(IF(Debts!$X$5=0,(BF82+J83)/(Debts!$M$5-$A83+1),BF82*(Debts!$X$5/12)/(1-(1+Debts!$X$5/12)^(-(Debts!$M$5-$A83+1)))),2)-V83)))</f>
        <v/>
      </c>
      <c r="CE83">
        <f>IF(OR(AI83&lt;=0,Debts!$AC$6=0,$A83&gt;Debts!$M$6),0,MIN(AI83,MAX(0,ROUNDUP(IF(Debts!$X$6=0,(BG82+K83)/(Debts!$M$6-$A83+1),BG82*(Debts!$X$6/12)/(1-(1+Debts!$X$6/12)^(-(Debts!$M$6-$A83+1)))),2)-W83)))</f>
        <v/>
      </c>
      <c r="CF83">
        <f>IF(OR(AJ83&lt;=0,Debts!$AC$7=0,$A83&gt;Debts!$M$7),0,MIN(AJ83,MAX(0,ROUNDUP(IF(Debts!$X$7=0,(BH82+L83)/(Debts!$M$7-$A83+1),BH82*(Debts!$X$7/12)/(1-(1+Debts!$X$7/12)^(-(Debts!$M$7-$A83+1)))),2)-X83)))</f>
        <v/>
      </c>
      <c r="CG83">
        <f>IF(OR(AK83&lt;=0,Debts!$AC$8=0,$A83&gt;Debts!$M$8),0,MIN(AK83,MAX(0,ROUNDUP(IF(Debts!$X$8=0,(BI82+M83)/(Debts!$M$8-$A83+1),BI82*(Debts!$X$8/12)/(1-(1+Debts!$X$8/12)^(-(Debts!$M$8-$A83+1)))),2)-Y83)))</f>
        <v/>
      </c>
      <c r="CH83">
        <f>IF(OR(AL83&lt;=0,Debts!$AC$9=0,$A83&gt;Debts!$M$9),0,MIN(AL83,MAX(0,ROUNDUP(IF(Debts!$X$9=0,(BJ82+N83)/(Debts!$M$9-$A83+1),BJ82*(Debts!$X$9/12)/(1-(1+Debts!$X$9/12)^(-(Debts!$M$9-$A83+1)))),2)-Z83)))</f>
        <v/>
      </c>
      <c r="CI83">
        <f>IF(OR(AM83&lt;=0,Debts!$AC$10=0,$A83&gt;Debts!$M$10),0,MIN(AM83,MAX(0,ROUNDUP(IF(Debts!$X$10=0,(BK82+O83)/(Debts!$M$10-$A83+1),BK82*(Debts!$X$10/12)/(1-(1+Debts!$X$10/12)^(-(Debts!$M$10-$A83+1)))),2)-AA83)))</f>
        <v/>
      </c>
      <c r="CJ83">
        <f>IF(OR(AN83&lt;=0,Debts!$AC$11=0,$A83&gt;Debts!$M$11),0,MIN(AN83,MAX(0,ROUNDUP(IF(Debts!$X$11=0,(BL82+P83)/(Debts!$M$11-$A83+1),BL82*(Debts!$X$11/12)/(1-(1+Debts!$X$11/12)^(-(Debts!$M$11-$A83+1)))),2)-AB83)))</f>
        <v/>
      </c>
      <c r="CK83">
        <f>IF(OR(AO83&lt;=0,Debts!$AC$12=0,$A83&gt;Debts!$M$12),0,MIN(AO83,MAX(0,ROUNDUP(IF(Debts!$X$12=0,(BM82+Q83)/(Debts!$M$12-$A83+1),BM82*(Debts!$X$12/12)/(1-(1+Debts!$X$12/12)^(-(Debts!$M$12-$A83+1)))),2)-AC83)))</f>
        <v/>
      </c>
      <c r="CL83">
        <f>IF(OR(AP83&lt;=0,Debts!$AC$13=0,$A83&gt;Debts!$M$13),0,MIN(AP83,MAX(0,ROUNDUP(IF(Debts!$X$13=0,(BN82+R83)/(Debts!$M$13-$A83+1),BN82*(Debts!$X$13/12)/(1-(1+Debts!$X$13/12)^(-(Debts!$M$13-$A83+1)))),2)-AD83)))</f>
        <v/>
      </c>
      <c r="CM83">
        <f>IF(OR(AQ83&lt;=0,Debts!$AC$14=0,$A83&gt;Debts!$M$14),0,MIN(AQ83,MAX(0,ROUNDUP(IF(Debts!$X$14=0,(BO82+S83)/(Debts!$M$14-$A83+1),BO82*(Debts!$X$14/12)/(1-(1+Debts!$X$14/12)^(-(Debts!$M$14-$A83+1)))),2)-AE83)))</f>
        <v/>
      </c>
      <c r="CN83">
        <f>IF(OR(AR83&lt;=0,Debts!$AC$15=0,$A83&gt;Debts!$M$15),0,MIN(AR83,MAX(0,ROUNDUP(IF(Debts!$X$15=0,(BP82+T83)/(Debts!$M$15-$A83+1),BP82*(Debts!$X$15/12)/(1-(1+Debts!$X$15/12)^(-(Debts!$M$15-$A83+1)))),2)-AF83)))</f>
        <v/>
      </c>
      <c r="CO83">
        <f>IF(OR(AS83&lt;=0,Debts!$AC$16=0,$A83&gt;Debts!$M$16),0,MIN(AS83,MAX(0,ROUNDUP(IF(Debts!$X$16=0,(BQ82+U83)/(Debts!$M$16-$A83+1),BQ82*(Debts!$X$16/12)/(1-(1+Debts!$X$16/12)^(-(Debts!$M$16-$A83+1)))),2)-AG83)))</f>
        <v/>
      </c>
      <c r="CP83">
        <f>IF(CD83&lt;=0,0,ROUND(MIN(CD83,MAX(0,$F83-SUMPRODUCT(($AT$3:$BE$3&lt;AT$3)*$CD83:$CO83))),2))</f>
        <v/>
      </c>
      <c r="CQ83">
        <f>IF(CE83&lt;=0,0,ROUND(MIN(CE83,MAX(0,$F83-SUMPRODUCT(($AT$3:$BE$3&lt;AU$3)*$CD83:$CO83))),2))</f>
        <v/>
      </c>
      <c r="CR83">
        <f>IF(CF83&lt;=0,0,ROUND(MIN(CF83,MAX(0,$F83-SUMPRODUCT(($AT$3:$BE$3&lt;AV$3)*$CD83:$CO83))),2))</f>
        <v/>
      </c>
      <c r="CS83">
        <f>IF(CG83&lt;=0,0,ROUND(MIN(CG83,MAX(0,$F83-SUMPRODUCT(($AT$3:$BE$3&lt;AW$3)*$CD83:$CO83))),2))</f>
        <v/>
      </c>
      <c r="CT83">
        <f>IF(CH83&lt;=0,0,ROUND(MIN(CH83,MAX(0,$F83-SUMPRODUCT(($AT$3:$BE$3&lt;AX$3)*$CD83:$CO83))),2))</f>
        <v/>
      </c>
      <c r="CU83">
        <f>IF(CI83&lt;=0,0,ROUND(MIN(CI83,MAX(0,$F83-SUMPRODUCT(($AT$3:$BE$3&lt;AY$3)*$CD83:$CO83))),2))</f>
        <v/>
      </c>
      <c r="CV83">
        <f>IF(CJ83&lt;=0,0,ROUND(MIN(CJ83,MAX(0,$F83-SUMPRODUCT(($AT$3:$BE$3&lt;AZ$3)*$CD83:$CO83))),2))</f>
        <v/>
      </c>
      <c r="CW83">
        <f>IF(CK83&lt;=0,0,ROUND(MIN(CK83,MAX(0,$F83-SUMPRODUCT(($AT$3:$BE$3&lt;BA$3)*$CD83:$CO83))),2))</f>
        <v/>
      </c>
      <c r="CX83">
        <f>IF(CL83&lt;=0,0,ROUND(MIN(CL83,MAX(0,$F83-SUMPRODUCT(($AT$3:$BE$3&lt;BB$3)*$CD83:$CO83))),2))</f>
        <v/>
      </c>
      <c r="CY83">
        <f>IF(CM83&lt;=0,0,ROUND(MIN(CM83,MAX(0,$F83-SUMPRODUCT(($AT$3:$BE$3&lt;BC$3)*$CD83:$CO83))),2))</f>
        <v/>
      </c>
      <c r="CZ83">
        <f>IF(CN83&lt;=0,0,ROUND(MIN(CN83,MAX(0,$F83-SUMPRODUCT(($AT$3:$BE$3&lt;BD$3)*$CD83:$CO83))),2))</f>
        <v/>
      </c>
      <c r="DA83">
        <f>IF(CO83&lt;=0,0,ROUND(MIN(CO83,MAX(0,$F83-SUMPRODUCT(($AT$3:$BE$3&lt;BE$3)*$CD83:$CO83))),2))</f>
        <v/>
      </c>
      <c r="DB83">
        <f>ROUND(AH83-CP83,2)</f>
        <v/>
      </c>
      <c r="DC83">
        <f>ROUND(AI83-CQ83,2)</f>
        <v/>
      </c>
      <c r="DD83">
        <f>ROUND(AJ83-CR83,2)</f>
        <v/>
      </c>
      <c r="DE83">
        <f>ROUND(AK83-CS83,2)</f>
        <v/>
      </c>
      <c r="DF83">
        <f>ROUND(AL83-CT83,2)</f>
        <v/>
      </c>
      <c r="DG83">
        <f>ROUND(AM83-CU83,2)</f>
        <v/>
      </c>
      <c r="DH83">
        <f>ROUND(AN83-CV83,2)</f>
        <v/>
      </c>
      <c r="DI83">
        <f>ROUND(AO83-CW83,2)</f>
        <v/>
      </c>
      <c r="DJ83">
        <f>ROUND(AP83-CX83,2)</f>
        <v/>
      </c>
      <c r="DK83">
        <f>ROUND(AQ83-CY83,2)</f>
        <v/>
      </c>
      <c r="DL83">
        <f>ROUND(AR83-CZ83,2)</f>
        <v/>
      </c>
      <c r="DM83">
        <f>ROUND(AS83-DA83,2)</f>
        <v/>
      </c>
      <c r="DN83">
        <f>MAX(0,ROUND($F83-SUM(CP83:DA83),2))</f>
        <v/>
      </c>
    </row>
    <row r="84">
      <c r="A84" t="n">
        <v>79</v>
      </c>
      <c r="B84" s="29">
        <f>Months!B84</f>
        <v/>
      </c>
      <c r="C84">
        <f>Months!C84</f>
        <v/>
      </c>
      <c r="D84">
        <f>Months!D84</f>
        <v/>
      </c>
      <c r="E84">
        <f>SUM(V84:AG84)</f>
        <v/>
      </c>
      <c r="F84">
        <f>MAX(0,ROUND(C84+D84-E84,2))</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f>IF(AH84&lt;=0,0,ROUND(CP84+MIN(DB84,MAX(0,$DN84-SUMPRODUCT((($BR84:$CC84&gt;BR84)+($BR84:$CC84=BR84)*($AT$2:$BE$2&lt;AT$2))*$DB84:$DM84))),2))</f>
        <v/>
      </c>
      <c r="AU84">
        <f>IF(AI84&lt;=0,0,ROUND(CQ84+MIN(DC84,MAX(0,$DN84-SUMPRODUCT((($BR84:$CC84&gt;BS84)+($BR84:$CC84=BS84)*($AT$2:$BE$2&lt;AU$2))*$DB84:$DM84))),2))</f>
        <v/>
      </c>
      <c r="AV84">
        <f>IF(AJ84&lt;=0,0,ROUND(CR84+MIN(DD84,MAX(0,$DN84-SUMPRODUCT((($BR84:$CC84&gt;BT84)+($BR84:$CC84=BT84)*($AT$2:$BE$2&lt;AV$2))*$DB84:$DM84))),2))</f>
        <v/>
      </c>
      <c r="AW84">
        <f>IF(AK84&lt;=0,0,ROUND(CS84+MIN(DE84,MAX(0,$DN84-SUMPRODUCT((($BR84:$CC84&gt;BU84)+($BR84:$CC84=BU84)*($AT$2:$BE$2&lt;AW$2))*$DB84:$DM84))),2))</f>
        <v/>
      </c>
      <c r="AX84">
        <f>IF(AL84&lt;=0,0,ROUND(CT84+MIN(DF84,MAX(0,$DN84-SUMPRODUCT((($BR84:$CC84&gt;BV84)+($BR84:$CC84=BV84)*($AT$2:$BE$2&lt;AX$2))*$DB84:$DM84))),2))</f>
        <v/>
      </c>
      <c r="AY84">
        <f>IF(AM84&lt;=0,0,ROUND(CU84+MIN(DG84,MAX(0,$DN84-SUMPRODUCT((($BR84:$CC84&gt;BW84)+($BR84:$CC84=BW84)*($AT$2:$BE$2&lt;AY$2))*$DB84:$DM84))),2))</f>
        <v/>
      </c>
      <c r="AZ84">
        <f>IF(AN84&lt;=0,0,ROUND(CV84+MIN(DH84,MAX(0,$DN84-SUMPRODUCT((($BR84:$CC84&gt;BX84)+($BR84:$CC84=BX84)*($AT$2:$BE$2&lt;AZ$2))*$DB84:$DM84))),2))</f>
        <v/>
      </c>
      <c r="BA84">
        <f>IF(AO84&lt;=0,0,ROUND(CW84+MIN(DI84,MAX(0,$DN84-SUMPRODUCT((($BR84:$CC84&gt;BY84)+($BR84:$CC84=BY84)*($AT$2:$BE$2&lt;BA$2))*$DB84:$DM84))),2))</f>
        <v/>
      </c>
      <c r="BB84">
        <f>IF(AP84&lt;=0,0,ROUND(CX84+MIN(DJ84,MAX(0,$DN84-SUMPRODUCT((($BR84:$CC84&gt;BZ84)+($BR84:$CC84=BZ84)*($AT$2:$BE$2&lt;BB$2))*$DB84:$DM84))),2))</f>
        <v/>
      </c>
      <c r="BC84">
        <f>IF(AQ84&lt;=0,0,ROUND(CY84+MIN(DK84,MAX(0,$DN84-SUMPRODUCT((($BR84:$CC84&gt;CA84)+($BR84:$CC84=CA84)*($AT$2:$BE$2&lt;BC$2))*$DB84:$DM84))),2))</f>
        <v/>
      </c>
      <c r="BD84">
        <f>IF(AR84&lt;=0,0,ROUND(CZ84+MIN(DL84,MAX(0,$DN84-SUMPRODUCT((($BR84:$CC84&gt;CB84)+($BR84:$CC84=CB84)*($AT$2:$BE$2&lt;BD$2))*$DB84:$DM84))),2))</f>
        <v/>
      </c>
      <c r="BE84">
        <f>IF(AS84&lt;=0,0,ROUND(DA84+MIN(DM84,MAX(0,$DN84-SUMPRODUCT((($BR84:$CC84&gt;CC84)+($BR84:$CC84=CC84)*($AT$2:$BE$2&lt;BE$2))*$DB84:$DM84))),2))</f>
        <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c r="BR84">
        <f>ROUND(IF($A84&lt;=Debts!$M$5,Debts!$X$5,Debts!$Y$5)*100000,0)*1000000+ROUND(Debts!$Y$5*100000,0)</f>
        <v/>
      </c>
      <c r="BS84">
        <f>ROUND(IF($A84&lt;=Debts!$M$6,Debts!$X$6,Debts!$Y$6)*100000,0)*1000000+ROUND(Debts!$Y$6*100000,0)</f>
        <v/>
      </c>
      <c r="BT84">
        <f>ROUND(IF($A84&lt;=Debts!$M$7,Debts!$X$7,Debts!$Y$7)*100000,0)*1000000+ROUND(Debts!$Y$7*100000,0)</f>
        <v/>
      </c>
      <c r="BU84">
        <f>ROUND(IF($A84&lt;=Debts!$M$8,Debts!$X$8,Debts!$Y$8)*100000,0)*1000000+ROUND(Debts!$Y$8*100000,0)</f>
        <v/>
      </c>
      <c r="BV84">
        <f>ROUND(IF($A84&lt;=Debts!$M$9,Debts!$X$9,Debts!$Y$9)*100000,0)*1000000+ROUND(Debts!$Y$9*100000,0)</f>
        <v/>
      </c>
      <c r="BW84">
        <f>ROUND(IF($A84&lt;=Debts!$M$10,Debts!$X$10,Debts!$Y$10)*100000,0)*1000000+ROUND(Debts!$Y$10*100000,0)</f>
        <v/>
      </c>
      <c r="BX84">
        <f>ROUND(IF($A84&lt;=Debts!$M$11,Debts!$X$11,Debts!$Y$11)*100000,0)*1000000+ROUND(Debts!$Y$11*100000,0)</f>
        <v/>
      </c>
      <c r="BY84">
        <f>ROUND(IF($A84&lt;=Debts!$M$12,Debts!$X$12,Debts!$Y$12)*100000,0)*1000000+ROUND(Debts!$Y$12*100000,0)</f>
        <v/>
      </c>
      <c r="BZ84">
        <f>ROUND(IF($A84&lt;=Debts!$M$13,Debts!$X$13,Debts!$Y$13)*100000,0)*1000000+ROUND(Debts!$Y$13*100000,0)</f>
        <v/>
      </c>
      <c r="CA84">
        <f>ROUND(IF($A84&lt;=Debts!$M$14,Debts!$X$14,Debts!$Y$14)*100000,0)*1000000+ROUND(Debts!$Y$14*100000,0)</f>
        <v/>
      </c>
      <c r="CB84">
        <f>ROUND(IF($A84&lt;=Debts!$M$15,Debts!$X$15,Debts!$Y$15)*100000,0)*1000000+ROUND(Debts!$Y$15*100000,0)</f>
        <v/>
      </c>
      <c r="CC84">
        <f>ROUND(IF($A84&lt;=Debts!$M$16,Debts!$X$16,Debts!$Y$16)*100000,0)*1000000+ROUND(Debts!$Y$16*100000,0)</f>
        <v/>
      </c>
      <c r="CD84">
        <f>IF(OR(AH84&lt;=0,Debts!$AC$5=0,$A84&gt;Debts!$M$5),0,MIN(AH84,MAX(0,ROUNDUP(IF(Debts!$X$5=0,(BF83+J84)/(Debts!$M$5-$A84+1),BF83*(Debts!$X$5/12)/(1-(1+Debts!$X$5/12)^(-(Debts!$M$5-$A84+1)))),2)-V84)))</f>
        <v/>
      </c>
      <c r="CE84">
        <f>IF(OR(AI84&lt;=0,Debts!$AC$6=0,$A84&gt;Debts!$M$6),0,MIN(AI84,MAX(0,ROUNDUP(IF(Debts!$X$6=0,(BG83+K84)/(Debts!$M$6-$A84+1),BG83*(Debts!$X$6/12)/(1-(1+Debts!$X$6/12)^(-(Debts!$M$6-$A84+1)))),2)-W84)))</f>
        <v/>
      </c>
      <c r="CF84">
        <f>IF(OR(AJ84&lt;=0,Debts!$AC$7=0,$A84&gt;Debts!$M$7),0,MIN(AJ84,MAX(0,ROUNDUP(IF(Debts!$X$7=0,(BH83+L84)/(Debts!$M$7-$A84+1),BH83*(Debts!$X$7/12)/(1-(1+Debts!$X$7/12)^(-(Debts!$M$7-$A84+1)))),2)-X84)))</f>
        <v/>
      </c>
      <c r="CG84">
        <f>IF(OR(AK84&lt;=0,Debts!$AC$8=0,$A84&gt;Debts!$M$8),0,MIN(AK84,MAX(0,ROUNDUP(IF(Debts!$X$8=0,(BI83+M84)/(Debts!$M$8-$A84+1),BI83*(Debts!$X$8/12)/(1-(1+Debts!$X$8/12)^(-(Debts!$M$8-$A84+1)))),2)-Y84)))</f>
        <v/>
      </c>
      <c r="CH84">
        <f>IF(OR(AL84&lt;=0,Debts!$AC$9=0,$A84&gt;Debts!$M$9),0,MIN(AL84,MAX(0,ROUNDUP(IF(Debts!$X$9=0,(BJ83+N84)/(Debts!$M$9-$A84+1),BJ83*(Debts!$X$9/12)/(1-(1+Debts!$X$9/12)^(-(Debts!$M$9-$A84+1)))),2)-Z84)))</f>
        <v/>
      </c>
      <c r="CI84">
        <f>IF(OR(AM84&lt;=0,Debts!$AC$10=0,$A84&gt;Debts!$M$10),0,MIN(AM84,MAX(0,ROUNDUP(IF(Debts!$X$10=0,(BK83+O84)/(Debts!$M$10-$A84+1),BK83*(Debts!$X$10/12)/(1-(1+Debts!$X$10/12)^(-(Debts!$M$10-$A84+1)))),2)-AA84)))</f>
        <v/>
      </c>
      <c r="CJ84">
        <f>IF(OR(AN84&lt;=0,Debts!$AC$11=0,$A84&gt;Debts!$M$11),0,MIN(AN84,MAX(0,ROUNDUP(IF(Debts!$X$11=0,(BL83+P84)/(Debts!$M$11-$A84+1),BL83*(Debts!$X$11/12)/(1-(1+Debts!$X$11/12)^(-(Debts!$M$11-$A84+1)))),2)-AB84)))</f>
        <v/>
      </c>
      <c r="CK84">
        <f>IF(OR(AO84&lt;=0,Debts!$AC$12=0,$A84&gt;Debts!$M$12),0,MIN(AO84,MAX(0,ROUNDUP(IF(Debts!$X$12=0,(BM83+Q84)/(Debts!$M$12-$A84+1),BM83*(Debts!$X$12/12)/(1-(1+Debts!$X$12/12)^(-(Debts!$M$12-$A84+1)))),2)-AC84)))</f>
        <v/>
      </c>
      <c r="CL84">
        <f>IF(OR(AP84&lt;=0,Debts!$AC$13=0,$A84&gt;Debts!$M$13),0,MIN(AP84,MAX(0,ROUNDUP(IF(Debts!$X$13=0,(BN83+R84)/(Debts!$M$13-$A84+1),BN83*(Debts!$X$13/12)/(1-(1+Debts!$X$13/12)^(-(Debts!$M$13-$A84+1)))),2)-AD84)))</f>
        <v/>
      </c>
      <c r="CM84">
        <f>IF(OR(AQ84&lt;=0,Debts!$AC$14=0,$A84&gt;Debts!$M$14),0,MIN(AQ84,MAX(0,ROUNDUP(IF(Debts!$X$14=0,(BO83+S84)/(Debts!$M$14-$A84+1),BO83*(Debts!$X$14/12)/(1-(1+Debts!$X$14/12)^(-(Debts!$M$14-$A84+1)))),2)-AE84)))</f>
        <v/>
      </c>
      <c r="CN84">
        <f>IF(OR(AR84&lt;=0,Debts!$AC$15=0,$A84&gt;Debts!$M$15),0,MIN(AR84,MAX(0,ROUNDUP(IF(Debts!$X$15=0,(BP83+T84)/(Debts!$M$15-$A84+1),BP83*(Debts!$X$15/12)/(1-(1+Debts!$X$15/12)^(-(Debts!$M$15-$A84+1)))),2)-AF84)))</f>
        <v/>
      </c>
      <c r="CO84">
        <f>IF(OR(AS84&lt;=0,Debts!$AC$16=0,$A84&gt;Debts!$M$16),0,MIN(AS84,MAX(0,ROUNDUP(IF(Debts!$X$16=0,(BQ83+U84)/(Debts!$M$16-$A84+1),BQ83*(Debts!$X$16/12)/(1-(1+Debts!$X$16/12)^(-(Debts!$M$16-$A84+1)))),2)-AG84)))</f>
        <v/>
      </c>
      <c r="CP84">
        <f>IF(CD84&lt;=0,0,ROUND(MIN(CD84,MAX(0,$F84-SUMPRODUCT(($AT$3:$BE$3&lt;AT$3)*$CD84:$CO84))),2))</f>
        <v/>
      </c>
      <c r="CQ84">
        <f>IF(CE84&lt;=0,0,ROUND(MIN(CE84,MAX(0,$F84-SUMPRODUCT(($AT$3:$BE$3&lt;AU$3)*$CD84:$CO84))),2))</f>
        <v/>
      </c>
      <c r="CR84">
        <f>IF(CF84&lt;=0,0,ROUND(MIN(CF84,MAX(0,$F84-SUMPRODUCT(($AT$3:$BE$3&lt;AV$3)*$CD84:$CO84))),2))</f>
        <v/>
      </c>
      <c r="CS84">
        <f>IF(CG84&lt;=0,0,ROUND(MIN(CG84,MAX(0,$F84-SUMPRODUCT(($AT$3:$BE$3&lt;AW$3)*$CD84:$CO84))),2))</f>
        <v/>
      </c>
      <c r="CT84">
        <f>IF(CH84&lt;=0,0,ROUND(MIN(CH84,MAX(0,$F84-SUMPRODUCT(($AT$3:$BE$3&lt;AX$3)*$CD84:$CO84))),2))</f>
        <v/>
      </c>
      <c r="CU84">
        <f>IF(CI84&lt;=0,0,ROUND(MIN(CI84,MAX(0,$F84-SUMPRODUCT(($AT$3:$BE$3&lt;AY$3)*$CD84:$CO84))),2))</f>
        <v/>
      </c>
      <c r="CV84">
        <f>IF(CJ84&lt;=0,0,ROUND(MIN(CJ84,MAX(0,$F84-SUMPRODUCT(($AT$3:$BE$3&lt;AZ$3)*$CD84:$CO84))),2))</f>
        <v/>
      </c>
      <c r="CW84">
        <f>IF(CK84&lt;=0,0,ROUND(MIN(CK84,MAX(0,$F84-SUMPRODUCT(($AT$3:$BE$3&lt;BA$3)*$CD84:$CO84))),2))</f>
        <v/>
      </c>
      <c r="CX84">
        <f>IF(CL84&lt;=0,0,ROUND(MIN(CL84,MAX(0,$F84-SUMPRODUCT(($AT$3:$BE$3&lt;BB$3)*$CD84:$CO84))),2))</f>
        <v/>
      </c>
      <c r="CY84">
        <f>IF(CM84&lt;=0,0,ROUND(MIN(CM84,MAX(0,$F84-SUMPRODUCT(($AT$3:$BE$3&lt;BC$3)*$CD84:$CO84))),2))</f>
        <v/>
      </c>
      <c r="CZ84">
        <f>IF(CN84&lt;=0,0,ROUND(MIN(CN84,MAX(0,$F84-SUMPRODUCT(($AT$3:$BE$3&lt;BD$3)*$CD84:$CO84))),2))</f>
        <v/>
      </c>
      <c r="DA84">
        <f>IF(CO84&lt;=0,0,ROUND(MIN(CO84,MAX(0,$F84-SUMPRODUCT(($AT$3:$BE$3&lt;BE$3)*$CD84:$CO84))),2))</f>
        <v/>
      </c>
      <c r="DB84">
        <f>ROUND(AH84-CP84,2)</f>
        <v/>
      </c>
      <c r="DC84">
        <f>ROUND(AI84-CQ84,2)</f>
        <v/>
      </c>
      <c r="DD84">
        <f>ROUND(AJ84-CR84,2)</f>
        <v/>
      </c>
      <c r="DE84">
        <f>ROUND(AK84-CS84,2)</f>
        <v/>
      </c>
      <c r="DF84">
        <f>ROUND(AL84-CT84,2)</f>
        <v/>
      </c>
      <c r="DG84">
        <f>ROUND(AM84-CU84,2)</f>
        <v/>
      </c>
      <c r="DH84">
        <f>ROUND(AN84-CV84,2)</f>
        <v/>
      </c>
      <c r="DI84">
        <f>ROUND(AO84-CW84,2)</f>
        <v/>
      </c>
      <c r="DJ84">
        <f>ROUND(AP84-CX84,2)</f>
        <v/>
      </c>
      <c r="DK84">
        <f>ROUND(AQ84-CY84,2)</f>
        <v/>
      </c>
      <c r="DL84">
        <f>ROUND(AR84-CZ84,2)</f>
        <v/>
      </c>
      <c r="DM84">
        <f>ROUND(AS84-DA84,2)</f>
        <v/>
      </c>
      <c r="DN84">
        <f>MAX(0,ROUND($F84-SUM(CP84:DA84),2))</f>
        <v/>
      </c>
    </row>
    <row r="85">
      <c r="A85" t="n">
        <v>80</v>
      </c>
      <c r="B85" s="29">
        <f>Months!B85</f>
        <v/>
      </c>
      <c r="C85">
        <f>Months!C85</f>
        <v/>
      </c>
      <c r="D85">
        <f>Months!D85</f>
        <v/>
      </c>
      <c r="E85">
        <f>SUM(V85:AG85)</f>
        <v/>
      </c>
      <c r="F85">
        <f>MAX(0,ROUND(C85+D85-E85,2))</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f>IF(AH85&lt;=0,0,ROUND(CP85+MIN(DB85,MAX(0,$DN85-SUMPRODUCT((($BR85:$CC85&gt;BR85)+($BR85:$CC85=BR85)*($AT$2:$BE$2&lt;AT$2))*$DB85:$DM85))),2))</f>
        <v/>
      </c>
      <c r="AU85">
        <f>IF(AI85&lt;=0,0,ROUND(CQ85+MIN(DC85,MAX(0,$DN85-SUMPRODUCT((($BR85:$CC85&gt;BS85)+($BR85:$CC85=BS85)*($AT$2:$BE$2&lt;AU$2))*$DB85:$DM85))),2))</f>
        <v/>
      </c>
      <c r="AV85">
        <f>IF(AJ85&lt;=0,0,ROUND(CR85+MIN(DD85,MAX(0,$DN85-SUMPRODUCT((($BR85:$CC85&gt;BT85)+($BR85:$CC85=BT85)*($AT$2:$BE$2&lt;AV$2))*$DB85:$DM85))),2))</f>
        <v/>
      </c>
      <c r="AW85">
        <f>IF(AK85&lt;=0,0,ROUND(CS85+MIN(DE85,MAX(0,$DN85-SUMPRODUCT((($BR85:$CC85&gt;BU85)+($BR85:$CC85=BU85)*($AT$2:$BE$2&lt;AW$2))*$DB85:$DM85))),2))</f>
        <v/>
      </c>
      <c r="AX85">
        <f>IF(AL85&lt;=0,0,ROUND(CT85+MIN(DF85,MAX(0,$DN85-SUMPRODUCT((($BR85:$CC85&gt;BV85)+($BR85:$CC85=BV85)*($AT$2:$BE$2&lt;AX$2))*$DB85:$DM85))),2))</f>
        <v/>
      </c>
      <c r="AY85">
        <f>IF(AM85&lt;=0,0,ROUND(CU85+MIN(DG85,MAX(0,$DN85-SUMPRODUCT((($BR85:$CC85&gt;BW85)+($BR85:$CC85=BW85)*($AT$2:$BE$2&lt;AY$2))*$DB85:$DM85))),2))</f>
        <v/>
      </c>
      <c r="AZ85">
        <f>IF(AN85&lt;=0,0,ROUND(CV85+MIN(DH85,MAX(0,$DN85-SUMPRODUCT((($BR85:$CC85&gt;BX85)+($BR85:$CC85=BX85)*($AT$2:$BE$2&lt;AZ$2))*$DB85:$DM85))),2))</f>
        <v/>
      </c>
      <c r="BA85">
        <f>IF(AO85&lt;=0,0,ROUND(CW85+MIN(DI85,MAX(0,$DN85-SUMPRODUCT((($BR85:$CC85&gt;BY85)+($BR85:$CC85=BY85)*($AT$2:$BE$2&lt;BA$2))*$DB85:$DM85))),2))</f>
        <v/>
      </c>
      <c r="BB85">
        <f>IF(AP85&lt;=0,0,ROUND(CX85+MIN(DJ85,MAX(0,$DN85-SUMPRODUCT((($BR85:$CC85&gt;BZ85)+($BR85:$CC85=BZ85)*($AT$2:$BE$2&lt;BB$2))*$DB85:$DM85))),2))</f>
        <v/>
      </c>
      <c r="BC85">
        <f>IF(AQ85&lt;=0,0,ROUND(CY85+MIN(DK85,MAX(0,$DN85-SUMPRODUCT((($BR85:$CC85&gt;CA85)+($BR85:$CC85=CA85)*($AT$2:$BE$2&lt;BC$2))*$DB85:$DM85))),2))</f>
        <v/>
      </c>
      <c r="BD85">
        <f>IF(AR85&lt;=0,0,ROUND(CZ85+MIN(DL85,MAX(0,$DN85-SUMPRODUCT((($BR85:$CC85&gt;CB85)+($BR85:$CC85=CB85)*($AT$2:$BE$2&lt;BD$2))*$DB85:$DM85))),2))</f>
        <v/>
      </c>
      <c r="BE85">
        <f>IF(AS85&lt;=0,0,ROUND(DA85+MIN(DM85,MAX(0,$DN85-SUMPRODUCT((($BR85:$CC85&gt;CC85)+($BR85:$CC85=CC85)*($AT$2:$BE$2&lt;BE$2))*$DB85:$DM85))),2))</f>
        <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c r="BR85">
        <f>ROUND(IF($A85&lt;=Debts!$M$5,Debts!$X$5,Debts!$Y$5)*100000,0)*1000000+ROUND(Debts!$Y$5*100000,0)</f>
        <v/>
      </c>
      <c r="BS85">
        <f>ROUND(IF($A85&lt;=Debts!$M$6,Debts!$X$6,Debts!$Y$6)*100000,0)*1000000+ROUND(Debts!$Y$6*100000,0)</f>
        <v/>
      </c>
      <c r="BT85">
        <f>ROUND(IF($A85&lt;=Debts!$M$7,Debts!$X$7,Debts!$Y$7)*100000,0)*1000000+ROUND(Debts!$Y$7*100000,0)</f>
        <v/>
      </c>
      <c r="BU85">
        <f>ROUND(IF($A85&lt;=Debts!$M$8,Debts!$X$8,Debts!$Y$8)*100000,0)*1000000+ROUND(Debts!$Y$8*100000,0)</f>
        <v/>
      </c>
      <c r="BV85">
        <f>ROUND(IF($A85&lt;=Debts!$M$9,Debts!$X$9,Debts!$Y$9)*100000,0)*1000000+ROUND(Debts!$Y$9*100000,0)</f>
        <v/>
      </c>
      <c r="BW85">
        <f>ROUND(IF($A85&lt;=Debts!$M$10,Debts!$X$10,Debts!$Y$10)*100000,0)*1000000+ROUND(Debts!$Y$10*100000,0)</f>
        <v/>
      </c>
      <c r="BX85">
        <f>ROUND(IF($A85&lt;=Debts!$M$11,Debts!$X$11,Debts!$Y$11)*100000,0)*1000000+ROUND(Debts!$Y$11*100000,0)</f>
        <v/>
      </c>
      <c r="BY85">
        <f>ROUND(IF($A85&lt;=Debts!$M$12,Debts!$X$12,Debts!$Y$12)*100000,0)*1000000+ROUND(Debts!$Y$12*100000,0)</f>
        <v/>
      </c>
      <c r="BZ85">
        <f>ROUND(IF($A85&lt;=Debts!$M$13,Debts!$X$13,Debts!$Y$13)*100000,0)*1000000+ROUND(Debts!$Y$13*100000,0)</f>
        <v/>
      </c>
      <c r="CA85">
        <f>ROUND(IF($A85&lt;=Debts!$M$14,Debts!$X$14,Debts!$Y$14)*100000,0)*1000000+ROUND(Debts!$Y$14*100000,0)</f>
        <v/>
      </c>
      <c r="CB85">
        <f>ROUND(IF($A85&lt;=Debts!$M$15,Debts!$X$15,Debts!$Y$15)*100000,0)*1000000+ROUND(Debts!$Y$15*100000,0)</f>
        <v/>
      </c>
      <c r="CC85">
        <f>ROUND(IF($A85&lt;=Debts!$M$16,Debts!$X$16,Debts!$Y$16)*100000,0)*1000000+ROUND(Debts!$Y$16*100000,0)</f>
        <v/>
      </c>
      <c r="CD85">
        <f>IF(OR(AH85&lt;=0,Debts!$AC$5=0,$A85&gt;Debts!$M$5),0,MIN(AH85,MAX(0,ROUNDUP(IF(Debts!$X$5=0,(BF84+J85)/(Debts!$M$5-$A85+1),BF84*(Debts!$X$5/12)/(1-(1+Debts!$X$5/12)^(-(Debts!$M$5-$A85+1)))),2)-V85)))</f>
        <v/>
      </c>
      <c r="CE85">
        <f>IF(OR(AI85&lt;=0,Debts!$AC$6=0,$A85&gt;Debts!$M$6),0,MIN(AI85,MAX(0,ROUNDUP(IF(Debts!$X$6=0,(BG84+K85)/(Debts!$M$6-$A85+1),BG84*(Debts!$X$6/12)/(1-(1+Debts!$X$6/12)^(-(Debts!$M$6-$A85+1)))),2)-W85)))</f>
        <v/>
      </c>
      <c r="CF85">
        <f>IF(OR(AJ85&lt;=0,Debts!$AC$7=0,$A85&gt;Debts!$M$7),0,MIN(AJ85,MAX(0,ROUNDUP(IF(Debts!$X$7=0,(BH84+L85)/(Debts!$M$7-$A85+1),BH84*(Debts!$X$7/12)/(1-(1+Debts!$X$7/12)^(-(Debts!$M$7-$A85+1)))),2)-X85)))</f>
        <v/>
      </c>
      <c r="CG85">
        <f>IF(OR(AK85&lt;=0,Debts!$AC$8=0,$A85&gt;Debts!$M$8),0,MIN(AK85,MAX(0,ROUNDUP(IF(Debts!$X$8=0,(BI84+M85)/(Debts!$M$8-$A85+1),BI84*(Debts!$X$8/12)/(1-(1+Debts!$X$8/12)^(-(Debts!$M$8-$A85+1)))),2)-Y85)))</f>
        <v/>
      </c>
      <c r="CH85">
        <f>IF(OR(AL85&lt;=0,Debts!$AC$9=0,$A85&gt;Debts!$M$9),0,MIN(AL85,MAX(0,ROUNDUP(IF(Debts!$X$9=0,(BJ84+N85)/(Debts!$M$9-$A85+1),BJ84*(Debts!$X$9/12)/(1-(1+Debts!$X$9/12)^(-(Debts!$M$9-$A85+1)))),2)-Z85)))</f>
        <v/>
      </c>
      <c r="CI85">
        <f>IF(OR(AM85&lt;=0,Debts!$AC$10=0,$A85&gt;Debts!$M$10),0,MIN(AM85,MAX(0,ROUNDUP(IF(Debts!$X$10=0,(BK84+O85)/(Debts!$M$10-$A85+1),BK84*(Debts!$X$10/12)/(1-(1+Debts!$X$10/12)^(-(Debts!$M$10-$A85+1)))),2)-AA85)))</f>
        <v/>
      </c>
      <c r="CJ85">
        <f>IF(OR(AN85&lt;=0,Debts!$AC$11=0,$A85&gt;Debts!$M$11),0,MIN(AN85,MAX(0,ROUNDUP(IF(Debts!$X$11=0,(BL84+P85)/(Debts!$M$11-$A85+1),BL84*(Debts!$X$11/12)/(1-(1+Debts!$X$11/12)^(-(Debts!$M$11-$A85+1)))),2)-AB85)))</f>
        <v/>
      </c>
      <c r="CK85">
        <f>IF(OR(AO85&lt;=0,Debts!$AC$12=0,$A85&gt;Debts!$M$12),0,MIN(AO85,MAX(0,ROUNDUP(IF(Debts!$X$12=0,(BM84+Q85)/(Debts!$M$12-$A85+1),BM84*(Debts!$X$12/12)/(1-(1+Debts!$X$12/12)^(-(Debts!$M$12-$A85+1)))),2)-AC85)))</f>
        <v/>
      </c>
      <c r="CL85">
        <f>IF(OR(AP85&lt;=0,Debts!$AC$13=0,$A85&gt;Debts!$M$13),0,MIN(AP85,MAX(0,ROUNDUP(IF(Debts!$X$13=0,(BN84+R85)/(Debts!$M$13-$A85+1),BN84*(Debts!$X$13/12)/(1-(1+Debts!$X$13/12)^(-(Debts!$M$13-$A85+1)))),2)-AD85)))</f>
        <v/>
      </c>
      <c r="CM85">
        <f>IF(OR(AQ85&lt;=0,Debts!$AC$14=0,$A85&gt;Debts!$M$14),0,MIN(AQ85,MAX(0,ROUNDUP(IF(Debts!$X$14=0,(BO84+S85)/(Debts!$M$14-$A85+1),BO84*(Debts!$X$14/12)/(1-(1+Debts!$X$14/12)^(-(Debts!$M$14-$A85+1)))),2)-AE85)))</f>
        <v/>
      </c>
      <c r="CN85">
        <f>IF(OR(AR85&lt;=0,Debts!$AC$15=0,$A85&gt;Debts!$M$15),0,MIN(AR85,MAX(0,ROUNDUP(IF(Debts!$X$15=0,(BP84+T85)/(Debts!$M$15-$A85+1),BP84*(Debts!$X$15/12)/(1-(1+Debts!$X$15/12)^(-(Debts!$M$15-$A85+1)))),2)-AF85)))</f>
        <v/>
      </c>
      <c r="CO85">
        <f>IF(OR(AS85&lt;=0,Debts!$AC$16=0,$A85&gt;Debts!$M$16),0,MIN(AS85,MAX(0,ROUNDUP(IF(Debts!$X$16=0,(BQ84+U85)/(Debts!$M$16-$A85+1),BQ84*(Debts!$X$16/12)/(1-(1+Debts!$X$16/12)^(-(Debts!$M$16-$A85+1)))),2)-AG85)))</f>
        <v/>
      </c>
      <c r="CP85">
        <f>IF(CD85&lt;=0,0,ROUND(MIN(CD85,MAX(0,$F85-SUMPRODUCT(($AT$3:$BE$3&lt;AT$3)*$CD85:$CO85))),2))</f>
        <v/>
      </c>
      <c r="CQ85">
        <f>IF(CE85&lt;=0,0,ROUND(MIN(CE85,MAX(0,$F85-SUMPRODUCT(($AT$3:$BE$3&lt;AU$3)*$CD85:$CO85))),2))</f>
        <v/>
      </c>
      <c r="CR85">
        <f>IF(CF85&lt;=0,0,ROUND(MIN(CF85,MAX(0,$F85-SUMPRODUCT(($AT$3:$BE$3&lt;AV$3)*$CD85:$CO85))),2))</f>
        <v/>
      </c>
      <c r="CS85">
        <f>IF(CG85&lt;=0,0,ROUND(MIN(CG85,MAX(0,$F85-SUMPRODUCT(($AT$3:$BE$3&lt;AW$3)*$CD85:$CO85))),2))</f>
        <v/>
      </c>
      <c r="CT85">
        <f>IF(CH85&lt;=0,0,ROUND(MIN(CH85,MAX(0,$F85-SUMPRODUCT(($AT$3:$BE$3&lt;AX$3)*$CD85:$CO85))),2))</f>
        <v/>
      </c>
      <c r="CU85">
        <f>IF(CI85&lt;=0,0,ROUND(MIN(CI85,MAX(0,$F85-SUMPRODUCT(($AT$3:$BE$3&lt;AY$3)*$CD85:$CO85))),2))</f>
        <v/>
      </c>
      <c r="CV85">
        <f>IF(CJ85&lt;=0,0,ROUND(MIN(CJ85,MAX(0,$F85-SUMPRODUCT(($AT$3:$BE$3&lt;AZ$3)*$CD85:$CO85))),2))</f>
        <v/>
      </c>
      <c r="CW85">
        <f>IF(CK85&lt;=0,0,ROUND(MIN(CK85,MAX(0,$F85-SUMPRODUCT(($AT$3:$BE$3&lt;BA$3)*$CD85:$CO85))),2))</f>
        <v/>
      </c>
      <c r="CX85">
        <f>IF(CL85&lt;=0,0,ROUND(MIN(CL85,MAX(0,$F85-SUMPRODUCT(($AT$3:$BE$3&lt;BB$3)*$CD85:$CO85))),2))</f>
        <v/>
      </c>
      <c r="CY85">
        <f>IF(CM85&lt;=0,0,ROUND(MIN(CM85,MAX(0,$F85-SUMPRODUCT(($AT$3:$BE$3&lt;BC$3)*$CD85:$CO85))),2))</f>
        <v/>
      </c>
      <c r="CZ85">
        <f>IF(CN85&lt;=0,0,ROUND(MIN(CN85,MAX(0,$F85-SUMPRODUCT(($AT$3:$BE$3&lt;BD$3)*$CD85:$CO85))),2))</f>
        <v/>
      </c>
      <c r="DA85">
        <f>IF(CO85&lt;=0,0,ROUND(MIN(CO85,MAX(0,$F85-SUMPRODUCT(($AT$3:$BE$3&lt;BE$3)*$CD85:$CO85))),2))</f>
        <v/>
      </c>
      <c r="DB85">
        <f>ROUND(AH85-CP85,2)</f>
        <v/>
      </c>
      <c r="DC85">
        <f>ROUND(AI85-CQ85,2)</f>
        <v/>
      </c>
      <c r="DD85">
        <f>ROUND(AJ85-CR85,2)</f>
        <v/>
      </c>
      <c r="DE85">
        <f>ROUND(AK85-CS85,2)</f>
        <v/>
      </c>
      <c r="DF85">
        <f>ROUND(AL85-CT85,2)</f>
        <v/>
      </c>
      <c r="DG85">
        <f>ROUND(AM85-CU85,2)</f>
        <v/>
      </c>
      <c r="DH85">
        <f>ROUND(AN85-CV85,2)</f>
        <v/>
      </c>
      <c r="DI85">
        <f>ROUND(AO85-CW85,2)</f>
        <v/>
      </c>
      <c r="DJ85">
        <f>ROUND(AP85-CX85,2)</f>
        <v/>
      </c>
      <c r="DK85">
        <f>ROUND(AQ85-CY85,2)</f>
        <v/>
      </c>
      <c r="DL85">
        <f>ROUND(AR85-CZ85,2)</f>
        <v/>
      </c>
      <c r="DM85">
        <f>ROUND(AS85-DA85,2)</f>
        <v/>
      </c>
      <c r="DN85">
        <f>MAX(0,ROUND($F85-SUM(CP85:DA85),2))</f>
        <v/>
      </c>
    </row>
    <row r="86">
      <c r="A86" t="n">
        <v>81</v>
      </c>
      <c r="B86" s="29">
        <f>Months!B86</f>
        <v/>
      </c>
      <c r="C86">
        <f>Months!C86</f>
        <v/>
      </c>
      <c r="D86">
        <f>Months!D86</f>
        <v/>
      </c>
      <c r="E86">
        <f>SUM(V86:AG86)</f>
        <v/>
      </c>
      <c r="F86">
        <f>MAX(0,ROUND(C86+D86-E86,2))</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f>IF(AH86&lt;=0,0,ROUND(CP86+MIN(DB86,MAX(0,$DN86-SUMPRODUCT((($BR86:$CC86&gt;BR86)+($BR86:$CC86=BR86)*($AT$2:$BE$2&lt;AT$2))*$DB86:$DM86))),2))</f>
        <v/>
      </c>
      <c r="AU86">
        <f>IF(AI86&lt;=0,0,ROUND(CQ86+MIN(DC86,MAX(0,$DN86-SUMPRODUCT((($BR86:$CC86&gt;BS86)+($BR86:$CC86=BS86)*($AT$2:$BE$2&lt;AU$2))*$DB86:$DM86))),2))</f>
        <v/>
      </c>
      <c r="AV86">
        <f>IF(AJ86&lt;=0,0,ROUND(CR86+MIN(DD86,MAX(0,$DN86-SUMPRODUCT((($BR86:$CC86&gt;BT86)+($BR86:$CC86=BT86)*($AT$2:$BE$2&lt;AV$2))*$DB86:$DM86))),2))</f>
        <v/>
      </c>
      <c r="AW86">
        <f>IF(AK86&lt;=0,0,ROUND(CS86+MIN(DE86,MAX(0,$DN86-SUMPRODUCT((($BR86:$CC86&gt;BU86)+($BR86:$CC86=BU86)*($AT$2:$BE$2&lt;AW$2))*$DB86:$DM86))),2))</f>
        <v/>
      </c>
      <c r="AX86">
        <f>IF(AL86&lt;=0,0,ROUND(CT86+MIN(DF86,MAX(0,$DN86-SUMPRODUCT((($BR86:$CC86&gt;BV86)+($BR86:$CC86=BV86)*($AT$2:$BE$2&lt;AX$2))*$DB86:$DM86))),2))</f>
        <v/>
      </c>
      <c r="AY86">
        <f>IF(AM86&lt;=0,0,ROUND(CU86+MIN(DG86,MAX(0,$DN86-SUMPRODUCT((($BR86:$CC86&gt;BW86)+($BR86:$CC86=BW86)*($AT$2:$BE$2&lt;AY$2))*$DB86:$DM86))),2))</f>
        <v/>
      </c>
      <c r="AZ86">
        <f>IF(AN86&lt;=0,0,ROUND(CV86+MIN(DH86,MAX(0,$DN86-SUMPRODUCT((($BR86:$CC86&gt;BX86)+($BR86:$CC86=BX86)*($AT$2:$BE$2&lt;AZ$2))*$DB86:$DM86))),2))</f>
        <v/>
      </c>
      <c r="BA86">
        <f>IF(AO86&lt;=0,0,ROUND(CW86+MIN(DI86,MAX(0,$DN86-SUMPRODUCT((($BR86:$CC86&gt;BY86)+($BR86:$CC86=BY86)*($AT$2:$BE$2&lt;BA$2))*$DB86:$DM86))),2))</f>
        <v/>
      </c>
      <c r="BB86">
        <f>IF(AP86&lt;=0,0,ROUND(CX86+MIN(DJ86,MAX(0,$DN86-SUMPRODUCT((($BR86:$CC86&gt;BZ86)+($BR86:$CC86=BZ86)*($AT$2:$BE$2&lt;BB$2))*$DB86:$DM86))),2))</f>
        <v/>
      </c>
      <c r="BC86">
        <f>IF(AQ86&lt;=0,0,ROUND(CY86+MIN(DK86,MAX(0,$DN86-SUMPRODUCT((($BR86:$CC86&gt;CA86)+($BR86:$CC86=CA86)*($AT$2:$BE$2&lt;BC$2))*$DB86:$DM86))),2))</f>
        <v/>
      </c>
      <c r="BD86">
        <f>IF(AR86&lt;=0,0,ROUND(CZ86+MIN(DL86,MAX(0,$DN86-SUMPRODUCT((($BR86:$CC86&gt;CB86)+($BR86:$CC86=CB86)*($AT$2:$BE$2&lt;BD$2))*$DB86:$DM86))),2))</f>
        <v/>
      </c>
      <c r="BE86">
        <f>IF(AS86&lt;=0,0,ROUND(DA86+MIN(DM86,MAX(0,$DN86-SUMPRODUCT((($BR86:$CC86&gt;CC86)+($BR86:$CC86=CC86)*($AT$2:$BE$2&lt;BE$2))*$DB86:$DM86))),2))</f>
        <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c r="BR86">
        <f>ROUND(IF($A86&lt;=Debts!$M$5,Debts!$X$5,Debts!$Y$5)*100000,0)*1000000+ROUND(Debts!$Y$5*100000,0)</f>
        <v/>
      </c>
      <c r="BS86">
        <f>ROUND(IF($A86&lt;=Debts!$M$6,Debts!$X$6,Debts!$Y$6)*100000,0)*1000000+ROUND(Debts!$Y$6*100000,0)</f>
        <v/>
      </c>
      <c r="BT86">
        <f>ROUND(IF($A86&lt;=Debts!$M$7,Debts!$X$7,Debts!$Y$7)*100000,0)*1000000+ROUND(Debts!$Y$7*100000,0)</f>
        <v/>
      </c>
      <c r="BU86">
        <f>ROUND(IF($A86&lt;=Debts!$M$8,Debts!$X$8,Debts!$Y$8)*100000,0)*1000000+ROUND(Debts!$Y$8*100000,0)</f>
        <v/>
      </c>
      <c r="BV86">
        <f>ROUND(IF($A86&lt;=Debts!$M$9,Debts!$X$9,Debts!$Y$9)*100000,0)*1000000+ROUND(Debts!$Y$9*100000,0)</f>
        <v/>
      </c>
      <c r="BW86">
        <f>ROUND(IF($A86&lt;=Debts!$M$10,Debts!$X$10,Debts!$Y$10)*100000,0)*1000000+ROUND(Debts!$Y$10*100000,0)</f>
        <v/>
      </c>
      <c r="BX86">
        <f>ROUND(IF($A86&lt;=Debts!$M$11,Debts!$X$11,Debts!$Y$11)*100000,0)*1000000+ROUND(Debts!$Y$11*100000,0)</f>
        <v/>
      </c>
      <c r="BY86">
        <f>ROUND(IF($A86&lt;=Debts!$M$12,Debts!$X$12,Debts!$Y$12)*100000,0)*1000000+ROUND(Debts!$Y$12*100000,0)</f>
        <v/>
      </c>
      <c r="BZ86">
        <f>ROUND(IF($A86&lt;=Debts!$M$13,Debts!$X$13,Debts!$Y$13)*100000,0)*1000000+ROUND(Debts!$Y$13*100000,0)</f>
        <v/>
      </c>
      <c r="CA86">
        <f>ROUND(IF($A86&lt;=Debts!$M$14,Debts!$X$14,Debts!$Y$14)*100000,0)*1000000+ROUND(Debts!$Y$14*100000,0)</f>
        <v/>
      </c>
      <c r="CB86">
        <f>ROUND(IF($A86&lt;=Debts!$M$15,Debts!$X$15,Debts!$Y$15)*100000,0)*1000000+ROUND(Debts!$Y$15*100000,0)</f>
        <v/>
      </c>
      <c r="CC86">
        <f>ROUND(IF($A86&lt;=Debts!$M$16,Debts!$X$16,Debts!$Y$16)*100000,0)*1000000+ROUND(Debts!$Y$16*100000,0)</f>
        <v/>
      </c>
      <c r="CD86">
        <f>IF(OR(AH86&lt;=0,Debts!$AC$5=0,$A86&gt;Debts!$M$5),0,MIN(AH86,MAX(0,ROUNDUP(IF(Debts!$X$5=0,(BF85+J86)/(Debts!$M$5-$A86+1),BF85*(Debts!$X$5/12)/(1-(1+Debts!$X$5/12)^(-(Debts!$M$5-$A86+1)))),2)-V86)))</f>
        <v/>
      </c>
      <c r="CE86">
        <f>IF(OR(AI86&lt;=0,Debts!$AC$6=0,$A86&gt;Debts!$M$6),0,MIN(AI86,MAX(0,ROUNDUP(IF(Debts!$X$6=0,(BG85+K86)/(Debts!$M$6-$A86+1),BG85*(Debts!$X$6/12)/(1-(1+Debts!$X$6/12)^(-(Debts!$M$6-$A86+1)))),2)-W86)))</f>
        <v/>
      </c>
      <c r="CF86">
        <f>IF(OR(AJ86&lt;=0,Debts!$AC$7=0,$A86&gt;Debts!$M$7),0,MIN(AJ86,MAX(0,ROUNDUP(IF(Debts!$X$7=0,(BH85+L86)/(Debts!$M$7-$A86+1),BH85*(Debts!$X$7/12)/(1-(1+Debts!$X$7/12)^(-(Debts!$M$7-$A86+1)))),2)-X86)))</f>
        <v/>
      </c>
      <c r="CG86">
        <f>IF(OR(AK86&lt;=0,Debts!$AC$8=0,$A86&gt;Debts!$M$8),0,MIN(AK86,MAX(0,ROUNDUP(IF(Debts!$X$8=0,(BI85+M86)/(Debts!$M$8-$A86+1),BI85*(Debts!$X$8/12)/(1-(1+Debts!$X$8/12)^(-(Debts!$M$8-$A86+1)))),2)-Y86)))</f>
        <v/>
      </c>
      <c r="CH86">
        <f>IF(OR(AL86&lt;=0,Debts!$AC$9=0,$A86&gt;Debts!$M$9),0,MIN(AL86,MAX(0,ROUNDUP(IF(Debts!$X$9=0,(BJ85+N86)/(Debts!$M$9-$A86+1),BJ85*(Debts!$X$9/12)/(1-(1+Debts!$X$9/12)^(-(Debts!$M$9-$A86+1)))),2)-Z86)))</f>
        <v/>
      </c>
      <c r="CI86">
        <f>IF(OR(AM86&lt;=0,Debts!$AC$10=0,$A86&gt;Debts!$M$10),0,MIN(AM86,MAX(0,ROUNDUP(IF(Debts!$X$10=0,(BK85+O86)/(Debts!$M$10-$A86+1),BK85*(Debts!$X$10/12)/(1-(1+Debts!$X$10/12)^(-(Debts!$M$10-$A86+1)))),2)-AA86)))</f>
        <v/>
      </c>
      <c r="CJ86">
        <f>IF(OR(AN86&lt;=0,Debts!$AC$11=0,$A86&gt;Debts!$M$11),0,MIN(AN86,MAX(0,ROUNDUP(IF(Debts!$X$11=0,(BL85+P86)/(Debts!$M$11-$A86+1),BL85*(Debts!$X$11/12)/(1-(1+Debts!$X$11/12)^(-(Debts!$M$11-$A86+1)))),2)-AB86)))</f>
        <v/>
      </c>
      <c r="CK86">
        <f>IF(OR(AO86&lt;=0,Debts!$AC$12=0,$A86&gt;Debts!$M$12),0,MIN(AO86,MAX(0,ROUNDUP(IF(Debts!$X$12=0,(BM85+Q86)/(Debts!$M$12-$A86+1),BM85*(Debts!$X$12/12)/(1-(1+Debts!$X$12/12)^(-(Debts!$M$12-$A86+1)))),2)-AC86)))</f>
        <v/>
      </c>
      <c r="CL86">
        <f>IF(OR(AP86&lt;=0,Debts!$AC$13=0,$A86&gt;Debts!$M$13),0,MIN(AP86,MAX(0,ROUNDUP(IF(Debts!$X$13=0,(BN85+R86)/(Debts!$M$13-$A86+1),BN85*(Debts!$X$13/12)/(1-(1+Debts!$X$13/12)^(-(Debts!$M$13-$A86+1)))),2)-AD86)))</f>
        <v/>
      </c>
      <c r="CM86">
        <f>IF(OR(AQ86&lt;=0,Debts!$AC$14=0,$A86&gt;Debts!$M$14),0,MIN(AQ86,MAX(0,ROUNDUP(IF(Debts!$X$14=0,(BO85+S86)/(Debts!$M$14-$A86+1),BO85*(Debts!$X$14/12)/(1-(1+Debts!$X$14/12)^(-(Debts!$M$14-$A86+1)))),2)-AE86)))</f>
        <v/>
      </c>
      <c r="CN86">
        <f>IF(OR(AR86&lt;=0,Debts!$AC$15=0,$A86&gt;Debts!$M$15),0,MIN(AR86,MAX(0,ROUNDUP(IF(Debts!$X$15=0,(BP85+T86)/(Debts!$M$15-$A86+1),BP85*(Debts!$X$15/12)/(1-(1+Debts!$X$15/12)^(-(Debts!$M$15-$A86+1)))),2)-AF86)))</f>
        <v/>
      </c>
      <c r="CO86">
        <f>IF(OR(AS86&lt;=0,Debts!$AC$16=0,$A86&gt;Debts!$M$16),0,MIN(AS86,MAX(0,ROUNDUP(IF(Debts!$X$16=0,(BQ85+U86)/(Debts!$M$16-$A86+1),BQ85*(Debts!$X$16/12)/(1-(1+Debts!$X$16/12)^(-(Debts!$M$16-$A86+1)))),2)-AG86)))</f>
        <v/>
      </c>
      <c r="CP86">
        <f>IF(CD86&lt;=0,0,ROUND(MIN(CD86,MAX(0,$F86-SUMPRODUCT(($AT$3:$BE$3&lt;AT$3)*$CD86:$CO86))),2))</f>
        <v/>
      </c>
      <c r="CQ86">
        <f>IF(CE86&lt;=0,0,ROUND(MIN(CE86,MAX(0,$F86-SUMPRODUCT(($AT$3:$BE$3&lt;AU$3)*$CD86:$CO86))),2))</f>
        <v/>
      </c>
      <c r="CR86">
        <f>IF(CF86&lt;=0,0,ROUND(MIN(CF86,MAX(0,$F86-SUMPRODUCT(($AT$3:$BE$3&lt;AV$3)*$CD86:$CO86))),2))</f>
        <v/>
      </c>
      <c r="CS86">
        <f>IF(CG86&lt;=0,0,ROUND(MIN(CG86,MAX(0,$F86-SUMPRODUCT(($AT$3:$BE$3&lt;AW$3)*$CD86:$CO86))),2))</f>
        <v/>
      </c>
      <c r="CT86">
        <f>IF(CH86&lt;=0,0,ROUND(MIN(CH86,MAX(0,$F86-SUMPRODUCT(($AT$3:$BE$3&lt;AX$3)*$CD86:$CO86))),2))</f>
        <v/>
      </c>
      <c r="CU86">
        <f>IF(CI86&lt;=0,0,ROUND(MIN(CI86,MAX(0,$F86-SUMPRODUCT(($AT$3:$BE$3&lt;AY$3)*$CD86:$CO86))),2))</f>
        <v/>
      </c>
      <c r="CV86">
        <f>IF(CJ86&lt;=0,0,ROUND(MIN(CJ86,MAX(0,$F86-SUMPRODUCT(($AT$3:$BE$3&lt;AZ$3)*$CD86:$CO86))),2))</f>
        <v/>
      </c>
      <c r="CW86">
        <f>IF(CK86&lt;=0,0,ROUND(MIN(CK86,MAX(0,$F86-SUMPRODUCT(($AT$3:$BE$3&lt;BA$3)*$CD86:$CO86))),2))</f>
        <v/>
      </c>
      <c r="CX86">
        <f>IF(CL86&lt;=0,0,ROUND(MIN(CL86,MAX(0,$F86-SUMPRODUCT(($AT$3:$BE$3&lt;BB$3)*$CD86:$CO86))),2))</f>
        <v/>
      </c>
      <c r="CY86">
        <f>IF(CM86&lt;=0,0,ROUND(MIN(CM86,MAX(0,$F86-SUMPRODUCT(($AT$3:$BE$3&lt;BC$3)*$CD86:$CO86))),2))</f>
        <v/>
      </c>
      <c r="CZ86">
        <f>IF(CN86&lt;=0,0,ROUND(MIN(CN86,MAX(0,$F86-SUMPRODUCT(($AT$3:$BE$3&lt;BD$3)*$CD86:$CO86))),2))</f>
        <v/>
      </c>
      <c r="DA86">
        <f>IF(CO86&lt;=0,0,ROUND(MIN(CO86,MAX(0,$F86-SUMPRODUCT(($AT$3:$BE$3&lt;BE$3)*$CD86:$CO86))),2))</f>
        <v/>
      </c>
      <c r="DB86">
        <f>ROUND(AH86-CP86,2)</f>
        <v/>
      </c>
      <c r="DC86">
        <f>ROUND(AI86-CQ86,2)</f>
        <v/>
      </c>
      <c r="DD86">
        <f>ROUND(AJ86-CR86,2)</f>
        <v/>
      </c>
      <c r="DE86">
        <f>ROUND(AK86-CS86,2)</f>
        <v/>
      </c>
      <c r="DF86">
        <f>ROUND(AL86-CT86,2)</f>
        <v/>
      </c>
      <c r="DG86">
        <f>ROUND(AM86-CU86,2)</f>
        <v/>
      </c>
      <c r="DH86">
        <f>ROUND(AN86-CV86,2)</f>
        <v/>
      </c>
      <c r="DI86">
        <f>ROUND(AO86-CW86,2)</f>
        <v/>
      </c>
      <c r="DJ86">
        <f>ROUND(AP86-CX86,2)</f>
        <v/>
      </c>
      <c r="DK86">
        <f>ROUND(AQ86-CY86,2)</f>
        <v/>
      </c>
      <c r="DL86">
        <f>ROUND(AR86-CZ86,2)</f>
        <v/>
      </c>
      <c r="DM86">
        <f>ROUND(AS86-DA86,2)</f>
        <v/>
      </c>
      <c r="DN86">
        <f>MAX(0,ROUND($F86-SUM(CP86:DA86),2))</f>
        <v/>
      </c>
    </row>
    <row r="87">
      <c r="A87" t="n">
        <v>82</v>
      </c>
      <c r="B87" s="29">
        <f>Months!B87</f>
        <v/>
      </c>
      <c r="C87">
        <f>Months!C87</f>
        <v/>
      </c>
      <c r="D87">
        <f>Months!D87</f>
        <v/>
      </c>
      <c r="E87">
        <f>SUM(V87:AG87)</f>
        <v/>
      </c>
      <c r="F87">
        <f>MAX(0,ROUND(C87+D87-E87,2))</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f>IF(AH87&lt;=0,0,ROUND(CP87+MIN(DB87,MAX(0,$DN87-SUMPRODUCT((($BR87:$CC87&gt;BR87)+($BR87:$CC87=BR87)*($AT$2:$BE$2&lt;AT$2))*$DB87:$DM87))),2))</f>
        <v/>
      </c>
      <c r="AU87">
        <f>IF(AI87&lt;=0,0,ROUND(CQ87+MIN(DC87,MAX(0,$DN87-SUMPRODUCT((($BR87:$CC87&gt;BS87)+($BR87:$CC87=BS87)*($AT$2:$BE$2&lt;AU$2))*$DB87:$DM87))),2))</f>
        <v/>
      </c>
      <c r="AV87">
        <f>IF(AJ87&lt;=0,0,ROUND(CR87+MIN(DD87,MAX(0,$DN87-SUMPRODUCT((($BR87:$CC87&gt;BT87)+($BR87:$CC87=BT87)*($AT$2:$BE$2&lt;AV$2))*$DB87:$DM87))),2))</f>
        <v/>
      </c>
      <c r="AW87">
        <f>IF(AK87&lt;=0,0,ROUND(CS87+MIN(DE87,MAX(0,$DN87-SUMPRODUCT((($BR87:$CC87&gt;BU87)+($BR87:$CC87=BU87)*($AT$2:$BE$2&lt;AW$2))*$DB87:$DM87))),2))</f>
        <v/>
      </c>
      <c r="AX87">
        <f>IF(AL87&lt;=0,0,ROUND(CT87+MIN(DF87,MAX(0,$DN87-SUMPRODUCT((($BR87:$CC87&gt;BV87)+($BR87:$CC87=BV87)*($AT$2:$BE$2&lt;AX$2))*$DB87:$DM87))),2))</f>
        <v/>
      </c>
      <c r="AY87">
        <f>IF(AM87&lt;=0,0,ROUND(CU87+MIN(DG87,MAX(0,$DN87-SUMPRODUCT((($BR87:$CC87&gt;BW87)+($BR87:$CC87=BW87)*($AT$2:$BE$2&lt;AY$2))*$DB87:$DM87))),2))</f>
        <v/>
      </c>
      <c r="AZ87">
        <f>IF(AN87&lt;=0,0,ROUND(CV87+MIN(DH87,MAX(0,$DN87-SUMPRODUCT((($BR87:$CC87&gt;BX87)+($BR87:$CC87=BX87)*($AT$2:$BE$2&lt;AZ$2))*$DB87:$DM87))),2))</f>
        <v/>
      </c>
      <c r="BA87">
        <f>IF(AO87&lt;=0,0,ROUND(CW87+MIN(DI87,MAX(0,$DN87-SUMPRODUCT((($BR87:$CC87&gt;BY87)+($BR87:$CC87=BY87)*($AT$2:$BE$2&lt;BA$2))*$DB87:$DM87))),2))</f>
        <v/>
      </c>
      <c r="BB87">
        <f>IF(AP87&lt;=0,0,ROUND(CX87+MIN(DJ87,MAX(0,$DN87-SUMPRODUCT((($BR87:$CC87&gt;BZ87)+($BR87:$CC87=BZ87)*($AT$2:$BE$2&lt;BB$2))*$DB87:$DM87))),2))</f>
        <v/>
      </c>
      <c r="BC87">
        <f>IF(AQ87&lt;=0,0,ROUND(CY87+MIN(DK87,MAX(0,$DN87-SUMPRODUCT((($BR87:$CC87&gt;CA87)+($BR87:$CC87=CA87)*($AT$2:$BE$2&lt;BC$2))*$DB87:$DM87))),2))</f>
        <v/>
      </c>
      <c r="BD87">
        <f>IF(AR87&lt;=0,0,ROUND(CZ87+MIN(DL87,MAX(0,$DN87-SUMPRODUCT((($BR87:$CC87&gt;CB87)+($BR87:$CC87=CB87)*($AT$2:$BE$2&lt;BD$2))*$DB87:$DM87))),2))</f>
        <v/>
      </c>
      <c r="BE87">
        <f>IF(AS87&lt;=0,0,ROUND(DA87+MIN(DM87,MAX(0,$DN87-SUMPRODUCT((($BR87:$CC87&gt;CC87)+($BR87:$CC87=CC87)*($AT$2:$BE$2&lt;BE$2))*$DB87:$DM87))),2))</f>
        <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c r="BR87">
        <f>ROUND(IF($A87&lt;=Debts!$M$5,Debts!$X$5,Debts!$Y$5)*100000,0)*1000000+ROUND(Debts!$Y$5*100000,0)</f>
        <v/>
      </c>
      <c r="BS87">
        <f>ROUND(IF($A87&lt;=Debts!$M$6,Debts!$X$6,Debts!$Y$6)*100000,0)*1000000+ROUND(Debts!$Y$6*100000,0)</f>
        <v/>
      </c>
      <c r="BT87">
        <f>ROUND(IF($A87&lt;=Debts!$M$7,Debts!$X$7,Debts!$Y$7)*100000,0)*1000000+ROUND(Debts!$Y$7*100000,0)</f>
        <v/>
      </c>
      <c r="BU87">
        <f>ROUND(IF($A87&lt;=Debts!$M$8,Debts!$X$8,Debts!$Y$8)*100000,0)*1000000+ROUND(Debts!$Y$8*100000,0)</f>
        <v/>
      </c>
      <c r="BV87">
        <f>ROUND(IF($A87&lt;=Debts!$M$9,Debts!$X$9,Debts!$Y$9)*100000,0)*1000000+ROUND(Debts!$Y$9*100000,0)</f>
        <v/>
      </c>
      <c r="BW87">
        <f>ROUND(IF($A87&lt;=Debts!$M$10,Debts!$X$10,Debts!$Y$10)*100000,0)*1000000+ROUND(Debts!$Y$10*100000,0)</f>
        <v/>
      </c>
      <c r="BX87">
        <f>ROUND(IF($A87&lt;=Debts!$M$11,Debts!$X$11,Debts!$Y$11)*100000,0)*1000000+ROUND(Debts!$Y$11*100000,0)</f>
        <v/>
      </c>
      <c r="BY87">
        <f>ROUND(IF($A87&lt;=Debts!$M$12,Debts!$X$12,Debts!$Y$12)*100000,0)*1000000+ROUND(Debts!$Y$12*100000,0)</f>
        <v/>
      </c>
      <c r="BZ87">
        <f>ROUND(IF($A87&lt;=Debts!$M$13,Debts!$X$13,Debts!$Y$13)*100000,0)*1000000+ROUND(Debts!$Y$13*100000,0)</f>
        <v/>
      </c>
      <c r="CA87">
        <f>ROUND(IF($A87&lt;=Debts!$M$14,Debts!$X$14,Debts!$Y$14)*100000,0)*1000000+ROUND(Debts!$Y$14*100000,0)</f>
        <v/>
      </c>
      <c r="CB87">
        <f>ROUND(IF($A87&lt;=Debts!$M$15,Debts!$X$15,Debts!$Y$15)*100000,0)*1000000+ROUND(Debts!$Y$15*100000,0)</f>
        <v/>
      </c>
      <c r="CC87">
        <f>ROUND(IF($A87&lt;=Debts!$M$16,Debts!$X$16,Debts!$Y$16)*100000,0)*1000000+ROUND(Debts!$Y$16*100000,0)</f>
        <v/>
      </c>
      <c r="CD87">
        <f>IF(OR(AH87&lt;=0,Debts!$AC$5=0,$A87&gt;Debts!$M$5),0,MIN(AH87,MAX(0,ROUNDUP(IF(Debts!$X$5=0,(BF86+J87)/(Debts!$M$5-$A87+1),BF86*(Debts!$X$5/12)/(1-(1+Debts!$X$5/12)^(-(Debts!$M$5-$A87+1)))),2)-V87)))</f>
        <v/>
      </c>
      <c r="CE87">
        <f>IF(OR(AI87&lt;=0,Debts!$AC$6=0,$A87&gt;Debts!$M$6),0,MIN(AI87,MAX(0,ROUNDUP(IF(Debts!$X$6=0,(BG86+K87)/(Debts!$M$6-$A87+1),BG86*(Debts!$X$6/12)/(1-(1+Debts!$X$6/12)^(-(Debts!$M$6-$A87+1)))),2)-W87)))</f>
        <v/>
      </c>
      <c r="CF87">
        <f>IF(OR(AJ87&lt;=0,Debts!$AC$7=0,$A87&gt;Debts!$M$7),0,MIN(AJ87,MAX(0,ROUNDUP(IF(Debts!$X$7=0,(BH86+L87)/(Debts!$M$7-$A87+1),BH86*(Debts!$X$7/12)/(1-(1+Debts!$X$7/12)^(-(Debts!$M$7-$A87+1)))),2)-X87)))</f>
        <v/>
      </c>
      <c r="CG87">
        <f>IF(OR(AK87&lt;=0,Debts!$AC$8=0,$A87&gt;Debts!$M$8),0,MIN(AK87,MAX(0,ROUNDUP(IF(Debts!$X$8=0,(BI86+M87)/(Debts!$M$8-$A87+1),BI86*(Debts!$X$8/12)/(1-(1+Debts!$X$8/12)^(-(Debts!$M$8-$A87+1)))),2)-Y87)))</f>
        <v/>
      </c>
      <c r="CH87">
        <f>IF(OR(AL87&lt;=0,Debts!$AC$9=0,$A87&gt;Debts!$M$9),0,MIN(AL87,MAX(0,ROUNDUP(IF(Debts!$X$9=0,(BJ86+N87)/(Debts!$M$9-$A87+1),BJ86*(Debts!$X$9/12)/(1-(1+Debts!$X$9/12)^(-(Debts!$M$9-$A87+1)))),2)-Z87)))</f>
        <v/>
      </c>
      <c r="CI87">
        <f>IF(OR(AM87&lt;=0,Debts!$AC$10=0,$A87&gt;Debts!$M$10),0,MIN(AM87,MAX(0,ROUNDUP(IF(Debts!$X$10=0,(BK86+O87)/(Debts!$M$10-$A87+1),BK86*(Debts!$X$10/12)/(1-(1+Debts!$X$10/12)^(-(Debts!$M$10-$A87+1)))),2)-AA87)))</f>
        <v/>
      </c>
      <c r="CJ87">
        <f>IF(OR(AN87&lt;=0,Debts!$AC$11=0,$A87&gt;Debts!$M$11),0,MIN(AN87,MAX(0,ROUNDUP(IF(Debts!$X$11=0,(BL86+P87)/(Debts!$M$11-$A87+1),BL86*(Debts!$X$11/12)/(1-(1+Debts!$X$11/12)^(-(Debts!$M$11-$A87+1)))),2)-AB87)))</f>
        <v/>
      </c>
      <c r="CK87">
        <f>IF(OR(AO87&lt;=0,Debts!$AC$12=0,$A87&gt;Debts!$M$12),0,MIN(AO87,MAX(0,ROUNDUP(IF(Debts!$X$12=0,(BM86+Q87)/(Debts!$M$12-$A87+1),BM86*(Debts!$X$12/12)/(1-(1+Debts!$X$12/12)^(-(Debts!$M$12-$A87+1)))),2)-AC87)))</f>
        <v/>
      </c>
      <c r="CL87">
        <f>IF(OR(AP87&lt;=0,Debts!$AC$13=0,$A87&gt;Debts!$M$13),0,MIN(AP87,MAX(0,ROUNDUP(IF(Debts!$X$13=0,(BN86+R87)/(Debts!$M$13-$A87+1),BN86*(Debts!$X$13/12)/(1-(1+Debts!$X$13/12)^(-(Debts!$M$13-$A87+1)))),2)-AD87)))</f>
        <v/>
      </c>
      <c r="CM87">
        <f>IF(OR(AQ87&lt;=0,Debts!$AC$14=0,$A87&gt;Debts!$M$14),0,MIN(AQ87,MAX(0,ROUNDUP(IF(Debts!$X$14=0,(BO86+S87)/(Debts!$M$14-$A87+1),BO86*(Debts!$X$14/12)/(1-(1+Debts!$X$14/12)^(-(Debts!$M$14-$A87+1)))),2)-AE87)))</f>
        <v/>
      </c>
      <c r="CN87">
        <f>IF(OR(AR87&lt;=0,Debts!$AC$15=0,$A87&gt;Debts!$M$15),0,MIN(AR87,MAX(0,ROUNDUP(IF(Debts!$X$15=0,(BP86+T87)/(Debts!$M$15-$A87+1),BP86*(Debts!$X$15/12)/(1-(1+Debts!$X$15/12)^(-(Debts!$M$15-$A87+1)))),2)-AF87)))</f>
        <v/>
      </c>
      <c r="CO87">
        <f>IF(OR(AS87&lt;=0,Debts!$AC$16=0,$A87&gt;Debts!$M$16),0,MIN(AS87,MAX(0,ROUNDUP(IF(Debts!$X$16=0,(BQ86+U87)/(Debts!$M$16-$A87+1),BQ86*(Debts!$X$16/12)/(1-(1+Debts!$X$16/12)^(-(Debts!$M$16-$A87+1)))),2)-AG87)))</f>
        <v/>
      </c>
      <c r="CP87">
        <f>IF(CD87&lt;=0,0,ROUND(MIN(CD87,MAX(0,$F87-SUMPRODUCT(($AT$3:$BE$3&lt;AT$3)*$CD87:$CO87))),2))</f>
        <v/>
      </c>
      <c r="CQ87">
        <f>IF(CE87&lt;=0,0,ROUND(MIN(CE87,MAX(0,$F87-SUMPRODUCT(($AT$3:$BE$3&lt;AU$3)*$CD87:$CO87))),2))</f>
        <v/>
      </c>
      <c r="CR87">
        <f>IF(CF87&lt;=0,0,ROUND(MIN(CF87,MAX(0,$F87-SUMPRODUCT(($AT$3:$BE$3&lt;AV$3)*$CD87:$CO87))),2))</f>
        <v/>
      </c>
      <c r="CS87">
        <f>IF(CG87&lt;=0,0,ROUND(MIN(CG87,MAX(0,$F87-SUMPRODUCT(($AT$3:$BE$3&lt;AW$3)*$CD87:$CO87))),2))</f>
        <v/>
      </c>
      <c r="CT87">
        <f>IF(CH87&lt;=0,0,ROUND(MIN(CH87,MAX(0,$F87-SUMPRODUCT(($AT$3:$BE$3&lt;AX$3)*$CD87:$CO87))),2))</f>
        <v/>
      </c>
      <c r="CU87">
        <f>IF(CI87&lt;=0,0,ROUND(MIN(CI87,MAX(0,$F87-SUMPRODUCT(($AT$3:$BE$3&lt;AY$3)*$CD87:$CO87))),2))</f>
        <v/>
      </c>
      <c r="CV87">
        <f>IF(CJ87&lt;=0,0,ROUND(MIN(CJ87,MAX(0,$F87-SUMPRODUCT(($AT$3:$BE$3&lt;AZ$3)*$CD87:$CO87))),2))</f>
        <v/>
      </c>
      <c r="CW87">
        <f>IF(CK87&lt;=0,0,ROUND(MIN(CK87,MAX(0,$F87-SUMPRODUCT(($AT$3:$BE$3&lt;BA$3)*$CD87:$CO87))),2))</f>
        <v/>
      </c>
      <c r="CX87">
        <f>IF(CL87&lt;=0,0,ROUND(MIN(CL87,MAX(0,$F87-SUMPRODUCT(($AT$3:$BE$3&lt;BB$3)*$CD87:$CO87))),2))</f>
        <v/>
      </c>
      <c r="CY87">
        <f>IF(CM87&lt;=0,0,ROUND(MIN(CM87,MAX(0,$F87-SUMPRODUCT(($AT$3:$BE$3&lt;BC$3)*$CD87:$CO87))),2))</f>
        <v/>
      </c>
      <c r="CZ87">
        <f>IF(CN87&lt;=0,0,ROUND(MIN(CN87,MAX(0,$F87-SUMPRODUCT(($AT$3:$BE$3&lt;BD$3)*$CD87:$CO87))),2))</f>
        <v/>
      </c>
      <c r="DA87">
        <f>IF(CO87&lt;=0,0,ROUND(MIN(CO87,MAX(0,$F87-SUMPRODUCT(($AT$3:$BE$3&lt;BE$3)*$CD87:$CO87))),2))</f>
        <v/>
      </c>
      <c r="DB87">
        <f>ROUND(AH87-CP87,2)</f>
        <v/>
      </c>
      <c r="DC87">
        <f>ROUND(AI87-CQ87,2)</f>
        <v/>
      </c>
      <c r="DD87">
        <f>ROUND(AJ87-CR87,2)</f>
        <v/>
      </c>
      <c r="DE87">
        <f>ROUND(AK87-CS87,2)</f>
        <v/>
      </c>
      <c r="DF87">
        <f>ROUND(AL87-CT87,2)</f>
        <v/>
      </c>
      <c r="DG87">
        <f>ROUND(AM87-CU87,2)</f>
        <v/>
      </c>
      <c r="DH87">
        <f>ROUND(AN87-CV87,2)</f>
        <v/>
      </c>
      <c r="DI87">
        <f>ROUND(AO87-CW87,2)</f>
        <v/>
      </c>
      <c r="DJ87">
        <f>ROUND(AP87-CX87,2)</f>
        <v/>
      </c>
      <c r="DK87">
        <f>ROUND(AQ87-CY87,2)</f>
        <v/>
      </c>
      <c r="DL87">
        <f>ROUND(AR87-CZ87,2)</f>
        <v/>
      </c>
      <c r="DM87">
        <f>ROUND(AS87-DA87,2)</f>
        <v/>
      </c>
      <c r="DN87">
        <f>MAX(0,ROUND($F87-SUM(CP87:DA87),2))</f>
        <v/>
      </c>
    </row>
    <row r="88">
      <c r="A88" t="n">
        <v>83</v>
      </c>
      <c r="B88" s="29">
        <f>Months!B88</f>
        <v/>
      </c>
      <c r="C88">
        <f>Months!C88</f>
        <v/>
      </c>
      <c r="D88">
        <f>Months!D88</f>
        <v/>
      </c>
      <c r="E88">
        <f>SUM(V88:AG88)</f>
        <v/>
      </c>
      <c r="F88">
        <f>MAX(0,ROUND(C88+D88-E88,2))</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f>IF(AH88&lt;=0,0,ROUND(CP88+MIN(DB88,MAX(0,$DN88-SUMPRODUCT((($BR88:$CC88&gt;BR88)+($BR88:$CC88=BR88)*($AT$2:$BE$2&lt;AT$2))*$DB88:$DM88))),2))</f>
        <v/>
      </c>
      <c r="AU88">
        <f>IF(AI88&lt;=0,0,ROUND(CQ88+MIN(DC88,MAX(0,$DN88-SUMPRODUCT((($BR88:$CC88&gt;BS88)+($BR88:$CC88=BS88)*($AT$2:$BE$2&lt;AU$2))*$DB88:$DM88))),2))</f>
        <v/>
      </c>
      <c r="AV88">
        <f>IF(AJ88&lt;=0,0,ROUND(CR88+MIN(DD88,MAX(0,$DN88-SUMPRODUCT((($BR88:$CC88&gt;BT88)+($BR88:$CC88=BT88)*($AT$2:$BE$2&lt;AV$2))*$DB88:$DM88))),2))</f>
        <v/>
      </c>
      <c r="AW88">
        <f>IF(AK88&lt;=0,0,ROUND(CS88+MIN(DE88,MAX(0,$DN88-SUMPRODUCT((($BR88:$CC88&gt;BU88)+($BR88:$CC88=BU88)*($AT$2:$BE$2&lt;AW$2))*$DB88:$DM88))),2))</f>
        <v/>
      </c>
      <c r="AX88">
        <f>IF(AL88&lt;=0,0,ROUND(CT88+MIN(DF88,MAX(0,$DN88-SUMPRODUCT((($BR88:$CC88&gt;BV88)+($BR88:$CC88=BV88)*($AT$2:$BE$2&lt;AX$2))*$DB88:$DM88))),2))</f>
        <v/>
      </c>
      <c r="AY88">
        <f>IF(AM88&lt;=0,0,ROUND(CU88+MIN(DG88,MAX(0,$DN88-SUMPRODUCT((($BR88:$CC88&gt;BW88)+($BR88:$CC88=BW88)*($AT$2:$BE$2&lt;AY$2))*$DB88:$DM88))),2))</f>
        <v/>
      </c>
      <c r="AZ88">
        <f>IF(AN88&lt;=0,0,ROUND(CV88+MIN(DH88,MAX(0,$DN88-SUMPRODUCT((($BR88:$CC88&gt;BX88)+($BR88:$CC88=BX88)*($AT$2:$BE$2&lt;AZ$2))*$DB88:$DM88))),2))</f>
        <v/>
      </c>
      <c r="BA88">
        <f>IF(AO88&lt;=0,0,ROUND(CW88+MIN(DI88,MAX(0,$DN88-SUMPRODUCT((($BR88:$CC88&gt;BY88)+($BR88:$CC88=BY88)*($AT$2:$BE$2&lt;BA$2))*$DB88:$DM88))),2))</f>
        <v/>
      </c>
      <c r="BB88">
        <f>IF(AP88&lt;=0,0,ROUND(CX88+MIN(DJ88,MAX(0,$DN88-SUMPRODUCT((($BR88:$CC88&gt;BZ88)+($BR88:$CC88=BZ88)*($AT$2:$BE$2&lt;BB$2))*$DB88:$DM88))),2))</f>
        <v/>
      </c>
      <c r="BC88">
        <f>IF(AQ88&lt;=0,0,ROUND(CY88+MIN(DK88,MAX(0,$DN88-SUMPRODUCT((($BR88:$CC88&gt;CA88)+($BR88:$CC88=CA88)*($AT$2:$BE$2&lt;BC$2))*$DB88:$DM88))),2))</f>
        <v/>
      </c>
      <c r="BD88">
        <f>IF(AR88&lt;=0,0,ROUND(CZ88+MIN(DL88,MAX(0,$DN88-SUMPRODUCT((($BR88:$CC88&gt;CB88)+($BR88:$CC88=CB88)*($AT$2:$BE$2&lt;BD$2))*$DB88:$DM88))),2))</f>
        <v/>
      </c>
      <c r="BE88">
        <f>IF(AS88&lt;=0,0,ROUND(DA88+MIN(DM88,MAX(0,$DN88-SUMPRODUCT((($BR88:$CC88&gt;CC88)+($BR88:$CC88=CC88)*($AT$2:$BE$2&lt;BE$2))*$DB88:$DM88))),2))</f>
        <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c r="BR88">
        <f>ROUND(IF($A88&lt;=Debts!$M$5,Debts!$X$5,Debts!$Y$5)*100000,0)*1000000+ROUND(Debts!$Y$5*100000,0)</f>
        <v/>
      </c>
      <c r="BS88">
        <f>ROUND(IF($A88&lt;=Debts!$M$6,Debts!$X$6,Debts!$Y$6)*100000,0)*1000000+ROUND(Debts!$Y$6*100000,0)</f>
        <v/>
      </c>
      <c r="BT88">
        <f>ROUND(IF($A88&lt;=Debts!$M$7,Debts!$X$7,Debts!$Y$7)*100000,0)*1000000+ROUND(Debts!$Y$7*100000,0)</f>
        <v/>
      </c>
      <c r="BU88">
        <f>ROUND(IF($A88&lt;=Debts!$M$8,Debts!$X$8,Debts!$Y$8)*100000,0)*1000000+ROUND(Debts!$Y$8*100000,0)</f>
        <v/>
      </c>
      <c r="BV88">
        <f>ROUND(IF($A88&lt;=Debts!$M$9,Debts!$X$9,Debts!$Y$9)*100000,0)*1000000+ROUND(Debts!$Y$9*100000,0)</f>
        <v/>
      </c>
      <c r="BW88">
        <f>ROUND(IF($A88&lt;=Debts!$M$10,Debts!$X$10,Debts!$Y$10)*100000,0)*1000000+ROUND(Debts!$Y$10*100000,0)</f>
        <v/>
      </c>
      <c r="BX88">
        <f>ROUND(IF($A88&lt;=Debts!$M$11,Debts!$X$11,Debts!$Y$11)*100000,0)*1000000+ROUND(Debts!$Y$11*100000,0)</f>
        <v/>
      </c>
      <c r="BY88">
        <f>ROUND(IF($A88&lt;=Debts!$M$12,Debts!$X$12,Debts!$Y$12)*100000,0)*1000000+ROUND(Debts!$Y$12*100000,0)</f>
        <v/>
      </c>
      <c r="BZ88">
        <f>ROUND(IF($A88&lt;=Debts!$M$13,Debts!$X$13,Debts!$Y$13)*100000,0)*1000000+ROUND(Debts!$Y$13*100000,0)</f>
        <v/>
      </c>
      <c r="CA88">
        <f>ROUND(IF($A88&lt;=Debts!$M$14,Debts!$X$14,Debts!$Y$14)*100000,0)*1000000+ROUND(Debts!$Y$14*100000,0)</f>
        <v/>
      </c>
      <c r="CB88">
        <f>ROUND(IF($A88&lt;=Debts!$M$15,Debts!$X$15,Debts!$Y$15)*100000,0)*1000000+ROUND(Debts!$Y$15*100000,0)</f>
        <v/>
      </c>
      <c r="CC88">
        <f>ROUND(IF($A88&lt;=Debts!$M$16,Debts!$X$16,Debts!$Y$16)*100000,0)*1000000+ROUND(Debts!$Y$16*100000,0)</f>
        <v/>
      </c>
      <c r="CD88">
        <f>IF(OR(AH88&lt;=0,Debts!$AC$5=0,$A88&gt;Debts!$M$5),0,MIN(AH88,MAX(0,ROUNDUP(IF(Debts!$X$5=0,(BF87+J88)/(Debts!$M$5-$A88+1),BF87*(Debts!$X$5/12)/(1-(1+Debts!$X$5/12)^(-(Debts!$M$5-$A88+1)))),2)-V88)))</f>
        <v/>
      </c>
      <c r="CE88">
        <f>IF(OR(AI88&lt;=0,Debts!$AC$6=0,$A88&gt;Debts!$M$6),0,MIN(AI88,MAX(0,ROUNDUP(IF(Debts!$X$6=0,(BG87+K88)/(Debts!$M$6-$A88+1),BG87*(Debts!$X$6/12)/(1-(1+Debts!$X$6/12)^(-(Debts!$M$6-$A88+1)))),2)-W88)))</f>
        <v/>
      </c>
      <c r="CF88">
        <f>IF(OR(AJ88&lt;=0,Debts!$AC$7=0,$A88&gt;Debts!$M$7),0,MIN(AJ88,MAX(0,ROUNDUP(IF(Debts!$X$7=0,(BH87+L88)/(Debts!$M$7-$A88+1),BH87*(Debts!$X$7/12)/(1-(1+Debts!$X$7/12)^(-(Debts!$M$7-$A88+1)))),2)-X88)))</f>
        <v/>
      </c>
      <c r="CG88">
        <f>IF(OR(AK88&lt;=0,Debts!$AC$8=0,$A88&gt;Debts!$M$8),0,MIN(AK88,MAX(0,ROUNDUP(IF(Debts!$X$8=0,(BI87+M88)/(Debts!$M$8-$A88+1),BI87*(Debts!$X$8/12)/(1-(1+Debts!$X$8/12)^(-(Debts!$M$8-$A88+1)))),2)-Y88)))</f>
        <v/>
      </c>
      <c r="CH88">
        <f>IF(OR(AL88&lt;=0,Debts!$AC$9=0,$A88&gt;Debts!$M$9),0,MIN(AL88,MAX(0,ROUNDUP(IF(Debts!$X$9=0,(BJ87+N88)/(Debts!$M$9-$A88+1),BJ87*(Debts!$X$9/12)/(1-(1+Debts!$X$9/12)^(-(Debts!$M$9-$A88+1)))),2)-Z88)))</f>
        <v/>
      </c>
      <c r="CI88">
        <f>IF(OR(AM88&lt;=0,Debts!$AC$10=0,$A88&gt;Debts!$M$10),0,MIN(AM88,MAX(0,ROUNDUP(IF(Debts!$X$10=0,(BK87+O88)/(Debts!$M$10-$A88+1),BK87*(Debts!$X$10/12)/(1-(1+Debts!$X$10/12)^(-(Debts!$M$10-$A88+1)))),2)-AA88)))</f>
        <v/>
      </c>
      <c r="CJ88">
        <f>IF(OR(AN88&lt;=0,Debts!$AC$11=0,$A88&gt;Debts!$M$11),0,MIN(AN88,MAX(0,ROUNDUP(IF(Debts!$X$11=0,(BL87+P88)/(Debts!$M$11-$A88+1),BL87*(Debts!$X$11/12)/(1-(1+Debts!$X$11/12)^(-(Debts!$M$11-$A88+1)))),2)-AB88)))</f>
        <v/>
      </c>
      <c r="CK88">
        <f>IF(OR(AO88&lt;=0,Debts!$AC$12=0,$A88&gt;Debts!$M$12),0,MIN(AO88,MAX(0,ROUNDUP(IF(Debts!$X$12=0,(BM87+Q88)/(Debts!$M$12-$A88+1),BM87*(Debts!$X$12/12)/(1-(1+Debts!$X$12/12)^(-(Debts!$M$12-$A88+1)))),2)-AC88)))</f>
        <v/>
      </c>
      <c r="CL88">
        <f>IF(OR(AP88&lt;=0,Debts!$AC$13=0,$A88&gt;Debts!$M$13),0,MIN(AP88,MAX(0,ROUNDUP(IF(Debts!$X$13=0,(BN87+R88)/(Debts!$M$13-$A88+1),BN87*(Debts!$X$13/12)/(1-(1+Debts!$X$13/12)^(-(Debts!$M$13-$A88+1)))),2)-AD88)))</f>
        <v/>
      </c>
      <c r="CM88">
        <f>IF(OR(AQ88&lt;=0,Debts!$AC$14=0,$A88&gt;Debts!$M$14),0,MIN(AQ88,MAX(0,ROUNDUP(IF(Debts!$X$14=0,(BO87+S88)/(Debts!$M$14-$A88+1),BO87*(Debts!$X$14/12)/(1-(1+Debts!$X$14/12)^(-(Debts!$M$14-$A88+1)))),2)-AE88)))</f>
        <v/>
      </c>
      <c r="CN88">
        <f>IF(OR(AR88&lt;=0,Debts!$AC$15=0,$A88&gt;Debts!$M$15),0,MIN(AR88,MAX(0,ROUNDUP(IF(Debts!$X$15=0,(BP87+T88)/(Debts!$M$15-$A88+1),BP87*(Debts!$X$15/12)/(1-(1+Debts!$X$15/12)^(-(Debts!$M$15-$A88+1)))),2)-AF88)))</f>
        <v/>
      </c>
      <c r="CO88">
        <f>IF(OR(AS88&lt;=0,Debts!$AC$16=0,$A88&gt;Debts!$M$16),0,MIN(AS88,MAX(0,ROUNDUP(IF(Debts!$X$16=0,(BQ87+U88)/(Debts!$M$16-$A88+1),BQ87*(Debts!$X$16/12)/(1-(1+Debts!$X$16/12)^(-(Debts!$M$16-$A88+1)))),2)-AG88)))</f>
        <v/>
      </c>
      <c r="CP88">
        <f>IF(CD88&lt;=0,0,ROUND(MIN(CD88,MAX(0,$F88-SUMPRODUCT(($AT$3:$BE$3&lt;AT$3)*$CD88:$CO88))),2))</f>
        <v/>
      </c>
      <c r="CQ88">
        <f>IF(CE88&lt;=0,0,ROUND(MIN(CE88,MAX(0,$F88-SUMPRODUCT(($AT$3:$BE$3&lt;AU$3)*$CD88:$CO88))),2))</f>
        <v/>
      </c>
      <c r="CR88">
        <f>IF(CF88&lt;=0,0,ROUND(MIN(CF88,MAX(0,$F88-SUMPRODUCT(($AT$3:$BE$3&lt;AV$3)*$CD88:$CO88))),2))</f>
        <v/>
      </c>
      <c r="CS88">
        <f>IF(CG88&lt;=0,0,ROUND(MIN(CG88,MAX(0,$F88-SUMPRODUCT(($AT$3:$BE$3&lt;AW$3)*$CD88:$CO88))),2))</f>
        <v/>
      </c>
      <c r="CT88">
        <f>IF(CH88&lt;=0,0,ROUND(MIN(CH88,MAX(0,$F88-SUMPRODUCT(($AT$3:$BE$3&lt;AX$3)*$CD88:$CO88))),2))</f>
        <v/>
      </c>
      <c r="CU88">
        <f>IF(CI88&lt;=0,0,ROUND(MIN(CI88,MAX(0,$F88-SUMPRODUCT(($AT$3:$BE$3&lt;AY$3)*$CD88:$CO88))),2))</f>
        <v/>
      </c>
      <c r="CV88">
        <f>IF(CJ88&lt;=0,0,ROUND(MIN(CJ88,MAX(0,$F88-SUMPRODUCT(($AT$3:$BE$3&lt;AZ$3)*$CD88:$CO88))),2))</f>
        <v/>
      </c>
      <c r="CW88">
        <f>IF(CK88&lt;=0,0,ROUND(MIN(CK88,MAX(0,$F88-SUMPRODUCT(($AT$3:$BE$3&lt;BA$3)*$CD88:$CO88))),2))</f>
        <v/>
      </c>
      <c r="CX88">
        <f>IF(CL88&lt;=0,0,ROUND(MIN(CL88,MAX(0,$F88-SUMPRODUCT(($AT$3:$BE$3&lt;BB$3)*$CD88:$CO88))),2))</f>
        <v/>
      </c>
      <c r="CY88">
        <f>IF(CM88&lt;=0,0,ROUND(MIN(CM88,MAX(0,$F88-SUMPRODUCT(($AT$3:$BE$3&lt;BC$3)*$CD88:$CO88))),2))</f>
        <v/>
      </c>
      <c r="CZ88">
        <f>IF(CN88&lt;=0,0,ROUND(MIN(CN88,MAX(0,$F88-SUMPRODUCT(($AT$3:$BE$3&lt;BD$3)*$CD88:$CO88))),2))</f>
        <v/>
      </c>
      <c r="DA88">
        <f>IF(CO88&lt;=0,0,ROUND(MIN(CO88,MAX(0,$F88-SUMPRODUCT(($AT$3:$BE$3&lt;BE$3)*$CD88:$CO88))),2))</f>
        <v/>
      </c>
      <c r="DB88">
        <f>ROUND(AH88-CP88,2)</f>
        <v/>
      </c>
      <c r="DC88">
        <f>ROUND(AI88-CQ88,2)</f>
        <v/>
      </c>
      <c r="DD88">
        <f>ROUND(AJ88-CR88,2)</f>
        <v/>
      </c>
      <c r="DE88">
        <f>ROUND(AK88-CS88,2)</f>
        <v/>
      </c>
      <c r="DF88">
        <f>ROUND(AL88-CT88,2)</f>
        <v/>
      </c>
      <c r="DG88">
        <f>ROUND(AM88-CU88,2)</f>
        <v/>
      </c>
      <c r="DH88">
        <f>ROUND(AN88-CV88,2)</f>
        <v/>
      </c>
      <c r="DI88">
        <f>ROUND(AO88-CW88,2)</f>
        <v/>
      </c>
      <c r="DJ88">
        <f>ROUND(AP88-CX88,2)</f>
        <v/>
      </c>
      <c r="DK88">
        <f>ROUND(AQ88-CY88,2)</f>
        <v/>
      </c>
      <c r="DL88">
        <f>ROUND(AR88-CZ88,2)</f>
        <v/>
      </c>
      <c r="DM88">
        <f>ROUND(AS88-DA88,2)</f>
        <v/>
      </c>
      <c r="DN88">
        <f>MAX(0,ROUND($F88-SUM(CP88:DA88),2))</f>
        <v/>
      </c>
    </row>
    <row r="89">
      <c r="A89" t="n">
        <v>84</v>
      </c>
      <c r="B89" s="29">
        <f>Months!B89</f>
        <v/>
      </c>
      <c r="C89">
        <f>Months!C89</f>
        <v/>
      </c>
      <c r="D89">
        <f>Months!D89</f>
        <v/>
      </c>
      <c r="E89">
        <f>SUM(V89:AG89)</f>
        <v/>
      </c>
      <c r="F89">
        <f>MAX(0,ROUND(C89+D89-E89,2))</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f>IF(AH89&lt;=0,0,ROUND(CP89+MIN(DB89,MAX(0,$DN89-SUMPRODUCT((($BR89:$CC89&gt;BR89)+($BR89:$CC89=BR89)*($AT$2:$BE$2&lt;AT$2))*$DB89:$DM89))),2))</f>
        <v/>
      </c>
      <c r="AU89">
        <f>IF(AI89&lt;=0,0,ROUND(CQ89+MIN(DC89,MAX(0,$DN89-SUMPRODUCT((($BR89:$CC89&gt;BS89)+($BR89:$CC89=BS89)*($AT$2:$BE$2&lt;AU$2))*$DB89:$DM89))),2))</f>
        <v/>
      </c>
      <c r="AV89">
        <f>IF(AJ89&lt;=0,0,ROUND(CR89+MIN(DD89,MAX(0,$DN89-SUMPRODUCT((($BR89:$CC89&gt;BT89)+($BR89:$CC89=BT89)*($AT$2:$BE$2&lt;AV$2))*$DB89:$DM89))),2))</f>
        <v/>
      </c>
      <c r="AW89">
        <f>IF(AK89&lt;=0,0,ROUND(CS89+MIN(DE89,MAX(0,$DN89-SUMPRODUCT((($BR89:$CC89&gt;BU89)+($BR89:$CC89=BU89)*($AT$2:$BE$2&lt;AW$2))*$DB89:$DM89))),2))</f>
        <v/>
      </c>
      <c r="AX89">
        <f>IF(AL89&lt;=0,0,ROUND(CT89+MIN(DF89,MAX(0,$DN89-SUMPRODUCT((($BR89:$CC89&gt;BV89)+($BR89:$CC89=BV89)*($AT$2:$BE$2&lt;AX$2))*$DB89:$DM89))),2))</f>
        <v/>
      </c>
      <c r="AY89">
        <f>IF(AM89&lt;=0,0,ROUND(CU89+MIN(DG89,MAX(0,$DN89-SUMPRODUCT((($BR89:$CC89&gt;BW89)+($BR89:$CC89=BW89)*($AT$2:$BE$2&lt;AY$2))*$DB89:$DM89))),2))</f>
        <v/>
      </c>
      <c r="AZ89">
        <f>IF(AN89&lt;=0,0,ROUND(CV89+MIN(DH89,MAX(0,$DN89-SUMPRODUCT((($BR89:$CC89&gt;BX89)+($BR89:$CC89=BX89)*($AT$2:$BE$2&lt;AZ$2))*$DB89:$DM89))),2))</f>
        <v/>
      </c>
      <c r="BA89">
        <f>IF(AO89&lt;=0,0,ROUND(CW89+MIN(DI89,MAX(0,$DN89-SUMPRODUCT((($BR89:$CC89&gt;BY89)+($BR89:$CC89=BY89)*($AT$2:$BE$2&lt;BA$2))*$DB89:$DM89))),2))</f>
        <v/>
      </c>
      <c r="BB89">
        <f>IF(AP89&lt;=0,0,ROUND(CX89+MIN(DJ89,MAX(0,$DN89-SUMPRODUCT((($BR89:$CC89&gt;BZ89)+($BR89:$CC89=BZ89)*($AT$2:$BE$2&lt;BB$2))*$DB89:$DM89))),2))</f>
        <v/>
      </c>
      <c r="BC89">
        <f>IF(AQ89&lt;=0,0,ROUND(CY89+MIN(DK89,MAX(0,$DN89-SUMPRODUCT((($BR89:$CC89&gt;CA89)+($BR89:$CC89=CA89)*($AT$2:$BE$2&lt;BC$2))*$DB89:$DM89))),2))</f>
        <v/>
      </c>
      <c r="BD89">
        <f>IF(AR89&lt;=0,0,ROUND(CZ89+MIN(DL89,MAX(0,$DN89-SUMPRODUCT((($BR89:$CC89&gt;CB89)+($BR89:$CC89=CB89)*($AT$2:$BE$2&lt;BD$2))*$DB89:$DM89))),2))</f>
        <v/>
      </c>
      <c r="BE89">
        <f>IF(AS89&lt;=0,0,ROUND(DA89+MIN(DM89,MAX(0,$DN89-SUMPRODUCT((($BR89:$CC89&gt;CC89)+($BR89:$CC89=CC89)*($AT$2:$BE$2&lt;BE$2))*$DB89:$DM89))),2))</f>
        <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c r="BR89">
        <f>ROUND(IF($A89&lt;=Debts!$M$5,Debts!$X$5,Debts!$Y$5)*100000,0)*1000000+ROUND(Debts!$Y$5*100000,0)</f>
        <v/>
      </c>
      <c r="BS89">
        <f>ROUND(IF($A89&lt;=Debts!$M$6,Debts!$X$6,Debts!$Y$6)*100000,0)*1000000+ROUND(Debts!$Y$6*100000,0)</f>
        <v/>
      </c>
      <c r="BT89">
        <f>ROUND(IF($A89&lt;=Debts!$M$7,Debts!$X$7,Debts!$Y$7)*100000,0)*1000000+ROUND(Debts!$Y$7*100000,0)</f>
        <v/>
      </c>
      <c r="BU89">
        <f>ROUND(IF($A89&lt;=Debts!$M$8,Debts!$X$8,Debts!$Y$8)*100000,0)*1000000+ROUND(Debts!$Y$8*100000,0)</f>
        <v/>
      </c>
      <c r="BV89">
        <f>ROUND(IF($A89&lt;=Debts!$M$9,Debts!$X$9,Debts!$Y$9)*100000,0)*1000000+ROUND(Debts!$Y$9*100000,0)</f>
        <v/>
      </c>
      <c r="BW89">
        <f>ROUND(IF($A89&lt;=Debts!$M$10,Debts!$X$10,Debts!$Y$10)*100000,0)*1000000+ROUND(Debts!$Y$10*100000,0)</f>
        <v/>
      </c>
      <c r="BX89">
        <f>ROUND(IF($A89&lt;=Debts!$M$11,Debts!$X$11,Debts!$Y$11)*100000,0)*1000000+ROUND(Debts!$Y$11*100000,0)</f>
        <v/>
      </c>
      <c r="BY89">
        <f>ROUND(IF($A89&lt;=Debts!$M$12,Debts!$X$12,Debts!$Y$12)*100000,0)*1000000+ROUND(Debts!$Y$12*100000,0)</f>
        <v/>
      </c>
      <c r="BZ89">
        <f>ROUND(IF($A89&lt;=Debts!$M$13,Debts!$X$13,Debts!$Y$13)*100000,0)*1000000+ROUND(Debts!$Y$13*100000,0)</f>
        <v/>
      </c>
      <c r="CA89">
        <f>ROUND(IF($A89&lt;=Debts!$M$14,Debts!$X$14,Debts!$Y$14)*100000,0)*1000000+ROUND(Debts!$Y$14*100000,0)</f>
        <v/>
      </c>
      <c r="CB89">
        <f>ROUND(IF($A89&lt;=Debts!$M$15,Debts!$X$15,Debts!$Y$15)*100000,0)*1000000+ROUND(Debts!$Y$15*100000,0)</f>
        <v/>
      </c>
      <c r="CC89">
        <f>ROUND(IF($A89&lt;=Debts!$M$16,Debts!$X$16,Debts!$Y$16)*100000,0)*1000000+ROUND(Debts!$Y$16*100000,0)</f>
        <v/>
      </c>
      <c r="CD89">
        <f>IF(OR(AH89&lt;=0,Debts!$AC$5=0,$A89&gt;Debts!$M$5),0,MIN(AH89,MAX(0,ROUNDUP(IF(Debts!$X$5=0,(BF88+J89)/(Debts!$M$5-$A89+1),BF88*(Debts!$X$5/12)/(1-(1+Debts!$X$5/12)^(-(Debts!$M$5-$A89+1)))),2)-V89)))</f>
        <v/>
      </c>
      <c r="CE89">
        <f>IF(OR(AI89&lt;=0,Debts!$AC$6=0,$A89&gt;Debts!$M$6),0,MIN(AI89,MAX(0,ROUNDUP(IF(Debts!$X$6=0,(BG88+K89)/(Debts!$M$6-$A89+1),BG88*(Debts!$X$6/12)/(1-(1+Debts!$X$6/12)^(-(Debts!$M$6-$A89+1)))),2)-W89)))</f>
        <v/>
      </c>
      <c r="CF89">
        <f>IF(OR(AJ89&lt;=0,Debts!$AC$7=0,$A89&gt;Debts!$M$7),0,MIN(AJ89,MAX(0,ROUNDUP(IF(Debts!$X$7=0,(BH88+L89)/(Debts!$M$7-$A89+1),BH88*(Debts!$X$7/12)/(1-(1+Debts!$X$7/12)^(-(Debts!$M$7-$A89+1)))),2)-X89)))</f>
        <v/>
      </c>
      <c r="CG89">
        <f>IF(OR(AK89&lt;=0,Debts!$AC$8=0,$A89&gt;Debts!$M$8),0,MIN(AK89,MAX(0,ROUNDUP(IF(Debts!$X$8=0,(BI88+M89)/(Debts!$M$8-$A89+1),BI88*(Debts!$X$8/12)/(1-(1+Debts!$X$8/12)^(-(Debts!$M$8-$A89+1)))),2)-Y89)))</f>
        <v/>
      </c>
      <c r="CH89">
        <f>IF(OR(AL89&lt;=0,Debts!$AC$9=0,$A89&gt;Debts!$M$9),0,MIN(AL89,MAX(0,ROUNDUP(IF(Debts!$X$9=0,(BJ88+N89)/(Debts!$M$9-$A89+1),BJ88*(Debts!$X$9/12)/(1-(1+Debts!$X$9/12)^(-(Debts!$M$9-$A89+1)))),2)-Z89)))</f>
        <v/>
      </c>
      <c r="CI89">
        <f>IF(OR(AM89&lt;=0,Debts!$AC$10=0,$A89&gt;Debts!$M$10),0,MIN(AM89,MAX(0,ROUNDUP(IF(Debts!$X$10=0,(BK88+O89)/(Debts!$M$10-$A89+1),BK88*(Debts!$X$10/12)/(1-(1+Debts!$X$10/12)^(-(Debts!$M$10-$A89+1)))),2)-AA89)))</f>
        <v/>
      </c>
      <c r="CJ89">
        <f>IF(OR(AN89&lt;=0,Debts!$AC$11=0,$A89&gt;Debts!$M$11),0,MIN(AN89,MAX(0,ROUNDUP(IF(Debts!$X$11=0,(BL88+P89)/(Debts!$M$11-$A89+1),BL88*(Debts!$X$11/12)/(1-(1+Debts!$X$11/12)^(-(Debts!$M$11-$A89+1)))),2)-AB89)))</f>
        <v/>
      </c>
      <c r="CK89">
        <f>IF(OR(AO89&lt;=0,Debts!$AC$12=0,$A89&gt;Debts!$M$12),0,MIN(AO89,MAX(0,ROUNDUP(IF(Debts!$X$12=0,(BM88+Q89)/(Debts!$M$12-$A89+1),BM88*(Debts!$X$12/12)/(1-(1+Debts!$X$12/12)^(-(Debts!$M$12-$A89+1)))),2)-AC89)))</f>
        <v/>
      </c>
      <c r="CL89">
        <f>IF(OR(AP89&lt;=0,Debts!$AC$13=0,$A89&gt;Debts!$M$13),0,MIN(AP89,MAX(0,ROUNDUP(IF(Debts!$X$13=0,(BN88+R89)/(Debts!$M$13-$A89+1),BN88*(Debts!$X$13/12)/(1-(1+Debts!$X$13/12)^(-(Debts!$M$13-$A89+1)))),2)-AD89)))</f>
        <v/>
      </c>
      <c r="CM89">
        <f>IF(OR(AQ89&lt;=0,Debts!$AC$14=0,$A89&gt;Debts!$M$14),0,MIN(AQ89,MAX(0,ROUNDUP(IF(Debts!$X$14=0,(BO88+S89)/(Debts!$M$14-$A89+1),BO88*(Debts!$X$14/12)/(1-(1+Debts!$X$14/12)^(-(Debts!$M$14-$A89+1)))),2)-AE89)))</f>
        <v/>
      </c>
      <c r="CN89">
        <f>IF(OR(AR89&lt;=0,Debts!$AC$15=0,$A89&gt;Debts!$M$15),0,MIN(AR89,MAX(0,ROUNDUP(IF(Debts!$X$15=0,(BP88+T89)/(Debts!$M$15-$A89+1),BP88*(Debts!$X$15/12)/(1-(1+Debts!$X$15/12)^(-(Debts!$M$15-$A89+1)))),2)-AF89)))</f>
        <v/>
      </c>
      <c r="CO89">
        <f>IF(OR(AS89&lt;=0,Debts!$AC$16=0,$A89&gt;Debts!$M$16),0,MIN(AS89,MAX(0,ROUNDUP(IF(Debts!$X$16=0,(BQ88+U89)/(Debts!$M$16-$A89+1),BQ88*(Debts!$X$16/12)/(1-(1+Debts!$X$16/12)^(-(Debts!$M$16-$A89+1)))),2)-AG89)))</f>
        <v/>
      </c>
      <c r="CP89">
        <f>IF(CD89&lt;=0,0,ROUND(MIN(CD89,MAX(0,$F89-SUMPRODUCT(($AT$3:$BE$3&lt;AT$3)*$CD89:$CO89))),2))</f>
        <v/>
      </c>
      <c r="CQ89">
        <f>IF(CE89&lt;=0,0,ROUND(MIN(CE89,MAX(0,$F89-SUMPRODUCT(($AT$3:$BE$3&lt;AU$3)*$CD89:$CO89))),2))</f>
        <v/>
      </c>
      <c r="CR89">
        <f>IF(CF89&lt;=0,0,ROUND(MIN(CF89,MAX(0,$F89-SUMPRODUCT(($AT$3:$BE$3&lt;AV$3)*$CD89:$CO89))),2))</f>
        <v/>
      </c>
      <c r="CS89">
        <f>IF(CG89&lt;=0,0,ROUND(MIN(CG89,MAX(0,$F89-SUMPRODUCT(($AT$3:$BE$3&lt;AW$3)*$CD89:$CO89))),2))</f>
        <v/>
      </c>
      <c r="CT89">
        <f>IF(CH89&lt;=0,0,ROUND(MIN(CH89,MAX(0,$F89-SUMPRODUCT(($AT$3:$BE$3&lt;AX$3)*$CD89:$CO89))),2))</f>
        <v/>
      </c>
      <c r="CU89">
        <f>IF(CI89&lt;=0,0,ROUND(MIN(CI89,MAX(0,$F89-SUMPRODUCT(($AT$3:$BE$3&lt;AY$3)*$CD89:$CO89))),2))</f>
        <v/>
      </c>
      <c r="CV89">
        <f>IF(CJ89&lt;=0,0,ROUND(MIN(CJ89,MAX(0,$F89-SUMPRODUCT(($AT$3:$BE$3&lt;AZ$3)*$CD89:$CO89))),2))</f>
        <v/>
      </c>
      <c r="CW89">
        <f>IF(CK89&lt;=0,0,ROUND(MIN(CK89,MAX(0,$F89-SUMPRODUCT(($AT$3:$BE$3&lt;BA$3)*$CD89:$CO89))),2))</f>
        <v/>
      </c>
      <c r="CX89">
        <f>IF(CL89&lt;=0,0,ROUND(MIN(CL89,MAX(0,$F89-SUMPRODUCT(($AT$3:$BE$3&lt;BB$3)*$CD89:$CO89))),2))</f>
        <v/>
      </c>
      <c r="CY89">
        <f>IF(CM89&lt;=0,0,ROUND(MIN(CM89,MAX(0,$F89-SUMPRODUCT(($AT$3:$BE$3&lt;BC$3)*$CD89:$CO89))),2))</f>
        <v/>
      </c>
      <c r="CZ89">
        <f>IF(CN89&lt;=0,0,ROUND(MIN(CN89,MAX(0,$F89-SUMPRODUCT(($AT$3:$BE$3&lt;BD$3)*$CD89:$CO89))),2))</f>
        <v/>
      </c>
      <c r="DA89">
        <f>IF(CO89&lt;=0,0,ROUND(MIN(CO89,MAX(0,$F89-SUMPRODUCT(($AT$3:$BE$3&lt;BE$3)*$CD89:$CO89))),2))</f>
        <v/>
      </c>
      <c r="DB89">
        <f>ROUND(AH89-CP89,2)</f>
        <v/>
      </c>
      <c r="DC89">
        <f>ROUND(AI89-CQ89,2)</f>
        <v/>
      </c>
      <c r="DD89">
        <f>ROUND(AJ89-CR89,2)</f>
        <v/>
      </c>
      <c r="DE89">
        <f>ROUND(AK89-CS89,2)</f>
        <v/>
      </c>
      <c r="DF89">
        <f>ROUND(AL89-CT89,2)</f>
        <v/>
      </c>
      <c r="DG89">
        <f>ROUND(AM89-CU89,2)</f>
        <v/>
      </c>
      <c r="DH89">
        <f>ROUND(AN89-CV89,2)</f>
        <v/>
      </c>
      <c r="DI89">
        <f>ROUND(AO89-CW89,2)</f>
        <v/>
      </c>
      <c r="DJ89">
        <f>ROUND(AP89-CX89,2)</f>
        <v/>
      </c>
      <c r="DK89">
        <f>ROUND(AQ89-CY89,2)</f>
        <v/>
      </c>
      <c r="DL89">
        <f>ROUND(AR89-CZ89,2)</f>
        <v/>
      </c>
      <c r="DM89">
        <f>ROUND(AS89-DA89,2)</f>
        <v/>
      </c>
      <c r="DN89">
        <f>MAX(0,ROUND($F89-SUM(CP89:DA89),2))</f>
        <v/>
      </c>
    </row>
    <row r="90">
      <c r="A90" t="n">
        <v>85</v>
      </c>
      <c r="B90" s="29">
        <f>Months!B90</f>
        <v/>
      </c>
      <c r="C90">
        <f>Months!C90</f>
        <v/>
      </c>
      <c r="D90">
        <f>Months!D90</f>
        <v/>
      </c>
      <c r="E90">
        <f>SUM(V90:AG90)</f>
        <v/>
      </c>
      <c r="F90">
        <f>MAX(0,ROUND(C90+D90-E90,2))</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f>IF(AH90&lt;=0,0,ROUND(CP90+MIN(DB90,MAX(0,$DN90-SUMPRODUCT((($BR90:$CC90&gt;BR90)+($BR90:$CC90=BR90)*($AT$2:$BE$2&lt;AT$2))*$DB90:$DM90))),2))</f>
        <v/>
      </c>
      <c r="AU90">
        <f>IF(AI90&lt;=0,0,ROUND(CQ90+MIN(DC90,MAX(0,$DN90-SUMPRODUCT((($BR90:$CC90&gt;BS90)+($BR90:$CC90=BS90)*($AT$2:$BE$2&lt;AU$2))*$DB90:$DM90))),2))</f>
        <v/>
      </c>
      <c r="AV90">
        <f>IF(AJ90&lt;=0,0,ROUND(CR90+MIN(DD90,MAX(0,$DN90-SUMPRODUCT((($BR90:$CC90&gt;BT90)+($BR90:$CC90=BT90)*($AT$2:$BE$2&lt;AV$2))*$DB90:$DM90))),2))</f>
        <v/>
      </c>
      <c r="AW90">
        <f>IF(AK90&lt;=0,0,ROUND(CS90+MIN(DE90,MAX(0,$DN90-SUMPRODUCT((($BR90:$CC90&gt;BU90)+($BR90:$CC90=BU90)*($AT$2:$BE$2&lt;AW$2))*$DB90:$DM90))),2))</f>
        <v/>
      </c>
      <c r="AX90">
        <f>IF(AL90&lt;=0,0,ROUND(CT90+MIN(DF90,MAX(0,$DN90-SUMPRODUCT((($BR90:$CC90&gt;BV90)+($BR90:$CC90=BV90)*($AT$2:$BE$2&lt;AX$2))*$DB90:$DM90))),2))</f>
        <v/>
      </c>
      <c r="AY90">
        <f>IF(AM90&lt;=0,0,ROUND(CU90+MIN(DG90,MAX(0,$DN90-SUMPRODUCT((($BR90:$CC90&gt;BW90)+($BR90:$CC90=BW90)*($AT$2:$BE$2&lt;AY$2))*$DB90:$DM90))),2))</f>
        <v/>
      </c>
      <c r="AZ90">
        <f>IF(AN90&lt;=0,0,ROUND(CV90+MIN(DH90,MAX(0,$DN90-SUMPRODUCT((($BR90:$CC90&gt;BX90)+($BR90:$CC90=BX90)*($AT$2:$BE$2&lt;AZ$2))*$DB90:$DM90))),2))</f>
        <v/>
      </c>
      <c r="BA90">
        <f>IF(AO90&lt;=0,0,ROUND(CW90+MIN(DI90,MAX(0,$DN90-SUMPRODUCT((($BR90:$CC90&gt;BY90)+($BR90:$CC90=BY90)*($AT$2:$BE$2&lt;BA$2))*$DB90:$DM90))),2))</f>
        <v/>
      </c>
      <c r="BB90">
        <f>IF(AP90&lt;=0,0,ROUND(CX90+MIN(DJ90,MAX(0,$DN90-SUMPRODUCT((($BR90:$CC90&gt;BZ90)+($BR90:$CC90=BZ90)*($AT$2:$BE$2&lt;BB$2))*$DB90:$DM90))),2))</f>
        <v/>
      </c>
      <c r="BC90">
        <f>IF(AQ90&lt;=0,0,ROUND(CY90+MIN(DK90,MAX(0,$DN90-SUMPRODUCT((($BR90:$CC90&gt;CA90)+($BR90:$CC90=CA90)*($AT$2:$BE$2&lt;BC$2))*$DB90:$DM90))),2))</f>
        <v/>
      </c>
      <c r="BD90">
        <f>IF(AR90&lt;=0,0,ROUND(CZ90+MIN(DL90,MAX(0,$DN90-SUMPRODUCT((($BR90:$CC90&gt;CB90)+($BR90:$CC90=CB90)*($AT$2:$BE$2&lt;BD$2))*$DB90:$DM90))),2))</f>
        <v/>
      </c>
      <c r="BE90">
        <f>IF(AS90&lt;=0,0,ROUND(DA90+MIN(DM90,MAX(0,$DN90-SUMPRODUCT((($BR90:$CC90&gt;CC90)+($BR90:$CC90=CC90)*($AT$2:$BE$2&lt;BE$2))*$DB90:$DM90))),2))</f>
        <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c r="BR90">
        <f>ROUND(IF($A90&lt;=Debts!$M$5,Debts!$X$5,Debts!$Y$5)*100000,0)*1000000+ROUND(Debts!$Y$5*100000,0)</f>
        <v/>
      </c>
      <c r="BS90">
        <f>ROUND(IF($A90&lt;=Debts!$M$6,Debts!$X$6,Debts!$Y$6)*100000,0)*1000000+ROUND(Debts!$Y$6*100000,0)</f>
        <v/>
      </c>
      <c r="BT90">
        <f>ROUND(IF($A90&lt;=Debts!$M$7,Debts!$X$7,Debts!$Y$7)*100000,0)*1000000+ROUND(Debts!$Y$7*100000,0)</f>
        <v/>
      </c>
      <c r="BU90">
        <f>ROUND(IF($A90&lt;=Debts!$M$8,Debts!$X$8,Debts!$Y$8)*100000,0)*1000000+ROUND(Debts!$Y$8*100000,0)</f>
        <v/>
      </c>
      <c r="BV90">
        <f>ROUND(IF($A90&lt;=Debts!$M$9,Debts!$X$9,Debts!$Y$9)*100000,0)*1000000+ROUND(Debts!$Y$9*100000,0)</f>
        <v/>
      </c>
      <c r="BW90">
        <f>ROUND(IF($A90&lt;=Debts!$M$10,Debts!$X$10,Debts!$Y$10)*100000,0)*1000000+ROUND(Debts!$Y$10*100000,0)</f>
        <v/>
      </c>
      <c r="BX90">
        <f>ROUND(IF($A90&lt;=Debts!$M$11,Debts!$X$11,Debts!$Y$11)*100000,0)*1000000+ROUND(Debts!$Y$11*100000,0)</f>
        <v/>
      </c>
      <c r="BY90">
        <f>ROUND(IF($A90&lt;=Debts!$M$12,Debts!$X$12,Debts!$Y$12)*100000,0)*1000000+ROUND(Debts!$Y$12*100000,0)</f>
        <v/>
      </c>
      <c r="BZ90">
        <f>ROUND(IF($A90&lt;=Debts!$M$13,Debts!$X$13,Debts!$Y$13)*100000,0)*1000000+ROUND(Debts!$Y$13*100000,0)</f>
        <v/>
      </c>
      <c r="CA90">
        <f>ROUND(IF($A90&lt;=Debts!$M$14,Debts!$X$14,Debts!$Y$14)*100000,0)*1000000+ROUND(Debts!$Y$14*100000,0)</f>
        <v/>
      </c>
      <c r="CB90">
        <f>ROUND(IF($A90&lt;=Debts!$M$15,Debts!$X$15,Debts!$Y$15)*100000,0)*1000000+ROUND(Debts!$Y$15*100000,0)</f>
        <v/>
      </c>
      <c r="CC90">
        <f>ROUND(IF($A90&lt;=Debts!$M$16,Debts!$X$16,Debts!$Y$16)*100000,0)*1000000+ROUND(Debts!$Y$16*100000,0)</f>
        <v/>
      </c>
      <c r="CD90">
        <f>IF(OR(AH90&lt;=0,Debts!$AC$5=0,$A90&gt;Debts!$M$5),0,MIN(AH90,MAX(0,ROUNDUP(IF(Debts!$X$5=0,(BF89+J90)/(Debts!$M$5-$A90+1),BF89*(Debts!$X$5/12)/(1-(1+Debts!$X$5/12)^(-(Debts!$M$5-$A90+1)))),2)-V90)))</f>
        <v/>
      </c>
      <c r="CE90">
        <f>IF(OR(AI90&lt;=0,Debts!$AC$6=0,$A90&gt;Debts!$M$6),0,MIN(AI90,MAX(0,ROUNDUP(IF(Debts!$X$6=0,(BG89+K90)/(Debts!$M$6-$A90+1),BG89*(Debts!$X$6/12)/(1-(1+Debts!$X$6/12)^(-(Debts!$M$6-$A90+1)))),2)-W90)))</f>
        <v/>
      </c>
      <c r="CF90">
        <f>IF(OR(AJ90&lt;=0,Debts!$AC$7=0,$A90&gt;Debts!$M$7),0,MIN(AJ90,MAX(0,ROUNDUP(IF(Debts!$X$7=0,(BH89+L90)/(Debts!$M$7-$A90+1),BH89*(Debts!$X$7/12)/(1-(1+Debts!$X$7/12)^(-(Debts!$M$7-$A90+1)))),2)-X90)))</f>
        <v/>
      </c>
      <c r="CG90">
        <f>IF(OR(AK90&lt;=0,Debts!$AC$8=0,$A90&gt;Debts!$M$8),0,MIN(AK90,MAX(0,ROUNDUP(IF(Debts!$X$8=0,(BI89+M90)/(Debts!$M$8-$A90+1),BI89*(Debts!$X$8/12)/(1-(1+Debts!$X$8/12)^(-(Debts!$M$8-$A90+1)))),2)-Y90)))</f>
        <v/>
      </c>
      <c r="CH90">
        <f>IF(OR(AL90&lt;=0,Debts!$AC$9=0,$A90&gt;Debts!$M$9),0,MIN(AL90,MAX(0,ROUNDUP(IF(Debts!$X$9=0,(BJ89+N90)/(Debts!$M$9-$A90+1),BJ89*(Debts!$X$9/12)/(1-(1+Debts!$X$9/12)^(-(Debts!$M$9-$A90+1)))),2)-Z90)))</f>
        <v/>
      </c>
      <c r="CI90">
        <f>IF(OR(AM90&lt;=0,Debts!$AC$10=0,$A90&gt;Debts!$M$10),0,MIN(AM90,MAX(0,ROUNDUP(IF(Debts!$X$10=0,(BK89+O90)/(Debts!$M$10-$A90+1),BK89*(Debts!$X$10/12)/(1-(1+Debts!$X$10/12)^(-(Debts!$M$10-$A90+1)))),2)-AA90)))</f>
        <v/>
      </c>
      <c r="CJ90">
        <f>IF(OR(AN90&lt;=0,Debts!$AC$11=0,$A90&gt;Debts!$M$11),0,MIN(AN90,MAX(0,ROUNDUP(IF(Debts!$X$11=0,(BL89+P90)/(Debts!$M$11-$A90+1),BL89*(Debts!$X$11/12)/(1-(1+Debts!$X$11/12)^(-(Debts!$M$11-$A90+1)))),2)-AB90)))</f>
        <v/>
      </c>
      <c r="CK90">
        <f>IF(OR(AO90&lt;=0,Debts!$AC$12=0,$A90&gt;Debts!$M$12),0,MIN(AO90,MAX(0,ROUNDUP(IF(Debts!$X$12=0,(BM89+Q90)/(Debts!$M$12-$A90+1),BM89*(Debts!$X$12/12)/(1-(1+Debts!$X$12/12)^(-(Debts!$M$12-$A90+1)))),2)-AC90)))</f>
        <v/>
      </c>
      <c r="CL90">
        <f>IF(OR(AP90&lt;=0,Debts!$AC$13=0,$A90&gt;Debts!$M$13),0,MIN(AP90,MAX(0,ROUNDUP(IF(Debts!$X$13=0,(BN89+R90)/(Debts!$M$13-$A90+1),BN89*(Debts!$X$13/12)/(1-(1+Debts!$X$13/12)^(-(Debts!$M$13-$A90+1)))),2)-AD90)))</f>
        <v/>
      </c>
      <c r="CM90">
        <f>IF(OR(AQ90&lt;=0,Debts!$AC$14=0,$A90&gt;Debts!$M$14),0,MIN(AQ90,MAX(0,ROUNDUP(IF(Debts!$X$14=0,(BO89+S90)/(Debts!$M$14-$A90+1),BO89*(Debts!$X$14/12)/(1-(1+Debts!$X$14/12)^(-(Debts!$M$14-$A90+1)))),2)-AE90)))</f>
        <v/>
      </c>
      <c r="CN90">
        <f>IF(OR(AR90&lt;=0,Debts!$AC$15=0,$A90&gt;Debts!$M$15),0,MIN(AR90,MAX(0,ROUNDUP(IF(Debts!$X$15=0,(BP89+T90)/(Debts!$M$15-$A90+1),BP89*(Debts!$X$15/12)/(1-(1+Debts!$X$15/12)^(-(Debts!$M$15-$A90+1)))),2)-AF90)))</f>
        <v/>
      </c>
      <c r="CO90">
        <f>IF(OR(AS90&lt;=0,Debts!$AC$16=0,$A90&gt;Debts!$M$16),0,MIN(AS90,MAX(0,ROUNDUP(IF(Debts!$X$16=0,(BQ89+U90)/(Debts!$M$16-$A90+1),BQ89*(Debts!$X$16/12)/(1-(1+Debts!$X$16/12)^(-(Debts!$M$16-$A90+1)))),2)-AG90)))</f>
        <v/>
      </c>
      <c r="CP90">
        <f>IF(CD90&lt;=0,0,ROUND(MIN(CD90,MAX(0,$F90-SUMPRODUCT(($AT$3:$BE$3&lt;AT$3)*$CD90:$CO90))),2))</f>
        <v/>
      </c>
      <c r="CQ90">
        <f>IF(CE90&lt;=0,0,ROUND(MIN(CE90,MAX(0,$F90-SUMPRODUCT(($AT$3:$BE$3&lt;AU$3)*$CD90:$CO90))),2))</f>
        <v/>
      </c>
      <c r="CR90">
        <f>IF(CF90&lt;=0,0,ROUND(MIN(CF90,MAX(0,$F90-SUMPRODUCT(($AT$3:$BE$3&lt;AV$3)*$CD90:$CO90))),2))</f>
        <v/>
      </c>
      <c r="CS90">
        <f>IF(CG90&lt;=0,0,ROUND(MIN(CG90,MAX(0,$F90-SUMPRODUCT(($AT$3:$BE$3&lt;AW$3)*$CD90:$CO90))),2))</f>
        <v/>
      </c>
      <c r="CT90">
        <f>IF(CH90&lt;=0,0,ROUND(MIN(CH90,MAX(0,$F90-SUMPRODUCT(($AT$3:$BE$3&lt;AX$3)*$CD90:$CO90))),2))</f>
        <v/>
      </c>
      <c r="CU90">
        <f>IF(CI90&lt;=0,0,ROUND(MIN(CI90,MAX(0,$F90-SUMPRODUCT(($AT$3:$BE$3&lt;AY$3)*$CD90:$CO90))),2))</f>
        <v/>
      </c>
      <c r="CV90">
        <f>IF(CJ90&lt;=0,0,ROUND(MIN(CJ90,MAX(0,$F90-SUMPRODUCT(($AT$3:$BE$3&lt;AZ$3)*$CD90:$CO90))),2))</f>
        <v/>
      </c>
      <c r="CW90">
        <f>IF(CK90&lt;=0,0,ROUND(MIN(CK90,MAX(0,$F90-SUMPRODUCT(($AT$3:$BE$3&lt;BA$3)*$CD90:$CO90))),2))</f>
        <v/>
      </c>
      <c r="CX90">
        <f>IF(CL90&lt;=0,0,ROUND(MIN(CL90,MAX(0,$F90-SUMPRODUCT(($AT$3:$BE$3&lt;BB$3)*$CD90:$CO90))),2))</f>
        <v/>
      </c>
      <c r="CY90">
        <f>IF(CM90&lt;=0,0,ROUND(MIN(CM90,MAX(0,$F90-SUMPRODUCT(($AT$3:$BE$3&lt;BC$3)*$CD90:$CO90))),2))</f>
        <v/>
      </c>
      <c r="CZ90">
        <f>IF(CN90&lt;=0,0,ROUND(MIN(CN90,MAX(0,$F90-SUMPRODUCT(($AT$3:$BE$3&lt;BD$3)*$CD90:$CO90))),2))</f>
        <v/>
      </c>
      <c r="DA90">
        <f>IF(CO90&lt;=0,0,ROUND(MIN(CO90,MAX(0,$F90-SUMPRODUCT(($AT$3:$BE$3&lt;BE$3)*$CD90:$CO90))),2))</f>
        <v/>
      </c>
      <c r="DB90">
        <f>ROUND(AH90-CP90,2)</f>
        <v/>
      </c>
      <c r="DC90">
        <f>ROUND(AI90-CQ90,2)</f>
        <v/>
      </c>
      <c r="DD90">
        <f>ROUND(AJ90-CR90,2)</f>
        <v/>
      </c>
      <c r="DE90">
        <f>ROUND(AK90-CS90,2)</f>
        <v/>
      </c>
      <c r="DF90">
        <f>ROUND(AL90-CT90,2)</f>
        <v/>
      </c>
      <c r="DG90">
        <f>ROUND(AM90-CU90,2)</f>
        <v/>
      </c>
      <c r="DH90">
        <f>ROUND(AN90-CV90,2)</f>
        <v/>
      </c>
      <c r="DI90">
        <f>ROUND(AO90-CW90,2)</f>
        <v/>
      </c>
      <c r="DJ90">
        <f>ROUND(AP90-CX90,2)</f>
        <v/>
      </c>
      <c r="DK90">
        <f>ROUND(AQ90-CY90,2)</f>
        <v/>
      </c>
      <c r="DL90">
        <f>ROUND(AR90-CZ90,2)</f>
        <v/>
      </c>
      <c r="DM90">
        <f>ROUND(AS90-DA90,2)</f>
        <v/>
      </c>
      <c r="DN90">
        <f>MAX(0,ROUND($F90-SUM(CP90:DA90),2))</f>
        <v/>
      </c>
    </row>
    <row r="91">
      <c r="A91" t="n">
        <v>86</v>
      </c>
      <c r="B91" s="29">
        <f>Months!B91</f>
        <v/>
      </c>
      <c r="C91">
        <f>Months!C91</f>
        <v/>
      </c>
      <c r="D91">
        <f>Months!D91</f>
        <v/>
      </c>
      <c r="E91">
        <f>SUM(V91:AG91)</f>
        <v/>
      </c>
      <c r="F91">
        <f>MAX(0,ROUND(C91+D91-E91,2))</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f>IF(AH91&lt;=0,0,ROUND(CP91+MIN(DB91,MAX(0,$DN91-SUMPRODUCT((($BR91:$CC91&gt;BR91)+($BR91:$CC91=BR91)*($AT$2:$BE$2&lt;AT$2))*$DB91:$DM91))),2))</f>
        <v/>
      </c>
      <c r="AU91">
        <f>IF(AI91&lt;=0,0,ROUND(CQ91+MIN(DC91,MAX(0,$DN91-SUMPRODUCT((($BR91:$CC91&gt;BS91)+($BR91:$CC91=BS91)*($AT$2:$BE$2&lt;AU$2))*$DB91:$DM91))),2))</f>
        <v/>
      </c>
      <c r="AV91">
        <f>IF(AJ91&lt;=0,0,ROUND(CR91+MIN(DD91,MAX(0,$DN91-SUMPRODUCT((($BR91:$CC91&gt;BT91)+($BR91:$CC91=BT91)*($AT$2:$BE$2&lt;AV$2))*$DB91:$DM91))),2))</f>
        <v/>
      </c>
      <c r="AW91">
        <f>IF(AK91&lt;=0,0,ROUND(CS91+MIN(DE91,MAX(0,$DN91-SUMPRODUCT((($BR91:$CC91&gt;BU91)+($BR91:$CC91=BU91)*($AT$2:$BE$2&lt;AW$2))*$DB91:$DM91))),2))</f>
        <v/>
      </c>
      <c r="AX91">
        <f>IF(AL91&lt;=0,0,ROUND(CT91+MIN(DF91,MAX(0,$DN91-SUMPRODUCT((($BR91:$CC91&gt;BV91)+($BR91:$CC91=BV91)*($AT$2:$BE$2&lt;AX$2))*$DB91:$DM91))),2))</f>
        <v/>
      </c>
      <c r="AY91">
        <f>IF(AM91&lt;=0,0,ROUND(CU91+MIN(DG91,MAX(0,$DN91-SUMPRODUCT((($BR91:$CC91&gt;BW91)+($BR91:$CC91=BW91)*($AT$2:$BE$2&lt;AY$2))*$DB91:$DM91))),2))</f>
        <v/>
      </c>
      <c r="AZ91">
        <f>IF(AN91&lt;=0,0,ROUND(CV91+MIN(DH91,MAX(0,$DN91-SUMPRODUCT((($BR91:$CC91&gt;BX91)+($BR91:$CC91=BX91)*($AT$2:$BE$2&lt;AZ$2))*$DB91:$DM91))),2))</f>
        <v/>
      </c>
      <c r="BA91">
        <f>IF(AO91&lt;=0,0,ROUND(CW91+MIN(DI91,MAX(0,$DN91-SUMPRODUCT((($BR91:$CC91&gt;BY91)+($BR91:$CC91=BY91)*($AT$2:$BE$2&lt;BA$2))*$DB91:$DM91))),2))</f>
        <v/>
      </c>
      <c r="BB91">
        <f>IF(AP91&lt;=0,0,ROUND(CX91+MIN(DJ91,MAX(0,$DN91-SUMPRODUCT((($BR91:$CC91&gt;BZ91)+($BR91:$CC91=BZ91)*($AT$2:$BE$2&lt;BB$2))*$DB91:$DM91))),2))</f>
        <v/>
      </c>
      <c r="BC91">
        <f>IF(AQ91&lt;=0,0,ROUND(CY91+MIN(DK91,MAX(0,$DN91-SUMPRODUCT((($BR91:$CC91&gt;CA91)+($BR91:$CC91=CA91)*($AT$2:$BE$2&lt;BC$2))*$DB91:$DM91))),2))</f>
        <v/>
      </c>
      <c r="BD91">
        <f>IF(AR91&lt;=0,0,ROUND(CZ91+MIN(DL91,MAX(0,$DN91-SUMPRODUCT((($BR91:$CC91&gt;CB91)+($BR91:$CC91=CB91)*($AT$2:$BE$2&lt;BD$2))*$DB91:$DM91))),2))</f>
        <v/>
      </c>
      <c r="BE91">
        <f>IF(AS91&lt;=0,0,ROUND(DA91+MIN(DM91,MAX(0,$DN91-SUMPRODUCT((($BR91:$CC91&gt;CC91)+($BR91:$CC91=CC91)*($AT$2:$BE$2&lt;BE$2))*$DB91:$DM91))),2))</f>
        <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c r="BR91">
        <f>ROUND(IF($A91&lt;=Debts!$M$5,Debts!$X$5,Debts!$Y$5)*100000,0)*1000000+ROUND(Debts!$Y$5*100000,0)</f>
        <v/>
      </c>
      <c r="BS91">
        <f>ROUND(IF($A91&lt;=Debts!$M$6,Debts!$X$6,Debts!$Y$6)*100000,0)*1000000+ROUND(Debts!$Y$6*100000,0)</f>
        <v/>
      </c>
      <c r="BT91">
        <f>ROUND(IF($A91&lt;=Debts!$M$7,Debts!$X$7,Debts!$Y$7)*100000,0)*1000000+ROUND(Debts!$Y$7*100000,0)</f>
        <v/>
      </c>
      <c r="BU91">
        <f>ROUND(IF($A91&lt;=Debts!$M$8,Debts!$X$8,Debts!$Y$8)*100000,0)*1000000+ROUND(Debts!$Y$8*100000,0)</f>
        <v/>
      </c>
      <c r="BV91">
        <f>ROUND(IF($A91&lt;=Debts!$M$9,Debts!$X$9,Debts!$Y$9)*100000,0)*1000000+ROUND(Debts!$Y$9*100000,0)</f>
        <v/>
      </c>
      <c r="BW91">
        <f>ROUND(IF($A91&lt;=Debts!$M$10,Debts!$X$10,Debts!$Y$10)*100000,0)*1000000+ROUND(Debts!$Y$10*100000,0)</f>
        <v/>
      </c>
      <c r="BX91">
        <f>ROUND(IF($A91&lt;=Debts!$M$11,Debts!$X$11,Debts!$Y$11)*100000,0)*1000000+ROUND(Debts!$Y$11*100000,0)</f>
        <v/>
      </c>
      <c r="BY91">
        <f>ROUND(IF($A91&lt;=Debts!$M$12,Debts!$X$12,Debts!$Y$12)*100000,0)*1000000+ROUND(Debts!$Y$12*100000,0)</f>
        <v/>
      </c>
      <c r="BZ91">
        <f>ROUND(IF($A91&lt;=Debts!$M$13,Debts!$X$13,Debts!$Y$13)*100000,0)*1000000+ROUND(Debts!$Y$13*100000,0)</f>
        <v/>
      </c>
      <c r="CA91">
        <f>ROUND(IF($A91&lt;=Debts!$M$14,Debts!$X$14,Debts!$Y$14)*100000,0)*1000000+ROUND(Debts!$Y$14*100000,0)</f>
        <v/>
      </c>
      <c r="CB91">
        <f>ROUND(IF($A91&lt;=Debts!$M$15,Debts!$X$15,Debts!$Y$15)*100000,0)*1000000+ROUND(Debts!$Y$15*100000,0)</f>
        <v/>
      </c>
      <c r="CC91">
        <f>ROUND(IF($A91&lt;=Debts!$M$16,Debts!$X$16,Debts!$Y$16)*100000,0)*1000000+ROUND(Debts!$Y$16*100000,0)</f>
        <v/>
      </c>
      <c r="CD91">
        <f>IF(OR(AH91&lt;=0,Debts!$AC$5=0,$A91&gt;Debts!$M$5),0,MIN(AH91,MAX(0,ROUNDUP(IF(Debts!$X$5=0,(BF90+J91)/(Debts!$M$5-$A91+1),BF90*(Debts!$X$5/12)/(1-(1+Debts!$X$5/12)^(-(Debts!$M$5-$A91+1)))),2)-V91)))</f>
        <v/>
      </c>
      <c r="CE91">
        <f>IF(OR(AI91&lt;=0,Debts!$AC$6=0,$A91&gt;Debts!$M$6),0,MIN(AI91,MAX(0,ROUNDUP(IF(Debts!$X$6=0,(BG90+K91)/(Debts!$M$6-$A91+1),BG90*(Debts!$X$6/12)/(1-(1+Debts!$X$6/12)^(-(Debts!$M$6-$A91+1)))),2)-W91)))</f>
        <v/>
      </c>
      <c r="CF91">
        <f>IF(OR(AJ91&lt;=0,Debts!$AC$7=0,$A91&gt;Debts!$M$7),0,MIN(AJ91,MAX(0,ROUNDUP(IF(Debts!$X$7=0,(BH90+L91)/(Debts!$M$7-$A91+1),BH90*(Debts!$X$7/12)/(1-(1+Debts!$X$7/12)^(-(Debts!$M$7-$A91+1)))),2)-X91)))</f>
        <v/>
      </c>
      <c r="CG91">
        <f>IF(OR(AK91&lt;=0,Debts!$AC$8=0,$A91&gt;Debts!$M$8),0,MIN(AK91,MAX(0,ROUNDUP(IF(Debts!$X$8=0,(BI90+M91)/(Debts!$M$8-$A91+1),BI90*(Debts!$X$8/12)/(1-(1+Debts!$X$8/12)^(-(Debts!$M$8-$A91+1)))),2)-Y91)))</f>
        <v/>
      </c>
      <c r="CH91">
        <f>IF(OR(AL91&lt;=0,Debts!$AC$9=0,$A91&gt;Debts!$M$9),0,MIN(AL91,MAX(0,ROUNDUP(IF(Debts!$X$9=0,(BJ90+N91)/(Debts!$M$9-$A91+1),BJ90*(Debts!$X$9/12)/(1-(1+Debts!$X$9/12)^(-(Debts!$M$9-$A91+1)))),2)-Z91)))</f>
        <v/>
      </c>
      <c r="CI91">
        <f>IF(OR(AM91&lt;=0,Debts!$AC$10=0,$A91&gt;Debts!$M$10),0,MIN(AM91,MAX(0,ROUNDUP(IF(Debts!$X$10=0,(BK90+O91)/(Debts!$M$10-$A91+1),BK90*(Debts!$X$10/12)/(1-(1+Debts!$X$10/12)^(-(Debts!$M$10-$A91+1)))),2)-AA91)))</f>
        <v/>
      </c>
      <c r="CJ91">
        <f>IF(OR(AN91&lt;=0,Debts!$AC$11=0,$A91&gt;Debts!$M$11),0,MIN(AN91,MAX(0,ROUNDUP(IF(Debts!$X$11=0,(BL90+P91)/(Debts!$M$11-$A91+1),BL90*(Debts!$X$11/12)/(1-(1+Debts!$X$11/12)^(-(Debts!$M$11-$A91+1)))),2)-AB91)))</f>
        <v/>
      </c>
      <c r="CK91">
        <f>IF(OR(AO91&lt;=0,Debts!$AC$12=0,$A91&gt;Debts!$M$12),0,MIN(AO91,MAX(0,ROUNDUP(IF(Debts!$X$12=0,(BM90+Q91)/(Debts!$M$12-$A91+1),BM90*(Debts!$X$12/12)/(1-(1+Debts!$X$12/12)^(-(Debts!$M$12-$A91+1)))),2)-AC91)))</f>
        <v/>
      </c>
      <c r="CL91">
        <f>IF(OR(AP91&lt;=0,Debts!$AC$13=0,$A91&gt;Debts!$M$13),0,MIN(AP91,MAX(0,ROUNDUP(IF(Debts!$X$13=0,(BN90+R91)/(Debts!$M$13-$A91+1),BN90*(Debts!$X$13/12)/(1-(1+Debts!$X$13/12)^(-(Debts!$M$13-$A91+1)))),2)-AD91)))</f>
        <v/>
      </c>
      <c r="CM91">
        <f>IF(OR(AQ91&lt;=0,Debts!$AC$14=0,$A91&gt;Debts!$M$14),0,MIN(AQ91,MAX(0,ROUNDUP(IF(Debts!$X$14=0,(BO90+S91)/(Debts!$M$14-$A91+1),BO90*(Debts!$X$14/12)/(1-(1+Debts!$X$14/12)^(-(Debts!$M$14-$A91+1)))),2)-AE91)))</f>
        <v/>
      </c>
      <c r="CN91">
        <f>IF(OR(AR91&lt;=0,Debts!$AC$15=0,$A91&gt;Debts!$M$15),0,MIN(AR91,MAX(0,ROUNDUP(IF(Debts!$X$15=0,(BP90+T91)/(Debts!$M$15-$A91+1),BP90*(Debts!$X$15/12)/(1-(1+Debts!$X$15/12)^(-(Debts!$M$15-$A91+1)))),2)-AF91)))</f>
        <v/>
      </c>
      <c r="CO91">
        <f>IF(OR(AS91&lt;=0,Debts!$AC$16=0,$A91&gt;Debts!$M$16),0,MIN(AS91,MAX(0,ROUNDUP(IF(Debts!$X$16=0,(BQ90+U91)/(Debts!$M$16-$A91+1),BQ90*(Debts!$X$16/12)/(1-(1+Debts!$X$16/12)^(-(Debts!$M$16-$A91+1)))),2)-AG91)))</f>
        <v/>
      </c>
      <c r="CP91">
        <f>IF(CD91&lt;=0,0,ROUND(MIN(CD91,MAX(0,$F91-SUMPRODUCT(($AT$3:$BE$3&lt;AT$3)*$CD91:$CO91))),2))</f>
        <v/>
      </c>
      <c r="CQ91">
        <f>IF(CE91&lt;=0,0,ROUND(MIN(CE91,MAX(0,$F91-SUMPRODUCT(($AT$3:$BE$3&lt;AU$3)*$CD91:$CO91))),2))</f>
        <v/>
      </c>
      <c r="CR91">
        <f>IF(CF91&lt;=0,0,ROUND(MIN(CF91,MAX(0,$F91-SUMPRODUCT(($AT$3:$BE$3&lt;AV$3)*$CD91:$CO91))),2))</f>
        <v/>
      </c>
      <c r="CS91">
        <f>IF(CG91&lt;=0,0,ROUND(MIN(CG91,MAX(0,$F91-SUMPRODUCT(($AT$3:$BE$3&lt;AW$3)*$CD91:$CO91))),2))</f>
        <v/>
      </c>
      <c r="CT91">
        <f>IF(CH91&lt;=0,0,ROUND(MIN(CH91,MAX(0,$F91-SUMPRODUCT(($AT$3:$BE$3&lt;AX$3)*$CD91:$CO91))),2))</f>
        <v/>
      </c>
      <c r="CU91">
        <f>IF(CI91&lt;=0,0,ROUND(MIN(CI91,MAX(0,$F91-SUMPRODUCT(($AT$3:$BE$3&lt;AY$3)*$CD91:$CO91))),2))</f>
        <v/>
      </c>
      <c r="CV91">
        <f>IF(CJ91&lt;=0,0,ROUND(MIN(CJ91,MAX(0,$F91-SUMPRODUCT(($AT$3:$BE$3&lt;AZ$3)*$CD91:$CO91))),2))</f>
        <v/>
      </c>
      <c r="CW91">
        <f>IF(CK91&lt;=0,0,ROUND(MIN(CK91,MAX(0,$F91-SUMPRODUCT(($AT$3:$BE$3&lt;BA$3)*$CD91:$CO91))),2))</f>
        <v/>
      </c>
      <c r="CX91">
        <f>IF(CL91&lt;=0,0,ROUND(MIN(CL91,MAX(0,$F91-SUMPRODUCT(($AT$3:$BE$3&lt;BB$3)*$CD91:$CO91))),2))</f>
        <v/>
      </c>
      <c r="CY91">
        <f>IF(CM91&lt;=0,0,ROUND(MIN(CM91,MAX(0,$F91-SUMPRODUCT(($AT$3:$BE$3&lt;BC$3)*$CD91:$CO91))),2))</f>
        <v/>
      </c>
      <c r="CZ91">
        <f>IF(CN91&lt;=0,0,ROUND(MIN(CN91,MAX(0,$F91-SUMPRODUCT(($AT$3:$BE$3&lt;BD$3)*$CD91:$CO91))),2))</f>
        <v/>
      </c>
      <c r="DA91">
        <f>IF(CO91&lt;=0,0,ROUND(MIN(CO91,MAX(0,$F91-SUMPRODUCT(($AT$3:$BE$3&lt;BE$3)*$CD91:$CO91))),2))</f>
        <v/>
      </c>
      <c r="DB91">
        <f>ROUND(AH91-CP91,2)</f>
        <v/>
      </c>
      <c r="DC91">
        <f>ROUND(AI91-CQ91,2)</f>
        <v/>
      </c>
      <c r="DD91">
        <f>ROUND(AJ91-CR91,2)</f>
        <v/>
      </c>
      <c r="DE91">
        <f>ROUND(AK91-CS91,2)</f>
        <v/>
      </c>
      <c r="DF91">
        <f>ROUND(AL91-CT91,2)</f>
        <v/>
      </c>
      <c r="DG91">
        <f>ROUND(AM91-CU91,2)</f>
        <v/>
      </c>
      <c r="DH91">
        <f>ROUND(AN91-CV91,2)</f>
        <v/>
      </c>
      <c r="DI91">
        <f>ROUND(AO91-CW91,2)</f>
        <v/>
      </c>
      <c r="DJ91">
        <f>ROUND(AP91-CX91,2)</f>
        <v/>
      </c>
      <c r="DK91">
        <f>ROUND(AQ91-CY91,2)</f>
        <v/>
      </c>
      <c r="DL91">
        <f>ROUND(AR91-CZ91,2)</f>
        <v/>
      </c>
      <c r="DM91">
        <f>ROUND(AS91-DA91,2)</f>
        <v/>
      </c>
      <c r="DN91">
        <f>MAX(0,ROUND($F91-SUM(CP91:DA91),2))</f>
        <v/>
      </c>
    </row>
    <row r="92">
      <c r="A92" t="n">
        <v>87</v>
      </c>
      <c r="B92" s="29">
        <f>Months!B92</f>
        <v/>
      </c>
      <c r="C92">
        <f>Months!C92</f>
        <v/>
      </c>
      <c r="D92">
        <f>Months!D92</f>
        <v/>
      </c>
      <c r="E92">
        <f>SUM(V92:AG92)</f>
        <v/>
      </c>
      <c r="F92">
        <f>MAX(0,ROUND(C92+D92-E92,2))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f>IF(AH92&lt;=0,0,ROUND(CP92+MIN(DB92,MAX(0,$DN92-SUMPRODUCT((($BR92:$CC92&gt;BR92)+($BR92:$CC92=BR92)*($AT$2:$BE$2&lt;AT$2))*$DB92:$DM92))),2))</f>
        <v/>
      </c>
      <c r="AU92">
        <f>IF(AI92&lt;=0,0,ROUND(CQ92+MIN(DC92,MAX(0,$DN92-SUMPRODUCT((($BR92:$CC92&gt;BS92)+($BR92:$CC92=BS92)*($AT$2:$BE$2&lt;AU$2))*$DB92:$DM92))),2))</f>
        <v/>
      </c>
      <c r="AV92">
        <f>IF(AJ92&lt;=0,0,ROUND(CR92+MIN(DD92,MAX(0,$DN92-SUMPRODUCT((($BR92:$CC92&gt;BT92)+($BR92:$CC92=BT92)*($AT$2:$BE$2&lt;AV$2))*$DB92:$DM92))),2))</f>
        <v/>
      </c>
      <c r="AW92">
        <f>IF(AK92&lt;=0,0,ROUND(CS92+MIN(DE92,MAX(0,$DN92-SUMPRODUCT((($BR92:$CC92&gt;BU92)+($BR92:$CC92=BU92)*($AT$2:$BE$2&lt;AW$2))*$DB92:$DM92))),2))</f>
        <v/>
      </c>
      <c r="AX92">
        <f>IF(AL92&lt;=0,0,ROUND(CT92+MIN(DF92,MAX(0,$DN92-SUMPRODUCT((($BR92:$CC92&gt;BV92)+($BR92:$CC92=BV92)*($AT$2:$BE$2&lt;AX$2))*$DB92:$DM92))),2))</f>
        <v/>
      </c>
      <c r="AY92">
        <f>IF(AM92&lt;=0,0,ROUND(CU92+MIN(DG92,MAX(0,$DN92-SUMPRODUCT((($BR92:$CC92&gt;BW92)+($BR92:$CC92=BW92)*($AT$2:$BE$2&lt;AY$2))*$DB92:$DM92))),2))</f>
        <v/>
      </c>
      <c r="AZ92">
        <f>IF(AN92&lt;=0,0,ROUND(CV92+MIN(DH92,MAX(0,$DN92-SUMPRODUCT((($BR92:$CC92&gt;BX92)+($BR92:$CC92=BX92)*($AT$2:$BE$2&lt;AZ$2))*$DB92:$DM92))),2))</f>
        <v/>
      </c>
      <c r="BA92">
        <f>IF(AO92&lt;=0,0,ROUND(CW92+MIN(DI92,MAX(0,$DN92-SUMPRODUCT((($BR92:$CC92&gt;BY92)+($BR92:$CC92=BY92)*($AT$2:$BE$2&lt;BA$2))*$DB92:$DM92))),2))</f>
        <v/>
      </c>
      <c r="BB92">
        <f>IF(AP92&lt;=0,0,ROUND(CX92+MIN(DJ92,MAX(0,$DN92-SUMPRODUCT((($BR92:$CC92&gt;BZ92)+($BR92:$CC92=BZ92)*($AT$2:$BE$2&lt;BB$2))*$DB92:$DM92))),2))</f>
        <v/>
      </c>
      <c r="BC92">
        <f>IF(AQ92&lt;=0,0,ROUND(CY92+MIN(DK92,MAX(0,$DN92-SUMPRODUCT((($BR92:$CC92&gt;CA92)+($BR92:$CC92=CA92)*($AT$2:$BE$2&lt;BC$2))*$DB92:$DM92))),2))</f>
        <v/>
      </c>
      <c r="BD92">
        <f>IF(AR92&lt;=0,0,ROUND(CZ92+MIN(DL92,MAX(0,$DN92-SUMPRODUCT((($BR92:$CC92&gt;CB92)+($BR92:$CC92=CB92)*($AT$2:$BE$2&lt;BD$2))*$DB92:$DM92))),2))</f>
        <v/>
      </c>
      <c r="BE92">
        <f>IF(AS92&lt;=0,0,ROUND(DA92+MIN(DM92,MAX(0,$DN92-SUMPRODUCT((($BR92:$CC92&gt;CC92)+($BR92:$CC92=CC92)*($AT$2:$BE$2&lt;BE$2))*$DB92:$DM92))),2))</f>
        <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c r="BR92">
        <f>ROUND(IF($A92&lt;=Debts!$M$5,Debts!$X$5,Debts!$Y$5)*100000,0)*1000000+ROUND(Debts!$Y$5*100000,0)</f>
        <v/>
      </c>
      <c r="BS92">
        <f>ROUND(IF($A92&lt;=Debts!$M$6,Debts!$X$6,Debts!$Y$6)*100000,0)*1000000+ROUND(Debts!$Y$6*100000,0)</f>
        <v/>
      </c>
      <c r="BT92">
        <f>ROUND(IF($A92&lt;=Debts!$M$7,Debts!$X$7,Debts!$Y$7)*100000,0)*1000000+ROUND(Debts!$Y$7*100000,0)</f>
        <v/>
      </c>
      <c r="BU92">
        <f>ROUND(IF($A92&lt;=Debts!$M$8,Debts!$X$8,Debts!$Y$8)*100000,0)*1000000+ROUND(Debts!$Y$8*100000,0)</f>
        <v/>
      </c>
      <c r="BV92">
        <f>ROUND(IF($A92&lt;=Debts!$M$9,Debts!$X$9,Debts!$Y$9)*100000,0)*1000000+ROUND(Debts!$Y$9*100000,0)</f>
        <v/>
      </c>
      <c r="BW92">
        <f>ROUND(IF($A92&lt;=Debts!$M$10,Debts!$X$10,Debts!$Y$10)*100000,0)*1000000+ROUND(Debts!$Y$10*100000,0)</f>
        <v/>
      </c>
      <c r="BX92">
        <f>ROUND(IF($A92&lt;=Debts!$M$11,Debts!$X$11,Debts!$Y$11)*100000,0)*1000000+ROUND(Debts!$Y$11*100000,0)</f>
        <v/>
      </c>
      <c r="BY92">
        <f>ROUND(IF($A92&lt;=Debts!$M$12,Debts!$X$12,Debts!$Y$12)*100000,0)*1000000+ROUND(Debts!$Y$12*100000,0)</f>
        <v/>
      </c>
      <c r="BZ92">
        <f>ROUND(IF($A92&lt;=Debts!$M$13,Debts!$X$13,Debts!$Y$13)*100000,0)*1000000+ROUND(Debts!$Y$13*100000,0)</f>
        <v/>
      </c>
      <c r="CA92">
        <f>ROUND(IF($A92&lt;=Debts!$M$14,Debts!$X$14,Debts!$Y$14)*100000,0)*1000000+ROUND(Debts!$Y$14*100000,0)</f>
        <v/>
      </c>
      <c r="CB92">
        <f>ROUND(IF($A92&lt;=Debts!$M$15,Debts!$X$15,Debts!$Y$15)*100000,0)*1000000+ROUND(Debts!$Y$15*100000,0)</f>
        <v/>
      </c>
      <c r="CC92">
        <f>ROUND(IF($A92&lt;=Debts!$M$16,Debts!$X$16,Debts!$Y$16)*100000,0)*1000000+ROUND(Debts!$Y$16*100000,0)</f>
        <v/>
      </c>
      <c r="CD92">
        <f>IF(OR(AH92&lt;=0,Debts!$AC$5=0,$A92&gt;Debts!$M$5),0,MIN(AH92,MAX(0,ROUNDUP(IF(Debts!$X$5=0,(BF91+J92)/(Debts!$M$5-$A92+1),BF91*(Debts!$X$5/12)/(1-(1+Debts!$X$5/12)^(-(Debts!$M$5-$A92+1)))),2)-V92)))</f>
        <v/>
      </c>
      <c r="CE92">
        <f>IF(OR(AI92&lt;=0,Debts!$AC$6=0,$A92&gt;Debts!$M$6),0,MIN(AI92,MAX(0,ROUNDUP(IF(Debts!$X$6=0,(BG91+K92)/(Debts!$M$6-$A92+1),BG91*(Debts!$X$6/12)/(1-(1+Debts!$X$6/12)^(-(Debts!$M$6-$A92+1)))),2)-W92)))</f>
        <v/>
      </c>
      <c r="CF92">
        <f>IF(OR(AJ92&lt;=0,Debts!$AC$7=0,$A92&gt;Debts!$M$7),0,MIN(AJ92,MAX(0,ROUNDUP(IF(Debts!$X$7=0,(BH91+L92)/(Debts!$M$7-$A92+1),BH91*(Debts!$X$7/12)/(1-(1+Debts!$X$7/12)^(-(Debts!$M$7-$A92+1)))),2)-X92)))</f>
        <v/>
      </c>
      <c r="CG92">
        <f>IF(OR(AK92&lt;=0,Debts!$AC$8=0,$A92&gt;Debts!$M$8),0,MIN(AK92,MAX(0,ROUNDUP(IF(Debts!$X$8=0,(BI91+M92)/(Debts!$M$8-$A92+1),BI91*(Debts!$X$8/12)/(1-(1+Debts!$X$8/12)^(-(Debts!$M$8-$A92+1)))),2)-Y92)))</f>
        <v/>
      </c>
      <c r="CH92">
        <f>IF(OR(AL92&lt;=0,Debts!$AC$9=0,$A92&gt;Debts!$M$9),0,MIN(AL92,MAX(0,ROUNDUP(IF(Debts!$X$9=0,(BJ91+N92)/(Debts!$M$9-$A92+1),BJ91*(Debts!$X$9/12)/(1-(1+Debts!$X$9/12)^(-(Debts!$M$9-$A92+1)))),2)-Z92)))</f>
        <v/>
      </c>
      <c r="CI92">
        <f>IF(OR(AM92&lt;=0,Debts!$AC$10=0,$A92&gt;Debts!$M$10),0,MIN(AM92,MAX(0,ROUNDUP(IF(Debts!$X$10=0,(BK91+O92)/(Debts!$M$10-$A92+1),BK91*(Debts!$X$10/12)/(1-(1+Debts!$X$10/12)^(-(Debts!$M$10-$A92+1)))),2)-AA92)))</f>
        <v/>
      </c>
      <c r="CJ92">
        <f>IF(OR(AN92&lt;=0,Debts!$AC$11=0,$A92&gt;Debts!$M$11),0,MIN(AN92,MAX(0,ROUNDUP(IF(Debts!$X$11=0,(BL91+P92)/(Debts!$M$11-$A92+1),BL91*(Debts!$X$11/12)/(1-(1+Debts!$X$11/12)^(-(Debts!$M$11-$A92+1)))),2)-AB92)))</f>
        <v/>
      </c>
      <c r="CK92">
        <f>IF(OR(AO92&lt;=0,Debts!$AC$12=0,$A92&gt;Debts!$M$12),0,MIN(AO92,MAX(0,ROUNDUP(IF(Debts!$X$12=0,(BM91+Q92)/(Debts!$M$12-$A92+1),BM91*(Debts!$X$12/12)/(1-(1+Debts!$X$12/12)^(-(Debts!$M$12-$A92+1)))),2)-AC92)))</f>
        <v/>
      </c>
      <c r="CL92">
        <f>IF(OR(AP92&lt;=0,Debts!$AC$13=0,$A92&gt;Debts!$M$13),0,MIN(AP92,MAX(0,ROUNDUP(IF(Debts!$X$13=0,(BN91+R92)/(Debts!$M$13-$A92+1),BN91*(Debts!$X$13/12)/(1-(1+Debts!$X$13/12)^(-(Debts!$M$13-$A92+1)))),2)-AD92)))</f>
        <v/>
      </c>
      <c r="CM92">
        <f>IF(OR(AQ92&lt;=0,Debts!$AC$14=0,$A92&gt;Debts!$M$14),0,MIN(AQ92,MAX(0,ROUNDUP(IF(Debts!$X$14=0,(BO91+S92)/(Debts!$M$14-$A92+1),BO91*(Debts!$X$14/12)/(1-(1+Debts!$X$14/12)^(-(Debts!$M$14-$A92+1)))),2)-AE92)))</f>
        <v/>
      </c>
      <c r="CN92">
        <f>IF(OR(AR92&lt;=0,Debts!$AC$15=0,$A92&gt;Debts!$M$15),0,MIN(AR92,MAX(0,ROUNDUP(IF(Debts!$X$15=0,(BP91+T92)/(Debts!$M$15-$A92+1),BP91*(Debts!$X$15/12)/(1-(1+Debts!$X$15/12)^(-(Debts!$M$15-$A92+1)))),2)-AF92)))</f>
        <v/>
      </c>
      <c r="CO92">
        <f>IF(OR(AS92&lt;=0,Debts!$AC$16=0,$A92&gt;Debts!$M$16),0,MIN(AS92,MAX(0,ROUNDUP(IF(Debts!$X$16=0,(BQ91+U92)/(Debts!$M$16-$A92+1),BQ91*(Debts!$X$16/12)/(1-(1+Debts!$X$16/12)^(-(Debts!$M$16-$A92+1)))),2)-AG92)))</f>
        <v/>
      </c>
      <c r="CP92">
        <f>IF(CD92&lt;=0,0,ROUND(MIN(CD92,MAX(0,$F92-SUMPRODUCT(($AT$3:$BE$3&lt;AT$3)*$CD92:$CO92))),2))</f>
        <v/>
      </c>
      <c r="CQ92">
        <f>IF(CE92&lt;=0,0,ROUND(MIN(CE92,MAX(0,$F92-SUMPRODUCT(($AT$3:$BE$3&lt;AU$3)*$CD92:$CO92))),2))</f>
        <v/>
      </c>
      <c r="CR92">
        <f>IF(CF92&lt;=0,0,ROUND(MIN(CF92,MAX(0,$F92-SUMPRODUCT(($AT$3:$BE$3&lt;AV$3)*$CD92:$CO92))),2))</f>
        <v/>
      </c>
      <c r="CS92">
        <f>IF(CG92&lt;=0,0,ROUND(MIN(CG92,MAX(0,$F92-SUMPRODUCT(($AT$3:$BE$3&lt;AW$3)*$CD92:$CO92))),2))</f>
        <v/>
      </c>
      <c r="CT92">
        <f>IF(CH92&lt;=0,0,ROUND(MIN(CH92,MAX(0,$F92-SUMPRODUCT(($AT$3:$BE$3&lt;AX$3)*$CD92:$CO92))),2))</f>
        <v/>
      </c>
      <c r="CU92">
        <f>IF(CI92&lt;=0,0,ROUND(MIN(CI92,MAX(0,$F92-SUMPRODUCT(($AT$3:$BE$3&lt;AY$3)*$CD92:$CO92))),2))</f>
        <v/>
      </c>
      <c r="CV92">
        <f>IF(CJ92&lt;=0,0,ROUND(MIN(CJ92,MAX(0,$F92-SUMPRODUCT(($AT$3:$BE$3&lt;AZ$3)*$CD92:$CO92))),2))</f>
        <v/>
      </c>
      <c r="CW92">
        <f>IF(CK92&lt;=0,0,ROUND(MIN(CK92,MAX(0,$F92-SUMPRODUCT(($AT$3:$BE$3&lt;BA$3)*$CD92:$CO92))),2))</f>
        <v/>
      </c>
      <c r="CX92">
        <f>IF(CL92&lt;=0,0,ROUND(MIN(CL92,MAX(0,$F92-SUMPRODUCT(($AT$3:$BE$3&lt;BB$3)*$CD92:$CO92))),2))</f>
        <v/>
      </c>
      <c r="CY92">
        <f>IF(CM92&lt;=0,0,ROUND(MIN(CM92,MAX(0,$F92-SUMPRODUCT(($AT$3:$BE$3&lt;BC$3)*$CD92:$CO92))),2))</f>
        <v/>
      </c>
      <c r="CZ92">
        <f>IF(CN92&lt;=0,0,ROUND(MIN(CN92,MAX(0,$F92-SUMPRODUCT(($AT$3:$BE$3&lt;BD$3)*$CD92:$CO92))),2))</f>
        <v/>
      </c>
      <c r="DA92">
        <f>IF(CO92&lt;=0,0,ROUND(MIN(CO92,MAX(0,$F92-SUMPRODUCT(($AT$3:$BE$3&lt;BE$3)*$CD92:$CO92))),2))</f>
        <v/>
      </c>
      <c r="DB92">
        <f>ROUND(AH92-CP92,2)</f>
        <v/>
      </c>
      <c r="DC92">
        <f>ROUND(AI92-CQ92,2)</f>
        <v/>
      </c>
      <c r="DD92">
        <f>ROUND(AJ92-CR92,2)</f>
        <v/>
      </c>
      <c r="DE92">
        <f>ROUND(AK92-CS92,2)</f>
        <v/>
      </c>
      <c r="DF92">
        <f>ROUND(AL92-CT92,2)</f>
        <v/>
      </c>
      <c r="DG92">
        <f>ROUND(AM92-CU92,2)</f>
        <v/>
      </c>
      <c r="DH92">
        <f>ROUND(AN92-CV92,2)</f>
        <v/>
      </c>
      <c r="DI92">
        <f>ROUND(AO92-CW92,2)</f>
        <v/>
      </c>
      <c r="DJ92">
        <f>ROUND(AP92-CX92,2)</f>
        <v/>
      </c>
      <c r="DK92">
        <f>ROUND(AQ92-CY92,2)</f>
        <v/>
      </c>
      <c r="DL92">
        <f>ROUND(AR92-CZ92,2)</f>
        <v/>
      </c>
      <c r="DM92">
        <f>ROUND(AS92-DA92,2)</f>
        <v/>
      </c>
      <c r="DN92">
        <f>MAX(0,ROUND($F92-SUM(CP92:DA92),2))</f>
        <v/>
      </c>
    </row>
    <row r="93">
      <c r="A93" t="n">
        <v>88</v>
      </c>
      <c r="B93" s="29">
        <f>Months!B93</f>
        <v/>
      </c>
      <c r="C93">
        <f>Months!C93</f>
        <v/>
      </c>
      <c r="D93">
        <f>Months!D93</f>
        <v/>
      </c>
      <c r="E93">
        <f>SUM(V93:AG93)</f>
        <v/>
      </c>
      <c r="F93">
        <f>MAX(0,ROUND(C93+D93-E93,2))</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f>IF(AH93&lt;=0,0,ROUND(CP93+MIN(DB93,MAX(0,$DN93-SUMPRODUCT((($BR93:$CC93&gt;BR93)+($BR93:$CC93=BR93)*($AT$2:$BE$2&lt;AT$2))*$DB93:$DM93))),2))</f>
        <v/>
      </c>
      <c r="AU93">
        <f>IF(AI93&lt;=0,0,ROUND(CQ93+MIN(DC93,MAX(0,$DN93-SUMPRODUCT((($BR93:$CC93&gt;BS93)+($BR93:$CC93=BS93)*($AT$2:$BE$2&lt;AU$2))*$DB93:$DM93))),2))</f>
        <v/>
      </c>
      <c r="AV93">
        <f>IF(AJ93&lt;=0,0,ROUND(CR93+MIN(DD93,MAX(0,$DN93-SUMPRODUCT((($BR93:$CC93&gt;BT93)+($BR93:$CC93=BT93)*($AT$2:$BE$2&lt;AV$2))*$DB93:$DM93))),2))</f>
        <v/>
      </c>
      <c r="AW93">
        <f>IF(AK93&lt;=0,0,ROUND(CS93+MIN(DE93,MAX(0,$DN93-SUMPRODUCT((($BR93:$CC93&gt;BU93)+($BR93:$CC93=BU93)*($AT$2:$BE$2&lt;AW$2))*$DB93:$DM93))),2))</f>
        <v/>
      </c>
      <c r="AX93">
        <f>IF(AL93&lt;=0,0,ROUND(CT93+MIN(DF93,MAX(0,$DN93-SUMPRODUCT((($BR93:$CC93&gt;BV93)+($BR93:$CC93=BV93)*($AT$2:$BE$2&lt;AX$2))*$DB93:$DM93))),2))</f>
        <v/>
      </c>
      <c r="AY93">
        <f>IF(AM93&lt;=0,0,ROUND(CU93+MIN(DG93,MAX(0,$DN93-SUMPRODUCT((($BR93:$CC93&gt;BW93)+($BR93:$CC93=BW93)*($AT$2:$BE$2&lt;AY$2))*$DB93:$DM93))),2))</f>
        <v/>
      </c>
      <c r="AZ93">
        <f>IF(AN93&lt;=0,0,ROUND(CV93+MIN(DH93,MAX(0,$DN93-SUMPRODUCT((($BR93:$CC93&gt;BX93)+($BR93:$CC93=BX93)*($AT$2:$BE$2&lt;AZ$2))*$DB93:$DM93))),2))</f>
        <v/>
      </c>
      <c r="BA93">
        <f>IF(AO93&lt;=0,0,ROUND(CW93+MIN(DI93,MAX(0,$DN93-SUMPRODUCT((($BR93:$CC93&gt;BY93)+($BR93:$CC93=BY93)*($AT$2:$BE$2&lt;BA$2))*$DB93:$DM93))),2))</f>
        <v/>
      </c>
      <c r="BB93">
        <f>IF(AP93&lt;=0,0,ROUND(CX93+MIN(DJ93,MAX(0,$DN93-SUMPRODUCT((($BR93:$CC93&gt;BZ93)+($BR93:$CC93=BZ93)*($AT$2:$BE$2&lt;BB$2))*$DB93:$DM93))),2))</f>
        <v/>
      </c>
      <c r="BC93">
        <f>IF(AQ93&lt;=0,0,ROUND(CY93+MIN(DK93,MAX(0,$DN93-SUMPRODUCT((($BR93:$CC93&gt;CA93)+($BR93:$CC93=CA93)*($AT$2:$BE$2&lt;BC$2))*$DB93:$DM93))),2))</f>
        <v/>
      </c>
      <c r="BD93">
        <f>IF(AR93&lt;=0,0,ROUND(CZ93+MIN(DL93,MAX(0,$DN93-SUMPRODUCT((($BR93:$CC93&gt;CB93)+($BR93:$CC93=CB93)*($AT$2:$BE$2&lt;BD$2))*$DB93:$DM93))),2))</f>
        <v/>
      </c>
      <c r="BE93">
        <f>IF(AS93&lt;=0,0,ROUND(DA93+MIN(DM93,MAX(0,$DN93-SUMPRODUCT((($BR93:$CC93&gt;CC93)+($BR93:$CC93=CC93)*($AT$2:$BE$2&lt;BE$2))*$DB93:$DM93))),2))</f>
        <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c r="BR93">
        <f>ROUND(IF($A93&lt;=Debts!$M$5,Debts!$X$5,Debts!$Y$5)*100000,0)*1000000+ROUND(Debts!$Y$5*100000,0)</f>
        <v/>
      </c>
      <c r="BS93">
        <f>ROUND(IF($A93&lt;=Debts!$M$6,Debts!$X$6,Debts!$Y$6)*100000,0)*1000000+ROUND(Debts!$Y$6*100000,0)</f>
        <v/>
      </c>
      <c r="BT93">
        <f>ROUND(IF($A93&lt;=Debts!$M$7,Debts!$X$7,Debts!$Y$7)*100000,0)*1000000+ROUND(Debts!$Y$7*100000,0)</f>
        <v/>
      </c>
      <c r="BU93">
        <f>ROUND(IF($A93&lt;=Debts!$M$8,Debts!$X$8,Debts!$Y$8)*100000,0)*1000000+ROUND(Debts!$Y$8*100000,0)</f>
        <v/>
      </c>
      <c r="BV93">
        <f>ROUND(IF($A93&lt;=Debts!$M$9,Debts!$X$9,Debts!$Y$9)*100000,0)*1000000+ROUND(Debts!$Y$9*100000,0)</f>
        <v/>
      </c>
      <c r="BW93">
        <f>ROUND(IF($A93&lt;=Debts!$M$10,Debts!$X$10,Debts!$Y$10)*100000,0)*1000000+ROUND(Debts!$Y$10*100000,0)</f>
        <v/>
      </c>
      <c r="BX93">
        <f>ROUND(IF($A93&lt;=Debts!$M$11,Debts!$X$11,Debts!$Y$11)*100000,0)*1000000+ROUND(Debts!$Y$11*100000,0)</f>
        <v/>
      </c>
      <c r="BY93">
        <f>ROUND(IF($A93&lt;=Debts!$M$12,Debts!$X$12,Debts!$Y$12)*100000,0)*1000000+ROUND(Debts!$Y$12*100000,0)</f>
        <v/>
      </c>
      <c r="BZ93">
        <f>ROUND(IF($A93&lt;=Debts!$M$13,Debts!$X$13,Debts!$Y$13)*100000,0)*1000000+ROUND(Debts!$Y$13*100000,0)</f>
        <v/>
      </c>
      <c r="CA93">
        <f>ROUND(IF($A93&lt;=Debts!$M$14,Debts!$X$14,Debts!$Y$14)*100000,0)*1000000+ROUND(Debts!$Y$14*100000,0)</f>
        <v/>
      </c>
      <c r="CB93">
        <f>ROUND(IF($A93&lt;=Debts!$M$15,Debts!$X$15,Debts!$Y$15)*100000,0)*1000000+ROUND(Debts!$Y$15*100000,0)</f>
        <v/>
      </c>
      <c r="CC93">
        <f>ROUND(IF($A93&lt;=Debts!$M$16,Debts!$X$16,Debts!$Y$16)*100000,0)*1000000+ROUND(Debts!$Y$16*100000,0)</f>
        <v/>
      </c>
      <c r="CD93">
        <f>IF(OR(AH93&lt;=0,Debts!$AC$5=0,$A93&gt;Debts!$M$5),0,MIN(AH93,MAX(0,ROUNDUP(IF(Debts!$X$5=0,(BF92+J93)/(Debts!$M$5-$A93+1),BF92*(Debts!$X$5/12)/(1-(1+Debts!$X$5/12)^(-(Debts!$M$5-$A93+1)))),2)-V93)))</f>
        <v/>
      </c>
      <c r="CE93">
        <f>IF(OR(AI93&lt;=0,Debts!$AC$6=0,$A93&gt;Debts!$M$6),0,MIN(AI93,MAX(0,ROUNDUP(IF(Debts!$X$6=0,(BG92+K93)/(Debts!$M$6-$A93+1),BG92*(Debts!$X$6/12)/(1-(1+Debts!$X$6/12)^(-(Debts!$M$6-$A93+1)))),2)-W93)))</f>
        <v/>
      </c>
      <c r="CF93">
        <f>IF(OR(AJ93&lt;=0,Debts!$AC$7=0,$A93&gt;Debts!$M$7),0,MIN(AJ93,MAX(0,ROUNDUP(IF(Debts!$X$7=0,(BH92+L93)/(Debts!$M$7-$A93+1),BH92*(Debts!$X$7/12)/(1-(1+Debts!$X$7/12)^(-(Debts!$M$7-$A93+1)))),2)-X93)))</f>
        <v/>
      </c>
      <c r="CG93">
        <f>IF(OR(AK93&lt;=0,Debts!$AC$8=0,$A93&gt;Debts!$M$8),0,MIN(AK93,MAX(0,ROUNDUP(IF(Debts!$X$8=0,(BI92+M93)/(Debts!$M$8-$A93+1),BI92*(Debts!$X$8/12)/(1-(1+Debts!$X$8/12)^(-(Debts!$M$8-$A93+1)))),2)-Y93)))</f>
        <v/>
      </c>
      <c r="CH93">
        <f>IF(OR(AL93&lt;=0,Debts!$AC$9=0,$A93&gt;Debts!$M$9),0,MIN(AL93,MAX(0,ROUNDUP(IF(Debts!$X$9=0,(BJ92+N93)/(Debts!$M$9-$A93+1),BJ92*(Debts!$X$9/12)/(1-(1+Debts!$X$9/12)^(-(Debts!$M$9-$A93+1)))),2)-Z93)))</f>
        <v/>
      </c>
      <c r="CI93">
        <f>IF(OR(AM93&lt;=0,Debts!$AC$10=0,$A93&gt;Debts!$M$10),0,MIN(AM93,MAX(0,ROUNDUP(IF(Debts!$X$10=0,(BK92+O93)/(Debts!$M$10-$A93+1),BK92*(Debts!$X$10/12)/(1-(1+Debts!$X$10/12)^(-(Debts!$M$10-$A93+1)))),2)-AA93)))</f>
        <v/>
      </c>
      <c r="CJ93">
        <f>IF(OR(AN93&lt;=0,Debts!$AC$11=0,$A93&gt;Debts!$M$11),0,MIN(AN93,MAX(0,ROUNDUP(IF(Debts!$X$11=0,(BL92+P93)/(Debts!$M$11-$A93+1),BL92*(Debts!$X$11/12)/(1-(1+Debts!$X$11/12)^(-(Debts!$M$11-$A93+1)))),2)-AB93)))</f>
        <v/>
      </c>
      <c r="CK93">
        <f>IF(OR(AO93&lt;=0,Debts!$AC$12=0,$A93&gt;Debts!$M$12),0,MIN(AO93,MAX(0,ROUNDUP(IF(Debts!$X$12=0,(BM92+Q93)/(Debts!$M$12-$A93+1),BM92*(Debts!$X$12/12)/(1-(1+Debts!$X$12/12)^(-(Debts!$M$12-$A93+1)))),2)-AC93)))</f>
        <v/>
      </c>
      <c r="CL93">
        <f>IF(OR(AP93&lt;=0,Debts!$AC$13=0,$A93&gt;Debts!$M$13),0,MIN(AP93,MAX(0,ROUNDUP(IF(Debts!$X$13=0,(BN92+R93)/(Debts!$M$13-$A93+1),BN92*(Debts!$X$13/12)/(1-(1+Debts!$X$13/12)^(-(Debts!$M$13-$A93+1)))),2)-AD93)))</f>
        <v/>
      </c>
      <c r="CM93">
        <f>IF(OR(AQ93&lt;=0,Debts!$AC$14=0,$A93&gt;Debts!$M$14),0,MIN(AQ93,MAX(0,ROUNDUP(IF(Debts!$X$14=0,(BO92+S93)/(Debts!$M$14-$A93+1),BO92*(Debts!$X$14/12)/(1-(1+Debts!$X$14/12)^(-(Debts!$M$14-$A93+1)))),2)-AE93)))</f>
        <v/>
      </c>
      <c r="CN93">
        <f>IF(OR(AR93&lt;=0,Debts!$AC$15=0,$A93&gt;Debts!$M$15),0,MIN(AR93,MAX(0,ROUNDUP(IF(Debts!$X$15=0,(BP92+T93)/(Debts!$M$15-$A93+1),BP92*(Debts!$X$15/12)/(1-(1+Debts!$X$15/12)^(-(Debts!$M$15-$A93+1)))),2)-AF93)))</f>
        <v/>
      </c>
      <c r="CO93">
        <f>IF(OR(AS93&lt;=0,Debts!$AC$16=0,$A93&gt;Debts!$M$16),0,MIN(AS93,MAX(0,ROUNDUP(IF(Debts!$X$16=0,(BQ92+U93)/(Debts!$M$16-$A93+1),BQ92*(Debts!$X$16/12)/(1-(1+Debts!$X$16/12)^(-(Debts!$M$16-$A93+1)))),2)-AG93)))</f>
        <v/>
      </c>
      <c r="CP93">
        <f>IF(CD93&lt;=0,0,ROUND(MIN(CD93,MAX(0,$F93-SUMPRODUCT(($AT$3:$BE$3&lt;AT$3)*$CD93:$CO93))),2))</f>
        <v/>
      </c>
      <c r="CQ93">
        <f>IF(CE93&lt;=0,0,ROUND(MIN(CE93,MAX(0,$F93-SUMPRODUCT(($AT$3:$BE$3&lt;AU$3)*$CD93:$CO93))),2))</f>
        <v/>
      </c>
      <c r="CR93">
        <f>IF(CF93&lt;=0,0,ROUND(MIN(CF93,MAX(0,$F93-SUMPRODUCT(($AT$3:$BE$3&lt;AV$3)*$CD93:$CO93))),2))</f>
        <v/>
      </c>
      <c r="CS93">
        <f>IF(CG93&lt;=0,0,ROUND(MIN(CG93,MAX(0,$F93-SUMPRODUCT(($AT$3:$BE$3&lt;AW$3)*$CD93:$CO93))),2))</f>
        <v/>
      </c>
      <c r="CT93">
        <f>IF(CH93&lt;=0,0,ROUND(MIN(CH93,MAX(0,$F93-SUMPRODUCT(($AT$3:$BE$3&lt;AX$3)*$CD93:$CO93))),2))</f>
        <v/>
      </c>
      <c r="CU93">
        <f>IF(CI93&lt;=0,0,ROUND(MIN(CI93,MAX(0,$F93-SUMPRODUCT(($AT$3:$BE$3&lt;AY$3)*$CD93:$CO93))),2))</f>
        <v/>
      </c>
      <c r="CV93">
        <f>IF(CJ93&lt;=0,0,ROUND(MIN(CJ93,MAX(0,$F93-SUMPRODUCT(($AT$3:$BE$3&lt;AZ$3)*$CD93:$CO93))),2))</f>
        <v/>
      </c>
      <c r="CW93">
        <f>IF(CK93&lt;=0,0,ROUND(MIN(CK93,MAX(0,$F93-SUMPRODUCT(($AT$3:$BE$3&lt;BA$3)*$CD93:$CO93))),2))</f>
        <v/>
      </c>
      <c r="CX93">
        <f>IF(CL93&lt;=0,0,ROUND(MIN(CL93,MAX(0,$F93-SUMPRODUCT(($AT$3:$BE$3&lt;BB$3)*$CD93:$CO93))),2))</f>
        <v/>
      </c>
      <c r="CY93">
        <f>IF(CM93&lt;=0,0,ROUND(MIN(CM93,MAX(0,$F93-SUMPRODUCT(($AT$3:$BE$3&lt;BC$3)*$CD93:$CO93))),2))</f>
        <v/>
      </c>
      <c r="CZ93">
        <f>IF(CN93&lt;=0,0,ROUND(MIN(CN93,MAX(0,$F93-SUMPRODUCT(($AT$3:$BE$3&lt;BD$3)*$CD93:$CO93))),2))</f>
        <v/>
      </c>
      <c r="DA93">
        <f>IF(CO93&lt;=0,0,ROUND(MIN(CO93,MAX(0,$F93-SUMPRODUCT(($AT$3:$BE$3&lt;BE$3)*$CD93:$CO93))),2))</f>
        <v/>
      </c>
      <c r="DB93">
        <f>ROUND(AH93-CP93,2)</f>
        <v/>
      </c>
      <c r="DC93">
        <f>ROUND(AI93-CQ93,2)</f>
        <v/>
      </c>
      <c r="DD93">
        <f>ROUND(AJ93-CR93,2)</f>
        <v/>
      </c>
      <c r="DE93">
        <f>ROUND(AK93-CS93,2)</f>
        <v/>
      </c>
      <c r="DF93">
        <f>ROUND(AL93-CT93,2)</f>
        <v/>
      </c>
      <c r="DG93">
        <f>ROUND(AM93-CU93,2)</f>
        <v/>
      </c>
      <c r="DH93">
        <f>ROUND(AN93-CV93,2)</f>
        <v/>
      </c>
      <c r="DI93">
        <f>ROUND(AO93-CW93,2)</f>
        <v/>
      </c>
      <c r="DJ93">
        <f>ROUND(AP93-CX93,2)</f>
        <v/>
      </c>
      <c r="DK93">
        <f>ROUND(AQ93-CY93,2)</f>
        <v/>
      </c>
      <c r="DL93">
        <f>ROUND(AR93-CZ93,2)</f>
        <v/>
      </c>
      <c r="DM93">
        <f>ROUND(AS93-DA93,2)</f>
        <v/>
      </c>
      <c r="DN93">
        <f>MAX(0,ROUND($F93-SUM(CP93:DA93),2))</f>
        <v/>
      </c>
    </row>
    <row r="94">
      <c r="A94" t="n">
        <v>89</v>
      </c>
      <c r="B94" s="29">
        <f>Months!B94</f>
        <v/>
      </c>
      <c r="C94">
        <f>Months!C94</f>
        <v/>
      </c>
      <c r="D94">
        <f>Months!D94</f>
        <v/>
      </c>
      <c r="E94">
        <f>SUM(V94:AG94)</f>
        <v/>
      </c>
      <c r="F94">
        <f>MAX(0,ROUND(C94+D94-E94,2))</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f>IF(AH94&lt;=0,0,ROUND(CP94+MIN(DB94,MAX(0,$DN94-SUMPRODUCT((($BR94:$CC94&gt;BR94)+($BR94:$CC94=BR94)*($AT$2:$BE$2&lt;AT$2))*$DB94:$DM94))),2))</f>
        <v/>
      </c>
      <c r="AU94">
        <f>IF(AI94&lt;=0,0,ROUND(CQ94+MIN(DC94,MAX(0,$DN94-SUMPRODUCT((($BR94:$CC94&gt;BS94)+($BR94:$CC94=BS94)*($AT$2:$BE$2&lt;AU$2))*$DB94:$DM94))),2))</f>
        <v/>
      </c>
      <c r="AV94">
        <f>IF(AJ94&lt;=0,0,ROUND(CR94+MIN(DD94,MAX(0,$DN94-SUMPRODUCT((($BR94:$CC94&gt;BT94)+($BR94:$CC94=BT94)*($AT$2:$BE$2&lt;AV$2))*$DB94:$DM94))),2))</f>
        <v/>
      </c>
      <c r="AW94">
        <f>IF(AK94&lt;=0,0,ROUND(CS94+MIN(DE94,MAX(0,$DN94-SUMPRODUCT((($BR94:$CC94&gt;BU94)+($BR94:$CC94=BU94)*($AT$2:$BE$2&lt;AW$2))*$DB94:$DM94))),2))</f>
        <v/>
      </c>
      <c r="AX94">
        <f>IF(AL94&lt;=0,0,ROUND(CT94+MIN(DF94,MAX(0,$DN94-SUMPRODUCT((($BR94:$CC94&gt;BV94)+($BR94:$CC94=BV94)*($AT$2:$BE$2&lt;AX$2))*$DB94:$DM94))),2))</f>
        <v/>
      </c>
      <c r="AY94">
        <f>IF(AM94&lt;=0,0,ROUND(CU94+MIN(DG94,MAX(0,$DN94-SUMPRODUCT((($BR94:$CC94&gt;BW94)+($BR94:$CC94=BW94)*($AT$2:$BE$2&lt;AY$2))*$DB94:$DM94))),2))</f>
        <v/>
      </c>
      <c r="AZ94">
        <f>IF(AN94&lt;=0,0,ROUND(CV94+MIN(DH94,MAX(0,$DN94-SUMPRODUCT((($BR94:$CC94&gt;BX94)+($BR94:$CC94=BX94)*($AT$2:$BE$2&lt;AZ$2))*$DB94:$DM94))),2))</f>
        <v/>
      </c>
      <c r="BA94">
        <f>IF(AO94&lt;=0,0,ROUND(CW94+MIN(DI94,MAX(0,$DN94-SUMPRODUCT((($BR94:$CC94&gt;BY94)+($BR94:$CC94=BY94)*($AT$2:$BE$2&lt;BA$2))*$DB94:$DM94))),2))</f>
        <v/>
      </c>
      <c r="BB94">
        <f>IF(AP94&lt;=0,0,ROUND(CX94+MIN(DJ94,MAX(0,$DN94-SUMPRODUCT((($BR94:$CC94&gt;BZ94)+($BR94:$CC94=BZ94)*($AT$2:$BE$2&lt;BB$2))*$DB94:$DM94))),2))</f>
        <v/>
      </c>
      <c r="BC94">
        <f>IF(AQ94&lt;=0,0,ROUND(CY94+MIN(DK94,MAX(0,$DN94-SUMPRODUCT((($BR94:$CC94&gt;CA94)+($BR94:$CC94=CA94)*($AT$2:$BE$2&lt;BC$2))*$DB94:$DM94))),2))</f>
        <v/>
      </c>
      <c r="BD94">
        <f>IF(AR94&lt;=0,0,ROUND(CZ94+MIN(DL94,MAX(0,$DN94-SUMPRODUCT((($BR94:$CC94&gt;CB94)+($BR94:$CC94=CB94)*($AT$2:$BE$2&lt;BD$2))*$DB94:$DM94))),2))</f>
        <v/>
      </c>
      <c r="BE94">
        <f>IF(AS94&lt;=0,0,ROUND(DA94+MIN(DM94,MAX(0,$DN94-SUMPRODUCT((($BR94:$CC94&gt;CC94)+($BR94:$CC94=CC94)*($AT$2:$BE$2&lt;BE$2))*$DB94:$DM94))),2))</f>
        <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c r="BR94">
        <f>ROUND(IF($A94&lt;=Debts!$M$5,Debts!$X$5,Debts!$Y$5)*100000,0)*1000000+ROUND(Debts!$Y$5*100000,0)</f>
        <v/>
      </c>
      <c r="BS94">
        <f>ROUND(IF($A94&lt;=Debts!$M$6,Debts!$X$6,Debts!$Y$6)*100000,0)*1000000+ROUND(Debts!$Y$6*100000,0)</f>
        <v/>
      </c>
      <c r="BT94">
        <f>ROUND(IF($A94&lt;=Debts!$M$7,Debts!$X$7,Debts!$Y$7)*100000,0)*1000000+ROUND(Debts!$Y$7*100000,0)</f>
        <v/>
      </c>
      <c r="BU94">
        <f>ROUND(IF($A94&lt;=Debts!$M$8,Debts!$X$8,Debts!$Y$8)*100000,0)*1000000+ROUND(Debts!$Y$8*100000,0)</f>
        <v/>
      </c>
      <c r="BV94">
        <f>ROUND(IF($A94&lt;=Debts!$M$9,Debts!$X$9,Debts!$Y$9)*100000,0)*1000000+ROUND(Debts!$Y$9*100000,0)</f>
        <v/>
      </c>
      <c r="BW94">
        <f>ROUND(IF($A94&lt;=Debts!$M$10,Debts!$X$10,Debts!$Y$10)*100000,0)*1000000+ROUND(Debts!$Y$10*100000,0)</f>
        <v/>
      </c>
      <c r="BX94">
        <f>ROUND(IF($A94&lt;=Debts!$M$11,Debts!$X$11,Debts!$Y$11)*100000,0)*1000000+ROUND(Debts!$Y$11*100000,0)</f>
        <v/>
      </c>
      <c r="BY94">
        <f>ROUND(IF($A94&lt;=Debts!$M$12,Debts!$X$12,Debts!$Y$12)*100000,0)*1000000+ROUND(Debts!$Y$12*100000,0)</f>
        <v/>
      </c>
      <c r="BZ94">
        <f>ROUND(IF($A94&lt;=Debts!$M$13,Debts!$X$13,Debts!$Y$13)*100000,0)*1000000+ROUND(Debts!$Y$13*100000,0)</f>
        <v/>
      </c>
      <c r="CA94">
        <f>ROUND(IF($A94&lt;=Debts!$M$14,Debts!$X$14,Debts!$Y$14)*100000,0)*1000000+ROUND(Debts!$Y$14*100000,0)</f>
        <v/>
      </c>
      <c r="CB94">
        <f>ROUND(IF($A94&lt;=Debts!$M$15,Debts!$X$15,Debts!$Y$15)*100000,0)*1000000+ROUND(Debts!$Y$15*100000,0)</f>
        <v/>
      </c>
      <c r="CC94">
        <f>ROUND(IF($A94&lt;=Debts!$M$16,Debts!$X$16,Debts!$Y$16)*100000,0)*1000000+ROUND(Debts!$Y$16*100000,0)</f>
        <v/>
      </c>
      <c r="CD94">
        <f>IF(OR(AH94&lt;=0,Debts!$AC$5=0,$A94&gt;Debts!$M$5),0,MIN(AH94,MAX(0,ROUNDUP(IF(Debts!$X$5=0,(BF93+J94)/(Debts!$M$5-$A94+1),BF93*(Debts!$X$5/12)/(1-(1+Debts!$X$5/12)^(-(Debts!$M$5-$A94+1)))),2)-V94)))</f>
        <v/>
      </c>
      <c r="CE94">
        <f>IF(OR(AI94&lt;=0,Debts!$AC$6=0,$A94&gt;Debts!$M$6),0,MIN(AI94,MAX(0,ROUNDUP(IF(Debts!$X$6=0,(BG93+K94)/(Debts!$M$6-$A94+1),BG93*(Debts!$X$6/12)/(1-(1+Debts!$X$6/12)^(-(Debts!$M$6-$A94+1)))),2)-W94)))</f>
        <v/>
      </c>
      <c r="CF94">
        <f>IF(OR(AJ94&lt;=0,Debts!$AC$7=0,$A94&gt;Debts!$M$7),0,MIN(AJ94,MAX(0,ROUNDUP(IF(Debts!$X$7=0,(BH93+L94)/(Debts!$M$7-$A94+1),BH93*(Debts!$X$7/12)/(1-(1+Debts!$X$7/12)^(-(Debts!$M$7-$A94+1)))),2)-X94)))</f>
        <v/>
      </c>
      <c r="CG94">
        <f>IF(OR(AK94&lt;=0,Debts!$AC$8=0,$A94&gt;Debts!$M$8),0,MIN(AK94,MAX(0,ROUNDUP(IF(Debts!$X$8=0,(BI93+M94)/(Debts!$M$8-$A94+1),BI93*(Debts!$X$8/12)/(1-(1+Debts!$X$8/12)^(-(Debts!$M$8-$A94+1)))),2)-Y94)))</f>
        <v/>
      </c>
      <c r="CH94">
        <f>IF(OR(AL94&lt;=0,Debts!$AC$9=0,$A94&gt;Debts!$M$9),0,MIN(AL94,MAX(0,ROUNDUP(IF(Debts!$X$9=0,(BJ93+N94)/(Debts!$M$9-$A94+1),BJ93*(Debts!$X$9/12)/(1-(1+Debts!$X$9/12)^(-(Debts!$M$9-$A94+1)))),2)-Z94)))</f>
        <v/>
      </c>
      <c r="CI94">
        <f>IF(OR(AM94&lt;=0,Debts!$AC$10=0,$A94&gt;Debts!$M$10),0,MIN(AM94,MAX(0,ROUNDUP(IF(Debts!$X$10=0,(BK93+O94)/(Debts!$M$10-$A94+1),BK93*(Debts!$X$10/12)/(1-(1+Debts!$X$10/12)^(-(Debts!$M$10-$A94+1)))),2)-AA94)))</f>
        <v/>
      </c>
      <c r="CJ94">
        <f>IF(OR(AN94&lt;=0,Debts!$AC$11=0,$A94&gt;Debts!$M$11),0,MIN(AN94,MAX(0,ROUNDUP(IF(Debts!$X$11=0,(BL93+P94)/(Debts!$M$11-$A94+1),BL93*(Debts!$X$11/12)/(1-(1+Debts!$X$11/12)^(-(Debts!$M$11-$A94+1)))),2)-AB94)))</f>
        <v/>
      </c>
      <c r="CK94">
        <f>IF(OR(AO94&lt;=0,Debts!$AC$12=0,$A94&gt;Debts!$M$12),0,MIN(AO94,MAX(0,ROUNDUP(IF(Debts!$X$12=0,(BM93+Q94)/(Debts!$M$12-$A94+1),BM93*(Debts!$X$12/12)/(1-(1+Debts!$X$12/12)^(-(Debts!$M$12-$A94+1)))),2)-AC94)))</f>
        <v/>
      </c>
      <c r="CL94">
        <f>IF(OR(AP94&lt;=0,Debts!$AC$13=0,$A94&gt;Debts!$M$13),0,MIN(AP94,MAX(0,ROUNDUP(IF(Debts!$X$13=0,(BN93+R94)/(Debts!$M$13-$A94+1),BN93*(Debts!$X$13/12)/(1-(1+Debts!$X$13/12)^(-(Debts!$M$13-$A94+1)))),2)-AD94)))</f>
        <v/>
      </c>
      <c r="CM94">
        <f>IF(OR(AQ94&lt;=0,Debts!$AC$14=0,$A94&gt;Debts!$M$14),0,MIN(AQ94,MAX(0,ROUNDUP(IF(Debts!$X$14=0,(BO93+S94)/(Debts!$M$14-$A94+1),BO93*(Debts!$X$14/12)/(1-(1+Debts!$X$14/12)^(-(Debts!$M$14-$A94+1)))),2)-AE94)))</f>
        <v/>
      </c>
      <c r="CN94">
        <f>IF(OR(AR94&lt;=0,Debts!$AC$15=0,$A94&gt;Debts!$M$15),0,MIN(AR94,MAX(0,ROUNDUP(IF(Debts!$X$15=0,(BP93+T94)/(Debts!$M$15-$A94+1),BP93*(Debts!$X$15/12)/(1-(1+Debts!$X$15/12)^(-(Debts!$M$15-$A94+1)))),2)-AF94)))</f>
        <v/>
      </c>
      <c r="CO94">
        <f>IF(OR(AS94&lt;=0,Debts!$AC$16=0,$A94&gt;Debts!$M$16),0,MIN(AS94,MAX(0,ROUNDUP(IF(Debts!$X$16=0,(BQ93+U94)/(Debts!$M$16-$A94+1),BQ93*(Debts!$X$16/12)/(1-(1+Debts!$X$16/12)^(-(Debts!$M$16-$A94+1)))),2)-AG94)))</f>
        <v/>
      </c>
      <c r="CP94">
        <f>IF(CD94&lt;=0,0,ROUND(MIN(CD94,MAX(0,$F94-SUMPRODUCT(($AT$3:$BE$3&lt;AT$3)*$CD94:$CO94))),2))</f>
        <v/>
      </c>
      <c r="CQ94">
        <f>IF(CE94&lt;=0,0,ROUND(MIN(CE94,MAX(0,$F94-SUMPRODUCT(($AT$3:$BE$3&lt;AU$3)*$CD94:$CO94))),2))</f>
        <v/>
      </c>
      <c r="CR94">
        <f>IF(CF94&lt;=0,0,ROUND(MIN(CF94,MAX(0,$F94-SUMPRODUCT(($AT$3:$BE$3&lt;AV$3)*$CD94:$CO94))),2))</f>
        <v/>
      </c>
      <c r="CS94">
        <f>IF(CG94&lt;=0,0,ROUND(MIN(CG94,MAX(0,$F94-SUMPRODUCT(($AT$3:$BE$3&lt;AW$3)*$CD94:$CO94))),2))</f>
        <v/>
      </c>
      <c r="CT94">
        <f>IF(CH94&lt;=0,0,ROUND(MIN(CH94,MAX(0,$F94-SUMPRODUCT(($AT$3:$BE$3&lt;AX$3)*$CD94:$CO94))),2))</f>
        <v/>
      </c>
      <c r="CU94">
        <f>IF(CI94&lt;=0,0,ROUND(MIN(CI94,MAX(0,$F94-SUMPRODUCT(($AT$3:$BE$3&lt;AY$3)*$CD94:$CO94))),2))</f>
        <v/>
      </c>
      <c r="CV94">
        <f>IF(CJ94&lt;=0,0,ROUND(MIN(CJ94,MAX(0,$F94-SUMPRODUCT(($AT$3:$BE$3&lt;AZ$3)*$CD94:$CO94))),2))</f>
        <v/>
      </c>
      <c r="CW94">
        <f>IF(CK94&lt;=0,0,ROUND(MIN(CK94,MAX(0,$F94-SUMPRODUCT(($AT$3:$BE$3&lt;BA$3)*$CD94:$CO94))),2))</f>
        <v/>
      </c>
      <c r="CX94">
        <f>IF(CL94&lt;=0,0,ROUND(MIN(CL94,MAX(0,$F94-SUMPRODUCT(($AT$3:$BE$3&lt;BB$3)*$CD94:$CO94))),2))</f>
        <v/>
      </c>
      <c r="CY94">
        <f>IF(CM94&lt;=0,0,ROUND(MIN(CM94,MAX(0,$F94-SUMPRODUCT(($AT$3:$BE$3&lt;BC$3)*$CD94:$CO94))),2))</f>
        <v/>
      </c>
      <c r="CZ94">
        <f>IF(CN94&lt;=0,0,ROUND(MIN(CN94,MAX(0,$F94-SUMPRODUCT(($AT$3:$BE$3&lt;BD$3)*$CD94:$CO94))),2))</f>
        <v/>
      </c>
      <c r="DA94">
        <f>IF(CO94&lt;=0,0,ROUND(MIN(CO94,MAX(0,$F94-SUMPRODUCT(($AT$3:$BE$3&lt;BE$3)*$CD94:$CO94))),2))</f>
        <v/>
      </c>
      <c r="DB94">
        <f>ROUND(AH94-CP94,2)</f>
        <v/>
      </c>
      <c r="DC94">
        <f>ROUND(AI94-CQ94,2)</f>
        <v/>
      </c>
      <c r="DD94">
        <f>ROUND(AJ94-CR94,2)</f>
        <v/>
      </c>
      <c r="DE94">
        <f>ROUND(AK94-CS94,2)</f>
        <v/>
      </c>
      <c r="DF94">
        <f>ROUND(AL94-CT94,2)</f>
        <v/>
      </c>
      <c r="DG94">
        <f>ROUND(AM94-CU94,2)</f>
        <v/>
      </c>
      <c r="DH94">
        <f>ROUND(AN94-CV94,2)</f>
        <v/>
      </c>
      <c r="DI94">
        <f>ROUND(AO94-CW94,2)</f>
        <v/>
      </c>
      <c r="DJ94">
        <f>ROUND(AP94-CX94,2)</f>
        <v/>
      </c>
      <c r="DK94">
        <f>ROUND(AQ94-CY94,2)</f>
        <v/>
      </c>
      <c r="DL94">
        <f>ROUND(AR94-CZ94,2)</f>
        <v/>
      </c>
      <c r="DM94">
        <f>ROUND(AS94-DA94,2)</f>
        <v/>
      </c>
      <c r="DN94">
        <f>MAX(0,ROUND($F94-SUM(CP94:DA94),2))</f>
        <v/>
      </c>
    </row>
    <row r="95">
      <c r="A95" t="n">
        <v>90</v>
      </c>
      <c r="B95" s="29">
        <f>Months!B95</f>
        <v/>
      </c>
      <c r="C95">
        <f>Months!C95</f>
        <v/>
      </c>
      <c r="D95">
        <f>Months!D95</f>
        <v/>
      </c>
      <c r="E95">
        <f>SUM(V95:AG95)</f>
        <v/>
      </c>
      <c r="F95">
        <f>MAX(0,ROUND(C95+D95-E95,2))</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f>IF(AH95&lt;=0,0,ROUND(CP95+MIN(DB95,MAX(0,$DN95-SUMPRODUCT((($BR95:$CC95&gt;BR95)+($BR95:$CC95=BR95)*($AT$2:$BE$2&lt;AT$2))*$DB95:$DM95))),2))</f>
        <v/>
      </c>
      <c r="AU95">
        <f>IF(AI95&lt;=0,0,ROUND(CQ95+MIN(DC95,MAX(0,$DN95-SUMPRODUCT((($BR95:$CC95&gt;BS95)+($BR95:$CC95=BS95)*($AT$2:$BE$2&lt;AU$2))*$DB95:$DM95))),2))</f>
        <v/>
      </c>
      <c r="AV95">
        <f>IF(AJ95&lt;=0,0,ROUND(CR95+MIN(DD95,MAX(0,$DN95-SUMPRODUCT((($BR95:$CC95&gt;BT95)+($BR95:$CC95=BT95)*($AT$2:$BE$2&lt;AV$2))*$DB95:$DM95))),2))</f>
        <v/>
      </c>
      <c r="AW95">
        <f>IF(AK95&lt;=0,0,ROUND(CS95+MIN(DE95,MAX(0,$DN95-SUMPRODUCT((($BR95:$CC95&gt;BU95)+($BR95:$CC95=BU95)*($AT$2:$BE$2&lt;AW$2))*$DB95:$DM95))),2))</f>
        <v/>
      </c>
      <c r="AX95">
        <f>IF(AL95&lt;=0,0,ROUND(CT95+MIN(DF95,MAX(0,$DN95-SUMPRODUCT((($BR95:$CC95&gt;BV95)+($BR95:$CC95=BV95)*($AT$2:$BE$2&lt;AX$2))*$DB95:$DM95))),2))</f>
        <v/>
      </c>
      <c r="AY95">
        <f>IF(AM95&lt;=0,0,ROUND(CU95+MIN(DG95,MAX(0,$DN95-SUMPRODUCT((($BR95:$CC95&gt;BW95)+($BR95:$CC95=BW95)*($AT$2:$BE$2&lt;AY$2))*$DB95:$DM95))),2))</f>
        <v/>
      </c>
      <c r="AZ95">
        <f>IF(AN95&lt;=0,0,ROUND(CV95+MIN(DH95,MAX(0,$DN95-SUMPRODUCT((($BR95:$CC95&gt;BX95)+($BR95:$CC95=BX95)*($AT$2:$BE$2&lt;AZ$2))*$DB95:$DM95))),2))</f>
        <v/>
      </c>
      <c r="BA95">
        <f>IF(AO95&lt;=0,0,ROUND(CW95+MIN(DI95,MAX(0,$DN95-SUMPRODUCT((($BR95:$CC95&gt;BY95)+($BR95:$CC95=BY95)*($AT$2:$BE$2&lt;BA$2))*$DB95:$DM95))),2))</f>
        <v/>
      </c>
      <c r="BB95">
        <f>IF(AP95&lt;=0,0,ROUND(CX95+MIN(DJ95,MAX(0,$DN95-SUMPRODUCT((($BR95:$CC95&gt;BZ95)+($BR95:$CC95=BZ95)*($AT$2:$BE$2&lt;BB$2))*$DB95:$DM95))),2))</f>
        <v/>
      </c>
      <c r="BC95">
        <f>IF(AQ95&lt;=0,0,ROUND(CY95+MIN(DK95,MAX(0,$DN95-SUMPRODUCT((($BR95:$CC95&gt;CA95)+($BR95:$CC95=CA95)*($AT$2:$BE$2&lt;BC$2))*$DB95:$DM95))),2))</f>
        <v/>
      </c>
      <c r="BD95">
        <f>IF(AR95&lt;=0,0,ROUND(CZ95+MIN(DL95,MAX(0,$DN95-SUMPRODUCT((($BR95:$CC95&gt;CB95)+($BR95:$CC95=CB95)*($AT$2:$BE$2&lt;BD$2))*$DB95:$DM95))),2))</f>
        <v/>
      </c>
      <c r="BE95">
        <f>IF(AS95&lt;=0,0,ROUND(DA95+MIN(DM95,MAX(0,$DN95-SUMPRODUCT((($BR95:$CC95&gt;CC95)+($BR95:$CC95=CC95)*($AT$2:$BE$2&lt;BE$2))*$DB95:$DM95))),2))</f>
        <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c r="BR95">
        <f>ROUND(IF($A95&lt;=Debts!$M$5,Debts!$X$5,Debts!$Y$5)*100000,0)*1000000+ROUND(Debts!$Y$5*100000,0)</f>
        <v/>
      </c>
      <c r="BS95">
        <f>ROUND(IF($A95&lt;=Debts!$M$6,Debts!$X$6,Debts!$Y$6)*100000,0)*1000000+ROUND(Debts!$Y$6*100000,0)</f>
        <v/>
      </c>
      <c r="BT95">
        <f>ROUND(IF($A95&lt;=Debts!$M$7,Debts!$X$7,Debts!$Y$7)*100000,0)*1000000+ROUND(Debts!$Y$7*100000,0)</f>
        <v/>
      </c>
      <c r="BU95">
        <f>ROUND(IF($A95&lt;=Debts!$M$8,Debts!$X$8,Debts!$Y$8)*100000,0)*1000000+ROUND(Debts!$Y$8*100000,0)</f>
        <v/>
      </c>
      <c r="BV95">
        <f>ROUND(IF($A95&lt;=Debts!$M$9,Debts!$X$9,Debts!$Y$9)*100000,0)*1000000+ROUND(Debts!$Y$9*100000,0)</f>
        <v/>
      </c>
      <c r="BW95">
        <f>ROUND(IF($A95&lt;=Debts!$M$10,Debts!$X$10,Debts!$Y$10)*100000,0)*1000000+ROUND(Debts!$Y$10*100000,0)</f>
        <v/>
      </c>
      <c r="BX95">
        <f>ROUND(IF($A95&lt;=Debts!$M$11,Debts!$X$11,Debts!$Y$11)*100000,0)*1000000+ROUND(Debts!$Y$11*100000,0)</f>
        <v/>
      </c>
      <c r="BY95">
        <f>ROUND(IF($A95&lt;=Debts!$M$12,Debts!$X$12,Debts!$Y$12)*100000,0)*1000000+ROUND(Debts!$Y$12*100000,0)</f>
        <v/>
      </c>
      <c r="BZ95">
        <f>ROUND(IF($A95&lt;=Debts!$M$13,Debts!$X$13,Debts!$Y$13)*100000,0)*1000000+ROUND(Debts!$Y$13*100000,0)</f>
        <v/>
      </c>
      <c r="CA95">
        <f>ROUND(IF($A95&lt;=Debts!$M$14,Debts!$X$14,Debts!$Y$14)*100000,0)*1000000+ROUND(Debts!$Y$14*100000,0)</f>
        <v/>
      </c>
      <c r="CB95">
        <f>ROUND(IF($A95&lt;=Debts!$M$15,Debts!$X$15,Debts!$Y$15)*100000,0)*1000000+ROUND(Debts!$Y$15*100000,0)</f>
        <v/>
      </c>
      <c r="CC95">
        <f>ROUND(IF($A95&lt;=Debts!$M$16,Debts!$X$16,Debts!$Y$16)*100000,0)*1000000+ROUND(Debts!$Y$16*100000,0)</f>
        <v/>
      </c>
      <c r="CD95">
        <f>IF(OR(AH95&lt;=0,Debts!$AC$5=0,$A95&gt;Debts!$M$5),0,MIN(AH95,MAX(0,ROUNDUP(IF(Debts!$X$5=0,(BF94+J95)/(Debts!$M$5-$A95+1),BF94*(Debts!$X$5/12)/(1-(1+Debts!$X$5/12)^(-(Debts!$M$5-$A95+1)))),2)-V95)))</f>
        <v/>
      </c>
      <c r="CE95">
        <f>IF(OR(AI95&lt;=0,Debts!$AC$6=0,$A95&gt;Debts!$M$6),0,MIN(AI95,MAX(0,ROUNDUP(IF(Debts!$X$6=0,(BG94+K95)/(Debts!$M$6-$A95+1),BG94*(Debts!$X$6/12)/(1-(1+Debts!$X$6/12)^(-(Debts!$M$6-$A95+1)))),2)-W95)))</f>
        <v/>
      </c>
      <c r="CF95">
        <f>IF(OR(AJ95&lt;=0,Debts!$AC$7=0,$A95&gt;Debts!$M$7),0,MIN(AJ95,MAX(0,ROUNDUP(IF(Debts!$X$7=0,(BH94+L95)/(Debts!$M$7-$A95+1),BH94*(Debts!$X$7/12)/(1-(1+Debts!$X$7/12)^(-(Debts!$M$7-$A95+1)))),2)-X95)))</f>
        <v/>
      </c>
      <c r="CG95">
        <f>IF(OR(AK95&lt;=0,Debts!$AC$8=0,$A95&gt;Debts!$M$8),0,MIN(AK95,MAX(0,ROUNDUP(IF(Debts!$X$8=0,(BI94+M95)/(Debts!$M$8-$A95+1),BI94*(Debts!$X$8/12)/(1-(1+Debts!$X$8/12)^(-(Debts!$M$8-$A95+1)))),2)-Y95)))</f>
        <v/>
      </c>
      <c r="CH95">
        <f>IF(OR(AL95&lt;=0,Debts!$AC$9=0,$A95&gt;Debts!$M$9),0,MIN(AL95,MAX(0,ROUNDUP(IF(Debts!$X$9=0,(BJ94+N95)/(Debts!$M$9-$A95+1),BJ94*(Debts!$X$9/12)/(1-(1+Debts!$X$9/12)^(-(Debts!$M$9-$A95+1)))),2)-Z95)))</f>
        <v/>
      </c>
      <c r="CI95">
        <f>IF(OR(AM95&lt;=0,Debts!$AC$10=0,$A95&gt;Debts!$M$10),0,MIN(AM95,MAX(0,ROUNDUP(IF(Debts!$X$10=0,(BK94+O95)/(Debts!$M$10-$A95+1),BK94*(Debts!$X$10/12)/(1-(1+Debts!$X$10/12)^(-(Debts!$M$10-$A95+1)))),2)-AA95)))</f>
        <v/>
      </c>
      <c r="CJ95">
        <f>IF(OR(AN95&lt;=0,Debts!$AC$11=0,$A95&gt;Debts!$M$11),0,MIN(AN95,MAX(0,ROUNDUP(IF(Debts!$X$11=0,(BL94+P95)/(Debts!$M$11-$A95+1),BL94*(Debts!$X$11/12)/(1-(1+Debts!$X$11/12)^(-(Debts!$M$11-$A95+1)))),2)-AB95)))</f>
        <v/>
      </c>
      <c r="CK95">
        <f>IF(OR(AO95&lt;=0,Debts!$AC$12=0,$A95&gt;Debts!$M$12),0,MIN(AO95,MAX(0,ROUNDUP(IF(Debts!$X$12=0,(BM94+Q95)/(Debts!$M$12-$A95+1),BM94*(Debts!$X$12/12)/(1-(1+Debts!$X$12/12)^(-(Debts!$M$12-$A95+1)))),2)-AC95)))</f>
        <v/>
      </c>
      <c r="CL95">
        <f>IF(OR(AP95&lt;=0,Debts!$AC$13=0,$A95&gt;Debts!$M$13),0,MIN(AP95,MAX(0,ROUNDUP(IF(Debts!$X$13=0,(BN94+R95)/(Debts!$M$13-$A95+1),BN94*(Debts!$X$13/12)/(1-(1+Debts!$X$13/12)^(-(Debts!$M$13-$A95+1)))),2)-AD95)))</f>
        <v/>
      </c>
      <c r="CM95">
        <f>IF(OR(AQ95&lt;=0,Debts!$AC$14=0,$A95&gt;Debts!$M$14),0,MIN(AQ95,MAX(0,ROUNDUP(IF(Debts!$X$14=0,(BO94+S95)/(Debts!$M$14-$A95+1),BO94*(Debts!$X$14/12)/(1-(1+Debts!$X$14/12)^(-(Debts!$M$14-$A95+1)))),2)-AE95)))</f>
        <v/>
      </c>
      <c r="CN95">
        <f>IF(OR(AR95&lt;=0,Debts!$AC$15=0,$A95&gt;Debts!$M$15),0,MIN(AR95,MAX(0,ROUNDUP(IF(Debts!$X$15=0,(BP94+T95)/(Debts!$M$15-$A95+1),BP94*(Debts!$X$15/12)/(1-(1+Debts!$X$15/12)^(-(Debts!$M$15-$A95+1)))),2)-AF95)))</f>
        <v/>
      </c>
      <c r="CO95">
        <f>IF(OR(AS95&lt;=0,Debts!$AC$16=0,$A95&gt;Debts!$M$16),0,MIN(AS95,MAX(0,ROUNDUP(IF(Debts!$X$16=0,(BQ94+U95)/(Debts!$M$16-$A95+1),BQ94*(Debts!$X$16/12)/(1-(1+Debts!$X$16/12)^(-(Debts!$M$16-$A95+1)))),2)-AG95)))</f>
        <v/>
      </c>
      <c r="CP95">
        <f>IF(CD95&lt;=0,0,ROUND(MIN(CD95,MAX(0,$F95-SUMPRODUCT(($AT$3:$BE$3&lt;AT$3)*$CD95:$CO95))),2))</f>
        <v/>
      </c>
      <c r="CQ95">
        <f>IF(CE95&lt;=0,0,ROUND(MIN(CE95,MAX(0,$F95-SUMPRODUCT(($AT$3:$BE$3&lt;AU$3)*$CD95:$CO95))),2))</f>
        <v/>
      </c>
      <c r="CR95">
        <f>IF(CF95&lt;=0,0,ROUND(MIN(CF95,MAX(0,$F95-SUMPRODUCT(($AT$3:$BE$3&lt;AV$3)*$CD95:$CO95))),2))</f>
        <v/>
      </c>
      <c r="CS95">
        <f>IF(CG95&lt;=0,0,ROUND(MIN(CG95,MAX(0,$F95-SUMPRODUCT(($AT$3:$BE$3&lt;AW$3)*$CD95:$CO95))),2))</f>
        <v/>
      </c>
      <c r="CT95">
        <f>IF(CH95&lt;=0,0,ROUND(MIN(CH95,MAX(0,$F95-SUMPRODUCT(($AT$3:$BE$3&lt;AX$3)*$CD95:$CO95))),2))</f>
        <v/>
      </c>
      <c r="CU95">
        <f>IF(CI95&lt;=0,0,ROUND(MIN(CI95,MAX(0,$F95-SUMPRODUCT(($AT$3:$BE$3&lt;AY$3)*$CD95:$CO95))),2))</f>
        <v/>
      </c>
      <c r="CV95">
        <f>IF(CJ95&lt;=0,0,ROUND(MIN(CJ95,MAX(0,$F95-SUMPRODUCT(($AT$3:$BE$3&lt;AZ$3)*$CD95:$CO95))),2))</f>
        <v/>
      </c>
      <c r="CW95">
        <f>IF(CK95&lt;=0,0,ROUND(MIN(CK95,MAX(0,$F95-SUMPRODUCT(($AT$3:$BE$3&lt;BA$3)*$CD95:$CO95))),2))</f>
        <v/>
      </c>
      <c r="CX95">
        <f>IF(CL95&lt;=0,0,ROUND(MIN(CL95,MAX(0,$F95-SUMPRODUCT(($AT$3:$BE$3&lt;BB$3)*$CD95:$CO95))),2))</f>
        <v/>
      </c>
      <c r="CY95">
        <f>IF(CM95&lt;=0,0,ROUND(MIN(CM95,MAX(0,$F95-SUMPRODUCT(($AT$3:$BE$3&lt;BC$3)*$CD95:$CO95))),2))</f>
        <v/>
      </c>
      <c r="CZ95">
        <f>IF(CN95&lt;=0,0,ROUND(MIN(CN95,MAX(0,$F95-SUMPRODUCT(($AT$3:$BE$3&lt;BD$3)*$CD95:$CO95))),2))</f>
        <v/>
      </c>
      <c r="DA95">
        <f>IF(CO95&lt;=0,0,ROUND(MIN(CO95,MAX(0,$F95-SUMPRODUCT(($AT$3:$BE$3&lt;BE$3)*$CD95:$CO95))),2))</f>
        <v/>
      </c>
      <c r="DB95">
        <f>ROUND(AH95-CP95,2)</f>
        <v/>
      </c>
      <c r="DC95">
        <f>ROUND(AI95-CQ95,2)</f>
        <v/>
      </c>
      <c r="DD95">
        <f>ROUND(AJ95-CR95,2)</f>
        <v/>
      </c>
      <c r="DE95">
        <f>ROUND(AK95-CS95,2)</f>
        <v/>
      </c>
      <c r="DF95">
        <f>ROUND(AL95-CT95,2)</f>
        <v/>
      </c>
      <c r="DG95">
        <f>ROUND(AM95-CU95,2)</f>
        <v/>
      </c>
      <c r="DH95">
        <f>ROUND(AN95-CV95,2)</f>
        <v/>
      </c>
      <c r="DI95">
        <f>ROUND(AO95-CW95,2)</f>
        <v/>
      </c>
      <c r="DJ95">
        <f>ROUND(AP95-CX95,2)</f>
        <v/>
      </c>
      <c r="DK95">
        <f>ROUND(AQ95-CY95,2)</f>
        <v/>
      </c>
      <c r="DL95">
        <f>ROUND(AR95-CZ95,2)</f>
        <v/>
      </c>
      <c r="DM95">
        <f>ROUND(AS95-DA95,2)</f>
        <v/>
      </c>
      <c r="DN95">
        <f>MAX(0,ROUND($F95-SUM(CP95:DA95),2))</f>
        <v/>
      </c>
    </row>
    <row r="96">
      <c r="A96" t="n">
        <v>91</v>
      </c>
      <c r="B96" s="29">
        <f>Months!B96</f>
        <v/>
      </c>
      <c r="C96">
        <f>Months!C96</f>
        <v/>
      </c>
      <c r="D96">
        <f>Months!D96</f>
        <v/>
      </c>
      <c r="E96">
        <f>SUM(V96:AG96)</f>
        <v/>
      </c>
      <c r="F96">
        <f>MAX(0,ROUND(C96+D96-E96,2))</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f>IF(AH96&lt;=0,0,ROUND(CP96+MIN(DB96,MAX(0,$DN96-SUMPRODUCT((($BR96:$CC96&gt;BR96)+($BR96:$CC96=BR96)*($AT$2:$BE$2&lt;AT$2))*$DB96:$DM96))),2))</f>
        <v/>
      </c>
      <c r="AU96">
        <f>IF(AI96&lt;=0,0,ROUND(CQ96+MIN(DC96,MAX(0,$DN96-SUMPRODUCT((($BR96:$CC96&gt;BS96)+($BR96:$CC96=BS96)*($AT$2:$BE$2&lt;AU$2))*$DB96:$DM96))),2))</f>
        <v/>
      </c>
      <c r="AV96">
        <f>IF(AJ96&lt;=0,0,ROUND(CR96+MIN(DD96,MAX(0,$DN96-SUMPRODUCT((($BR96:$CC96&gt;BT96)+($BR96:$CC96=BT96)*($AT$2:$BE$2&lt;AV$2))*$DB96:$DM96))),2))</f>
        <v/>
      </c>
      <c r="AW96">
        <f>IF(AK96&lt;=0,0,ROUND(CS96+MIN(DE96,MAX(0,$DN96-SUMPRODUCT((($BR96:$CC96&gt;BU96)+($BR96:$CC96=BU96)*($AT$2:$BE$2&lt;AW$2))*$DB96:$DM96))),2))</f>
        <v/>
      </c>
      <c r="AX96">
        <f>IF(AL96&lt;=0,0,ROUND(CT96+MIN(DF96,MAX(0,$DN96-SUMPRODUCT((($BR96:$CC96&gt;BV96)+($BR96:$CC96=BV96)*($AT$2:$BE$2&lt;AX$2))*$DB96:$DM96))),2))</f>
        <v/>
      </c>
      <c r="AY96">
        <f>IF(AM96&lt;=0,0,ROUND(CU96+MIN(DG96,MAX(0,$DN96-SUMPRODUCT((($BR96:$CC96&gt;BW96)+($BR96:$CC96=BW96)*($AT$2:$BE$2&lt;AY$2))*$DB96:$DM96))),2))</f>
        <v/>
      </c>
      <c r="AZ96">
        <f>IF(AN96&lt;=0,0,ROUND(CV96+MIN(DH96,MAX(0,$DN96-SUMPRODUCT((($BR96:$CC96&gt;BX96)+($BR96:$CC96=BX96)*($AT$2:$BE$2&lt;AZ$2))*$DB96:$DM96))),2))</f>
        <v/>
      </c>
      <c r="BA96">
        <f>IF(AO96&lt;=0,0,ROUND(CW96+MIN(DI96,MAX(0,$DN96-SUMPRODUCT((($BR96:$CC96&gt;BY96)+($BR96:$CC96=BY96)*($AT$2:$BE$2&lt;BA$2))*$DB96:$DM96))),2))</f>
        <v/>
      </c>
      <c r="BB96">
        <f>IF(AP96&lt;=0,0,ROUND(CX96+MIN(DJ96,MAX(0,$DN96-SUMPRODUCT((($BR96:$CC96&gt;BZ96)+($BR96:$CC96=BZ96)*($AT$2:$BE$2&lt;BB$2))*$DB96:$DM96))),2))</f>
        <v/>
      </c>
      <c r="BC96">
        <f>IF(AQ96&lt;=0,0,ROUND(CY96+MIN(DK96,MAX(0,$DN96-SUMPRODUCT((($BR96:$CC96&gt;CA96)+($BR96:$CC96=CA96)*($AT$2:$BE$2&lt;BC$2))*$DB96:$DM96))),2))</f>
        <v/>
      </c>
      <c r="BD96">
        <f>IF(AR96&lt;=0,0,ROUND(CZ96+MIN(DL96,MAX(0,$DN96-SUMPRODUCT((($BR96:$CC96&gt;CB96)+($BR96:$CC96=CB96)*($AT$2:$BE$2&lt;BD$2))*$DB96:$DM96))),2))</f>
        <v/>
      </c>
      <c r="BE96">
        <f>IF(AS96&lt;=0,0,ROUND(DA96+MIN(DM96,MAX(0,$DN96-SUMPRODUCT((($BR96:$CC96&gt;CC96)+($BR96:$CC96=CC96)*($AT$2:$BE$2&lt;BE$2))*$DB96:$DM96))),2))</f>
        <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c r="BR96">
        <f>ROUND(IF($A96&lt;=Debts!$M$5,Debts!$X$5,Debts!$Y$5)*100000,0)*1000000+ROUND(Debts!$Y$5*100000,0)</f>
        <v/>
      </c>
      <c r="BS96">
        <f>ROUND(IF($A96&lt;=Debts!$M$6,Debts!$X$6,Debts!$Y$6)*100000,0)*1000000+ROUND(Debts!$Y$6*100000,0)</f>
        <v/>
      </c>
      <c r="BT96">
        <f>ROUND(IF($A96&lt;=Debts!$M$7,Debts!$X$7,Debts!$Y$7)*100000,0)*1000000+ROUND(Debts!$Y$7*100000,0)</f>
        <v/>
      </c>
      <c r="BU96">
        <f>ROUND(IF($A96&lt;=Debts!$M$8,Debts!$X$8,Debts!$Y$8)*100000,0)*1000000+ROUND(Debts!$Y$8*100000,0)</f>
        <v/>
      </c>
      <c r="BV96">
        <f>ROUND(IF($A96&lt;=Debts!$M$9,Debts!$X$9,Debts!$Y$9)*100000,0)*1000000+ROUND(Debts!$Y$9*100000,0)</f>
        <v/>
      </c>
      <c r="BW96">
        <f>ROUND(IF($A96&lt;=Debts!$M$10,Debts!$X$10,Debts!$Y$10)*100000,0)*1000000+ROUND(Debts!$Y$10*100000,0)</f>
        <v/>
      </c>
      <c r="BX96">
        <f>ROUND(IF($A96&lt;=Debts!$M$11,Debts!$X$11,Debts!$Y$11)*100000,0)*1000000+ROUND(Debts!$Y$11*100000,0)</f>
        <v/>
      </c>
      <c r="BY96">
        <f>ROUND(IF($A96&lt;=Debts!$M$12,Debts!$X$12,Debts!$Y$12)*100000,0)*1000000+ROUND(Debts!$Y$12*100000,0)</f>
        <v/>
      </c>
      <c r="BZ96">
        <f>ROUND(IF($A96&lt;=Debts!$M$13,Debts!$X$13,Debts!$Y$13)*100000,0)*1000000+ROUND(Debts!$Y$13*100000,0)</f>
        <v/>
      </c>
      <c r="CA96">
        <f>ROUND(IF($A96&lt;=Debts!$M$14,Debts!$X$14,Debts!$Y$14)*100000,0)*1000000+ROUND(Debts!$Y$14*100000,0)</f>
        <v/>
      </c>
      <c r="CB96">
        <f>ROUND(IF($A96&lt;=Debts!$M$15,Debts!$X$15,Debts!$Y$15)*100000,0)*1000000+ROUND(Debts!$Y$15*100000,0)</f>
        <v/>
      </c>
      <c r="CC96">
        <f>ROUND(IF($A96&lt;=Debts!$M$16,Debts!$X$16,Debts!$Y$16)*100000,0)*1000000+ROUND(Debts!$Y$16*100000,0)</f>
        <v/>
      </c>
      <c r="CD96">
        <f>IF(OR(AH96&lt;=0,Debts!$AC$5=0,$A96&gt;Debts!$M$5),0,MIN(AH96,MAX(0,ROUNDUP(IF(Debts!$X$5=0,(BF95+J96)/(Debts!$M$5-$A96+1),BF95*(Debts!$X$5/12)/(1-(1+Debts!$X$5/12)^(-(Debts!$M$5-$A96+1)))),2)-V96)))</f>
        <v/>
      </c>
      <c r="CE96">
        <f>IF(OR(AI96&lt;=0,Debts!$AC$6=0,$A96&gt;Debts!$M$6),0,MIN(AI96,MAX(0,ROUNDUP(IF(Debts!$X$6=0,(BG95+K96)/(Debts!$M$6-$A96+1),BG95*(Debts!$X$6/12)/(1-(1+Debts!$X$6/12)^(-(Debts!$M$6-$A96+1)))),2)-W96)))</f>
        <v/>
      </c>
      <c r="CF96">
        <f>IF(OR(AJ96&lt;=0,Debts!$AC$7=0,$A96&gt;Debts!$M$7),0,MIN(AJ96,MAX(0,ROUNDUP(IF(Debts!$X$7=0,(BH95+L96)/(Debts!$M$7-$A96+1),BH95*(Debts!$X$7/12)/(1-(1+Debts!$X$7/12)^(-(Debts!$M$7-$A96+1)))),2)-X96)))</f>
        <v/>
      </c>
      <c r="CG96">
        <f>IF(OR(AK96&lt;=0,Debts!$AC$8=0,$A96&gt;Debts!$M$8),0,MIN(AK96,MAX(0,ROUNDUP(IF(Debts!$X$8=0,(BI95+M96)/(Debts!$M$8-$A96+1),BI95*(Debts!$X$8/12)/(1-(1+Debts!$X$8/12)^(-(Debts!$M$8-$A96+1)))),2)-Y96)))</f>
        <v/>
      </c>
      <c r="CH96">
        <f>IF(OR(AL96&lt;=0,Debts!$AC$9=0,$A96&gt;Debts!$M$9),0,MIN(AL96,MAX(0,ROUNDUP(IF(Debts!$X$9=0,(BJ95+N96)/(Debts!$M$9-$A96+1),BJ95*(Debts!$X$9/12)/(1-(1+Debts!$X$9/12)^(-(Debts!$M$9-$A96+1)))),2)-Z96)))</f>
        <v/>
      </c>
      <c r="CI96">
        <f>IF(OR(AM96&lt;=0,Debts!$AC$10=0,$A96&gt;Debts!$M$10),0,MIN(AM96,MAX(0,ROUNDUP(IF(Debts!$X$10=0,(BK95+O96)/(Debts!$M$10-$A96+1),BK95*(Debts!$X$10/12)/(1-(1+Debts!$X$10/12)^(-(Debts!$M$10-$A96+1)))),2)-AA96)))</f>
        <v/>
      </c>
      <c r="CJ96">
        <f>IF(OR(AN96&lt;=0,Debts!$AC$11=0,$A96&gt;Debts!$M$11),0,MIN(AN96,MAX(0,ROUNDUP(IF(Debts!$X$11=0,(BL95+P96)/(Debts!$M$11-$A96+1),BL95*(Debts!$X$11/12)/(1-(1+Debts!$X$11/12)^(-(Debts!$M$11-$A96+1)))),2)-AB96)))</f>
        <v/>
      </c>
      <c r="CK96">
        <f>IF(OR(AO96&lt;=0,Debts!$AC$12=0,$A96&gt;Debts!$M$12),0,MIN(AO96,MAX(0,ROUNDUP(IF(Debts!$X$12=0,(BM95+Q96)/(Debts!$M$12-$A96+1),BM95*(Debts!$X$12/12)/(1-(1+Debts!$X$12/12)^(-(Debts!$M$12-$A96+1)))),2)-AC96)))</f>
        <v/>
      </c>
      <c r="CL96">
        <f>IF(OR(AP96&lt;=0,Debts!$AC$13=0,$A96&gt;Debts!$M$13),0,MIN(AP96,MAX(0,ROUNDUP(IF(Debts!$X$13=0,(BN95+R96)/(Debts!$M$13-$A96+1),BN95*(Debts!$X$13/12)/(1-(1+Debts!$X$13/12)^(-(Debts!$M$13-$A96+1)))),2)-AD96)))</f>
        <v/>
      </c>
      <c r="CM96">
        <f>IF(OR(AQ96&lt;=0,Debts!$AC$14=0,$A96&gt;Debts!$M$14),0,MIN(AQ96,MAX(0,ROUNDUP(IF(Debts!$X$14=0,(BO95+S96)/(Debts!$M$14-$A96+1),BO95*(Debts!$X$14/12)/(1-(1+Debts!$X$14/12)^(-(Debts!$M$14-$A96+1)))),2)-AE96)))</f>
        <v/>
      </c>
      <c r="CN96">
        <f>IF(OR(AR96&lt;=0,Debts!$AC$15=0,$A96&gt;Debts!$M$15),0,MIN(AR96,MAX(0,ROUNDUP(IF(Debts!$X$15=0,(BP95+T96)/(Debts!$M$15-$A96+1),BP95*(Debts!$X$15/12)/(1-(1+Debts!$X$15/12)^(-(Debts!$M$15-$A96+1)))),2)-AF96)))</f>
        <v/>
      </c>
      <c r="CO96">
        <f>IF(OR(AS96&lt;=0,Debts!$AC$16=0,$A96&gt;Debts!$M$16),0,MIN(AS96,MAX(0,ROUNDUP(IF(Debts!$X$16=0,(BQ95+U96)/(Debts!$M$16-$A96+1),BQ95*(Debts!$X$16/12)/(1-(1+Debts!$X$16/12)^(-(Debts!$M$16-$A96+1)))),2)-AG96)))</f>
        <v/>
      </c>
      <c r="CP96">
        <f>IF(CD96&lt;=0,0,ROUND(MIN(CD96,MAX(0,$F96-SUMPRODUCT(($AT$3:$BE$3&lt;AT$3)*$CD96:$CO96))),2))</f>
        <v/>
      </c>
      <c r="CQ96">
        <f>IF(CE96&lt;=0,0,ROUND(MIN(CE96,MAX(0,$F96-SUMPRODUCT(($AT$3:$BE$3&lt;AU$3)*$CD96:$CO96))),2))</f>
        <v/>
      </c>
      <c r="CR96">
        <f>IF(CF96&lt;=0,0,ROUND(MIN(CF96,MAX(0,$F96-SUMPRODUCT(($AT$3:$BE$3&lt;AV$3)*$CD96:$CO96))),2))</f>
        <v/>
      </c>
      <c r="CS96">
        <f>IF(CG96&lt;=0,0,ROUND(MIN(CG96,MAX(0,$F96-SUMPRODUCT(($AT$3:$BE$3&lt;AW$3)*$CD96:$CO96))),2))</f>
        <v/>
      </c>
      <c r="CT96">
        <f>IF(CH96&lt;=0,0,ROUND(MIN(CH96,MAX(0,$F96-SUMPRODUCT(($AT$3:$BE$3&lt;AX$3)*$CD96:$CO96))),2))</f>
        <v/>
      </c>
      <c r="CU96">
        <f>IF(CI96&lt;=0,0,ROUND(MIN(CI96,MAX(0,$F96-SUMPRODUCT(($AT$3:$BE$3&lt;AY$3)*$CD96:$CO96))),2))</f>
        <v/>
      </c>
      <c r="CV96">
        <f>IF(CJ96&lt;=0,0,ROUND(MIN(CJ96,MAX(0,$F96-SUMPRODUCT(($AT$3:$BE$3&lt;AZ$3)*$CD96:$CO96))),2))</f>
        <v/>
      </c>
      <c r="CW96">
        <f>IF(CK96&lt;=0,0,ROUND(MIN(CK96,MAX(0,$F96-SUMPRODUCT(($AT$3:$BE$3&lt;BA$3)*$CD96:$CO96))),2))</f>
        <v/>
      </c>
      <c r="CX96">
        <f>IF(CL96&lt;=0,0,ROUND(MIN(CL96,MAX(0,$F96-SUMPRODUCT(($AT$3:$BE$3&lt;BB$3)*$CD96:$CO96))),2))</f>
        <v/>
      </c>
      <c r="CY96">
        <f>IF(CM96&lt;=0,0,ROUND(MIN(CM96,MAX(0,$F96-SUMPRODUCT(($AT$3:$BE$3&lt;BC$3)*$CD96:$CO96))),2))</f>
        <v/>
      </c>
      <c r="CZ96">
        <f>IF(CN96&lt;=0,0,ROUND(MIN(CN96,MAX(0,$F96-SUMPRODUCT(($AT$3:$BE$3&lt;BD$3)*$CD96:$CO96))),2))</f>
        <v/>
      </c>
      <c r="DA96">
        <f>IF(CO96&lt;=0,0,ROUND(MIN(CO96,MAX(0,$F96-SUMPRODUCT(($AT$3:$BE$3&lt;BE$3)*$CD96:$CO96))),2))</f>
        <v/>
      </c>
      <c r="DB96">
        <f>ROUND(AH96-CP96,2)</f>
        <v/>
      </c>
      <c r="DC96">
        <f>ROUND(AI96-CQ96,2)</f>
        <v/>
      </c>
      <c r="DD96">
        <f>ROUND(AJ96-CR96,2)</f>
        <v/>
      </c>
      <c r="DE96">
        <f>ROUND(AK96-CS96,2)</f>
        <v/>
      </c>
      <c r="DF96">
        <f>ROUND(AL96-CT96,2)</f>
        <v/>
      </c>
      <c r="DG96">
        <f>ROUND(AM96-CU96,2)</f>
        <v/>
      </c>
      <c r="DH96">
        <f>ROUND(AN96-CV96,2)</f>
        <v/>
      </c>
      <c r="DI96">
        <f>ROUND(AO96-CW96,2)</f>
        <v/>
      </c>
      <c r="DJ96">
        <f>ROUND(AP96-CX96,2)</f>
        <v/>
      </c>
      <c r="DK96">
        <f>ROUND(AQ96-CY96,2)</f>
        <v/>
      </c>
      <c r="DL96">
        <f>ROUND(AR96-CZ96,2)</f>
        <v/>
      </c>
      <c r="DM96">
        <f>ROUND(AS96-DA96,2)</f>
        <v/>
      </c>
      <c r="DN96">
        <f>MAX(0,ROUND($F96-SUM(CP96:DA96),2))</f>
        <v/>
      </c>
    </row>
    <row r="97">
      <c r="A97" t="n">
        <v>92</v>
      </c>
      <c r="B97" s="29">
        <f>Months!B97</f>
        <v/>
      </c>
      <c r="C97">
        <f>Months!C97</f>
        <v/>
      </c>
      <c r="D97">
        <f>Months!D97</f>
        <v/>
      </c>
      <c r="E97">
        <f>SUM(V97:AG97)</f>
        <v/>
      </c>
      <c r="F97">
        <f>MAX(0,ROUND(C97+D97-E97,2))</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f>IF(AH97&lt;=0,0,ROUND(CP97+MIN(DB97,MAX(0,$DN97-SUMPRODUCT((($BR97:$CC97&gt;BR97)+($BR97:$CC97=BR97)*($AT$2:$BE$2&lt;AT$2))*$DB97:$DM97))),2))</f>
        <v/>
      </c>
      <c r="AU97">
        <f>IF(AI97&lt;=0,0,ROUND(CQ97+MIN(DC97,MAX(0,$DN97-SUMPRODUCT((($BR97:$CC97&gt;BS97)+($BR97:$CC97=BS97)*($AT$2:$BE$2&lt;AU$2))*$DB97:$DM97))),2))</f>
        <v/>
      </c>
      <c r="AV97">
        <f>IF(AJ97&lt;=0,0,ROUND(CR97+MIN(DD97,MAX(0,$DN97-SUMPRODUCT((($BR97:$CC97&gt;BT97)+($BR97:$CC97=BT97)*($AT$2:$BE$2&lt;AV$2))*$DB97:$DM97))),2))</f>
        <v/>
      </c>
      <c r="AW97">
        <f>IF(AK97&lt;=0,0,ROUND(CS97+MIN(DE97,MAX(0,$DN97-SUMPRODUCT((($BR97:$CC97&gt;BU97)+($BR97:$CC97=BU97)*($AT$2:$BE$2&lt;AW$2))*$DB97:$DM97))),2))</f>
        <v/>
      </c>
      <c r="AX97">
        <f>IF(AL97&lt;=0,0,ROUND(CT97+MIN(DF97,MAX(0,$DN97-SUMPRODUCT((($BR97:$CC97&gt;BV97)+($BR97:$CC97=BV97)*($AT$2:$BE$2&lt;AX$2))*$DB97:$DM97))),2))</f>
        <v/>
      </c>
      <c r="AY97">
        <f>IF(AM97&lt;=0,0,ROUND(CU97+MIN(DG97,MAX(0,$DN97-SUMPRODUCT((($BR97:$CC97&gt;BW97)+($BR97:$CC97=BW97)*($AT$2:$BE$2&lt;AY$2))*$DB97:$DM97))),2))</f>
        <v/>
      </c>
      <c r="AZ97">
        <f>IF(AN97&lt;=0,0,ROUND(CV97+MIN(DH97,MAX(0,$DN97-SUMPRODUCT((($BR97:$CC97&gt;BX97)+($BR97:$CC97=BX97)*($AT$2:$BE$2&lt;AZ$2))*$DB97:$DM97))),2))</f>
        <v/>
      </c>
      <c r="BA97">
        <f>IF(AO97&lt;=0,0,ROUND(CW97+MIN(DI97,MAX(0,$DN97-SUMPRODUCT((($BR97:$CC97&gt;BY97)+($BR97:$CC97=BY97)*($AT$2:$BE$2&lt;BA$2))*$DB97:$DM97))),2))</f>
        <v/>
      </c>
      <c r="BB97">
        <f>IF(AP97&lt;=0,0,ROUND(CX97+MIN(DJ97,MAX(0,$DN97-SUMPRODUCT((($BR97:$CC97&gt;BZ97)+($BR97:$CC97=BZ97)*($AT$2:$BE$2&lt;BB$2))*$DB97:$DM97))),2))</f>
        <v/>
      </c>
      <c r="BC97">
        <f>IF(AQ97&lt;=0,0,ROUND(CY97+MIN(DK97,MAX(0,$DN97-SUMPRODUCT((($BR97:$CC97&gt;CA97)+($BR97:$CC97=CA97)*($AT$2:$BE$2&lt;BC$2))*$DB97:$DM97))),2))</f>
        <v/>
      </c>
      <c r="BD97">
        <f>IF(AR97&lt;=0,0,ROUND(CZ97+MIN(DL97,MAX(0,$DN97-SUMPRODUCT((($BR97:$CC97&gt;CB97)+($BR97:$CC97=CB97)*($AT$2:$BE$2&lt;BD$2))*$DB97:$DM97))),2))</f>
        <v/>
      </c>
      <c r="BE97">
        <f>IF(AS97&lt;=0,0,ROUND(DA97+MIN(DM97,MAX(0,$DN97-SUMPRODUCT((($BR97:$CC97&gt;CC97)+($BR97:$CC97=CC97)*($AT$2:$BE$2&lt;BE$2))*$DB97:$DM97))),2))</f>
        <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c r="BR97">
        <f>ROUND(IF($A97&lt;=Debts!$M$5,Debts!$X$5,Debts!$Y$5)*100000,0)*1000000+ROUND(Debts!$Y$5*100000,0)</f>
        <v/>
      </c>
      <c r="BS97">
        <f>ROUND(IF($A97&lt;=Debts!$M$6,Debts!$X$6,Debts!$Y$6)*100000,0)*1000000+ROUND(Debts!$Y$6*100000,0)</f>
        <v/>
      </c>
      <c r="BT97">
        <f>ROUND(IF($A97&lt;=Debts!$M$7,Debts!$X$7,Debts!$Y$7)*100000,0)*1000000+ROUND(Debts!$Y$7*100000,0)</f>
        <v/>
      </c>
      <c r="BU97">
        <f>ROUND(IF($A97&lt;=Debts!$M$8,Debts!$X$8,Debts!$Y$8)*100000,0)*1000000+ROUND(Debts!$Y$8*100000,0)</f>
        <v/>
      </c>
      <c r="BV97">
        <f>ROUND(IF($A97&lt;=Debts!$M$9,Debts!$X$9,Debts!$Y$9)*100000,0)*1000000+ROUND(Debts!$Y$9*100000,0)</f>
        <v/>
      </c>
      <c r="BW97">
        <f>ROUND(IF($A97&lt;=Debts!$M$10,Debts!$X$10,Debts!$Y$10)*100000,0)*1000000+ROUND(Debts!$Y$10*100000,0)</f>
        <v/>
      </c>
      <c r="BX97">
        <f>ROUND(IF($A97&lt;=Debts!$M$11,Debts!$X$11,Debts!$Y$11)*100000,0)*1000000+ROUND(Debts!$Y$11*100000,0)</f>
        <v/>
      </c>
      <c r="BY97">
        <f>ROUND(IF($A97&lt;=Debts!$M$12,Debts!$X$12,Debts!$Y$12)*100000,0)*1000000+ROUND(Debts!$Y$12*100000,0)</f>
        <v/>
      </c>
      <c r="BZ97">
        <f>ROUND(IF($A97&lt;=Debts!$M$13,Debts!$X$13,Debts!$Y$13)*100000,0)*1000000+ROUND(Debts!$Y$13*100000,0)</f>
        <v/>
      </c>
      <c r="CA97">
        <f>ROUND(IF($A97&lt;=Debts!$M$14,Debts!$X$14,Debts!$Y$14)*100000,0)*1000000+ROUND(Debts!$Y$14*100000,0)</f>
        <v/>
      </c>
      <c r="CB97">
        <f>ROUND(IF($A97&lt;=Debts!$M$15,Debts!$X$15,Debts!$Y$15)*100000,0)*1000000+ROUND(Debts!$Y$15*100000,0)</f>
        <v/>
      </c>
      <c r="CC97">
        <f>ROUND(IF($A97&lt;=Debts!$M$16,Debts!$X$16,Debts!$Y$16)*100000,0)*1000000+ROUND(Debts!$Y$16*100000,0)</f>
        <v/>
      </c>
      <c r="CD97">
        <f>IF(OR(AH97&lt;=0,Debts!$AC$5=0,$A97&gt;Debts!$M$5),0,MIN(AH97,MAX(0,ROUNDUP(IF(Debts!$X$5=0,(BF96+J97)/(Debts!$M$5-$A97+1),BF96*(Debts!$X$5/12)/(1-(1+Debts!$X$5/12)^(-(Debts!$M$5-$A97+1)))),2)-V97)))</f>
        <v/>
      </c>
      <c r="CE97">
        <f>IF(OR(AI97&lt;=0,Debts!$AC$6=0,$A97&gt;Debts!$M$6),0,MIN(AI97,MAX(0,ROUNDUP(IF(Debts!$X$6=0,(BG96+K97)/(Debts!$M$6-$A97+1),BG96*(Debts!$X$6/12)/(1-(1+Debts!$X$6/12)^(-(Debts!$M$6-$A97+1)))),2)-W97)))</f>
        <v/>
      </c>
      <c r="CF97">
        <f>IF(OR(AJ97&lt;=0,Debts!$AC$7=0,$A97&gt;Debts!$M$7),0,MIN(AJ97,MAX(0,ROUNDUP(IF(Debts!$X$7=0,(BH96+L97)/(Debts!$M$7-$A97+1),BH96*(Debts!$X$7/12)/(1-(1+Debts!$X$7/12)^(-(Debts!$M$7-$A97+1)))),2)-X97)))</f>
        <v/>
      </c>
      <c r="CG97">
        <f>IF(OR(AK97&lt;=0,Debts!$AC$8=0,$A97&gt;Debts!$M$8),0,MIN(AK97,MAX(0,ROUNDUP(IF(Debts!$X$8=0,(BI96+M97)/(Debts!$M$8-$A97+1),BI96*(Debts!$X$8/12)/(1-(1+Debts!$X$8/12)^(-(Debts!$M$8-$A97+1)))),2)-Y97)))</f>
        <v/>
      </c>
      <c r="CH97">
        <f>IF(OR(AL97&lt;=0,Debts!$AC$9=0,$A97&gt;Debts!$M$9),0,MIN(AL97,MAX(0,ROUNDUP(IF(Debts!$X$9=0,(BJ96+N97)/(Debts!$M$9-$A97+1),BJ96*(Debts!$X$9/12)/(1-(1+Debts!$X$9/12)^(-(Debts!$M$9-$A97+1)))),2)-Z97)))</f>
        <v/>
      </c>
      <c r="CI97">
        <f>IF(OR(AM97&lt;=0,Debts!$AC$10=0,$A97&gt;Debts!$M$10),0,MIN(AM97,MAX(0,ROUNDUP(IF(Debts!$X$10=0,(BK96+O97)/(Debts!$M$10-$A97+1),BK96*(Debts!$X$10/12)/(1-(1+Debts!$X$10/12)^(-(Debts!$M$10-$A97+1)))),2)-AA97)))</f>
        <v/>
      </c>
      <c r="CJ97">
        <f>IF(OR(AN97&lt;=0,Debts!$AC$11=0,$A97&gt;Debts!$M$11),0,MIN(AN97,MAX(0,ROUNDUP(IF(Debts!$X$11=0,(BL96+P97)/(Debts!$M$11-$A97+1),BL96*(Debts!$X$11/12)/(1-(1+Debts!$X$11/12)^(-(Debts!$M$11-$A97+1)))),2)-AB97)))</f>
        <v/>
      </c>
      <c r="CK97">
        <f>IF(OR(AO97&lt;=0,Debts!$AC$12=0,$A97&gt;Debts!$M$12),0,MIN(AO97,MAX(0,ROUNDUP(IF(Debts!$X$12=0,(BM96+Q97)/(Debts!$M$12-$A97+1),BM96*(Debts!$X$12/12)/(1-(1+Debts!$X$12/12)^(-(Debts!$M$12-$A97+1)))),2)-AC97)))</f>
        <v/>
      </c>
      <c r="CL97">
        <f>IF(OR(AP97&lt;=0,Debts!$AC$13=0,$A97&gt;Debts!$M$13),0,MIN(AP97,MAX(0,ROUNDUP(IF(Debts!$X$13=0,(BN96+R97)/(Debts!$M$13-$A97+1),BN96*(Debts!$X$13/12)/(1-(1+Debts!$X$13/12)^(-(Debts!$M$13-$A97+1)))),2)-AD97)))</f>
        <v/>
      </c>
      <c r="CM97">
        <f>IF(OR(AQ97&lt;=0,Debts!$AC$14=0,$A97&gt;Debts!$M$14),0,MIN(AQ97,MAX(0,ROUNDUP(IF(Debts!$X$14=0,(BO96+S97)/(Debts!$M$14-$A97+1),BO96*(Debts!$X$14/12)/(1-(1+Debts!$X$14/12)^(-(Debts!$M$14-$A97+1)))),2)-AE97)))</f>
        <v/>
      </c>
      <c r="CN97">
        <f>IF(OR(AR97&lt;=0,Debts!$AC$15=0,$A97&gt;Debts!$M$15),0,MIN(AR97,MAX(0,ROUNDUP(IF(Debts!$X$15=0,(BP96+T97)/(Debts!$M$15-$A97+1),BP96*(Debts!$X$15/12)/(1-(1+Debts!$X$15/12)^(-(Debts!$M$15-$A97+1)))),2)-AF97)))</f>
        <v/>
      </c>
      <c r="CO97">
        <f>IF(OR(AS97&lt;=0,Debts!$AC$16=0,$A97&gt;Debts!$M$16),0,MIN(AS97,MAX(0,ROUNDUP(IF(Debts!$X$16=0,(BQ96+U97)/(Debts!$M$16-$A97+1),BQ96*(Debts!$X$16/12)/(1-(1+Debts!$X$16/12)^(-(Debts!$M$16-$A97+1)))),2)-AG97)))</f>
        <v/>
      </c>
      <c r="CP97">
        <f>IF(CD97&lt;=0,0,ROUND(MIN(CD97,MAX(0,$F97-SUMPRODUCT(($AT$3:$BE$3&lt;AT$3)*$CD97:$CO97))),2))</f>
        <v/>
      </c>
      <c r="CQ97">
        <f>IF(CE97&lt;=0,0,ROUND(MIN(CE97,MAX(0,$F97-SUMPRODUCT(($AT$3:$BE$3&lt;AU$3)*$CD97:$CO97))),2))</f>
        <v/>
      </c>
      <c r="CR97">
        <f>IF(CF97&lt;=0,0,ROUND(MIN(CF97,MAX(0,$F97-SUMPRODUCT(($AT$3:$BE$3&lt;AV$3)*$CD97:$CO97))),2))</f>
        <v/>
      </c>
      <c r="CS97">
        <f>IF(CG97&lt;=0,0,ROUND(MIN(CG97,MAX(0,$F97-SUMPRODUCT(($AT$3:$BE$3&lt;AW$3)*$CD97:$CO97))),2))</f>
        <v/>
      </c>
      <c r="CT97">
        <f>IF(CH97&lt;=0,0,ROUND(MIN(CH97,MAX(0,$F97-SUMPRODUCT(($AT$3:$BE$3&lt;AX$3)*$CD97:$CO97))),2))</f>
        <v/>
      </c>
      <c r="CU97">
        <f>IF(CI97&lt;=0,0,ROUND(MIN(CI97,MAX(0,$F97-SUMPRODUCT(($AT$3:$BE$3&lt;AY$3)*$CD97:$CO97))),2))</f>
        <v/>
      </c>
      <c r="CV97">
        <f>IF(CJ97&lt;=0,0,ROUND(MIN(CJ97,MAX(0,$F97-SUMPRODUCT(($AT$3:$BE$3&lt;AZ$3)*$CD97:$CO97))),2))</f>
        <v/>
      </c>
      <c r="CW97">
        <f>IF(CK97&lt;=0,0,ROUND(MIN(CK97,MAX(0,$F97-SUMPRODUCT(($AT$3:$BE$3&lt;BA$3)*$CD97:$CO97))),2))</f>
        <v/>
      </c>
      <c r="CX97">
        <f>IF(CL97&lt;=0,0,ROUND(MIN(CL97,MAX(0,$F97-SUMPRODUCT(($AT$3:$BE$3&lt;BB$3)*$CD97:$CO97))),2))</f>
        <v/>
      </c>
      <c r="CY97">
        <f>IF(CM97&lt;=0,0,ROUND(MIN(CM97,MAX(0,$F97-SUMPRODUCT(($AT$3:$BE$3&lt;BC$3)*$CD97:$CO97))),2))</f>
        <v/>
      </c>
      <c r="CZ97">
        <f>IF(CN97&lt;=0,0,ROUND(MIN(CN97,MAX(0,$F97-SUMPRODUCT(($AT$3:$BE$3&lt;BD$3)*$CD97:$CO97))),2))</f>
        <v/>
      </c>
      <c r="DA97">
        <f>IF(CO97&lt;=0,0,ROUND(MIN(CO97,MAX(0,$F97-SUMPRODUCT(($AT$3:$BE$3&lt;BE$3)*$CD97:$CO97))),2))</f>
        <v/>
      </c>
      <c r="DB97">
        <f>ROUND(AH97-CP97,2)</f>
        <v/>
      </c>
      <c r="DC97">
        <f>ROUND(AI97-CQ97,2)</f>
        <v/>
      </c>
      <c r="DD97">
        <f>ROUND(AJ97-CR97,2)</f>
        <v/>
      </c>
      <c r="DE97">
        <f>ROUND(AK97-CS97,2)</f>
        <v/>
      </c>
      <c r="DF97">
        <f>ROUND(AL97-CT97,2)</f>
        <v/>
      </c>
      <c r="DG97">
        <f>ROUND(AM97-CU97,2)</f>
        <v/>
      </c>
      <c r="DH97">
        <f>ROUND(AN97-CV97,2)</f>
        <v/>
      </c>
      <c r="DI97">
        <f>ROUND(AO97-CW97,2)</f>
        <v/>
      </c>
      <c r="DJ97">
        <f>ROUND(AP97-CX97,2)</f>
        <v/>
      </c>
      <c r="DK97">
        <f>ROUND(AQ97-CY97,2)</f>
        <v/>
      </c>
      <c r="DL97">
        <f>ROUND(AR97-CZ97,2)</f>
        <v/>
      </c>
      <c r="DM97">
        <f>ROUND(AS97-DA97,2)</f>
        <v/>
      </c>
      <c r="DN97">
        <f>MAX(0,ROUND($F97-SUM(CP97:DA97),2))</f>
        <v/>
      </c>
    </row>
    <row r="98">
      <c r="A98" t="n">
        <v>93</v>
      </c>
      <c r="B98" s="29">
        <f>Months!B98</f>
        <v/>
      </c>
      <c r="C98">
        <f>Months!C98</f>
        <v/>
      </c>
      <c r="D98">
        <f>Months!D98</f>
        <v/>
      </c>
      <c r="E98">
        <f>SUM(V98:AG98)</f>
        <v/>
      </c>
      <c r="F98">
        <f>MAX(0,ROUND(C98+D98-E98,2))</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f>IF(AH98&lt;=0,0,ROUND(CP98+MIN(DB98,MAX(0,$DN98-SUMPRODUCT((($BR98:$CC98&gt;BR98)+($BR98:$CC98=BR98)*($AT$2:$BE$2&lt;AT$2))*$DB98:$DM98))),2))</f>
        <v/>
      </c>
      <c r="AU98">
        <f>IF(AI98&lt;=0,0,ROUND(CQ98+MIN(DC98,MAX(0,$DN98-SUMPRODUCT((($BR98:$CC98&gt;BS98)+($BR98:$CC98=BS98)*($AT$2:$BE$2&lt;AU$2))*$DB98:$DM98))),2))</f>
        <v/>
      </c>
      <c r="AV98">
        <f>IF(AJ98&lt;=0,0,ROUND(CR98+MIN(DD98,MAX(0,$DN98-SUMPRODUCT((($BR98:$CC98&gt;BT98)+($BR98:$CC98=BT98)*($AT$2:$BE$2&lt;AV$2))*$DB98:$DM98))),2))</f>
        <v/>
      </c>
      <c r="AW98">
        <f>IF(AK98&lt;=0,0,ROUND(CS98+MIN(DE98,MAX(0,$DN98-SUMPRODUCT((($BR98:$CC98&gt;BU98)+($BR98:$CC98=BU98)*($AT$2:$BE$2&lt;AW$2))*$DB98:$DM98))),2))</f>
        <v/>
      </c>
      <c r="AX98">
        <f>IF(AL98&lt;=0,0,ROUND(CT98+MIN(DF98,MAX(0,$DN98-SUMPRODUCT((($BR98:$CC98&gt;BV98)+($BR98:$CC98=BV98)*($AT$2:$BE$2&lt;AX$2))*$DB98:$DM98))),2))</f>
        <v/>
      </c>
      <c r="AY98">
        <f>IF(AM98&lt;=0,0,ROUND(CU98+MIN(DG98,MAX(0,$DN98-SUMPRODUCT((($BR98:$CC98&gt;BW98)+($BR98:$CC98=BW98)*($AT$2:$BE$2&lt;AY$2))*$DB98:$DM98))),2))</f>
        <v/>
      </c>
      <c r="AZ98">
        <f>IF(AN98&lt;=0,0,ROUND(CV98+MIN(DH98,MAX(0,$DN98-SUMPRODUCT((($BR98:$CC98&gt;BX98)+($BR98:$CC98=BX98)*($AT$2:$BE$2&lt;AZ$2))*$DB98:$DM98))),2))</f>
        <v/>
      </c>
      <c r="BA98">
        <f>IF(AO98&lt;=0,0,ROUND(CW98+MIN(DI98,MAX(0,$DN98-SUMPRODUCT((($BR98:$CC98&gt;BY98)+($BR98:$CC98=BY98)*($AT$2:$BE$2&lt;BA$2))*$DB98:$DM98))),2))</f>
        <v/>
      </c>
      <c r="BB98">
        <f>IF(AP98&lt;=0,0,ROUND(CX98+MIN(DJ98,MAX(0,$DN98-SUMPRODUCT((($BR98:$CC98&gt;BZ98)+($BR98:$CC98=BZ98)*($AT$2:$BE$2&lt;BB$2))*$DB98:$DM98))),2))</f>
        <v/>
      </c>
      <c r="BC98">
        <f>IF(AQ98&lt;=0,0,ROUND(CY98+MIN(DK98,MAX(0,$DN98-SUMPRODUCT((($BR98:$CC98&gt;CA98)+($BR98:$CC98=CA98)*($AT$2:$BE$2&lt;BC$2))*$DB98:$DM98))),2))</f>
        <v/>
      </c>
      <c r="BD98">
        <f>IF(AR98&lt;=0,0,ROUND(CZ98+MIN(DL98,MAX(0,$DN98-SUMPRODUCT((($BR98:$CC98&gt;CB98)+($BR98:$CC98=CB98)*($AT$2:$BE$2&lt;BD$2))*$DB98:$DM98))),2))</f>
        <v/>
      </c>
      <c r="BE98">
        <f>IF(AS98&lt;=0,0,ROUND(DA98+MIN(DM98,MAX(0,$DN98-SUMPRODUCT((($BR98:$CC98&gt;CC98)+($BR98:$CC98=CC98)*($AT$2:$BE$2&lt;BE$2))*$DB98:$DM98))),2))</f>
        <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c r="BR98">
        <f>ROUND(IF($A98&lt;=Debts!$M$5,Debts!$X$5,Debts!$Y$5)*100000,0)*1000000+ROUND(Debts!$Y$5*100000,0)</f>
        <v/>
      </c>
      <c r="BS98">
        <f>ROUND(IF($A98&lt;=Debts!$M$6,Debts!$X$6,Debts!$Y$6)*100000,0)*1000000+ROUND(Debts!$Y$6*100000,0)</f>
        <v/>
      </c>
      <c r="BT98">
        <f>ROUND(IF($A98&lt;=Debts!$M$7,Debts!$X$7,Debts!$Y$7)*100000,0)*1000000+ROUND(Debts!$Y$7*100000,0)</f>
        <v/>
      </c>
      <c r="BU98">
        <f>ROUND(IF($A98&lt;=Debts!$M$8,Debts!$X$8,Debts!$Y$8)*100000,0)*1000000+ROUND(Debts!$Y$8*100000,0)</f>
        <v/>
      </c>
      <c r="BV98">
        <f>ROUND(IF($A98&lt;=Debts!$M$9,Debts!$X$9,Debts!$Y$9)*100000,0)*1000000+ROUND(Debts!$Y$9*100000,0)</f>
        <v/>
      </c>
      <c r="BW98">
        <f>ROUND(IF($A98&lt;=Debts!$M$10,Debts!$X$10,Debts!$Y$10)*100000,0)*1000000+ROUND(Debts!$Y$10*100000,0)</f>
        <v/>
      </c>
      <c r="BX98">
        <f>ROUND(IF($A98&lt;=Debts!$M$11,Debts!$X$11,Debts!$Y$11)*100000,0)*1000000+ROUND(Debts!$Y$11*100000,0)</f>
        <v/>
      </c>
      <c r="BY98">
        <f>ROUND(IF($A98&lt;=Debts!$M$12,Debts!$X$12,Debts!$Y$12)*100000,0)*1000000+ROUND(Debts!$Y$12*100000,0)</f>
        <v/>
      </c>
      <c r="BZ98">
        <f>ROUND(IF($A98&lt;=Debts!$M$13,Debts!$X$13,Debts!$Y$13)*100000,0)*1000000+ROUND(Debts!$Y$13*100000,0)</f>
        <v/>
      </c>
      <c r="CA98">
        <f>ROUND(IF($A98&lt;=Debts!$M$14,Debts!$X$14,Debts!$Y$14)*100000,0)*1000000+ROUND(Debts!$Y$14*100000,0)</f>
        <v/>
      </c>
      <c r="CB98">
        <f>ROUND(IF($A98&lt;=Debts!$M$15,Debts!$X$15,Debts!$Y$15)*100000,0)*1000000+ROUND(Debts!$Y$15*100000,0)</f>
        <v/>
      </c>
      <c r="CC98">
        <f>ROUND(IF($A98&lt;=Debts!$M$16,Debts!$X$16,Debts!$Y$16)*100000,0)*1000000+ROUND(Debts!$Y$16*100000,0)</f>
        <v/>
      </c>
      <c r="CD98">
        <f>IF(OR(AH98&lt;=0,Debts!$AC$5=0,$A98&gt;Debts!$M$5),0,MIN(AH98,MAX(0,ROUNDUP(IF(Debts!$X$5=0,(BF97+J98)/(Debts!$M$5-$A98+1),BF97*(Debts!$X$5/12)/(1-(1+Debts!$X$5/12)^(-(Debts!$M$5-$A98+1)))),2)-V98)))</f>
        <v/>
      </c>
      <c r="CE98">
        <f>IF(OR(AI98&lt;=0,Debts!$AC$6=0,$A98&gt;Debts!$M$6),0,MIN(AI98,MAX(0,ROUNDUP(IF(Debts!$X$6=0,(BG97+K98)/(Debts!$M$6-$A98+1),BG97*(Debts!$X$6/12)/(1-(1+Debts!$X$6/12)^(-(Debts!$M$6-$A98+1)))),2)-W98)))</f>
        <v/>
      </c>
      <c r="CF98">
        <f>IF(OR(AJ98&lt;=0,Debts!$AC$7=0,$A98&gt;Debts!$M$7),0,MIN(AJ98,MAX(0,ROUNDUP(IF(Debts!$X$7=0,(BH97+L98)/(Debts!$M$7-$A98+1),BH97*(Debts!$X$7/12)/(1-(1+Debts!$X$7/12)^(-(Debts!$M$7-$A98+1)))),2)-X98)))</f>
        <v/>
      </c>
      <c r="CG98">
        <f>IF(OR(AK98&lt;=0,Debts!$AC$8=0,$A98&gt;Debts!$M$8),0,MIN(AK98,MAX(0,ROUNDUP(IF(Debts!$X$8=0,(BI97+M98)/(Debts!$M$8-$A98+1),BI97*(Debts!$X$8/12)/(1-(1+Debts!$X$8/12)^(-(Debts!$M$8-$A98+1)))),2)-Y98)))</f>
        <v/>
      </c>
      <c r="CH98">
        <f>IF(OR(AL98&lt;=0,Debts!$AC$9=0,$A98&gt;Debts!$M$9),0,MIN(AL98,MAX(0,ROUNDUP(IF(Debts!$X$9=0,(BJ97+N98)/(Debts!$M$9-$A98+1),BJ97*(Debts!$X$9/12)/(1-(1+Debts!$X$9/12)^(-(Debts!$M$9-$A98+1)))),2)-Z98)))</f>
        <v/>
      </c>
      <c r="CI98">
        <f>IF(OR(AM98&lt;=0,Debts!$AC$10=0,$A98&gt;Debts!$M$10),0,MIN(AM98,MAX(0,ROUNDUP(IF(Debts!$X$10=0,(BK97+O98)/(Debts!$M$10-$A98+1),BK97*(Debts!$X$10/12)/(1-(1+Debts!$X$10/12)^(-(Debts!$M$10-$A98+1)))),2)-AA98)))</f>
        <v/>
      </c>
      <c r="CJ98">
        <f>IF(OR(AN98&lt;=0,Debts!$AC$11=0,$A98&gt;Debts!$M$11),0,MIN(AN98,MAX(0,ROUNDUP(IF(Debts!$X$11=0,(BL97+P98)/(Debts!$M$11-$A98+1),BL97*(Debts!$X$11/12)/(1-(1+Debts!$X$11/12)^(-(Debts!$M$11-$A98+1)))),2)-AB98)))</f>
        <v/>
      </c>
      <c r="CK98">
        <f>IF(OR(AO98&lt;=0,Debts!$AC$12=0,$A98&gt;Debts!$M$12),0,MIN(AO98,MAX(0,ROUNDUP(IF(Debts!$X$12=0,(BM97+Q98)/(Debts!$M$12-$A98+1),BM97*(Debts!$X$12/12)/(1-(1+Debts!$X$12/12)^(-(Debts!$M$12-$A98+1)))),2)-AC98)))</f>
        <v/>
      </c>
      <c r="CL98">
        <f>IF(OR(AP98&lt;=0,Debts!$AC$13=0,$A98&gt;Debts!$M$13),0,MIN(AP98,MAX(0,ROUNDUP(IF(Debts!$X$13=0,(BN97+R98)/(Debts!$M$13-$A98+1),BN97*(Debts!$X$13/12)/(1-(1+Debts!$X$13/12)^(-(Debts!$M$13-$A98+1)))),2)-AD98)))</f>
        <v/>
      </c>
      <c r="CM98">
        <f>IF(OR(AQ98&lt;=0,Debts!$AC$14=0,$A98&gt;Debts!$M$14),0,MIN(AQ98,MAX(0,ROUNDUP(IF(Debts!$X$14=0,(BO97+S98)/(Debts!$M$14-$A98+1),BO97*(Debts!$X$14/12)/(1-(1+Debts!$X$14/12)^(-(Debts!$M$14-$A98+1)))),2)-AE98)))</f>
        <v/>
      </c>
      <c r="CN98">
        <f>IF(OR(AR98&lt;=0,Debts!$AC$15=0,$A98&gt;Debts!$M$15),0,MIN(AR98,MAX(0,ROUNDUP(IF(Debts!$X$15=0,(BP97+T98)/(Debts!$M$15-$A98+1),BP97*(Debts!$X$15/12)/(1-(1+Debts!$X$15/12)^(-(Debts!$M$15-$A98+1)))),2)-AF98)))</f>
        <v/>
      </c>
      <c r="CO98">
        <f>IF(OR(AS98&lt;=0,Debts!$AC$16=0,$A98&gt;Debts!$M$16),0,MIN(AS98,MAX(0,ROUNDUP(IF(Debts!$X$16=0,(BQ97+U98)/(Debts!$M$16-$A98+1),BQ97*(Debts!$X$16/12)/(1-(1+Debts!$X$16/12)^(-(Debts!$M$16-$A98+1)))),2)-AG98)))</f>
        <v/>
      </c>
      <c r="CP98">
        <f>IF(CD98&lt;=0,0,ROUND(MIN(CD98,MAX(0,$F98-SUMPRODUCT(($AT$3:$BE$3&lt;AT$3)*$CD98:$CO98))),2))</f>
        <v/>
      </c>
      <c r="CQ98">
        <f>IF(CE98&lt;=0,0,ROUND(MIN(CE98,MAX(0,$F98-SUMPRODUCT(($AT$3:$BE$3&lt;AU$3)*$CD98:$CO98))),2))</f>
        <v/>
      </c>
      <c r="CR98">
        <f>IF(CF98&lt;=0,0,ROUND(MIN(CF98,MAX(0,$F98-SUMPRODUCT(($AT$3:$BE$3&lt;AV$3)*$CD98:$CO98))),2))</f>
        <v/>
      </c>
      <c r="CS98">
        <f>IF(CG98&lt;=0,0,ROUND(MIN(CG98,MAX(0,$F98-SUMPRODUCT(($AT$3:$BE$3&lt;AW$3)*$CD98:$CO98))),2))</f>
        <v/>
      </c>
      <c r="CT98">
        <f>IF(CH98&lt;=0,0,ROUND(MIN(CH98,MAX(0,$F98-SUMPRODUCT(($AT$3:$BE$3&lt;AX$3)*$CD98:$CO98))),2))</f>
        <v/>
      </c>
      <c r="CU98">
        <f>IF(CI98&lt;=0,0,ROUND(MIN(CI98,MAX(0,$F98-SUMPRODUCT(($AT$3:$BE$3&lt;AY$3)*$CD98:$CO98))),2))</f>
        <v/>
      </c>
      <c r="CV98">
        <f>IF(CJ98&lt;=0,0,ROUND(MIN(CJ98,MAX(0,$F98-SUMPRODUCT(($AT$3:$BE$3&lt;AZ$3)*$CD98:$CO98))),2))</f>
        <v/>
      </c>
      <c r="CW98">
        <f>IF(CK98&lt;=0,0,ROUND(MIN(CK98,MAX(0,$F98-SUMPRODUCT(($AT$3:$BE$3&lt;BA$3)*$CD98:$CO98))),2))</f>
        <v/>
      </c>
      <c r="CX98">
        <f>IF(CL98&lt;=0,0,ROUND(MIN(CL98,MAX(0,$F98-SUMPRODUCT(($AT$3:$BE$3&lt;BB$3)*$CD98:$CO98))),2))</f>
        <v/>
      </c>
      <c r="CY98">
        <f>IF(CM98&lt;=0,0,ROUND(MIN(CM98,MAX(0,$F98-SUMPRODUCT(($AT$3:$BE$3&lt;BC$3)*$CD98:$CO98))),2))</f>
        <v/>
      </c>
      <c r="CZ98">
        <f>IF(CN98&lt;=0,0,ROUND(MIN(CN98,MAX(0,$F98-SUMPRODUCT(($AT$3:$BE$3&lt;BD$3)*$CD98:$CO98))),2))</f>
        <v/>
      </c>
      <c r="DA98">
        <f>IF(CO98&lt;=0,0,ROUND(MIN(CO98,MAX(0,$F98-SUMPRODUCT(($AT$3:$BE$3&lt;BE$3)*$CD98:$CO98))),2))</f>
        <v/>
      </c>
      <c r="DB98">
        <f>ROUND(AH98-CP98,2)</f>
        <v/>
      </c>
      <c r="DC98">
        <f>ROUND(AI98-CQ98,2)</f>
        <v/>
      </c>
      <c r="DD98">
        <f>ROUND(AJ98-CR98,2)</f>
        <v/>
      </c>
      <c r="DE98">
        <f>ROUND(AK98-CS98,2)</f>
        <v/>
      </c>
      <c r="DF98">
        <f>ROUND(AL98-CT98,2)</f>
        <v/>
      </c>
      <c r="DG98">
        <f>ROUND(AM98-CU98,2)</f>
        <v/>
      </c>
      <c r="DH98">
        <f>ROUND(AN98-CV98,2)</f>
        <v/>
      </c>
      <c r="DI98">
        <f>ROUND(AO98-CW98,2)</f>
        <v/>
      </c>
      <c r="DJ98">
        <f>ROUND(AP98-CX98,2)</f>
        <v/>
      </c>
      <c r="DK98">
        <f>ROUND(AQ98-CY98,2)</f>
        <v/>
      </c>
      <c r="DL98">
        <f>ROUND(AR98-CZ98,2)</f>
        <v/>
      </c>
      <c r="DM98">
        <f>ROUND(AS98-DA98,2)</f>
        <v/>
      </c>
      <c r="DN98">
        <f>MAX(0,ROUND($F98-SUM(CP98:DA98),2))</f>
        <v/>
      </c>
    </row>
    <row r="99">
      <c r="A99" t="n">
        <v>94</v>
      </c>
      <c r="B99" s="29">
        <f>Months!B99</f>
        <v/>
      </c>
      <c r="C99">
        <f>Months!C99</f>
        <v/>
      </c>
      <c r="D99">
        <f>Months!D99</f>
        <v/>
      </c>
      <c r="E99">
        <f>SUM(V99:AG99)</f>
        <v/>
      </c>
      <c r="F99">
        <f>MAX(0,ROUND(C99+D99-E99,2))</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f>IF(AH99&lt;=0,0,ROUND(CP99+MIN(DB99,MAX(0,$DN99-SUMPRODUCT((($BR99:$CC99&gt;BR99)+($BR99:$CC99=BR99)*($AT$2:$BE$2&lt;AT$2))*$DB99:$DM99))),2))</f>
        <v/>
      </c>
      <c r="AU99">
        <f>IF(AI99&lt;=0,0,ROUND(CQ99+MIN(DC99,MAX(0,$DN99-SUMPRODUCT((($BR99:$CC99&gt;BS99)+($BR99:$CC99=BS99)*($AT$2:$BE$2&lt;AU$2))*$DB99:$DM99))),2))</f>
        <v/>
      </c>
      <c r="AV99">
        <f>IF(AJ99&lt;=0,0,ROUND(CR99+MIN(DD99,MAX(0,$DN99-SUMPRODUCT((($BR99:$CC99&gt;BT99)+($BR99:$CC99=BT99)*($AT$2:$BE$2&lt;AV$2))*$DB99:$DM99))),2))</f>
        <v/>
      </c>
      <c r="AW99">
        <f>IF(AK99&lt;=0,0,ROUND(CS99+MIN(DE99,MAX(0,$DN99-SUMPRODUCT((($BR99:$CC99&gt;BU99)+($BR99:$CC99=BU99)*($AT$2:$BE$2&lt;AW$2))*$DB99:$DM99))),2))</f>
        <v/>
      </c>
      <c r="AX99">
        <f>IF(AL99&lt;=0,0,ROUND(CT99+MIN(DF99,MAX(0,$DN99-SUMPRODUCT((($BR99:$CC99&gt;BV99)+($BR99:$CC99=BV99)*($AT$2:$BE$2&lt;AX$2))*$DB99:$DM99))),2))</f>
        <v/>
      </c>
      <c r="AY99">
        <f>IF(AM99&lt;=0,0,ROUND(CU99+MIN(DG99,MAX(0,$DN99-SUMPRODUCT((($BR99:$CC99&gt;BW99)+($BR99:$CC99=BW99)*($AT$2:$BE$2&lt;AY$2))*$DB99:$DM99))),2))</f>
        <v/>
      </c>
      <c r="AZ99">
        <f>IF(AN99&lt;=0,0,ROUND(CV99+MIN(DH99,MAX(0,$DN99-SUMPRODUCT((($BR99:$CC99&gt;BX99)+($BR99:$CC99=BX99)*($AT$2:$BE$2&lt;AZ$2))*$DB99:$DM99))),2))</f>
        <v/>
      </c>
      <c r="BA99">
        <f>IF(AO99&lt;=0,0,ROUND(CW99+MIN(DI99,MAX(0,$DN99-SUMPRODUCT((($BR99:$CC99&gt;BY99)+($BR99:$CC99=BY99)*($AT$2:$BE$2&lt;BA$2))*$DB99:$DM99))),2))</f>
        <v/>
      </c>
      <c r="BB99">
        <f>IF(AP99&lt;=0,0,ROUND(CX99+MIN(DJ99,MAX(0,$DN99-SUMPRODUCT((($BR99:$CC99&gt;BZ99)+($BR99:$CC99=BZ99)*($AT$2:$BE$2&lt;BB$2))*$DB99:$DM99))),2))</f>
        <v/>
      </c>
      <c r="BC99">
        <f>IF(AQ99&lt;=0,0,ROUND(CY99+MIN(DK99,MAX(0,$DN99-SUMPRODUCT((($BR99:$CC99&gt;CA99)+($BR99:$CC99=CA99)*($AT$2:$BE$2&lt;BC$2))*$DB99:$DM99))),2))</f>
        <v/>
      </c>
      <c r="BD99">
        <f>IF(AR99&lt;=0,0,ROUND(CZ99+MIN(DL99,MAX(0,$DN99-SUMPRODUCT((($BR99:$CC99&gt;CB99)+($BR99:$CC99=CB99)*($AT$2:$BE$2&lt;BD$2))*$DB99:$DM99))),2))</f>
        <v/>
      </c>
      <c r="BE99">
        <f>IF(AS99&lt;=0,0,ROUND(DA99+MIN(DM99,MAX(0,$DN99-SUMPRODUCT((($BR99:$CC99&gt;CC99)+($BR99:$CC99=CC99)*($AT$2:$BE$2&lt;BE$2))*$DB99:$DM99))),2))</f>
        <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c r="BR99">
        <f>ROUND(IF($A99&lt;=Debts!$M$5,Debts!$X$5,Debts!$Y$5)*100000,0)*1000000+ROUND(Debts!$Y$5*100000,0)</f>
        <v/>
      </c>
      <c r="BS99">
        <f>ROUND(IF($A99&lt;=Debts!$M$6,Debts!$X$6,Debts!$Y$6)*100000,0)*1000000+ROUND(Debts!$Y$6*100000,0)</f>
        <v/>
      </c>
      <c r="BT99">
        <f>ROUND(IF($A99&lt;=Debts!$M$7,Debts!$X$7,Debts!$Y$7)*100000,0)*1000000+ROUND(Debts!$Y$7*100000,0)</f>
        <v/>
      </c>
      <c r="BU99">
        <f>ROUND(IF($A99&lt;=Debts!$M$8,Debts!$X$8,Debts!$Y$8)*100000,0)*1000000+ROUND(Debts!$Y$8*100000,0)</f>
        <v/>
      </c>
      <c r="BV99">
        <f>ROUND(IF($A99&lt;=Debts!$M$9,Debts!$X$9,Debts!$Y$9)*100000,0)*1000000+ROUND(Debts!$Y$9*100000,0)</f>
        <v/>
      </c>
      <c r="BW99">
        <f>ROUND(IF($A99&lt;=Debts!$M$10,Debts!$X$10,Debts!$Y$10)*100000,0)*1000000+ROUND(Debts!$Y$10*100000,0)</f>
        <v/>
      </c>
      <c r="BX99">
        <f>ROUND(IF($A99&lt;=Debts!$M$11,Debts!$X$11,Debts!$Y$11)*100000,0)*1000000+ROUND(Debts!$Y$11*100000,0)</f>
        <v/>
      </c>
      <c r="BY99">
        <f>ROUND(IF($A99&lt;=Debts!$M$12,Debts!$X$12,Debts!$Y$12)*100000,0)*1000000+ROUND(Debts!$Y$12*100000,0)</f>
        <v/>
      </c>
      <c r="BZ99">
        <f>ROUND(IF($A99&lt;=Debts!$M$13,Debts!$X$13,Debts!$Y$13)*100000,0)*1000000+ROUND(Debts!$Y$13*100000,0)</f>
        <v/>
      </c>
      <c r="CA99">
        <f>ROUND(IF($A99&lt;=Debts!$M$14,Debts!$X$14,Debts!$Y$14)*100000,0)*1000000+ROUND(Debts!$Y$14*100000,0)</f>
        <v/>
      </c>
      <c r="CB99">
        <f>ROUND(IF($A99&lt;=Debts!$M$15,Debts!$X$15,Debts!$Y$15)*100000,0)*1000000+ROUND(Debts!$Y$15*100000,0)</f>
        <v/>
      </c>
      <c r="CC99">
        <f>ROUND(IF($A99&lt;=Debts!$M$16,Debts!$X$16,Debts!$Y$16)*100000,0)*1000000+ROUND(Debts!$Y$16*100000,0)</f>
        <v/>
      </c>
      <c r="CD99">
        <f>IF(OR(AH99&lt;=0,Debts!$AC$5=0,$A99&gt;Debts!$M$5),0,MIN(AH99,MAX(0,ROUNDUP(IF(Debts!$X$5=0,(BF98+J99)/(Debts!$M$5-$A99+1),BF98*(Debts!$X$5/12)/(1-(1+Debts!$X$5/12)^(-(Debts!$M$5-$A99+1)))),2)-V99)))</f>
        <v/>
      </c>
      <c r="CE99">
        <f>IF(OR(AI99&lt;=0,Debts!$AC$6=0,$A99&gt;Debts!$M$6),0,MIN(AI99,MAX(0,ROUNDUP(IF(Debts!$X$6=0,(BG98+K99)/(Debts!$M$6-$A99+1),BG98*(Debts!$X$6/12)/(1-(1+Debts!$X$6/12)^(-(Debts!$M$6-$A99+1)))),2)-W99)))</f>
        <v/>
      </c>
      <c r="CF99">
        <f>IF(OR(AJ99&lt;=0,Debts!$AC$7=0,$A99&gt;Debts!$M$7),0,MIN(AJ99,MAX(0,ROUNDUP(IF(Debts!$X$7=0,(BH98+L99)/(Debts!$M$7-$A99+1),BH98*(Debts!$X$7/12)/(1-(1+Debts!$X$7/12)^(-(Debts!$M$7-$A99+1)))),2)-X99)))</f>
        <v/>
      </c>
      <c r="CG99">
        <f>IF(OR(AK99&lt;=0,Debts!$AC$8=0,$A99&gt;Debts!$M$8),0,MIN(AK99,MAX(0,ROUNDUP(IF(Debts!$X$8=0,(BI98+M99)/(Debts!$M$8-$A99+1),BI98*(Debts!$X$8/12)/(1-(1+Debts!$X$8/12)^(-(Debts!$M$8-$A99+1)))),2)-Y99)))</f>
        <v/>
      </c>
      <c r="CH99">
        <f>IF(OR(AL99&lt;=0,Debts!$AC$9=0,$A99&gt;Debts!$M$9),0,MIN(AL99,MAX(0,ROUNDUP(IF(Debts!$X$9=0,(BJ98+N99)/(Debts!$M$9-$A99+1),BJ98*(Debts!$X$9/12)/(1-(1+Debts!$X$9/12)^(-(Debts!$M$9-$A99+1)))),2)-Z99)))</f>
        <v/>
      </c>
      <c r="CI99">
        <f>IF(OR(AM99&lt;=0,Debts!$AC$10=0,$A99&gt;Debts!$M$10),0,MIN(AM99,MAX(0,ROUNDUP(IF(Debts!$X$10=0,(BK98+O99)/(Debts!$M$10-$A99+1),BK98*(Debts!$X$10/12)/(1-(1+Debts!$X$10/12)^(-(Debts!$M$10-$A99+1)))),2)-AA99)))</f>
        <v/>
      </c>
      <c r="CJ99">
        <f>IF(OR(AN99&lt;=0,Debts!$AC$11=0,$A99&gt;Debts!$M$11),0,MIN(AN99,MAX(0,ROUNDUP(IF(Debts!$X$11=0,(BL98+P99)/(Debts!$M$11-$A99+1),BL98*(Debts!$X$11/12)/(1-(1+Debts!$X$11/12)^(-(Debts!$M$11-$A99+1)))),2)-AB99)))</f>
        <v/>
      </c>
      <c r="CK99">
        <f>IF(OR(AO99&lt;=0,Debts!$AC$12=0,$A99&gt;Debts!$M$12),0,MIN(AO99,MAX(0,ROUNDUP(IF(Debts!$X$12=0,(BM98+Q99)/(Debts!$M$12-$A99+1),BM98*(Debts!$X$12/12)/(1-(1+Debts!$X$12/12)^(-(Debts!$M$12-$A99+1)))),2)-AC99)))</f>
        <v/>
      </c>
      <c r="CL99">
        <f>IF(OR(AP99&lt;=0,Debts!$AC$13=0,$A99&gt;Debts!$M$13),0,MIN(AP99,MAX(0,ROUNDUP(IF(Debts!$X$13=0,(BN98+R99)/(Debts!$M$13-$A99+1),BN98*(Debts!$X$13/12)/(1-(1+Debts!$X$13/12)^(-(Debts!$M$13-$A99+1)))),2)-AD99)))</f>
        <v/>
      </c>
      <c r="CM99">
        <f>IF(OR(AQ99&lt;=0,Debts!$AC$14=0,$A99&gt;Debts!$M$14),0,MIN(AQ99,MAX(0,ROUNDUP(IF(Debts!$X$14=0,(BO98+S99)/(Debts!$M$14-$A99+1),BO98*(Debts!$X$14/12)/(1-(1+Debts!$X$14/12)^(-(Debts!$M$14-$A99+1)))),2)-AE99)))</f>
        <v/>
      </c>
      <c r="CN99">
        <f>IF(OR(AR99&lt;=0,Debts!$AC$15=0,$A99&gt;Debts!$M$15),0,MIN(AR99,MAX(0,ROUNDUP(IF(Debts!$X$15=0,(BP98+T99)/(Debts!$M$15-$A99+1),BP98*(Debts!$X$15/12)/(1-(1+Debts!$X$15/12)^(-(Debts!$M$15-$A99+1)))),2)-AF99)))</f>
        <v/>
      </c>
      <c r="CO99">
        <f>IF(OR(AS99&lt;=0,Debts!$AC$16=0,$A99&gt;Debts!$M$16),0,MIN(AS99,MAX(0,ROUNDUP(IF(Debts!$X$16=0,(BQ98+U99)/(Debts!$M$16-$A99+1),BQ98*(Debts!$X$16/12)/(1-(1+Debts!$X$16/12)^(-(Debts!$M$16-$A99+1)))),2)-AG99)))</f>
        <v/>
      </c>
      <c r="CP99">
        <f>IF(CD99&lt;=0,0,ROUND(MIN(CD99,MAX(0,$F99-SUMPRODUCT(($AT$3:$BE$3&lt;AT$3)*$CD99:$CO99))),2))</f>
        <v/>
      </c>
      <c r="CQ99">
        <f>IF(CE99&lt;=0,0,ROUND(MIN(CE99,MAX(0,$F99-SUMPRODUCT(($AT$3:$BE$3&lt;AU$3)*$CD99:$CO99))),2))</f>
        <v/>
      </c>
      <c r="CR99">
        <f>IF(CF99&lt;=0,0,ROUND(MIN(CF99,MAX(0,$F99-SUMPRODUCT(($AT$3:$BE$3&lt;AV$3)*$CD99:$CO99))),2))</f>
        <v/>
      </c>
      <c r="CS99">
        <f>IF(CG99&lt;=0,0,ROUND(MIN(CG99,MAX(0,$F99-SUMPRODUCT(($AT$3:$BE$3&lt;AW$3)*$CD99:$CO99))),2))</f>
        <v/>
      </c>
      <c r="CT99">
        <f>IF(CH99&lt;=0,0,ROUND(MIN(CH99,MAX(0,$F99-SUMPRODUCT(($AT$3:$BE$3&lt;AX$3)*$CD99:$CO99))),2))</f>
        <v/>
      </c>
      <c r="CU99">
        <f>IF(CI99&lt;=0,0,ROUND(MIN(CI99,MAX(0,$F99-SUMPRODUCT(($AT$3:$BE$3&lt;AY$3)*$CD99:$CO99))),2))</f>
        <v/>
      </c>
      <c r="CV99">
        <f>IF(CJ99&lt;=0,0,ROUND(MIN(CJ99,MAX(0,$F99-SUMPRODUCT(($AT$3:$BE$3&lt;AZ$3)*$CD99:$CO99))),2))</f>
        <v/>
      </c>
      <c r="CW99">
        <f>IF(CK99&lt;=0,0,ROUND(MIN(CK99,MAX(0,$F99-SUMPRODUCT(($AT$3:$BE$3&lt;BA$3)*$CD99:$CO99))),2))</f>
        <v/>
      </c>
      <c r="CX99">
        <f>IF(CL99&lt;=0,0,ROUND(MIN(CL99,MAX(0,$F99-SUMPRODUCT(($AT$3:$BE$3&lt;BB$3)*$CD99:$CO99))),2))</f>
        <v/>
      </c>
      <c r="CY99">
        <f>IF(CM99&lt;=0,0,ROUND(MIN(CM99,MAX(0,$F99-SUMPRODUCT(($AT$3:$BE$3&lt;BC$3)*$CD99:$CO99))),2))</f>
        <v/>
      </c>
      <c r="CZ99">
        <f>IF(CN99&lt;=0,0,ROUND(MIN(CN99,MAX(0,$F99-SUMPRODUCT(($AT$3:$BE$3&lt;BD$3)*$CD99:$CO99))),2))</f>
        <v/>
      </c>
      <c r="DA99">
        <f>IF(CO99&lt;=0,0,ROUND(MIN(CO99,MAX(0,$F99-SUMPRODUCT(($AT$3:$BE$3&lt;BE$3)*$CD99:$CO99))),2))</f>
        <v/>
      </c>
      <c r="DB99">
        <f>ROUND(AH99-CP99,2)</f>
        <v/>
      </c>
      <c r="DC99">
        <f>ROUND(AI99-CQ99,2)</f>
        <v/>
      </c>
      <c r="DD99">
        <f>ROUND(AJ99-CR99,2)</f>
        <v/>
      </c>
      <c r="DE99">
        <f>ROUND(AK99-CS99,2)</f>
        <v/>
      </c>
      <c r="DF99">
        <f>ROUND(AL99-CT99,2)</f>
        <v/>
      </c>
      <c r="DG99">
        <f>ROUND(AM99-CU99,2)</f>
        <v/>
      </c>
      <c r="DH99">
        <f>ROUND(AN99-CV99,2)</f>
        <v/>
      </c>
      <c r="DI99">
        <f>ROUND(AO99-CW99,2)</f>
        <v/>
      </c>
      <c r="DJ99">
        <f>ROUND(AP99-CX99,2)</f>
        <v/>
      </c>
      <c r="DK99">
        <f>ROUND(AQ99-CY99,2)</f>
        <v/>
      </c>
      <c r="DL99">
        <f>ROUND(AR99-CZ99,2)</f>
        <v/>
      </c>
      <c r="DM99">
        <f>ROUND(AS99-DA99,2)</f>
        <v/>
      </c>
      <c r="DN99">
        <f>MAX(0,ROUND($F99-SUM(CP99:DA99),2))</f>
        <v/>
      </c>
    </row>
    <row r="100">
      <c r="A100" t="n">
        <v>95</v>
      </c>
      <c r="B100" s="29">
        <f>Months!B100</f>
        <v/>
      </c>
      <c r="C100">
        <f>Months!C100</f>
        <v/>
      </c>
      <c r="D100">
        <f>Months!D100</f>
        <v/>
      </c>
      <c r="E100">
        <f>SUM(V100:AG100)</f>
        <v/>
      </c>
      <c r="F100">
        <f>MAX(0,ROUND(C100+D100-E100,2))</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f>IF(AH100&lt;=0,0,ROUND(CP100+MIN(DB100,MAX(0,$DN100-SUMPRODUCT((($BR100:$CC100&gt;BR100)+($BR100:$CC100=BR100)*($AT$2:$BE$2&lt;AT$2))*$DB100:$DM100))),2))</f>
        <v/>
      </c>
      <c r="AU100">
        <f>IF(AI100&lt;=0,0,ROUND(CQ100+MIN(DC100,MAX(0,$DN100-SUMPRODUCT((($BR100:$CC100&gt;BS100)+($BR100:$CC100=BS100)*($AT$2:$BE$2&lt;AU$2))*$DB100:$DM100))),2))</f>
        <v/>
      </c>
      <c r="AV100">
        <f>IF(AJ100&lt;=0,0,ROUND(CR100+MIN(DD100,MAX(0,$DN100-SUMPRODUCT((($BR100:$CC100&gt;BT100)+($BR100:$CC100=BT100)*($AT$2:$BE$2&lt;AV$2))*$DB100:$DM100))),2))</f>
        <v/>
      </c>
      <c r="AW100">
        <f>IF(AK100&lt;=0,0,ROUND(CS100+MIN(DE100,MAX(0,$DN100-SUMPRODUCT((($BR100:$CC100&gt;BU100)+($BR100:$CC100=BU100)*($AT$2:$BE$2&lt;AW$2))*$DB100:$DM100))),2))</f>
        <v/>
      </c>
      <c r="AX100">
        <f>IF(AL100&lt;=0,0,ROUND(CT100+MIN(DF100,MAX(0,$DN100-SUMPRODUCT((($BR100:$CC100&gt;BV100)+($BR100:$CC100=BV100)*($AT$2:$BE$2&lt;AX$2))*$DB100:$DM100))),2))</f>
        <v/>
      </c>
      <c r="AY100">
        <f>IF(AM100&lt;=0,0,ROUND(CU100+MIN(DG100,MAX(0,$DN100-SUMPRODUCT((($BR100:$CC100&gt;BW100)+($BR100:$CC100=BW100)*($AT$2:$BE$2&lt;AY$2))*$DB100:$DM100))),2))</f>
        <v/>
      </c>
      <c r="AZ100">
        <f>IF(AN100&lt;=0,0,ROUND(CV100+MIN(DH100,MAX(0,$DN100-SUMPRODUCT((($BR100:$CC100&gt;BX100)+($BR100:$CC100=BX100)*($AT$2:$BE$2&lt;AZ$2))*$DB100:$DM100))),2))</f>
        <v/>
      </c>
      <c r="BA100">
        <f>IF(AO100&lt;=0,0,ROUND(CW100+MIN(DI100,MAX(0,$DN100-SUMPRODUCT((($BR100:$CC100&gt;BY100)+($BR100:$CC100=BY100)*($AT$2:$BE$2&lt;BA$2))*$DB100:$DM100))),2))</f>
        <v/>
      </c>
      <c r="BB100">
        <f>IF(AP100&lt;=0,0,ROUND(CX100+MIN(DJ100,MAX(0,$DN100-SUMPRODUCT((($BR100:$CC100&gt;BZ100)+($BR100:$CC100=BZ100)*($AT$2:$BE$2&lt;BB$2))*$DB100:$DM100))),2))</f>
        <v/>
      </c>
      <c r="BC100">
        <f>IF(AQ100&lt;=0,0,ROUND(CY100+MIN(DK100,MAX(0,$DN100-SUMPRODUCT((($BR100:$CC100&gt;CA100)+($BR100:$CC100=CA100)*($AT$2:$BE$2&lt;BC$2))*$DB100:$DM100))),2))</f>
        <v/>
      </c>
      <c r="BD100">
        <f>IF(AR100&lt;=0,0,ROUND(CZ100+MIN(DL100,MAX(0,$DN100-SUMPRODUCT((($BR100:$CC100&gt;CB100)+($BR100:$CC100=CB100)*($AT$2:$BE$2&lt;BD$2))*$DB100:$DM100))),2))</f>
        <v/>
      </c>
      <c r="BE100">
        <f>IF(AS100&lt;=0,0,ROUND(DA100+MIN(DM100,MAX(0,$DN100-SUMPRODUCT((($BR100:$CC100&gt;CC100)+($BR100:$CC100=CC100)*($AT$2:$BE$2&lt;BE$2))*$DB100:$DM100))),2))</f>
        <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c r="BR100">
        <f>ROUND(IF($A100&lt;=Debts!$M$5,Debts!$X$5,Debts!$Y$5)*100000,0)*1000000+ROUND(Debts!$Y$5*100000,0)</f>
        <v/>
      </c>
      <c r="BS100">
        <f>ROUND(IF($A100&lt;=Debts!$M$6,Debts!$X$6,Debts!$Y$6)*100000,0)*1000000+ROUND(Debts!$Y$6*100000,0)</f>
        <v/>
      </c>
      <c r="BT100">
        <f>ROUND(IF($A100&lt;=Debts!$M$7,Debts!$X$7,Debts!$Y$7)*100000,0)*1000000+ROUND(Debts!$Y$7*100000,0)</f>
        <v/>
      </c>
      <c r="BU100">
        <f>ROUND(IF($A100&lt;=Debts!$M$8,Debts!$X$8,Debts!$Y$8)*100000,0)*1000000+ROUND(Debts!$Y$8*100000,0)</f>
        <v/>
      </c>
      <c r="BV100">
        <f>ROUND(IF($A100&lt;=Debts!$M$9,Debts!$X$9,Debts!$Y$9)*100000,0)*1000000+ROUND(Debts!$Y$9*100000,0)</f>
        <v/>
      </c>
      <c r="BW100">
        <f>ROUND(IF($A100&lt;=Debts!$M$10,Debts!$X$10,Debts!$Y$10)*100000,0)*1000000+ROUND(Debts!$Y$10*100000,0)</f>
        <v/>
      </c>
      <c r="BX100">
        <f>ROUND(IF($A100&lt;=Debts!$M$11,Debts!$X$11,Debts!$Y$11)*100000,0)*1000000+ROUND(Debts!$Y$11*100000,0)</f>
        <v/>
      </c>
      <c r="BY100">
        <f>ROUND(IF($A100&lt;=Debts!$M$12,Debts!$X$12,Debts!$Y$12)*100000,0)*1000000+ROUND(Debts!$Y$12*100000,0)</f>
        <v/>
      </c>
      <c r="BZ100">
        <f>ROUND(IF($A100&lt;=Debts!$M$13,Debts!$X$13,Debts!$Y$13)*100000,0)*1000000+ROUND(Debts!$Y$13*100000,0)</f>
        <v/>
      </c>
      <c r="CA100">
        <f>ROUND(IF($A100&lt;=Debts!$M$14,Debts!$X$14,Debts!$Y$14)*100000,0)*1000000+ROUND(Debts!$Y$14*100000,0)</f>
        <v/>
      </c>
      <c r="CB100">
        <f>ROUND(IF($A100&lt;=Debts!$M$15,Debts!$X$15,Debts!$Y$15)*100000,0)*1000000+ROUND(Debts!$Y$15*100000,0)</f>
        <v/>
      </c>
      <c r="CC100">
        <f>ROUND(IF($A100&lt;=Debts!$M$16,Debts!$X$16,Debts!$Y$16)*100000,0)*1000000+ROUND(Debts!$Y$16*100000,0)</f>
        <v/>
      </c>
      <c r="CD100">
        <f>IF(OR(AH100&lt;=0,Debts!$AC$5=0,$A100&gt;Debts!$M$5),0,MIN(AH100,MAX(0,ROUNDUP(IF(Debts!$X$5=0,(BF99+J100)/(Debts!$M$5-$A100+1),BF99*(Debts!$X$5/12)/(1-(1+Debts!$X$5/12)^(-(Debts!$M$5-$A100+1)))),2)-V100)))</f>
        <v/>
      </c>
      <c r="CE100">
        <f>IF(OR(AI100&lt;=0,Debts!$AC$6=0,$A100&gt;Debts!$M$6),0,MIN(AI100,MAX(0,ROUNDUP(IF(Debts!$X$6=0,(BG99+K100)/(Debts!$M$6-$A100+1),BG99*(Debts!$X$6/12)/(1-(1+Debts!$X$6/12)^(-(Debts!$M$6-$A100+1)))),2)-W100)))</f>
        <v/>
      </c>
      <c r="CF100">
        <f>IF(OR(AJ100&lt;=0,Debts!$AC$7=0,$A100&gt;Debts!$M$7),0,MIN(AJ100,MAX(0,ROUNDUP(IF(Debts!$X$7=0,(BH99+L100)/(Debts!$M$7-$A100+1),BH99*(Debts!$X$7/12)/(1-(1+Debts!$X$7/12)^(-(Debts!$M$7-$A100+1)))),2)-X100)))</f>
        <v/>
      </c>
      <c r="CG100">
        <f>IF(OR(AK100&lt;=0,Debts!$AC$8=0,$A100&gt;Debts!$M$8),0,MIN(AK100,MAX(0,ROUNDUP(IF(Debts!$X$8=0,(BI99+M100)/(Debts!$M$8-$A100+1),BI99*(Debts!$X$8/12)/(1-(1+Debts!$X$8/12)^(-(Debts!$M$8-$A100+1)))),2)-Y100)))</f>
        <v/>
      </c>
      <c r="CH100">
        <f>IF(OR(AL100&lt;=0,Debts!$AC$9=0,$A100&gt;Debts!$M$9),0,MIN(AL100,MAX(0,ROUNDUP(IF(Debts!$X$9=0,(BJ99+N100)/(Debts!$M$9-$A100+1),BJ99*(Debts!$X$9/12)/(1-(1+Debts!$X$9/12)^(-(Debts!$M$9-$A100+1)))),2)-Z100)))</f>
        <v/>
      </c>
      <c r="CI100">
        <f>IF(OR(AM100&lt;=0,Debts!$AC$10=0,$A100&gt;Debts!$M$10),0,MIN(AM100,MAX(0,ROUNDUP(IF(Debts!$X$10=0,(BK99+O100)/(Debts!$M$10-$A100+1),BK99*(Debts!$X$10/12)/(1-(1+Debts!$X$10/12)^(-(Debts!$M$10-$A100+1)))),2)-AA100)))</f>
        <v/>
      </c>
      <c r="CJ100">
        <f>IF(OR(AN100&lt;=0,Debts!$AC$11=0,$A100&gt;Debts!$M$11),0,MIN(AN100,MAX(0,ROUNDUP(IF(Debts!$X$11=0,(BL99+P100)/(Debts!$M$11-$A100+1),BL99*(Debts!$X$11/12)/(1-(1+Debts!$X$11/12)^(-(Debts!$M$11-$A100+1)))),2)-AB100)))</f>
        <v/>
      </c>
      <c r="CK100">
        <f>IF(OR(AO100&lt;=0,Debts!$AC$12=0,$A100&gt;Debts!$M$12),0,MIN(AO100,MAX(0,ROUNDUP(IF(Debts!$X$12=0,(BM99+Q100)/(Debts!$M$12-$A100+1),BM99*(Debts!$X$12/12)/(1-(1+Debts!$X$12/12)^(-(Debts!$M$12-$A100+1)))),2)-AC100)))</f>
        <v/>
      </c>
      <c r="CL100">
        <f>IF(OR(AP100&lt;=0,Debts!$AC$13=0,$A100&gt;Debts!$M$13),0,MIN(AP100,MAX(0,ROUNDUP(IF(Debts!$X$13=0,(BN99+R100)/(Debts!$M$13-$A100+1),BN99*(Debts!$X$13/12)/(1-(1+Debts!$X$13/12)^(-(Debts!$M$13-$A100+1)))),2)-AD100)))</f>
        <v/>
      </c>
      <c r="CM100">
        <f>IF(OR(AQ100&lt;=0,Debts!$AC$14=0,$A100&gt;Debts!$M$14),0,MIN(AQ100,MAX(0,ROUNDUP(IF(Debts!$X$14=0,(BO99+S100)/(Debts!$M$14-$A100+1),BO99*(Debts!$X$14/12)/(1-(1+Debts!$X$14/12)^(-(Debts!$M$14-$A100+1)))),2)-AE100)))</f>
        <v/>
      </c>
      <c r="CN100">
        <f>IF(OR(AR100&lt;=0,Debts!$AC$15=0,$A100&gt;Debts!$M$15),0,MIN(AR100,MAX(0,ROUNDUP(IF(Debts!$X$15=0,(BP99+T100)/(Debts!$M$15-$A100+1),BP99*(Debts!$X$15/12)/(1-(1+Debts!$X$15/12)^(-(Debts!$M$15-$A100+1)))),2)-AF100)))</f>
        <v/>
      </c>
      <c r="CO100">
        <f>IF(OR(AS100&lt;=0,Debts!$AC$16=0,$A100&gt;Debts!$M$16),0,MIN(AS100,MAX(0,ROUNDUP(IF(Debts!$X$16=0,(BQ99+U100)/(Debts!$M$16-$A100+1),BQ99*(Debts!$X$16/12)/(1-(1+Debts!$X$16/12)^(-(Debts!$M$16-$A100+1)))),2)-AG100)))</f>
        <v/>
      </c>
      <c r="CP100">
        <f>IF(CD100&lt;=0,0,ROUND(MIN(CD100,MAX(0,$F100-SUMPRODUCT(($AT$3:$BE$3&lt;AT$3)*$CD100:$CO100))),2))</f>
        <v/>
      </c>
      <c r="CQ100">
        <f>IF(CE100&lt;=0,0,ROUND(MIN(CE100,MAX(0,$F100-SUMPRODUCT(($AT$3:$BE$3&lt;AU$3)*$CD100:$CO100))),2))</f>
        <v/>
      </c>
      <c r="CR100">
        <f>IF(CF100&lt;=0,0,ROUND(MIN(CF100,MAX(0,$F100-SUMPRODUCT(($AT$3:$BE$3&lt;AV$3)*$CD100:$CO100))),2))</f>
        <v/>
      </c>
      <c r="CS100">
        <f>IF(CG100&lt;=0,0,ROUND(MIN(CG100,MAX(0,$F100-SUMPRODUCT(($AT$3:$BE$3&lt;AW$3)*$CD100:$CO100))),2))</f>
        <v/>
      </c>
      <c r="CT100">
        <f>IF(CH100&lt;=0,0,ROUND(MIN(CH100,MAX(0,$F100-SUMPRODUCT(($AT$3:$BE$3&lt;AX$3)*$CD100:$CO100))),2))</f>
        <v/>
      </c>
      <c r="CU100">
        <f>IF(CI100&lt;=0,0,ROUND(MIN(CI100,MAX(0,$F100-SUMPRODUCT(($AT$3:$BE$3&lt;AY$3)*$CD100:$CO100))),2))</f>
        <v/>
      </c>
      <c r="CV100">
        <f>IF(CJ100&lt;=0,0,ROUND(MIN(CJ100,MAX(0,$F100-SUMPRODUCT(($AT$3:$BE$3&lt;AZ$3)*$CD100:$CO100))),2))</f>
        <v/>
      </c>
      <c r="CW100">
        <f>IF(CK100&lt;=0,0,ROUND(MIN(CK100,MAX(0,$F100-SUMPRODUCT(($AT$3:$BE$3&lt;BA$3)*$CD100:$CO100))),2))</f>
        <v/>
      </c>
      <c r="CX100">
        <f>IF(CL100&lt;=0,0,ROUND(MIN(CL100,MAX(0,$F100-SUMPRODUCT(($AT$3:$BE$3&lt;BB$3)*$CD100:$CO100))),2))</f>
        <v/>
      </c>
      <c r="CY100">
        <f>IF(CM100&lt;=0,0,ROUND(MIN(CM100,MAX(0,$F100-SUMPRODUCT(($AT$3:$BE$3&lt;BC$3)*$CD100:$CO100))),2))</f>
        <v/>
      </c>
      <c r="CZ100">
        <f>IF(CN100&lt;=0,0,ROUND(MIN(CN100,MAX(0,$F100-SUMPRODUCT(($AT$3:$BE$3&lt;BD$3)*$CD100:$CO100))),2))</f>
        <v/>
      </c>
      <c r="DA100">
        <f>IF(CO100&lt;=0,0,ROUND(MIN(CO100,MAX(0,$F100-SUMPRODUCT(($AT$3:$BE$3&lt;BE$3)*$CD100:$CO100))),2))</f>
        <v/>
      </c>
      <c r="DB100">
        <f>ROUND(AH100-CP100,2)</f>
        <v/>
      </c>
      <c r="DC100">
        <f>ROUND(AI100-CQ100,2)</f>
        <v/>
      </c>
      <c r="DD100">
        <f>ROUND(AJ100-CR100,2)</f>
        <v/>
      </c>
      <c r="DE100">
        <f>ROUND(AK100-CS100,2)</f>
        <v/>
      </c>
      <c r="DF100">
        <f>ROUND(AL100-CT100,2)</f>
        <v/>
      </c>
      <c r="DG100">
        <f>ROUND(AM100-CU100,2)</f>
        <v/>
      </c>
      <c r="DH100">
        <f>ROUND(AN100-CV100,2)</f>
        <v/>
      </c>
      <c r="DI100">
        <f>ROUND(AO100-CW100,2)</f>
        <v/>
      </c>
      <c r="DJ100">
        <f>ROUND(AP100-CX100,2)</f>
        <v/>
      </c>
      <c r="DK100">
        <f>ROUND(AQ100-CY100,2)</f>
        <v/>
      </c>
      <c r="DL100">
        <f>ROUND(AR100-CZ100,2)</f>
        <v/>
      </c>
      <c r="DM100">
        <f>ROUND(AS100-DA100,2)</f>
        <v/>
      </c>
      <c r="DN100">
        <f>MAX(0,ROUND($F100-SUM(CP100:DA100),2))</f>
        <v/>
      </c>
    </row>
    <row r="101">
      <c r="A101" t="n">
        <v>96</v>
      </c>
      <c r="B101" s="29">
        <f>Months!B101</f>
        <v/>
      </c>
      <c r="C101">
        <f>Months!C101</f>
        <v/>
      </c>
      <c r="D101">
        <f>Months!D101</f>
        <v/>
      </c>
      <c r="E101">
        <f>SUM(V101:AG101)</f>
        <v/>
      </c>
      <c r="F101">
        <f>MAX(0,ROUND(C101+D101-E101,2))</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f>IF(AH101&lt;=0,0,ROUND(CP101+MIN(DB101,MAX(0,$DN101-SUMPRODUCT((($BR101:$CC101&gt;BR101)+($BR101:$CC101=BR101)*($AT$2:$BE$2&lt;AT$2))*$DB101:$DM101))),2))</f>
        <v/>
      </c>
      <c r="AU101">
        <f>IF(AI101&lt;=0,0,ROUND(CQ101+MIN(DC101,MAX(0,$DN101-SUMPRODUCT((($BR101:$CC101&gt;BS101)+($BR101:$CC101=BS101)*($AT$2:$BE$2&lt;AU$2))*$DB101:$DM101))),2))</f>
        <v/>
      </c>
      <c r="AV101">
        <f>IF(AJ101&lt;=0,0,ROUND(CR101+MIN(DD101,MAX(0,$DN101-SUMPRODUCT((($BR101:$CC101&gt;BT101)+($BR101:$CC101=BT101)*($AT$2:$BE$2&lt;AV$2))*$DB101:$DM101))),2))</f>
        <v/>
      </c>
      <c r="AW101">
        <f>IF(AK101&lt;=0,0,ROUND(CS101+MIN(DE101,MAX(0,$DN101-SUMPRODUCT((($BR101:$CC101&gt;BU101)+($BR101:$CC101=BU101)*($AT$2:$BE$2&lt;AW$2))*$DB101:$DM101))),2))</f>
        <v/>
      </c>
      <c r="AX101">
        <f>IF(AL101&lt;=0,0,ROUND(CT101+MIN(DF101,MAX(0,$DN101-SUMPRODUCT((($BR101:$CC101&gt;BV101)+($BR101:$CC101=BV101)*($AT$2:$BE$2&lt;AX$2))*$DB101:$DM101))),2))</f>
        <v/>
      </c>
      <c r="AY101">
        <f>IF(AM101&lt;=0,0,ROUND(CU101+MIN(DG101,MAX(0,$DN101-SUMPRODUCT((($BR101:$CC101&gt;BW101)+($BR101:$CC101=BW101)*($AT$2:$BE$2&lt;AY$2))*$DB101:$DM101))),2))</f>
        <v/>
      </c>
      <c r="AZ101">
        <f>IF(AN101&lt;=0,0,ROUND(CV101+MIN(DH101,MAX(0,$DN101-SUMPRODUCT((($BR101:$CC101&gt;BX101)+($BR101:$CC101=BX101)*($AT$2:$BE$2&lt;AZ$2))*$DB101:$DM101))),2))</f>
        <v/>
      </c>
      <c r="BA101">
        <f>IF(AO101&lt;=0,0,ROUND(CW101+MIN(DI101,MAX(0,$DN101-SUMPRODUCT((($BR101:$CC101&gt;BY101)+($BR101:$CC101=BY101)*($AT$2:$BE$2&lt;BA$2))*$DB101:$DM101))),2))</f>
        <v/>
      </c>
      <c r="BB101">
        <f>IF(AP101&lt;=0,0,ROUND(CX101+MIN(DJ101,MAX(0,$DN101-SUMPRODUCT((($BR101:$CC101&gt;BZ101)+($BR101:$CC101=BZ101)*($AT$2:$BE$2&lt;BB$2))*$DB101:$DM101))),2))</f>
        <v/>
      </c>
      <c r="BC101">
        <f>IF(AQ101&lt;=0,0,ROUND(CY101+MIN(DK101,MAX(0,$DN101-SUMPRODUCT((($BR101:$CC101&gt;CA101)+($BR101:$CC101=CA101)*($AT$2:$BE$2&lt;BC$2))*$DB101:$DM101))),2))</f>
        <v/>
      </c>
      <c r="BD101">
        <f>IF(AR101&lt;=0,0,ROUND(CZ101+MIN(DL101,MAX(0,$DN101-SUMPRODUCT((($BR101:$CC101&gt;CB101)+($BR101:$CC101=CB101)*($AT$2:$BE$2&lt;BD$2))*$DB101:$DM101))),2))</f>
        <v/>
      </c>
      <c r="BE101">
        <f>IF(AS101&lt;=0,0,ROUND(DA101+MIN(DM101,MAX(0,$DN101-SUMPRODUCT((($BR101:$CC101&gt;CC101)+($BR101:$CC101=CC101)*($AT$2:$BE$2&lt;BE$2))*$DB101:$DM101))),2))</f>
        <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c r="BR101">
        <f>ROUND(IF($A101&lt;=Debts!$M$5,Debts!$X$5,Debts!$Y$5)*100000,0)*1000000+ROUND(Debts!$Y$5*100000,0)</f>
        <v/>
      </c>
      <c r="BS101">
        <f>ROUND(IF($A101&lt;=Debts!$M$6,Debts!$X$6,Debts!$Y$6)*100000,0)*1000000+ROUND(Debts!$Y$6*100000,0)</f>
        <v/>
      </c>
      <c r="BT101">
        <f>ROUND(IF($A101&lt;=Debts!$M$7,Debts!$X$7,Debts!$Y$7)*100000,0)*1000000+ROUND(Debts!$Y$7*100000,0)</f>
        <v/>
      </c>
      <c r="BU101">
        <f>ROUND(IF($A101&lt;=Debts!$M$8,Debts!$X$8,Debts!$Y$8)*100000,0)*1000000+ROUND(Debts!$Y$8*100000,0)</f>
        <v/>
      </c>
      <c r="BV101">
        <f>ROUND(IF($A101&lt;=Debts!$M$9,Debts!$X$9,Debts!$Y$9)*100000,0)*1000000+ROUND(Debts!$Y$9*100000,0)</f>
        <v/>
      </c>
      <c r="BW101">
        <f>ROUND(IF($A101&lt;=Debts!$M$10,Debts!$X$10,Debts!$Y$10)*100000,0)*1000000+ROUND(Debts!$Y$10*100000,0)</f>
        <v/>
      </c>
      <c r="BX101">
        <f>ROUND(IF($A101&lt;=Debts!$M$11,Debts!$X$11,Debts!$Y$11)*100000,0)*1000000+ROUND(Debts!$Y$11*100000,0)</f>
        <v/>
      </c>
      <c r="BY101">
        <f>ROUND(IF($A101&lt;=Debts!$M$12,Debts!$X$12,Debts!$Y$12)*100000,0)*1000000+ROUND(Debts!$Y$12*100000,0)</f>
        <v/>
      </c>
      <c r="BZ101">
        <f>ROUND(IF($A101&lt;=Debts!$M$13,Debts!$X$13,Debts!$Y$13)*100000,0)*1000000+ROUND(Debts!$Y$13*100000,0)</f>
        <v/>
      </c>
      <c r="CA101">
        <f>ROUND(IF($A101&lt;=Debts!$M$14,Debts!$X$14,Debts!$Y$14)*100000,0)*1000000+ROUND(Debts!$Y$14*100000,0)</f>
        <v/>
      </c>
      <c r="CB101">
        <f>ROUND(IF($A101&lt;=Debts!$M$15,Debts!$X$15,Debts!$Y$15)*100000,0)*1000000+ROUND(Debts!$Y$15*100000,0)</f>
        <v/>
      </c>
      <c r="CC101">
        <f>ROUND(IF($A101&lt;=Debts!$M$16,Debts!$X$16,Debts!$Y$16)*100000,0)*1000000+ROUND(Debts!$Y$16*100000,0)</f>
        <v/>
      </c>
      <c r="CD101">
        <f>IF(OR(AH101&lt;=0,Debts!$AC$5=0,$A101&gt;Debts!$M$5),0,MIN(AH101,MAX(0,ROUNDUP(IF(Debts!$X$5=0,(BF100+J101)/(Debts!$M$5-$A101+1),BF100*(Debts!$X$5/12)/(1-(1+Debts!$X$5/12)^(-(Debts!$M$5-$A101+1)))),2)-V101)))</f>
        <v/>
      </c>
      <c r="CE101">
        <f>IF(OR(AI101&lt;=0,Debts!$AC$6=0,$A101&gt;Debts!$M$6),0,MIN(AI101,MAX(0,ROUNDUP(IF(Debts!$X$6=0,(BG100+K101)/(Debts!$M$6-$A101+1),BG100*(Debts!$X$6/12)/(1-(1+Debts!$X$6/12)^(-(Debts!$M$6-$A101+1)))),2)-W101)))</f>
        <v/>
      </c>
      <c r="CF101">
        <f>IF(OR(AJ101&lt;=0,Debts!$AC$7=0,$A101&gt;Debts!$M$7),0,MIN(AJ101,MAX(0,ROUNDUP(IF(Debts!$X$7=0,(BH100+L101)/(Debts!$M$7-$A101+1),BH100*(Debts!$X$7/12)/(1-(1+Debts!$X$7/12)^(-(Debts!$M$7-$A101+1)))),2)-X101)))</f>
        <v/>
      </c>
      <c r="CG101">
        <f>IF(OR(AK101&lt;=0,Debts!$AC$8=0,$A101&gt;Debts!$M$8),0,MIN(AK101,MAX(0,ROUNDUP(IF(Debts!$X$8=0,(BI100+M101)/(Debts!$M$8-$A101+1),BI100*(Debts!$X$8/12)/(1-(1+Debts!$X$8/12)^(-(Debts!$M$8-$A101+1)))),2)-Y101)))</f>
        <v/>
      </c>
      <c r="CH101">
        <f>IF(OR(AL101&lt;=0,Debts!$AC$9=0,$A101&gt;Debts!$M$9),0,MIN(AL101,MAX(0,ROUNDUP(IF(Debts!$X$9=0,(BJ100+N101)/(Debts!$M$9-$A101+1),BJ100*(Debts!$X$9/12)/(1-(1+Debts!$X$9/12)^(-(Debts!$M$9-$A101+1)))),2)-Z101)))</f>
        <v/>
      </c>
      <c r="CI101">
        <f>IF(OR(AM101&lt;=0,Debts!$AC$10=0,$A101&gt;Debts!$M$10),0,MIN(AM101,MAX(0,ROUNDUP(IF(Debts!$X$10=0,(BK100+O101)/(Debts!$M$10-$A101+1),BK100*(Debts!$X$10/12)/(1-(1+Debts!$X$10/12)^(-(Debts!$M$10-$A101+1)))),2)-AA101)))</f>
        <v/>
      </c>
      <c r="CJ101">
        <f>IF(OR(AN101&lt;=0,Debts!$AC$11=0,$A101&gt;Debts!$M$11),0,MIN(AN101,MAX(0,ROUNDUP(IF(Debts!$X$11=0,(BL100+P101)/(Debts!$M$11-$A101+1),BL100*(Debts!$X$11/12)/(1-(1+Debts!$X$11/12)^(-(Debts!$M$11-$A101+1)))),2)-AB101)))</f>
        <v/>
      </c>
      <c r="CK101">
        <f>IF(OR(AO101&lt;=0,Debts!$AC$12=0,$A101&gt;Debts!$M$12),0,MIN(AO101,MAX(0,ROUNDUP(IF(Debts!$X$12=0,(BM100+Q101)/(Debts!$M$12-$A101+1),BM100*(Debts!$X$12/12)/(1-(1+Debts!$X$12/12)^(-(Debts!$M$12-$A101+1)))),2)-AC101)))</f>
        <v/>
      </c>
      <c r="CL101">
        <f>IF(OR(AP101&lt;=0,Debts!$AC$13=0,$A101&gt;Debts!$M$13),0,MIN(AP101,MAX(0,ROUNDUP(IF(Debts!$X$13=0,(BN100+R101)/(Debts!$M$13-$A101+1),BN100*(Debts!$X$13/12)/(1-(1+Debts!$X$13/12)^(-(Debts!$M$13-$A101+1)))),2)-AD101)))</f>
        <v/>
      </c>
      <c r="CM101">
        <f>IF(OR(AQ101&lt;=0,Debts!$AC$14=0,$A101&gt;Debts!$M$14),0,MIN(AQ101,MAX(0,ROUNDUP(IF(Debts!$X$14=0,(BO100+S101)/(Debts!$M$14-$A101+1),BO100*(Debts!$X$14/12)/(1-(1+Debts!$X$14/12)^(-(Debts!$M$14-$A101+1)))),2)-AE101)))</f>
        <v/>
      </c>
      <c r="CN101">
        <f>IF(OR(AR101&lt;=0,Debts!$AC$15=0,$A101&gt;Debts!$M$15),0,MIN(AR101,MAX(0,ROUNDUP(IF(Debts!$X$15=0,(BP100+T101)/(Debts!$M$15-$A101+1),BP100*(Debts!$X$15/12)/(1-(1+Debts!$X$15/12)^(-(Debts!$M$15-$A101+1)))),2)-AF101)))</f>
        <v/>
      </c>
      <c r="CO101">
        <f>IF(OR(AS101&lt;=0,Debts!$AC$16=0,$A101&gt;Debts!$M$16),0,MIN(AS101,MAX(0,ROUNDUP(IF(Debts!$X$16=0,(BQ100+U101)/(Debts!$M$16-$A101+1),BQ100*(Debts!$X$16/12)/(1-(1+Debts!$X$16/12)^(-(Debts!$M$16-$A101+1)))),2)-AG101)))</f>
        <v/>
      </c>
      <c r="CP101">
        <f>IF(CD101&lt;=0,0,ROUND(MIN(CD101,MAX(0,$F101-SUMPRODUCT(($AT$3:$BE$3&lt;AT$3)*$CD101:$CO101))),2))</f>
        <v/>
      </c>
      <c r="CQ101">
        <f>IF(CE101&lt;=0,0,ROUND(MIN(CE101,MAX(0,$F101-SUMPRODUCT(($AT$3:$BE$3&lt;AU$3)*$CD101:$CO101))),2))</f>
        <v/>
      </c>
      <c r="CR101">
        <f>IF(CF101&lt;=0,0,ROUND(MIN(CF101,MAX(0,$F101-SUMPRODUCT(($AT$3:$BE$3&lt;AV$3)*$CD101:$CO101))),2))</f>
        <v/>
      </c>
      <c r="CS101">
        <f>IF(CG101&lt;=0,0,ROUND(MIN(CG101,MAX(0,$F101-SUMPRODUCT(($AT$3:$BE$3&lt;AW$3)*$CD101:$CO101))),2))</f>
        <v/>
      </c>
      <c r="CT101">
        <f>IF(CH101&lt;=0,0,ROUND(MIN(CH101,MAX(0,$F101-SUMPRODUCT(($AT$3:$BE$3&lt;AX$3)*$CD101:$CO101))),2))</f>
        <v/>
      </c>
      <c r="CU101">
        <f>IF(CI101&lt;=0,0,ROUND(MIN(CI101,MAX(0,$F101-SUMPRODUCT(($AT$3:$BE$3&lt;AY$3)*$CD101:$CO101))),2))</f>
        <v/>
      </c>
      <c r="CV101">
        <f>IF(CJ101&lt;=0,0,ROUND(MIN(CJ101,MAX(0,$F101-SUMPRODUCT(($AT$3:$BE$3&lt;AZ$3)*$CD101:$CO101))),2))</f>
        <v/>
      </c>
      <c r="CW101">
        <f>IF(CK101&lt;=0,0,ROUND(MIN(CK101,MAX(0,$F101-SUMPRODUCT(($AT$3:$BE$3&lt;BA$3)*$CD101:$CO101))),2))</f>
        <v/>
      </c>
      <c r="CX101">
        <f>IF(CL101&lt;=0,0,ROUND(MIN(CL101,MAX(0,$F101-SUMPRODUCT(($AT$3:$BE$3&lt;BB$3)*$CD101:$CO101))),2))</f>
        <v/>
      </c>
      <c r="CY101">
        <f>IF(CM101&lt;=0,0,ROUND(MIN(CM101,MAX(0,$F101-SUMPRODUCT(($AT$3:$BE$3&lt;BC$3)*$CD101:$CO101))),2))</f>
        <v/>
      </c>
      <c r="CZ101">
        <f>IF(CN101&lt;=0,0,ROUND(MIN(CN101,MAX(0,$F101-SUMPRODUCT(($AT$3:$BE$3&lt;BD$3)*$CD101:$CO101))),2))</f>
        <v/>
      </c>
      <c r="DA101">
        <f>IF(CO101&lt;=0,0,ROUND(MIN(CO101,MAX(0,$F101-SUMPRODUCT(($AT$3:$BE$3&lt;BE$3)*$CD101:$CO101))),2))</f>
        <v/>
      </c>
      <c r="DB101">
        <f>ROUND(AH101-CP101,2)</f>
        <v/>
      </c>
      <c r="DC101">
        <f>ROUND(AI101-CQ101,2)</f>
        <v/>
      </c>
      <c r="DD101">
        <f>ROUND(AJ101-CR101,2)</f>
        <v/>
      </c>
      <c r="DE101">
        <f>ROUND(AK101-CS101,2)</f>
        <v/>
      </c>
      <c r="DF101">
        <f>ROUND(AL101-CT101,2)</f>
        <v/>
      </c>
      <c r="DG101">
        <f>ROUND(AM101-CU101,2)</f>
        <v/>
      </c>
      <c r="DH101">
        <f>ROUND(AN101-CV101,2)</f>
        <v/>
      </c>
      <c r="DI101">
        <f>ROUND(AO101-CW101,2)</f>
        <v/>
      </c>
      <c r="DJ101">
        <f>ROUND(AP101-CX101,2)</f>
        <v/>
      </c>
      <c r="DK101">
        <f>ROUND(AQ101-CY101,2)</f>
        <v/>
      </c>
      <c r="DL101">
        <f>ROUND(AR101-CZ101,2)</f>
        <v/>
      </c>
      <c r="DM101">
        <f>ROUND(AS101-DA101,2)</f>
        <v/>
      </c>
      <c r="DN101">
        <f>MAX(0,ROUND($F101-SUM(CP101:DA101),2))</f>
        <v/>
      </c>
    </row>
    <row r="102">
      <c r="A102" t="n">
        <v>97</v>
      </c>
      <c r="B102" s="29">
        <f>Months!B102</f>
        <v/>
      </c>
      <c r="C102">
        <f>Months!C102</f>
        <v/>
      </c>
      <c r="D102">
        <f>Months!D102</f>
        <v/>
      </c>
      <c r="E102">
        <f>SUM(V102:AG102)</f>
        <v/>
      </c>
      <c r="F102">
        <f>MAX(0,ROUND(C102+D102-E102,2))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f>IF(AH102&lt;=0,0,ROUND(CP102+MIN(DB102,MAX(0,$DN102-SUMPRODUCT((($BR102:$CC102&gt;BR102)+($BR102:$CC102=BR102)*($AT$2:$BE$2&lt;AT$2))*$DB102:$DM102))),2))</f>
        <v/>
      </c>
      <c r="AU102">
        <f>IF(AI102&lt;=0,0,ROUND(CQ102+MIN(DC102,MAX(0,$DN102-SUMPRODUCT((($BR102:$CC102&gt;BS102)+($BR102:$CC102=BS102)*($AT$2:$BE$2&lt;AU$2))*$DB102:$DM102))),2))</f>
        <v/>
      </c>
      <c r="AV102">
        <f>IF(AJ102&lt;=0,0,ROUND(CR102+MIN(DD102,MAX(0,$DN102-SUMPRODUCT((($BR102:$CC102&gt;BT102)+($BR102:$CC102=BT102)*($AT$2:$BE$2&lt;AV$2))*$DB102:$DM102))),2))</f>
        <v/>
      </c>
      <c r="AW102">
        <f>IF(AK102&lt;=0,0,ROUND(CS102+MIN(DE102,MAX(0,$DN102-SUMPRODUCT((($BR102:$CC102&gt;BU102)+($BR102:$CC102=BU102)*($AT$2:$BE$2&lt;AW$2))*$DB102:$DM102))),2))</f>
        <v/>
      </c>
      <c r="AX102">
        <f>IF(AL102&lt;=0,0,ROUND(CT102+MIN(DF102,MAX(0,$DN102-SUMPRODUCT((($BR102:$CC102&gt;BV102)+($BR102:$CC102=BV102)*($AT$2:$BE$2&lt;AX$2))*$DB102:$DM102))),2))</f>
        <v/>
      </c>
      <c r="AY102">
        <f>IF(AM102&lt;=0,0,ROUND(CU102+MIN(DG102,MAX(0,$DN102-SUMPRODUCT((($BR102:$CC102&gt;BW102)+($BR102:$CC102=BW102)*($AT$2:$BE$2&lt;AY$2))*$DB102:$DM102))),2))</f>
        <v/>
      </c>
      <c r="AZ102">
        <f>IF(AN102&lt;=0,0,ROUND(CV102+MIN(DH102,MAX(0,$DN102-SUMPRODUCT((($BR102:$CC102&gt;BX102)+($BR102:$CC102=BX102)*($AT$2:$BE$2&lt;AZ$2))*$DB102:$DM102))),2))</f>
        <v/>
      </c>
      <c r="BA102">
        <f>IF(AO102&lt;=0,0,ROUND(CW102+MIN(DI102,MAX(0,$DN102-SUMPRODUCT((($BR102:$CC102&gt;BY102)+($BR102:$CC102=BY102)*($AT$2:$BE$2&lt;BA$2))*$DB102:$DM102))),2))</f>
        <v/>
      </c>
      <c r="BB102">
        <f>IF(AP102&lt;=0,0,ROUND(CX102+MIN(DJ102,MAX(0,$DN102-SUMPRODUCT((($BR102:$CC102&gt;BZ102)+($BR102:$CC102=BZ102)*($AT$2:$BE$2&lt;BB$2))*$DB102:$DM102))),2))</f>
        <v/>
      </c>
      <c r="BC102">
        <f>IF(AQ102&lt;=0,0,ROUND(CY102+MIN(DK102,MAX(0,$DN102-SUMPRODUCT((($BR102:$CC102&gt;CA102)+($BR102:$CC102=CA102)*($AT$2:$BE$2&lt;BC$2))*$DB102:$DM102))),2))</f>
        <v/>
      </c>
      <c r="BD102">
        <f>IF(AR102&lt;=0,0,ROUND(CZ102+MIN(DL102,MAX(0,$DN102-SUMPRODUCT((($BR102:$CC102&gt;CB102)+($BR102:$CC102=CB102)*($AT$2:$BE$2&lt;BD$2))*$DB102:$DM102))),2))</f>
        <v/>
      </c>
      <c r="BE102">
        <f>IF(AS102&lt;=0,0,ROUND(DA102+MIN(DM102,MAX(0,$DN102-SUMPRODUCT((($BR102:$CC102&gt;CC102)+($BR102:$CC102=CC102)*($AT$2:$BE$2&lt;BE$2))*$DB102:$DM102))),2))</f>
        <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c r="BR102">
        <f>ROUND(IF($A102&lt;=Debts!$M$5,Debts!$X$5,Debts!$Y$5)*100000,0)*1000000+ROUND(Debts!$Y$5*100000,0)</f>
        <v/>
      </c>
      <c r="BS102">
        <f>ROUND(IF($A102&lt;=Debts!$M$6,Debts!$X$6,Debts!$Y$6)*100000,0)*1000000+ROUND(Debts!$Y$6*100000,0)</f>
        <v/>
      </c>
      <c r="BT102">
        <f>ROUND(IF($A102&lt;=Debts!$M$7,Debts!$X$7,Debts!$Y$7)*100000,0)*1000000+ROUND(Debts!$Y$7*100000,0)</f>
        <v/>
      </c>
      <c r="BU102">
        <f>ROUND(IF($A102&lt;=Debts!$M$8,Debts!$X$8,Debts!$Y$8)*100000,0)*1000000+ROUND(Debts!$Y$8*100000,0)</f>
        <v/>
      </c>
      <c r="BV102">
        <f>ROUND(IF($A102&lt;=Debts!$M$9,Debts!$X$9,Debts!$Y$9)*100000,0)*1000000+ROUND(Debts!$Y$9*100000,0)</f>
        <v/>
      </c>
      <c r="BW102">
        <f>ROUND(IF($A102&lt;=Debts!$M$10,Debts!$X$10,Debts!$Y$10)*100000,0)*1000000+ROUND(Debts!$Y$10*100000,0)</f>
        <v/>
      </c>
      <c r="BX102">
        <f>ROUND(IF($A102&lt;=Debts!$M$11,Debts!$X$11,Debts!$Y$11)*100000,0)*1000000+ROUND(Debts!$Y$11*100000,0)</f>
        <v/>
      </c>
      <c r="BY102">
        <f>ROUND(IF($A102&lt;=Debts!$M$12,Debts!$X$12,Debts!$Y$12)*100000,0)*1000000+ROUND(Debts!$Y$12*100000,0)</f>
        <v/>
      </c>
      <c r="BZ102">
        <f>ROUND(IF($A102&lt;=Debts!$M$13,Debts!$X$13,Debts!$Y$13)*100000,0)*1000000+ROUND(Debts!$Y$13*100000,0)</f>
        <v/>
      </c>
      <c r="CA102">
        <f>ROUND(IF($A102&lt;=Debts!$M$14,Debts!$X$14,Debts!$Y$14)*100000,0)*1000000+ROUND(Debts!$Y$14*100000,0)</f>
        <v/>
      </c>
      <c r="CB102">
        <f>ROUND(IF($A102&lt;=Debts!$M$15,Debts!$X$15,Debts!$Y$15)*100000,0)*1000000+ROUND(Debts!$Y$15*100000,0)</f>
        <v/>
      </c>
      <c r="CC102">
        <f>ROUND(IF($A102&lt;=Debts!$M$16,Debts!$X$16,Debts!$Y$16)*100000,0)*1000000+ROUND(Debts!$Y$16*100000,0)</f>
        <v/>
      </c>
      <c r="CD102">
        <f>IF(OR(AH102&lt;=0,Debts!$AC$5=0,$A102&gt;Debts!$M$5),0,MIN(AH102,MAX(0,ROUNDUP(IF(Debts!$X$5=0,(BF101+J102)/(Debts!$M$5-$A102+1),BF101*(Debts!$X$5/12)/(1-(1+Debts!$X$5/12)^(-(Debts!$M$5-$A102+1)))),2)-V102)))</f>
        <v/>
      </c>
      <c r="CE102">
        <f>IF(OR(AI102&lt;=0,Debts!$AC$6=0,$A102&gt;Debts!$M$6),0,MIN(AI102,MAX(0,ROUNDUP(IF(Debts!$X$6=0,(BG101+K102)/(Debts!$M$6-$A102+1),BG101*(Debts!$X$6/12)/(1-(1+Debts!$X$6/12)^(-(Debts!$M$6-$A102+1)))),2)-W102)))</f>
        <v/>
      </c>
      <c r="CF102">
        <f>IF(OR(AJ102&lt;=0,Debts!$AC$7=0,$A102&gt;Debts!$M$7),0,MIN(AJ102,MAX(0,ROUNDUP(IF(Debts!$X$7=0,(BH101+L102)/(Debts!$M$7-$A102+1),BH101*(Debts!$X$7/12)/(1-(1+Debts!$X$7/12)^(-(Debts!$M$7-$A102+1)))),2)-X102)))</f>
        <v/>
      </c>
      <c r="CG102">
        <f>IF(OR(AK102&lt;=0,Debts!$AC$8=0,$A102&gt;Debts!$M$8),0,MIN(AK102,MAX(0,ROUNDUP(IF(Debts!$X$8=0,(BI101+M102)/(Debts!$M$8-$A102+1),BI101*(Debts!$X$8/12)/(1-(1+Debts!$X$8/12)^(-(Debts!$M$8-$A102+1)))),2)-Y102)))</f>
        <v/>
      </c>
      <c r="CH102">
        <f>IF(OR(AL102&lt;=0,Debts!$AC$9=0,$A102&gt;Debts!$M$9),0,MIN(AL102,MAX(0,ROUNDUP(IF(Debts!$X$9=0,(BJ101+N102)/(Debts!$M$9-$A102+1),BJ101*(Debts!$X$9/12)/(1-(1+Debts!$X$9/12)^(-(Debts!$M$9-$A102+1)))),2)-Z102)))</f>
        <v/>
      </c>
      <c r="CI102">
        <f>IF(OR(AM102&lt;=0,Debts!$AC$10=0,$A102&gt;Debts!$M$10),0,MIN(AM102,MAX(0,ROUNDUP(IF(Debts!$X$10=0,(BK101+O102)/(Debts!$M$10-$A102+1),BK101*(Debts!$X$10/12)/(1-(1+Debts!$X$10/12)^(-(Debts!$M$10-$A102+1)))),2)-AA102)))</f>
        <v/>
      </c>
      <c r="CJ102">
        <f>IF(OR(AN102&lt;=0,Debts!$AC$11=0,$A102&gt;Debts!$M$11),0,MIN(AN102,MAX(0,ROUNDUP(IF(Debts!$X$11=0,(BL101+P102)/(Debts!$M$11-$A102+1),BL101*(Debts!$X$11/12)/(1-(1+Debts!$X$11/12)^(-(Debts!$M$11-$A102+1)))),2)-AB102)))</f>
        <v/>
      </c>
      <c r="CK102">
        <f>IF(OR(AO102&lt;=0,Debts!$AC$12=0,$A102&gt;Debts!$M$12),0,MIN(AO102,MAX(0,ROUNDUP(IF(Debts!$X$12=0,(BM101+Q102)/(Debts!$M$12-$A102+1),BM101*(Debts!$X$12/12)/(1-(1+Debts!$X$12/12)^(-(Debts!$M$12-$A102+1)))),2)-AC102)))</f>
        <v/>
      </c>
      <c r="CL102">
        <f>IF(OR(AP102&lt;=0,Debts!$AC$13=0,$A102&gt;Debts!$M$13),0,MIN(AP102,MAX(0,ROUNDUP(IF(Debts!$X$13=0,(BN101+R102)/(Debts!$M$13-$A102+1),BN101*(Debts!$X$13/12)/(1-(1+Debts!$X$13/12)^(-(Debts!$M$13-$A102+1)))),2)-AD102)))</f>
        <v/>
      </c>
      <c r="CM102">
        <f>IF(OR(AQ102&lt;=0,Debts!$AC$14=0,$A102&gt;Debts!$M$14),0,MIN(AQ102,MAX(0,ROUNDUP(IF(Debts!$X$14=0,(BO101+S102)/(Debts!$M$14-$A102+1),BO101*(Debts!$X$14/12)/(1-(1+Debts!$X$14/12)^(-(Debts!$M$14-$A102+1)))),2)-AE102)))</f>
        <v/>
      </c>
      <c r="CN102">
        <f>IF(OR(AR102&lt;=0,Debts!$AC$15=0,$A102&gt;Debts!$M$15),0,MIN(AR102,MAX(0,ROUNDUP(IF(Debts!$X$15=0,(BP101+T102)/(Debts!$M$15-$A102+1),BP101*(Debts!$X$15/12)/(1-(1+Debts!$X$15/12)^(-(Debts!$M$15-$A102+1)))),2)-AF102)))</f>
        <v/>
      </c>
      <c r="CO102">
        <f>IF(OR(AS102&lt;=0,Debts!$AC$16=0,$A102&gt;Debts!$M$16),0,MIN(AS102,MAX(0,ROUNDUP(IF(Debts!$X$16=0,(BQ101+U102)/(Debts!$M$16-$A102+1),BQ101*(Debts!$X$16/12)/(1-(1+Debts!$X$16/12)^(-(Debts!$M$16-$A102+1)))),2)-AG102)))</f>
        <v/>
      </c>
      <c r="CP102">
        <f>IF(CD102&lt;=0,0,ROUND(MIN(CD102,MAX(0,$F102-SUMPRODUCT(($AT$3:$BE$3&lt;AT$3)*$CD102:$CO102))),2))</f>
        <v/>
      </c>
      <c r="CQ102">
        <f>IF(CE102&lt;=0,0,ROUND(MIN(CE102,MAX(0,$F102-SUMPRODUCT(($AT$3:$BE$3&lt;AU$3)*$CD102:$CO102))),2))</f>
        <v/>
      </c>
      <c r="CR102">
        <f>IF(CF102&lt;=0,0,ROUND(MIN(CF102,MAX(0,$F102-SUMPRODUCT(($AT$3:$BE$3&lt;AV$3)*$CD102:$CO102))),2))</f>
        <v/>
      </c>
      <c r="CS102">
        <f>IF(CG102&lt;=0,0,ROUND(MIN(CG102,MAX(0,$F102-SUMPRODUCT(($AT$3:$BE$3&lt;AW$3)*$CD102:$CO102))),2))</f>
        <v/>
      </c>
      <c r="CT102">
        <f>IF(CH102&lt;=0,0,ROUND(MIN(CH102,MAX(0,$F102-SUMPRODUCT(($AT$3:$BE$3&lt;AX$3)*$CD102:$CO102))),2))</f>
        <v/>
      </c>
      <c r="CU102">
        <f>IF(CI102&lt;=0,0,ROUND(MIN(CI102,MAX(0,$F102-SUMPRODUCT(($AT$3:$BE$3&lt;AY$3)*$CD102:$CO102))),2))</f>
        <v/>
      </c>
      <c r="CV102">
        <f>IF(CJ102&lt;=0,0,ROUND(MIN(CJ102,MAX(0,$F102-SUMPRODUCT(($AT$3:$BE$3&lt;AZ$3)*$CD102:$CO102))),2))</f>
        <v/>
      </c>
      <c r="CW102">
        <f>IF(CK102&lt;=0,0,ROUND(MIN(CK102,MAX(0,$F102-SUMPRODUCT(($AT$3:$BE$3&lt;BA$3)*$CD102:$CO102))),2))</f>
        <v/>
      </c>
      <c r="CX102">
        <f>IF(CL102&lt;=0,0,ROUND(MIN(CL102,MAX(0,$F102-SUMPRODUCT(($AT$3:$BE$3&lt;BB$3)*$CD102:$CO102))),2))</f>
        <v/>
      </c>
      <c r="CY102">
        <f>IF(CM102&lt;=0,0,ROUND(MIN(CM102,MAX(0,$F102-SUMPRODUCT(($AT$3:$BE$3&lt;BC$3)*$CD102:$CO102))),2))</f>
        <v/>
      </c>
      <c r="CZ102">
        <f>IF(CN102&lt;=0,0,ROUND(MIN(CN102,MAX(0,$F102-SUMPRODUCT(($AT$3:$BE$3&lt;BD$3)*$CD102:$CO102))),2))</f>
        <v/>
      </c>
      <c r="DA102">
        <f>IF(CO102&lt;=0,0,ROUND(MIN(CO102,MAX(0,$F102-SUMPRODUCT(($AT$3:$BE$3&lt;BE$3)*$CD102:$CO102))),2))</f>
        <v/>
      </c>
      <c r="DB102">
        <f>ROUND(AH102-CP102,2)</f>
        <v/>
      </c>
      <c r="DC102">
        <f>ROUND(AI102-CQ102,2)</f>
        <v/>
      </c>
      <c r="DD102">
        <f>ROUND(AJ102-CR102,2)</f>
        <v/>
      </c>
      <c r="DE102">
        <f>ROUND(AK102-CS102,2)</f>
        <v/>
      </c>
      <c r="DF102">
        <f>ROUND(AL102-CT102,2)</f>
        <v/>
      </c>
      <c r="DG102">
        <f>ROUND(AM102-CU102,2)</f>
        <v/>
      </c>
      <c r="DH102">
        <f>ROUND(AN102-CV102,2)</f>
        <v/>
      </c>
      <c r="DI102">
        <f>ROUND(AO102-CW102,2)</f>
        <v/>
      </c>
      <c r="DJ102">
        <f>ROUND(AP102-CX102,2)</f>
        <v/>
      </c>
      <c r="DK102">
        <f>ROUND(AQ102-CY102,2)</f>
        <v/>
      </c>
      <c r="DL102">
        <f>ROUND(AR102-CZ102,2)</f>
        <v/>
      </c>
      <c r="DM102">
        <f>ROUND(AS102-DA102,2)</f>
        <v/>
      </c>
      <c r="DN102">
        <f>MAX(0,ROUND($F102-SUM(CP102:DA102),2))</f>
        <v/>
      </c>
    </row>
    <row r="103">
      <c r="A103" t="n">
        <v>98</v>
      </c>
      <c r="B103" s="29">
        <f>Months!B103</f>
        <v/>
      </c>
      <c r="C103">
        <f>Months!C103</f>
        <v/>
      </c>
      <c r="D103">
        <f>Months!D103</f>
        <v/>
      </c>
      <c r="E103">
        <f>SUM(V103:AG103)</f>
        <v/>
      </c>
      <c r="F103">
        <f>MAX(0,ROUND(C103+D103-E103,2))</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f>IF(AH103&lt;=0,0,ROUND(CP103+MIN(DB103,MAX(0,$DN103-SUMPRODUCT((($BR103:$CC103&gt;BR103)+($BR103:$CC103=BR103)*($AT$2:$BE$2&lt;AT$2))*$DB103:$DM103))),2))</f>
        <v/>
      </c>
      <c r="AU103">
        <f>IF(AI103&lt;=0,0,ROUND(CQ103+MIN(DC103,MAX(0,$DN103-SUMPRODUCT((($BR103:$CC103&gt;BS103)+($BR103:$CC103=BS103)*($AT$2:$BE$2&lt;AU$2))*$DB103:$DM103))),2))</f>
        <v/>
      </c>
      <c r="AV103">
        <f>IF(AJ103&lt;=0,0,ROUND(CR103+MIN(DD103,MAX(0,$DN103-SUMPRODUCT((($BR103:$CC103&gt;BT103)+($BR103:$CC103=BT103)*($AT$2:$BE$2&lt;AV$2))*$DB103:$DM103))),2))</f>
        <v/>
      </c>
      <c r="AW103">
        <f>IF(AK103&lt;=0,0,ROUND(CS103+MIN(DE103,MAX(0,$DN103-SUMPRODUCT((($BR103:$CC103&gt;BU103)+($BR103:$CC103=BU103)*($AT$2:$BE$2&lt;AW$2))*$DB103:$DM103))),2))</f>
        <v/>
      </c>
      <c r="AX103">
        <f>IF(AL103&lt;=0,0,ROUND(CT103+MIN(DF103,MAX(0,$DN103-SUMPRODUCT((($BR103:$CC103&gt;BV103)+($BR103:$CC103=BV103)*($AT$2:$BE$2&lt;AX$2))*$DB103:$DM103))),2))</f>
        <v/>
      </c>
      <c r="AY103">
        <f>IF(AM103&lt;=0,0,ROUND(CU103+MIN(DG103,MAX(0,$DN103-SUMPRODUCT((($BR103:$CC103&gt;BW103)+($BR103:$CC103=BW103)*($AT$2:$BE$2&lt;AY$2))*$DB103:$DM103))),2))</f>
        <v/>
      </c>
      <c r="AZ103">
        <f>IF(AN103&lt;=0,0,ROUND(CV103+MIN(DH103,MAX(0,$DN103-SUMPRODUCT((($BR103:$CC103&gt;BX103)+($BR103:$CC103=BX103)*($AT$2:$BE$2&lt;AZ$2))*$DB103:$DM103))),2))</f>
        <v/>
      </c>
      <c r="BA103">
        <f>IF(AO103&lt;=0,0,ROUND(CW103+MIN(DI103,MAX(0,$DN103-SUMPRODUCT((($BR103:$CC103&gt;BY103)+($BR103:$CC103=BY103)*($AT$2:$BE$2&lt;BA$2))*$DB103:$DM103))),2))</f>
        <v/>
      </c>
      <c r="BB103">
        <f>IF(AP103&lt;=0,0,ROUND(CX103+MIN(DJ103,MAX(0,$DN103-SUMPRODUCT((($BR103:$CC103&gt;BZ103)+($BR103:$CC103=BZ103)*($AT$2:$BE$2&lt;BB$2))*$DB103:$DM103))),2))</f>
        <v/>
      </c>
      <c r="BC103">
        <f>IF(AQ103&lt;=0,0,ROUND(CY103+MIN(DK103,MAX(0,$DN103-SUMPRODUCT((($BR103:$CC103&gt;CA103)+($BR103:$CC103=CA103)*($AT$2:$BE$2&lt;BC$2))*$DB103:$DM103))),2))</f>
        <v/>
      </c>
      <c r="BD103">
        <f>IF(AR103&lt;=0,0,ROUND(CZ103+MIN(DL103,MAX(0,$DN103-SUMPRODUCT((($BR103:$CC103&gt;CB103)+($BR103:$CC103=CB103)*($AT$2:$BE$2&lt;BD$2))*$DB103:$DM103))),2))</f>
        <v/>
      </c>
      <c r="BE103">
        <f>IF(AS103&lt;=0,0,ROUND(DA103+MIN(DM103,MAX(0,$DN103-SUMPRODUCT((($BR103:$CC103&gt;CC103)+($BR103:$CC103=CC103)*($AT$2:$BE$2&lt;BE$2))*$DB103:$DM103))),2))</f>
        <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c r="BR103">
        <f>ROUND(IF($A103&lt;=Debts!$M$5,Debts!$X$5,Debts!$Y$5)*100000,0)*1000000+ROUND(Debts!$Y$5*100000,0)</f>
        <v/>
      </c>
      <c r="BS103">
        <f>ROUND(IF($A103&lt;=Debts!$M$6,Debts!$X$6,Debts!$Y$6)*100000,0)*1000000+ROUND(Debts!$Y$6*100000,0)</f>
        <v/>
      </c>
      <c r="BT103">
        <f>ROUND(IF($A103&lt;=Debts!$M$7,Debts!$X$7,Debts!$Y$7)*100000,0)*1000000+ROUND(Debts!$Y$7*100000,0)</f>
        <v/>
      </c>
      <c r="BU103">
        <f>ROUND(IF($A103&lt;=Debts!$M$8,Debts!$X$8,Debts!$Y$8)*100000,0)*1000000+ROUND(Debts!$Y$8*100000,0)</f>
        <v/>
      </c>
      <c r="BV103">
        <f>ROUND(IF($A103&lt;=Debts!$M$9,Debts!$X$9,Debts!$Y$9)*100000,0)*1000000+ROUND(Debts!$Y$9*100000,0)</f>
        <v/>
      </c>
      <c r="BW103">
        <f>ROUND(IF($A103&lt;=Debts!$M$10,Debts!$X$10,Debts!$Y$10)*100000,0)*1000000+ROUND(Debts!$Y$10*100000,0)</f>
        <v/>
      </c>
      <c r="BX103">
        <f>ROUND(IF($A103&lt;=Debts!$M$11,Debts!$X$11,Debts!$Y$11)*100000,0)*1000000+ROUND(Debts!$Y$11*100000,0)</f>
        <v/>
      </c>
      <c r="BY103">
        <f>ROUND(IF($A103&lt;=Debts!$M$12,Debts!$X$12,Debts!$Y$12)*100000,0)*1000000+ROUND(Debts!$Y$12*100000,0)</f>
        <v/>
      </c>
      <c r="BZ103">
        <f>ROUND(IF($A103&lt;=Debts!$M$13,Debts!$X$13,Debts!$Y$13)*100000,0)*1000000+ROUND(Debts!$Y$13*100000,0)</f>
        <v/>
      </c>
      <c r="CA103">
        <f>ROUND(IF($A103&lt;=Debts!$M$14,Debts!$X$14,Debts!$Y$14)*100000,0)*1000000+ROUND(Debts!$Y$14*100000,0)</f>
        <v/>
      </c>
      <c r="CB103">
        <f>ROUND(IF($A103&lt;=Debts!$M$15,Debts!$X$15,Debts!$Y$15)*100000,0)*1000000+ROUND(Debts!$Y$15*100000,0)</f>
        <v/>
      </c>
      <c r="CC103">
        <f>ROUND(IF($A103&lt;=Debts!$M$16,Debts!$X$16,Debts!$Y$16)*100000,0)*1000000+ROUND(Debts!$Y$16*100000,0)</f>
        <v/>
      </c>
      <c r="CD103">
        <f>IF(OR(AH103&lt;=0,Debts!$AC$5=0,$A103&gt;Debts!$M$5),0,MIN(AH103,MAX(0,ROUNDUP(IF(Debts!$X$5=0,(BF102+J103)/(Debts!$M$5-$A103+1),BF102*(Debts!$X$5/12)/(1-(1+Debts!$X$5/12)^(-(Debts!$M$5-$A103+1)))),2)-V103)))</f>
        <v/>
      </c>
      <c r="CE103">
        <f>IF(OR(AI103&lt;=0,Debts!$AC$6=0,$A103&gt;Debts!$M$6),0,MIN(AI103,MAX(0,ROUNDUP(IF(Debts!$X$6=0,(BG102+K103)/(Debts!$M$6-$A103+1),BG102*(Debts!$X$6/12)/(1-(1+Debts!$X$6/12)^(-(Debts!$M$6-$A103+1)))),2)-W103)))</f>
        <v/>
      </c>
      <c r="CF103">
        <f>IF(OR(AJ103&lt;=0,Debts!$AC$7=0,$A103&gt;Debts!$M$7),0,MIN(AJ103,MAX(0,ROUNDUP(IF(Debts!$X$7=0,(BH102+L103)/(Debts!$M$7-$A103+1),BH102*(Debts!$X$7/12)/(1-(1+Debts!$X$7/12)^(-(Debts!$M$7-$A103+1)))),2)-X103)))</f>
        <v/>
      </c>
      <c r="CG103">
        <f>IF(OR(AK103&lt;=0,Debts!$AC$8=0,$A103&gt;Debts!$M$8),0,MIN(AK103,MAX(0,ROUNDUP(IF(Debts!$X$8=0,(BI102+M103)/(Debts!$M$8-$A103+1),BI102*(Debts!$X$8/12)/(1-(1+Debts!$X$8/12)^(-(Debts!$M$8-$A103+1)))),2)-Y103)))</f>
        <v/>
      </c>
      <c r="CH103">
        <f>IF(OR(AL103&lt;=0,Debts!$AC$9=0,$A103&gt;Debts!$M$9),0,MIN(AL103,MAX(0,ROUNDUP(IF(Debts!$X$9=0,(BJ102+N103)/(Debts!$M$9-$A103+1),BJ102*(Debts!$X$9/12)/(1-(1+Debts!$X$9/12)^(-(Debts!$M$9-$A103+1)))),2)-Z103)))</f>
        <v/>
      </c>
      <c r="CI103">
        <f>IF(OR(AM103&lt;=0,Debts!$AC$10=0,$A103&gt;Debts!$M$10),0,MIN(AM103,MAX(0,ROUNDUP(IF(Debts!$X$10=0,(BK102+O103)/(Debts!$M$10-$A103+1),BK102*(Debts!$X$10/12)/(1-(1+Debts!$X$10/12)^(-(Debts!$M$10-$A103+1)))),2)-AA103)))</f>
        <v/>
      </c>
      <c r="CJ103">
        <f>IF(OR(AN103&lt;=0,Debts!$AC$11=0,$A103&gt;Debts!$M$11),0,MIN(AN103,MAX(0,ROUNDUP(IF(Debts!$X$11=0,(BL102+P103)/(Debts!$M$11-$A103+1),BL102*(Debts!$X$11/12)/(1-(1+Debts!$X$11/12)^(-(Debts!$M$11-$A103+1)))),2)-AB103)))</f>
        <v/>
      </c>
      <c r="CK103">
        <f>IF(OR(AO103&lt;=0,Debts!$AC$12=0,$A103&gt;Debts!$M$12),0,MIN(AO103,MAX(0,ROUNDUP(IF(Debts!$X$12=0,(BM102+Q103)/(Debts!$M$12-$A103+1),BM102*(Debts!$X$12/12)/(1-(1+Debts!$X$12/12)^(-(Debts!$M$12-$A103+1)))),2)-AC103)))</f>
        <v/>
      </c>
      <c r="CL103">
        <f>IF(OR(AP103&lt;=0,Debts!$AC$13=0,$A103&gt;Debts!$M$13),0,MIN(AP103,MAX(0,ROUNDUP(IF(Debts!$X$13=0,(BN102+R103)/(Debts!$M$13-$A103+1),BN102*(Debts!$X$13/12)/(1-(1+Debts!$X$13/12)^(-(Debts!$M$13-$A103+1)))),2)-AD103)))</f>
        <v/>
      </c>
      <c r="CM103">
        <f>IF(OR(AQ103&lt;=0,Debts!$AC$14=0,$A103&gt;Debts!$M$14),0,MIN(AQ103,MAX(0,ROUNDUP(IF(Debts!$X$14=0,(BO102+S103)/(Debts!$M$14-$A103+1),BO102*(Debts!$X$14/12)/(1-(1+Debts!$X$14/12)^(-(Debts!$M$14-$A103+1)))),2)-AE103)))</f>
        <v/>
      </c>
      <c r="CN103">
        <f>IF(OR(AR103&lt;=0,Debts!$AC$15=0,$A103&gt;Debts!$M$15),0,MIN(AR103,MAX(0,ROUNDUP(IF(Debts!$X$15=0,(BP102+T103)/(Debts!$M$15-$A103+1),BP102*(Debts!$X$15/12)/(1-(1+Debts!$X$15/12)^(-(Debts!$M$15-$A103+1)))),2)-AF103)))</f>
        <v/>
      </c>
      <c r="CO103">
        <f>IF(OR(AS103&lt;=0,Debts!$AC$16=0,$A103&gt;Debts!$M$16),0,MIN(AS103,MAX(0,ROUNDUP(IF(Debts!$X$16=0,(BQ102+U103)/(Debts!$M$16-$A103+1),BQ102*(Debts!$X$16/12)/(1-(1+Debts!$X$16/12)^(-(Debts!$M$16-$A103+1)))),2)-AG103)))</f>
        <v/>
      </c>
      <c r="CP103">
        <f>IF(CD103&lt;=0,0,ROUND(MIN(CD103,MAX(0,$F103-SUMPRODUCT(($AT$3:$BE$3&lt;AT$3)*$CD103:$CO103))),2))</f>
        <v/>
      </c>
      <c r="CQ103">
        <f>IF(CE103&lt;=0,0,ROUND(MIN(CE103,MAX(0,$F103-SUMPRODUCT(($AT$3:$BE$3&lt;AU$3)*$CD103:$CO103))),2))</f>
        <v/>
      </c>
      <c r="CR103">
        <f>IF(CF103&lt;=0,0,ROUND(MIN(CF103,MAX(0,$F103-SUMPRODUCT(($AT$3:$BE$3&lt;AV$3)*$CD103:$CO103))),2))</f>
        <v/>
      </c>
      <c r="CS103">
        <f>IF(CG103&lt;=0,0,ROUND(MIN(CG103,MAX(0,$F103-SUMPRODUCT(($AT$3:$BE$3&lt;AW$3)*$CD103:$CO103))),2))</f>
        <v/>
      </c>
      <c r="CT103">
        <f>IF(CH103&lt;=0,0,ROUND(MIN(CH103,MAX(0,$F103-SUMPRODUCT(($AT$3:$BE$3&lt;AX$3)*$CD103:$CO103))),2))</f>
        <v/>
      </c>
      <c r="CU103">
        <f>IF(CI103&lt;=0,0,ROUND(MIN(CI103,MAX(0,$F103-SUMPRODUCT(($AT$3:$BE$3&lt;AY$3)*$CD103:$CO103))),2))</f>
        <v/>
      </c>
      <c r="CV103">
        <f>IF(CJ103&lt;=0,0,ROUND(MIN(CJ103,MAX(0,$F103-SUMPRODUCT(($AT$3:$BE$3&lt;AZ$3)*$CD103:$CO103))),2))</f>
        <v/>
      </c>
      <c r="CW103">
        <f>IF(CK103&lt;=0,0,ROUND(MIN(CK103,MAX(0,$F103-SUMPRODUCT(($AT$3:$BE$3&lt;BA$3)*$CD103:$CO103))),2))</f>
        <v/>
      </c>
      <c r="CX103">
        <f>IF(CL103&lt;=0,0,ROUND(MIN(CL103,MAX(0,$F103-SUMPRODUCT(($AT$3:$BE$3&lt;BB$3)*$CD103:$CO103))),2))</f>
        <v/>
      </c>
      <c r="CY103">
        <f>IF(CM103&lt;=0,0,ROUND(MIN(CM103,MAX(0,$F103-SUMPRODUCT(($AT$3:$BE$3&lt;BC$3)*$CD103:$CO103))),2))</f>
        <v/>
      </c>
      <c r="CZ103">
        <f>IF(CN103&lt;=0,0,ROUND(MIN(CN103,MAX(0,$F103-SUMPRODUCT(($AT$3:$BE$3&lt;BD$3)*$CD103:$CO103))),2))</f>
        <v/>
      </c>
      <c r="DA103">
        <f>IF(CO103&lt;=0,0,ROUND(MIN(CO103,MAX(0,$F103-SUMPRODUCT(($AT$3:$BE$3&lt;BE$3)*$CD103:$CO103))),2))</f>
        <v/>
      </c>
      <c r="DB103">
        <f>ROUND(AH103-CP103,2)</f>
        <v/>
      </c>
      <c r="DC103">
        <f>ROUND(AI103-CQ103,2)</f>
        <v/>
      </c>
      <c r="DD103">
        <f>ROUND(AJ103-CR103,2)</f>
        <v/>
      </c>
      <c r="DE103">
        <f>ROUND(AK103-CS103,2)</f>
        <v/>
      </c>
      <c r="DF103">
        <f>ROUND(AL103-CT103,2)</f>
        <v/>
      </c>
      <c r="DG103">
        <f>ROUND(AM103-CU103,2)</f>
        <v/>
      </c>
      <c r="DH103">
        <f>ROUND(AN103-CV103,2)</f>
        <v/>
      </c>
      <c r="DI103">
        <f>ROUND(AO103-CW103,2)</f>
        <v/>
      </c>
      <c r="DJ103">
        <f>ROUND(AP103-CX103,2)</f>
        <v/>
      </c>
      <c r="DK103">
        <f>ROUND(AQ103-CY103,2)</f>
        <v/>
      </c>
      <c r="DL103">
        <f>ROUND(AR103-CZ103,2)</f>
        <v/>
      </c>
      <c r="DM103">
        <f>ROUND(AS103-DA103,2)</f>
        <v/>
      </c>
      <c r="DN103">
        <f>MAX(0,ROUND($F103-SUM(CP103:DA103),2))</f>
        <v/>
      </c>
    </row>
    <row r="104">
      <c r="A104" t="n">
        <v>99</v>
      </c>
      <c r="B104" s="29">
        <f>Months!B104</f>
        <v/>
      </c>
      <c r="C104">
        <f>Months!C104</f>
        <v/>
      </c>
      <c r="D104">
        <f>Months!D104</f>
        <v/>
      </c>
      <c r="E104">
        <f>SUM(V104:AG104)</f>
        <v/>
      </c>
      <c r="F104">
        <f>MAX(0,ROUND(C104+D104-E104,2))</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f>IF(AH104&lt;=0,0,ROUND(CP104+MIN(DB104,MAX(0,$DN104-SUMPRODUCT((($BR104:$CC104&gt;BR104)+($BR104:$CC104=BR104)*($AT$2:$BE$2&lt;AT$2))*$DB104:$DM104))),2))</f>
        <v/>
      </c>
      <c r="AU104">
        <f>IF(AI104&lt;=0,0,ROUND(CQ104+MIN(DC104,MAX(0,$DN104-SUMPRODUCT((($BR104:$CC104&gt;BS104)+($BR104:$CC104=BS104)*($AT$2:$BE$2&lt;AU$2))*$DB104:$DM104))),2))</f>
        <v/>
      </c>
      <c r="AV104">
        <f>IF(AJ104&lt;=0,0,ROUND(CR104+MIN(DD104,MAX(0,$DN104-SUMPRODUCT((($BR104:$CC104&gt;BT104)+($BR104:$CC104=BT104)*($AT$2:$BE$2&lt;AV$2))*$DB104:$DM104))),2))</f>
        <v/>
      </c>
      <c r="AW104">
        <f>IF(AK104&lt;=0,0,ROUND(CS104+MIN(DE104,MAX(0,$DN104-SUMPRODUCT((($BR104:$CC104&gt;BU104)+($BR104:$CC104=BU104)*($AT$2:$BE$2&lt;AW$2))*$DB104:$DM104))),2))</f>
        <v/>
      </c>
      <c r="AX104">
        <f>IF(AL104&lt;=0,0,ROUND(CT104+MIN(DF104,MAX(0,$DN104-SUMPRODUCT((($BR104:$CC104&gt;BV104)+($BR104:$CC104=BV104)*($AT$2:$BE$2&lt;AX$2))*$DB104:$DM104))),2))</f>
        <v/>
      </c>
      <c r="AY104">
        <f>IF(AM104&lt;=0,0,ROUND(CU104+MIN(DG104,MAX(0,$DN104-SUMPRODUCT((($BR104:$CC104&gt;BW104)+($BR104:$CC104=BW104)*($AT$2:$BE$2&lt;AY$2))*$DB104:$DM104))),2))</f>
        <v/>
      </c>
      <c r="AZ104">
        <f>IF(AN104&lt;=0,0,ROUND(CV104+MIN(DH104,MAX(0,$DN104-SUMPRODUCT((($BR104:$CC104&gt;BX104)+($BR104:$CC104=BX104)*($AT$2:$BE$2&lt;AZ$2))*$DB104:$DM104))),2))</f>
        <v/>
      </c>
      <c r="BA104">
        <f>IF(AO104&lt;=0,0,ROUND(CW104+MIN(DI104,MAX(0,$DN104-SUMPRODUCT((($BR104:$CC104&gt;BY104)+($BR104:$CC104=BY104)*($AT$2:$BE$2&lt;BA$2))*$DB104:$DM104))),2))</f>
        <v/>
      </c>
      <c r="BB104">
        <f>IF(AP104&lt;=0,0,ROUND(CX104+MIN(DJ104,MAX(0,$DN104-SUMPRODUCT((($BR104:$CC104&gt;BZ104)+($BR104:$CC104=BZ104)*($AT$2:$BE$2&lt;BB$2))*$DB104:$DM104))),2))</f>
        <v/>
      </c>
      <c r="BC104">
        <f>IF(AQ104&lt;=0,0,ROUND(CY104+MIN(DK104,MAX(0,$DN104-SUMPRODUCT((($BR104:$CC104&gt;CA104)+($BR104:$CC104=CA104)*($AT$2:$BE$2&lt;BC$2))*$DB104:$DM104))),2))</f>
        <v/>
      </c>
      <c r="BD104">
        <f>IF(AR104&lt;=0,0,ROUND(CZ104+MIN(DL104,MAX(0,$DN104-SUMPRODUCT((($BR104:$CC104&gt;CB104)+($BR104:$CC104=CB104)*($AT$2:$BE$2&lt;BD$2))*$DB104:$DM104))),2))</f>
        <v/>
      </c>
      <c r="BE104">
        <f>IF(AS104&lt;=0,0,ROUND(DA104+MIN(DM104,MAX(0,$DN104-SUMPRODUCT((($BR104:$CC104&gt;CC104)+($BR104:$CC104=CC104)*($AT$2:$BE$2&lt;BE$2))*$DB104:$DM104))),2))</f>
        <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c r="BR104">
        <f>ROUND(IF($A104&lt;=Debts!$M$5,Debts!$X$5,Debts!$Y$5)*100000,0)*1000000+ROUND(Debts!$Y$5*100000,0)</f>
        <v/>
      </c>
      <c r="BS104">
        <f>ROUND(IF($A104&lt;=Debts!$M$6,Debts!$X$6,Debts!$Y$6)*100000,0)*1000000+ROUND(Debts!$Y$6*100000,0)</f>
        <v/>
      </c>
      <c r="BT104">
        <f>ROUND(IF($A104&lt;=Debts!$M$7,Debts!$X$7,Debts!$Y$7)*100000,0)*1000000+ROUND(Debts!$Y$7*100000,0)</f>
        <v/>
      </c>
      <c r="BU104">
        <f>ROUND(IF($A104&lt;=Debts!$M$8,Debts!$X$8,Debts!$Y$8)*100000,0)*1000000+ROUND(Debts!$Y$8*100000,0)</f>
        <v/>
      </c>
      <c r="BV104">
        <f>ROUND(IF($A104&lt;=Debts!$M$9,Debts!$X$9,Debts!$Y$9)*100000,0)*1000000+ROUND(Debts!$Y$9*100000,0)</f>
        <v/>
      </c>
      <c r="BW104">
        <f>ROUND(IF($A104&lt;=Debts!$M$10,Debts!$X$10,Debts!$Y$10)*100000,0)*1000000+ROUND(Debts!$Y$10*100000,0)</f>
        <v/>
      </c>
      <c r="BX104">
        <f>ROUND(IF($A104&lt;=Debts!$M$11,Debts!$X$11,Debts!$Y$11)*100000,0)*1000000+ROUND(Debts!$Y$11*100000,0)</f>
        <v/>
      </c>
      <c r="BY104">
        <f>ROUND(IF($A104&lt;=Debts!$M$12,Debts!$X$12,Debts!$Y$12)*100000,0)*1000000+ROUND(Debts!$Y$12*100000,0)</f>
        <v/>
      </c>
      <c r="BZ104">
        <f>ROUND(IF($A104&lt;=Debts!$M$13,Debts!$X$13,Debts!$Y$13)*100000,0)*1000000+ROUND(Debts!$Y$13*100000,0)</f>
        <v/>
      </c>
      <c r="CA104">
        <f>ROUND(IF($A104&lt;=Debts!$M$14,Debts!$X$14,Debts!$Y$14)*100000,0)*1000000+ROUND(Debts!$Y$14*100000,0)</f>
        <v/>
      </c>
      <c r="CB104">
        <f>ROUND(IF($A104&lt;=Debts!$M$15,Debts!$X$15,Debts!$Y$15)*100000,0)*1000000+ROUND(Debts!$Y$15*100000,0)</f>
        <v/>
      </c>
      <c r="CC104">
        <f>ROUND(IF($A104&lt;=Debts!$M$16,Debts!$X$16,Debts!$Y$16)*100000,0)*1000000+ROUND(Debts!$Y$16*100000,0)</f>
        <v/>
      </c>
      <c r="CD104">
        <f>IF(OR(AH104&lt;=0,Debts!$AC$5=0,$A104&gt;Debts!$M$5),0,MIN(AH104,MAX(0,ROUNDUP(IF(Debts!$X$5=0,(BF103+J104)/(Debts!$M$5-$A104+1),BF103*(Debts!$X$5/12)/(1-(1+Debts!$X$5/12)^(-(Debts!$M$5-$A104+1)))),2)-V104)))</f>
        <v/>
      </c>
      <c r="CE104">
        <f>IF(OR(AI104&lt;=0,Debts!$AC$6=0,$A104&gt;Debts!$M$6),0,MIN(AI104,MAX(0,ROUNDUP(IF(Debts!$X$6=0,(BG103+K104)/(Debts!$M$6-$A104+1),BG103*(Debts!$X$6/12)/(1-(1+Debts!$X$6/12)^(-(Debts!$M$6-$A104+1)))),2)-W104)))</f>
        <v/>
      </c>
      <c r="CF104">
        <f>IF(OR(AJ104&lt;=0,Debts!$AC$7=0,$A104&gt;Debts!$M$7),0,MIN(AJ104,MAX(0,ROUNDUP(IF(Debts!$X$7=0,(BH103+L104)/(Debts!$M$7-$A104+1),BH103*(Debts!$X$7/12)/(1-(1+Debts!$X$7/12)^(-(Debts!$M$7-$A104+1)))),2)-X104)))</f>
        <v/>
      </c>
      <c r="CG104">
        <f>IF(OR(AK104&lt;=0,Debts!$AC$8=0,$A104&gt;Debts!$M$8),0,MIN(AK104,MAX(0,ROUNDUP(IF(Debts!$X$8=0,(BI103+M104)/(Debts!$M$8-$A104+1),BI103*(Debts!$X$8/12)/(1-(1+Debts!$X$8/12)^(-(Debts!$M$8-$A104+1)))),2)-Y104)))</f>
        <v/>
      </c>
      <c r="CH104">
        <f>IF(OR(AL104&lt;=0,Debts!$AC$9=0,$A104&gt;Debts!$M$9),0,MIN(AL104,MAX(0,ROUNDUP(IF(Debts!$X$9=0,(BJ103+N104)/(Debts!$M$9-$A104+1),BJ103*(Debts!$X$9/12)/(1-(1+Debts!$X$9/12)^(-(Debts!$M$9-$A104+1)))),2)-Z104)))</f>
        <v/>
      </c>
      <c r="CI104">
        <f>IF(OR(AM104&lt;=0,Debts!$AC$10=0,$A104&gt;Debts!$M$10),0,MIN(AM104,MAX(0,ROUNDUP(IF(Debts!$X$10=0,(BK103+O104)/(Debts!$M$10-$A104+1),BK103*(Debts!$X$10/12)/(1-(1+Debts!$X$10/12)^(-(Debts!$M$10-$A104+1)))),2)-AA104)))</f>
        <v/>
      </c>
      <c r="CJ104">
        <f>IF(OR(AN104&lt;=0,Debts!$AC$11=0,$A104&gt;Debts!$M$11),0,MIN(AN104,MAX(0,ROUNDUP(IF(Debts!$X$11=0,(BL103+P104)/(Debts!$M$11-$A104+1),BL103*(Debts!$X$11/12)/(1-(1+Debts!$X$11/12)^(-(Debts!$M$11-$A104+1)))),2)-AB104)))</f>
        <v/>
      </c>
      <c r="CK104">
        <f>IF(OR(AO104&lt;=0,Debts!$AC$12=0,$A104&gt;Debts!$M$12),0,MIN(AO104,MAX(0,ROUNDUP(IF(Debts!$X$12=0,(BM103+Q104)/(Debts!$M$12-$A104+1),BM103*(Debts!$X$12/12)/(1-(1+Debts!$X$12/12)^(-(Debts!$M$12-$A104+1)))),2)-AC104)))</f>
        <v/>
      </c>
      <c r="CL104">
        <f>IF(OR(AP104&lt;=0,Debts!$AC$13=0,$A104&gt;Debts!$M$13),0,MIN(AP104,MAX(0,ROUNDUP(IF(Debts!$X$13=0,(BN103+R104)/(Debts!$M$13-$A104+1),BN103*(Debts!$X$13/12)/(1-(1+Debts!$X$13/12)^(-(Debts!$M$13-$A104+1)))),2)-AD104)))</f>
        <v/>
      </c>
      <c r="CM104">
        <f>IF(OR(AQ104&lt;=0,Debts!$AC$14=0,$A104&gt;Debts!$M$14),0,MIN(AQ104,MAX(0,ROUNDUP(IF(Debts!$X$14=0,(BO103+S104)/(Debts!$M$14-$A104+1),BO103*(Debts!$X$14/12)/(1-(1+Debts!$X$14/12)^(-(Debts!$M$14-$A104+1)))),2)-AE104)))</f>
        <v/>
      </c>
      <c r="CN104">
        <f>IF(OR(AR104&lt;=0,Debts!$AC$15=0,$A104&gt;Debts!$M$15),0,MIN(AR104,MAX(0,ROUNDUP(IF(Debts!$X$15=0,(BP103+T104)/(Debts!$M$15-$A104+1),BP103*(Debts!$X$15/12)/(1-(1+Debts!$X$15/12)^(-(Debts!$M$15-$A104+1)))),2)-AF104)))</f>
        <v/>
      </c>
      <c r="CO104">
        <f>IF(OR(AS104&lt;=0,Debts!$AC$16=0,$A104&gt;Debts!$M$16),0,MIN(AS104,MAX(0,ROUNDUP(IF(Debts!$X$16=0,(BQ103+U104)/(Debts!$M$16-$A104+1),BQ103*(Debts!$X$16/12)/(1-(1+Debts!$X$16/12)^(-(Debts!$M$16-$A104+1)))),2)-AG104)))</f>
        <v/>
      </c>
      <c r="CP104">
        <f>IF(CD104&lt;=0,0,ROUND(MIN(CD104,MAX(0,$F104-SUMPRODUCT(($AT$3:$BE$3&lt;AT$3)*$CD104:$CO104))),2))</f>
        <v/>
      </c>
      <c r="CQ104">
        <f>IF(CE104&lt;=0,0,ROUND(MIN(CE104,MAX(0,$F104-SUMPRODUCT(($AT$3:$BE$3&lt;AU$3)*$CD104:$CO104))),2))</f>
        <v/>
      </c>
      <c r="CR104">
        <f>IF(CF104&lt;=0,0,ROUND(MIN(CF104,MAX(0,$F104-SUMPRODUCT(($AT$3:$BE$3&lt;AV$3)*$CD104:$CO104))),2))</f>
        <v/>
      </c>
      <c r="CS104">
        <f>IF(CG104&lt;=0,0,ROUND(MIN(CG104,MAX(0,$F104-SUMPRODUCT(($AT$3:$BE$3&lt;AW$3)*$CD104:$CO104))),2))</f>
        <v/>
      </c>
      <c r="CT104">
        <f>IF(CH104&lt;=0,0,ROUND(MIN(CH104,MAX(0,$F104-SUMPRODUCT(($AT$3:$BE$3&lt;AX$3)*$CD104:$CO104))),2))</f>
        <v/>
      </c>
      <c r="CU104">
        <f>IF(CI104&lt;=0,0,ROUND(MIN(CI104,MAX(0,$F104-SUMPRODUCT(($AT$3:$BE$3&lt;AY$3)*$CD104:$CO104))),2))</f>
        <v/>
      </c>
      <c r="CV104">
        <f>IF(CJ104&lt;=0,0,ROUND(MIN(CJ104,MAX(0,$F104-SUMPRODUCT(($AT$3:$BE$3&lt;AZ$3)*$CD104:$CO104))),2))</f>
        <v/>
      </c>
      <c r="CW104">
        <f>IF(CK104&lt;=0,0,ROUND(MIN(CK104,MAX(0,$F104-SUMPRODUCT(($AT$3:$BE$3&lt;BA$3)*$CD104:$CO104))),2))</f>
        <v/>
      </c>
      <c r="CX104">
        <f>IF(CL104&lt;=0,0,ROUND(MIN(CL104,MAX(0,$F104-SUMPRODUCT(($AT$3:$BE$3&lt;BB$3)*$CD104:$CO104))),2))</f>
        <v/>
      </c>
      <c r="CY104">
        <f>IF(CM104&lt;=0,0,ROUND(MIN(CM104,MAX(0,$F104-SUMPRODUCT(($AT$3:$BE$3&lt;BC$3)*$CD104:$CO104))),2))</f>
        <v/>
      </c>
      <c r="CZ104">
        <f>IF(CN104&lt;=0,0,ROUND(MIN(CN104,MAX(0,$F104-SUMPRODUCT(($AT$3:$BE$3&lt;BD$3)*$CD104:$CO104))),2))</f>
        <v/>
      </c>
      <c r="DA104">
        <f>IF(CO104&lt;=0,0,ROUND(MIN(CO104,MAX(0,$F104-SUMPRODUCT(($AT$3:$BE$3&lt;BE$3)*$CD104:$CO104))),2))</f>
        <v/>
      </c>
      <c r="DB104">
        <f>ROUND(AH104-CP104,2)</f>
        <v/>
      </c>
      <c r="DC104">
        <f>ROUND(AI104-CQ104,2)</f>
        <v/>
      </c>
      <c r="DD104">
        <f>ROUND(AJ104-CR104,2)</f>
        <v/>
      </c>
      <c r="DE104">
        <f>ROUND(AK104-CS104,2)</f>
        <v/>
      </c>
      <c r="DF104">
        <f>ROUND(AL104-CT104,2)</f>
        <v/>
      </c>
      <c r="DG104">
        <f>ROUND(AM104-CU104,2)</f>
        <v/>
      </c>
      <c r="DH104">
        <f>ROUND(AN104-CV104,2)</f>
        <v/>
      </c>
      <c r="DI104">
        <f>ROUND(AO104-CW104,2)</f>
        <v/>
      </c>
      <c r="DJ104">
        <f>ROUND(AP104-CX104,2)</f>
        <v/>
      </c>
      <c r="DK104">
        <f>ROUND(AQ104-CY104,2)</f>
        <v/>
      </c>
      <c r="DL104">
        <f>ROUND(AR104-CZ104,2)</f>
        <v/>
      </c>
      <c r="DM104">
        <f>ROUND(AS104-DA104,2)</f>
        <v/>
      </c>
      <c r="DN104">
        <f>MAX(0,ROUND($F104-SUM(CP104:DA104),2))</f>
        <v/>
      </c>
    </row>
    <row r="105">
      <c r="A105" t="n">
        <v>100</v>
      </c>
      <c r="B105" s="29">
        <f>Months!B105</f>
        <v/>
      </c>
      <c r="C105">
        <f>Months!C105</f>
        <v/>
      </c>
      <c r="D105">
        <f>Months!D105</f>
        <v/>
      </c>
      <c r="E105">
        <f>SUM(V105:AG105)</f>
        <v/>
      </c>
      <c r="F105">
        <f>MAX(0,ROUND(C105+D105-E105,2))</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f>IF(AH105&lt;=0,0,ROUND(CP105+MIN(DB105,MAX(0,$DN105-SUMPRODUCT((($BR105:$CC105&gt;BR105)+($BR105:$CC105=BR105)*($AT$2:$BE$2&lt;AT$2))*$DB105:$DM105))),2))</f>
        <v/>
      </c>
      <c r="AU105">
        <f>IF(AI105&lt;=0,0,ROUND(CQ105+MIN(DC105,MAX(0,$DN105-SUMPRODUCT((($BR105:$CC105&gt;BS105)+($BR105:$CC105=BS105)*($AT$2:$BE$2&lt;AU$2))*$DB105:$DM105))),2))</f>
        <v/>
      </c>
      <c r="AV105">
        <f>IF(AJ105&lt;=0,0,ROUND(CR105+MIN(DD105,MAX(0,$DN105-SUMPRODUCT((($BR105:$CC105&gt;BT105)+($BR105:$CC105=BT105)*($AT$2:$BE$2&lt;AV$2))*$DB105:$DM105))),2))</f>
        <v/>
      </c>
      <c r="AW105">
        <f>IF(AK105&lt;=0,0,ROUND(CS105+MIN(DE105,MAX(0,$DN105-SUMPRODUCT((($BR105:$CC105&gt;BU105)+($BR105:$CC105=BU105)*($AT$2:$BE$2&lt;AW$2))*$DB105:$DM105))),2))</f>
        <v/>
      </c>
      <c r="AX105">
        <f>IF(AL105&lt;=0,0,ROUND(CT105+MIN(DF105,MAX(0,$DN105-SUMPRODUCT((($BR105:$CC105&gt;BV105)+($BR105:$CC105=BV105)*($AT$2:$BE$2&lt;AX$2))*$DB105:$DM105))),2))</f>
        <v/>
      </c>
      <c r="AY105">
        <f>IF(AM105&lt;=0,0,ROUND(CU105+MIN(DG105,MAX(0,$DN105-SUMPRODUCT((($BR105:$CC105&gt;BW105)+($BR105:$CC105=BW105)*($AT$2:$BE$2&lt;AY$2))*$DB105:$DM105))),2))</f>
        <v/>
      </c>
      <c r="AZ105">
        <f>IF(AN105&lt;=0,0,ROUND(CV105+MIN(DH105,MAX(0,$DN105-SUMPRODUCT((($BR105:$CC105&gt;BX105)+($BR105:$CC105=BX105)*($AT$2:$BE$2&lt;AZ$2))*$DB105:$DM105))),2))</f>
        <v/>
      </c>
      <c r="BA105">
        <f>IF(AO105&lt;=0,0,ROUND(CW105+MIN(DI105,MAX(0,$DN105-SUMPRODUCT((($BR105:$CC105&gt;BY105)+($BR105:$CC105=BY105)*($AT$2:$BE$2&lt;BA$2))*$DB105:$DM105))),2))</f>
        <v/>
      </c>
      <c r="BB105">
        <f>IF(AP105&lt;=0,0,ROUND(CX105+MIN(DJ105,MAX(0,$DN105-SUMPRODUCT((($BR105:$CC105&gt;BZ105)+($BR105:$CC105=BZ105)*($AT$2:$BE$2&lt;BB$2))*$DB105:$DM105))),2))</f>
        <v/>
      </c>
      <c r="BC105">
        <f>IF(AQ105&lt;=0,0,ROUND(CY105+MIN(DK105,MAX(0,$DN105-SUMPRODUCT((($BR105:$CC105&gt;CA105)+($BR105:$CC105=CA105)*($AT$2:$BE$2&lt;BC$2))*$DB105:$DM105))),2))</f>
        <v/>
      </c>
      <c r="BD105">
        <f>IF(AR105&lt;=0,0,ROUND(CZ105+MIN(DL105,MAX(0,$DN105-SUMPRODUCT((($BR105:$CC105&gt;CB105)+($BR105:$CC105=CB105)*($AT$2:$BE$2&lt;BD$2))*$DB105:$DM105))),2))</f>
        <v/>
      </c>
      <c r="BE105">
        <f>IF(AS105&lt;=0,0,ROUND(DA105+MIN(DM105,MAX(0,$DN105-SUMPRODUCT((($BR105:$CC105&gt;CC105)+($BR105:$CC105=CC105)*($AT$2:$BE$2&lt;BE$2))*$DB105:$DM105))),2))</f>
        <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c r="BR105">
        <f>ROUND(IF($A105&lt;=Debts!$M$5,Debts!$X$5,Debts!$Y$5)*100000,0)*1000000+ROUND(Debts!$Y$5*100000,0)</f>
        <v/>
      </c>
      <c r="BS105">
        <f>ROUND(IF($A105&lt;=Debts!$M$6,Debts!$X$6,Debts!$Y$6)*100000,0)*1000000+ROUND(Debts!$Y$6*100000,0)</f>
        <v/>
      </c>
      <c r="BT105">
        <f>ROUND(IF($A105&lt;=Debts!$M$7,Debts!$X$7,Debts!$Y$7)*100000,0)*1000000+ROUND(Debts!$Y$7*100000,0)</f>
        <v/>
      </c>
      <c r="BU105">
        <f>ROUND(IF($A105&lt;=Debts!$M$8,Debts!$X$8,Debts!$Y$8)*100000,0)*1000000+ROUND(Debts!$Y$8*100000,0)</f>
        <v/>
      </c>
      <c r="BV105">
        <f>ROUND(IF($A105&lt;=Debts!$M$9,Debts!$X$9,Debts!$Y$9)*100000,0)*1000000+ROUND(Debts!$Y$9*100000,0)</f>
        <v/>
      </c>
      <c r="BW105">
        <f>ROUND(IF($A105&lt;=Debts!$M$10,Debts!$X$10,Debts!$Y$10)*100000,0)*1000000+ROUND(Debts!$Y$10*100000,0)</f>
        <v/>
      </c>
      <c r="BX105">
        <f>ROUND(IF($A105&lt;=Debts!$M$11,Debts!$X$11,Debts!$Y$11)*100000,0)*1000000+ROUND(Debts!$Y$11*100000,0)</f>
        <v/>
      </c>
      <c r="BY105">
        <f>ROUND(IF($A105&lt;=Debts!$M$12,Debts!$X$12,Debts!$Y$12)*100000,0)*1000000+ROUND(Debts!$Y$12*100000,0)</f>
        <v/>
      </c>
      <c r="BZ105">
        <f>ROUND(IF($A105&lt;=Debts!$M$13,Debts!$X$13,Debts!$Y$13)*100000,0)*1000000+ROUND(Debts!$Y$13*100000,0)</f>
        <v/>
      </c>
      <c r="CA105">
        <f>ROUND(IF($A105&lt;=Debts!$M$14,Debts!$X$14,Debts!$Y$14)*100000,0)*1000000+ROUND(Debts!$Y$14*100000,0)</f>
        <v/>
      </c>
      <c r="CB105">
        <f>ROUND(IF($A105&lt;=Debts!$M$15,Debts!$X$15,Debts!$Y$15)*100000,0)*1000000+ROUND(Debts!$Y$15*100000,0)</f>
        <v/>
      </c>
      <c r="CC105">
        <f>ROUND(IF($A105&lt;=Debts!$M$16,Debts!$X$16,Debts!$Y$16)*100000,0)*1000000+ROUND(Debts!$Y$16*100000,0)</f>
        <v/>
      </c>
      <c r="CD105">
        <f>IF(OR(AH105&lt;=0,Debts!$AC$5=0,$A105&gt;Debts!$M$5),0,MIN(AH105,MAX(0,ROUNDUP(IF(Debts!$X$5=0,(BF104+J105)/(Debts!$M$5-$A105+1),BF104*(Debts!$X$5/12)/(1-(1+Debts!$X$5/12)^(-(Debts!$M$5-$A105+1)))),2)-V105)))</f>
        <v/>
      </c>
      <c r="CE105">
        <f>IF(OR(AI105&lt;=0,Debts!$AC$6=0,$A105&gt;Debts!$M$6),0,MIN(AI105,MAX(0,ROUNDUP(IF(Debts!$X$6=0,(BG104+K105)/(Debts!$M$6-$A105+1),BG104*(Debts!$X$6/12)/(1-(1+Debts!$X$6/12)^(-(Debts!$M$6-$A105+1)))),2)-W105)))</f>
        <v/>
      </c>
      <c r="CF105">
        <f>IF(OR(AJ105&lt;=0,Debts!$AC$7=0,$A105&gt;Debts!$M$7),0,MIN(AJ105,MAX(0,ROUNDUP(IF(Debts!$X$7=0,(BH104+L105)/(Debts!$M$7-$A105+1),BH104*(Debts!$X$7/12)/(1-(1+Debts!$X$7/12)^(-(Debts!$M$7-$A105+1)))),2)-X105)))</f>
        <v/>
      </c>
      <c r="CG105">
        <f>IF(OR(AK105&lt;=0,Debts!$AC$8=0,$A105&gt;Debts!$M$8),0,MIN(AK105,MAX(0,ROUNDUP(IF(Debts!$X$8=0,(BI104+M105)/(Debts!$M$8-$A105+1),BI104*(Debts!$X$8/12)/(1-(1+Debts!$X$8/12)^(-(Debts!$M$8-$A105+1)))),2)-Y105)))</f>
        <v/>
      </c>
      <c r="CH105">
        <f>IF(OR(AL105&lt;=0,Debts!$AC$9=0,$A105&gt;Debts!$M$9),0,MIN(AL105,MAX(0,ROUNDUP(IF(Debts!$X$9=0,(BJ104+N105)/(Debts!$M$9-$A105+1),BJ104*(Debts!$X$9/12)/(1-(1+Debts!$X$9/12)^(-(Debts!$M$9-$A105+1)))),2)-Z105)))</f>
        <v/>
      </c>
      <c r="CI105">
        <f>IF(OR(AM105&lt;=0,Debts!$AC$10=0,$A105&gt;Debts!$M$10),0,MIN(AM105,MAX(0,ROUNDUP(IF(Debts!$X$10=0,(BK104+O105)/(Debts!$M$10-$A105+1),BK104*(Debts!$X$10/12)/(1-(1+Debts!$X$10/12)^(-(Debts!$M$10-$A105+1)))),2)-AA105)))</f>
        <v/>
      </c>
      <c r="CJ105">
        <f>IF(OR(AN105&lt;=0,Debts!$AC$11=0,$A105&gt;Debts!$M$11),0,MIN(AN105,MAX(0,ROUNDUP(IF(Debts!$X$11=0,(BL104+P105)/(Debts!$M$11-$A105+1),BL104*(Debts!$X$11/12)/(1-(1+Debts!$X$11/12)^(-(Debts!$M$11-$A105+1)))),2)-AB105)))</f>
        <v/>
      </c>
      <c r="CK105">
        <f>IF(OR(AO105&lt;=0,Debts!$AC$12=0,$A105&gt;Debts!$M$12),0,MIN(AO105,MAX(0,ROUNDUP(IF(Debts!$X$12=0,(BM104+Q105)/(Debts!$M$12-$A105+1),BM104*(Debts!$X$12/12)/(1-(1+Debts!$X$12/12)^(-(Debts!$M$12-$A105+1)))),2)-AC105)))</f>
        <v/>
      </c>
      <c r="CL105">
        <f>IF(OR(AP105&lt;=0,Debts!$AC$13=0,$A105&gt;Debts!$M$13),0,MIN(AP105,MAX(0,ROUNDUP(IF(Debts!$X$13=0,(BN104+R105)/(Debts!$M$13-$A105+1),BN104*(Debts!$X$13/12)/(1-(1+Debts!$X$13/12)^(-(Debts!$M$13-$A105+1)))),2)-AD105)))</f>
        <v/>
      </c>
      <c r="CM105">
        <f>IF(OR(AQ105&lt;=0,Debts!$AC$14=0,$A105&gt;Debts!$M$14),0,MIN(AQ105,MAX(0,ROUNDUP(IF(Debts!$X$14=0,(BO104+S105)/(Debts!$M$14-$A105+1),BO104*(Debts!$X$14/12)/(1-(1+Debts!$X$14/12)^(-(Debts!$M$14-$A105+1)))),2)-AE105)))</f>
        <v/>
      </c>
      <c r="CN105">
        <f>IF(OR(AR105&lt;=0,Debts!$AC$15=0,$A105&gt;Debts!$M$15),0,MIN(AR105,MAX(0,ROUNDUP(IF(Debts!$X$15=0,(BP104+T105)/(Debts!$M$15-$A105+1),BP104*(Debts!$X$15/12)/(1-(1+Debts!$X$15/12)^(-(Debts!$M$15-$A105+1)))),2)-AF105)))</f>
        <v/>
      </c>
      <c r="CO105">
        <f>IF(OR(AS105&lt;=0,Debts!$AC$16=0,$A105&gt;Debts!$M$16),0,MIN(AS105,MAX(0,ROUNDUP(IF(Debts!$X$16=0,(BQ104+U105)/(Debts!$M$16-$A105+1),BQ104*(Debts!$X$16/12)/(1-(1+Debts!$X$16/12)^(-(Debts!$M$16-$A105+1)))),2)-AG105)))</f>
        <v/>
      </c>
      <c r="CP105">
        <f>IF(CD105&lt;=0,0,ROUND(MIN(CD105,MAX(0,$F105-SUMPRODUCT(($AT$3:$BE$3&lt;AT$3)*$CD105:$CO105))),2))</f>
        <v/>
      </c>
      <c r="CQ105">
        <f>IF(CE105&lt;=0,0,ROUND(MIN(CE105,MAX(0,$F105-SUMPRODUCT(($AT$3:$BE$3&lt;AU$3)*$CD105:$CO105))),2))</f>
        <v/>
      </c>
      <c r="CR105">
        <f>IF(CF105&lt;=0,0,ROUND(MIN(CF105,MAX(0,$F105-SUMPRODUCT(($AT$3:$BE$3&lt;AV$3)*$CD105:$CO105))),2))</f>
        <v/>
      </c>
      <c r="CS105">
        <f>IF(CG105&lt;=0,0,ROUND(MIN(CG105,MAX(0,$F105-SUMPRODUCT(($AT$3:$BE$3&lt;AW$3)*$CD105:$CO105))),2))</f>
        <v/>
      </c>
      <c r="CT105">
        <f>IF(CH105&lt;=0,0,ROUND(MIN(CH105,MAX(0,$F105-SUMPRODUCT(($AT$3:$BE$3&lt;AX$3)*$CD105:$CO105))),2))</f>
        <v/>
      </c>
      <c r="CU105">
        <f>IF(CI105&lt;=0,0,ROUND(MIN(CI105,MAX(0,$F105-SUMPRODUCT(($AT$3:$BE$3&lt;AY$3)*$CD105:$CO105))),2))</f>
        <v/>
      </c>
      <c r="CV105">
        <f>IF(CJ105&lt;=0,0,ROUND(MIN(CJ105,MAX(0,$F105-SUMPRODUCT(($AT$3:$BE$3&lt;AZ$3)*$CD105:$CO105))),2))</f>
        <v/>
      </c>
      <c r="CW105">
        <f>IF(CK105&lt;=0,0,ROUND(MIN(CK105,MAX(0,$F105-SUMPRODUCT(($AT$3:$BE$3&lt;BA$3)*$CD105:$CO105))),2))</f>
        <v/>
      </c>
      <c r="CX105">
        <f>IF(CL105&lt;=0,0,ROUND(MIN(CL105,MAX(0,$F105-SUMPRODUCT(($AT$3:$BE$3&lt;BB$3)*$CD105:$CO105))),2))</f>
        <v/>
      </c>
      <c r="CY105">
        <f>IF(CM105&lt;=0,0,ROUND(MIN(CM105,MAX(0,$F105-SUMPRODUCT(($AT$3:$BE$3&lt;BC$3)*$CD105:$CO105))),2))</f>
        <v/>
      </c>
      <c r="CZ105">
        <f>IF(CN105&lt;=0,0,ROUND(MIN(CN105,MAX(0,$F105-SUMPRODUCT(($AT$3:$BE$3&lt;BD$3)*$CD105:$CO105))),2))</f>
        <v/>
      </c>
      <c r="DA105">
        <f>IF(CO105&lt;=0,0,ROUND(MIN(CO105,MAX(0,$F105-SUMPRODUCT(($AT$3:$BE$3&lt;BE$3)*$CD105:$CO105))),2))</f>
        <v/>
      </c>
      <c r="DB105">
        <f>ROUND(AH105-CP105,2)</f>
        <v/>
      </c>
      <c r="DC105">
        <f>ROUND(AI105-CQ105,2)</f>
        <v/>
      </c>
      <c r="DD105">
        <f>ROUND(AJ105-CR105,2)</f>
        <v/>
      </c>
      <c r="DE105">
        <f>ROUND(AK105-CS105,2)</f>
        <v/>
      </c>
      <c r="DF105">
        <f>ROUND(AL105-CT105,2)</f>
        <v/>
      </c>
      <c r="DG105">
        <f>ROUND(AM105-CU105,2)</f>
        <v/>
      </c>
      <c r="DH105">
        <f>ROUND(AN105-CV105,2)</f>
        <v/>
      </c>
      <c r="DI105">
        <f>ROUND(AO105-CW105,2)</f>
        <v/>
      </c>
      <c r="DJ105">
        <f>ROUND(AP105-CX105,2)</f>
        <v/>
      </c>
      <c r="DK105">
        <f>ROUND(AQ105-CY105,2)</f>
        <v/>
      </c>
      <c r="DL105">
        <f>ROUND(AR105-CZ105,2)</f>
        <v/>
      </c>
      <c r="DM105">
        <f>ROUND(AS105-DA105,2)</f>
        <v/>
      </c>
      <c r="DN105">
        <f>MAX(0,ROUND($F105-SUM(CP105:DA105),2))</f>
        <v/>
      </c>
    </row>
    <row r="106">
      <c r="A106" t="n">
        <v>101</v>
      </c>
      <c r="B106" s="29">
        <f>Months!B106</f>
        <v/>
      </c>
      <c r="C106">
        <f>Months!C106</f>
        <v/>
      </c>
      <c r="D106">
        <f>Months!D106</f>
        <v/>
      </c>
      <c r="E106">
        <f>SUM(V106:AG106)</f>
        <v/>
      </c>
      <c r="F106">
        <f>MAX(0,ROUND(C106+D106-E106,2))</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f>IF(AH106&lt;=0,0,ROUND(CP106+MIN(DB106,MAX(0,$DN106-SUMPRODUCT((($BR106:$CC106&gt;BR106)+($BR106:$CC106=BR106)*($AT$2:$BE$2&lt;AT$2))*$DB106:$DM106))),2))</f>
        <v/>
      </c>
      <c r="AU106">
        <f>IF(AI106&lt;=0,0,ROUND(CQ106+MIN(DC106,MAX(0,$DN106-SUMPRODUCT((($BR106:$CC106&gt;BS106)+($BR106:$CC106=BS106)*($AT$2:$BE$2&lt;AU$2))*$DB106:$DM106))),2))</f>
        <v/>
      </c>
      <c r="AV106">
        <f>IF(AJ106&lt;=0,0,ROUND(CR106+MIN(DD106,MAX(0,$DN106-SUMPRODUCT((($BR106:$CC106&gt;BT106)+($BR106:$CC106=BT106)*($AT$2:$BE$2&lt;AV$2))*$DB106:$DM106))),2))</f>
        <v/>
      </c>
      <c r="AW106">
        <f>IF(AK106&lt;=0,0,ROUND(CS106+MIN(DE106,MAX(0,$DN106-SUMPRODUCT((($BR106:$CC106&gt;BU106)+($BR106:$CC106=BU106)*($AT$2:$BE$2&lt;AW$2))*$DB106:$DM106))),2))</f>
        <v/>
      </c>
      <c r="AX106">
        <f>IF(AL106&lt;=0,0,ROUND(CT106+MIN(DF106,MAX(0,$DN106-SUMPRODUCT((($BR106:$CC106&gt;BV106)+($BR106:$CC106=BV106)*($AT$2:$BE$2&lt;AX$2))*$DB106:$DM106))),2))</f>
        <v/>
      </c>
      <c r="AY106">
        <f>IF(AM106&lt;=0,0,ROUND(CU106+MIN(DG106,MAX(0,$DN106-SUMPRODUCT((($BR106:$CC106&gt;BW106)+($BR106:$CC106=BW106)*($AT$2:$BE$2&lt;AY$2))*$DB106:$DM106))),2))</f>
        <v/>
      </c>
      <c r="AZ106">
        <f>IF(AN106&lt;=0,0,ROUND(CV106+MIN(DH106,MAX(0,$DN106-SUMPRODUCT((($BR106:$CC106&gt;BX106)+($BR106:$CC106=BX106)*($AT$2:$BE$2&lt;AZ$2))*$DB106:$DM106))),2))</f>
        <v/>
      </c>
      <c r="BA106">
        <f>IF(AO106&lt;=0,0,ROUND(CW106+MIN(DI106,MAX(0,$DN106-SUMPRODUCT((($BR106:$CC106&gt;BY106)+($BR106:$CC106=BY106)*($AT$2:$BE$2&lt;BA$2))*$DB106:$DM106))),2))</f>
        <v/>
      </c>
      <c r="BB106">
        <f>IF(AP106&lt;=0,0,ROUND(CX106+MIN(DJ106,MAX(0,$DN106-SUMPRODUCT((($BR106:$CC106&gt;BZ106)+($BR106:$CC106=BZ106)*($AT$2:$BE$2&lt;BB$2))*$DB106:$DM106))),2))</f>
        <v/>
      </c>
      <c r="BC106">
        <f>IF(AQ106&lt;=0,0,ROUND(CY106+MIN(DK106,MAX(0,$DN106-SUMPRODUCT((($BR106:$CC106&gt;CA106)+($BR106:$CC106=CA106)*($AT$2:$BE$2&lt;BC$2))*$DB106:$DM106))),2))</f>
        <v/>
      </c>
      <c r="BD106">
        <f>IF(AR106&lt;=0,0,ROUND(CZ106+MIN(DL106,MAX(0,$DN106-SUMPRODUCT((($BR106:$CC106&gt;CB106)+($BR106:$CC106=CB106)*($AT$2:$BE$2&lt;BD$2))*$DB106:$DM106))),2))</f>
        <v/>
      </c>
      <c r="BE106">
        <f>IF(AS106&lt;=0,0,ROUND(DA106+MIN(DM106,MAX(0,$DN106-SUMPRODUCT((($BR106:$CC106&gt;CC106)+($BR106:$CC106=CC106)*($AT$2:$BE$2&lt;BE$2))*$DB106:$DM106))),2))</f>
        <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c r="BR106">
        <f>ROUND(IF($A106&lt;=Debts!$M$5,Debts!$X$5,Debts!$Y$5)*100000,0)*1000000+ROUND(Debts!$Y$5*100000,0)</f>
        <v/>
      </c>
      <c r="BS106">
        <f>ROUND(IF($A106&lt;=Debts!$M$6,Debts!$X$6,Debts!$Y$6)*100000,0)*1000000+ROUND(Debts!$Y$6*100000,0)</f>
        <v/>
      </c>
      <c r="BT106">
        <f>ROUND(IF($A106&lt;=Debts!$M$7,Debts!$X$7,Debts!$Y$7)*100000,0)*1000000+ROUND(Debts!$Y$7*100000,0)</f>
        <v/>
      </c>
      <c r="BU106">
        <f>ROUND(IF($A106&lt;=Debts!$M$8,Debts!$X$8,Debts!$Y$8)*100000,0)*1000000+ROUND(Debts!$Y$8*100000,0)</f>
        <v/>
      </c>
      <c r="BV106">
        <f>ROUND(IF($A106&lt;=Debts!$M$9,Debts!$X$9,Debts!$Y$9)*100000,0)*1000000+ROUND(Debts!$Y$9*100000,0)</f>
        <v/>
      </c>
      <c r="BW106">
        <f>ROUND(IF($A106&lt;=Debts!$M$10,Debts!$X$10,Debts!$Y$10)*100000,0)*1000000+ROUND(Debts!$Y$10*100000,0)</f>
        <v/>
      </c>
      <c r="BX106">
        <f>ROUND(IF($A106&lt;=Debts!$M$11,Debts!$X$11,Debts!$Y$11)*100000,0)*1000000+ROUND(Debts!$Y$11*100000,0)</f>
        <v/>
      </c>
      <c r="BY106">
        <f>ROUND(IF($A106&lt;=Debts!$M$12,Debts!$X$12,Debts!$Y$12)*100000,0)*1000000+ROUND(Debts!$Y$12*100000,0)</f>
        <v/>
      </c>
      <c r="BZ106">
        <f>ROUND(IF($A106&lt;=Debts!$M$13,Debts!$X$13,Debts!$Y$13)*100000,0)*1000000+ROUND(Debts!$Y$13*100000,0)</f>
        <v/>
      </c>
      <c r="CA106">
        <f>ROUND(IF($A106&lt;=Debts!$M$14,Debts!$X$14,Debts!$Y$14)*100000,0)*1000000+ROUND(Debts!$Y$14*100000,0)</f>
        <v/>
      </c>
      <c r="CB106">
        <f>ROUND(IF($A106&lt;=Debts!$M$15,Debts!$X$15,Debts!$Y$15)*100000,0)*1000000+ROUND(Debts!$Y$15*100000,0)</f>
        <v/>
      </c>
      <c r="CC106">
        <f>ROUND(IF($A106&lt;=Debts!$M$16,Debts!$X$16,Debts!$Y$16)*100000,0)*1000000+ROUND(Debts!$Y$16*100000,0)</f>
        <v/>
      </c>
      <c r="CD106">
        <f>IF(OR(AH106&lt;=0,Debts!$AC$5=0,$A106&gt;Debts!$M$5),0,MIN(AH106,MAX(0,ROUNDUP(IF(Debts!$X$5=0,(BF105+J106)/(Debts!$M$5-$A106+1),BF105*(Debts!$X$5/12)/(1-(1+Debts!$X$5/12)^(-(Debts!$M$5-$A106+1)))),2)-V106)))</f>
        <v/>
      </c>
      <c r="CE106">
        <f>IF(OR(AI106&lt;=0,Debts!$AC$6=0,$A106&gt;Debts!$M$6),0,MIN(AI106,MAX(0,ROUNDUP(IF(Debts!$X$6=0,(BG105+K106)/(Debts!$M$6-$A106+1),BG105*(Debts!$X$6/12)/(1-(1+Debts!$X$6/12)^(-(Debts!$M$6-$A106+1)))),2)-W106)))</f>
        <v/>
      </c>
      <c r="CF106">
        <f>IF(OR(AJ106&lt;=0,Debts!$AC$7=0,$A106&gt;Debts!$M$7),0,MIN(AJ106,MAX(0,ROUNDUP(IF(Debts!$X$7=0,(BH105+L106)/(Debts!$M$7-$A106+1),BH105*(Debts!$X$7/12)/(1-(1+Debts!$X$7/12)^(-(Debts!$M$7-$A106+1)))),2)-X106)))</f>
        <v/>
      </c>
      <c r="CG106">
        <f>IF(OR(AK106&lt;=0,Debts!$AC$8=0,$A106&gt;Debts!$M$8),0,MIN(AK106,MAX(0,ROUNDUP(IF(Debts!$X$8=0,(BI105+M106)/(Debts!$M$8-$A106+1),BI105*(Debts!$X$8/12)/(1-(1+Debts!$X$8/12)^(-(Debts!$M$8-$A106+1)))),2)-Y106)))</f>
        <v/>
      </c>
      <c r="CH106">
        <f>IF(OR(AL106&lt;=0,Debts!$AC$9=0,$A106&gt;Debts!$M$9),0,MIN(AL106,MAX(0,ROUNDUP(IF(Debts!$X$9=0,(BJ105+N106)/(Debts!$M$9-$A106+1),BJ105*(Debts!$X$9/12)/(1-(1+Debts!$X$9/12)^(-(Debts!$M$9-$A106+1)))),2)-Z106)))</f>
        <v/>
      </c>
      <c r="CI106">
        <f>IF(OR(AM106&lt;=0,Debts!$AC$10=0,$A106&gt;Debts!$M$10),0,MIN(AM106,MAX(0,ROUNDUP(IF(Debts!$X$10=0,(BK105+O106)/(Debts!$M$10-$A106+1),BK105*(Debts!$X$10/12)/(1-(1+Debts!$X$10/12)^(-(Debts!$M$10-$A106+1)))),2)-AA106)))</f>
        <v/>
      </c>
      <c r="CJ106">
        <f>IF(OR(AN106&lt;=0,Debts!$AC$11=0,$A106&gt;Debts!$M$11),0,MIN(AN106,MAX(0,ROUNDUP(IF(Debts!$X$11=0,(BL105+P106)/(Debts!$M$11-$A106+1),BL105*(Debts!$X$11/12)/(1-(1+Debts!$X$11/12)^(-(Debts!$M$11-$A106+1)))),2)-AB106)))</f>
        <v/>
      </c>
      <c r="CK106">
        <f>IF(OR(AO106&lt;=0,Debts!$AC$12=0,$A106&gt;Debts!$M$12),0,MIN(AO106,MAX(0,ROUNDUP(IF(Debts!$X$12=0,(BM105+Q106)/(Debts!$M$12-$A106+1),BM105*(Debts!$X$12/12)/(1-(1+Debts!$X$12/12)^(-(Debts!$M$12-$A106+1)))),2)-AC106)))</f>
        <v/>
      </c>
      <c r="CL106">
        <f>IF(OR(AP106&lt;=0,Debts!$AC$13=0,$A106&gt;Debts!$M$13),0,MIN(AP106,MAX(0,ROUNDUP(IF(Debts!$X$13=0,(BN105+R106)/(Debts!$M$13-$A106+1),BN105*(Debts!$X$13/12)/(1-(1+Debts!$X$13/12)^(-(Debts!$M$13-$A106+1)))),2)-AD106)))</f>
        <v/>
      </c>
      <c r="CM106">
        <f>IF(OR(AQ106&lt;=0,Debts!$AC$14=0,$A106&gt;Debts!$M$14),0,MIN(AQ106,MAX(0,ROUNDUP(IF(Debts!$X$14=0,(BO105+S106)/(Debts!$M$14-$A106+1),BO105*(Debts!$X$14/12)/(1-(1+Debts!$X$14/12)^(-(Debts!$M$14-$A106+1)))),2)-AE106)))</f>
        <v/>
      </c>
      <c r="CN106">
        <f>IF(OR(AR106&lt;=0,Debts!$AC$15=0,$A106&gt;Debts!$M$15),0,MIN(AR106,MAX(0,ROUNDUP(IF(Debts!$X$15=0,(BP105+T106)/(Debts!$M$15-$A106+1),BP105*(Debts!$X$15/12)/(1-(1+Debts!$X$15/12)^(-(Debts!$M$15-$A106+1)))),2)-AF106)))</f>
        <v/>
      </c>
      <c r="CO106">
        <f>IF(OR(AS106&lt;=0,Debts!$AC$16=0,$A106&gt;Debts!$M$16),0,MIN(AS106,MAX(0,ROUNDUP(IF(Debts!$X$16=0,(BQ105+U106)/(Debts!$M$16-$A106+1),BQ105*(Debts!$X$16/12)/(1-(1+Debts!$X$16/12)^(-(Debts!$M$16-$A106+1)))),2)-AG106)))</f>
        <v/>
      </c>
      <c r="CP106">
        <f>IF(CD106&lt;=0,0,ROUND(MIN(CD106,MAX(0,$F106-SUMPRODUCT(($AT$3:$BE$3&lt;AT$3)*$CD106:$CO106))),2))</f>
        <v/>
      </c>
      <c r="CQ106">
        <f>IF(CE106&lt;=0,0,ROUND(MIN(CE106,MAX(0,$F106-SUMPRODUCT(($AT$3:$BE$3&lt;AU$3)*$CD106:$CO106))),2))</f>
        <v/>
      </c>
      <c r="CR106">
        <f>IF(CF106&lt;=0,0,ROUND(MIN(CF106,MAX(0,$F106-SUMPRODUCT(($AT$3:$BE$3&lt;AV$3)*$CD106:$CO106))),2))</f>
        <v/>
      </c>
      <c r="CS106">
        <f>IF(CG106&lt;=0,0,ROUND(MIN(CG106,MAX(0,$F106-SUMPRODUCT(($AT$3:$BE$3&lt;AW$3)*$CD106:$CO106))),2))</f>
        <v/>
      </c>
      <c r="CT106">
        <f>IF(CH106&lt;=0,0,ROUND(MIN(CH106,MAX(0,$F106-SUMPRODUCT(($AT$3:$BE$3&lt;AX$3)*$CD106:$CO106))),2))</f>
        <v/>
      </c>
      <c r="CU106">
        <f>IF(CI106&lt;=0,0,ROUND(MIN(CI106,MAX(0,$F106-SUMPRODUCT(($AT$3:$BE$3&lt;AY$3)*$CD106:$CO106))),2))</f>
        <v/>
      </c>
      <c r="CV106">
        <f>IF(CJ106&lt;=0,0,ROUND(MIN(CJ106,MAX(0,$F106-SUMPRODUCT(($AT$3:$BE$3&lt;AZ$3)*$CD106:$CO106))),2))</f>
        <v/>
      </c>
      <c r="CW106">
        <f>IF(CK106&lt;=0,0,ROUND(MIN(CK106,MAX(0,$F106-SUMPRODUCT(($AT$3:$BE$3&lt;BA$3)*$CD106:$CO106))),2))</f>
        <v/>
      </c>
      <c r="CX106">
        <f>IF(CL106&lt;=0,0,ROUND(MIN(CL106,MAX(0,$F106-SUMPRODUCT(($AT$3:$BE$3&lt;BB$3)*$CD106:$CO106))),2))</f>
        <v/>
      </c>
      <c r="CY106">
        <f>IF(CM106&lt;=0,0,ROUND(MIN(CM106,MAX(0,$F106-SUMPRODUCT(($AT$3:$BE$3&lt;BC$3)*$CD106:$CO106))),2))</f>
        <v/>
      </c>
      <c r="CZ106">
        <f>IF(CN106&lt;=0,0,ROUND(MIN(CN106,MAX(0,$F106-SUMPRODUCT(($AT$3:$BE$3&lt;BD$3)*$CD106:$CO106))),2))</f>
        <v/>
      </c>
      <c r="DA106">
        <f>IF(CO106&lt;=0,0,ROUND(MIN(CO106,MAX(0,$F106-SUMPRODUCT(($AT$3:$BE$3&lt;BE$3)*$CD106:$CO106))),2))</f>
        <v/>
      </c>
      <c r="DB106">
        <f>ROUND(AH106-CP106,2)</f>
        <v/>
      </c>
      <c r="DC106">
        <f>ROUND(AI106-CQ106,2)</f>
        <v/>
      </c>
      <c r="DD106">
        <f>ROUND(AJ106-CR106,2)</f>
        <v/>
      </c>
      <c r="DE106">
        <f>ROUND(AK106-CS106,2)</f>
        <v/>
      </c>
      <c r="DF106">
        <f>ROUND(AL106-CT106,2)</f>
        <v/>
      </c>
      <c r="DG106">
        <f>ROUND(AM106-CU106,2)</f>
        <v/>
      </c>
      <c r="DH106">
        <f>ROUND(AN106-CV106,2)</f>
        <v/>
      </c>
      <c r="DI106">
        <f>ROUND(AO106-CW106,2)</f>
        <v/>
      </c>
      <c r="DJ106">
        <f>ROUND(AP106-CX106,2)</f>
        <v/>
      </c>
      <c r="DK106">
        <f>ROUND(AQ106-CY106,2)</f>
        <v/>
      </c>
      <c r="DL106">
        <f>ROUND(AR106-CZ106,2)</f>
        <v/>
      </c>
      <c r="DM106">
        <f>ROUND(AS106-DA106,2)</f>
        <v/>
      </c>
      <c r="DN106">
        <f>MAX(0,ROUND($F106-SUM(CP106:DA106),2))</f>
        <v/>
      </c>
    </row>
    <row r="107">
      <c r="A107" t="n">
        <v>102</v>
      </c>
      <c r="B107" s="29">
        <f>Months!B107</f>
        <v/>
      </c>
      <c r="C107">
        <f>Months!C107</f>
        <v/>
      </c>
      <c r="D107">
        <f>Months!D107</f>
        <v/>
      </c>
      <c r="E107">
        <f>SUM(V107:AG107)</f>
        <v/>
      </c>
      <c r="F107">
        <f>MAX(0,ROUND(C107+D107-E107,2))</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f>IF(AH107&lt;=0,0,ROUND(CP107+MIN(DB107,MAX(0,$DN107-SUMPRODUCT((($BR107:$CC107&gt;BR107)+($BR107:$CC107=BR107)*($AT$2:$BE$2&lt;AT$2))*$DB107:$DM107))),2))</f>
        <v/>
      </c>
      <c r="AU107">
        <f>IF(AI107&lt;=0,0,ROUND(CQ107+MIN(DC107,MAX(0,$DN107-SUMPRODUCT((($BR107:$CC107&gt;BS107)+($BR107:$CC107=BS107)*($AT$2:$BE$2&lt;AU$2))*$DB107:$DM107))),2))</f>
        <v/>
      </c>
      <c r="AV107">
        <f>IF(AJ107&lt;=0,0,ROUND(CR107+MIN(DD107,MAX(0,$DN107-SUMPRODUCT((($BR107:$CC107&gt;BT107)+($BR107:$CC107=BT107)*($AT$2:$BE$2&lt;AV$2))*$DB107:$DM107))),2))</f>
        <v/>
      </c>
      <c r="AW107">
        <f>IF(AK107&lt;=0,0,ROUND(CS107+MIN(DE107,MAX(0,$DN107-SUMPRODUCT((($BR107:$CC107&gt;BU107)+($BR107:$CC107=BU107)*($AT$2:$BE$2&lt;AW$2))*$DB107:$DM107))),2))</f>
        <v/>
      </c>
      <c r="AX107">
        <f>IF(AL107&lt;=0,0,ROUND(CT107+MIN(DF107,MAX(0,$DN107-SUMPRODUCT((($BR107:$CC107&gt;BV107)+($BR107:$CC107=BV107)*($AT$2:$BE$2&lt;AX$2))*$DB107:$DM107))),2))</f>
        <v/>
      </c>
      <c r="AY107">
        <f>IF(AM107&lt;=0,0,ROUND(CU107+MIN(DG107,MAX(0,$DN107-SUMPRODUCT((($BR107:$CC107&gt;BW107)+($BR107:$CC107=BW107)*($AT$2:$BE$2&lt;AY$2))*$DB107:$DM107))),2))</f>
        <v/>
      </c>
      <c r="AZ107">
        <f>IF(AN107&lt;=0,0,ROUND(CV107+MIN(DH107,MAX(0,$DN107-SUMPRODUCT((($BR107:$CC107&gt;BX107)+($BR107:$CC107=BX107)*($AT$2:$BE$2&lt;AZ$2))*$DB107:$DM107))),2))</f>
        <v/>
      </c>
      <c r="BA107">
        <f>IF(AO107&lt;=0,0,ROUND(CW107+MIN(DI107,MAX(0,$DN107-SUMPRODUCT((($BR107:$CC107&gt;BY107)+($BR107:$CC107=BY107)*($AT$2:$BE$2&lt;BA$2))*$DB107:$DM107))),2))</f>
        <v/>
      </c>
      <c r="BB107">
        <f>IF(AP107&lt;=0,0,ROUND(CX107+MIN(DJ107,MAX(0,$DN107-SUMPRODUCT((($BR107:$CC107&gt;BZ107)+($BR107:$CC107=BZ107)*($AT$2:$BE$2&lt;BB$2))*$DB107:$DM107))),2))</f>
        <v/>
      </c>
      <c r="BC107">
        <f>IF(AQ107&lt;=0,0,ROUND(CY107+MIN(DK107,MAX(0,$DN107-SUMPRODUCT((($BR107:$CC107&gt;CA107)+($BR107:$CC107=CA107)*($AT$2:$BE$2&lt;BC$2))*$DB107:$DM107))),2))</f>
        <v/>
      </c>
      <c r="BD107">
        <f>IF(AR107&lt;=0,0,ROUND(CZ107+MIN(DL107,MAX(0,$DN107-SUMPRODUCT((($BR107:$CC107&gt;CB107)+($BR107:$CC107=CB107)*($AT$2:$BE$2&lt;BD$2))*$DB107:$DM107))),2))</f>
        <v/>
      </c>
      <c r="BE107">
        <f>IF(AS107&lt;=0,0,ROUND(DA107+MIN(DM107,MAX(0,$DN107-SUMPRODUCT((($BR107:$CC107&gt;CC107)+($BR107:$CC107=CC107)*($AT$2:$BE$2&lt;BE$2))*$DB107:$DM107))),2))</f>
        <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c r="BR107">
        <f>ROUND(IF($A107&lt;=Debts!$M$5,Debts!$X$5,Debts!$Y$5)*100000,0)*1000000+ROUND(Debts!$Y$5*100000,0)</f>
        <v/>
      </c>
      <c r="BS107">
        <f>ROUND(IF($A107&lt;=Debts!$M$6,Debts!$X$6,Debts!$Y$6)*100000,0)*1000000+ROUND(Debts!$Y$6*100000,0)</f>
        <v/>
      </c>
      <c r="BT107">
        <f>ROUND(IF($A107&lt;=Debts!$M$7,Debts!$X$7,Debts!$Y$7)*100000,0)*1000000+ROUND(Debts!$Y$7*100000,0)</f>
        <v/>
      </c>
      <c r="BU107">
        <f>ROUND(IF($A107&lt;=Debts!$M$8,Debts!$X$8,Debts!$Y$8)*100000,0)*1000000+ROUND(Debts!$Y$8*100000,0)</f>
        <v/>
      </c>
      <c r="BV107">
        <f>ROUND(IF($A107&lt;=Debts!$M$9,Debts!$X$9,Debts!$Y$9)*100000,0)*1000000+ROUND(Debts!$Y$9*100000,0)</f>
        <v/>
      </c>
      <c r="BW107">
        <f>ROUND(IF($A107&lt;=Debts!$M$10,Debts!$X$10,Debts!$Y$10)*100000,0)*1000000+ROUND(Debts!$Y$10*100000,0)</f>
        <v/>
      </c>
      <c r="BX107">
        <f>ROUND(IF($A107&lt;=Debts!$M$11,Debts!$X$11,Debts!$Y$11)*100000,0)*1000000+ROUND(Debts!$Y$11*100000,0)</f>
        <v/>
      </c>
      <c r="BY107">
        <f>ROUND(IF($A107&lt;=Debts!$M$12,Debts!$X$12,Debts!$Y$12)*100000,0)*1000000+ROUND(Debts!$Y$12*100000,0)</f>
        <v/>
      </c>
      <c r="BZ107">
        <f>ROUND(IF($A107&lt;=Debts!$M$13,Debts!$X$13,Debts!$Y$13)*100000,0)*1000000+ROUND(Debts!$Y$13*100000,0)</f>
        <v/>
      </c>
      <c r="CA107">
        <f>ROUND(IF($A107&lt;=Debts!$M$14,Debts!$X$14,Debts!$Y$14)*100000,0)*1000000+ROUND(Debts!$Y$14*100000,0)</f>
        <v/>
      </c>
      <c r="CB107">
        <f>ROUND(IF($A107&lt;=Debts!$M$15,Debts!$X$15,Debts!$Y$15)*100000,0)*1000000+ROUND(Debts!$Y$15*100000,0)</f>
        <v/>
      </c>
      <c r="CC107">
        <f>ROUND(IF($A107&lt;=Debts!$M$16,Debts!$X$16,Debts!$Y$16)*100000,0)*1000000+ROUND(Debts!$Y$16*100000,0)</f>
        <v/>
      </c>
      <c r="CD107">
        <f>IF(OR(AH107&lt;=0,Debts!$AC$5=0,$A107&gt;Debts!$M$5),0,MIN(AH107,MAX(0,ROUNDUP(IF(Debts!$X$5=0,(BF106+J107)/(Debts!$M$5-$A107+1),BF106*(Debts!$X$5/12)/(1-(1+Debts!$X$5/12)^(-(Debts!$M$5-$A107+1)))),2)-V107)))</f>
        <v/>
      </c>
      <c r="CE107">
        <f>IF(OR(AI107&lt;=0,Debts!$AC$6=0,$A107&gt;Debts!$M$6),0,MIN(AI107,MAX(0,ROUNDUP(IF(Debts!$X$6=0,(BG106+K107)/(Debts!$M$6-$A107+1),BG106*(Debts!$X$6/12)/(1-(1+Debts!$X$6/12)^(-(Debts!$M$6-$A107+1)))),2)-W107)))</f>
        <v/>
      </c>
      <c r="CF107">
        <f>IF(OR(AJ107&lt;=0,Debts!$AC$7=0,$A107&gt;Debts!$M$7),0,MIN(AJ107,MAX(0,ROUNDUP(IF(Debts!$X$7=0,(BH106+L107)/(Debts!$M$7-$A107+1),BH106*(Debts!$X$7/12)/(1-(1+Debts!$X$7/12)^(-(Debts!$M$7-$A107+1)))),2)-X107)))</f>
        <v/>
      </c>
      <c r="CG107">
        <f>IF(OR(AK107&lt;=0,Debts!$AC$8=0,$A107&gt;Debts!$M$8),0,MIN(AK107,MAX(0,ROUNDUP(IF(Debts!$X$8=0,(BI106+M107)/(Debts!$M$8-$A107+1),BI106*(Debts!$X$8/12)/(1-(1+Debts!$X$8/12)^(-(Debts!$M$8-$A107+1)))),2)-Y107)))</f>
        <v/>
      </c>
      <c r="CH107">
        <f>IF(OR(AL107&lt;=0,Debts!$AC$9=0,$A107&gt;Debts!$M$9),0,MIN(AL107,MAX(0,ROUNDUP(IF(Debts!$X$9=0,(BJ106+N107)/(Debts!$M$9-$A107+1),BJ106*(Debts!$X$9/12)/(1-(1+Debts!$X$9/12)^(-(Debts!$M$9-$A107+1)))),2)-Z107)))</f>
        <v/>
      </c>
      <c r="CI107">
        <f>IF(OR(AM107&lt;=0,Debts!$AC$10=0,$A107&gt;Debts!$M$10),0,MIN(AM107,MAX(0,ROUNDUP(IF(Debts!$X$10=0,(BK106+O107)/(Debts!$M$10-$A107+1),BK106*(Debts!$X$10/12)/(1-(1+Debts!$X$10/12)^(-(Debts!$M$10-$A107+1)))),2)-AA107)))</f>
        <v/>
      </c>
      <c r="CJ107">
        <f>IF(OR(AN107&lt;=0,Debts!$AC$11=0,$A107&gt;Debts!$M$11),0,MIN(AN107,MAX(0,ROUNDUP(IF(Debts!$X$11=0,(BL106+P107)/(Debts!$M$11-$A107+1),BL106*(Debts!$X$11/12)/(1-(1+Debts!$X$11/12)^(-(Debts!$M$11-$A107+1)))),2)-AB107)))</f>
        <v/>
      </c>
      <c r="CK107">
        <f>IF(OR(AO107&lt;=0,Debts!$AC$12=0,$A107&gt;Debts!$M$12),0,MIN(AO107,MAX(0,ROUNDUP(IF(Debts!$X$12=0,(BM106+Q107)/(Debts!$M$12-$A107+1),BM106*(Debts!$X$12/12)/(1-(1+Debts!$X$12/12)^(-(Debts!$M$12-$A107+1)))),2)-AC107)))</f>
        <v/>
      </c>
      <c r="CL107">
        <f>IF(OR(AP107&lt;=0,Debts!$AC$13=0,$A107&gt;Debts!$M$13),0,MIN(AP107,MAX(0,ROUNDUP(IF(Debts!$X$13=0,(BN106+R107)/(Debts!$M$13-$A107+1),BN106*(Debts!$X$13/12)/(1-(1+Debts!$X$13/12)^(-(Debts!$M$13-$A107+1)))),2)-AD107)))</f>
        <v/>
      </c>
      <c r="CM107">
        <f>IF(OR(AQ107&lt;=0,Debts!$AC$14=0,$A107&gt;Debts!$M$14),0,MIN(AQ107,MAX(0,ROUNDUP(IF(Debts!$X$14=0,(BO106+S107)/(Debts!$M$14-$A107+1),BO106*(Debts!$X$14/12)/(1-(1+Debts!$X$14/12)^(-(Debts!$M$14-$A107+1)))),2)-AE107)))</f>
        <v/>
      </c>
      <c r="CN107">
        <f>IF(OR(AR107&lt;=0,Debts!$AC$15=0,$A107&gt;Debts!$M$15),0,MIN(AR107,MAX(0,ROUNDUP(IF(Debts!$X$15=0,(BP106+T107)/(Debts!$M$15-$A107+1),BP106*(Debts!$X$15/12)/(1-(1+Debts!$X$15/12)^(-(Debts!$M$15-$A107+1)))),2)-AF107)))</f>
        <v/>
      </c>
      <c r="CO107">
        <f>IF(OR(AS107&lt;=0,Debts!$AC$16=0,$A107&gt;Debts!$M$16),0,MIN(AS107,MAX(0,ROUNDUP(IF(Debts!$X$16=0,(BQ106+U107)/(Debts!$M$16-$A107+1),BQ106*(Debts!$X$16/12)/(1-(1+Debts!$X$16/12)^(-(Debts!$M$16-$A107+1)))),2)-AG107)))</f>
        <v/>
      </c>
      <c r="CP107">
        <f>IF(CD107&lt;=0,0,ROUND(MIN(CD107,MAX(0,$F107-SUMPRODUCT(($AT$3:$BE$3&lt;AT$3)*$CD107:$CO107))),2))</f>
        <v/>
      </c>
      <c r="CQ107">
        <f>IF(CE107&lt;=0,0,ROUND(MIN(CE107,MAX(0,$F107-SUMPRODUCT(($AT$3:$BE$3&lt;AU$3)*$CD107:$CO107))),2))</f>
        <v/>
      </c>
      <c r="CR107">
        <f>IF(CF107&lt;=0,0,ROUND(MIN(CF107,MAX(0,$F107-SUMPRODUCT(($AT$3:$BE$3&lt;AV$3)*$CD107:$CO107))),2))</f>
        <v/>
      </c>
      <c r="CS107">
        <f>IF(CG107&lt;=0,0,ROUND(MIN(CG107,MAX(0,$F107-SUMPRODUCT(($AT$3:$BE$3&lt;AW$3)*$CD107:$CO107))),2))</f>
        <v/>
      </c>
      <c r="CT107">
        <f>IF(CH107&lt;=0,0,ROUND(MIN(CH107,MAX(0,$F107-SUMPRODUCT(($AT$3:$BE$3&lt;AX$3)*$CD107:$CO107))),2))</f>
        <v/>
      </c>
      <c r="CU107">
        <f>IF(CI107&lt;=0,0,ROUND(MIN(CI107,MAX(0,$F107-SUMPRODUCT(($AT$3:$BE$3&lt;AY$3)*$CD107:$CO107))),2))</f>
        <v/>
      </c>
      <c r="CV107">
        <f>IF(CJ107&lt;=0,0,ROUND(MIN(CJ107,MAX(0,$F107-SUMPRODUCT(($AT$3:$BE$3&lt;AZ$3)*$CD107:$CO107))),2))</f>
        <v/>
      </c>
      <c r="CW107">
        <f>IF(CK107&lt;=0,0,ROUND(MIN(CK107,MAX(0,$F107-SUMPRODUCT(($AT$3:$BE$3&lt;BA$3)*$CD107:$CO107))),2))</f>
        <v/>
      </c>
      <c r="CX107">
        <f>IF(CL107&lt;=0,0,ROUND(MIN(CL107,MAX(0,$F107-SUMPRODUCT(($AT$3:$BE$3&lt;BB$3)*$CD107:$CO107))),2))</f>
        <v/>
      </c>
      <c r="CY107">
        <f>IF(CM107&lt;=0,0,ROUND(MIN(CM107,MAX(0,$F107-SUMPRODUCT(($AT$3:$BE$3&lt;BC$3)*$CD107:$CO107))),2))</f>
        <v/>
      </c>
      <c r="CZ107">
        <f>IF(CN107&lt;=0,0,ROUND(MIN(CN107,MAX(0,$F107-SUMPRODUCT(($AT$3:$BE$3&lt;BD$3)*$CD107:$CO107))),2))</f>
        <v/>
      </c>
      <c r="DA107">
        <f>IF(CO107&lt;=0,0,ROUND(MIN(CO107,MAX(0,$F107-SUMPRODUCT(($AT$3:$BE$3&lt;BE$3)*$CD107:$CO107))),2))</f>
        <v/>
      </c>
      <c r="DB107">
        <f>ROUND(AH107-CP107,2)</f>
        <v/>
      </c>
      <c r="DC107">
        <f>ROUND(AI107-CQ107,2)</f>
        <v/>
      </c>
      <c r="DD107">
        <f>ROUND(AJ107-CR107,2)</f>
        <v/>
      </c>
      <c r="DE107">
        <f>ROUND(AK107-CS107,2)</f>
        <v/>
      </c>
      <c r="DF107">
        <f>ROUND(AL107-CT107,2)</f>
        <v/>
      </c>
      <c r="DG107">
        <f>ROUND(AM107-CU107,2)</f>
        <v/>
      </c>
      <c r="DH107">
        <f>ROUND(AN107-CV107,2)</f>
        <v/>
      </c>
      <c r="DI107">
        <f>ROUND(AO107-CW107,2)</f>
        <v/>
      </c>
      <c r="DJ107">
        <f>ROUND(AP107-CX107,2)</f>
        <v/>
      </c>
      <c r="DK107">
        <f>ROUND(AQ107-CY107,2)</f>
        <v/>
      </c>
      <c r="DL107">
        <f>ROUND(AR107-CZ107,2)</f>
        <v/>
      </c>
      <c r="DM107">
        <f>ROUND(AS107-DA107,2)</f>
        <v/>
      </c>
      <c r="DN107">
        <f>MAX(0,ROUND($F107-SUM(CP107:DA107),2))</f>
        <v/>
      </c>
    </row>
    <row r="108">
      <c r="A108" t="n">
        <v>103</v>
      </c>
      <c r="B108" s="29">
        <f>Months!B108</f>
        <v/>
      </c>
      <c r="C108">
        <f>Months!C108</f>
        <v/>
      </c>
      <c r="D108">
        <f>Months!D108</f>
        <v/>
      </c>
      <c r="E108">
        <f>SUM(V108:AG108)</f>
        <v/>
      </c>
      <c r="F108">
        <f>MAX(0,ROUND(C108+D108-E108,2))</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f>IF(AH108&lt;=0,0,ROUND(CP108+MIN(DB108,MAX(0,$DN108-SUMPRODUCT((($BR108:$CC108&gt;BR108)+($BR108:$CC108=BR108)*($AT$2:$BE$2&lt;AT$2))*$DB108:$DM108))),2))</f>
        <v/>
      </c>
      <c r="AU108">
        <f>IF(AI108&lt;=0,0,ROUND(CQ108+MIN(DC108,MAX(0,$DN108-SUMPRODUCT((($BR108:$CC108&gt;BS108)+($BR108:$CC108=BS108)*($AT$2:$BE$2&lt;AU$2))*$DB108:$DM108))),2))</f>
        <v/>
      </c>
      <c r="AV108">
        <f>IF(AJ108&lt;=0,0,ROUND(CR108+MIN(DD108,MAX(0,$DN108-SUMPRODUCT((($BR108:$CC108&gt;BT108)+($BR108:$CC108=BT108)*($AT$2:$BE$2&lt;AV$2))*$DB108:$DM108))),2))</f>
        <v/>
      </c>
      <c r="AW108">
        <f>IF(AK108&lt;=0,0,ROUND(CS108+MIN(DE108,MAX(0,$DN108-SUMPRODUCT((($BR108:$CC108&gt;BU108)+($BR108:$CC108=BU108)*($AT$2:$BE$2&lt;AW$2))*$DB108:$DM108))),2))</f>
        <v/>
      </c>
      <c r="AX108">
        <f>IF(AL108&lt;=0,0,ROUND(CT108+MIN(DF108,MAX(0,$DN108-SUMPRODUCT((($BR108:$CC108&gt;BV108)+($BR108:$CC108=BV108)*($AT$2:$BE$2&lt;AX$2))*$DB108:$DM108))),2))</f>
        <v/>
      </c>
      <c r="AY108">
        <f>IF(AM108&lt;=0,0,ROUND(CU108+MIN(DG108,MAX(0,$DN108-SUMPRODUCT((($BR108:$CC108&gt;BW108)+($BR108:$CC108=BW108)*($AT$2:$BE$2&lt;AY$2))*$DB108:$DM108))),2))</f>
        <v/>
      </c>
      <c r="AZ108">
        <f>IF(AN108&lt;=0,0,ROUND(CV108+MIN(DH108,MAX(0,$DN108-SUMPRODUCT((($BR108:$CC108&gt;BX108)+($BR108:$CC108=BX108)*($AT$2:$BE$2&lt;AZ$2))*$DB108:$DM108))),2))</f>
        <v/>
      </c>
      <c r="BA108">
        <f>IF(AO108&lt;=0,0,ROUND(CW108+MIN(DI108,MAX(0,$DN108-SUMPRODUCT((($BR108:$CC108&gt;BY108)+($BR108:$CC108=BY108)*($AT$2:$BE$2&lt;BA$2))*$DB108:$DM108))),2))</f>
        <v/>
      </c>
      <c r="BB108">
        <f>IF(AP108&lt;=0,0,ROUND(CX108+MIN(DJ108,MAX(0,$DN108-SUMPRODUCT((($BR108:$CC108&gt;BZ108)+($BR108:$CC108=BZ108)*($AT$2:$BE$2&lt;BB$2))*$DB108:$DM108))),2))</f>
        <v/>
      </c>
      <c r="BC108">
        <f>IF(AQ108&lt;=0,0,ROUND(CY108+MIN(DK108,MAX(0,$DN108-SUMPRODUCT((($BR108:$CC108&gt;CA108)+($BR108:$CC108=CA108)*($AT$2:$BE$2&lt;BC$2))*$DB108:$DM108))),2))</f>
        <v/>
      </c>
      <c r="BD108">
        <f>IF(AR108&lt;=0,0,ROUND(CZ108+MIN(DL108,MAX(0,$DN108-SUMPRODUCT((($BR108:$CC108&gt;CB108)+($BR108:$CC108=CB108)*($AT$2:$BE$2&lt;BD$2))*$DB108:$DM108))),2))</f>
        <v/>
      </c>
      <c r="BE108">
        <f>IF(AS108&lt;=0,0,ROUND(DA108+MIN(DM108,MAX(0,$DN108-SUMPRODUCT((($BR108:$CC108&gt;CC108)+($BR108:$CC108=CC108)*($AT$2:$BE$2&lt;BE$2))*$DB108:$DM108))),2))</f>
        <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c r="BR108">
        <f>ROUND(IF($A108&lt;=Debts!$M$5,Debts!$X$5,Debts!$Y$5)*100000,0)*1000000+ROUND(Debts!$Y$5*100000,0)</f>
        <v/>
      </c>
      <c r="BS108">
        <f>ROUND(IF($A108&lt;=Debts!$M$6,Debts!$X$6,Debts!$Y$6)*100000,0)*1000000+ROUND(Debts!$Y$6*100000,0)</f>
        <v/>
      </c>
      <c r="BT108">
        <f>ROUND(IF($A108&lt;=Debts!$M$7,Debts!$X$7,Debts!$Y$7)*100000,0)*1000000+ROUND(Debts!$Y$7*100000,0)</f>
        <v/>
      </c>
      <c r="BU108">
        <f>ROUND(IF($A108&lt;=Debts!$M$8,Debts!$X$8,Debts!$Y$8)*100000,0)*1000000+ROUND(Debts!$Y$8*100000,0)</f>
        <v/>
      </c>
      <c r="BV108">
        <f>ROUND(IF($A108&lt;=Debts!$M$9,Debts!$X$9,Debts!$Y$9)*100000,0)*1000000+ROUND(Debts!$Y$9*100000,0)</f>
        <v/>
      </c>
      <c r="BW108">
        <f>ROUND(IF($A108&lt;=Debts!$M$10,Debts!$X$10,Debts!$Y$10)*100000,0)*1000000+ROUND(Debts!$Y$10*100000,0)</f>
        <v/>
      </c>
      <c r="BX108">
        <f>ROUND(IF($A108&lt;=Debts!$M$11,Debts!$X$11,Debts!$Y$11)*100000,0)*1000000+ROUND(Debts!$Y$11*100000,0)</f>
        <v/>
      </c>
      <c r="BY108">
        <f>ROUND(IF($A108&lt;=Debts!$M$12,Debts!$X$12,Debts!$Y$12)*100000,0)*1000000+ROUND(Debts!$Y$12*100000,0)</f>
        <v/>
      </c>
      <c r="BZ108">
        <f>ROUND(IF($A108&lt;=Debts!$M$13,Debts!$X$13,Debts!$Y$13)*100000,0)*1000000+ROUND(Debts!$Y$13*100000,0)</f>
        <v/>
      </c>
      <c r="CA108">
        <f>ROUND(IF($A108&lt;=Debts!$M$14,Debts!$X$14,Debts!$Y$14)*100000,0)*1000000+ROUND(Debts!$Y$14*100000,0)</f>
        <v/>
      </c>
      <c r="CB108">
        <f>ROUND(IF($A108&lt;=Debts!$M$15,Debts!$X$15,Debts!$Y$15)*100000,0)*1000000+ROUND(Debts!$Y$15*100000,0)</f>
        <v/>
      </c>
      <c r="CC108">
        <f>ROUND(IF($A108&lt;=Debts!$M$16,Debts!$X$16,Debts!$Y$16)*100000,0)*1000000+ROUND(Debts!$Y$16*100000,0)</f>
        <v/>
      </c>
      <c r="CD108">
        <f>IF(OR(AH108&lt;=0,Debts!$AC$5=0,$A108&gt;Debts!$M$5),0,MIN(AH108,MAX(0,ROUNDUP(IF(Debts!$X$5=0,(BF107+J108)/(Debts!$M$5-$A108+1),BF107*(Debts!$X$5/12)/(1-(1+Debts!$X$5/12)^(-(Debts!$M$5-$A108+1)))),2)-V108)))</f>
        <v/>
      </c>
      <c r="CE108">
        <f>IF(OR(AI108&lt;=0,Debts!$AC$6=0,$A108&gt;Debts!$M$6),0,MIN(AI108,MAX(0,ROUNDUP(IF(Debts!$X$6=0,(BG107+K108)/(Debts!$M$6-$A108+1),BG107*(Debts!$X$6/12)/(1-(1+Debts!$X$6/12)^(-(Debts!$M$6-$A108+1)))),2)-W108)))</f>
        <v/>
      </c>
      <c r="CF108">
        <f>IF(OR(AJ108&lt;=0,Debts!$AC$7=0,$A108&gt;Debts!$M$7),0,MIN(AJ108,MAX(0,ROUNDUP(IF(Debts!$X$7=0,(BH107+L108)/(Debts!$M$7-$A108+1),BH107*(Debts!$X$7/12)/(1-(1+Debts!$X$7/12)^(-(Debts!$M$7-$A108+1)))),2)-X108)))</f>
        <v/>
      </c>
      <c r="CG108">
        <f>IF(OR(AK108&lt;=0,Debts!$AC$8=0,$A108&gt;Debts!$M$8),0,MIN(AK108,MAX(0,ROUNDUP(IF(Debts!$X$8=0,(BI107+M108)/(Debts!$M$8-$A108+1),BI107*(Debts!$X$8/12)/(1-(1+Debts!$X$8/12)^(-(Debts!$M$8-$A108+1)))),2)-Y108)))</f>
        <v/>
      </c>
      <c r="CH108">
        <f>IF(OR(AL108&lt;=0,Debts!$AC$9=0,$A108&gt;Debts!$M$9),0,MIN(AL108,MAX(0,ROUNDUP(IF(Debts!$X$9=0,(BJ107+N108)/(Debts!$M$9-$A108+1),BJ107*(Debts!$X$9/12)/(1-(1+Debts!$X$9/12)^(-(Debts!$M$9-$A108+1)))),2)-Z108)))</f>
        <v/>
      </c>
      <c r="CI108">
        <f>IF(OR(AM108&lt;=0,Debts!$AC$10=0,$A108&gt;Debts!$M$10),0,MIN(AM108,MAX(0,ROUNDUP(IF(Debts!$X$10=0,(BK107+O108)/(Debts!$M$10-$A108+1),BK107*(Debts!$X$10/12)/(1-(1+Debts!$X$10/12)^(-(Debts!$M$10-$A108+1)))),2)-AA108)))</f>
        <v/>
      </c>
      <c r="CJ108">
        <f>IF(OR(AN108&lt;=0,Debts!$AC$11=0,$A108&gt;Debts!$M$11),0,MIN(AN108,MAX(0,ROUNDUP(IF(Debts!$X$11=0,(BL107+P108)/(Debts!$M$11-$A108+1),BL107*(Debts!$X$11/12)/(1-(1+Debts!$X$11/12)^(-(Debts!$M$11-$A108+1)))),2)-AB108)))</f>
        <v/>
      </c>
      <c r="CK108">
        <f>IF(OR(AO108&lt;=0,Debts!$AC$12=0,$A108&gt;Debts!$M$12),0,MIN(AO108,MAX(0,ROUNDUP(IF(Debts!$X$12=0,(BM107+Q108)/(Debts!$M$12-$A108+1),BM107*(Debts!$X$12/12)/(1-(1+Debts!$X$12/12)^(-(Debts!$M$12-$A108+1)))),2)-AC108)))</f>
        <v/>
      </c>
      <c r="CL108">
        <f>IF(OR(AP108&lt;=0,Debts!$AC$13=0,$A108&gt;Debts!$M$13),0,MIN(AP108,MAX(0,ROUNDUP(IF(Debts!$X$13=0,(BN107+R108)/(Debts!$M$13-$A108+1),BN107*(Debts!$X$13/12)/(1-(1+Debts!$X$13/12)^(-(Debts!$M$13-$A108+1)))),2)-AD108)))</f>
        <v/>
      </c>
      <c r="CM108">
        <f>IF(OR(AQ108&lt;=0,Debts!$AC$14=0,$A108&gt;Debts!$M$14),0,MIN(AQ108,MAX(0,ROUNDUP(IF(Debts!$X$14=0,(BO107+S108)/(Debts!$M$14-$A108+1),BO107*(Debts!$X$14/12)/(1-(1+Debts!$X$14/12)^(-(Debts!$M$14-$A108+1)))),2)-AE108)))</f>
        <v/>
      </c>
      <c r="CN108">
        <f>IF(OR(AR108&lt;=0,Debts!$AC$15=0,$A108&gt;Debts!$M$15),0,MIN(AR108,MAX(0,ROUNDUP(IF(Debts!$X$15=0,(BP107+T108)/(Debts!$M$15-$A108+1),BP107*(Debts!$X$15/12)/(1-(1+Debts!$X$15/12)^(-(Debts!$M$15-$A108+1)))),2)-AF108)))</f>
        <v/>
      </c>
      <c r="CO108">
        <f>IF(OR(AS108&lt;=0,Debts!$AC$16=0,$A108&gt;Debts!$M$16),0,MIN(AS108,MAX(0,ROUNDUP(IF(Debts!$X$16=0,(BQ107+U108)/(Debts!$M$16-$A108+1),BQ107*(Debts!$X$16/12)/(1-(1+Debts!$X$16/12)^(-(Debts!$M$16-$A108+1)))),2)-AG108)))</f>
        <v/>
      </c>
      <c r="CP108">
        <f>IF(CD108&lt;=0,0,ROUND(MIN(CD108,MAX(0,$F108-SUMPRODUCT(($AT$3:$BE$3&lt;AT$3)*$CD108:$CO108))),2))</f>
        <v/>
      </c>
      <c r="CQ108">
        <f>IF(CE108&lt;=0,0,ROUND(MIN(CE108,MAX(0,$F108-SUMPRODUCT(($AT$3:$BE$3&lt;AU$3)*$CD108:$CO108))),2))</f>
        <v/>
      </c>
      <c r="CR108">
        <f>IF(CF108&lt;=0,0,ROUND(MIN(CF108,MAX(0,$F108-SUMPRODUCT(($AT$3:$BE$3&lt;AV$3)*$CD108:$CO108))),2))</f>
        <v/>
      </c>
      <c r="CS108">
        <f>IF(CG108&lt;=0,0,ROUND(MIN(CG108,MAX(0,$F108-SUMPRODUCT(($AT$3:$BE$3&lt;AW$3)*$CD108:$CO108))),2))</f>
        <v/>
      </c>
      <c r="CT108">
        <f>IF(CH108&lt;=0,0,ROUND(MIN(CH108,MAX(0,$F108-SUMPRODUCT(($AT$3:$BE$3&lt;AX$3)*$CD108:$CO108))),2))</f>
        <v/>
      </c>
      <c r="CU108">
        <f>IF(CI108&lt;=0,0,ROUND(MIN(CI108,MAX(0,$F108-SUMPRODUCT(($AT$3:$BE$3&lt;AY$3)*$CD108:$CO108))),2))</f>
        <v/>
      </c>
      <c r="CV108">
        <f>IF(CJ108&lt;=0,0,ROUND(MIN(CJ108,MAX(0,$F108-SUMPRODUCT(($AT$3:$BE$3&lt;AZ$3)*$CD108:$CO108))),2))</f>
        <v/>
      </c>
      <c r="CW108">
        <f>IF(CK108&lt;=0,0,ROUND(MIN(CK108,MAX(0,$F108-SUMPRODUCT(($AT$3:$BE$3&lt;BA$3)*$CD108:$CO108))),2))</f>
        <v/>
      </c>
      <c r="CX108">
        <f>IF(CL108&lt;=0,0,ROUND(MIN(CL108,MAX(0,$F108-SUMPRODUCT(($AT$3:$BE$3&lt;BB$3)*$CD108:$CO108))),2))</f>
        <v/>
      </c>
      <c r="CY108">
        <f>IF(CM108&lt;=0,0,ROUND(MIN(CM108,MAX(0,$F108-SUMPRODUCT(($AT$3:$BE$3&lt;BC$3)*$CD108:$CO108))),2))</f>
        <v/>
      </c>
      <c r="CZ108">
        <f>IF(CN108&lt;=0,0,ROUND(MIN(CN108,MAX(0,$F108-SUMPRODUCT(($AT$3:$BE$3&lt;BD$3)*$CD108:$CO108))),2))</f>
        <v/>
      </c>
      <c r="DA108">
        <f>IF(CO108&lt;=0,0,ROUND(MIN(CO108,MAX(0,$F108-SUMPRODUCT(($AT$3:$BE$3&lt;BE$3)*$CD108:$CO108))),2))</f>
        <v/>
      </c>
      <c r="DB108">
        <f>ROUND(AH108-CP108,2)</f>
        <v/>
      </c>
      <c r="DC108">
        <f>ROUND(AI108-CQ108,2)</f>
        <v/>
      </c>
      <c r="DD108">
        <f>ROUND(AJ108-CR108,2)</f>
        <v/>
      </c>
      <c r="DE108">
        <f>ROUND(AK108-CS108,2)</f>
        <v/>
      </c>
      <c r="DF108">
        <f>ROUND(AL108-CT108,2)</f>
        <v/>
      </c>
      <c r="DG108">
        <f>ROUND(AM108-CU108,2)</f>
        <v/>
      </c>
      <c r="DH108">
        <f>ROUND(AN108-CV108,2)</f>
        <v/>
      </c>
      <c r="DI108">
        <f>ROUND(AO108-CW108,2)</f>
        <v/>
      </c>
      <c r="DJ108">
        <f>ROUND(AP108-CX108,2)</f>
        <v/>
      </c>
      <c r="DK108">
        <f>ROUND(AQ108-CY108,2)</f>
        <v/>
      </c>
      <c r="DL108">
        <f>ROUND(AR108-CZ108,2)</f>
        <v/>
      </c>
      <c r="DM108">
        <f>ROUND(AS108-DA108,2)</f>
        <v/>
      </c>
      <c r="DN108">
        <f>MAX(0,ROUND($F108-SUM(CP108:DA108),2))</f>
        <v/>
      </c>
    </row>
    <row r="109">
      <c r="A109" t="n">
        <v>104</v>
      </c>
      <c r="B109" s="29">
        <f>Months!B109</f>
        <v/>
      </c>
      <c r="C109">
        <f>Months!C109</f>
        <v/>
      </c>
      <c r="D109">
        <f>Months!D109</f>
        <v/>
      </c>
      <c r="E109">
        <f>SUM(V109:AG109)</f>
        <v/>
      </c>
      <c r="F109">
        <f>MAX(0,ROUND(C109+D109-E109,2))</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f>IF(AH109&lt;=0,0,ROUND(CP109+MIN(DB109,MAX(0,$DN109-SUMPRODUCT((($BR109:$CC109&gt;BR109)+($BR109:$CC109=BR109)*($AT$2:$BE$2&lt;AT$2))*$DB109:$DM109))),2))</f>
        <v/>
      </c>
      <c r="AU109">
        <f>IF(AI109&lt;=0,0,ROUND(CQ109+MIN(DC109,MAX(0,$DN109-SUMPRODUCT((($BR109:$CC109&gt;BS109)+($BR109:$CC109=BS109)*($AT$2:$BE$2&lt;AU$2))*$DB109:$DM109))),2))</f>
        <v/>
      </c>
      <c r="AV109">
        <f>IF(AJ109&lt;=0,0,ROUND(CR109+MIN(DD109,MAX(0,$DN109-SUMPRODUCT((($BR109:$CC109&gt;BT109)+($BR109:$CC109=BT109)*($AT$2:$BE$2&lt;AV$2))*$DB109:$DM109))),2))</f>
        <v/>
      </c>
      <c r="AW109">
        <f>IF(AK109&lt;=0,0,ROUND(CS109+MIN(DE109,MAX(0,$DN109-SUMPRODUCT((($BR109:$CC109&gt;BU109)+($BR109:$CC109=BU109)*($AT$2:$BE$2&lt;AW$2))*$DB109:$DM109))),2))</f>
        <v/>
      </c>
      <c r="AX109">
        <f>IF(AL109&lt;=0,0,ROUND(CT109+MIN(DF109,MAX(0,$DN109-SUMPRODUCT((($BR109:$CC109&gt;BV109)+($BR109:$CC109=BV109)*($AT$2:$BE$2&lt;AX$2))*$DB109:$DM109))),2))</f>
        <v/>
      </c>
      <c r="AY109">
        <f>IF(AM109&lt;=0,0,ROUND(CU109+MIN(DG109,MAX(0,$DN109-SUMPRODUCT((($BR109:$CC109&gt;BW109)+($BR109:$CC109=BW109)*($AT$2:$BE$2&lt;AY$2))*$DB109:$DM109))),2))</f>
        <v/>
      </c>
      <c r="AZ109">
        <f>IF(AN109&lt;=0,0,ROUND(CV109+MIN(DH109,MAX(0,$DN109-SUMPRODUCT((($BR109:$CC109&gt;BX109)+($BR109:$CC109=BX109)*($AT$2:$BE$2&lt;AZ$2))*$DB109:$DM109))),2))</f>
        <v/>
      </c>
      <c r="BA109">
        <f>IF(AO109&lt;=0,0,ROUND(CW109+MIN(DI109,MAX(0,$DN109-SUMPRODUCT((($BR109:$CC109&gt;BY109)+($BR109:$CC109=BY109)*($AT$2:$BE$2&lt;BA$2))*$DB109:$DM109))),2))</f>
        <v/>
      </c>
      <c r="BB109">
        <f>IF(AP109&lt;=0,0,ROUND(CX109+MIN(DJ109,MAX(0,$DN109-SUMPRODUCT((($BR109:$CC109&gt;BZ109)+($BR109:$CC109=BZ109)*($AT$2:$BE$2&lt;BB$2))*$DB109:$DM109))),2))</f>
        <v/>
      </c>
      <c r="BC109">
        <f>IF(AQ109&lt;=0,0,ROUND(CY109+MIN(DK109,MAX(0,$DN109-SUMPRODUCT((($BR109:$CC109&gt;CA109)+($BR109:$CC109=CA109)*($AT$2:$BE$2&lt;BC$2))*$DB109:$DM109))),2))</f>
        <v/>
      </c>
      <c r="BD109">
        <f>IF(AR109&lt;=0,0,ROUND(CZ109+MIN(DL109,MAX(0,$DN109-SUMPRODUCT((($BR109:$CC109&gt;CB109)+($BR109:$CC109=CB109)*($AT$2:$BE$2&lt;BD$2))*$DB109:$DM109))),2))</f>
        <v/>
      </c>
      <c r="BE109">
        <f>IF(AS109&lt;=0,0,ROUND(DA109+MIN(DM109,MAX(0,$DN109-SUMPRODUCT((($BR109:$CC109&gt;CC109)+($BR109:$CC109=CC109)*($AT$2:$BE$2&lt;BE$2))*$DB109:$DM109))),2))</f>
        <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c r="BR109">
        <f>ROUND(IF($A109&lt;=Debts!$M$5,Debts!$X$5,Debts!$Y$5)*100000,0)*1000000+ROUND(Debts!$Y$5*100000,0)</f>
        <v/>
      </c>
      <c r="BS109">
        <f>ROUND(IF($A109&lt;=Debts!$M$6,Debts!$X$6,Debts!$Y$6)*100000,0)*1000000+ROUND(Debts!$Y$6*100000,0)</f>
        <v/>
      </c>
      <c r="BT109">
        <f>ROUND(IF($A109&lt;=Debts!$M$7,Debts!$X$7,Debts!$Y$7)*100000,0)*1000000+ROUND(Debts!$Y$7*100000,0)</f>
        <v/>
      </c>
      <c r="BU109">
        <f>ROUND(IF($A109&lt;=Debts!$M$8,Debts!$X$8,Debts!$Y$8)*100000,0)*1000000+ROUND(Debts!$Y$8*100000,0)</f>
        <v/>
      </c>
      <c r="BV109">
        <f>ROUND(IF($A109&lt;=Debts!$M$9,Debts!$X$9,Debts!$Y$9)*100000,0)*1000000+ROUND(Debts!$Y$9*100000,0)</f>
        <v/>
      </c>
      <c r="BW109">
        <f>ROUND(IF($A109&lt;=Debts!$M$10,Debts!$X$10,Debts!$Y$10)*100000,0)*1000000+ROUND(Debts!$Y$10*100000,0)</f>
        <v/>
      </c>
      <c r="BX109">
        <f>ROUND(IF($A109&lt;=Debts!$M$11,Debts!$X$11,Debts!$Y$11)*100000,0)*1000000+ROUND(Debts!$Y$11*100000,0)</f>
        <v/>
      </c>
      <c r="BY109">
        <f>ROUND(IF($A109&lt;=Debts!$M$12,Debts!$X$12,Debts!$Y$12)*100000,0)*1000000+ROUND(Debts!$Y$12*100000,0)</f>
        <v/>
      </c>
      <c r="BZ109">
        <f>ROUND(IF($A109&lt;=Debts!$M$13,Debts!$X$13,Debts!$Y$13)*100000,0)*1000000+ROUND(Debts!$Y$13*100000,0)</f>
        <v/>
      </c>
      <c r="CA109">
        <f>ROUND(IF($A109&lt;=Debts!$M$14,Debts!$X$14,Debts!$Y$14)*100000,0)*1000000+ROUND(Debts!$Y$14*100000,0)</f>
        <v/>
      </c>
      <c r="CB109">
        <f>ROUND(IF($A109&lt;=Debts!$M$15,Debts!$X$15,Debts!$Y$15)*100000,0)*1000000+ROUND(Debts!$Y$15*100000,0)</f>
        <v/>
      </c>
      <c r="CC109">
        <f>ROUND(IF($A109&lt;=Debts!$M$16,Debts!$X$16,Debts!$Y$16)*100000,0)*1000000+ROUND(Debts!$Y$16*100000,0)</f>
        <v/>
      </c>
      <c r="CD109">
        <f>IF(OR(AH109&lt;=0,Debts!$AC$5=0,$A109&gt;Debts!$M$5),0,MIN(AH109,MAX(0,ROUNDUP(IF(Debts!$X$5=0,(BF108+J109)/(Debts!$M$5-$A109+1),BF108*(Debts!$X$5/12)/(1-(1+Debts!$X$5/12)^(-(Debts!$M$5-$A109+1)))),2)-V109)))</f>
        <v/>
      </c>
      <c r="CE109">
        <f>IF(OR(AI109&lt;=0,Debts!$AC$6=0,$A109&gt;Debts!$M$6),0,MIN(AI109,MAX(0,ROUNDUP(IF(Debts!$X$6=0,(BG108+K109)/(Debts!$M$6-$A109+1),BG108*(Debts!$X$6/12)/(1-(1+Debts!$X$6/12)^(-(Debts!$M$6-$A109+1)))),2)-W109)))</f>
        <v/>
      </c>
      <c r="CF109">
        <f>IF(OR(AJ109&lt;=0,Debts!$AC$7=0,$A109&gt;Debts!$M$7),0,MIN(AJ109,MAX(0,ROUNDUP(IF(Debts!$X$7=0,(BH108+L109)/(Debts!$M$7-$A109+1),BH108*(Debts!$X$7/12)/(1-(1+Debts!$X$7/12)^(-(Debts!$M$7-$A109+1)))),2)-X109)))</f>
        <v/>
      </c>
      <c r="CG109">
        <f>IF(OR(AK109&lt;=0,Debts!$AC$8=0,$A109&gt;Debts!$M$8),0,MIN(AK109,MAX(0,ROUNDUP(IF(Debts!$X$8=0,(BI108+M109)/(Debts!$M$8-$A109+1),BI108*(Debts!$X$8/12)/(1-(1+Debts!$X$8/12)^(-(Debts!$M$8-$A109+1)))),2)-Y109)))</f>
        <v/>
      </c>
      <c r="CH109">
        <f>IF(OR(AL109&lt;=0,Debts!$AC$9=0,$A109&gt;Debts!$M$9),0,MIN(AL109,MAX(0,ROUNDUP(IF(Debts!$X$9=0,(BJ108+N109)/(Debts!$M$9-$A109+1),BJ108*(Debts!$X$9/12)/(1-(1+Debts!$X$9/12)^(-(Debts!$M$9-$A109+1)))),2)-Z109)))</f>
        <v/>
      </c>
      <c r="CI109">
        <f>IF(OR(AM109&lt;=0,Debts!$AC$10=0,$A109&gt;Debts!$M$10),0,MIN(AM109,MAX(0,ROUNDUP(IF(Debts!$X$10=0,(BK108+O109)/(Debts!$M$10-$A109+1),BK108*(Debts!$X$10/12)/(1-(1+Debts!$X$10/12)^(-(Debts!$M$10-$A109+1)))),2)-AA109)))</f>
        <v/>
      </c>
      <c r="CJ109">
        <f>IF(OR(AN109&lt;=0,Debts!$AC$11=0,$A109&gt;Debts!$M$11),0,MIN(AN109,MAX(0,ROUNDUP(IF(Debts!$X$11=0,(BL108+P109)/(Debts!$M$11-$A109+1),BL108*(Debts!$X$11/12)/(1-(1+Debts!$X$11/12)^(-(Debts!$M$11-$A109+1)))),2)-AB109)))</f>
        <v/>
      </c>
      <c r="CK109">
        <f>IF(OR(AO109&lt;=0,Debts!$AC$12=0,$A109&gt;Debts!$M$12),0,MIN(AO109,MAX(0,ROUNDUP(IF(Debts!$X$12=0,(BM108+Q109)/(Debts!$M$12-$A109+1),BM108*(Debts!$X$12/12)/(1-(1+Debts!$X$12/12)^(-(Debts!$M$12-$A109+1)))),2)-AC109)))</f>
        <v/>
      </c>
      <c r="CL109">
        <f>IF(OR(AP109&lt;=0,Debts!$AC$13=0,$A109&gt;Debts!$M$13),0,MIN(AP109,MAX(0,ROUNDUP(IF(Debts!$X$13=0,(BN108+R109)/(Debts!$M$13-$A109+1),BN108*(Debts!$X$13/12)/(1-(1+Debts!$X$13/12)^(-(Debts!$M$13-$A109+1)))),2)-AD109)))</f>
        <v/>
      </c>
      <c r="CM109">
        <f>IF(OR(AQ109&lt;=0,Debts!$AC$14=0,$A109&gt;Debts!$M$14),0,MIN(AQ109,MAX(0,ROUNDUP(IF(Debts!$X$14=0,(BO108+S109)/(Debts!$M$14-$A109+1),BO108*(Debts!$X$14/12)/(1-(1+Debts!$X$14/12)^(-(Debts!$M$14-$A109+1)))),2)-AE109)))</f>
        <v/>
      </c>
      <c r="CN109">
        <f>IF(OR(AR109&lt;=0,Debts!$AC$15=0,$A109&gt;Debts!$M$15),0,MIN(AR109,MAX(0,ROUNDUP(IF(Debts!$X$15=0,(BP108+T109)/(Debts!$M$15-$A109+1),BP108*(Debts!$X$15/12)/(1-(1+Debts!$X$15/12)^(-(Debts!$M$15-$A109+1)))),2)-AF109)))</f>
        <v/>
      </c>
      <c r="CO109">
        <f>IF(OR(AS109&lt;=0,Debts!$AC$16=0,$A109&gt;Debts!$M$16),0,MIN(AS109,MAX(0,ROUNDUP(IF(Debts!$X$16=0,(BQ108+U109)/(Debts!$M$16-$A109+1),BQ108*(Debts!$X$16/12)/(1-(1+Debts!$X$16/12)^(-(Debts!$M$16-$A109+1)))),2)-AG109)))</f>
        <v/>
      </c>
      <c r="CP109">
        <f>IF(CD109&lt;=0,0,ROUND(MIN(CD109,MAX(0,$F109-SUMPRODUCT(($AT$3:$BE$3&lt;AT$3)*$CD109:$CO109))),2))</f>
        <v/>
      </c>
      <c r="CQ109">
        <f>IF(CE109&lt;=0,0,ROUND(MIN(CE109,MAX(0,$F109-SUMPRODUCT(($AT$3:$BE$3&lt;AU$3)*$CD109:$CO109))),2))</f>
        <v/>
      </c>
      <c r="CR109">
        <f>IF(CF109&lt;=0,0,ROUND(MIN(CF109,MAX(0,$F109-SUMPRODUCT(($AT$3:$BE$3&lt;AV$3)*$CD109:$CO109))),2))</f>
        <v/>
      </c>
      <c r="CS109">
        <f>IF(CG109&lt;=0,0,ROUND(MIN(CG109,MAX(0,$F109-SUMPRODUCT(($AT$3:$BE$3&lt;AW$3)*$CD109:$CO109))),2))</f>
        <v/>
      </c>
      <c r="CT109">
        <f>IF(CH109&lt;=0,0,ROUND(MIN(CH109,MAX(0,$F109-SUMPRODUCT(($AT$3:$BE$3&lt;AX$3)*$CD109:$CO109))),2))</f>
        <v/>
      </c>
      <c r="CU109">
        <f>IF(CI109&lt;=0,0,ROUND(MIN(CI109,MAX(0,$F109-SUMPRODUCT(($AT$3:$BE$3&lt;AY$3)*$CD109:$CO109))),2))</f>
        <v/>
      </c>
      <c r="CV109">
        <f>IF(CJ109&lt;=0,0,ROUND(MIN(CJ109,MAX(0,$F109-SUMPRODUCT(($AT$3:$BE$3&lt;AZ$3)*$CD109:$CO109))),2))</f>
        <v/>
      </c>
      <c r="CW109">
        <f>IF(CK109&lt;=0,0,ROUND(MIN(CK109,MAX(0,$F109-SUMPRODUCT(($AT$3:$BE$3&lt;BA$3)*$CD109:$CO109))),2))</f>
        <v/>
      </c>
      <c r="CX109">
        <f>IF(CL109&lt;=0,0,ROUND(MIN(CL109,MAX(0,$F109-SUMPRODUCT(($AT$3:$BE$3&lt;BB$3)*$CD109:$CO109))),2))</f>
        <v/>
      </c>
      <c r="CY109">
        <f>IF(CM109&lt;=0,0,ROUND(MIN(CM109,MAX(0,$F109-SUMPRODUCT(($AT$3:$BE$3&lt;BC$3)*$CD109:$CO109))),2))</f>
        <v/>
      </c>
      <c r="CZ109">
        <f>IF(CN109&lt;=0,0,ROUND(MIN(CN109,MAX(0,$F109-SUMPRODUCT(($AT$3:$BE$3&lt;BD$3)*$CD109:$CO109))),2))</f>
        <v/>
      </c>
      <c r="DA109">
        <f>IF(CO109&lt;=0,0,ROUND(MIN(CO109,MAX(0,$F109-SUMPRODUCT(($AT$3:$BE$3&lt;BE$3)*$CD109:$CO109))),2))</f>
        <v/>
      </c>
      <c r="DB109">
        <f>ROUND(AH109-CP109,2)</f>
        <v/>
      </c>
      <c r="DC109">
        <f>ROUND(AI109-CQ109,2)</f>
        <v/>
      </c>
      <c r="DD109">
        <f>ROUND(AJ109-CR109,2)</f>
        <v/>
      </c>
      <c r="DE109">
        <f>ROUND(AK109-CS109,2)</f>
        <v/>
      </c>
      <c r="DF109">
        <f>ROUND(AL109-CT109,2)</f>
        <v/>
      </c>
      <c r="DG109">
        <f>ROUND(AM109-CU109,2)</f>
        <v/>
      </c>
      <c r="DH109">
        <f>ROUND(AN109-CV109,2)</f>
        <v/>
      </c>
      <c r="DI109">
        <f>ROUND(AO109-CW109,2)</f>
        <v/>
      </c>
      <c r="DJ109">
        <f>ROUND(AP109-CX109,2)</f>
        <v/>
      </c>
      <c r="DK109">
        <f>ROUND(AQ109-CY109,2)</f>
        <v/>
      </c>
      <c r="DL109">
        <f>ROUND(AR109-CZ109,2)</f>
        <v/>
      </c>
      <c r="DM109">
        <f>ROUND(AS109-DA109,2)</f>
        <v/>
      </c>
      <c r="DN109">
        <f>MAX(0,ROUND($F109-SUM(CP109:DA109),2))</f>
        <v/>
      </c>
    </row>
    <row r="110">
      <c r="A110" t="n">
        <v>105</v>
      </c>
      <c r="B110" s="29">
        <f>Months!B110</f>
        <v/>
      </c>
      <c r="C110">
        <f>Months!C110</f>
        <v/>
      </c>
      <c r="D110">
        <f>Months!D110</f>
        <v/>
      </c>
      <c r="E110">
        <f>SUM(V110:AG110)</f>
        <v/>
      </c>
      <c r="F110">
        <f>MAX(0,ROUND(C110+D110-E110,2))</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f>IF(AH110&lt;=0,0,ROUND(CP110+MIN(DB110,MAX(0,$DN110-SUMPRODUCT((($BR110:$CC110&gt;BR110)+($BR110:$CC110=BR110)*($AT$2:$BE$2&lt;AT$2))*$DB110:$DM110))),2))</f>
        <v/>
      </c>
      <c r="AU110">
        <f>IF(AI110&lt;=0,0,ROUND(CQ110+MIN(DC110,MAX(0,$DN110-SUMPRODUCT((($BR110:$CC110&gt;BS110)+($BR110:$CC110=BS110)*($AT$2:$BE$2&lt;AU$2))*$DB110:$DM110))),2))</f>
        <v/>
      </c>
      <c r="AV110">
        <f>IF(AJ110&lt;=0,0,ROUND(CR110+MIN(DD110,MAX(0,$DN110-SUMPRODUCT((($BR110:$CC110&gt;BT110)+($BR110:$CC110=BT110)*($AT$2:$BE$2&lt;AV$2))*$DB110:$DM110))),2))</f>
        <v/>
      </c>
      <c r="AW110">
        <f>IF(AK110&lt;=0,0,ROUND(CS110+MIN(DE110,MAX(0,$DN110-SUMPRODUCT((($BR110:$CC110&gt;BU110)+($BR110:$CC110=BU110)*($AT$2:$BE$2&lt;AW$2))*$DB110:$DM110))),2))</f>
        <v/>
      </c>
      <c r="AX110">
        <f>IF(AL110&lt;=0,0,ROUND(CT110+MIN(DF110,MAX(0,$DN110-SUMPRODUCT((($BR110:$CC110&gt;BV110)+($BR110:$CC110=BV110)*($AT$2:$BE$2&lt;AX$2))*$DB110:$DM110))),2))</f>
        <v/>
      </c>
      <c r="AY110">
        <f>IF(AM110&lt;=0,0,ROUND(CU110+MIN(DG110,MAX(0,$DN110-SUMPRODUCT((($BR110:$CC110&gt;BW110)+($BR110:$CC110=BW110)*($AT$2:$BE$2&lt;AY$2))*$DB110:$DM110))),2))</f>
        <v/>
      </c>
      <c r="AZ110">
        <f>IF(AN110&lt;=0,0,ROUND(CV110+MIN(DH110,MAX(0,$DN110-SUMPRODUCT((($BR110:$CC110&gt;BX110)+($BR110:$CC110=BX110)*($AT$2:$BE$2&lt;AZ$2))*$DB110:$DM110))),2))</f>
        <v/>
      </c>
      <c r="BA110">
        <f>IF(AO110&lt;=0,0,ROUND(CW110+MIN(DI110,MAX(0,$DN110-SUMPRODUCT((($BR110:$CC110&gt;BY110)+($BR110:$CC110=BY110)*($AT$2:$BE$2&lt;BA$2))*$DB110:$DM110))),2))</f>
        <v/>
      </c>
      <c r="BB110">
        <f>IF(AP110&lt;=0,0,ROUND(CX110+MIN(DJ110,MAX(0,$DN110-SUMPRODUCT((($BR110:$CC110&gt;BZ110)+($BR110:$CC110=BZ110)*($AT$2:$BE$2&lt;BB$2))*$DB110:$DM110))),2))</f>
        <v/>
      </c>
      <c r="BC110">
        <f>IF(AQ110&lt;=0,0,ROUND(CY110+MIN(DK110,MAX(0,$DN110-SUMPRODUCT((($BR110:$CC110&gt;CA110)+($BR110:$CC110=CA110)*($AT$2:$BE$2&lt;BC$2))*$DB110:$DM110))),2))</f>
        <v/>
      </c>
      <c r="BD110">
        <f>IF(AR110&lt;=0,0,ROUND(CZ110+MIN(DL110,MAX(0,$DN110-SUMPRODUCT((($BR110:$CC110&gt;CB110)+($BR110:$CC110=CB110)*($AT$2:$BE$2&lt;BD$2))*$DB110:$DM110))),2))</f>
        <v/>
      </c>
      <c r="BE110">
        <f>IF(AS110&lt;=0,0,ROUND(DA110+MIN(DM110,MAX(0,$DN110-SUMPRODUCT((($BR110:$CC110&gt;CC110)+($BR110:$CC110=CC110)*($AT$2:$BE$2&lt;BE$2))*$DB110:$DM110))),2))</f>
        <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c r="BR110">
        <f>ROUND(IF($A110&lt;=Debts!$M$5,Debts!$X$5,Debts!$Y$5)*100000,0)*1000000+ROUND(Debts!$Y$5*100000,0)</f>
        <v/>
      </c>
      <c r="BS110">
        <f>ROUND(IF($A110&lt;=Debts!$M$6,Debts!$X$6,Debts!$Y$6)*100000,0)*1000000+ROUND(Debts!$Y$6*100000,0)</f>
        <v/>
      </c>
      <c r="BT110">
        <f>ROUND(IF($A110&lt;=Debts!$M$7,Debts!$X$7,Debts!$Y$7)*100000,0)*1000000+ROUND(Debts!$Y$7*100000,0)</f>
        <v/>
      </c>
      <c r="BU110">
        <f>ROUND(IF($A110&lt;=Debts!$M$8,Debts!$X$8,Debts!$Y$8)*100000,0)*1000000+ROUND(Debts!$Y$8*100000,0)</f>
        <v/>
      </c>
      <c r="BV110">
        <f>ROUND(IF($A110&lt;=Debts!$M$9,Debts!$X$9,Debts!$Y$9)*100000,0)*1000000+ROUND(Debts!$Y$9*100000,0)</f>
        <v/>
      </c>
      <c r="BW110">
        <f>ROUND(IF($A110&lt;=Debts!$M$10,Debts!$X$10,Debts!$Y$10)*100000,0)*1000000+ROUND(Debts!$Y$10*100000,0)</f>
        <v/>
      </c>
      <c r="BX110">
        <f>ROUND(IF($A110&lt;=Debts!$M$11,Debts!$X$11,Debts!$Y$11)*100000,0)*1000000+ROUND(Debts!$Y$11*100000,0)</f>
        <v/>
      </c>
      <c r="BY110">
        <f>ROUND(IF($A110&lt;=Debts!$M$12,Debts!$X$12,Debts!$Y$12)*100000,0)*1000000+ROUND(Debts!$Y$12*100000,0)</f>
        <v/>
      </c>
      <c r="BZ110">
        <f>ROUND(IF($A110&lt;=Debts!$M$13,Debts!$X$13,Debts!$Y$13)*100000,0)*1000000+ROUND(Debts!$Y$13*100000,0)</f>
        <v/>
      </c>
      <c r="CA110">
        <f>ROUND(IF($A110&lt;=Debts!$M$14,Debts!$X$14,Debts!$Y$14)*100000,0)*1000000+ROUND(Debts!$Y$14*100000,0)</f>
        <v/>
      </c>
      <c r="CB110">
        <f>ROUND(IF($A110&lt;=Debts!$M$15,Debts!$X$15,Debts!$Y$15)*100000,0)*1000000+ROUND(Debts!$Y$15*100000,0)</f>
        <v/>
      </c>
      <c r="CC110">
        <f>ROUND(IF($A110&lt;=Debts!$M$16,Debts!$X$16,Debts!$Y$16)*100000,0)*1000000+ROUND(Debts!$Y$16*100000,0)</f>
        <v/>
      </c>
      <c r="CD110">
        <f>IF(OR(AH110&lt;=0,Debts!$AC$5=0,$A110&gt;Debts!$M$5),0,MIN(AH110,MAX(0,ROUNDUP(IF(Debts!$X$5=0,(BF109+J110)/(Debts!$M$5-$A110+1),BF109*(Debts!$X$5/12)/(1-(1+Debts!$X$5/12)^(-(Debts!$M$5-$A110+1)))),2)-V110)))</f>
        <v/>
      </c>
      <c r="CE110">
        <f>IF(OR(AI110&lt;=0,Debts!$AC$6=0,$A110&gt;Debts!$M$6),0,MIN(AI110,MAX(0,ROUNDUP(IF(Debts!$X$6=0,(BG109+K110)/(Debts!$M$6-$A110+1),BG109*(Debts!$X$6/12)/(1-(1+Debts!$X$6/12)^(-(Debts!$M$6-$A110+1)))),2)-W110)))</f>
        <v/>
      </c>
      <c r="CF110">
        <f>IF(OR(AJ110&lt;=0,Debts!$AC$7=0,$A110&gt;Debts!$M$7),0,MIN(AJ110,MAX(0,ROUNDUP(IF(Debts!$X$7=0,(BH109+L110)/(Debts!$M$7-$A110+1),BH109*(Debts!$X$7/12)/(1-(1+Debts!$X$7/12)^(-(Debts!$M$7-$A110+1)))),2)-X110)))</f>
        <v/>
      </c>
      <c r="CG110">
        <f>IF(OR(AK110&lt;=0,Debts!$AC$8=0,$A110&gt;Debts!$M$8),0,MIN(AK110,MAX(0,ROUNDUP(IF(Debts!$X$8=0,(BI109+M110)/(Debts!$M$8-$A110+1),BI109*(Debts!$X$8/12)/(1-(1+Debts!$X$8/12)^(-(Debts!$M$8-$A110+1)))),2)-Y110)))</f>
        <v/>
      </c>
      <c r="CH110">
        <f>IF(OR(AL110&lt;=0,Debts!$AC$9=0,$A110&gt;Debts!$M$9),0,MIN(AL110,MAX(0,ROUNDUP(IF(Debts!$X$9=0,(BJ109+N110)/(Debts!$M$9-$A110+1),BJ109*(Debts!$X$9/12)/(1-(1+Debts!$X$9/12)^(-(Debts!$M$9-$A110+1)))),2)-Z110)))</f>
        <v/>
      </c>
      <c r="CI110">
        <f>IF(OR(AM110&lt;=0,Debts!$AC$10=0,$A110&gt;Debts!$M$10),0,MIN(AM110,MAX(0,ROUNDUP(IF(Debts!$X$10=0,(BK109+O110)/(Debts!$M$10-$A110+1),BK109*(Debts!$X$10/12)/(1-(1+Debts!$X$10/12)^(-(Debts!$M$10-$A110+1)))),2)-AA110)))</f>
        <v/>
      </c>
      <c r="CJ110">
        <f>IF(OR(AN110&lt;=0,Debts!$AC$11=0,$A110&gt;Debts!$M$11),0,MIN(AN110,MAX(0,ROUNDUP(IF(Debts!$X$11=0,(BL109+P110)/(Debts!$M$11-$A110+1),BL109*(Debts!$X$11/12)/(1-(1+Debts!$X$11/12)^(-(Debts!$M$11-$A110+1)))),2)-AB110)))</f>
        <v/>
      </c>
      <c r="CK110">
        <f>IF(OR(AO110&lt;=0,Debts!$AC$12=0,$A110&gt;Debts!$M$12),0,MIN(AO110,MAX(0,ROUNDUP(IF(Debts!$X$12=0,(BM109+Q110)/(Debts!$M$12-$A110+1),BM109*(Debts!$X$12/12)/(1-(1+Debts!$X$12/12)^(-(Debts!$M$12-$A110+1)))),2)-AC110)))</f>
        <v/>
      </c>
      <c r="CL110">
        <f>IF(OR(AP110&lt;=0,Debts!$AC$13=0,$A110&gt;Debts!$M$13),0,MIN(AP110,MAX(0,ROUNDUP(IF(Debts!$X$13=0,(BN109+R110)/(Debts!$M$13-$A110+1),BN109*(Debts!$X$13/12)/(1-(1+Debts!$X$13/12)^(-(Debts!$M$13-$A110+1)))),2)-AD110)))</f>
        <v/>
      </c>
      <c r="CM110">
        <f>IF(OR(AQ110&lt;=0,Debts!$AC$14=0,$A110&gt;Debts!$M$14),0,MIN(AQ110,MAX(0,ROUNDUP(IF(Debts!$X$14=0,(BO109+S110)/(Debts!$M$14-$A110+1),BO109*(Debts!$X$14/12)/(1-(1+Debts!$X$14/12)^(-(Debts!$M$14-$A110+1)))),2)-AE110)))</f>
        <v/>
      </c>
      <c r="CN110">
        <f>IF(OR(AR110&lt;=0,Debts!$AC$15=0,$A110&gt;Debts!$M$15),0,MIN(AR110,MAX(0,ROUNDUP(IF(Debts!$X$15=0,(BP109+T110)/(Debts!$M$15-$A110+1),BP109*(Debts!$X$15/12)/(1-(1+Debts!$X$15/12)^(-(Debts!$M$15-$A110+1)))),2)-AF110)))</f>
        <v/>
      </c>
      <c r="CO110">
        <f>IF(OR(AS110&lt;=0,Debts!$AC$16=0,$A110&gt;Debts!$M$16),0,MIN(AS110,MAX(0,ROUNDUP(IF(Debts!$X$16=0,(BQ109+U110)/(Debts!$M$16-$A110+1),BQ109*(Debts!$X$16/12)/(1-(1+Debts!$X$16/12)^(-(Debts!$M$16-$A110+1)))),2)-AG110)))</f>
        <v/>
      </c>
      <c r="CP110">
        <f>IF(CD110&lt;=0,0,ROUND(MIN(CD110,MAX(0,$F110-SUMPRODUCT(($AT$3:$BE$3&lt;AT$3)*$CD110:$CO110))),2))</f>
        <v/>
      </c>
      <c r="CQ110">
        <f>IF(CE110&lt;=0,0,ROUND(MIN(CE110,MAX(0,$F110-SUMPRODUCT(($AT$3:$BE$3&lt;AU$3)*$CD110:$CO110))),2))</f>
        <v/>
      </c>
      <c r="CR110">
        <f>IF(CF110&lt;=0,0,ROUND(MIN(CF110,MAX(0,$F110-SUMPRODUCT(($AT$3:$BE$3&lt;AV$3)*$CD110:$CO110))),2))</f>
        <v/>
      </c>
      <c r="CS110">
        <f>IF(CG110&lt;=0,0,ROUND(MIN(CG110,MAX(0,$F110-SUMPRODUCT(($AT$3:$BE$3&lt;AW$3)*$CD110:$CO110))),2))</f>
        <v/>
      </c>
      <c r="CT110">
        <f>IF(CH110&lt;=0,0,ROUND(MIN(CH110,MAX(0,$F110-SUMPRODUCT(($AT$3:$BE$3&lt;AX$3)*$CD110:$CO110))),2))</f>
        <v/>
      </c>
      <c r="CU110">
        <f>IF(CI110&lt;=0,0,ROUND(MIN(CI110,MAX(0,$F110-SUMPRODUCT(($AT$3:$BE$3&lt;AY$3)*$CD110:$CO110))),2))</f>
        <v/>
      </c>
      <c r="CV110">
        <f>IF(CJ110&lt;=0,0,ROUND(MIN(CJ110,MAX(0,$F110-SUMPRODUCT(($AT$3:$BE$3&lt;AZ$3)*$CD110:$CO110))),2))</f>
        <v/>
      </c>
      <c r="CW110">
        <f>IF(CK110&lt;=0,0,ROUND(MIN(CK110,MAX(0,$F110-SUMPRODUCT(($AT$3:$BE$3&lt;BA$3)*$CD110:$CO110))),2))</f>
        <v/>
      </c>
      <c r="CX110">
        <f>IF(CL110&lt;=0,0,ROUND(MIN(CL110,MAX(0,$F110-SUMPRODUCT(($AT$3:$BE$3&lt;BB$3)*$CD110:$CO110))),2))</f>
        <v/>
      </c>
      <c r="CY110">
        <f>IF(CM110&lt;=0,0,ROUND(MIN(CM110,MAX(0,$F110-SUMPRODUCT(($AT$3:$BE$3&lt;BC$3)*$CD110:$CO110))),2))</f>
        <v/>
      </c>
      <c r="CZ110">
        <f>IF(CN110&lt;=0,0,ROUND(MIN(CN110,MAX(0,$F110-SUMPRODUCT(($AT$3:$BE$3&lt;BD$3)*$CD110:$CO110))),2))</f>
        <v/>
      </c>
      <c r="DA110">
        <f>IF(CO110&lt;=0,0,ROUND(MIN(CO110,MAX(0,$F110-SUMPRODUCT(($AT$3:$BE$3&lt;BE$3)*$CD110:$CO110))),2))</f>
        <v/>
      </c>
      <c r="DB110">
        <f>ROUND(AH110-CP110,2)</f>
        <v/>
      </c>
      <c r="DC110">
        <f>ROUND(AI110-CQ110,2)</f>
        <v/>
      </c>
      <c r="DD110">
        <f>ROUND(AJ110-CR110,2)</f>
        <v/>
      </c>
      <c r="DE110">
        <f>ROUND(AK110-CS110,2)</f>
        <v/>
      </c>
      <c r="DF110">
        <f>ROUND(AL110-CT110,2)</f>
        <v/>
      </c>
      <c r="DG110">
        <f>ROUND(AM110-CU110,2)</f>
        <v/>
      </c>
      <c r="DH110">
        <f>ROUND(AN110-CV110,2)</f>
        <v/>
      </c>
      <c r="DI110">
        <f>ROUND(AO110-CW110,2)</f>
        <v/>
      </c>
      <c r="DJ110">
        <f>ROUND(AP110-CX110,2)</f>
        <v/>
      </c>
      <c r="DK110">
        <f>ROUND(AQ110-CY110,2)</f>
        <v/>
      </c>
      <c r="DL110">
        <f>ROUND(AR110-CZ110,2)</f>
        <v/>
      </c>
      <c r="DM110">
        <f>ROUND(AS110-DA110,2)</f>
        <v/>
      </c>
      <c r="DN110">
        <f>MAX(0,ROUND($F110-SUM(CP110:DA110),2))</f>
        <v/>
      </c>
    </row>
    <row r="111">
      <c r="A111" t="n">
        <v>106</v>
      </c>
      <c r="B111" s="29">
        <f>Months!B111</f>
        <v/>
      </c>
      <c r="C111">
        <f>Months!C111</f>
        <v/>
      </c>
      <c r="D111">
        <f>Months!D111</f>
        <v/>
      </c>
      <c r="E111">
        <f>SUM(V111:AG111)</f>
        <v/>
      </c>
      <c r="F111">
        <f>MAX(0,ROUND(C111+D111-E111,2))</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f>IF(AH111&lt;=0,0,ROUND(CP111+MIN(DB111,MAX(0,$DN111-SUMPRODUCT((($BR111:$CC111&gt;BR111)+($BR111:$CC111=BR111)*($AT$2:$BE$2&lt;AT$2))*$DB111:$DM111))),2))</f>
        <v/>
      </c>
      <c r="AU111">
        <f>IF(AI111&lt;=0,0,ROUND(CQ111+MIN(DC111,MAX(0,$DN111-SUMPRODUCT((($BR111:$CC111&gt;BS111)+($BR111:$CC111=BS111)*($AT$2:$BE$2&lt;AU$2))*$DB111:$DM111))),2))</f>
        <v/>
      </c>
      <c r="AV111">
        <f>IF(AJ111&lt;=0,0,ROUND(CR111+MIN(DD111,MAX(0,$DN111-SUMPRODUCT((($BR111:$CC111&gt;BT111)+($BR111:$CC111=BT111)*($AT$2:$BE$2&lt;AV$2))*$DB111:$DM111))),2))</f>
        <v/>
      </c>
      <c r="AW111">
        <f>IF(AK111&lt;=0,0,ROUND(CS111+MIN(DE111,MAX(0,$DN111-SUMPRODUCT((($BR111:$CC111&gt;BU111)+($BR111:$CC111=BU111)*($AT$2:$BE$2&lt;AW$2))*$DB111:$DM111))),2))</f>
        <v/>
      </c>
      <c r="AX111">
        <f>IF(AL111&lt;=0,0,ROUND(CT111+MIN(DF111,MAX(0,$DN111-SUMPRODUCT((($BR111:$CC111&gt;BV111)+($BR111:$CC111=BV111)*($AT$2:$BE$2&lt;AX$2))*$DB111:$DM111))),2))</f>
        <v/>
      </c>
      <c r="AY111">
        <f>IF(AM111&lt;=0,0,ROUND(CU111+MIN(DG111,MAX(0,$DN111-SUMPRODUCT((($BR111:$CC111&gt;BW111)+($BR111:$CC111=BW111)*($AT$2:$BE$2&lt;AY$2))*$DB111:$DM111))),2))</f>
        <v/>
      </c>
      <c r="AZ111">
        <f>IF(AN111&lt;=0,0,ROUND(CV111+MIN(DH111,MAX(0,$DN111-SUMPRODUCT((($BR111:$CC111&gt;BX111)+($BR111:$CC111=BX111)*($AT$2:$BE$2&lt;AZ$2))*$DB111:$DM111))),2))</f>
        <v/>
      </c>
      <c r="BA111">
        <f>IF(AO111&lt;=0,0,ROUND(CW111+MIN(DI111,MAX(0,$DN111-SUMPRODUCT((($BR111:$CC111&gt;BY111)+($BR111:$CC111=BY111)*($AT$2:$BE$2&lt;BA$2))*$DB111:$DM111))),2))</f>
        <v/>
      </c>
      <c r="BB111">
        <f>IF(AP111&lt;=0,0,ROUND(CX111+MIN(DJ111,MAX(0,$DN111-SUMPRODUCT((($BR111:$CC111&gt;BZ111)+($BR111:$CC111=BZ111)*($AT$2:$BE$2&lt;BB$2))*$DB111:$DM111))),2))</f>
        <v/>
      </c>
      <c r="BC111">
        <f>IF(AQ111&lt;=0,0,ROUND(CY111+MIN(DK111,MAX(0,$DN111-SUMPRODUCT((($BR111:$CC111&gt;CA111)+($BR111:$CC111=CA111)*($AT$2:$BE$2&lt;BC$2))*$DB111:$DM111))),2))</f>
        <v/>
      </c>
      <c r="BD111">
        <f>IF(AR111&lt;=0,0,ROUND(CZ111+MIN(DL111,MAX(0,$DN111-SUMPRODUCT((($BR111:$CC111&gt;CB111)+($BR111:$CC111=CB111)*($AT$2:$BE$2&lt;BD$2))*$DB111:$DM111))),2))</f>
        <v/>
      </c>
      <c r="BE111">
        <f>IF(AS111&lt;=0,0,ROUND(DA111+MIN(DM111,MAX(0,$DN111-SUMPRODUCT((($BR111:$CC111&gt;CC111)+($BR111:$CC111=CC111)*($AT$2:$BE$2&lt;BE$2))*$DB111:$DM111))),2))</f>
        <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c r="BR111">
        <f>ROUND(IF($A111&lt;=Debts!$M$5,Debts!$X$5,Debts!$Y$5)*100000,0)*1000000+ROUND(Debts!$Y$5*100000,0)</f>
        <v/>
      </c>
      <c r="BS111">
        <f>ROUND(IF($A111&lt;=Debts!$M$6,Debts!$X$6,Debts!$Y$6)*100000,0)*1000000+ROUND(Debts!$Y$6*100000,0)</f>
        <v/>
      </c>
      <c r="BT111">
        <f>ROUND(IF($A111&lt;=Debts!$M$7,Debts!$X$7,Debts!$Y$7)*100000,0)*1000000+ROUND(Debts!$Y$7*100000,0)</f>
        <v/>
      </c>
      <c r="BU111">
        <f>ROUND(IF($A111&lt;=Debts!$M$8,Debts!$X$8,Debts!$Y$8)*100000,0)*1000000+ROUND(Debts!$Y$8*100000,0)</f>
        <v/>
      </c>
      <c r="BV111">
        <f>ROUND(IF($A111&lt;=Debts!$M$9,Debts!$X$9,Debts!$Y$9)*100000,0)*1000000+ROUND(Debts!$Y$9*100000,0)</f>
        <v/>
      </c>
      <c r="BW111">
        <f>ROUND(IF($A111&lt;=Debts!$M$10,Debts!$X$10,Debts!$Y$10)*100000,0)*1000000+ROUND(Debts!$Y$10*100000,0)</f>
        <v/>
      </c>
      <c r="BX111">
        <f>ROUND(IF($A111&lt;=Debts!$M$11,Debts!$X$11,Debts!$Y$11)*100000,0)*1000000+ROUND(Debts!$Y$11*100000,0)</f>
        <v/>
      </c>
      <c r="BY111">
        <f>ROUND(IF($A111&lt;=Debts!$M$12,Debts!$X$12,Debts!$Y$12)*100000,0)*1000000+ROUND(Debts!$Y$12*100000,0)</f>
        <v/>
      </c>
      <c r="BZ111">
        <f>ROUND(IF($A111&lt;=Debts!$M$13,Debts!$X$13,Debts!$Y$13)*100000,0)*1000000+ROUND(Debts!$Y$13*100000,0)</f>
        <v/>
      </c>
      <c r="CA111">
        <f>ROUND(IF($A111&lt;=Debts!$M$14,Debts!$X$14,Debts!$Y$14)*100000,0)*1000000+ROUND(Debts!$Y$14*100000,0)</f>
        <v/>
      </c>
      <c r="CB111">
        <f>ROUND(IF($A111&lt;=Debts!$M$15,Debts!$X$15,Debts!$Y$15)*100000,0)*1000000+ROUND(Debts!$Y$15*100000,0)</f>
        <v/>
      </c>
      <c r="CC111">
        <f>ROUND(IF($A111&lt;=Debts!$M$16,Debts!$X$16,Debts!$Y$16)*100000,0)*1000000+ROUND(Debts!$Y$16*100000,0)</f>
        <v/>
      </c>
      <c r="CD111">
        <f>IF(OR(AH111&lt;=0,Debts!$AC$5=0,$A111&gt;Debts!$M$5),0,MIN(AH111,MAX(0,ROUNDUP(IF(Debts!$X$5=0,(BF110+J111)/(Debts!$M$5-$A111+1),BF110*(Debts!$X$5/12)/(1-(1+Debts!$X$5/12)^(-(Debts!$M$5-$A111+1)))),2)-V111)))</f>
        <v/>
      </c>
      <c r="CE111">
        <f>IF(OR(AI111&lt;=0,Debts!$AC$6=0,$A111&gt;Debts!$M$6),0,MIN(AI111,MAX(0,ROUNDUP(IF(Debts!$X$6=0,(BG110+K111)/(Debts!$M$6-$A111+1),BG110*(Debts!$X$6/12)/(1-(1+Debts!$X$6/12)^(-(Debts!$M$6-$A111+1)))),2)-W111)))</f>
        <v/>
      </c>
      <c r="CF111">
        <f>IF(OR(AJ111&lt;=0,Debts!$AC$7=0,$A111&gt;Debts!$M$7),0,MIN(AJ111,MAX(0,ROUNDUP(IF(Debts!$X$7=0,(BH110+L111)/(Debts!$M$7-$A111+1),BH110*(Debts!$X$7/12)/(1-(1+Debts!$X$7/12)^(-(Debts!$M$7-$A111+1)))),2)-X111)))</f>
        <v/>
      </c>
      <c r="CG111">
        <f>IF(OR(AK111&lt;=0,Debts!$AC$8=0,$A111&gt;Debts!$M$8),0,MIN(AK111,MAX(0,ROUNDUP(IF(Debts!$X$8=0,(BI110+M111)/(Debts!$M$8-$A111+1),BI110*(Debts!$X$8/12)/(1-(1+Debts!$X$8/12)^(-(Debts!$M$8-$A111+1)))),2)-Y111)))</f>
        <v/>
      </c>
      <c r="CH111">
        <f>IF(OR(AL111&lt;=0,Debts!$AC$9=0,$A111&gt;Debts!$M$9),0,MIN(AL111,MAX(0,ROUNDUP(IF(Debts!$X$9=0,(BJ110+N111)/(Debts!$M$9-$A111+1),BJ110*(Debts!$X$9/12)/(1-(1+Debts!$X$9/12)^(-(Debts!$M$9-$A111+1)))),2)-Z111)))</f>
        <v/>
      </c>
      <c r="CI111">
        <f>IF(OR(AM111&lt;=0,Debts!$AC$10=0,$A111&gt;Debts!$M$10),0,MIN(AM111,MAX(0,ROUNDUP(IF(Debts!$X$10=0,(BK110+O111)/(Debts!$M$10-$A111+1),BK110*(Debts!$X$10/12)/(1-(1+Debts!$X$10/12)^(-(Debts!$M$10-$A111+1)))),2)-AA111)))</f>
        <v/>
      </c>
      <c r="CJ111">
        <f>IF(OR(AN111&lt;=0,Debts!$AC$11=0,$A111&gt;Debts!$M$11),0,MIN(AN111,MAX(0,ROUNDUP(IF(Debts!$X$11=0,(BL110+P111)/(Debts!$M$11-$A111+1),BL110*(Debts!$X$11/12)/(1-(1+Debts!$X$11/12)^(-(Debts!$M$11-$A111+1)))),2)-AB111)))</f>
        <v/>
      </c>
      <c r="CK111">
        <f>IF(OR(AO111&lt;=0,Debts!$AC$12=0,$A111&gt;Debts!$M$12),0,MIN(AO111,MAX(0,ROUNDUP(IF(Debts!$X$12=0,(BM110+Q111)/(Debts!$M$12-$A111+1),BM110*(Debts!$X$12/12)/(1-(1+Debts!$X$12/12)^(-(Debts!$M$12-$A111+1)))),2)-AC111)))</f>
        <v/>
      </c>
      <c r="CL111">
        <f>IF(OR(AP111&lt;=0,Debts!$AC$13=0,$A111&gt;Debts!$M$13),0,MIN(AP111,MAX(0,ROUNDUP(IF(Debts!$X$13=0,(BN110+R111)/(Debts!$M$13-$A111+1),BN110*(Debts!$X$13/12)/(1-(1+Debts!$X$13/12)^(-(Debts!$M$13-$A111+1)))),2)-AD111)))</f>
        <v/>
      </c>
      <c r="CM111">
        <f>IF(OR(AQ111&lt;=0,Debts!$AC$14=0,$A111&gt;Debts!$M$14),0,MIN(AQ111,MAX(0,ROUNDUP(IF(Debts!$X$14=0,(BO110+S111)/(Debts!$M$14-$A111+1),BO110*(Debts!$X$14/12)/(1-(1+Debts!$X$14/12)^(-(Debts!$M$14-$A111+1)))),2)-AE111)))</f>
        <v/>
      </c>
      <c r="CN111">
        <f>IF(OR(AR111&lt;=0,Debts!$AC$15=0,$A111&gt;Debts!$M$15),0,MIN(AR111,MAX(0,ROUNDUP(IF(Debts!$X$15=0,(BP110+T111)/(Debts!$M$15-$A111+1),BP110*(Debts!$X$15/12)/(1-(1+Debts!$X$15/12)^(-(Debts!$M$15-$A111+1)))),2)-AF111)))</f>
        <v/>
      </c>
      <c r="CO111">
        <f>IF(OR(AS111&lt;=0,Debts!$AC$16=0,$A111&gt;Debts!$M$16),0,MIN(AS111,MAX(0,ROUNDUP(IF(Debts!$X$16=0,(BQ110+U111)/(Debts!$M$16-$A111+1),BQ110*(Debts!$X$16/12)/(1-(1+Debts!$X$16/12)^(-(Debts!$M$16-$A111+1)))),2)-AG111)))</f>
        <v/>
      </c>
      <c r="CP111">
        <f>IF(CD111&lt;=0,0,ROUND(MIN(CD111,MAX(0,$F111-SUMPRODUCT(($AT$3:$BE$3&lt;AT$3)*$CD111:$CO111))),2))</f>
        <v/>
      </c>
      <c r="CQ111">
        <f>IF(CE111&lt;=0,0,ROUND(MIN(CE111,MAX(0,$F111-SUMPRODUCT(($AT$3:$BE$3&lt;AU$3)*$CD111:$CO111))),2))</f>
        <v/>
      </c>
      <c r="CR111">
        <f>IF(CF111&lt;=0,0,ROUND(MIN(CF111,MAX(0,$F111-SUMPRODUCT(($AT$3:$BE$3&lt;AV$3)*$CD111:$CO111))),2))</f>
        <v/>
      </c>
      <c r="CS111">
        <f>IF(CG111&lt;=0,0,ROUND(MIN(CG111,MAX(0,$F111-SUMPRODUCT(($AT$3:$BE$3&lt;AW$3)*$CD111:$CO111))),2))</f>
        <v/>
      </c>
      <c r="CT111">
        <f>IF(CH111&lt;=0,0,ROUND(MIN(CH111,MAX(0,$F111-SUMPRODUCT(($AT$3:$BE$3&lt;AX$3)*$CD111:$CO111))),2))</f>
        <v/>
      </c>
      <c r="CU111">
        <f>IF(CI111&lt;=0,0,ROUND(MIN(CI111,MAX(0,$F111-SUMPRODUCT(($AT$3:$BE$3&lt;AY$3)*$CD111:$CO111))),2))</f>
        <v/>
      </c>
      <c r="CV111">
        <f>IF(CJ111&lt;=0,0,ROUND(MIN(CJ111,MAX(0,$F111-SUMPRODUCT(($AT$3:$BE$3&lt;AZ$3)*$CD111:$CO111))),2))</f>
        <v/>
      </c>
      <c r="CW111">
        <f>IF(CK111&lt;=0,0,ROUND(MIN(CK111,MAX(0,$F111-SUMPRODUCT(($AT$3:$BE$3&lt;BA$3)*$CD111:$CO111))),2))</f>
        <v/>
      </c>
      <c r="CX111">
        <f>IF(CL111&lt;=0,0,ROUND(MIN(CL111,MAX(0,$F111-SUMPRODUCT(($AT$3:$BE$3&lt;BB$3)*$CD111:$CO111))),2))</f>
        <v/>
      </c>
      <c r="CY111">
        <f>IF(CM111&lt;=0,0,ROUND(MIN(CM111,MAX(0,$F111-SUMPRODUCT(($AT$3:$BE$3&lt;BC$3)*$CD111:$CO111))),2))</f>
        <v/>
      </c>
      <c r="CZ111">
        <f>IF(CN111&lt;=0,0,ROUND(MIN(CN111,MAX(0,$F111-SUMPRODUCT(($AT$3:$BE$3&lt;BD$3)*$CD111:$CO111))),2))</f>
        <v/>
      </c>
      <c r="DA111">
        <f>IF(CO111&lt;=0,0,ROUND(MIN(CO111,MAX(0,$F111-SUMPRODUCT(($AT$3:$BE$3&lt;BE$3)*$CD111:$CO111))),2))</f>
        <v/>
      </c>
      <c r="DB111">
        <f>ROUND(AH111-CP111,2)</f>
        <v/>
      </c>
      <c r="DC111">
        <f>ROUND(AI111-CQ111,2)</f>
        <v/>
      </c>
      <c r="DD111">
        <f>ROUND(AJ111-CR111,2)</f>
        <v/>
      </c>
      <c r="DE111">
        <f>ROUND(AK111-CS111,2)</f>
        <v/>
      </c>
      <c r="DF111">
        <f>ROUND(AL111-CT111,2)</f>
        <v/>
      </c>
      <c r="DG111">
        <f>ROUND(AM111-CU111,2)</f>
        <v/>
      </c>
      <c r="DH111">
        <f>ROUND(AN111-CV111,2)</f>
        <v/>
      </c>
      <c r="DI111">
        <f>ROUND(AO111-CW111,2)</f>
        <v/>
      </c>
      <c r="DJ111">
        <f>ROUND(AP111-CX111,2)</f>
        <v/>
      </c>
      <c r="DK111">
        <f>ROUND(AQ111-CY111,2)</f>
        <v/>
      </c>
      <c r="DL111">
        <f>ROUND(AR111-CZ111,2)</f>
        <v/>
      </c>
      <c r="DM111">
        <f>ROUND(AS111-DA111,2)</f>
        <v/>
      </c>
      <c r="DN111">
        <f>MAX(0,ROUND($F111-SUM(CP111:DA111),2))</f>
        <v/>
      </c>
    </row>
    <row r="112">
      <c r="A112" t="n">
        <v>107</v>
      </c>
      <c r="B112" s="29">
        <f>Months!B112</f>
        <v/>
      </c>
      <c r="C112">
        <f>Months!C112</f>
        <v/>
      </c>
      <c r="D112">
        <f>Months!D112</f>
        <v/>
      </c>
      <c r="E112">
        <f>SUM(V112:AG112)</f>
        <v/>
      </c>
      <c r="F112">
        <f>MAX(0,ROUND(C112+D112-E112,2))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f>IF(AH112&lt;=0,0,ROUND(CP112+MIN(DB112,MAX(0,$DN112-SUMPRODUCT((($BR112:$CC112&gt;BR112)+($BR112:$CC112=BR112)*($AT$2:$BE$2&lt;AT$2))*$DB112:$DM112))),2))</f>
        <v/>
      </c>
      <c r="AU112">
        <f>IF(AI112&lt;=0,0,ROUND(CQ112+MIN(DC112,MAX(0,$DN112-SUMPRODUCT((($BR112:$CC112&gt;BS112)+($BR112:$CC112=BS112)*($AT$2:$BE$2&lt;AU$2))*$DB112:$DM112))),2))</f>
        <v/>
      </c>
      <c r="AV112">
        <f>IF(AJ112&lt;=0,0,ROUND(CR112+MIN(DD112,MAX(0,$DN112-SUMPRODUCT((($BR112:$CC112&gt;BT112)+($BR112:$CC112=BT112)*($AT$2:$BE$2&lt;AV$2))*$DB112:$DM112))),2))</f>
        <v/>
      </c>
      <c r="AW112">
        <f>IF(AK112&lt;=0,0,ROUND(CS112+MIN(DE112,MAX(0,$DN112-SUMPRODUCT((($BR112:$CC112&gt;BU112)+($BR112:$CC112=BU112)*($AT$2:$BE$2&lt;AW$2))*$DB112:$DM112))),2))</f>
        <v/>
      </c>
      <c r="AX112">
        <f>IF(AL112&lt;=0,0,ROUND(CT112+MIN(DF112,MAX(0,$DN112-SUMPRODUCT((($BR112:$CC112&gt;BV112)+($BR112:$CC112=BV112)*($AT$2:$BE$2&lt;AX$2))*$DB112:$DM112))),2))</f>
        <v/>
      </c>
      <c r="AY112">
        <f>IF(AM112&lt;=0,0,ROUND(CU112+MIN(DG112,MAX(0,$DN112-SUMPRODUCT((($BR112:$CC112&gt;BW112)+($BR112:$CC112=BW112)*($AT$2:$BE$2&lt;AY$2))*$DB112:$DM112))),2))</f>
        <v/>
      </c>
      <c r="AZ112">
        <f>IF(AN112&lt;=0,0,ROUND(CV112+MIN(DH112,MAX(0,$DN112-SUMPRODUCT((($BR112:$CC112&gt;BX112)+($BR112:$CC112=BX112)*($AT$2:$BE$2&lt;AZ$2))*$DB112:$DM112))),2))</f>
        <v/>
      </c>
      <c r="BA112">
        <f>IF(AO112&lt;=0,0,ROUND(CW112+MIN(DI112,MAX(0,$DN112-SUMPRODUCT((($BR112:$CC112&gt;BY112)+($BR112:$CC112=BY112)*($AT$2:$BE$2&lt;BA$2))*$DB112:$DM112))),2))</f>
        <v/>
      </c>
      <c r="BB112">
        <f>IF(AP112&lt;=0,0,ROUND(CX112+MIN(DJ112,MAX(0,$DN112-SUMPRODUCT((($BR112:$CC112&gt;BZ112)+($BR112:$CC112=BZ112)*($AT$2:$BE$2&lt;BB$2))*$DB112:$DM112))),2))</f>
        <v/>
      </c>
      <c r="BC112">
        <f>IF(AQ112&lt;=0,0,ROUND(CY112+MIN(DK112,MAX(0,$DN112-SUMPRODUCT((($BR112:$CC112&gt;CA112)+($BR112:$CC112=CA112)*($AT$2:$BE$2&lt;BC$2))*$DB112:$DM112))),2))</f>
        <v/>
      </c>
      <c r="BD112">
        <f>IF(AR112&lt;=0,0,ROUND(CZ112+MIN(DL112,MAX(0,$DN112-SUMPRODUCT((($BR112:$CC112&gt;CB112)+($BR112:$CC112=CB112)*($AT$2:$BE$2&lt;BD$2))*$DB112:$DM112))),2))</f>
        <v/>
      </c>
      <c r="BE112">
        <f>IF(AS112&lt;=0,0,ROUND(DA112+MIN(DM112,MAX(0,$DN112-SUMPRODUCT((($BR112:$CC112&gt;CC112)+($BR112:$CC112=CC112)*($AT$2:$BE$2&lt;BE$2))*$DB112:$DM112))),2))</f>
        <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c r="BR112">
        <f>ROUND(IF($A112&lt;=Debts!$M$5,Debts!$X$5,Debts!$Y$5)*100000,0)*1000000+ROUND(Debts!$Y$5*100000,0)</f>
        <v/>
      </c>
      <c r="BS112">
        <f>ROUND(IF($A112&lt;=Debts!$M$6,Debts!$X$6,Debts!$Y$6)*100000,0)*1000000+ROUND(Debts!$Y$6*100000,0)</f>
        <v/>
      </c>
      <c r="BT112">
        <f>ROUND(IF($A112&lt;=Debts!$M$7,Debts!$X$7,Debts!$Y$7)*100000,0)*1000000+ROUND(Debts!$Y$7*100000,0)</f>
        <v/>
      </c>
      <c r="BU112">
        <f>ROUND(IF($A112&lt;=Debts!$M$8,Debts!$X$8,Debts!$Y$8)*100000,0)*1000000+ROUND(Debts!$Y$8*100000,0)</f>
        <v/>
      </c>
      <c r="BV112">
        <f>ROUND(IF($A112&lt;=Debts!$M$9,Debts!$X$9,Debts!$Y$9)*100000,0)*1000000+ROUND(Debts!$Y$9*100000,0)</f>
        <v/>
      </c>
      <c r="BW112">
        <f>ROUND(IF($A112&lt;=Debts!$M$10,Debts!$X$10,Debts!$Y$10)*100000,0)*1000000+ROUND(Debts!$Y$10*100000,0)</f>
        <v/>
      </c>
      <c r="BX112">
        <f>ROUND(IF($A112&lt;=Debts!$M$11,Debts!$X$11,Debts!$Y$11)*100000,0)*1000000+ROUND(Debts!$Y$11*100000,0)</f>
        <v/>
      </c>
      <c r="BY112">
        <f>ROUND(IF($A112&lt;=Debts!$M$12,Debts!$X$12,Debts!$Y$12)*100000,0)*1000000+ROUND(Debts!$Y$12*100000,0)</f>
        <v/>
      </c>
      <c r="BZ112">
        <f>ROUND(IF($A112&lt;=Debts!$M$13,Debts!$X$13,Debts!$Y$13)*100000,0)*1000000+ROUND(Debts!$Y$13*100000,0)</f>
        <v/>
      </c>
      <c r="CA112">
        <f>ROUND(IF($A112&lt;=Debts!$M$14,Debts!$X$14,Debts!$Y$14)*100000,0)*1000000+ROUND(Debts!$Y$14*100000,0)</f>
        <v/>
      </c>
      <c r="CB112">
        <f>ROUND(IF($A112&lt;=Debts!$M$15,Debts!$X$15,Debts!$Y$15)*100000,0)*1000000+ROUND(Debts!$Y$15*100000,0)</f>
        <v/>
      </c>
      <c r="CC112">
        <f>ROUND(IF($A112&lt;=Debts!$M$16,Debts!$X$16,Debts!$Y$16)*100000,0)*1000000+ROUND(Debts!$Y$16*100000,0)</f>
        <v/>
      </c>
      <c r="CD112">
        <f>IF(OR(AH112&lt;=0,Debts!$AC$5=0,$A112&gt;Debts!$M$5),0,MIN(AH112,MAX(0,ROUNDUP(IF(Debts!$X$5=0,(BF111+J112)/(Debts!$M$5-$A112+1),BF111*(Debts!$X$5/12)/(1-(1+Debts!$X$5/12)^(-(Debts!$M$5-$A112+1)))),2)-V112)))</f>
        <v/>
      </c>
      <c r="CE112">
        <f>IF(OR(AI112&lt;=0,Debts!$AC$6=0,$A112&gt;Debts!$M$6),0,MIN(AI112,MAX(0,ROUNDUP(IF(Debts!$X$6=0,(BG111+K112)/(Debts!$M$6-$A112+1),BG111*(Debts!$X$6/12)/(1-(1+Debts!$X$6/12)^(-(Debts!$M$6-$A112+1)))),2)-W112)))</f>
        <v/>
      </c>
      <c r="CF112">
        <f>IF(OR(AJ112&lt;=0,Debts!$AC$7=0,$A112&gt;Debts!$M$7),0,MIN(AJ112,MAX(0,ROUNDUP(IF(Debts!$X$7=0,(BH111+L112)/(Debts!$M$7-$A112+1),BH111*(Debts!$X$7/12)/(1-(1+Debts!$X$7/12)^(-(Debts!$M$7-$A112+1)))),2)-X112)))</f>
        <v/>
      </c>
      <c r="CG112">
        <f>IF(OR(AK112&lt;=0,Debts!$AC$8=0,$A112&gt;Debts!$M$8),0,MIN(AK112,MAX(0,ROUNDUP(IF(Debts!$X$8=0,(BI111+M112)/(Debts!$M$8-$A112+1),BI111*(Debts!$X$8/12)/(1-(1+Debts!$X$8/12)^(-(Debts!$M$8-$A112+1)))),2)-Y112)))</f>
        <v/>
      </c>
      <c r="CH112">
        <f>IF(OR(AL112&lt;=0,Debts!$AC$9=0,$A112&gt;Debts!$M$9),0,MIN(AL112,MAX(0,ROUNDUP(IF(Debts!$X$9=0,(BJ111+N112)/(Debts!$M$9-$A112+1),BJ111*(Debts!$X$9/12)/(1-(1+Debts!$X$9/12)^(-(Debts!$M$9-$A112+1)))),2)-Z112)))</f>
        <v/>
      </c>
      <c r="CI112">
        <f>IF(OR(AM112&lt;=0,Debts!$AC$10=0,$A112&gt;Debts!$M$10),0,MIN(AM112,MAX(0,ROUNDUP(IF(Debts!$X$10=0,(BK111+O112)/(Debts!$M$10-$A112+1),BK111*(Debts!$X$10/12)/(1-(1+Debts!$X$10/12)^(-(Debts!$M$10-$A112+1)))),2)-AA112)))</f>
        <v/>
      </c>
      <c r="CJ112">
        <f>IF(OR(AN112&lt;=0,Debts!$AC$11=0,$A112&gt;Debts!$M$11),0,MIN(AN112,MAX(0,ROUNDUP(IF(Debts!$X$11=0,(BL111+P112)/(Debts!$M$11-$A112+1),BL111*(Debts!$X$11/12)/(1-(1+Debts!$X$11/12)^(-(Debts!$M$11-$A112+1)))),2)-AB112)))</f>
        <v/>
      </c>
      <c r="CK112">
        <f>IF(OR(AO112&lt;=0,Debts!$AC$12=0,$A112&gt;Debts!$M$12),0,MIN(AO112,MAX(0,ROUNDUP(IF(Debts!$X$12=0,(BM111+Q112)/(Debts!$M$12-$A112+1),BM111*(Debts!$X$12/12)/(1-(1+Debts!$X$12/12)^(-(Debts!$M$12-$A112+1)))),2)-AC112)))</f>
        <v/>
      </c>
      <c r="CL112">
        <f>IF(OR(AP112&lt;=0,Debts!$AC$13=0,$A112&gt;Debts!$M$13),0,MIN(AP112,MAX(0,ROUNDUP(IF(Debts!$X$13=0,(BN111+R112)/(Debts!$M$13-$A112+1),BN111*(Debts!$X$13/12)/(1-(1+Debts!$X$13/12)^(-(Debts!$M$13-$A112+1)))),2)-AD112)))</f>
        <v/>
      </c>
      <c r="CM112">
        <f>IF(OR(AQ112&lt;=0,Debts!$AC$14=0,$A112&gt;Debts!$M$14),0,MIN(AQ112,MAX(0,ROUNDUP(IF(Debts!$X$14=0,(BO111+S112)/(Debts!$M$14-$A112+1),BO111*(Debts!$X$14/12)/(1-(1+Debts!$X$14/12)^(-(Debts!$M$14-$A112+1)))),2)-AE112)))</f>
        <v/>
      </c>
      <c r="CN112">
        <f>IF(OR(AR112&lt;=0,Debts!$AC$15=0,$A112&gt;Debts!$M$15),0,MIN(AR112,MAX(0,ROUNDUP(IF(Debts!$X$15=0,(BP111+T112)/(Debts!$M$15-$A112+1),BP111*(Debts!$X$15/12)/(1-(1+Debts!$X$15/12)^(-(Debts!$M$15-$A112+1)))),2)-AF112)))</f>
        <v/>
      </c>
      <c r="CO112">
        <f>IF(OR(AS112&lt;=0,Debts!$AC$16=0,$A112&gt;Debts!$M$16),0,MIN(AS112,MAX(0,ROUNDUP(IF(Debts!$X$16=0,(BQ111+U112)/(Debts!$M$16-$A112+1),BQ111*(Debts!$X$16/12)/(1-(1+Debts!$X$16/12)^(-(Debts!$M$16-$A112+1)))),2)-AG112)))</f>
        <v/>
      </c>
      <c r="CP112">
        <f>IF(CD112&lt;=0,0,ROUND(MIN(CD112,MAX(0,$F112-SUMPRODUCT(($AT$3:$BE$3&lt;AT$3)*$CD112:$CO112))),2))</f>
        <v/>
      </c>
      <c r="CQ112">
        <f>IF(CE112&lt;=0,0,ROUND(MIN(CE112,MAX(0,$F112-SUMPRODUCT(($AT$3:$BE$3&lt;AU$3)*$CD112:$CO112))),2))</f>
        <v/>
      </c>
      <c r="CR112">
        <f>IF(CF112&lt;=0,0,ROUND(MIN(CF112,MAX(0,$F112-SUMPRODUCT(($AT$3:$BE$3&lt;AV$3)*$CD112:$CO112))),2))</f>
        <v/>
      </c>
      <c r="CS112">
        <f>IF(CG112&lt;=0,0,ROUND(MIN(CG112,MAX(0,$F112-SUMPRODUCT(($AT$3:$BE$3&lt;AW$3)*$CD112:$CO112))),2))</f>
        <v/>
      </c>
      <c r="CT112">
        <f>IF(CH112&lt;=0,0,ROUND(MIN(CH112,MAX(0,$F112-SUMPRODUCT(($AT$3:$BE$3&lt;AX$3)*$CD112:$CO112))),2))</f>
        <v/>
      </c>
      <c r="CU112">
        <f>IF(CI112&lt;=0,0,ROUND(MIN(CI112,MAX(0,$F112-SUMPRODUCT(($AT$3:$BE$3&lt;AY$3)*$CD112:$CO112))),2))</f>
        <v/>
      </c>
      <c r="CV112">
        <f>IF(CJ112&lt;=0,0,ROUND(MIN(CJ112,MAX(0,$F112-SUMPRODUCT(($AT$3:$BE$3&lt;AZ$3)*$CD112:$CO112))),2))</f>
        <v/>
      </c>
      <c r="CW112">
        <f>IF(CK112&lt;=0,0,ROUND(MIN(CK112,MAX(0,$F112-SUMPRODUCT(($AT$3:$BE$3&lt;BA$3)*$CD112:$CO112))),2))</f>
        <v/>
      </c>
      <c r="CX112">
        <f>IF(CL112&lt;=0,0,ROUND(MIN(CL112,MAX(0,$F112-SUMPRODUCT(($AT$3:$BE$3&lt;BB$3)*$CD112:$CO112))),2))</f>
        <v/>
      </c>
      <c r="CY112">
        <f>IF(CM112&lt;=0,0,ROUND(MIN(CM112,MAX(0,$F112-SUMPRODUCT(($AT$3:$BE$3&lt;BC$3)*$CD112:$CO112))),2))</f>
        <v/>
      </c>
      <c r="CZ112">
        <f>IF(CN112&lt;=0,0,ROUND(MIN(CN112,MAX(0,$F112-SUMPRODUCT(($AT$3:$BE$3&lt;BD$3)*$CD112:$CO112))),2))</f>
        <v/>
      </c>
      <c r="DA112">
        <f>IF(CO112&lt;=0,0,ROUND(MIN(CO112,MAX(0,$F112-SUMPRODUCT(($AT$3:$BE$3&lt;BE$3)*$CD112:$CO112))),2))</f>
        <v/>
      </c>
      <c r="DB112">
        <f>ROUND(AH112-CP112,2)</f>
        <v/>
      </c>
      <c r="DC112">
        <f>ROUND(AI112-CQ112,2)</f>
        <v/>
      </c>
      <c r="DD112">
        <f>ROUND(AJ112-CR112,2)</f>
        <v/>
      </c>
      <c r="DE112">
        <f>ROUND(AK112-CS112,2)</f>
        <v/>
      </c>
      <c r="DF112">
        <f>ROUND(AL112-CT112,2)</f>
        <v/>
      </c>
      <c r="DG112">
        <f>ROUND(AM112-CU112,2)</f>
        <v/>
      </c>
      <c r="DH112">
        <f>ROUND(AN112-CV112,2)</f>
        <v/>
      </c>
      <c r="DI112">
        <f>ROUND(AO112-CW112,2)</f>
        <v/>
      </c>
      <c r="DJ112">
        <f>ROUND(AP112-CX112,2)</f>
        <v/>
      </c>
      <c r="DK112">
        <f>ROUND(AQ112-CY112,2)</f>
        <v/>
      </c>
      <c r="DL112">
        <f>ROUND(AR112-CZ112,2)</f>
        <v/>
      </c>
      <c r="DM112">
        <f>ROUND(AS112-DA112,2)</f>
        <v/>
      </c>
      <c r="DN112">
        <f>MAX(0,ROUND($F112-SUM(CP112:DA112),2))</f>
        <v/>
      </c>
    </row>
    <row r="113">
      <c r="A113" t="n">
        <v>108</v>
      </c>
      <c r="B113" s="29">
        <f>Months!B113</f>
        <v/>
      </c>
      <c r="C113">
        <f>Months!C113</f>
        <v/>
      </c>
      <c r="D113">
        <f>Months!D113</f>
        <v/>
      </c>
      <c r="E113">
        <f>SUM(V113:AG113)</f>
        <v/>
      </c>
      <c r="F113">
        <f>MAX(0,ROUND(C113+D113-E113,2))</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f>IF(AH113&lt;=0,0,ROUND(CP113+MIN(DB113,MAX(0,$DN113-SUMPRODUCT((($BR113:$CC113&gt;BR113)+($BR113:$CC113=BR113)*($AT$2:$BE$2&lt;AT$2))*$DB113:$DM113))),2))</f>
        <v/>
      </c>
      <c r="AU113">
        <f>IF(AI113&lt;=0,0,ROUND(CQ113+MIN(DC113,MAX(0,$DN113-SUMPRODUCT((($BR113:$CC113&gt;BS113)+($BR113:$CC113=BS113)*($AT$2:$BE$2&lt;AU$2))*$DB113:$DM113))),2))</f>
        <v/>
      </c>
      <c r="AV113">
        <f>IF(AJ113&lt;=0,0,ROUND(CR113+MIN(DD113,MAX(0,$DN113-SUMPRODUCT((($BR113:$CC113&gt;BT113)+($BR113:$CC113=BT113)*($AT$2:$BE$2&lt;AV$2))*$DB113:$DM113))),2))</f>
        <v/>
      </c>
      <c r="AW113">
        <f>IF(AK113&lt;=0,0,ROUND(CS113+MIN(DE113,MAX(0,$DN113-SUMPRODUCT((($BR113:$CC113&gt;BU113)+($BR113:$CC113=BU113)*($AT$2:$BE$2&lt;AW$2))*$DB113:$DM113))),2))</f>
        <v/>
      </c>
      <c r="AX113">
        <f>IF(AL113&lt;=0,0,ROUND(CT113+MIN(DF113,MAX(0,$DN113-SUMPRODUCT((($BR113:$CC113&gt;BV113)+($BR113:$CC113=BV113)*($AT$2:$BE$2&lt;AX$2))*$DB113:$DM113))),2))</f>
        <v/>
      </c>
      <c r="AY113">
        <f>IF(AM113&lt;=0,0,ROUND(CU113+MIN(DG113,MAX(0,$DN113-SUMPRODUCT((($BR113:$CC113&gt;BW113)+($BR113:$CC113=BW113)*($AT$2:$BE$2&lt;AY$2))*$DB113:$DM113))),2))</f>
        <v/>
      </c>
      <c r="AZ113">
        <f>IF(AN113&lt;=0,0,ROUND(CV113+MIN(DH113,MAX(0,$DN113-SUMPRODUCT((($BR113:$CC113&gt;BX113)+($BR113:$CC113=BX113)*($AT$2:$BE$2&lt;AZ$2))*$DB113:$DM113))),2))</f>
        <v/>
      </c>
      <c r="BA113">
        <f>IF(AO113&lt;=0,0,ROUND(CW113+MIN(DI113,MAX(0,$DN113-SUMPRODUCT((($BR113:$CC113&gt;BY113)+($BR113:$CC113=BY113)*($AT$2:$BE$2&lt;BA$2))*$DB113:$DM113))),2))</f>
        <v/>
      </c>
      <c r="BB113">
        <f>IF(AP113&lt;=0,0,ROUND(CX113+MIN(DJ113,MAX(0,$DN113-SUMPRODUCT((($BR113:$CC113&gt;BZ113)+($BR113:$CC113=BZ113)*($AT$2:$BE$2&lt;BB$2))*$DB113:$DM113))),2))</f>
        <v/>
      </c>
      <c r="BC113">
        <f>IF(AQ113&lt;=0,0,ROUND(CY113+MIN(DK113,MAX(0,$DN113-SUMPRODUCT((($BR113:$CC113&gt;CA113)+($BR113:$CC113=CA113)*($AT$2:$BE$2&lt;BC$2))*$DB113:$DM113))),2))</f>
        <v/>
      </c>
      <c r="BD113">
        <f>IF(AR113&lt;=0,0,ROUND(CZ113+MIN(DL113,MAX(0,$DN113-SUMPRODUCT((($BR113:$CC113&gt;CB113)+($BR113:$CC113=CB113)*($AT$2:$BE$2&lt;BD$2))*$DB113:$DM113))),2))</f>
        <v/>
      </c>
      <c r="BE113">
        <f>IF(AS113&lt;=0,0,ROUND(DA113+MIN(DM113,MAX(0,$DN113-SUMPRODUCT((($BR113:$CC113&gt;CC113)+($BR113:$CC113=CC113)*($AT$2:$BE$2&lt;BE$2))*$DB113:$DM113))),2))</f>
        <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c r="BR113">
        <f>ROUND(IF($A113&lt;=Debts!$M$5,Debts!$X$5,Debts!$Y$5)*100000,0)*1000000+ROUND(Debts!$Y$5*100000,0)</f>
        <v/>
      </c>
      <c r="BS113">
        <f>ROUND(IF($A113&lt;=Debts!$M$6,Debts!$X$6,Debts!$Y$6)*100000,0)*1000000+ROUND(Debts!$Y$6*100000,0)</f>
        <v/>
      </c>
      <c r="BT113">
        <f>ROUND(IF($A113&lt;=Debts!$M$7,Debts!$X$7,Debts!$Y$7)*100000,0)*1000000+ROUND(Debts!$Y$7*100000,0)</f>
        <v/>
      </c>
      <c r="BU113">
        <f>ROUND(IF($A113&lt;=Debts!$M$8,Debts!$X$8,Debts!$Y$8)*100000,0)*1000000+ROUND(Debts!$Y$8*100000,0)</f>
        <v/>
      </c>
      <c r="BV113">
        <f>ROUND(IF($A113&lt;=Debts!$M$9,Debts!$X$9,Debts!$Y$9)*100000,0)*1000000+ROUND(Debts!$Y$9*100000,0)</f>
        <v/>
      </c>
      <c r="BW113">
        <f>ROUND(IF($A113&lt;=Debts!$M$10,Debts!$X$10,Debts!$Y$10)*100000,0)*1000000+ROUND(Debts!$Y$10*100000,0)</f>
        <v/>
      </c>
      <c r="BX113">
        <f>ROUND(IF($A113&lt;=Debts!$M$11,Debts!$X$11,Debts!$Y$11)*100000,0)*1000000+ROUND(Debts!$Y$11*100000,0)</f>
        <v/>
      </c>
      <c r="BY113">
        <f>ROUND(IF($A113&lt;=Debts!$M$12,Debts!$X$12,Debts!$Y$12)*100000,0)*1000000+ROUND(Debts!$Y$12*100000,0)</f>
        <v/>
      </c>
      <c r="BZ113">
        <f>ROUND(IF($A113&lt;=Debts!$M$13,Debts!$X$13,Debts!$Y$13)*100000,0)*1000000+ROUND(Debts!$Y$13*100000,0)</f>
        <v/>
      </c>
      <c r="CA113">
        <f>ROUND(IF($A113&lt;=Debts!$M$14,Debts!$X$14,Debts!$Y$14)*100000,0)*1000000+ROUND(Debts!$Y$14*100000,0)</f>
        <v/>
      </c>
      <c r="CB113">
        <f>ROUND(IF($A113&lt;=Debts!$M$15,Debts!$X$15,Debts!$Y$15)*100000,0)*1000000+ROUND(Debts!$Y$15*100000,0)</f>
        <v/>
      </c>
      <c r="CC113">
        <f>ROUND(IF($A113&lt;=Debts!$M$16,Debts!$X$16,Debts!$Y$16)*100000,0)*1000000+ROUND(Debts!$Y$16*100000,0)</f>
        <v/>
      </c>
      <c r="CD113">
        <f>IF(OR(AH113&lt;=0,Debts!$AC$5=0,$A113&gt;Debts!$M$5),0,MIN(AH113,MAX(0,ROUNDUP(IF(Debts!$X$5=0,(BF112+J113)/(Debts!$M$5-$A113+1),BF112*(Debts!$X$5/12)/(1-(1+Debts!$X$5/12)^(-(Debts!$M$5-$A113+1)))),2)-V113)))</f>
        <v/>
      </c>
      <c r="CE113">
        <f>IF(OR(AI113&lt;=0,Debts!$AC$6=0,$A113&gt;Debts!$M$6),0,MIN(AI113,MAX(0,ROUNDUP(IF(Debts!$X$6=0,(BG112+K113)/(Debts!$M$6-$A113+1),BG112*(Debts!$X$6/12)/(1-(1+Debts!$X$6/12)^(-(Debts!$M$6-$A113+1)))),2)-W113)))</f>
        <v/>
      </c>
      <c r="CF113">
        <f>IF(OR(AJ113&lt;=0,Debts!$AC$7=0,$A113&gt;Debts!$M$7),0,MIN(AJ113,MAX(0,ROUNDUP(IF(Debts!$X$7=0,(BH112+L113)/(Debts!$M$7-$A113+1),BH112*(Debts!$X$7/12)/(1-(1+Debts!$X$7/12)^(-(Debts!$M$7-$A113+1)))),2)-X113)))</f>
        <v/>
      </c>
      <c r="CG113">
        <f>IF(OR(AK113&lt;=0,Debts!$AC$8=0,$A113&gt;Debts!$M$8),0,MIN(AK113,MAX(0,ROUNDUP(IF(Debts!$X$8=0,(BI112+M113)/(Debts!$M$8-$A113+1),BI112*(Debts!$X$8/12)/(1-(1+Debts!$X$8/12)^(-(Debts!$M$8-$A113+1)))),2)-Y113)))</f>
        <v/>
      </c>
      <c r="CH113">
        <f>IF(OR(AL113&lt;=0,Debts!$AC$9=0,$A113&gt;Debts!$M$9),0,MIN(AL113,MAX(0,ROUNDUP(IF(Debts!$X$9=0,(BJ112+N113)/(Debts!$M$9-$A113+1),BJ112*(Debts!$X$9/12)/(1-(1+Debts!$X$9/12)^(-(Debts!$M$9-$A113+1)))),2)-Z113)))</f>
        <v/>
      </c>
      <c r="CI113">
        <f>IF(OR(AM113&lt;=0,Debts!$AC$10=0,$A113&gt;Debts!$M$10),0,MIN(AM113,MAX(0,ROUNDUP(IF(Debts!$X$10=0,(BK112+O113)/(Debts!$M$10-$A113+1),BK112*(Debts!$X$10/12)/(1-(1+Debts!$X$10/12)^(-(Debts!$M$10-$A113+1)))),2)-AA113)))</f>
        <v/>
      </c>
      <c r="CJ113">
        <f>IF(OR(AN113&lt;=0,Debts!$AC$11=0,$A113&gt;Debts!$M$11),0,MIN(AN113,MAX(0,ROUNDUP(IF(Debts!$X$11=0,(BL112+P113)/(Debts!$M$11-$A113+1),BL112*(Debts!$X$11/12)/(1-(1+Debts!$X$11/12)^(-(Debts!$M$11-$A113+1)))),2)-AB113)))</f>
        <v/>
      </c>
      <c r="CK113">
        <f>IF(OR(AO113&lt;=0,Debts!$AC$12=0,$A113&gt;Debts!$M$12),0,MIN(AO113,MAX(0,ROUNDUP(IF(Debts!$X$12=0,(BM112+Q113)/(Debts!$M$12-$A113+1),BM112*(Debts!$X$12/12)/(1-(1+Debts!$X$12/12)^(-(Debts!$M$12-$A113+1)))),2)-AC113)))</f>
        <v/>
      </c>
      <c r="CL113">
        <f>IF(OR(AP113&lt;=0,Debts!$AC$13=0,$A113&gt;Debts!$M$13),0,MIN(AP113,MAX(0,ROUNDUP(IF(Debts!$X$13=0,(BN112+R113)/(Debts!$M$13-$A113+1),BN112*(Debts!$X$13/12)/(1-(1+Debts!$X$13/12)^(-(Debts!$M$13-$A113+1)))),2)-AD113)))</f>
        <v/>
      </c>
      <c r="CM113">
        <f>IF(OR(AQ113&lt;=0,Debts!$AC$14=0,$A113&gt;Debts!$M$14),0,MIN(AQ113,MAX(0,ROUNDUP(IF(Debts!$X$14=0,(BO112+S113)/(Debts!$M$14-$A113+1),BO112*(Debts!$X$14/12)/(1-(1+Debts!$X$14/12)^(-(Debts!$M$14-$A113+1)))),2)-AE113)))</f>
        <v/>
      </c>
      <c r="CN113">
        <f>IF(OR(AR113&lt;=0,Debts!$AC$15=0,$A113&gt;Debts!$M$15),0,MIN(AR113,MAX(0,ROUNDUP(IF(Debts!$X$15=0,(BP112+T113)/(Debts!$M$15-$A113+1),BP112*(Debts!$X$15/12)/(1-(1+Debts!$X$15/12)^(-(Debts!$M$15-$A113+1)))),2)-AF113)))</f>
        <v/>
      </c>
      <c r="CO113">
        <f>IF(OR(AS113&lt;=0,Debts!$AC$16=0,$A113&gt;Debts!$M$16),0,MIN(AS113,MAX(0,ROUNDUP(IF(Debts!$X$16=0,(BQ112+U113)/(Debts!$M$16-$A113+1),BQ112*(Debts!$X$16/12)/(1-(1+Debts!$X$16/12)^(-(Debts!$M$16-$A113+1)))),2)-AG113)))</f>
        <v/>
      </c>
      <c r="CP113">
        <f>IF(CD113&lt;=0,0,ROUND(MIN(CD113,MAX(0,$F113-SUMPRODUCT(($AT$3:$BE$3&lt;AT$3)*$CD113:$CO113))),2))</f>
        <v/>
      </c>
      <c r="CQ113">
        <f>IF(CE113&lt;=0,0,ROUND(MIN(CE113,MAX(0,$F113-SUMPRODUCT(($AT$3:$BE$3&lt;AU$3)*$CD113:$CO113))),2))</f>
        <v/>
      </c>
      <c r="CR113">
        <f>IF(CF113&lt;=0,0,ROUND(MIN(CF113,MAX(0,$F113-SUMPRODUCT(($AT$3:$BE$3&lt;AV$3)*$CD113:$CO113))),2))</f>
        <v/>
      </c>
      <c r="CS113">
        <f>IF(CG113&lt;=0,0,ROUND(MIN(CG113,MAX(0,$F113-SUMPRODUCT(($AT$3:$BE$3&lt;AW$3)*$CD113:$CO113))),2))</f>
        <v/>
      </c>
      <c r="CT113">
        <f>IF(CH113&lt;=0,0,ROUND(MIN(CH113,MAX(0,$F113-SUMPRODUCT(($AT$3:$BE$3&lt;AX$3)*$CD113:$CO113))),2))</f>
        <v/>
      </c>
      <c r="CU113">
        <f>IF(CI113&lt;=0,0,ROUND(MIN(CI113,MAX(0,$F113-SUMPRODUCT(($AT$3:$BE$3&lt;AY$3)*$CD113:$CO113))),2))</f>
        <v/>
      </c>
      <c r="CV113">
        <f>IF(CJ113&lt;=0,0,ROUND(MIN(CJ113,MAX(0,$F113-SUMPRODUCT(($AT$3:$BE$3&lt;AZ$3)*$CD113:$CO113))),2))</f>
        <v/>
      </c>
      <c r="CW113">
        <f>IF(CK113&lt;=0,0,ROUND(MIN(CK113,MAX(0,$F113-SUMPRODUCT(($AT$3:$BE$3&lt;BA$3)*$CD113:$CO113))),2))</f>
        <v/>
      </c>
      <c r="CX113">
        <f>IF(CL113&lt;=0,0,ROUND(MIN(CL113,MAX(0,$F113-SUMPRODUCT(($AT$3:$BE$3&lt;BB$3)*$CD113:$CO113))),2))</f>
        <v/>
      </c>
      <c r="CY113">
        <f>IF(CM113&lt;=0,0,ROUND(MIN(CM113,MAX(0,$F113-SUMPRODUCT(($AT$3:$BE$3&lt;BC$3)*$CD113:$CO113))),2))</f>
        <v/>
      </c>
      <c r="CZ113">
        <f>IF(CN113&lt;=0,0,ROUND(MIN(CN113,MAX(0,$F113-SUMPRODUCT(($AT$3:$BE$3&lt;BD$3)*$CD113:$CO113))),2))</f>
        <v/>
      </c>
      <c r="DA113">
        <f>IF(CO113&lt;=0,0,ROUND(MIN(CO113,MAX(0,$F113-SUMPRODUCT(($AT$3:$BE$3&lt;BE$3)*$CD113:$CO113))),2))</f>
        <v/>
      </c>
      <c r="DB113">
        <f>ROUND(AH113-CP113,2)</f>
        <v/>
      </c>
      <c r="DC113">
        <f>ROUND(AI113-CQ113,2)</f>
        <v/>
      </c>
      <c r="DD113">
        <f>ROUND(AJ113-CR113,2)</f>
        <v/>
      </c>
      <c r="DE113">
        <f>ROUND(AK113-CS113,2)</f>
        <v/>
      </c>
      <c r="DF113">
        <f>ROUND(AL113-CT113,2)</f>
        <v/>
      </c>
      <c r="DG113">
        <f>ROUND(AM113-CU113,2)</f>
        <v/>
      </c>
      <c r="DH113">
        <f>ROUND(AN113-CV113,2)</f>
        <v/>
      </c>
      <c r="DI113">
        <f>ROUND(AO113-CW113,2)</f>
        <v/>
      </c>
      <c r="DJ113">
        <f>ROUND(AP113-CX113,2)</f>
        <v/>
      </c>
      <c r="DK113">
        <f>ROUND(AQ113-CY113,2)</f>
        <v/>
      </c>
      <c r="DL113">
        <f>ROUND(AR113-CZ113,2)</f>
        <v/>
      </c>
      <c r="DM113">
        <f>ROUND(AS113-DA113,2)</f>
        <v/>
      </c>
      <c r="DN113">
        <f>MAX(0,ROUND($F113-SUM(CP113:DA113),2))</f>
        <v/>
      </c>
    </row>
    <row r="114">
      <c r="A114" t="n">
        <v>109</v>
      </c>
      <c r="B114" s="29">
        <f>Months!B114</f>
        <v/>
      </c>
      <c r="C114">
        <f>Months!C114</f>
        <v/>
      </c>
      <c r="D114">
        <f>Months!D114</f>
        <v/>
      </c>
      <c r="E114">
        <f>SUM(V114:AG114)</f>
        <v/>
      </c>
      <c r="F114">
        <f>MAX(0,ROUND(C114+D114-E114,2))</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f>IF(AH114&lt;=0,0,ROUND(CP114+MIN(DB114,MAX(0,$DN114-SUMPRODUCT((($BR114:$CC114&gt;BR114)+($BR114:$CC114=BR114)*($AT$2:$BE$2&lt;AT$2))*$DB114:$DM114))),2))</f>
        <v/>
      </c>
      <c r="AU114">
        <f>IF(AI114&lt;=0,0,ROUND(CQ114+MIN(DC114,MAX(0,$DN114-SUMPRODUCT((($BR114:$CC114&gt;BS114)+($BR114:$CC114=BS114)*($AT$2:$BE$2&lt;AU$2))*$DB114:$DM114))),2))</f>
        <v/>
      </c>
      <c r="AV114">
        <f>IF(AJ114&lt;=0,0,ROUND(CR114+MIN(DD114,MAX(0,$DN114-SUMPRODUCT((($BR114:$CC114&gt;BT114)+($BR114:$CC114=BT114)*($AT$2:$BE$2&lt;AV$2))*$DB114:$DM114))),2))</f>
        <v/>
      </c>
      <c r="AW114">
        <f>IF(AK114&lt;=0,0,ROUND(CS114+MIN(DE114,MAX(0,$DN114-SUMPRODUCT((($BR114:$CC114&gt;BU114)+($BR114:$CC114=BU114)*($AT$2:$BE$2&lt;AW$2))*$DB114:$DM114))),2))</f>
        <v/>
      </c>
      <c r="AX114">
        <f>IF(AL114&lt;=0,0,ROUND(CT114+MIN(DF114,MAX(0,$DN114-SUMPRODUCT((($BR114:$CC114&gt;BV114)+($BR114:$CC114=BV114)*($AT$2:$BE$2&lt;AX$2))*$DB114:$DM114))),2))</f>
        <v/>
      </c>
      <c r="AY114">
        <f>IF(AM114&lt;=0,0,ROUND(CU114+MIN(DG114,MAX(0,$DN114-SUMPRODUCT((($BR114:$CC114&gt;BW114)+($BR114:$CC114=BW114)*($AT$2:$BE$2&lt;AY$2))*$DB114:$DM114))),2))</f>
        <v/>
      </c>
      <c r="AZ114">
        <f>IF(AN114&lt;=0,0,ROUND(CV114+MIN(DH114,MAX(0,$DN114-SUMPRODUCT((($BR114:$CC114&gt;BX114)+($BR114:$CC114=BX114)*($AT$2:$BE$2&lt;AZ$2))*$DB114:$DM114))),2))</f>
        <v/>
      </c>
      <c r="BA114">
        <f>IF(AO114&lt;=0,0,ROUND(CW114+MIN(DI114,MAX(0,$DN114-SUMPRODUCT((($BR114:$CC114&gt;BY114)+($BR114:$CC114=BY114)*($AT$2:$BE$2&lt;BA$2))*$DB114:$DM114))),2))</f>
        <v/>
      </c>
      <c r="BB114">
        <f>IF(AP114&lt;=0,0,ROUND(CX114+MIN(DJ114,MAX(0,$DN114-SUMPRODUCT((($BR114:$CC114&gt;BZ114)+($BR114:$CC114=BZ114)*($AT$2:$BE$2&lt;BB$2))*$DB114:$DM114))),2))</f>
        <v/>
      </c>
      <c r="BC114">
        <f>IF(AQ114&lt;=0,0,ROUND(CY114+MIN(DK114,MAX(0,$DN114-SUMPRODUCT((($BR114:$CC114&gt;CA114)+($BR114:$CC114=CA114)*($AT$2:$BE$2&lt;BC$2))*$DB114:$DM114))),2))</f>
        <v/>
      </c>
      <c r="BD114">
        <f>IF(AR114&lt;=0,0,ROUND(CZ114+MIN(DL114,MAX(0,$DN114-SUMPRODUCT((($BR114:$CC114&gt;CB114)+($BR114:$CC114=CB114)*($AT$2:$BE$2&lt;BD$2))*$DB114:$DM114))),2))</f>
        <v/>
      </c>
      <c r="BE114">
        <f>IF(AS114&lt;=0,0,ROUND(DA114+MIN(DM114,MAX(0,$DN114-SUMPRODUCT((($BR114:$CC114&gt;CC114)+($BR114:$CC114=CC114)*($AT$2:$BE$2&lt;BE$2))*$DB114:$DM114))),2))</f>
        <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c r="BR114">
        <f>ROUND(IF($A114&lt;=Debts!$M$5,Debts!$X$5,Debts!$Y$5)*100000,0)*1000000+ROUND(Debts!$Y$5*100000,0)</f>
        <v/>
      </c>
      <c r="BS114">
        <f>ROUND(IF($A114&lt;=Debts!$M$6,Debts!$X$6,Debts!$Y$6)*100000,0)*1000000+ROUND(Debts!$Y$6*100000,0)</f>
        <v/>
      </c>
      <c r="BT114">
        <f>ROUND(IF($A114&lt;=Debts!$M$7,Debts!$X$7,Debts!$Y$7)*100000,0)*1000000+ROUND(Debts!$Y$7*100000,0)</f>
        <v/>
      </c>
      <c r="BU114">
        <f>ROUND(IF($A114&lt;=Debts!$M$8,Debts!$X$8,Debts!$Y$8)*100000,0)*1000000+ROUND(Debts!$Y$8*100000,0)</f>
        <v/>
      </c>
      <c r="BV114">
        <f>ROUND(IF($A114&lt;=Debts!$M$9,Debts!$X$9,Debts!$Y$9)*100000,0)*1000000+ROUND(Debts!$Y$9*100000,0)</f>
        <v/>
      </c>
      <c r="BW114">
        <f>ROUND(IF($A114&lt;=Debts!$M$10,Debts!$X$10,Debts!$Y$10)*100000,0)*1000000+ROUND(Debts!$Y$10*100000,0)</f>
        <v/>
      </c>
      <c r="BX114">
        <f>ROUND(IF($A114&lt;=Debts!$M$11,Debts!$X$11,Debts!$Y$11)*100000,0)*1000000+ROUND(Debts!$Y$11*100000,0)</f>
        <v/>
      </c>
      <c r="BY114">
        <f>ROUND(IF($A114&lt;=Debts!$M$12,Debts!$X$12,Debts!$Y$12)*100000,0)*1000000+ROUND(Debts!$Y$12*100000,0)</f>
        <v/>
      </c>
      <c r="BZ114">
        <f>ROUND(IF($A114&lt;=Debts!$M$13,Debts!$X$13,Debts!$Y$13)*100000,0)*1000000+ROUND(Debts!$Y$13*100000,0)</f>
        <v/>
      </c>
      <c r="CA114">
        <f>ROUND(IF($A114&lt;=Debts!$M$14,Debts!$X$14,Debts!$Y$14)*100000,0)*1000000+ROUND(Debts!$Y$14*100000,0)</f>
        <v/>
      </c>
      <c r="CB114">
        <f>ROUND(IF($A114&lt;=Debts!$M$15,Debts!$X$15,Debts!$Y$15)*100000,0)*1000000+ROUND(Debts!$Y$15*100000,0)</f>
        <v/>
      </c>
      <c r="CC114">
        <f>ROUND(IF($A114&lt;=Debts!$M$16,Debts!$X$16,Debts!$Y$16)*100000,0)*1000000+ROUND(Debts!$Y$16*100000,0)</f>
        <v/>
      </c>
      <c r="CD114">
        <f>IF(OR(AH114&lt;=0,Debts!$AC$5=0,$A114&gt;Debts!$M$5),0,MIN(AH114,MAX(0,ROUNDUP(IF(Debts!$X$5=0,(BF113+J114)/(Debts!$M$5-$A114+1),BF113*(Debts!$X$5/12)/(1-(1+Debts!$X$5/12)^(-(Debts!$M$5-$A114+1)))),2)-V114)))</f>
        <v/>
      </c>
      <c r="CE114">
        <f>IF(OR(AI114&lt;=0,Debts!$AC$6=0,$A114&gt;Debts!$M$6),0,MIN(AI114,MAX(0,ROUNDUP(IF(Debts!$X$6=0,(BG113+K114)/(Debts!$M$6-$A114+1),BG113*(Debts!$X$6/12)/(1-(1+Debts!$X$6/12)^(-(Debts!$M$6-$A114+1)))),2)-W114)))</f>
        <v/>
      </c>
      <c r="CF114">
        <f>IF(OR(AJ114&lt;=0,Debts!$AC$7=0,$A114&gt;Debts!$M$7),0,MIN(AJ114,MAX(0,ROUNDUP(IF(Debts!$X$7=0,(BH113+L114)/(Debts!$M$7-$A114+1),BH113*(Debts!$X$7/12)/(1-(1+Debts!$X$7/12)^(-(Debts!$M$7-$A114+1)))),2)-X114)))</f>
        <v/>
      </c>
      <c r="CG114">
        <f>IF(OR(AK114&lt;=0,Debts!$AC$8=0,$A114&gt;Debts!$M$8),0,MIN(AK114,MAX(0,ROUNDUP(IF(Debts!$X$8=0,(BI113+M114)/(Debts!$M$8-$A114+1),BI113*(Debts!$X$8/12)/(1-(1+Debts!$X$8/12)^(-(Debts!$M$8-$A114+1)))),2)-Y114)))</f>
        <v/>
      </c>
      <c r="CH114">
        <f>IF(OR(AL114&lt;=0,Debts!$AC$9=0,$A114&gt;Debts!$M$9),0,MIN(AL114,MAX(0,ROUNDUP(IF(Debts!$X$9=0,(BJ113+N114)/(Debts!$M$9-$A114+1),BJ113*(Debts!$X$9/12)/(1-(1+Debts!$X$9/12)^(-(Debts!$M$9-$A114+1)))),2)-Z114)))</f>
        <v/>
      </c>
      <c r="CI114">
        <f>IF(OR(AM114&lt;=0,Debts!$AC$10=0,$A114&gt;Debts!$M$10),0,MIN(AM114,MAX(0,ROUNDUP(IF(Debts!$X$10=0,(BK113+O114)/(Debts!$M$10-$A114+1),BK113*(Debts!$X$10/12)/(1-(1+Debts!$X$10/12)^(-(Debts!$M$10-$A114+1)))),2)-AA114)))</f>
        <v/>
      </c>
      <c r="CJ114">
        <f>IF(OR(AN114&lt;=0,Debts!$AC$11=0,$A114&gt;Debts!$M$11),0,MIN(AN114,MAX(0,ROUNDUP(IF(Debts!$X$11=0,(BL113+P114)/(Debts!$M$11-$A114+1),BL113*(Debts!$X$11/12)/(1-(1+Debts!$X$11/12)^(-(Debts!$M$11-$A114+1)))),2)-AB114)))</f>
        <v/>
      </c>
      <c r="CK114">
        <f>IF(OR(AO114&lt;=0,Debts!$AC$12=0,$A114&gt;Debts!$M$12),0,MIN(AO114,MAX(0,ROUNDUP(IF(Debts!$X$12=0,(BM113+Q114)/(Debts!$M$12-$A114+1),BM113*(Debts!$X$12/12)/(1-(1+Debts!$X$12/12)^(-(Debts!$M$12-$A114+1)))),2)-AC114)))</f>
        <v/>
      </c>
      <c r="CL114">
        <f>IF(OR(AP114&lt;=0,Debts!$AC$13=0,$A114&gt;Debts!$M$13),0,MIN(AP114,MAX(0,ROUNDUP(IF(Debts!$X$13=0,(BN113+R114)/(Debts!$M$13-$A114+1),BN113*(Debts!$X$13/12)/(1-(1+Debts!$X$13/12)^(-(Debts!$M$13-$A114+1)))),2)-AD114)))</f>
        <v/>
      </c>
      <c r="CM114">
        <f>IF(OR(AQ114&lt;=0,Debts!$AC$14=0,$A114&gt;Debts!$M$14),0,MIN(AQ114,MAX(0,ROUNDUP(IF(Debts!$X$14=0,(BO113+S114)/(Debts!$M$14-$A114+1),BO113*(Debts!$X$14/12)/(1-(1+Debts!$X$14/12)^(-(Debts!$M$14-$A114+1)))),2)-AE114)))</f>
        <v/>
      </c>
      <c r="CN114">
        <f>IF(OR(AR114&lt;=0,Debts!$AC$15=0,$A114&gt;Debts!$M$15),0,MIN(AR114,MAX(0,ROUNDUP(IF(Debts!$X$15=0,(BP113+T114)/(Debts!$M$15-$A114+1),BP113*(Debts!$X$15/12)/(1-(1+Debts!$X$15/12)^(-(Debts!$M$15-$A114+1)))),2)-AF114)))</f>
        <v/>
      </c>
      <c r="CO114">
        <f>IF(OR(AS114&lt;=0,Debts!$AC$16=0,$A114&gt;Debts!$M$16),0,MIN(AS114,MAX(0,ROUNDUP(IF(Debts!$X$16=0,(BQ113+U114)/(Debts!$M$16-$A114+1),BQ113*(Debts!$X$16/12)/(1-(1+Debts!$X$16/12)^(-(Debts!$M$16-$A114+1)))),2)-AG114)))</f>
        <v/>
      </c>
      <c r="CP114">
        <f>IF(CD114&lt;=0,0,ROUND(MIN(CD114,MAX(0,$F114-SUMPRODUCT(($AT$3:$BE$3&lt;AT$3)*$CD114:$CO114))),2))</f>
        <v/>
      </c>
      <c r="CQ114">
        <f>IF(CE114&lt;=0,0,ROUND(MIN(CE114,MAX(0,$F114-SUMPRODUCT(($AT$3:$BE$3&lt;AU$3)*$CD114:$CO114))),2))</f>
        <v/>
      </c>
      <c r="CR114">
        <f>IF(CF114&lt;=0,0,ROUND(MIN(CF114,MAX(0,$F114-SUMPRODUCT(($AT$3:$BE$3&lt;AV$3)*$CD114:$CO114))),2))</f>
        <v/>
      </c>
      <c r="CS114">
        <f>IF(CG114&lt;=0,0,ROUND(MIN(CG114,MAX(0,$F114-SUMPRODUCT(($AT$3:$BE$3&lt;AW$3)*$CD114:$CO114))),2))</f>
        <v/>
      </c>
      <c r="CT114">
        <f>IF(CH114&lt;=0,0,ROUND(MIN(CH114,MAX(0,$F114-SUMPRODUCT(($AT$3:$BE$3&lt;AX$3)*$CD114:$CO114))),2))</f>
        <v/>
      </c>
      <c r="CU114">
        <f>IF(CI114&lt;=0,0,ROUND(MIN(CI114,MAX(0,$F114-SUMPRODUCT(($AT$3:$BE$3&lt;AY$3)*$CD114:$CO114))),2))</f>
        <v/>
      </c>
      <c r="CV114">
        <f>IF(CJ114&lt;=0,0,ROUND(MIN(CJ114,MAX(0,$F114-SUMPRODUCT(($AT$3:$BE$3&lt;AZ$3)*$CD114:$CO114))),2))</f>
        <v/>
      </c>
      <c r="CW114">
        <f>IF(CK114&lt;=0,0,ROUND(MIN(CK114,MAX(0,$F114-SUMPRODUCT(($AT$3:$BE$3&lt;BA$3)*$CD114:$CO114))),2))</f>
        <v/>
      </c>
      <c r="CX114">
        <f>IF(CL114&lt;=0,0,ROUND(MIN(CL114,MAX(0,$F114-SUMPRODUCT(($AT$3:$BE$3&lt;BB$3)*$CD114:$CO114))),2))</f>
        <v/>
      </c>
      <c r="CY114">
        <f>IF(CM114&lt;=0,0,ROUND(MIN(CM114,MAX(0,$F114-SUMPRODUCT(($AT$3:$BE$3&lt;BC$3)*$CD114:$CO114))),2))</f>
        <v/>
      </c>
      <c r="CZ114">
        <f>IF(CN114&lt;=0,0,ROUND(MIN(CN114,MAX(0,$F114-SUMPRODUCT(($AT$3:$BE$3&lt;BD$3)*$CD114:$CO114))),2))</f>
        <v/>
      </c>
      <c r="DA114">
        <f>IF(CO114&lt;=0,0,ROUND(MIN(CO114,MAX(0,$F114-SUMPRODUCT(($AT$3:$BE$3&lt;BE$3)*$CD114:$CO114))),2))</f>
        <v/>
      </c>
      <c r="DB114">
        <f>ROUND(AH114-CP114,2)</f>
        <v/>
      </c>
      <c r="DC114">
        <f>ROUND(AI114-CQ114,2)</f>
        <v/>
      </c>
      <c r="DD114">
        <f>ROUND(AJ114-CR114,2)</f>
        <v/>
      </c>
      <c r="DE114">
        <f>ROUND(AK114-CS114,2)</f>
        <v/>
      </c>
      <c r="DF114">
        <f>ROUND(AL114-CT114,2)</f>
        <v/>
      </c>
      <c r="DG114">
        <f>ROUND(AM114-CU114,2)</f>
        <v/>
      </c>
      <c r="DH114">
        <f>ROUND(AN114-CV114,2)</f>
        <v/>
      </c>
      <c r="DI114">
        <f>ROUND(AO114-CW114,2)</f>
        <v/>
      </c>
      <c r="DJ114">
        <f>ROUND(AP114-CX114,2)</f>
        <v/>
      </c>
      <c r="DK114">
        <f>ROUND(AQ114-CY114,2)</f>
        <v/>
      </c>
      <c r="DL114">
        <f>ROUND(AR114-CZ114,2)</f>
        <v/>
      </c>
      <c r="DM114">
        <f>ROUND(AS114-DA114,2)</f>
        <v/>
      </c>
      <c r="DN114">
        <f>MAX(0,ROUND($F114-SUM(CP114:DA114),2))</f>
        <v/>
      </c>
    </row>
    <row r="115">
      <c r="A115" t="n">
        <v>110</v>
      </c>
      <c r="B115" s="29">
        <f>Months!B115</f>
        <v/>
      </c>
      <c r="C115">
        <f>Months!C115</f>
        <v/>
      </c>
      <c r="D115">
        <f>Months!D115</f>
        <v/>
      </c>
      <c r="E115">
        <f>SUM(V115:AG115)</f>
        <v/>
      </c>
      <c r="F115">
        <f>MAX(0,ROUND(C115+D115-E115,2))</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f>IF(AH115&lt;=0,0,ROUND(CP115+MIN(DB115,MAX(0,$DN115-SUMPRODUCT((($BR115:$CC115&gt;BR115)+($BR115:$CC115=BR115)*($AT$2:$BE$2&lt;AT$2))*$DB115:$DM115))),2))</f>
        <v/>
      </c>
      <c r="AU115">
        <f>IF(AI115&lt;=0,0,ROUND(CQ115+MIN(DC115,MAX(0,$DN115-SUMPRODUCT((($BR115:$CC115&gt;BS115)+($BR115:$CC115=BS115)*($AT$2:$BE$2&lt;AU$2))*$DB115:$DM115))),2))</f>
        <v/>
      </c>
      <c r="AV115">
        <f>IF(AJ115&lt;=0,0,ROUND(CR115+MIN(DD115,MAX(0,$DN115-SUMPRODUCT((($BR115:$CC115&gt;BT115)+($BR115:$CC115=BT115)*($AT$2:$BE$2&lt;AV$2))*$DB115:$DM115))),2))</f>
        <v/>
      </c>
      <c r="AW115">
        <f>IF(AK115&lt;=0,0,ROUND(CS115+MIN(DE115,MAX(0,$DN115-SUMPRODUCT((($BR115:$CC115&gt;BU115)+($BR115:$CC115=BU115)*($AT$2:$BE$2&lt;AW$2))*$DB115:$DM115))),2))</f>
        <v/>
      </c>
      <c r="AX115">
        <f>IF(AL115&lt;=0,0,ROUND(CT115+MIN(DF115,MAX(0,$DN115-SUMPRODUCT((($BR115:$CC115&gt;BV115)+($BR115:$CC115=BV115)*($AT$2:$BE$2&lt;AX$2))*$DB115:$DM115))),2))</f>
        <v/>
      </c>
      <c r="AY115">
        <f>IF(AM115&lt;=0,0,ROUND(CU115+MIN(DG115,MAX(0,$DN115-SUMPRODUCT((($BR115:$CC115&gt;BW115)+($BR115:$CC115=BW115)*($AT$2:$BE$2&lt;AY$2))*$DB115:$DM115))),2))</f>
        <v/>
      </c>
      <c r="AZ115">
        <f>IF(AN115&lt;=0,0,ROUND(CV115+MIN(DH115,MAX(0,$DN115-SUMPRODUCT((($BR115:$CC115&gt;BX115)+($BR115:$CC115=BX115)*($AT$2:$BE$2&lt;AZ$2))*$DB115:$DM115))),2))</f>
        <v/>
      </c>
      <c r="BA115">
        <f>IF(AO115&lt;=0,0,ROUND(CW115+MIN(DI115,MAX(0,$DN115-SUMPRODUCT((($BR115:$CC115&gt;BY115)+($BR115:$CC115=BY115)*($AT$2:$BE$2&lt;BA$2))*$DB115:$DM115))),2))</f>
        <v/>
      </c>
      <c r="BB115">
        <f>IF(AP115&lt;=0,0,ROUND(CX115+MIN(DJ115,MAX(0,$DN115-SUMPRODUCT((($BR115:$CC115&gt;BZ115)+($BR115:$CC115=BZ115)*($AT$2:$BE$2&lt;BB$2))*$DB115:$DM115))),2))</f>
        <v/>
      </c>
      <c r="BC115">
        <f>IF(AQ115&lt;=0,0,ROUND(CY115+MIN(DK115,MAX(0,$DN115-SUMPRODUCT((($BR115:$CC115&gt;CA115)+($BR115:$CC115=CA115)*($AT$2:$BE$2&lt;BC$2))*$DB115:$DM115))),2))</f>
        <v/>
      </c>
      <c r="BD115">
        <f>IF(AR115&lt;=0,0,ROUND(CZ115+MIN(DL115,MAX(0,$DN115-SUMPRODUCT((($BR115:$CC115&gt;CB115)+($BR115:$CC115=CB115)*($AT$2:$BE$2&lt;BD$2))*$DB115:$DM115))),2))</f>
        <v/>
      </c>
      <c r="BE115">
        <f>IF(AS115&lt;=0,0,ROUND(DA115+MIN(DM115,MAX(0,$DN115-SUMPRODUCT((($BR115:$CC115&gt;CC115)+($BR115:$CC115=CC115)*($AT$2:$BE$2&lt;BE$2))*$DB115:$DM115))),2))</f>
        <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c r="BR115">
        <f>ROUND(IF($A115&lt;=Debts!$M$5,Debts!$X$5,Debts!$Y$5)*100000,0)*1000000+ROUND(Debts!$Y$5*100000,0)</f>
        <v/>
      </c>
      <c r="BS115">
        <f>ROUND(IF($A115&lt;=Debts!$M$6,Debts!$X$6,Debts!$Y$6)*100000,0)*1000000+ROUND(Debts!$Y$6*100000,0)</f>
        <v/>
      </c>
      <c r="BT115">
        <f>ROUND(IF($A115&lt;=Debts!$M$7,Debts!$X$7,Debts!$Y$7)*100000,0)*1000000+ROUND(Debts!$Y$7*100000,0)</f>
        <v/>
      </c>
      <c r="BU115">
        <f>ROUND(IF($A115&lt;=Debts!$M$8,Debts!$X$8,Debts!$Y$8)*100000,0)*1000000+ROUND(Debts!$Y$8*100000,0)</f>
        <v/>
      </c>
      <c r="BV115">
        <f>ROUND(IF($A115&lt;=Debts!$M$9,Debts!$X$9,Debts!$Y$9)*100000,0)*1000000+ROUND(Debts!$Y$9*100000,0)</f>
        <v/>
      </c>
      <c r="BW115">
        <f>ROUND(IF($A115&lt;=Debts!$M$10,Debts!$X$10,Debts!$Y$10)*100000,0)*1000000+ROUND(Debts!$Y$10*100000,0)</f>
        <v/>
      </c>
      <c r="BX115">
        <f>ROUND(IF($A115&lt;=Debts!$M$11,Debts!$X$11,Debts!$Y$11)*100000,0)*1000000+ROUND(Debts!$Y$11*100000,0)</f>
        <v/>
      </c>
      <c r="BY115">
        <f>ROUND(IF($A115&lt;=Debts!$M$12,Debts!$X$12,Debts!$Y$12)*100000,0)*1000000+ROUND(Debts!$Y$12*100000,0)</f>
        <v/>
      </c>
      <c r="BZ115">
        <f>ROUND(IF($A115&lt;=Debts!$M$13,Debts!$X$13,Debts!$Y$13)*100000,0)*1000000+ROUND(Debts!$Y$13*100000,0)</f>
        <v/>
      </c>
      <c r="CA115">
        <f>ROUND(IF($A115&lt;=Debts!$M$14,Debts!$X$14,Debts!$Y$14)*100000,0)*1000000+ROUND(Debts!$Y$14*100000,0)</f>
        <v/>
      </c>
      <c r="CB115">
        <f>ROUND(IF($A115&lt;=Debts!$M$15,Debts!$X$15,Debts!$Y$15)*100000,0)*1000000+ROUND(Debts!$Y$15*100000,0)</f>
        <v/>
      </c>
      <c r="CC115">
        <f>ROUND(IF($A115&lt;=Debts!$M$16,Debts!$X$16,Debts!$Y$16)*100000,0)*1000000+ROUND(Debts!$Y$16*100000,0)</f>
        <v/>
      </c>
      <c r="CD115">
        <f>IF(OR(AH115&lt;=0,Debts!$AC$5=0,$A115&gt;Debts!$M$5),0,MIN(AH115,MAX(0,ROUNDUP(IF(Debts!$X$5=0,(BF114+J115)/(Debts!$M$5-$A115+1),BF114*(Debts!$X$5/12)/(1-(1+Debts!$X$5/12)^(-(Debts!$M$5-$A115+1)))),2)-V115)))</f>
        <v/>
      </c>
      <c r="CE115">
        <f>IF(OR(AI115&lt;=0,Debts!$AC$6=0,$A115&gt;Debts!$M$6),0,MIN(AI115,MAX(0,ROUNDUP(IF(Debts!$X$6=0,(BG114+K115)/(Debts!$M$6-$A115+1),BG114*(Debts!$X$6/12)/(1-(1+Debts!$X$6/12)^(-(Debts!$M$6-$A115+1)))),2)-W115)))</f>
        <v/>
      </c>
      <c r="CF115">
        <f>IF(OR(AJ115&lt;=0,Debts!$AC$7=0,$A115&gt;Debts!$M$7),0,MIN(AJ115,MAX(0,ROUNDUP(IF(Debts!$X$7=0,(BH114+L115)/(Debts!$M$7-$A115+1),BH114*(Debts!$X$7/12)/(1-(1+Debts!$X$7/12)^(-(Debts!$M$7-$A115+1)))),2)-X115)))</f>
        <v/>
      </c>
      <c r="CG115">
        <f>IF(OR(AK115&lt;=0,Debts!$AC$8=0,$A115&gt;Debts!$M$8),0,MIN(AK115,MAX(0,ROUNDUP(IF(Debts!$X$8=0,(BI114+M115)/(Debts!$M$8-$A115+1),BI114*(Debts!$X$8/12)/(1-(1+Debts!$X$8/12)^(-(Debts!$M$8-$A115+1)))),2)-Y115)))</f>
        <v/>
      </c>
      <c r="CH115">
        <f>IF(OR(AL115&lt;=0,Debts!$AC$9=0,$A115&gt;Debts!$M$9),0,MIN(AL115,MAX(0,ROUNDUP(IF(Debts!$X$9=0,(BJ114+N115)/(Debts!$M$9-$A115+1),BJ114*(Debts!$X$9/12)/(1-(1+Debts!$X$9/12)^(-(Debts!$M$9-$A115+1)))),2)-Z115)))</f>
        <v/>
      </c>
      <c r="CI115">
        <f>IF(OR(AM115&lt;=0,Debts!$AC$10=0,$A115&gt;Debts!$M$10),0,MIN(AM115,MAX(0,ROUNDUP(IF(Debts!$X$10=0,(BK114+O115)/(Debts!$M$10-$A115+1),BK114*(Debts!$X$10/12)/(1-(1+Debts!$X$10/12)^(-(Debts!$M$10-$A115+1)))),2)-AA115)))</f>
        <v/>
      </c>
      <c r="CJ115">
        <f>IF(OR(AN115&lt;=0,Debts!$AC$11=0,$A115&gt;Debts!$M$11),0,MIN(AN115,MAX(0,ROUNDUP(IF(Debts!$X$11=0,(BL114+P115)/(Debts!$M$11-$A115+1),BL114*(Debts!$X$11/12)/(1-(1+Debts!$X$11/12)^(-(Debts!$M$11-$A115+1)))),2)-AB115)))</f>
        <v/>
      </c>
      <c r="CK115">
        <f>IF(OR(AO115&lt;=0,Debts!$AC$12=0,$A115&gt;Debts!$M$12),0,MIN(AO115,MAX(0,ROUNDUP(IF(Debts!$X$12=0,(BM114+Q115)/(Debts!$M$12-$A115+1),BM114*(Debts!$X$12/12)/(1-(1+Debts!$X$12/12)^(-(Debts!$M$12-$A115+1)))),2)-AC115)))</f>
        <v/>
      </c>
      <c r="CL115">
        <f>IF(OR(AP115&lt;=0,Debts!$AC$13=0,$A115&gt;Debts!$M$13),0,MIN(AP115,MAX(0,ROUNDUP(IF(Debts!$X$13=0,(BN114+R115)/(Debts!$M$13-$A115+1),BN114*(Debts!$X$13/12)/(1-(1+Debts!$X$13/12)^(-(Debts!$M$13-$A115+1)))),2)-AD115)))</f>
        <v/>
      </c>
      <c r="CM115">
        <f>IF(OR(AQ115&lt;=0,Debts!$AC$14=0,$A115&gt;Debts!$M$14),0,MIN(AQ115,MAX(0,ROUNDUP(IF(Debts!$X$14=0,(BO114+S115)/(Debts!$M$14-$A115+1),BO114*(Debts!$X$14/12)/(1-(1+Debts!$X$14/12)^(-(Debts!$M$14-$A115+1)))),2)-AE115)))</f>
        <v/>
      </c>
      <c r="CN115">
        <f>IF(OR(AR115&lt;=0,Debts!$AC$15=0,$A115&gt;Debts!$M$15),0,MIN(AR115,MAX(0,ROUNDUP(IF(Debts!$X$15=0,(BP114+T115)/(Debts!$M$15-$A115+1),BP114*(Debts!$X$15/12)/(1-(1+Debts!$X$15/12)^(-(Debts!$M$15-$A115+1)))),2)-AF115)))</f>
        <v/>
      </c>
      <c r="CO115">
        <f>IF(OR(AS115&lt;=0,Debts!$AC$16=0,$A115&gt;Debts!$M$16),0,MIN(AS115,MAX(0,ROUNDUP(IF(Debts!$X$16=0,(BQ114+U115)/(Debts!$M$16-$A115+1),BQ114*(Debts!$X$16/12)/(1-(1+Debts!$X$16/12)^(-(Debts!$M$16-$A115+1)))),2)-AG115)))</f>
        <v/>
      </c>
      <c r="CP115">
        <f>IF(CD115&lt;=0,0,ROUND(MIN(CD115,MAX(0,$F115-SUMPRODUCT(($AT$3:$BE$3&lt;AT$3)*$CD115:$CO115))),2))</f>
        <v/>
      </c>
      <c r="CQ115">
        <f>IF(CE115&lt;=0,0,ROUND(MIN(CE115,MAX(0,$F115-SUMPRODUCT(($AT$3:$BE$3&lt;AU$3)*$CD115:$CO115))),2))</f>
        <v/>
      </c>
      <c r="CR115">
        <f>IF(CF115&lt;=0,0,ROUND(MIN(CF115,MAX(0,$F115-SUMPRODUCT(($AT$3:$BE$3&lt;AV$3)*$CD115:$CO115))),2))</f>
        <v/>
      </c>
      <c r="CS115">
        <f>IF(CG115&lt;=0,0,ROUND(MIN(CG115,MAX(0,$F115-SUMPRODUCT(($AT$3:$BE$3&lt;AW$3)*$CD115:$CO115))),2))</f>
        <v/>
      </c>
      <c r="CT115">
        <f>IF(CH115&lt;=0,0,ROUND(MIN(CH115,MAX(0,$F115-SUMPRODUCT(($AT$3:$BE$3&lt;AX$3)*$CD115:$CO115))),2))</f>
        <v/>
      </c>
      <c r="CU115">
        <f>IF(CI115&lt;=0,0,ROUND(MIN(CI115,MAX(0,$F115-SUMPRODUCT(($AT$3:$BE$3&lt;AY$3)*$CD115:$CO115))),2))</f>
        <v/>
      </c>
      <c r="CV115">
        <f>IF(CJ115&lt;=0,0,ROUND(MIN(CJ115,MAX(0,$F115-SUMPRODUCT(($AT$3:$BE$3&lt;AZ$3)*$CD115:$CO115))),2))</f>
        <v/>
      </c>
      <c r="CW115">
        <f>IF(CK115&lt;=0,0,ROUND(MIN(CK115,MAX(0,$F115-SUMPRODUCT(($AT$3:$BE$3&lt;BA$3)*$CD115:$CO115))),2))</f>
        <v/>
      </c>
      <c r="CX115">
        <f>IF(CL115&lt;=0,0,ROUND(MIN(CL115,MAX(0,$F115-SUMPRODUCT(($AT$3:$BE$3&lt;BB$3)*$CD115:$CO115))),2))</f>
        <v/>
      </c>
      <c r="CY115">
        <f>IF(CM115&lt;=0,0,ROUND(MIN(CM115,MAX(0,$F115-SUMPRODUCT(($AT$3:$BE$3&lt;BC$3)*$CD115:$CO115))),2))</f>
        <v/>
      </c>
      <c r="CZ115">
        <f>IF(CN115&lt;=0,0,ROUND(MIN(CN115,MAX(0,$F115-SUMPRODUCT(($AT$3:$BE$3&lt;BD$3)*$CD115:$CO115))),2))</f>
        <v/>
      </c>
      <c r="DA115">
        <f>IF(CO115&lt;=0,0,ROUND(MIN(CO115,MAX(0,$F115-SUMPRODUCT(($AT$3:$BE$3&lt;BE$3)*$CD115:$CO115))),2))</f>
        <v/>
      </c>
      <c r="DB115">
        <f>ROUND(AH115-CP115,2)</f>
        <v/>
      </c>
      <c r="DC115">
        <f>ROUND(AI115-CQ115,2)</f>
        <v/>
      </c>
      <c r="DD115">
        <f>ROUND(AJ115-CR115,2)</f>
        <v/>
      </c>
      <c r="DE115">
        <f>ROUND(AK115-CS115,2)</f>
        <v/>
      </c>
      <c r="DF115">
        <f>ROUND(AL115-CT115,2)</f>
        <v/>
      </c>
      <c r="DG115">
        <f>ROUND(AM115-CU115,2)</f>
        <v/>
      </c>
      <c r="DH115">
        <f>ROUND(AN115-CV115,2)</f>
        <v/>
      </c>
      <c r="DI115">
        <f>ROUND(AO115-CW115,2)</f>
        <v/>
      </c>
      <c r="DJ115">
        <f>ROUND(AP115-CX115,2)</f>
        <v/>
      </c>
      <c r="DK115">
        <f>ROUND(AQ115-CY115,2)</f>
        <v/>
      </c>
      <c r="DL115">
        <f>ROUND(AR115-CZ115,2)</f>
        <v/>
      </c>
      <c r="DM115">
        <f>ROUND(AS115-DA115,2)</f>
        <v/>
      </c>
      <c r="DN115">
        <f>MAX(0,ROUND($F115-SUM(CP115:DA115),2))</f>
        <v/>
      </c>
    </row>
    <row r="116">
      <c r="A116" t="n">
        <v>111</v>
      </c>
      <c r="B116" s="29">
        <f>Months!B116</f>
        <v/>
      </c>
      <c r="C116">
        <f>Months!C116</f>
        <v/>
      </c>
      <c r="D116">
        <f>Months!D116</f>
        <v/>
      </c>
      <c r="E116">
        <f>SUM(V116:AG116)</f>
        <v/>
      </c>
      <c r="F116">
        <f>MAX(0,ROUND(C116+D116-E116,2))</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f>IF(AH116&lt;=0,0,ROUND(CP116+MIN(DB116,MAX(0,$DN116-SUMPRODUCT((($BR116:$CC116&gt;BR116)+($BR116:$CC116=BR116)*($AT$2:$BE$2&lt;AT$2))*$DB116:$DM116))),2))</f>
        <v/>
      </c>
      <c r="AU116">
        <f>IF(AI116&lt;=0,0,ROUND(CQ116+MIN(DC116,MAX(0,$DN116-SUMPRODUCT((($BR116:$CC116&gt;BS116)+($BR116:$CC116=BS116)*($AT$2:$BE$2&lt;AU$2))*$DB116:$DM116))),2))</f>
        <v/>
      </c>
      <c r="AV116">
        <f>IF(AJ116&lt;=0,0,ROUND(CR116+MIN(DD116,MAX(0,$DN116-SUMPRODUCT((($BR116:$CC116&gt;BT116)+($BR116:$CC116=BT116)*($AT$2:$BE$2&lt;AV$2))*$DB116:$DM116))),2))</f>
        <v/>
      </c>
      <c r="AW116">
        <f>IF(AK116&lt;=0,0,ROUND(CS116+MIN(DE116,MAX(0,$DN116-SUMPRODUCT((($BR116:$CC116&gt;BU116)+($BR116:$CC116=BU116)*($AT$2:$BE$2&lt;AW$2))*$DB116:$DM116))),2))</f>
        <v/>
      </c>
      <c r="AX116">
        <f>IF(AL116&lt;=0,0,ROUND(CT116+MIN(DF116,MAX(0,$DN116-SUMPRODUCT((($BR116:$CC116&gt;BV116)+($BR116:$CC116=BV116)*($AT$2:$BE$2&lt;AX$2))*$DB116:$DM116))),2))</f>
        <v/>
      </c>
      <c r="AY116">
        <f>IF(AM116&lt;=0,0,ROUND(CU116+MIN(DG116,MAX(0,$DN116-SUMPRODUCT((($BR116:$CC116&gt;BW116)+($BR116:$CC116=BW116)*($AT$2:$BE$2&lt;AY$2))*$DB116:$DM116))),2))</f>
        <v/>
      </c>
      <c r="AZ116">
        <f>IF(AN116&lt;=0,0,ROUND(CV116+MIN(DH116,MAX(0,$DN116-SUMPRODUCT((($BR116:$CC116&gt;BX116)+($BR116:$CC116=BX116)*($AT$2:$BE$2&lt;AZ$2))*$DB116:$DM116))),2))</f>
        <v/>
      </c>
      <c r="BA116">
        <f>IF(AO116&lt;=0,0,ROUND(CW116+MIN(DI116,MAX(0,$DN116-SUMPRODUCT((($BR116:$CC116&gt;BY116)+($BR116:$CC116=BY116)*($AT$2:$BE$2&lt;BA$2))*$DB116:$DM116))),2))</f>
        <v/>
      </c>
      <c r="BB116">
        <f>IF(AP116&lt;=0,0,ROUND(CX116+MIN(DJ116,MAX(0,$DN116-SUMPRODUCT((($BR116:$CC116&gt;BZ116)+($BR116:$CC116=BZ116)*($AT$2:$BE$2&lt;BB$2))*$DB116:$DM116))),2))</f>
        <v/>
      </c>
      <c r="BC116">
        <f>IF(AQ116&lt;=0,0,ROUND(CY116+MIN(DK116,MAX(0,$DN116-SUMPRODUCT((($BR116:$CC116&gt;CA116)+($BR116:$CC116=CA116)*($AT$2:$BE$2&lt;BC$2))*$DB116:$DM116))),2))</f>
        <v/>
      </c>
      <c r="BD116">
        <f>IF(AR116&lt;=0,0,ROUND(CZ116+MIN(DL116,MAX(0,$DN116-SUMPRODUCT((($BR116:$CC116&gt;CB116)+($BR116:$CC116=CB116)*($AT$2:$BE$2&lt;BD$2))*$DB116:$DM116))),2))</f>
        <v/>
      </c>
      <c r="BE116">
        <f>IF(AS116&lt;=0,0,ROUND(DA116+MIN(DM116,MAX(0,$DN116-SUMPRODUCT((($BR116:$CC116&gt;CC116)+($BR116:$CC116=CC116)*($AT$2:$BE$2&lt;BE$2))*$DB116:$DM116))),2))</f>
        <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c r="BR116">
        <f>ROUND(IF($A116&lt;=Debts!$M$5,Debts!$X$5,Debts!$Y$5)*100000,0)*1000000+ROUND(Debts!$Y$5*100000,0)</f>
        <v/>
      </c>
      <c r="BS116">
        <f>ROUND(IF($A116&lt;=Debts!$M$6,Debts!$X$6,Debts!$Y$6)*100000,0)*1000000+ROUND(Debts!$Y$6*100000,0)</f>
        <v/>
      </c>
      <c r="BT116">
        <f>ROUND(IF($A116&lt;=Debts!$M$7,Debts!$X$7,Debts!$Y$7)*100000,0)*1000000+ROUND(Debts!$Y$7*100000,0)</f>
        <v/>
      </c>
      <c r="BU116">
        <f>ROUND(IF($A116&lt;=Debts!$M$8,Debts!$X$8,Debts!$Y$8)*100000,0)*1000000+ROUND(Debts!$Y$8*100000,0)</f>
        <v/>
      </c>
      <c r="BV116">
        <f>ROUND(IF($A116&lt;=Debts!$M$9,Debts!$X$9,Debts!$Y$9)*100000,0)*1000000+ROUND(Debts!$Y$9*100000,0)</f>
        <v/>
      </c>
      <c r="BW116">
        <f>ROUND(IF($A116&lt;=Debts!$M$10,Debts!$X$10,Debts!$Y$10)*100000,0)*1000000+ROUND(Debts!$Y$10*100000,0)</f>
        <v/>
      </c>
      <c r="BX116">
        <f>ROUND(IF($A116&lt;=Debts!$M$11,Debts!$X$11,Debts!$Y$11)*100000,0)*1000000+ROUND(Debts!$Y$11*100000,0)</f>
        <v/>
      </c>
      <c r="BY116">
        <f>ROUND(IF($A116&lt;=Debts!$M$12,Debts!$X$12,Debts!$Y$12)*100000,0)*1000000+ROUND(Debts!$Y$12*100000,0)</f>
        <v/>
      </c>
      <c r="BZ116">
        <f>ROUND(IF($A116&lt;=Debts!$M$13,Debts!$X$13,Debts!$Y$13)*100000,0)*1000000+ROUND(Debts!$Y$13*100000,0)</f>
        <v/>
      </c>
      <c r="CA116">
        <f>ROUND(IF($A116&lt;=Debts!$M$14,Debts!$X$14,Debts!$Y$14)*100000,0)*1000000+ROUND(Debts!$Y$14*100000,0)</f>
        <v/>
      </c>
      <c r="CB116">
        <f>ROUND(IF($A116&lt;=Debts!$M$15,Debts!$X$15,Debts!$Y$15)*100000,0)*1000000+ROUND(Debts!$Y$15*100000,0)</f>
        <v/>
      </c>
      <c r="CC116">
        <f>ROUND(IF($A116&lt;=Debts!$M$16,Debts!$X$16,Debts!$Y$16)*100000,0)*1000000+ROUND(Debts!$Y$16*100000,0)</f>
        <v/>
      </c>
      <c r="CD116">
        <f>IF(OR(AH116&lt;=0,Debts!$AC$5=0,$A116&gt;Debts!$M$5),0,MIN(AH116,MAX(0,ROUNDUP(IF(Debts!$X$5=0,(BF115+J116)/(Debts!$M$5-$A116+1),BF115*(Debts!$X$5/12)/(1-(1+Debts!$X$5/12)^(-(Debts!$M$5-$A116+1)))),2)-V116)))</f>
        <v/>
      </c>
      <c r="CE116">
        <f>IF(OR(AI116&lt;=0,Debts!$AC$6=0,$A116&gt;Debts!$M$6),0,MIN(AI116,MAX(0,ROUNDUP(IF(Debts!$X$6=0,(BG115+K116)/(Debts!$M$6-$A116+1),BG115*(Debts!$X$6/12)/(1-(1+Debts!$X$6/12)^(-(Debts!$M$6-$A116+1)))),2)-W116)))</f>
        <v/>
      </c>
      <c r="CF116">
        <f>IF(OR(AJ116&lt;=0,Debts!$AC$7=0,$A116&gt;Debts!$M$7),0,MIN(AJ116,MAX(0,ROUNDUP(IF(Debts!$X$7=0,(BH115+L116)/(Debts!$M$7-$A116+1),BH115*(Debts!$X$7/12)/(1-(1+Debts!$X$7/12)^(-(Debts!$M$7-$A116+1)))),2)-X116)))</f>
        <v/>
      </c>
      <c r="CG116">
        <f>IF(OR(AK116&lt;=0,Debts!$AC$8=0,$A116&gt;Debts!$M$8),0,MIN(AK116,MAX(0,ROUNDUP(IF(Debts!$X$8=0,(BI115+M116)/(Debts!$M$8-$A116+1),BI115*(Debts!$X$8/12)/(1-(1+Debts!$X$8/12)^(-(Debts!$M$8-$A116+1)))),2)-Y116)))</f>
        <v/>
      </c>
      <c r="CH116">
        <f>IF(OR(AL116&lt;=0,Debts!$AC$9=0,$A116&gt;Debts!$M$9),0,MIN(AL116,MAX(0,ROUNDUP(IF(Debts!$X$9=0,(BJ115+N116)/(Debts!$M$9-$A116+1),BJ115*(Debts!$X$9/12)/(1-(1+Debts!$X$9/12)^(-(Debts!$M$9-$A116+1)))),2)-Z116)))</f>
        <v/>
      </c>
      <c r="CI116">
        <f>IF(OR(AM116&lt;=0,Debts!$AC$10=0,$A116&gt;Debts!$M$10),0,MIN(AM116,MAX(0,ROUNDUP(IF(Debts!$X$10=0,(BK115+O116)/(Debts!$M$10-$A116+1),BK115*(Debts!$X$10/12)/(1-(1+Debts!$X$10/12)^(-(Debts!$M$10-$A116+1)))),2)-AA116)))</f>
        <v/>
      </c>
      <c r="CJ116">
        <f>IF(OR(AN116&lt;=0,Debts!$AC$11=0,$A116&gt;Debts!$M$11),0,MIN(AN116,MAX(0,ROUNDUP(IF(Debts!$X$11=0,(BL115+P116)/(Debts!$M$11-$A116+1),BL115*(Debts!$X$11/12)/(1-(1+Debts!$X$11/12)^(-(Debts!$M$11-$A116+1)))),2)-AB116)))</f>
        <v/>
      </c>
      <c r="CK116">
        <f>IF(OR(AO116&lt;=0,Debts!$AC$12=0,$A116&gt;Debts!$M$12),0,MIN(AO116,MAX(0,ROUNDUP(IF(Debts!$X$12=0,(BM115+Q116)/(Debts!$M$12-$A116+1),BM115*(Debts!$X$12/12)/(1-(1+Debts!$X$12/12)^(-(Debts!$M$12-$A116+1)))),2)-AC116)))</f>
        <v/>
      </c>
      <c r="CL116">
        <f>IF(OR(AP116&lt;=0,Debts!$AC$13=0,$A116&gt;Debts!$M$13),0,MIN(AP116,MAX(0,ROUNDUP(IF(Debts!$X$13=0,(BN115+R116)/(Debts!$M$13-$A116+1),BN115*(Debts!$X$13/12)/(1-(1+Debts!$X$13/12)^(-(Debts!$M$13-$A116+1)))),2)-AD116)))</f>
        <v/>
      </c>
      <c r="CM116">
        <f>IF(OR(AQ116&lt;=0,Debts!$AC$14=0,$A116&gt;Debts!$M$14),0,MIN(AQ116,MAX(0,ROUNDUP(IF(Debts!$X$14=0,(BO115+S116)/(Debts!$M$14-$A116+1),BO115*(Debts!$X$14/12)/(1-(1+Debts!$X$14/12)^(-(Debts!$M$14-$A116+1)))),2)-AE116)))</f>
        <v/>
      </c>
      <c r="CN116">
        <f>IF(OR(AR116&lt;=0,Debts!$AC$15=0,$A116&gt;Debts!$M$15),0,MIN(AR116,MAX(0,ROUNDUP(IF(Debts!$X$15=0,(BP115+T116)/(Debts!$M$15-$A116+1),BP115*(Debts!$X$15/12)/(1-(1+Debts!$X$15/12)^(-(Debts!$M$15-$A116+1)))),2)-AF116)))</f>
        <v/>
      </c>
      <c r="CO116">
        <f>IF(OR(AS116&lt;=0,Debts!$AC$16=0,$A116&gt;Debts!$M$16),0,MIN(AS116,MAX(0,ROUNDUP(IF(Debts!$X$16=0,(BQ115+U116)/(Debts!$M$16-$A116+1),BQ115*(Debts!$X$16/12)/(1-(1+Debts!$X$16/12)^(-(Debts!$M$16-$A116+1)))),2)-AG116)))</f>
        <v/>
      </c>
      <c r="CP116">
        <f>IF(CD116&lt;=0,0,ROUND(MIN(CD116,MAX(0,$F116-SUMPRODUCT(($AT$3:$BE$3&lt;AT$3)*$CD116:$CO116))),2))</f>
        <v/>
      </c>
      <c r="CQ116">
        <f>IF(CE116&lt;=0,0,ROUND(MIN(CE116,MAX(0,$F116-SUMPRODUCT(($AT$3:$BE$3&lt;AU$3)*$CD116:$CO116))),2))</f>
        <v/>
      </c>
      <c r="CR116">
        <f>IF(CF116&lt;=0,0,ROUND(MIN(CF116,MAX(0,$F116-SUMPRODUCT(($AT$3:$BE$3&lt;AV$3)*$CD116:$CO116))),2))</f>
        <v/>
      </c>
      <c r="CS116">
        <f>IF(CG116&lt;=0,0,ROUND(MIN(CG116,MAX(0,$F116-SUMPRODUCT(($AT$3:$BE$3&lt;AW$3)*$CD116:$CO116))),2))</f>
        <v/>
      </c>
      <c r="CT116">
        <f>IF(CH116&lt;=0,0,ROUND(MIN(CH116,MAX(0,$F116-SUMPRODUCT(($AT$3:$BE$3&lt;AX$3)*$CD116:$CO116))),2))</f>
        <v/>
      </c>
      <c r="CU116">
        <f>IF(CI116&lt;=0,0,ROUND(MIN(CI116,MAX(0,$F116-SUMPRODUCT(($AT$3:$BE$3&lt;AY$3)*$CD116:$CO116))),2))</f>
        <v/>
      </c>
      <c r="CV116">
        <f>IF(CJ116&lt;=0,0,ROUND(MIN(CJ116,MAX(0,$F116-SUMPRODUCT(($AT$3:$BE$3&lt;AZ$3)*$CD116:$CO116))),2))</f>
        <v/>
      </c>
      <c r="CW116">
        <f>IF(CK116&lt;=0,0,ROUND(MIN(CK116,MAX(0,$F116-SUMPRODUCT(($AT$3:$BE$3&lt;BA$3)*$CD116:$CO116))),2))</f>
        <v/>
      </c>
      <c r="CX116">
        <f>IF(CL116&lt;=0,0,ROUND(MIN(CL116,MAX(0,$F116-SUMPRODUCT(($AT$3:$BE$3&lt;BB$3)*$CD116:$CO116))),2))</f>
        <v/>
      </c>
      <c r="CY116">
        <f>IF(CM116&lt;=0,0,ROUND(MIN(CM116,MAX(0,$F116-SUMPRODUCT(($AT$3:$BE$3&lt;BC$3)*$CD116:$CO116))),2))</f>
        <v/>
      </c>
      <c r="CZ116">
        <f>IF(CN116&lt;=0,0,ROUND(MIN(CN116,MAX(0,$F116-SUMPRODUCT(($AT$3:$BE$3&lt;BD$3)*$CD116:$CO116))),2))</f>
        <v/>
      </c>
      <c r="DA116">
        <f>IF(CO116&lt;=0,0,ROUND(MIN(CO116,MAX(0,$F116-SUMPRODUCT(($AT$3:$BE$3&lt;BE$3)*$CD116:$CO116))),2))</f>
        <v/>
      </c>
      <c r="DB116">
        <f>ROUND(AH116-CP116,2)</f>
        <v/>
      </c>
      <c r="DC116">
        <f>ROUND(AI116-CQ116,2)</f>
        <v/>
      </c>
      <c r="DD116">
        <f>ROUND(AJ116-CR116,2)</f>
        <v/>
      </c>
      <c r="DE116">
        <f>ROUND(AK116-CS116,2)</f>
        <v/>
      </c>
      <c r="DF116">
        <f>ROUND(AL116-CT116,2)</f>
        <v/>
      </c>
      <c r="DG116">
        <f>ROUND(AM116-CU116,2)</f>
        <v/>
      </c>
      <c r="DH116">
        <f>ROUND(AN116-CV116,2)</f>
        <v/>
      </c>
      <c r="DI116">
        <f>ROUND(AO116-CW116,2)</f>
        <v/>
      </c>
      <c r="DJ116">
        <f>ROUND(AP116-CX116,2)</f>
        <v/>
      </c>
      <c r="DK116">
        <f>ROUND(AQ116-CY116,2)</f>
        <v/>
      </c>
      <c r="DL116">
        <f>ROUND(AR116-CZ116,2)</f>
        <v/>
      </c>
      <c r="DM116">
        <f>ROUND(AS116-DA116,2)</f>
        <v/>
      </c>
      <c r="DN116">
        <f>MAX(0,ROUND($F116-SUM(CP116:DA116),2))</f>
        <v/>
      </c>
    </row>
    <row r="117">
      <c r="A117" t="n">
        <v>112</v>
      </c>
      <c r="B117" s="29">
        <f>Months!B117</f>
        <v/>
      </c>
      <c r="C117">
        <f>Months!C117</f>
        <v/>
      </c>
      <c r="D117">
        <f>Months!D117</f>
        <v/>
      </c>
      <c r="E117">
        <f>SUM(V117:AG117)</f>
        <v/>
      </c>
      <c r="F117">
        <f>MAX(0,ROUND(C117+D117-E117,2))</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f>IF(AH117&lt;=0,0,ROUND(CP117+MIN(DB117,MAX(0,$DN117-SUMPRODUCT((($BR117:$CC117&gt;BR117)+($BR117:$CC117=BR117)*($AT$2:$BE$2&lt;AT$2))*$DB117:$DM117))),2))</f>
        <v/>
      </c>
      <c r="AU117">
        <f>IF(AI117&lt;=0,0,ROUND(CQ117+MIN(DC117,MAX(0,$DN117-SUMPRODUCT((($BR117:$CC117&gt;BS117)+($BR117:$CC117=BS117)*($AT$2:$BE$2&lt;AU$2))*$DB117:$DM117))),2))</f>
        <v/>
      </c>
      <c r="AV117">
        <f>IF(AJ117&lt;=0,0,ROUND(CR117+MIN(DD117,MAX(0,$DN117-SUMPRODUCT((($BR117:$CC117&gt;BT117)+($BR117:$CC117=BT117)*($AT$2:$BE$2&lt;AV$2))*$DB117:$DM117))),2))</f>
        <v/>
      </c>
      <c r="AW117">
        <f>IF(AK117&lt;=0,0,ROUND(CS117+MIN(DE117,MAX(0,$DN117-SUMPRODUCT((($BR117:$CC117&gt;BU117)+($BR117:$CC117=BU117)*($AT$2:$BE$2&lt;AW$2))*$DB117:$DM117))),2))</f>
        <v/>
      </c>
      <c r="AX117">
        <f>IF(AL117&lt;=0,0,ROUND(CT117+MIN(DF117,MAX(0,$DN117-SUMPRODUCT((($BR117:$CC117&gt;BV117)+($BR117:$CC117=BV117)*($AT$2:$BE$2&lt;AX$2))*$DB117:$DM117))),2))</f>
        <v/>
      </c>
      <c r="AY117">
        <f>IF(AM117&lt;=0,0,ROUND(CU117+MIN(DG117,MAX(0,$DN117-SUMPRODUCT((($BR117:$CC117&gt;BW117)+($BR117:$CC117=BW117)*($AT$2:$BE$2&lt;AY$2))*$DB117:$DM117))),2))</f>
        <v/>
      </c>
      <c r="AZ117">
        <f>IF(AN117&lt;=0,0,ROUND(CV117+MIN(DH117,MAX(0,$DN117-SUMPRODUCT((($BR117:$CC117&gt;BX117)+($BR117:$CC117=BX117)*($AT$2:$BE$2&lt;AZ$2))*$DB117:$DM117))),2))</f>
        <v/>
      </c>
      <c r="BA117">
        <f>IF(AO117&lt;=0,0,ROUND(CW117+MIN(DI117,MAX(0,$DN117-SUMPRODUCT((($BR117:$CC117&gt;BY117)+($BR117:$CC117=BY117)*($AT$2:$BE$2&lt;BA$2))*$DB117:$DM117))),2))</f>
        <v/>
      </c>
      <c r="BB117">
        <f>IF(AP117&lt;=0,0,ROUND(CX117+MIN(DJ117,MAX(0,$DN117-SUMPRODUCT((($BR117:$CC117&gt;BZ117)+($BR117:$CC117=BZ117)*($AT$2:$BE$2&lt;BB$2))*$DB117:$DM117))),2))</f>
        <v/>
      </c>
      <c r="BC117">
        <f>IF(AQ117&lt;=0,0,ROUND(CY117+MIN(DK117,MAX(0,$DN117-SUMPRODUCT((($BR117:$CC117&gt;CA117)+($BR117:$CC117=CA117)*($AT$2:$BE$2&lt;BC$2))*$DB117:$DM117))),2))</f>
        <v/>
      </c>
      <c r="BD117">
        <f>IF(AR117&lt;=0,0,ROUND(CZ117+MIN(DL117,MAX(0,$DN117-SUMPRODUCT((($BR117:$CC117&gt;CB117)+($BR117:$CC117=CB117)*($AT$2:$BE$2&lt;BD$2))*$DB117:$DM117))),2))</f>
        <v/>
      </c>
      <c r="BE117">
        <f>IF(AS117&lt;=0,0,ROUND(DA117+MIN(DM117,MAX(0,$DN117-SUMPRODUCT((($BR117:$CC117&gt;CC117)+($BR117:$CC117=CC117)*($AT$2:$BE$2&lt;BE$2))*$DB117:$DM117))),2))</f>
        <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c r="BR117">
        <f>ROUND(IF($A117&lt;=Debts!$M$5,Debts!$X$5,Debts!$Y$5)*100000,0)*1000000+ROUND(Debts!$Y$5*100000,0)</f>
        <v/>
      </c>
      <c r="BS117">
        <f>ROUND(IF($A117&lt;=Debts!$M$6,Debts!$X$6,Debts!$Y$6)*100000,0)*1000000+ROUND(Debts!$Y$6*100000,0)</f>
        <v/>
      </c>
      <c r="BT117">
        <f>ROUND(IF($A117&lt;=Debts!$M$7,Debts!$X$7,Debts!$Y$7)*100000,0)*1000000+ROUND(Debts!$Y$7*100000,0)</f>
        <v/>
      </c>
      <c r="BU117">
        <f>ROUND(IF($A117&lt;=Debts!$M$8,Debts!$X$8,Debts!$Y$8)*100000,0)*1000000+ROUND(Debts!$Y$8*100000,0)</f>
        <v/>
      </c>
      <c r="BV117">
        <f>ROUND(IF($A117&lt;=Debts!$M$9,Debts!$X$9,Debts!$Y$9)*100000,0)*1000000+ROUND(Debts!$Y$9*100000,0)</f>
        <v/>
      </c>
      <c r="BW117">
        <f>ROUND(IF($A117&lt;=Debts!$M$10,Debts!$X$10,Debts!$Y$10)*100000,0)*1000000+ROUND(Debts!$Y$10*100000,0)</f>
        <v/>
      </c>
      <c r="BX117">
        <f>ROUND(IF($A117&lt;=Debts!$M$11,Debts!$X$11,Debts!$Y$11)*100000,0)*1000000+ROUND(Debts!$Y$11*100000,0)</f>
        <v/>
      </c>
      <c r="BY117">
        <f>ROUND(IF($A117&lt;=Debts!$M$12,Debts!$X$12,Debts!$Y$12)*100000,0)*1000000+ROUND(Debts!$Y$12*100000,0)</f>
        <v/>
      </c>
      <c r="BZ117">
        <f>ROUND(IF($A117&lt;=Debts!$M$13,Debts!$X$13,Debts!$Y$13)*100000,0)*1000000+ROUND(Debts!$Y$13*100000,0)</f>
        <v/>
      </c>
      <c r="CA117">
        <f>ROUND(IF($A117&lt;=Debts!$M$14,Debts!$X$14,Debts!$Y$14)*100000,0)*1000000+ROUND(Debts!$Y$14*100000,0)</f>
        <v/>
      </c>
      <c r="CB117">
        <f>ROUND(IF($A117&lt;=Debts!$M$15,Debts!$X$15,Debts!$Y$15)*100000,0)*1000000+ROUND(Debts!$Y$15*100000,0)</f>
        <v/>
      </c>
      <c r="CC117">
        <f>ROUND(IF($A117&lt;=Debts!$M$16,Debts!$X$16,Debts!$Y$16)*100000,0)*1000000+ROUND(Debts!$Y$16*100000,0)</f>
        <v/>
      </c>
      <c r="CD117">
        <f>IF(OR(AH117&lt;=0,Debts!$AC$5=0,$A117&gt;Debts!$M$5),0,MIN(AH117,MAX(0,ROUNDUP(IF(Debts!$X$5=0,(BF116+J117)/(Debts!$M$5-$A117+1),BF116*(Debts!$X$5/12)/(1-(1+Debts!$X$5/12)^(-(Debts!$M$5-$A117+1)))),2)-V117)))</f>
        <v/>
      </c>
      <c r="CE117">
        <f>IF(OR(AI117&lt;=0,Debts!$AC$6=0,$A117&gt;Debts!$M$6),0,MIN(AI117,MAX(0,ROUNDUP(IF(Debts!$X$6=0,(BG116+K117)/(Debts!$M$6-$A117+1),BG116*(Debts!$X$6/12)/(1-(1+Debts!$X$6/12)^(-(Debts!$M$6-$A117+1)))),2)-W117)))</f>
        <v/>
      </c>
      <c r="CF117">
        <f>IF(OR(AJ117&lt;=0,Debts!$AC$7=0,$A117&gt;Debts!$M$7),0,MIN(AJ117,MAX(0,ROUNDUP(IF(Debts!$X$7=0,(BH116+L117)/(Debts!$M$7-$A117+1),BH116*(Debts!$X$7/12)/(1-(1+Debts!$X$7/12)^(-(Debts!$M$7-$A117+1)))),2)-X117)))</f>
        <v/>
      </c>
      <c r="CG117">
        <f>IF(OR(AK117&lt;=0,Debts!$AC$8=0,$A117&gt;Debts!$M$8),0,MIN(AK117,MAX(0,ROUNDUP(IF(Debts!$X$8=0,(BI116+M117)/(Debts!$M$8-$A117+1),BI116*(Debts!$X$8/12)/(1-(1+Debts!$X$8/12)^(-(Debts!$M$8-$A117+1)))),2)-Y117)))</f>
        <v/>
      </c>
      <c r="CH117">
        <f>IF(OR(AL117&lt;=0,Debts!$AC$9=0,$A117&gt;Debts!$M$9),0,MIN(AL117,MAX(0,ROUNDUP(IF(Debts!$X$9=0,(BJ116+N117)/(Debts!$M$9-$A117+1),BJ116*(Debts!$X$9/12)/(1-(1+Debts!$X$9/12)^(-(Debts!$M$9-$A117+1)))),2)-Z117)))</f>
        <v/>
      </c>
      <c r="CI117">
        <f>IF(OR(AM117&lt;=0,Debts!$AC$10=0,$A117&gt;Debts!$M$10),0,MIN(AM117,MAX(0,ROUNDUP(IF(Debts!$X$10=0,(BK116+O117)/(Debts!$M$10-$A117+1),BK116*(Debts!$X$10/12)/(1-(1+Debts!$X$10/12)^(-(Debts!$M$10-$A117+1)))),2)-AA117)))</f>
        <v/>
      </c>
      <c r="CJ117">
        <f>IF(OR(AN117&lt;=0,Debts!$AC$11=0,$A117&gt;Debts!$M$11),0,MIN(AN117,MAX(0,ROUNDUP(IF(Debts!$X$11=0,(BL116+P117)/(Debts!$M$11-$A117+1),BL116*(Debts!$X$11/12)/(1-(1+Debts!$X$11/12)^(-(Debts!$M$11-$A117+1)))),2)-AB117)))</f>
        <v/>
      </c>
      <c r="CK117">
        <f>IF(OR(AO117&lt;=0,Debts!$AC$12=0,$A117&gt;Debts!$M$12),0,MIN(AO117,MAX(0,ROUNDUP(IF(Debts!$X$12=0,(BM116+Q117)/(Debts!$M$12-$A117+1),BM116*(Debts!$X$12/12)/(1-(1+Debts!$X$12/12)^(-(Debts!$M$12-$A117+1)))),2)-AC117)))</f>
        <v/>
      </c>
      <c r="CL117">
        <f>IF(OR(AP117&lt;=0,Debts!$AC$13=0,$A117&gt;Debts!$M$13),0,MIN(AP117,MAX(0,ROUNDUP(IF(Debts!$X$13=0,(BN116+R117)/(Debts!$M$13-$A117+1),BN116*(Debts!$X$13/12)/(1-(1+Debts!$X$13/12)^(-(Debts!$M$13-$A117+1)))),2)-AD117)))</f>
        <v/>
      </c>
      <c r="CM117">
        <f>IF(OR(AQ117&lt;=0,Debts!$AC$14=0,$A117&gt;Debts!$M$14),0,MIN(AQ117,MAX(0,ROUNDUP(IF(Debts!$X$14=0,(BO116+S117)/(Debts!$M$14-$A117+1),BO116*(Debts!$X$14/12)/(1-(1+Debts!$X$14/12)^(-(Debts!$M$14-$A117+1)))),2)-AE117)))</f>
        <v/>
      </c>
      <c r="CN117">
        <f>IF(OR(AR117&lt;=0,Debts!$AC$15=0,$A117&gt;Debts!$M$15),0,MIN(AR117,MAX(0,ROUNDUP(IF(Debts!$X$15=0,(BP116+T117)/(Debts!$M$15-$A117+1),BP116*(Debts!$X$15/12)/(1-(1+Debts!$X$15/12)^(-(Debts!$M$15-$A117+1)))),2)-AF117)))</f>
        <v/>
      </c>
      <c r="CO117">
        <f>IF(OR(AS117&lt;=0,Debts!$AC$16=0,$A117&gt;Debts!$M$16),0,MIN(AS117,MAX(0,ROUNDUP(IF(Debts!$X$16=0,(BQ116+U117)/(Debts!$M$16-$A117+1),BQ116*(Debts!$X$16/12)/(1-(1+Debts!$X$16/12)^(-(Debts!$M$16-$A117+1)))),2)-AG117)))</f>
        <v/>
      </c>
      <c r="CP117">
        <f>IF(CD117&lt;=0,0,ROUND(MIN(CD117,MAX(0,$F117-SUMPRODUCT(($AT$3:$BE$3&lt;AT$3)*$CD117:$CO117))),2))</f>
        <v/>
      </c>
      <c r="CQ117">
        <f>IF(CE117&lt;=0,0,ROUND(MIN(CE117,MAX(0,$F117-SUMPRODUCT(($AT$3:$BE$3&lt;AU$3)*$CD117:$CO117))),2))</f>
        <v/>
      </c>
      <c r="CR117">
        <f>IF(CF117&lt;=0,0,ROUND(MIN(CF117,MAX(0,$F117-SUMPRODUCT(($AT$3:$BE$3&lt;AV$3)*$CD117:$CO117))),2))</f>
        <v/>
      </c>
      <c r="CS117">
        <f>IF(CG117&lt;=0,0,ROUND(MIN(CG117,MAX(0,$F117-SUMPRODUCT(($AT$3:$BE$3&lt;AW$3)*$CD117:$CO117))),2))</f>
        <v/>
      </c>
      <c r="CT117">
        <f>IF(CH117&lt;=0,0,ROUND(MIN(CH117,MAX(0,$F117-SUMPRODUCT(($AT$3:$BE$3&lt;AX$3)*$CD117:$CO117))),2))</f>
        <v/>
      </c>
      <c r="CU117">
        <f>IF(CI117&lt;=0,0,ROUND(MIN(CI117,MAX(0,$F117-SUMPRODUCT(($AT$3:$BE$3&lt;AY$3)*$CD117:$CO117))),2))</f>
        <v/>
      </c>
      <c r="CV117">
        <f>IF(CJ117&lt;=0,0,ROUND(MIN(CJ117,MAX(0,$F117-SUMPRODUCT(($AT$3:$BE$3&lt;AZ$3)*$CD117:$CO117))),2))</f>
        <v/>
      </c>
      <c r="CW117">
        <f>IF(CK117&lt;=0,0,ROUND(MIN(CK117,MAX(0,$F117-SUMPRODUCT(($AT$3:$BE$3&lt;BA$3)*$CD117:$CO117))),2))</f>
        <v/>
      </c>
      <c r="CX117">
        <f>IF(CL117&lt;=0,0,ROUND(MIN(CL117,MAX(0,$F117-SUMPRODUCT(($AT$3:$BE$3&lt;BB$3)*$CD117:$CO117))),2))</f>
        <v/>
      </c>
      <c r="CY117">
        <f>IF(CM117&lt;=0,0,ROUND(MIN(CM117,MAX(0,$F117-SUMPRODUCT(($AT$3:$BE$3&lt;BC$3)*$CD117:$CO117))),2))</f>
        <v/>
      </c>
      <c r="CZ117">
        <f>IF(CN117&lt;=0,0,ROUND(MIN(CN117,MAX(0,$F117-SUMPRODUCT(($AT$3:$BE$3&lt;BD$3)*$CD117:$CO117))),2))</f>
        <v/>
      </c>
      <c r="DA117">
        <f>IF(CO117&lt;=0,0,ROUND(MIN(CO117,MAX(0,$F117-SUMPRODUCT(($AT$3:$BE$3&lt;BE$3)*$CD117:$CO117))),2))</f>
        <v/>
      </c>
      <c r="DB117">
        <f>ROUND(AH117-CP117,2)</f>
        <v/>
      </c>
      <c r="DC117">
        <f>ROUND(AI117-CQ117,2)</f>
        <v/>
      </c>
      <c r="DD117">
        <f>ROUND(AJ117-CR117,2)</f>
        <v/>
      </c>
      <c r="DE117">
        <f>ROUND(AK117-CS117,2)</f>
        <v/>
      </c>
      <c r="DF117">
        <f>ROUND(AL117-CT117,2)</f>
        <v/>
      </c>
      <c r="DG117">
        <f>ROUND(AM117-CU117,2)</f>
        <v/>
      </c>
      <c r="DH117">
        <f>ROUND(AN117-CV117,2)</f>
        <v/>
      </c>
      <c r="DI117">
        <f>ROUND(AO117-CW117,2)</f>
        <v/>
      </c>
      <c r="DJ117">
        <f>ROUND(AP117-CX117,2)</f>
        <v/>
      </c>
      <c r="DK117">
        <f>ROUND(AQ117-CY117,2)</f>
        <v/>
      </c>
      <c r="DL117">
        <f>ROUND(AR117-CZ117,2)</f>
        <v/>
      </c>
      <c r="DM117">
        <f>ROUND(AS117-DA117,2)</f>
        <v/>
      </c>
      <c r="DN117">
        <f>MAX(0,ROUND($F117-SUM(CP117:DA117),2))</f>
        <v/>
      </c>
    </row>
    <row r="118">
      <c r="A118" t="n">
        <v>113</v>
      </c>
      <c r="B118" s="29">
        <f>Months!B118</f>
        <v/>
      </c>
      <c r="C118">
        <f>Months!C118</f>
        <v/>
      </c>
      <c r="D118">
        <f>Months!D118</f>
        <v/>
      </c>
      <c r="E118">
        <f>SUM(V118:AG118)</f>
        <v/>
      </c>
      <c r="F118">
        <f>MAX(0,ROUND(C118+D118-E118,2))</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f>IF(AH118&lt;=0,0,ROUND(CP118+MIN(DB118,MAX(0,$DN118-SUMPRODUCT((($BR118:$CC118&gt;BR118)+($BR118:$CC118=BR118)*($AT$2:$BE$2&lt;AT$2))*$DB118:$DM118))),2))</f>
        <v/>
      </c>
      <c r="AU118">
        <f>IF(AI118&lt;=0,0,ROUND(CQ118+MIN(DC118,MAX(0,$DN118-SUMPRODUCT((($BR118:$CC118&gt;BS118)+($BR118:$CC118=BS118)*($AT$2:$BE$2&lt;AU$2))*$DB118:$DM118))),2))</f>
        <v/>
      </c>
      <c r="AV118">
        <f>IF(AJ118&lt;=0,0,ROUND(CR118+MIN(DD118,MAX(0,$DN118-SUMPRODUCT((($BR118:$CC118&gt;BT118)+($BR118:$CC118=BT118)*($AT$2:$BE$2&lt;AV$2))*$DB118:$DM118))),2))</f>
        <v/>
      </c>
      <c r="AW118">
        <f>IF(AK118&lt;=0,0,ROUND(CS118+MIN(DE118,MAX(0,$DN118-SUMPRODUCT((($BR118:$CC118&gt;BU118)+($BR118:$CC118=BU118)*($AT$2:$BE$2&lt;AW$2))*$DB118:$DM118))),2))</f>
        <v/>
      </c>
      <c r="AX118">
        <f>IF(AL118&lt;=0,0,ROUND(CT118+MIN(DF118,MAX(0,$DN118-SUMPRODUCT((($BR118:$CC118&gt;BV118)+($BR118:$CC118=BV118)*($AT$2:$BE$2&lt;AX$2))*$DB118:$DM118))),2))</f>
        <v/>
      </c>
      <c r="AY118">
        <f>IF(AM118&lt;=0,0,ROUND(CU118+MIN(DG118,MAX(0,$DN118-SUMPRODUCT((($BR118:$CC118&gt;BW118)+($BR118:$CC118=BW118)*($AT$2:$BE$2&lt;AY$2))*$DB118:$DM118))),2))</f>
        <v/>
      </c>
      <c r="AZ118">
        <f>IF(AN118&lt;=0,0,ROUND(CV118+MIN(DH118,MAX(0,$DN118-SUMPRODUCT((($BR118:$CC118&gt;BX118)+($BR118:$CC118=BX118)*($AT$2:$BE$2&lt;AZ$2))*$DB118:$DM118))),2))</f>
        <v/>
      </c>
      <c r="BA118">
        <f>IF(AO118&lt;=0,0,ROUND(CW118+MIN(DI118,MAX(0,$DN118-SUMPRODUCT((($BR118:$CC118&gt;BY118)+($BR118:$CC118=BY118)*($AT$2:$BE$2&lt;BA$2))*$DB118:$DM118))),2))</f>
        <v/>
      </c>
      <c r="BB118">
        <f>IF(AP118&lt;=0,0,ROUND(CX118+MIN(DJ118,MAX(0,$DN118-SUMPRODUCT((($BR118:$CC118&gt;BZ118)+($BR118:$CC118=BZ118)*($AT$2:$BE$2&lt;BB$2))*$DB118:$DM118))),2))</f>
        <v/>
      </c>
      <c r="BC118">
        <f>IF(AQ118&lt;=0,0,ROUND(CY118+MIN(DK118,MAX(0,$DN118-SUMPRODUCT((($BR118:$CC118&gt;CA118)+($BR118:$CC118=CA118)*($AT$2:$BE$2&lt;BC$2))*$DB118:$DM118))),2))</f>
        <v/>
      </c>
      <c r="BD118">
        <f>IF(AR118&lt;=0,0,ROUND(CZ118+MIN(DL118,MAX(0,$DN118-SUMPRODUCT((($BR118:$CC118&gt;CB118)+($BR118:$CC118=CB118)*($AT$2:$BE$2&lt;BD$2))*$DB118:$DM118))),2))</f>
        <v/>
      </c>
      <c r="BE118">
        <f>IF(AS118&lt;=0,0,ROUND(DA118+MIN(DM118,MAX(0,$DN118-SUMPRODUCT((($BR118:$CC118&gt;CC118)+($BR118:$CC118=CC118)*($AT$2:$BE$2&lt;BE$2))*$DB118:$DM118))),2))</f>
        <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c r="BR118">
        <f>ROUND(IF($A118&lt;=Debts!$M$5,Debts!$X$5,Debts!$Y$5)*100000,0)*1000000+ROUND(Debts!$Y$5*100000,0)</f>
        <v/>
      </c>
      <c r="BS118">
        <f>ROUND(IF($A118&lt;=Debts!$M$6,Debts!$X$6,Debts!$Y$6)*100000,0)*1000000+ROUND(Debts!$Y$6*100000,0)</f>
        <v/>
      </c>
      <c r="BT118">
        <f>ROUND(IF($A118&lt;=Debts!$M$7,Debts!$X$7,Debts!$Y$7)*100000,0)*1000000+ROUND(Debts!$Y$7*100000,0)</f>
        <v/>
      </c>
      <c r="BU118">
        <f>ROUND(IF($A118&lt;=Debts!$M$8,Debts!$X$8,Debts!$Y$8)*100000,0)*1000000+ROUND(Debts!$Y$8*100000,0)</f>
        <v/>
      </c>
      <c r="BV118">
        <f>ROUND(IF($A118&lt;=Debts!$M$9,Debts!$X$9,Debts!$Y$9)*100000,0)*1000000+ROUND(Debts!$Y$9*100000,0)</f>
        <v/>
      </c>
      <c r="BW118">
        <f>ROUND(IF($A118&lt;=Debts!$M$10,Debts!$X$10,Debts!$Y$10)*100000,0)*1000000+ROUND(Debts!$Y$10*100000,0)</f>
        <v/>
      </c>
      <c r="BX118">
        <f>ROUND(IF($A118&lt;=Debts!$M$11,Debts!$X$11,Debts!$Y$11)*100000,0)*1000000+ROUND(Debts!$Y$11*100000,0)</f>
        <v/>
      </c>
      <c r="BY118">
        <f>ROUND(IF($A118&lt;=Debts!$M$12,Debts!$X$12,Debts!$Y$12)*100000,0)*1000000+ROUND(Debts!$Y$12*100000,0)</f>
        <v/>
      </c>
      <c r="BZ118">
        <f>ROUND(IF($A118&lt;=Debts!$M$13,Debts!$X$13,Debts!$Y$13)*100000,0)*1000000+ROUND(Debts!$Y$13*100000,0)</f>
        <v/>
      </c>
      <c r="CA118">
        <f>ROUND(IF($A118&lt;=Debts!$M$14,Debts!$X$14,Debts!$Y$14)*100000,0)*1000000+ROUND(Debts!$Y$14*100000,0)</f>
        <v/>
      </c>
      <c r="CB118">
        <f>ROUND(IF($A118&lt;=Debts!$M$15,Debts!$X$15,Debts!$Y$15)*100000,0)*1000000+ROUND(Debts!$Y$15*100000,0)</f>
        <v/>
      </c>
      <c r="CC118">
        <f>ROUND(IF($A118&lt;=Debts!$M$16,Debts!$X$16,Debts!$Y$16)*100000,0)*1000000+ROUND(Debts!$Y$16*100000,0)</f>
        <v/>
      </c>
      <c r="CD118">
        <f>IF(OR(AH118&lt;=0,Debts!$AC$5=0,$A118&gt;Debts!$M$5),0,MIN(AH118,MAX(0,ROUNDUP(IF(Debts!$X$5=0,(BF117+J118)/(Debts!$M$5-$A118+1),BF117*(Debts!$X$5/12)/(1-(1+Debts!$X$5/12)^(-(Debts!$M$5-$A118+1)))),2)-V118)))</f>
        <v/>
      </c>
      <c r="CE118">
        <f>IF(OR(AI118&lt;=0,Debts!$AC$6=0,$A118&gt;Debts!$M$6),0,MIN(AI118,MAX(0,ROUNDUP(IF(Debts!$X$6=0,(BG117+K118)/(Debts!$M$6-$A118+1),BG117*(Debts!$X$6/12)/(1-(1+Debts!$X$6/12)^(-(Debts!$M$6-$A118+1)))),2)-W118)))</f>
        <v/>
      </c>
      <c r="CF118">
        <f>IF(OR(AJ118&lt;=0,Debts!$AC$7=0,$A118&gt;Debts!$M$7),0,MIN(AJ118,MAX(0,ROUNDUP(IF(Debts!$X$7=0,(BH117+L118)/(Debts!$M$7-$A118+1),BH117*(Debts!$X$7/12)/(1-(1+Debts!$X$7/12)^(-(Debts!$M$7-$A118+1)))),2)-X118)))</f>
        <v/>
      </c>
      <c r="CG118">
        <f>IF(OR(AK118&lt;=0,Debts!$AC$8=0,$A118&gt;Debts!$M$8),0,MIN(AK118,MAX(0,ROUNDUP(IF(Debts!$X$8=0,(BI117+M118)/(Debts!$M$8-$A118+1),BI117*(Debts!$X$8/12)/(1-(1+Debts!$X$8/12)^(-(Debts!$M$8-$A118+1)))),2)-Y118)))</f>
        <v/>
      </c>
      <c r="CH118">
        <f>IF(OR(AL118&lt;=0,Debts!$AC$9=0,$A118&gt;Debts!$M$9),0,MIN(AL118,MAX(0,ROUNDUP(IF(Debts!$X$9=0,(BJ117+N118)/(Debts!$M$9-$A118+1),BJ117*(Debts!$X$9/12)/(1-(1+Debts!$X$9/12)^(-(Debts!$M$9-$A118+1)))),2)-Z118)))</f>
        <v/>
      </c>
      <c r="CI118">
        <f>IF(OR(AM118&lt;=0,Debts!$AC$10=0,$A118&gt;Debts!$M$10),0,MIN(AM118,MAX(0,ROUNDUP(IF(Debts!$X$10=0,(BK117+O118)/(Debts!$M$10-$A118+1),BK117*(Debts!$X$10/12)/(1-(1+Debts!$X$10/12)^(-(Debts!$M$10-$A118+1)))),2)-AA118)))</f>
        <v/>
      </c>
      <c r="CJ118">
        <f>IF(OR(AN118&lt;=0,Debts!$AC$11=0,$A118&gt;Debts!$M$11),0,MIN(AN118,MAX(0,ROUNDUP(IF(Debts!$X$11=0,(BL117+P118)/(Debts!$M$11-$A118+1),BL117*(Debts!$X$11/12)/(1-(1+Debts!$X$11/12)^(-(Debts!$M$11-$A118+1)))),2)-AB118)))</f>
        <v/>
      </c>
      <c r="CK118">
        <f>IF(OR(AO118&lt;=0,Debts!$AC$12=0,$A118&gt;Debts!$M$12),0,MIN(AO118,MAX(0,ROUNDUP(IF(Debts!$X$12=0,(BM117+Q118)/(Debts!$M$12-$A118+1),BM117*(Debts!$X$12/12)/(1-(1+Debts!$X$12/12)^(-(Debts!$M$12-$A118+1)))),2)-AC118)))</f>
        <v/>
      </c>
      <c r="CL118">
        <f>IF(OR(AP118&lt;=0,Debts!$AC$13=0,$A118&gt;Debts!$M$13),0,MIN(AP118,MAX(0,ROUNDUP(IF(Debts!$X$13=0,(BN117+R118)/(Debts!$M$13-$A118+1),BN117*(Debts!$X$13/12)/(1-(1+Debts!$X$13/12)^(-(Debts!$M$13-$A118+1)))),2)-AD118)))</f>
        <v/>
      </c>
      <c r="CM118">
        <f>IF(OR(AQ118&lt;=0,Debts!$AC$14=0,$A118&gt;Debts!$M$14),0,MIN(AQ118,MAX(0,ROUNDUP(IF(Debts!$X$14=0,(BO117+S118)/(Debts!$M$14-$A118+1),BO117*(Debts!$X$14/12)/(1-(1+Debts!$X$14/12)^(-(Debts!$M$14-$A118+1)))),2)-AE118)))</f>
        <v/>
      </c>
      <c r="CN118">
        <f>IF(OR(AR118&lt;=0,Debts!$AC$15=0,$A118&gt;Debts!$M$15),0,MIN(AR118,MAX(0,ROUNDUP(IF(Debts!$X$15=0,(BP117+T118)/(Debts!$M$15-$A118+1),BP117*(Debts!$X$15/12)/(1-(1+Debts!$X$15/12)^(-(Debts!$M$15-$A118+1)))),2)-AF118)))</f>
        <v/>
      </c>
      <c r="CO118">
        <f>IF(OR(AS118&lt;=0,Debts!$AC$16=0,$A118&gt;Debts!$M$16),0,MIN(AS118,MAX(0,ROUNDUP(IF(Debts!$X$16=0,(BQ117+U118)/(Debts!$M$16-$A118+1),BQ117*(Debts!$X$16/12)/(1-(1+Debts!$X$16/12)^(-(Debts!$M$16-$A118+1)))),2)-AG118)))</f>
        <v/>
      </c>
      <c r="CP118">
        <f>IF(CD118&lt;=0,0,ROUND(MIN(CD118,MAX(0,$F118-SUMPRODUCT(($AT$3:$BE$3&lt;AT$3)*$CD118:$CO118))),2))</f>
        <v/>
      </c>
      <c r="CQ118">
        <f>IF(CE118&lt;=0,0,ROUND(MIN(CE118,MAX(0,$F118-SUMPRODUCT(($AT$3:$BE$3&lt;AU$3)*$CD118:$CO118))),2))</f>
        <v/>
      </c>
      <c r="CR118">
        <f>IF(CF118&lt;=0,0,ROUND(MIN(CF118,MAX(0,$F118-SUMPRODUCT(($AT$3:$BE$3&lt;AV$3)*$CD118:$CO118))),2))</f>
        <v/>
      </c>
      <c r="CS118">
        <f>IF(CG118&lt;=0,0,ROUND(MIN(CG118,MAX(0,$F118-SUMPRODUCT(($AT$3:$BE$3&lt;AW$3)*$CD118:$CO118))),2))</f>
        <v/>
      </c>
      <c r="CT118">
        <f>IF(CH118&lt;=0,0,ROUND(MIN(CH118,MAX(0,$F118-SUMPRODUCT(($AT$3:$BE$3&lt;AX$3)*$CD118:$CO118))),2))</f>
        <v/>
      </c>
      <c r="CU118">
        <f>IF(CI118&lt;=0,0,ROUND(MIN(CI118,MAX(0,$F118-SUMPRODUCT(($AT$3:$BE$3&lt;AY$3)*$CD118:$CO118))),2))</f>
        <v/>
      </c>
      <c r="CV118">
        <f>IF(CJ118&lt;=0,0,ROUND(MIN(CJ118,MAX(0,$F118-SUMPRODUCT(($AT$3:$BE$3&lt;AZ$3)*$CD118:$CO118))),2))</f>
        <v/>
      </c>
      <c r="CW118">
        <f>IF(CK118&lt;=0,0,ROUND(MIN(CK118,MAX(0,$F118-SUMPRODUCT(($AT$3:$BE$3&lt;BA$3)*$CD118:$CO118))),2))</f>
        <v/>
      </c>
      <c r="CX118">
        <f>IF(CL118&lt;=0,0,ROUND(MIN(CL118,MAX(0,$F118-SUMPRODUCT(($AT$3:$BE$3&lt;BB$3)*$CD118:$CO118))),2))</f>
        <v/>
      </c>
      <c r="CY118">
        <f>IF(CM118&lt;=0,0,ROUND(MIN(CM118,MAX(0,$F118-SUMPRODUCT(($AT$3:$BE$3&lt;BC$3)*$CD118:$CO118))),2))</f>
        <v/>
      </c>
      <c r="CZ118">
        <f>IF(CN118&lt;=0,0,ROUND(MIN(CN118,MAX(0,$F118-SUMPRODUCT(($AT$3:$BE$3&lt;BD$3)*$CD118:$CO118))),2))</f>
        <v/>
      </c>
      <c r="DA118">
        <f>IF(CO118&lt;=0,0,ROUND(MIN(CO118,MAX(0,$F118-SUMPRODUCT(($AT$3:$BE$3&lt;BE$3)*$CD118:$CO118))),2))</f>
        <v/>
      </c>
      <c r="DB118">
        <f>ROUND(AH118-CP118,2)</f>
        <v/>
      </c>
      <c r="DC118">
        <f>ROUND(AI118-CQ118,2)</f>
        <v/>
      </c>
      <c r="DD118">
        <f>ROUND(AJ118-CR118,2)</f>
        <v/>
      </c>
      <c r="DE118">
        <f>ROUND(AK118-CS118,2)</f>
        <v/>
      </c>
      <c r="DF118">
        <f>ROUND(AL118-CT118,2)</f>
        <v/>
      </c>
      <c r="DG118">
        <f>ROUND(AM118-CU118,2)</f>
        <v/>
      </c>
      <c r="DH118">
        <f>ROUND(AN118-CV118,2)</f>
        <v/>
      </c>
      <c r="DI118">
        <f>ROUND(AO118-CW118,2)</f>
        <v/>
      </c>
      <c r="DJ118">
        <f>ROUND(AP118-CX118,2)</f>
        <v/>
      </c>
      <c r="DK118">
        <f>ROUND(AQ118-CY118,2)</f>
        <v/>
      </c>
      <c r="DL118">
        <f>ROUND(AR118-CZ118,2)</f>
        <v/>
      </c>
      <c r="DM118">
        <f>ROUND(AS118-DA118,2)</f>
        <v/>
      </c>
      <c r="DN118">
        <f>MAX(0,ROUND($F118-SUM(CP118:DA118),2))</f>
        <v/>
      </c>
    </row>
    <row r="119">
      <c r="A119" t="n">
        <v>114</v>
      </c>
      <c r="B119" s="29">
        <f>Months!B119</f>
        <v/>
      </c>
      <c r="C119">
        <f>Months!C119</f>
        <v/>
      </c>
      <c r="D119">
        <f>Months!D119</f>
        <v/>
      </c>
      <c r="E119">
        <f>SUM(V119:AG119)</f>
        <v/>
      </c>
      <c r="F119">
        <f>MAX(0,ROUND(C119+D119-E119,2))</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f>IF(AH119&lt;=0,0,ROUND(CP119+MIN(DB119,MAX(0,$DN119-SUMPRODUCT((($BR119:$CC119&gt;BR119)+($BR119:$CC119=BR119)*($AT$2:$BE$2&lt;AT$2))*$DB119:$DM119))),2))</f>
        <v/>
      </c>
      <c r="AU119">
        <f>IF(AI119&lt;=0,0,ROUND(CQ119+MIN(DC119,MAX(0,$DN119-SUMPRODUCT((($BR119:$CC119&gt;BS119)+($BR119:$CC119=BS119)*($AT$2:$BE$2&lt;AU$2))*$DB119:$DM119))),2))</f>
        <v/>
      </c>
      <c r="AV119">
        <f>IF(AJ119&lt;=0,0,ROUND(CR119+MIN(DD119,MAX(0,$DN119-SUMPRODUCT((($BR119:$CC119&gt;BT119)+($BR119:$CC119=BT119)*($AT$2:$BE$2&lt;AV$2))*$DB119:$DM119))),2))</f>
        <v/>
      </c>
      <c r="AW119">
        <f>IF(AK119&lt;=0,0,ROUND(CS119+MIN(DE119,MAX(0,$DN119-SUMPRODUCT((($BR119:$CC119&gt;BU119)+($BR119:$CC119=BU119)*($AT$2:$BE$2&lt;AW$2))*$DB119:$DM119))),2))</f>
        <v/>
      </c>
      <c r="AX119">
        <f>IF(AL119&lt;=0,0,ROUND(CT119+MIN(DF119,MAX(0,$DN119-SUMPRODUCT((($BR119:$CC119&gt;BV119)+($BR119:$CC119=BV119)*($AT$2:$BE$2&lt;AX$2))*$DB119:$DM119))),2))</f>
        <v/>
      </c>
      <c r="AY119">
        <f>IF(AM119&lt;=0,0,ROUND(CU119+MIN(DG119,MAX(0,$DN119-SUMPRODUCT((($BR119:$CC119&gt;BW119)+($BR119:$CC119=BW119)*($AT$2:$BE$2&lt;AY$2))*$DB119:$DM119))),2))</f>
        <v/>
      </c>
      <c r="AZ119">
        <f>IF(AN119&lt;=0,0,ROUND(CV119+MIN(DH119,MAX(0,$DN119-SUMPRODUCT((($BR119:$CC119&gt;BX119)+($BR119:$CC119=BX119)*($AT$2:$BE$2&lt;AZ$2))*$DB119:$DM119))),2))</f>
        <v/>
      </c>
      <c r="BA119">
        <f>IF(AO119&lt;=0,0,ROUND(CW119+MIN(DI119,MAX(0,$DN119-SUMPRODUCT((($BR119:$CC119&gt;BY119)+($BR119:$CC119=BY119)*($AT$2:$BE$2&lt;BA$2))*$DB119:$DM119))),2))</f>
        <v/>
      </c>
      <c r="BB119">
        <f>IF(AP119&lt;=0,0,ROUND(CX119+MIN(DJ119,MAX(0,$DN119-SUMPRODUCT((($BR119:$CC119&gt;BZ119)+($BR119:$CC119=BZ119)*($AT$2:$BE$2&lt;BB$2))*$DB119:$DM119))),2))</f>
        <v/>
      </c>
      <c r="BC119">
        <f>IF(AQ119&lt;=0,0,ROUND(CY119+MIN(DK119,MAX(0,$DN119-SUMPRODUCT((($BR119:$CC119&gt;CA119)+($BR119:$CC119=CA119)*($AT$2:$BE$2&lt;BC$2))*$DB119:$DM119))),2))</f>
        <v/>
      </c>
      <c r="BD119">
        <f>IF(AR119&lt;=0,0,ROUND(CZ119+MIN(DL119,MAX(0,$DN119-SUMPRODUCT((($BR119:$CC119&gt;CB119)+($BR119:$CC119=CB119)*($AT$2:$BE$2&lt;BD$2))*$DB119:$DM119))),2))</f>
        <v/>
      </c>
      <c r="BE119">
        <f>IF(AS119&lt;=0,0,ROUND(DA119+MIN(DM119,MAX(0,$DN119-SUMPRODUCT((($BR119:$CC119&gt;CC119)+($BR119:$CC119=CC119)*($AT$2:$BE$2&lt;BE$2))*$DB119:$DM119))),2))</f>
        <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c r="BR119">
        <f>ROUND(IF($A119&lt;=Debts!$M$5,Debts!$X$5,Debts!$Y$5)*100000,0)*1000000+ROUND(Debts!$Y$5*100000,0)</f>
        <v/>
      </c>
      <c r="BS119">
        <f>ROUND(IF($A119&lt;=Debts!$M$6,Debts!$X$6,Debts!$Y$6)*100000,0)*1000000+ROUND(Debts!$Y$6*100000,0)</f>
        <v/>
      </c>
      <c r="BT119">
        <f>ROUND(IF($A119&lt;=Debts!$M$7,Debts!$X$7,Debts!$Y$7)*100000,0)*1000000+ROUND(Debts!$Y$7*100000,0)</f>
        <v/>
      </c>
      <c r="BU119">
        <f>ROUND(IF($A119&lt;=Debts!$M$8,Debts!$X$8,Debts!$Y$8)*100000,0)*1000000+ROUND(Debts!$Y$8*100000,0)</f>
        <v/>
      </c>
      <c r="BV119">
        <f>ROUND(IF($A119&lt;=Debts!$M$9,Debts!$X$9,Debts!$Y$9)*100000,0)*1000000+ROUND(Debts!$Y$9*100000,0)</f>
        <v/>
      </c>
      <c r="BW119">
        <f>ROUND(IF($A119&lt;=Debts!$M$10,Debts!$X$10,Debts!$Y$10)*100000,0)*1000000+ROUND(Debts!$Y$10*100000,0)</f>
        <v/>
      </c>
      <c r="BX119">
        <f>ROUND(IF($A119&lt;=Debts!$M$11,Debts!$X$11,Debts!$Y$11)*100000,0)*1000000+ROUND(Debts!$Y$11*100000,0)</f>
        <v/>
      </c>
      <c r="BY119">
        <f>ROUND(IF($A119&lt;=Debts!$M$12,Debts!$X$12,Debts!$Y$12)*100000,0)*1000000+ROUND(Debts!$Y$12*100000,0)</f>
        <v/>
      </c>
      <c r="BZ119">
        <f>ROUND(IF($A119&lt;=Debts!$M$13,Debts!$X$13,Debts!$Y$13)*100000,0)*1000000+ROUND(Debts!$Y$13*100000,0)</f>
        <v/>
      </c>
      <c r="CA119">
        <f>ROUND(IF($A119&lt;=Debts!$M$14,Debts!$X$14,Debts!$Y$14)*100000,0)*1000000+ROUND(Debts!$Y$14*100000,0)</f>
        <v/>
      </c>
      <c r="CB119">
        <f>ROUND(IF($A119&lt;=Debts!$M$15,Debts!$X$15,Debts!$Y$15)*100000,0)*1000000+ROUND(Debts!$Y$15*100000,0)</f>
        <v/>
      </c>
      <c r="CC119">
        <f>ROUND(IF($A119&lt;=Debts!$M$16,Debts!$X$16,Debts!$Y$16)*100000,0)*1000000+ROUND(Debts!$Y$16*100000,0)</f>
        <v/>
      </c>
      <c r="CD119">
        <f>IF(OR(AH119&lt;=0,Debts!$AC$5=0,$A119&gt;Debts!$M$5),0,MIN(AH119,MAX(0,ROUNDUP(IF(Debts!$X$5=0,(BF118+J119)/(Debts!$M$5-$A119+1),BF118*(Debts!$X$5/12)/(1-(1+Debts!$X$5/12)^(-(Debts!$M$5-$A119+1)))),2)-V119)))</f>
        <v/>
      </c>
      <c r="CE119">
        <f>IF(OR(AI119&lt;=0,Debts!$AC$6=0,$A119&gt;Debts!$M$6),0,MIN(AI119,MAX(0,ROUNDUP(IF(Debts!$X$6=0,(BG118+K119)/(Debts!$M$6-$A119+1),BG118*(Debts!$X$6/12)/(1-(1+Debts!$X$6/12)^(-(Debts!$M$6-$A119+1)))),2)-W119)))</f>
        <v/>
      </c>
      <c r="CF119">
        <f>IF(OR(AJ119&lt;=0,Debts!$AC$7=0,$A119&gt;Debts!$M$7),0,MIN(AJ119,MAX(0,ROUNDUP(IF(Debts!$X$7=0,(BH118+L119)/(Debts!$M$7-$A119+1),BH118*(Debts!$X$7/12)/(1-(1+Debts!$X$7/12)^(-(Debts!$M$7-$A119+1)))),2)-X119)))</f>
        <v/>
      </c>
      <c r="CG119">
        <f>IF(OR(AK119&lt;=0,Debts!$AC$8=0,$A119&gt;Debts!$M$8),0,MIN(AK119,MAX(0,ROUNDUP(IF(Debts!$X$8=0,(BI118+M119)/(Debts!$M$8-$A119+1),BI118*(Debts!$X$8/12)/(1-(1+Debts!$X$8/12)^(-(Debts!$M$8-$A119+1)))),2)-Y119)))</f>
        <v/>
      </c>
      <c r="CH119">
        <f>IF(OR(AL119&lt;=0,Debts!$AC$9=0,$A119&gt;Debts!$M$9),0,MIN(AL119,MAX(0,ROUNDUP(IF(Debts!$X$9=0,(BJ118+N119)/(Debts!$M$9-$A119+1),BJ118*(Debts!$X$9/12)/(1-(1+Debts!$X$9/12)^(-(Debts!$M$9-$A119+1)))),2)-Z119)))</f>
        <v/>
      </c>
      <c r="CI119">
        <f>IF(OR(AM119&lt;=0,Debts!$AC$10=0,$A119&gt;Debts!$M$10),0,MIN(AM119,MAX(0,ROUNDUP(IF(Debts!$X$10=0,(BK118+O119)/(Debts!$M$10-$A119+1),BK118*(Debts!$X$10/12)/(1-(1+Debts!$X$10/12)^(-(Debts!$M$10-$A119+1)))),2)-AA119)))</f>
        <v/>
      </c>
      <c r="CJ119">
        <f>IF(OR(AN119&lt;=0,Debts!$AC$11=0,$A119&gt;Debts!$M$11),0,MIN(AN119,MAX(0,ROUNDUP(IF(Debts!$X$11=0,(BL118+P119)/(Debts!$M$11-$A119+1),BL118*(Debts!$X$11/12)/(1-(1+Debts!$X$11/12)^(-(Debts!$M$11-$A119+1)))),2)-AB119)))</f>
        <v/>
      </c>
      <c r="CK119">
        <f>IF(OR(AO119&lt;=0,Debts!$AC$12=0,$A119&gt;Debts!$M$12),0,MIN(AO119,MAX(0,ROUNDUP(IF(Debts!$X$12=0,(BM118+Q119)/(Debts!$M$12-$A119+1),BM118*(Debts!$X$12/12)/(1-(1+Debts!$X$12/12)^(-(Debts!$M$12-$A119+1)))),2)-AC119)))</f>
        <v/>
      </c>
      <c r="CL119">
        <f>IF(OR(AP119&lt;=0,Debts!$AC$13=0,$A119&gt;Debts!$M$13),0,MIN(AP119,MAX(0,ROUNDUP(IF(Debts!$X$13=0,(BN118+R119)/(Debts!$M$13-$A119+1),BN118*(Debts!$X$13/12)/(1-(1+Debts!$X$13/12)^(-(Debts!$M$13-$A119+1)))),2)-AD119)))</f>
        <v/>
      </c>
      <c r="CM119">
        <f>IF(OR(AQ119&lt;=0,Debts!$AC$14=0,$A119&gt;Debts!$M$14),0,MIN(AQ119,MAX(0,ROUNDUP(IF(Debts!$X$14=0,(BO118+S119)/(Debts!$M$14-$A119+1),BO118*(Debts!$X$14/12)/(1-(1+Debts!$X$14/12)^(-(Debts!$M$14-$A119+1)))),2)-AE119)))</f>
        <v/>
      </c>
      <c r="CN119">
        <f>IF(OR(AR119&lt;=0,Debts!$AC$15=0,$A119&gt;Debts!$M$15),0,MIN(AR119,MAX(0,ROUNDUP(IF(Debts!$X$15=0,(BP118+T119)/(Debts!$M$15-$A119+1),BP118*(Debts!$X$15/12)/(1-(1+Debts!$X$15/12)^(-(Debts!$M$15-$A119+1)))),2)-AF119)))</f>
        <v/>
      </c>
      <c r="CO119">
        <f>IF(OR(AS119&lt;=0,Debts!$AC$16=0,$A119&gt;Debts!$M$16),0,MIN(AS119,MAX(0,ROUNDUP(IF(Debts!$X$16=0,(BQ118+U119)/(Debts!$M$16-$A119+1),BQ118*(Debts!$X$16/12)/(1-(1+Debts!$X$16/12)^(-(Debts!$M$16-$A119+1)))),2)-AG119)))</f>
        <v/>
      </c>
      <c r="CP119">
        <f>IF(CD119&lt;=0,0,ROUND(MIN(CD119,MAX(0,$F119-SUMPRODUCT(($AT$3:$BE$3&lt;AT$3)*$CD119:$CO119))),2))</f>
        <v/>
      </c>
      <c r="CQ119">
        <f>IF(CE119&lt;=0,0,ROUND(MIN(CE119,MAX(0,$F119-SUMPRODUCT(($AT$3:$BE$3&lt;AU$3)*$CD119:$CO119))),2))</f>
        <v/>
      </c>
      <c r="CR119">
        <f>IF(CF119&lt;=0,0,ROUND(MIN(CF119,MAX(0,$F119-SUMPRODUCT(($AT$3:$BE$3&lt;AV$3)*$CD119:$CO119))),2))</f>
        <v/>
      </c>
      <c r="CS119">
        <f>IF(CG119&lt;=0,0,ROUND(MIN(CG119,MAX(0,$F119-SUMPRODUCT(($AT$3:$BE$3&lt;AW$3)*$CD119:$CO119))),2))</f>
        <v/>
      </c>
      <c r="CT119">
        <f>IF(CH119&lt;=0,0,ROUND(MIN(CH119,MAX(0,$F119-SUMPRODUCT(($AT$3:$BE$3&lt;AX$3)*$CD119:$CO119))),2))</f>
        <v/>
      </c>
      <c r="CU119">
        <f>IF(CI119&lt;=0,0,ROUND(MIN(CI119,MAX(0,$F119-SUMPRODUCT(($AT$3:$BE$3&lt;AY$3)*$CD119:$CO119))),2))</f>
        <v/>
      </c>
      <c r="CV119">
        <f>IF(CJ119&lt;=0,0,ROUND(MIN(CJ119,MAX(0,$F119-SUMPRODUCT(($AT$3:$BE$3&lt;AZ$3)*$CD119:$CO119))),2))</f>
        <v/>
      </c>
      <c r="CW119">
        <f>IF(CK119&lt;=0,0,ROUND(MIN(CK119,MAX(0,$F119-SUMPRODUCT(($AT$3:$BE$3&lt;BA$3)*$CD119:$CO119))),2))</f>
        <v/>
      </c>
      <c r="CX119">
        <f>IF(CL119&lt;=0,0,ROUND(MIN(CL119,MAX(0,$F119-SUMPRODUCT(($AT$3:$BE$3&lt;BB$3)*$CD119:$CO119))),2))</f>
        <v/>
      </c>
      <c r="CY119">
        <f>IF(CM119&lt;=0,0,ROUND(MIN(CM119,MAX(0,$F119-SUMPRODUCT(($AT$3:$BE$3&lt;BC$3)*$CD119:$CO119))),2))</f>
        <v/>
      </c>
      <c r="CZ119">
        <f>IF(CN119&lt;=0,0,ROUND(MIN(CN119,MAX(0,$F119-SUMPRODUCT(($AT$3:$BE$3&lt;BD$3)*$CD119:$CO119))),2))</f>
        <v/>
      </c>
      <c r="DA119">
        <f>IF(CO119&lt;=0,0,ROUND(MIN(CO119,MAX(0,$F119-SUMPRODUCT(($AT$3:$BE$3&lt;BE$3)*$CD119:$CO119))),2))</f>
        <v/>
      </c>
      <c r="DB119">
        <f>ROUND(AH119-CP119,2)</f>
        <v/>
      </c>
      <c r="DC119">
        <f>ROUND(AI119-CQ119,2)</f>
        <v/>
      </c>
      <c r="DD119">
        <f>ROUND(AJ119-CR119,2)</f>
        <v/>
      </c>
      <c r="DE119">
        <f>ROUND(AK119-CS119,2)</f>
        <v/>
      </c>
      <c r="DF119">
        <f>ROUND(AL119-CT119,2)</f>
        <v/>
      </c>
      <c r="DG119">
        <f>ROUND(AM119-CU119,2)</f>
        <v/>
      </c>
      <c r="DH119">
        <f>ROUND(AN119-CV119,2)</f>
        <v/>
      </c>
      <c r="DI119">
        <f>ROUND(AO119-CW119,2)</f>
        <v/>
      </c>
      <c r="DJ119">
        <f>ROUND(AP119-CX119,2)</f>
        <v/>
      </c>
      <c r="DK119">
        <f>ROUND(AQ119-CY119,2)</f>
        <v/>
      </c>
      <c r="DL119">
        <f>ROUND(AR119-CZ119,2)</f>
        <v/>
      </c>
      <c r="DM119">
        <f>ROUND(AS119-DA119,2)</f>
        <v/>
      </c>
      <c r="DN119">
        <f>MAX(0,ROUND($F119-SUM(CP119:DA119),2))</f>
        <v/>
      </c>
    </row>
    <row r="120">
      <c r="A120" t="n">
        <v>115</v>
      </c>
      <c r="B120" s="29">
        <f>Months!B120</f>
        <v/>
      </c>
      <c r="C120">
        <f>Months!C120</f>
        <v/>
      </c>
      <c r="D120">
        <f>Months!D120</f>
        <v/>
      </c>
      <c r="E120">
        <f>SUM(V120:AG120)</f>
        <v/>
      </c>
      <c r="F120">
        <f>MAX(0,ROUND(C120+D120-E120,2))</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f>IF(AH120&lt;=0,0,ROUND(CP120+MIN(DB120,MAX(0,$DN120-SUMPRODUCT((($BR120:$CC120&gt;BR120)+($BR120:$CC120=BR120)*($AT$2:$BE$2&lt;AT$2))*$DB120:$DM120))),2))</f>
        <v/>
      </c>
      <c r="AU120">
        <f>IF(AI120&lt;=0,0,ROUND(CQ120+MIN(DC120,MAX(0,$DN120-SUMPRODUCT((($BR120:$CC120&gt;BS120)+($BR120:$CC120=BS120)*($AT$2:$BE$2&lt;AU$2))*$DB120:$DM120))),2))</f>
        <v/>
      </c>
      <c r="AV120">
        <f>IF(AJ120&lt;=0,0,ROUND(CR120+MIN(DD120,MAX(0,$DN120-SUMPRODUCT((($BR120:$CC120&gt;BT120)+($BR120:$CC120=BT120)*($AT$2:$BE$2&lt;AV$2))*$DB120:$DM120))),2))</f>
        <v/>
      </c>
      <c r="AW120">
        <f>IF(AK120&lt;=0,0,ROUND(CS120+MIN(DE120,MAX(0,$DN120-SUMPRODUCT((($BR120:$CC120&gt;BU120)+($BR120:$CC120=BU120)*($AT$2:$BE$2&lt;AW$2))*$DB120:$DM120))),2))</f>
        <v/>
      </c>
      <c r="AX120">
        <f>IF(AL120&lt;=0,0,ROUND(CT120+MIN(DF120,MAX(0,$DN120-SUMPRODUCT((($BR120:$CC120&gt;BV120)+($BR120:$CC120=BV120)*($AT$2:$BE$2&lt;AX$2))*$DB120:$DM120))),2))</f>
        <v/>
      </c>
      <c r="AY120">
        <f>IF(AM120&lt;=0,0,ROUND(CU120+MIN(DG120,MAX(0,$DN120-SUMPRODUCT((($BR120:$CC120&gt;BW120)+($BR120:$CC120=BW120)*($AT$2:$BE$2&lt;AY$2))*$DB120:$DM120))),2))</f>
        <v/>
      </c>
      <c r="AZ120">
        <f>IF(AN120&lt;=0,0,ROUND(CV120+MIN(DH120,MAX(0,$DN120-SUMPRODUCT((($BR120:$CC120&gt;BX120)+($BR120:$CC120=BX120)*($AT$2:$BE$2&lt;AZ$2))*$DB120:$DM120))),2))</f>
        <v/>
      </c>
      <c r="BA120">
        <f>IF(AO120&lt;=0,0,ROUND(CW120+MIN(DI120,MAX(0,$DN120-SUMPRODUCT((($BR120:$CC120&gt;BY120)+($BR120:$CC120=BY120)*($AT$2:$BE$2&lt;BA$2))*$DB120:$DM120))),2))</f>
        <v/>
      </c>
      <c r="BB120">
        <f>IF(AP120&lt;=0,0,ROUND(CX120+MIN(DJ120,MAX(0,$DN120-SUMPRODUCT((($BR120:$CC120&gt;BZ120)+($BR120:$CC120=BZ120)*($AT$2:$BE$2&lt;BB$2))*$DB120:$DM120))),2))</f>
        <v/>
      </c>
      <c r="BC120">
        <f>IF(AQ120&lt;=0,0,ROUND(CY120+MIN(DK120,MAX(0,$DN120-SUMPRODUCT((($BR120:$CC120&gt;CA120)+($BR120:$CC120=CA120)*($AT$2:$BE$2&lt;BC$2))*$DB120:$DM120))),2))</f>
        <v/>
      </c>
      <c r="BD120">
        <f>IF(AR120&lt;=0,0,ROUND(CZ120+MIN(DL120,MAX(0,$DN120-SUMPRODUCT((($BR120:$CC120&gt;CB120)+($BR120:$CC120=CB120)*($AT$2:$BE$2&lt;BD$2))*$DB120:$DM120))),2))</f>
        <v/>
      </c>
      <c r="BE120">
        <f>IF(AS120&lt;=0,0,ROUND(DA120+MIN(DM120,MAX(0,$DN120-SUMPRODUCT((($BR120:$CC120&gt;CC120)+($BR120:$CC120=CC120)*($AT$2:$BE$2&lt;BE$2))*$DB120:$DM120))),2))</f>
        <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c r="BR120">
        <f>ROUND(IF($A120&lt;=Debts!$M$5,Debts!$X$5,Debts!$Y$5)*100000,0)*1000000+ROUND(Debts!$Y$5*100000,0)</f>
        <v/>
      </c>
      <c r="BS120">
        <f>ROUND(IF($A120&lt;=Debts!$M$6,Debts!$X$6,Debts!$Y$6)*100000,0)*1000000+ROUND(Debts!$Y$6*100000,0)</f>
        <v/>
      </c>
      <c r="BT120">
        <f>ROUND(IF($A120&lt;=Debts!$M$7,Debts!$X$7,Debts!$Y$7)*100000,0)*1000000+ROUND(Debts!$Y$7*100000,0)</f>
        <v/>
      </c>
      <c r="BU120">
        <f>ROUND(IF($A120&lt;=Debts!$M$8,Debts!$X$8,Debts!$Y$8)*100000,0)*1000000+ROUND(Debts!$Y$8*100000,0)</f>
        <v/>
      </c>
      <c r="BV120">
        <f>ROUND(IF($A120&lt;=Debts!$M$9,Debts!$X$9,Debts!$Y$9)*100000,0)*1000000+ROUND(Debts!$Y$9*100000,0)</f>
        <v/>
      </c>
      <c r="BW120">
        <f>ROUND(IF($A120&lt;=Debts!$M$10,Debts!$X$10,Debts!$Y$10)*100000,0)*1000000+ROUND(Debts!$Y$10*100000,0)</f>
        <v/>
      </c>
      <c r="BX120">
        <f>ROUND(IF($A120&lt;=Debts!$M$11,Debts!$X$11,Debts!$Y$11)*100000,0)*1000000+ROUND(Debts!$Y$11*100000,0)</f>
        <v/>
      </c>
      <c r="BY120">
        <f>ROUND(IF($A120&lt;=Debts!$M$12,Debts!$X$12,Debts!$Y$12)*100000,0)*1000000+ROUND(Debts!$Y$12*100000,0)</f>
        <v/>
      </c>
      <c r="BZ120">
        <f>ROUND(IF($A120&lt;=Debts!$M$13,Debts!$X$13,Debts!$Y$13)*100000,0)*1000000+ROUND(Debts!$Y$13*100000,0)</f>
        <v/>
      </c>
      <c r="CA120">
        <f>ROUND(IF($A120&lt;=Debts!$M$14,Debts!$X$14,Debts!$Y$14)*100000,0)*1000000+ROUND(Debts!$Y$14*100000,0)</f>
        <v/>
      </c>
      <c r="CB120">
        <f>ROUND(IF($A120&lt;=Debts!$M$15,Debts!$X$15,Debts!$Y$15)*100000,0)*1000000+ROUND(Debts!$Y$15*100000,0)</f>
        <v/>
      </c>
      <c r="CC120">
        <f>ROUND(IF($A120&lt;=Debts!$M$16,Debts!$X$16,Debts!$Y$16)*100000,0)*1000000+ROUND(Debts!$Y$16*100000,0)</f>
        <v/>
      </c>
      <c r="CD120">
        <f>IF(OR(AH120&lt;=0,Debts!$AC$5=0,$A120&gt;Debts!$M$5),0,MIN(AH120,MAX(0,ROUNDUP(IF(Debts!$X$5=0,(BF119+J120)/(Debts!$M$5-$A120+1),BF119*(Debts!$X$5/12)/(1-(1+Debts!$X$5/12)^(-(Debts!$M$5-$A120+1)))),2)-V120)))</f>
        <v/>
      </c>
      <c r="CE120">
        <f>IF(OR(AI120&lt;=0,Debts!$AC$6=0,$A120&gt;Debts!$M$6),0,MIN(AI120,MAX(0,ROUNDUP(IF(Debts!$X$6=0,(BG119+K120)/(Debts!$M$6-$A120+1),BG119*(Debts!$X$6/12)/(1-(1+Debts!$X$6/12)^(-(Debts!$M$6-$A120+1)))),2)-W120)))</f>
        <v/>
      </c>
      <c r="CF120">
        <f>IF(OR(AJ120&lt;=0,Debts!$AC$7=0,$A120&gt;Debts!$M$7),0,MIN(AJ120,MAX(0,ROUNDUP(IF(Debts!$X$7=0,(BH119+L120)/(Debts!$M$7-$A120+1),BH119*(Debts!$X$7/12)/(1-(1+Debts!$X$7/12)^(-(Debts!$M$7-$A120+1)))),2)-X120)))</f>
        <v/>
      </c>
      <c r="CG120">
        <f>IF(OR(AK120&lt;=0,Debts!$AC$8=0,$A120&gt;Debts!$M$8),0,MIN(AK120,MAX(0,ROUNDUP(IF(Debts!$X$8=0,(BI119+M120)/(Debts!$M$8-$A120+1),BI119*(Debts!$X$8/12)/(1-(1+Debts!$X$8/12)^(-(Debts!$M$8-$A120+1)))),2)-Y120)))</f>
        <v/>
      </c>
      <c r="CH120">
        <f>IF(OR(AL120&lt;=0,Debts!$AC$9=0,$A120&gt;Debts!$M$9),0,MIN(AL120,MAX(0,ROUNDUP(IF(Debts!$X$9=0,(BJ119+N120)/(Debts!$M$9-$A120+1),BJ119*(Debts!$X$9/12)/(1-(1+Debts!$X$9/12)^(-(Debts!$M$9-$A120+1)))),2)-Z120)))</f>
        <v/>
      </c>
      <c r="CI120">
        <f>IF(OR(AM120&lt;=0,Debts!$AC$10=0,$A120&gt;Debts!$M$10),0,MIN(AM120,MAX(0,ROUNDUP(IF(Debts!$X$10=0,(BK119+O120)/(Debts!$M$10-$A120+1),BK119*(Debts!$X$10/12)/(1-(1+Debts!$X$10/12)^(-(Debts!$M$10-$A120+1)))),2)-AA120)))</f>
        <v/>
      </c>
      <c r="CJ120">
        <f>IF(OR(AN120&lt;=0,Debts!$AC$11=0,$A120&gt;Debts!$M$11),0,MIN(AN120,MAX(0,ROUNDUP(IF(Debts!$X$11=0,(BL119+P120)/(Debts!$M$11-$A120+1),BL119*(Debts!$X$11/12)/(1-(1+Debts!$X$11/12)^(-(Debts!$M$11-$A120+1)))),2)-AB120)))</f>
        <v/>
      </c>
      <c r="CK120">
        <f>IF(OR(AO120&lt;=0,Debts!$AC$12=0,$A120&gt;Debts!$M$12),0,MIN(AO120,MAX(0,ROUNDUP(IF(Debts!$X$12=0,(BM119+Q120)/(Debts!$M$12-$A120+1),BM119*(Debts!$X$12/12)/(1-(1+Debts!$X$12/12)^(-(Debts!$M$12-$A120+1)))),2)-AC120)))</f>
        <v/>
      </c>
      <c r="CL120">
        <f>IF(OR(AP120&lt;=0,Debts!$AC$13=0,$A120&gt;Debts!$M$13),0,MIN(AP120,MAX(0,ROUNDUP(IF(Debts!$X$13=0,(BN119+R120)/(Debts!$M$13-$A120+1),BN119*(Debts!$X$13/12)/(1-(1+Debts!$X$13/12)^(-(Debts!$M$13-$A120+1)))),2)-AD120)))</f>
        <v/>
      </c>
      <c r="CM120">
        <f>IF(OR(AQ120&lt;=0,Debts!$AC$14=0,$A120&gt;Debts!$M$14),0,MIN(AQ120,MAX(0,ROUNDUP(IF(Debts!$X$14=0,(BO119+S120)/(Debts!$M$14-$A120+1),BO119*(Debts!$X$14/12)/(1-(1+Debts!$X$14/12)^(-(Debts!$M$14-$A120+1)))),2)-AE120)))</f>
        <v/>
      </c>
      <c r="CN120">
        <f>IF(OR(AR120&lt;=0,Debts!$AC$15=0,$A120&gt;Debts!$M$15),0,MIN(AR120,MAX(0,ROUNDUP(IF(Debts!$X$15=0,(BP119+T120)/(Debts!$M$15-$A120+1),BP119*(Debts!$X$15/12)/(1-(1+Debts!$X$15/12)^(-(Debts!$M$15-$A120+1)))),2)-AF120)))</f>
        <v/>
      </c>
      <c r="CO120">
        <f>IF(OR(AS120&lt;=0,Debts!$AC$16=0,$A120&gt;Debts!$M$16),0,MIN(AS120,MAX(0,ROUNDUP(IF(Debts!$X$16=0,(BQ119+U120)/(Debts!$M$16-$A120+1),BQ119*(Debts!$X$16/12)/(1-(1+Debts!$X$16/12)^(-(Debts!$M$16-$A120+1)))),2)-AG120)))</f>
        <v/>
      </c>
      <c r="CP120">
        <f>IF(CD120&lt;=0,0,ROUND(MIN(CD120,MAX(0,$F120-SUMPRODUCT(($AT$3:$BE$3&lt;AT$3)*$CD120:$CO120))),2))</f>
        <v/>
      </c>
      <c r="CQ120">
        <f>IF(CE120&lt;=0,0,ROUND(MIN(CE120,MAX(0,$F120-SUMPRODUCT(($AT$3:$BE$3&lt;AU$3)*$CD120:$CO120))),2))</f>
        <v/>
      </c>
      <c r="CR120">
        <f>IF(CF120&lt;=0,0,ROUND(MIN(CF120,MAX(0,$F120-SUMPRODUCT(($AT$3:$BE$3&lt;AV$3)*$CD120:$CO120))),2))</f>
        <v/>
      </c>
      <c r="CS120">
        <f>IF(CG120&lt;=0,0,ROUND(MIN(CG120,MAX(0,$F120-SUMPRODUCT(($AT$3:$BE$3&lt;AW$3)*$CD120:$CO120))),2))</f>
        <v/>
      </c>
      <c r="CT120">
        <f>IF(CH120&lt;=0,0,ROUND(MIN(CH120,MAX(0,$F120-SUMPRODUCT(($AT$3:$BE$3&lt;AX$3)*$CD120:$CO120))),2))</f>
        <v/>
      </c>
      <c r="CU120">
        <f>IF(CI120&lt;=0,0,ROUND(MIN(CI120,MAX(0,$F120-SUMPRODUCT(($AT$3:$BE$3&lt;AY$3)*$CD120:$CO120))),2))</f>
        <v/>
      </c>
      <c r="CV120">
        <f>IF(CJ120&lt;=0,0,ROUND(MIN(CJ120,MAX(0,$F120-SUMPRODUCT(($AT$3:$BE$3&lt;AZ$3)*$CD120:$CO120))),2))</f>
        <v/>
      </c>
      <c r="CW120">
        <f>IF(CK120&lt;=0,0,ROUND(MIN(CK120,MAX(0,$F120-SUMPRODUCT(($AT$3:$BE$3&lt;BA$3)*$CD120:$CO120))),2))</f>
        <v/>
      </c>
      <c r="CX120">
        <f>IF(CL120&lt;=0,0,ROUND(MIN(CL120,MAX(0,$F120-SUMPRODUCT(($AT$3:$BE$3&lt;BB$3)*$CD120:$CO120))),2))</f>
        <v/>
      </c>
      <c r="CY120">
        <f>IF(CM120&lt;=0,0,ROUND(MIN(CM120,MAX(0,$F120-SUMPRODUCT(($AT$3:$BE$3&lt;BC$3)*$CD120:$CO120))),2))</f>
        <v/>
      </c>
      <c r="CZ120">
        <f>IF(CN120&lt;=0,0,ROUND(MIN(CN120,MAX(0,$F120-SUMPRODUCT(($AT$3:$BE$3&lt;BD$3)*$CD120:$CO120))),2))</f>
        <v/>
      </c>
      <c r="DA120">
        <f>IF(CO120&lt;=0,0,ROUND(MIN(CO120,MAX(0,$F120-SUMPRODUCT(($AT$3:$BE$3&lt;BE$3)*$CD120:$CO120))),2))</f>
        <v/>
      </c>
      <c r="DB120">
        <f>ROUND(AH120-CP120,2)</f>
        <v/>
      </c>
      <c r="DC120">
        <f>ROUND(AI120-CQ120,2)</f>
        <v/>
      </c>
      <c r="DD120">
        <f>ROUND(AJ120-CR120,2)</f>
        <v/>
      </c>
      <c r="DE120">
        <f>ROUND(AK120-CS120,2)</f>
        <v/>
      </c>
      <c r="DF120">
        <f>ROUND(AL120-CT120,2)</f>
        <v/>
      </c>
      <c r="DG120">
        <f>ROUND(AM120-CU120,2)</f>
        <v/>
      </c>
      <c r="DH120">
        <f>ROUND(AN120-CV120,2)</f>
        <v/>
      </c>
      <c r="DI120">
        <f>ROUND(AO120-CW120,2)</f>
        <v/>
      </c>
      <c r="DJ120">
        <f>ROUND(AP120-CX120,2)</f>
        <v/>
      </c>
      <c r="DK120">
        <f>ROUND(AQ120-CY120,2)</f>
        <v/>
      </c>
      <c r="DL120">
        <f>ROUND(AR120-CZ120,2)</f>
        <v/>
      </c>
      <c r="DM120">
        <f>ROUND(AS120-DA120,2)</f>
        <v/>
      </c>
      <c r="DN120">
        <f>MAX(0,ROUND($F120-SUM(CP120:DA120),2))</f>
        <v/>
      </c>
    </row>
    <row r="121">
      <c r="A121" t="n">
        <v>116</v>
      </c>
      <c r="B121" s="29">
        <f>Months!B121</f>
        <v/>
      </c>
      <c r="C121">
        <f>Months!C121</f>
        <v/>
      </c>
      <c r="D121">
        <f>Months!D121</f>
        <v/>
      </c>
      <c r="E121">
        <f>SUM(V121:AG121)</f>
        <v/>
      </c>
      <c r="F121">
        <f>MAX(0,ROUND(C121+D121-E121,2))</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f>IF(AH121&lt;=0,0,ROUND(CP121+MIN(DB121,MAX(0,$DN121-SUMPRODUCT((($BR121:$CC121&gt;BR121)+($BR121:$CC121=BR121)*($AT$2:$BE$2&lt;AT$2))*$DB121:$DM121))),2))</f>
        <v/>
      </c>
      <c r="AU121">
        <f>IF(AI121&lt;=0,0,ROUND(CQ121+MIN(DC121,MAX(0,$DN121-SUMPRODUCT((($BR121:$CC121&gt;BS121)+($BR121:$CC121=BS121)*($AT$2:$BE$2&lt;AU$2))*$DB121:$DM121))),2))</f>
        <v/>
      </c>
      <c r="AV121">
        <f>IF(AJ121&lt;=0,0,ROUND(CR121+MIN(DD121,MAX(0,$DN121-SUMPRODUCT((($BR121:$CC121&gt;BT121)+($BR121:$CC121=BT121)*($AT$2:$BE$2&lt;AV$2))*$DB121:$DM121))),2))</f>
        <v/>
      </c>
      <c r="AW121">
        <f>IF(AK121&lt;=0,0,ROUND(CS121+MIN(DE121,MAX(0,$DN121-SUMPRODUCT((($BR121:$CC121&gt;BU121)+($BR121:$CC121=BU121)*($AT$2:$BE$2&lt;AW$2))*$DB121:$DM121))),2))</f>
        <v/>
      </c>
      <c r="AX121">
        <f>IF(AL121&lt;=0,0,ROUND(CT121+MIN(DF121,MAX(0,$DN121-SUMPRODUCT((($BR121:$CC121&gt;BV121)+($BR121:$CC121=BV121)*($AT$2:$BE$2&lt;AX$2))*$DB121:$DM121))),2))</f>
        <v/>
      </c>
      <c r="AY121">
        <f>IF(AM121&lt;=0,0,ROUND(CU121+MIN(DG121,MAX(0,$DN121-SUMPRODUCT((($BR121:$CC121&gt;BW121)+($BR121:$CC121=BW121)*($AT$2:$BE$2&lt;AY$2))*$DB121:$DM121))),2))</f>
        <v/>
      </c>
      <c r="AZ121">
        <f>IF(AN121&lt;=0,0,ROUND(CV121+MIN(DH121,MAX(0,$DN121-SUMPRODUCT((($BR121:$CC121&gt;BX121)+($BR121:$CC121=BX121)*($AT$2:$BE$2&lt;AZ$2))*$DB121:$DM121))),2))</f>
        <v/>
      </c>
      <c r="BA121">
        <f>IF(AO121&lt;=0,0,ROUND(CW121+MIN(DI121,MAX(0,$DN121-SUMPRODUCT((($BR121:$CC121&gt;BY121)+($BR121:$CC121=BY121)*($AT$2:$BE$2&lt;BA$2))*$DB121:$DM121))),2))</f>
        <v/>
      </c>
      <c r="BB121">
        <f>IF(AP121&lt;=0,0,ROUND(CX121+MIN(DJ121,MAX(0,$DN121-SUMPRODUCT((($BR121:$CC121&gt;BZ121)+($BR121:$CC121=BZ121)*($AT$2:$BE$2&lt;BB$2))*$DB121:$DM121))),2))</f>
        <v/>
      </c>
      <c r="BC121">
        <f>IF(AQ121&lt;=0,0,ROUND(CY121+MIN(DK121,MAX(0,$DN121-SUMPRODUCT((($BR121:$CC121&gt;CA121)+($BR121:$CC121=CA121)*($AT$2:$BE$2&lt;BC$2))*$DB121:$DM121))),2))</f>
        <v/>
      </c>
      <c r="BD121">
        <f>IF(AR121&lt;=0,0,ROUND(CZ121+MIN(DL121,MAX(0,$DN121-SUMPRODUCT((($BR121:$CC121&gt;CB121)+($BR121:$CC121=CB121)*($AT$2:$BE$2&lt;BD$2))*$DB121:$DM121))),2))</f>
        <v/>
      </c>
      <c r="BE121">
        <f>IF(AS121&lt;=0,0,ROUND(DA121+MIN(DM121,MAX(0,$DN121-SUMPRODUCT((($BR121:$CC121&gt;CC121)+($BR121:$CC121=CC121)*($AT$2:$BE$2&lt;BE$2))*$DB121:$DM121))),2))</f>
        <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c r="BR121">
        <f>ROUND(IF($A121&lt;=Debts!$M$5,Debts!$X$5,Debts!$Y$5)*100000,0)*1000000+ROUND(Debts!$Y$5*100000,0)</f>
        <v/>
      </c>
      <c r="BS121">
        <f>ROUND(IF($A121&lt;=Debts!$M$6,Debts!$X$6,Debts!$Y$6)*100000,0)*1000000+ROUND(Debts!$Y$6*100000,0)</f>
        <v/>
      </c>
      <c r="BT121">
        <f>ROUND(IF($A121&lt;=Debts!$M$7,Debts!$X$7,Debts!$Y$7)*100000,0)*1000000+ROUND(Debts!$Y$7*100000,0)</f>
        <v/>
      </c>
      <c r="BU121">
        <f>ROUND(IF($A121&lt;=Debts!$M$8,Debts!$X$8,Debts!$Y$8)*100000,0)*1000000+ROUND(Debts!$Y$8*100000,0)</f>
        <v/>
      </c>
      <c r="BV121">
        <f>ROUND(IF($A121&lt;=Debts!$M$9,Debts!$X$9,Debts!$Y$9)*100000,0)*1000000+ROUND(Debts!$Y$9*100000,0)</f>
        <v/>
      </c>
      <c r="BW121">
        <f>ROUND(IF($A121&lt;=Debts!$M$10,Debts!$X$10,Debts!$Y$10)*100000,0)*1000000+ROUND(Debts!$Y$10*100000,0)</f>
        <v/>
      </c>
      <c r="BX121">
        <f>ROUND(IF($A121&lt;=Debts!$M$11,Debts!$X$11,Debts!$Y$11)*100000,0)*1000000+ROUND(Debts!$Y$11*100000,0)</f>
        <v/>
      </c>
      <c r="BY121">
        <f>ROUND(IF($A121&lt;=Debts!$M$12,Debts!$X$12,Debts!$Y$12)*100000,0)*1000000+ROUND(Debts!$Y$12*100000,0)</f>
        <v/>
      </c>
      <c r="BZ121">
        <f>ROUND(IF($A121&lt;=Debts!$M$13,Debts!$X$13,Debts!$Y$13)*100000,0)*1000000+ROUND(Debts!$Y$13*100000,0)</f>
        <v/>
      </c>
      <c r="CA121">
        <f>ROUND(IF($A121&lt;=Debts!$M$14,Debts!$X$14,Debts!$Y$14)*100000,0)*1000000+ROUND(Debts!$Y$14*100000,0)</f>
        <v/>
      </c>
      <c r="CB121">
        <f>ROUND(IF($A121&lt;=Debts!$M$15,Debts!$X$15,Debts!$Y$15)*100000,0)*1000000+ROUND(Debts!$Y$15*100000,0)</f>
        <v/>
      </c>
      <c r="CC121">
        <f>ROUND(IF($A121&lt;=Debts!$M$16,Debts!$X$16,Debts!$Y$16)*100000,0)*1000000+ROUND(Debts!$Y$16*100000,0)</f>
        <v/>
      </c>
      <c r="CD121">
        <f>IF(OR(AH121&lt;=0,Debts!$AC$5=0,$A121&gt;Debts!$M$5),0,MIN(AH121,MAX(0,ROUNDUP(IF(Debts!$X$5=0,(BF120+J121)/(Debts!$M$5-$A121+1),BF120*(Debts!$X$5/12)/(1-(1+Debts!$X$5/12)^(-(Debts!$M$5-$A121+1)))),2)-V121)))</f>
        <v/>
      </c>
      <c r="CE121">
        <f>IF(OR(AI121&lt;=0,Debts!$AC$6=0,$A121&gt;Debts!$M$6),0,MIN(AI121,MAX(0,ROUNDUP(IF(Debts!$X$6=0,(BG120+K121)/(Debts!$M$6-$A121+1),BG120*(Debts!$X$6/12)/(1-(1+Debts!$X$6/12)^(-(Debts!$M$6-$A121+1)))),2)-W121)))</f>
        <v/>
      </c>
      <c r="CF121">
        <f>IF(OR(AJ121&lt;=0,Debts!$AC$7=0,$A121&gt;Debts!$M$7),0,MIN(AJ121,MAX(0,ROUNDUP(IF(Debts!$X$7=0,(BH120+L121)/(Debts!$M$7-$A121+1),BH120*(Debts!$X$7/12)/(1-(1+Debts!$X$7/12)^(-(Debts!$M$7-$A121+1)))),2)-X121)))</f>
        <v/>
      </c>
      <c r="CG121">
        <f>IF(OR(AK121&lt;=0,Debts!$AC$8=0,$A121&gt;Debts!$M$8),0,MIN(AK121,MAX(0,ROUNDUP(IF(Debts!$X$8=0,(BI120+M121)/(Debts!$M$8-$A121+1),BI120*(Debts!$X$8/12)/(1-(1+Debts!$X$8/12)^(-(Debts!$M$8-$A121+1)))),2)-Y121)))</f>
        <v/>
      </c>
      <c r="CH121">
        <f>IF(OR(AL121&lt;=0,Debts!$AC$9=0,$A121&gt;Debts!$M$9),0,MIN(AL121,MAX(0,ROUNDUP(IF(Debts!$X$9=0,(BJ120+N121)/(Debts!$M$9-$A121+1),BJ120*(Debts!$X$9/12)/(1-(1+Debts!$X$9/12)^(-(Debts!$M$9-$A121+1)))),2)-Z121)))</f>
        <v/>
      </c>
      <c r="CI121">
        <f>IF(OR(AM121&lt;=0,Debts!$AC$10=0,$A121&gt;Debts!$M$10),0,MIN(AM121,MAX(0,ROUNDUP(IF(Debts!$X$10=0,(BK120+O121)/(Debts!$M$10-$A121+1),BK120*(Debts!$X$10/12)/(1-(1+Debts!$X$10/12)^(-(Debts!$M$10-$A121+1)))),2)-AA121)))</f>
        <v/>
      </c>
      <c r="CJ121">
        <f>IF(OR(AN121&lt;=0,Debts!$AC$11=0,$A121&gt;Debts!$M$11),0,MIN(AN121,MAX(0,ROUNDUP(IF(Debts!$X$11=0,(BL120+P121)/(Debts!$M$11-$A121+1),BL120*(Debts!$X$11/12)/(1-(1+Debts!$X$11/12)^(-(Debts!$M$11-$A121+1)))),2)-AB121)))</f>
        <v/>
      </c>
      <c r="CK121">
        <f>IF(OR(AO121&lt;=0,Debts!$AC$12=0,$A121&gt;Debts!$M$12),0,MIN(AO121,MAX(0,ROUNDUP(IF(Debts!$X$12=0,(BM120+Q121)/(Debts!$M$12-$A121+1),BM120*(Debts!$X$12/12)/(1-(1+Debts!$X$12/12)^(-(Debts!$M$12-$A121+1)))),2)-AC121)))</f>
        <v/>
      </c>
      <c r="CL121">
        <f>IF(OR(AP121&lt;=0,Debts!$AC$13=0,$A121&gt;Debts!$M$13),0,MIN(AP121,MAX(0,ROUNDUP(IF(Debts!$X$13=0,(BN120+R121)/(Debts!$M$13-$A121+1),BN120*(Debts!$X$13/12)/(1-(1+Debts!$X$13/12)^(-(Debts!$M$13-$A121+1)))),2)-AD121)))</f>
        <v/>
      </c>
      <c r="CM121">
        <f>IF(OR(AQ121&lt;=0,Debts!$AC$14=0,$A121&gt;Debts!$M$14),0,MIN(AQ121,MAX(0,ROUNDUP(IF(Debts!$X$14=0,(BO120+S121)/(Debts!$M$14-$A121+1),BO120*(Debts!$X$14/12)/(1-(1+Debts!$X$14/12)^(-(Debts!$M$14-$A121+1)))),2)-AE121)))</f>
        <v/>
      </c>
      <c r="CN121">
        <f>IF(OR(AR121&lt;=0,Debts!$AC$15=0,$A121&gt;Debts!$M$15),0,MIN(AR121,MAX(0,ROUNDUP(IF(Debts!$X$15=0,(BP120+T121)/(Debts!$M$15-$A121+1),BP120*(Debts!$X$15/12)/(1-(1+Debts!$X$15/12)^(-(Debts!$M$15-$A121+1)))),2)-AF121)))</f>
        <v/>
      </c>
      <c r="CO121">
        <f>IF(OR(AS121&lt;=0,Debts!$AC$16=0,$A121&gt;Debts!$M$16),0,MIN(AS121,MAX(0,ROUNDUP(IF(Debts!$X$16=0,(BQ120+U121)/(Debts!$M$16-$A121+1),BQ120*(Debts!$X$16/12)/(1-(1+Debts!$X$16/12)^(-(Debts!$M$16-$A121+1)))),2)-AG121)))</f>
        <v/>
      </c>
      <c r="CP121">
        <f>IF(CD121&lt;=0,0,ROUND(MIN(CD121,MAX(0,$F121-SUMPRODUCT(($AT$3:$BE$3&lt;AT$3)*$CD121:$CO121))),2))</f>
        <v/>
      </c>
      <c r="CQ121">
        <f>IF(CE121&lt;=0,0,ROUND(MIN(CE121,MAX(0,$F121-SUMPRODUCT(($AT$3:$BE$3&lt;AU$3)*$CD121:$CO121))),2))</f>
        <v/>
      </c>
      <c r="CR121">
        <f>IF(CF121&lt;=0,0,ROUND(MIN(CF121,MAX(0,$F121-SUMPRODUCT(($AT$3:$BE$3&lt;AV$3)*$CD121:$CO121))),2))</f>
        <v/>
      </c>
      <c r="CS121">
        <f>IF(CG121&lt;=0,0,ROUND(MIN(CG121,MAX(0,$F121-SUMPRODUCT(($AT$3:$BE$3&lt;AW$3)*$CD121:$CO121))),2))</f>
        <v/>
      </c>
      <c r="CT121">
        <f>IF(CH121&lt;=0,0,ROUND(MIN(CH121,MAX(0,$F121-SUMPRODUCT(($AT$3:$BE$3&lt;AX$3)*$CD121:$CO121))),2))</f>
        <v/>
      </c>
      <c r="CU121">
        <f>IF(CI121&lt;=0,0,ROUND(MIN(CI121,MAX(0,$F121-SUMPRODUCT(($AT$3:$BE$3&lt;AY$3)*$CD121:$CO121))),2))</f>
        <v/>
      </c>
      <c r="CV121">
        <f>IF(CJ121&lt;=0,0,ROUND(MIN(CJ121,MAX(0,$F121-SUMPRODUCT(($AT$3:$BE$3&lt;AZ$3)*$CD121:$CO121))),2))</f>
        <v/>
      </c>
      <c r="CW121">
        <f>IF(CK121&lt;=0,0,ROUND(MIN(CK121,MAX(0,$F121-SUMPRODUCT(($AT$3:$BE$3&lt;BA$3)*$CD121:$CO121))),2))</f>
        <v/>
      </c>
      <c r="CX121">
        <f>IF(CL121&lt;=0,0,ROUND(MIN(CL121,MAX(0,$F121-SUMPRODUCT(($AT$3:$BE$3&lt;BB$3)*$CD121:$CO121))),2))</f>
        <v/>
      </c>
      <c r="CY121">
        <f>IF(CM121&lt;=0,0,ROUND(MIN(CM121,MAX(0,$F121-SUMPRODUCT(($AT$3:$BE$3&lt;BC$3)*$CD121:$CO121))),2))</f>
        <v/>
      </c>
      <c r="CZ121">
        <f>IF(CN121&lt;=0,0,ROUND(MIN(CN121,MAX(0,$F121-SUMPRODUCT(($AT$3:$BE$3&lt;BD$3)*$CD121:$CO121))),2))</f>
        <v/>
      </c>
      <c r="DA121">
        <f>IF(CO121&lt;=0,0,ROUND(MIN(CO121,MAX(0,$F121-SUMPRODUCT(($AT$3:$BE$3&lt;BE$3)*$CD121:$CO121))),2))</f>
        <v/>
      </c>
      <c r="DB121">
        <f>ROUND(AH121-CP121,2)</f>
        <v/>
      </c>
      <c r="DC121">
        <f>ROUND(AI121-CQ121,2)</f>
        <v/>
      </c>
      <c r="DD121">
        <f>ROUND(AJ121-CR121,2)</f>
        <v/>
      </c>
      <c r="DE121">
        <f>ROUND(AK121-CS121,2)</f>
        <v/>
      </c>
      <c r="DF121">
        <f>ROUND(AL121-CT121,2)</f>
        <v/>
      </c>
      <c r="DG121">
        <f>ROUND(AM121-CU121,2)</f>
        <v/>
      </c>
      <c r="DH121">
        <f>ROUND(AN121-CV121,2)</f>
        <v/>
      </c>
      <c r="DI121">
        <f>ROUND(AO121-CW121,2)</f>
        <v/>
      </c>
      <c r="DJ121">
        <f>ROUND(AP121-CX121,2)</f>
        <v/>
      </c>
      <c r="DK121">
        <f>ROUND(AQ121-CY121,2)</f>
        <v/>
      </c>
      <c r="DL121">
        <f>ROUND(AR121-CZ121,2)</f>
        <v/>
      </c>
      <c r="DM121">
        <f>ROUND(AS121-DA121,2)</f>
        <v/>
      </c>
      <c r="DN121">
        <f>MAX(0,ROUND($F121-SUM(CP121:DA121),2))</f>
        <v/>
      </c>
    </row>
    <row r="122">
      <c r="A122" t="n">
        <v>117</v>
      </c>
      <c r="B122" s="29">
        <f>Months!B122</f>
        <v/>
      </c>
      <c r="C122">
        <f>Months!C122</f>
        <v/>
      </c>
      <c r="D122">
        <f>Months!D122</f>
        <v/>
      </c>
      <c r="E122">
        <f>SUM(V122:AG122)</f>
        <v/>
      </c>
      <c r="F122">
        <f>MAX(0,ROUND(C122+D122-E122,2))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f>IF(AH122&lt;=0,0,ROUND(CP122+MIN(DB122,MAX(0,$DN122-SUMPRODUCT((($BR122:$CC122&gt;BR122)+($BR122:$CC122=BR122)*($AT$2:$BE$2&lt;AT$2))*$DB122:$DM122))),2))</f>
        <v/>
      </c>
      <c r="AU122">
        <f>IF(AI122&lt;=0,0,ROUND(CQ122+MIN(DC122,MAX(0,$DN122-SUMPRODUCT((($BR122:$CC122&gt;BS122)+($BR122:$CC122=BS122)*($AT$2:$BE$2&lt;AU$2))*$DB122:$DM122))),2))</f>
        <v/>
      </c>
      <c r="AV122">
        <f>IF(AJ122&lt;=0,0,ROUND(CR122+MIN(DD122,MAX(0,$DN122-SUMPRODUCT((($BR122:$CC122&gt;BT122)+($BR122:$CC122=BT122)*($AT$2:$BE$2&lt;AV$2))*$DB122:$DM122))),2))</f>
        <v/>
      </c>
      <c r="AW122">
        <f>IF(AK122&lt;=0,0,ROUND(CS122+MIN(DE122,MAX(0,$DN122-SUMPRODUCT((($BR122:$CC122&gt;BU122)+($BR122:$CC122=BU122)*($AT$2:$BE$2&lt;AW$2))*$DB122:$DM122))),2))</f>
        <v/>
      </c>
      <c r="AX122">
        <f>IF(AL122&lt;=0,0,ROUND(CT122+MIN(DF122,MAX(0,$DN122-SUMPRODUCT((($BR122:$CC122&gt;BV122)+($BR122:$CC122=BV122)*($AT$2:$BE$2&lt;AX$2))*$DB122:$DM122))),2))</f>
        <v/>
      </c>
      <c r="AY122">
        <f>IF(AM122&lt;=0,0,ROUND(CU122+MIN(DG122,MAX(0,$DN122-SUMPRODUCT((($BR122:$CC122&gt;BW122)+($BR122:$CC122=BW122)*($AT$2:$BE$2&lt;AY$2))*$DB122:$DM122))),2))</f>
        <v/>
      </c>
      <c r="AZ122">
        <f>IF(AN122&lt;=0,0,ROUND(CV122+MIN(DH122,MAX(0,$DN122-SUMPRODUCT((($BR122:$CC122&gt;BX122)+($BR122:$CC122=BX122)*($AT$2:$BE$2&lt;AZ$2))*$DB122:$DM122))),2))</f>
        <v/>
      </c>
      <c r="BA122">
        <f>IF(AO122&lt;=0,0,ROUND(CW122+MIN(DI122,MAX(0,$DN122-SUMPRODUCT((($BR122:$CC122&gt;BY122)+($BR122:$CC122=BY122)*($AT$2:$BE$2&lt;BA$2))*$DB122:$DM122))),2))</f>
        <v/>
      </c>
      <c r="BB122">
        <f>IF(AP122&lt;=0,0,ROUND(CX122+MIN(DJ122,MAX(0,$DN122-SUMPRODUCT((($BR122:$CC122&gt;BZ122)+($BR122:$CC122=BZ122)*($AT$2:$BE$2&lt;BB$2))*$DB122:$DM122))),2))</f>
        <v/>
      </c>
      <c r="BC122">
        <f>IF(AQ122&lt;=0,0,ROUND(CY122+MIN(DK122,MAX(0,$DN122-SUMPRODUCT((($BR122:$CC122&gt;CA122)+($BR122:$CC122=CA122)*($AT$2:$BE$2&lt;BC$2))*$DB122:$DM122))),2))</f>
        <v/>
      </c>
      <c r="BD122">
        <f>IF(AR122&lt;=0,0,ROUND(CZ122+MIN(DL122,MAX(0,$DN122-SUMPRODUCT((($BR122:$CC122&gt;CB122)+($BR122:$CC122=CB122)*($AT$2:$BE$2&lt;BD$2))*$DB122:$DM122))),2))</f>
        <v/>
      </c>
      <c r="BE122">
        <f>IF(AS122&lt;=0,0,ROUND(DA122+MIN(DM122,MAX(0,$DN122-SUMPRODUCT((($BR122:$CC122&gt;CC122)+($BR122:$CC122=CC122)*($AT$2:$BE$2&lt;BE$2))*$DB122:$DM122))),2))</f>
        <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c r="BR122">
        <f>ROUND(IF($A122&lt;=Debts!$M$5,Debts!$X$5,Debts!$Y$5)*100000,0)*1000000+ROUND(Debts!$Y$5*100000,0)</f>
        <v/>
      </c>
      <c r="BS122">
        <f>ROUND(IF($A122&lt;=Debts!$M$6,Debts!$X$6,Debts!$Y$6)*100000,0)*1000000+ROUND(Debts!$Y$6*100000,0)</f>
        <v/>
      </c>
      <c r="BT122">
        <f>ROUND(IF($A122&lt;=Debts!$M$7,Debts!$X$7,Debts!$Y$7)*100000,0)*1000000+ROUND(Debts!$Y$7*100000,0)</f>
        <v/>
      </c>
      <c r="BU122">
        <f>ROUND(IF($A122&lt;=Debts!$M$8,Debts!$X$8,Debts!$Y$8)*100000,0)*1000000+ROUND(Debts!$Y$8*100000,0)</f>
        <v/>
      </c>
      <c r="BV122">
        <f>ROUND(IF($A122&lt;=Debts!$M$9,Debts!$X$9,Debts!$Y$9)*100000,0)*1000000+ROUND(Debts!$Y$9*100000,0)</f>
        <v/>
      </c>
      <c r="BW122">
        <f>ROUND(IF($A122&lt;=Debts!$M$10,Debts!$X$10,Debts!$Y$10)*100000,0)*1000000+ROUND(Debts!$Y$10*100000,0)</f>
        <v/>
      </c>
      <c r="BX122">
        <f>ROUND(IF($A122&lt;=Debts!$M$11,Debts!$X$11,Debts!$Y$11)*100000,0)*1000000+ROUND(Debts!$Y$11*100000,0)</f>
        <v/>
      </c>
      <c r="BY122">
        <f>ROUND(IF($A122&lt;=Debts!$M$12,Debts!$X$12,Debts!$Y$12)*100000,0)*1000000+ROUND(Debts!$Y$12*100000,0)</f>
        <v/>
      </c>
      <c r="BZ122">
        <f>ROUND(IF($A122&lt;=Debts!$M$13,Debts!$X$13,Debts!$Y$13)*100000,0)*1000000+ROUND(Debts!$Y$13*100000,0)</f>
        <v/>
      </c>
      <c r="CA122">
        <f>ROUND(IF($A122&lt;=Debts!$M$14,Debts!$X$14,Debts!$Y$14)*100000,0)*1000000+ROUND(Debts!$Y$14*100000,0)</f>
        <v/>
      </c>
      <c r="CB122">
        <f>ROUND(IF($A122&lt;=Debts!$M$15,Debts!$X$15,Debts!$Y$15)*100000,0)*1000000+ROUND(Debts!$Y$15*100000,0)</f>
        <v/>
      </c>
      <c r="CC122">
        <f>ROUND(IF($A122&lt;=Debts!$M$16,Debts!$X$16,Debts!$Y$16)*100000,0)*1000000+ROUND(Debts!$Y$16*100000,0)</f>
        <v/>
      </c>
      <c r="CD122">
        <f>IF(OR(AH122&lt;=0,Debts!$AC$5=0,$A122&gt;Debts!$M$5),0,MIN(AH122,MAX(0,ROUNDUP(IF(Debts!$X$5=0,(BF121+J122)/(Debts!$M$5-$A122+1),BF121*(Debts!$X$5/12)/(1-(1+Debts!$X$5/12)^(-(Debts!$M$5-$A122+1)))),2)-V122)))</f>
        <v/>
      </c>
      <c r="CE122">
        <f>IF(OR(AI122&lt;=0,Debts!$AC$6=0,$A122&gt;Debts!$M$6),0,MIN(AI122,MAX(0,ROUNDUP(IF(Debts!$X$6=0,(BG121+K122)/(Debts!$M$6-$A122+1),BG121*(Debts!$X$6/12)/(1-(1+Debts!$X$6/12)^(-(Debts!$M$6-$A122+1)))),2)-W122)))</f>
        <v/>
      </c>
      <c r="CF122">
        <f>IF(OR(AJ122&lt;=0,Debts!$AC$7=0,$A122&gt;Debts!$M$7),0,MIN(AJ122,MAX(0,ROUNDUP(IF(Debts!$X$7=0,(BH121+L122)/(Debts!$M$7-$A122+1),BH121*(Debts!$X$7/12)/(1-(1+Debts!$X$7/12)^(-(Debts!$M$7-$A122+1)))),2)-X122)))</f>
        <v/>
      </c>
      <c r="CG122">
        <f>IF(OR(AK122&lt;=0,Debts!$AC$8=0,$A122&gt;Debts!$M$8),0,MIN(AK122,MAX(0,ROUNDUP(IF(Debts!$X$8=0,(BI121+M122)/(Debts!$M$8-$A122+1),BI121*(Debts!$X$8/12)/(1-(1+Debts!$X$8/12)^(-(Debts!$M$8-$A122+1)))),2)-Y122)))</f>
        <v/>
      </c>
      <c r="CH122">
        <f>IF(OR(AL122&lt;=0,Debts!$AC$9=0,$A122&gt;Debts!$M$9),0,MIN(AL122,MAX(0,ROUNDUP(IF(Debts!$X$9=0,(BJ121+N122)/(Debts!$M$9-$A122+1),BJ121*(Debts!$X$9/12)/(1-(1+Debts!$X$9/12)^(-(Debts!$M$9-$A122+1)))),2)-Z122)))</f>
        <v/>
      </c>
      <c r="CI122">
        <f>IF(OR(AM122&lt;=0,Debts!$AC$10=0,$A122&gt;Debts!$M$10),0,MIN(AM122,MAX(0,ROUNDUP(IF(Debts!$X$10=0,(BK121+O122)/(Debts!$M$10-$A122+1),BK121*(Debts!$X$10/12)/(1-(1+Debts!$X$10/12)^(-(Debts!$M$10-$A122+1)))),2)-AA122)))</f>
        <v/>
      </c>
      <c r="CJ122">
        <f>IF(OR(AN122&lt;=0,Debts!$AC$11=0,$A122&gt;Debts!$M$11),0,MIN(AN122,MAX(0,ROUNDUP(IF(Debts!$X$11=0,(BL121+P122)/(Debts!$M$11-$A122+1),BL121*(Debts!$X$11/12)/(1-(1+Debts!$X$11/12)^(-(Debts!$M$11-$A122+1)))),2)-AB122)))</f>
        <v/>
      </c>
      <c r="CK122">
        <f>IF(OR(AO122&lt;=0,Debts!$AC$12=0,$A122&gt;Debts!$M$12),0,MIN(AO122,MAX(0,ROUNDUP(IF(Debts!$X$12=0,(BM121+Q122)/(Debts!$M$12-$A122+1),BM121*(Debts!$X$12/12)/(1-(1+Debts!$X$12/12)^(-(Debts!$M$12-$A122+1)))),2)-AC122)))</f>
        <v/>
      </c>
      <c r="CL122">
        <f>IF(OR(AP122&lt;=0,Debts!$AC$13=0,$A122&gt;Debts!$M$13),0,MIN(AP122,MAX(0,ROUNDUP(IF(Debts!$X$13=0,(BN121+R122)/(Debts!$M$13-$A122+1),BN121*(Debts!$X$13/12)/(1-(1+Debts!$X$13/12)^(-(Debts!$M$13-$A122+1)))),2)-AD122)))</f>
        <v/>
      </c>
      <c r="CM122">
        <f>IF(OR(AQ122&lt;=0,Debts!$AC$14=0,$A122&gt;Debts!$M$14),0,MIN(AQ122,MAX(0,ROUNDUP(IF(Debts!$X$14=0,(BO121+S122)/(Debts!$M$14-$A122+1),BO121*(Debts!$X$14/12)/(1-(1+Debts!$X$14/12)^(-(Debts!$M$14-$A122+1)))),2)-AE122)))</f>
        <v/>
      </c>
      <c r="CN122">
        <f>IF(OR(AR122&lt;=0,Debts!$AC$15=0,$A122&gt;Debts!$M$15),0,MIN(AR122,MAX(0,ROUNDUP(IF(Debts!$X$15=0,(BP121+T122)/(Debts!$M$15-$A122+1),BP121*(Debts!$X$15/12)/(1-(1+Debts!$X$15/12)^(-(Debts!$M$15-$A122+1)))),2)-AF122)))</f>
        <v/>
      </c>
      <c r="CO122">
        <f>IF(OR(AS122&lt;=0,Debts!$AC$16=0,$A122&gt;Debts!$M$16),0,MIN(AS122,MAX(0,ROUNDUP(IF(Debts!$X$16=0,(BQ121+U122)/(Debts!$M$16-$A122+1),BQ121*(Debts!$X$16/12)/(1-(1+Debts!$X$16/12)^(-(Debts!$M$16-$A122+1)))),2)-AG122)))</f>
        <v/>
      </c>
      <c r="CP122">
        <f>IF(CD122&lt;=0,0,ROUND(MIN(CD122,MAX(0,$F122-SUMPRODUCT(($AT$3:$BE$3&lt;AT$3)*$CD122:$CO122))),2))</f>
        <v/>
      </c>
      <c r="CQ122">
        <f>IF(CE122&lt;=0,0,ROUND(MIN(CE122,MAX(0,$F122-SUMPRODUCT(($AT$3:$BE$3&lt;AU$3)*$CD122:$CO122))),2))</f>
        <v/>
      </c>
      <c r="CR122">
        <f>IF(CF122&lt;=0,0,ROUND(MIN(CF122,MAX(0,$F122-SUMPRODUCT(($AT$3:$BE$3&lt;AV$3)*$CD122:$CO122))),2))</f>
        <v/>
      </c>
      <c r="CS122">
        <f>IF(CG122&lt;=0,0,ROUND(MIN(CG122,MAX(0,$F122-SUMPRODUCT(($AT$3:$BE$3&lt;AW$3)*$CD122:$CO122))),2))</f>
        <v/>
      </c>
      <c r="CT122">
        <f>IF(CH122&lt;=0,0,ROUND(MIN(CH122,MAX(0,$F122-SUMPRODUCT(($AT$3:$BE$3&lt;AX$3)*$CD122:$CO122))),2))</f>
        <v/>
      </c>
      <c r="CU122">
        <f>IF(CI122&lt;=0,0,ROUND(MIN(CI122,MAX(0,$F122-SUMPRODUCT(($AT$3:$BE$3&lt;AY$3)*$CD122:$CO122))),2))</f>
        <v/>
      </c>
      <c r="CV122">
        <f>IF(CJ122&lt;=0,0,ROUND(MIN(CJ122,MAX(0,$F122-SUMPRODUCT(($AT$3:$BE$3&lt;AZ$3)*$CD122:$CO122))),2))</f>
        <v/>
      </c>
      <c r="CW122">
        <f>IF(CK122&lt;=0,0,ROUND(MIN(CK122,MAX(0,$F122-SUMPRODUCT(($AT$3:$BE$3&lt;BA$3)*$CD122:$CO122))),2))</f>
        <v/>
      </c>
      <c r="CX122">
        <f>IF(CL122&lt;=0,0,ROUND(MIN(CL122,MAX(0,$F122-SUMPRODUCT(($AT$3:$BE$3&lt;BB$3)*$CD122:$CO122))),2))</f>
        <v/>
      </c>
      <c r="CY122">
        <f>IF(CM122&lt;=0,0,ROUND(MIN(CM122,MAX(0,$F122-SUMPRODUCT(($AT$3:$BE$3&lt;BC$3)*$CD122:$CO122))),2))</f>
        <v/>
      </c>
      <c r="CZ122">
        <f>IF(CN122&lt;=0,0,ROUND(MIN(CN122,MAX(0,$F122-SUMPRODUCT(($AT$3:$BE$3&lt;BD$3)*$CD122:$CO122))),2))</f>
        <v/>
      </c>
      <c r="DA122">
        <f>IF(CO122&lt;=0,0,ROUND(MIN(CO122,MAX(0,$F122-SUMPRODUCT(($AT$3:$BE$3&lt;BE$3)*$CD122:$CO122))),2))</f>
        <v/>
      </c>
      <c r="DB122">
        <f>ROUND(AH122-CP122,2)</f>
        <v/>
      </c>
      <c r="DC122">
        <f>ROUND(AI122-CQ122,2)</f>
        <v/>
      </c>
      <c r="DD122">
        <f>ROUND(AJ122-CR122,2)</f>
        <v/>
      </c>
      <c r="DE122">
        <f>ROUND(AK122-CS122,2)</f>
        <v/>
      </c>
      <c r="DF122">
        <f>ROUND(AL122-CT122,2)</f>
        <v/>
      </c>
      <c r="DG122">
        <f>ROUND(AM122-CU122,2)</f>
        <v/>
      </c>
      <c r="DH122">
        <f>ROUND(AN122-CV122,2)</f>
        <v/>
      </c>
      <c r="DI122">
        <f>ROUND(AO122-CW122,2)</f>
        <v/>
      </c>
      <c r="DJ122">
        <f>ROUND(AP122-CX122,2)</f>
        <v/>
      </c>
      <c r="DK122">
        <f>ROUND(AQ122-CY122,2)</f>
        <v/>
      </c>
      <c r="DL122">
        <f>ROUND(AR122-CZ122,2)</f>
        <v/>
      </c>
      <c r="DM122">
        <f>ROUND(AS122-DA122,2)</f>
        <v/>
      </c>
      <c r="DN122">
        <f>MAX(0,ROUND($F122-SUM(CP122:DA122),2))</f>
        <v/>
      </c>
    </row>
    <row r="123">
      <c r="A123" t="n">
        <v>118</v>
      </c>
      <c r="B123" s="29">
        <f>Months!B123</f>
        <v/>
      </c>
      <c r="C123">
        <f>Months!C123</f>
        <v/>
      </c>
      <c r="D123">
        <f>Months!D123</f>
        <v/>
      </c>
      <c r="E123">
        <f>SUM(V123:AG123)</f>
        <v/>
      </c>
      <c r="F123">
        <f>MAX(0,ROUND(C123+D123-E123,2))</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f>IF(AH123&lt;=0,0,ROUND(CP123+MIN(DB123,MAX(0,$DN123-SUMPRODUCT((($BR123:$CC123&gt;BR123)+($BR123:$CC123=BR123)*($AT$2:$BE$2&lt;AT$2))*$DB123:$DM123))),2))</f>
        <v/>
      </c>
      <c r="AU123">
        <f>IF(AI123&lt;=0,0,ROUND(CQ123+MIN(DC123,MAX(0,$DN123-SUMPRODUCT((($BR123:$CC123&gt;BS123)+($BR123:$CC123=BS123)*($AT$2:$BE$2&lt;AU$2))*$DB123:$DM123))),2))</f>
        <v/>
      </c>
      <c r="AV123">
        <f>IF(AJ123&lt;=0,0,ROUND(CR123+MIN(DD123,MAX(0,$DN123-SUMPRODUCT((($BR123:$CC123&gt;BT123)+($BR123:$CC123=BT123)*($AT$2:$BE$2&lt;AV$2))*$DB123:$DM123))),2))</f>
        <v/>
      </c>
      <c r="AW123">
        <f>IF(AK123&lt;=0,0,ROUND(CS123+MIN(DE123,MAX(0,$DN123-SUMPRODUCT((($BR123:$CC123&gt;BU123)+($BR123:$CC123=BU123)*($AT$2:$BE$2&lt;AW$2))*$DB123:$DM123))),2))</f>
        <v/>
      </c>
      <c r="AX123">
        <f>IF(AL123&lt;=0,0,ROUND(CT123+MIN(DF123,MAX(0,$DN123-SUMPRODUCT((($BR123:$CC123&gt;BV123)+($BR123:$CC123=BV123)*($AT$2:$BE$2&lt;AX$2))*$DB123:$DM123))),2))</f>
        <v/>
      </c>
      <c r="AY123">
        <f>IF(AM123&lt;=0,0,ROUND(CU123+MIN(DG123,MAX(0,$DN123-SUMPRODUCT((($BR123:$CC123&gt;BW123)+($BR123:$CC123=BW123)*($AT$2:$BE$2&lt;AY$2))*$DB123:$DM123))),2))</f>
        <v/>
      </c>
      <c r="AZ123">
        <f>IF(AN123&lt;=0,0,ROUND(CV123+MIN(DH123,MAX(0,$DN123-SUMPRODUCT((($BR123:$CC123&gt;BX123)+($BR123:$CC123=BX123)*($AT$2:$BE$2&lt;AZ$2))*$DB123:$DM123))),2))</f>
        <v/>
      </c>
      <c r="BA123">
        <f>IF(AO123&lt;=0,0,ROUND(CW123+MIN(DI123,MAX(0,$DN123-SUMPRODUCT((($BR123:$CC123&gt;BY123)+($BR123:$CC123=BY123)*($AT$2:$BE$2&lt;BA$2))*$DB123:$DM123))),2))</f>
        <v/>
      </c>
      <c r="BB123">
        <f>IF(AP123&lt;=0,0,ROUND(CX123+MIN(DJ123,MAX(0,$DN123-SUMPRODUCT((($BR123:$CC123&gt;BZ123)+($BR123:$CC123=BZ123)*($AT$2:$BE$2&lt;BB$2))*$DB123:$DM123))),2))</f>
        <v/>
      </c>
      <c r="BC123">
        <f>IF(AQ123&lt;=0,0,ROUND(CY123+MIN(DK123,MAX(0,$DN123-SUMPRODUCT((($BR123:$CC123&gt;CA123)+($BR123:$CC123=CA123)*($AT$2:$BE$2&lt;BC$2))*$DB123:$DM123))),2))</f>
        <v/>
      </c>
      <c r="BD123">
        <f>IF(AR123&lt;=0,0,ROUND(CZ123+MIN(DL123,MAX(0,$DN123-SUMPRODUCT((($BR123:$CC123&gt;CB123)+($BR123:$CC123=CB123)*($AT$2:$BE$2&lt;BD$2))*$DB123:$DM123))),2))</f>
        <v/>
      </c>
      <c r="BE123">
        <f>IF(AS123&lt;=0,0,ROUND(DA123+MIN(DM123,MAX(0,$DN123-SUMPRODUCT((($BR123:$CC123&gt;CC123)+($BR123:$CC123=CC123)*($AT$2:$BE$2&lt;BE$2))*$DB123:$DM123))),2))</f>
        <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c r="BR123">
        <f>ROUND(IF($A123&lt;=Debts!$M$5,Debts!$X$5,Debts!$Y$5)*100000,0)*1000000+ROUND(Debts!$Y$5*100000,0)</f>
        <v/>
      </c>
      <c r="BS123">
        <f>ROUND(IF($A123&lt;=Debts!$M$6,Debts!$X$6,Debts!$Y$6)*100000,0)*1000000+ROUND(Debts!$Y$6*100000,0)</f>
        <v/>
      </c>
      <c r="BT123">
        <f>ROUND(IF($A123&lt;=Debts!$M$7,Debts!$X$7,Debts!$Y$7)*100000,0)*1000000+ROUND(Debts!$Y$7*100000,0)</f>
        <v/>
      </c>
      <c r="BU123">
        <f>ROUND(IF($A123&lt;=Debts!$M$8,Debts!$X$8,Debts!$Y$8)*100000,0)*1000000+ROUND(Debts!$Y$8*100000,0)</f>
        <v/>
      </c>
      <c r="BV123">
        <f>ROUND(IF($A123&lt;=Debts!$M$9,Debts!$X$9,Debts!$Y$9)*100000,0)*1000000+ROUND(Debts!$Y$9*100000,0)</f>
        <v/>
      </c>
      <c r="BW123">
        <f>ROUND(IF($A123&lt;=Debts!$M$10,Debts!$X$10,Debts!$Y$10)*100000,0)*1000000+ROUND(Debts!$Y$10*100000,0)</f>
        <v/>
      </c>
      <c r="BX123">
        <f>ROUND(IF($A123&lt;=Debts!$M$11,Debts!$X$11,Debts!$Y$11)*100000,0)*1000000+ROUND(Debts!$Y$11*100000,0)</f>
        <v/>
      </c>
      <c r="BY123">
        <f>ROUND(IF($A123&lt;=Debts!$M$12,Debts!$X$12,Debts!$Y$12)*100000,0)*1000000+ROUND(Debts!$Y$12*100000,0)</f>
        <v/>
      </c>
      <c r="BZ123">
        <f>ROUND(IF($A123&lt;=Debts!$M$13,Debts!$X$13,Debts!$Y$13)*100000,0)*1000000+ROUND(Debts!$Y$13*100000,0)</f>
        <v/>
      </c>
      <c r="CA123">
        <f>ROUND(IF($A123&lt;=Debts!$M$14,Debts!$X$14,Debts!$Y$14)*100000,0)*1000000+ROUND(Debts!$Y$14*100000,0)</f>
        <v/>
      </c>
      <c r="CB123">
        <f>ROUND(IF($A123&lt;=Debts!$M$15,Debts!$X$15,Debts!$Y$15)*100000,0)*1000000+ROUND(Debts!$Y$15*100000,0)</f>
        <v/>
      </c>
      <c r="CC123">
        <f>ROUND(IF($A123&lt;=Debts!$M$16,Debts!$X$16,Debts!$Y$16)*100000,0)*1000000+ROUND(Debts!$Y$16*100000,0)</f>
        <v/>
      </c>
      <c r="CD123">
        <f>IF(OR(AH123&lt;=0,Debts!$AC$5=0,$A123&gt;Debts!$M$5),0,MIN(AH123,MAX(0,ROUNDUP(IF(Debts!$X$5=0,(BF122+J123)/(Debts!$M$5-$A123+1),BF122*(Debts!$X$5/12)/(1-(1+Debts!$X$5/12)^(-(Debts!$M$5-$A123+1)))),2)-V123)))</f>
        <v/>
      </c>
      <c r="CE123">
        <f>IF(OR(AI123&lt;=0,Debts!$AC$6=0,$A123&gt;Debts!$M$6),0,MIN(AI123,MAX(0,ROUNDUP(IF(Debts!$X$6=0,(BG122+K123)/(Debts!$M$6-$A123+1),BG122*(Debts!$X$6/12)/(1-(1+Debts!$X$6/12)^(-(Debts!$M$6-$A123+1)))),2)-W123)))</f>
        <v/>
      </c>
      <c r="CF123">
        <f>IF(OR(AJ123&lt;=0,Debts!$AC$7=0,$A123&gt;Debts!$M$7),0,MIN(AJ123,MAX(0,ROUNDUP(IF(Debts!$X$7=0,(BH122+L123)/(Debts!$M$7-$A123+1),BH122*(Debts!$X$7/12)/(1-(1+Debts!$X$7/12)^(-(Debts!$M$7-$A123+1)))),2)-X123)))</f>
        <v/>
      </c>
      <c r="CG123">
        <f>IF(OR(AK123&lt;=0,Debts!$AC$8=0,$A123&gt;Debts!$M$8),0,MIN(AK123,MAX(0,ROUNDUP(IF(Debts!$X$8=0,(BI122+M123)/(Debts!$M$8-$A123+1),BI122*(Debts!$X$8/12)/(1-(1+Debts!$X$8/12)^(-(Debts!$M$8-$A123+1)))),2)-Y123)))</f>
        <v/>
      </c>
      <c r="CH123">
        <f>IF(OR(AL123&lt;=0,Debts!$AC$9=0,$A123&gt;Debts!$M$9),0,MIN(AL123,MAX(0,ROUNDUP(IF(Debts!$X$9=0,(BJ122+N123)/(Debts!$M$9-$A123+1),BJ122*(Debts!$X$9/12)/(1-(1+Debts!$X$9/12)^(-(Debts!$M$9-$A123+1)))),2)-Z123)))</f>
        <v/>
      </c>
      <c r="CI123">
        <f>IF(OR(AM123&lt;=0,Debts!$AC$10=0,$A123&gt;Debts!$M$10),0,MIN(AM123,MAX(0,ROUNDUP(IF(Debts!$X$10=0,(BK122+O123)/(Debts!$M$10-$A123+1),BK122*(Debts!$X$10/12)/(1-(1+Debts!$X$10/12)^(-(Debts!$M$10-$A123+1)))),2)-AA123)))</f>
        <v/>
      </c>
      <c r="CJ123">
        <f>IF(OR(AN123&lt;=0,Debts!$AC$11=0,$A123&gt;Debts!$M$11),0,MIN(AN123,MAX(0,ROUNDUP(IF(Debts!$X$11=0,(BL122+P123)/(Debts!$M$11-$A123+1),BL122*(Debts!$X$11/12)/(1-(1+Debts!$X$11/12)^(-(Debts!$M$11-$A123+1)))),2)-AB123)))</f>
        <v/>
      </c>
      <c r="CK123">
        <f>IF(OR(AO123&lt;=0,Debts!$AC$12=0,$A123&gt;Debts!$M$12),0,MIN(AO123,MAX(0,ROUNDUP(IF(Debts!$X$12=0,(BM122+Q123)/(Debts!$M$12-$A123+1),BM122*(Debts!$X$12/12)/(1-(1+Debts!$X$12/12)^(-(Debts!$M$12-$A123+1)))),2)-AC123)))</f>
        <v/>
      </c>
      <c r="CL123">
        <f>IF(OR(AP123&lt;=0,Debts!$AC$13=0,$A123&gt;Debts!$M$13),0,MIN(AP123,MAX(0,ROUNDUP(IF(Debts!$X$13=0,(BN122+R123)/(Debts!$M$13-$A123+1),BN122*(Debts!$X$13/12)/(1-(1+Debts!$X$13/12)^(-(Debts!$M$13-$A123+1)))),2)-AD123)))</f>
        <v/>
      </c>
      <c r="CM123">
        <f>IF(OR(AQ123&lt;=0,Debts!$AC$14=0,$A123&gt;Debts!$M$14),0,MIN(AQ123,MAX(0,ROUNDUP(IF(Debts!$X$14=0,(BO122+S123)/(Debts!$M$14-$A123+1),BO122*(Debts!$X$14/12)/(1-(1+Debts!$X$14/12)^(-(Debts!$M$14-$A123+1)))),2)-AE123)))</f>
        <v/>
      </c>
      <c r="CN123">
        <f>IF(OR(AR123&lt;=0,Debts!$AC$15=0,$A123&gt;Debts!$M$15),0,MIN(AR123,MAX(0,ROUNDUP(IF(Debts!$X$15=0,(BP122+T123)/(Debts!$M$15-$A123+1),BP122*(Debts!$X$15/12)/(1-(1+Debts!$X$15/12)^(-(Debts!$M$15-$A123+1)))),2)-AF123)))</f>
        <v/>
      </c>
      <c r="CO123">
        <f>IF(OR(AS123&lt;=0,Debts!$AC$16=0,$A123&gt;Debts!$M$16),0,MIN(AS123,MAX(0,ROUNDUP(IF(Debts!$X$16=0,(BQ122+U123)/(Debts!$M$16-$A123+1),BQ122*(Debts!$X$16/12)/(1-(1+Debts!$X$16/12)^(-(Debts!$M$16-$A123+1)))),2)-AG123)))</f>
        <v/>
      </c>
      <c r="CP123">
        <f>IF(CD123&lt;=0,0,ROUND(MIN(CD123,MAX(0,$F123-SUMPRODUCT(($AT$3:$BE$3&lt;AT$3)*$CD123:$CO123))),2))</f>
        <v/>
      </c>
      <c r="CQ123">
        <f>IF(CE123&lt;=0,0,ROUND(MIN(CE123,MAX(0,$F123-SUMPRODUCT(($AT$3:$BE$3&lt;AU$3)*$CD123:$CO123))),2))</f>
        <v/>
      </c>
      <c r="CR123">
        <f>IF(CF123&lt;=0,0,ROUND(MIN(CF123,MAX(0,$F123-SUMPRODUCT(($AT$3:$BE$3&lt;AV$3)*$CD123:$CO123))),2))</f>
        <v/>
      </c>
      <c r="CS123">
        <f>IF(CG123&lt;=0,0,ROUND(MIN(CG123,MAX(0,$F123-SUMPRODUCT(($AT$3:$BE$3&lt;AW$3)*$CD123:$CO123))),2))</f>
        <v/>
      </c>
      <c r="CT123">
        <f>IF(CH123&lt;=0,0,ROUND(MIN(CH123,MAX(0,$F123-SUMPRODUCT(($AT$3:$BE$3&lt;AX$3)*$CD123:$CO123))),2))</f>
        <v/>
      </c>
      <c r="CU123">
        <f>IF(CI123&lt;=0,0,ROUND(MIN(CI123,MAX(0,$F123-SUMPRODUCT(($AT$3:$BE$3&lt;AY$3)*$CD123:$CO123))),2))</f>
        <v/>
      </c>
      <c r="CV123">
        <f>IF(CJ123&lt;=0,0,ROUND(MIN(CJ123,MAX(0,$F123-SUMPRODUCT(($AT$3:$BE$3&lt;AZ$3)*$CD123:$CO123))),2))</f>
        <v/>
      </c>
      <c r="CW123">
        <f>IF(CK123&lt;=0,0,ROUND(MIN(CK123,MAX(0,$F123-SUMPRODUCT(($AT$3:$BE$3&lt;BA$3)*$CD123:$CO123))),2))</f>
        <v/>
      </c>
      <c r="CX123">
        <f>IF(CL123&lt;=0,0,ROUND(MIN(CL123,MAX(0,$F123-SUMPRODUCT(($AT$3:$BE$3&lt;BB$3)*$CD123:$CO123))),2))</f>
        <v/>
      </c>
      <c r="CY123">
        <f>IF(CM123&lt;=0,0,ROUND(MIN(CM123,MAX(0,$F123-SUMPRODUCT(($AT$3:$BE$3&lt;BC$3)*$CD123:$CO123))),2))</f>
        <v/>
      </c>
      <c r="CZ123">
        <f>IF(CN123&lt;=0,0,ROUND(MIN(CN123,MAX(0,$F123-SUMPRODUCT(($AT$3:$BE$3&lt;BD$3)*$CD123:$CO123))),2))</f>
        <v/>
      </c>
      <c r="DA123">
        <f>IF(CO123&lt;=0,0,ROUND(MIN(CO123,MAX(0,$F123-SUMPRODUCT(($AT$3:$BE$3&lt;BE$3)*$CD123:$CO123))),2))</f>
        <v/>
      </c>
      <c r="DB123">
        <f>ROUND(AH123-CP123,2)</f>
        <v/>
      </c>
      <c r="DC123">
        <f>ROUND(AI123-CQ123,2)</f>
        <v/>
      </c>
      <c r="DD123">
        <f>ROUND(AJ123-CR123,2)</f>
        <v/>
      </c>
      <c r="DE123">
        <f>ROUND(AK123-CS123,2)</f>
        <v/>
      </c>
      <c r="DF123">
        <f>ROUND(AL123-CT123,2)</f>
        <v/>
      </c>
      <c r="DG123">
        <f>ROUND(AM123-CU123,2)</f>
        <v/>
      </c>
      <c r="DH123">
        <f>ROUND(AN123-CV123,2)</f>
        <v/>
      </c>
      <c r="DI123">
        <f>ROUND(AO123-CW123,2)</f>
        <v/>
      </c>
      <c r="DJ123">
        <f>ROUND(AP123-CX123,2)</f>
        <v/>
      </c>
      <c r="DK123">
        <f>ROUND(AQ123-CY123,2)</f>
        <v/>
      </c>
      <c r="DL123">
        <f>ROUND(AR123-CZ123,2)</f>
        <v/>
      </c>
      <c r="DM123">
        <f>ROUND(AS123-DA123,2)</f>
        <v/>
      </c>
      <c r="DN123">
        <f>MAX(0,ROUND($F123-SUM(CP123:DA123),2))</f>
        <v/>
      </c>
    </row>
    <row r="124">
      <c r="A124" t="n">
        <v>119</v>
      </c>
      <c r="B124" s="29">
        <f>Months!B124</f>
        <v/>
      </c>
      <c r="C124">
        <f>Months!C124</f>
        <v/>
      </c>
      <c r="D124">
        <f>Months!D124</f>
        <v/>
      </c>
      <c r="E124">
        <f>SUM(V124:AG124)</f>
        <v/>
      </c>
      <c r="F124">
        <f>MAX(0,ROUND(C124+D124-E124,2))</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f>IF(AH124&lt;=0,0,ROUND(CP124+MIN(DB124,MAX(0,$DN124-SUMPRODUCT((($BR124:$CC124&gt;BR124)+($BR124:$CC124=BR124)*($AT$2:$BE$2&lt;AT$2))*$DB124:$DM124))),2))</f>
        <v/>
      </c>
      <c r="AU124">
        <f>IF(AI124&lt;=0,0,ROUND(CQ124+MIN(DC124,MAX(0,$DN124-SUMPRODUCT((($BR124:$CC124&gt;BS124)+($BR124:$CC124=BS124)*($AT$2:$BE$2&lt;AU$2))*$DB124:$DM124))),2))</f>
        <v/>
      </c>
      <c r="AV124">
        <f>IF(AJ124&lt;=0,0,ROUND(CR124+MIN(DD124,MAX(0,$DN124-SUMPRODUCT((($BR124:$CC124&gt;BT124)+($BR124:$CC124=BT124)*($AT$2:$BE$2&lt;AV$2))*$DB124:$DM124))),2))</f>
        <v/>
      </c>
      <c r="AW124">
        <f>IF(AK124&lt;=0,0,ROUND(CS124+MIN(DE124,MAX(0,$DN124-SUMPRODUCT((($BR124:$CC124&gt;BU124)+($BR124:$CC124=BU124)*($AT$2:$BE$2&lt;AW$2))*$DB124:$DM124))),2))</f>
        <v/>
      </c>
      <c r="AX124">
        <f>IF(AL124&lt;=0,0,ROUND(CT124+MIN(DF124,MAX(0,$DN124-SUMPRODUCT((($BR124:$CC124&gt;BV124)+($BR124:$CC124=BV124)*($AT$2:$BE$2&lt;AX$2))*$DB124:$DM124))),2))</f>
        <v/>
      </c>
      <c r="AY124">
        <f>IF(AM124&lt;=0,0,ROUND(CU124+MIN(DG124,MAX(0,$DN124-SUMPRODUCT((($BR124:$CC124&gt;BW124)+($BR124:$CC124=BW124)*($AT$2:$BE$2&lt;AY$2))*$DB124:$DM124))),2))</f>
        <v/>
      </c>
      <c r="AZ124">
        <f>IF(AN124&lt;=0,0,ROUND(CV124+MIN(DH124,MAX(0,$DN124-SUMPRODUCT((($BR124:$CC124&gt;BX124)+($BR124:$CC124=BX124)*($AT$2:$BE$2&lt;AZ$2))*$DB124:$DM124))),2))</f>
        <v/>
      </c>
      <c r="BA124">
        <f>IF(AO124&lt;=0,0,ROUND(CW124+MIN(DI124,MAX(0,$DN124-SUMPRODUCT((($BR124:$CC124&gt;BY124)+($BR124:$CC124=BY124)*($AT$2:$BE$2&lt;BA$2))*$DB124:$DM124))),2))</f>
        <v/>
      </c>
      <c r="BB124">
        <f>IF(AP124&lt;=0,0,ROUND(CX124+MIN(DJ124,MAX(0,$DN124-SUMPRODUCT((($BR124:$CC124&gt;BZ124)+($BR124:$CC124=BZ124)*($AT$2:$BE$2&lt;BB$2))*$DB124:$DM124))),2))</f>
        <v/>
      </c>
      <c r="BC124">
        <f>IF(AQ124&lt;=0,0,ROUND(CY124+MIN(DK124,MAX(0,$DN124-SUMPRODUCT((($BR124:$CC124&gt;CA124)+($BR124:$CC124=CA124)*($AT$2:$BE$2&lt;BC$2))*$DB124:$DM124))),2))</f>
        <v/>
      </c>
      <c r="BD124">
        <f>IF(AR124&lt;=0,0,ROUND(CZ124+MIN(DL124,MAX(0,$DN124-SUMPRODUCT((($BR124:$CC124&gt;CB124)+($BR124:$CC124=CB124)*($AT$2:$BE$2&lt;BD$2))*$DB124:$DM124))),2))</f>
        <v/>
      </c>
      <c r="BE124">
        <f>IF(AS124&lt;=0,0,ROUND(DA124+MIN(DM124,MAX(0,$DN124-SUMPRODUCT((($BR124:$CC124&gt;CC124)+($BR124:$CC124=CC124)*($AT$2:$BE$2&lt;BE$2))*$DB124:$DM124))),2))</f>
        <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c r="BR124">
        <f>ROUND(IF($A124&lt;=Debts!$M$5,Debts!$X$5,Debts!$Y$5)*100000,0)*1000000+ROUND(Debts!$Y$5*100000,0)</f>
        <v/>
      </c>
      <c r="BS124">
        <f>ROUND(IF($A124&lt;=Debts!$M$6,Debts!$X$6,Debts!$Y$6)*100000,0)*1000000+ROUND(Debts!$Y$6*100000,0)</f>
        <v/>
      </c>
      <c r="BT124">
        <f>ROUND(IF($A124&lt;=Debts!$M$7,Debts!$X$7,Debts!$Y$7)*100000,0)*1000000+ROUND(Debts!$Y$7*100000,0)</f>
        <v/>
      </c>
      <c r="BU124">
        <f>ROUND(IF($A124&lt;=Debts!$M$8,Debts!$X$8,Debts!$Y$8)*100000,0)*1000000+ROUND(Debts!$Y$8*100000,0)</f>
        <v/>
      </c>
      <c r="BV124">
        <f>ROUND(IF($A124&lt;=Debts!$M$9,Debts!$X$9,Debts!$Y$9)*100000,0)*1000000+ROUND(Debts!$Y$9*100000,0)</f>
        <v/>
      </c>
      <c r="BW124">
        <f>ROUND(IF($A124&lt;=Debts!$M$10,Debts!$X$10,Debts!$Y$10)*100000,0)*1000000+ROUND(Debts!$Y$10*100000,0)</f>
        <v/>
      </c>
      <c r="BX124">
        <f>ROUND(IF($A124&lt;=Debts!$M$11,Debts!$X$11,Debts!$Y$11)*100000,0)*1000000+ROUND(Debts!$Y$11*100000,0)</f>
        <v/>
      </c>
      <c r="BY124">
        <f>ROUND(IF($A124&lt;=Debts!$M$12,Debts!$X$12,Debts!$Y$12)*100000,0)*1000000+ROUND(Debts!$Y$12*100000,0)</f>
        <v/>
      </c>
      <c r="BZ124">
        <f>ROUND(IF($A124&lt;=Debts!$M$13,Debts!$X$13,Debts!$Y$13)*100000,0)*1000000+ROUND(Debts!$Y$13*100000,0)</f>
        <v/>
      </c>
      <c r="CA124">
        <f>ROUND(IF($A124&lt;=Debts!$M$14,Debts!$X$14,Debts!$Y$14)*100000,0)*1000000+ROUND(Debts!$Y$14*100000,0)</f>
        <v/>
      </c>
      <c r="CB124">
        <f>ROUND(IF($A124&lt;=Debts!$M$15,Debts!$X$15,Debts!$Y$15)*100000,0)*1000000+ROUND(Debts!$Y$15*100000,0)</f>
        <v/>
      </c>
      <c r="CC124">
        <f>ROUND(IF($A124&lt;=Debts!$M$16,Debts!$X$16,Debts!$Y$16)*100000,0)*1000000+ROUND(Debts!$Y$16*100000,0)</f>
        <v/>
      </c>
      <c r="CD124">
        <f>IF(OR(AH124&lt;=0,Debts!$AC$5=0,$A124&gt;Debts!$M$5),0,MIN(AH124,MAX(0,ROUNDUP(IF(Debts!$X$5=0,(BF123+J124)/(Debts!$M$5-$A124+1),BF123*(Debts!$X$5/12)/(1-(1+Debts!$X$5/12)^(-(Debts!$M$5-$A124+1)))),2)-V124)))</f>
        <v/>
      </c>
      <c r="CE124">
        <f>IF(OR(AI124&lt;=0,Debts!$AC$6=0,$A124&gt;Debts!$M$6),0,MIN(AI124,MAX(0,ROUNDUP(IF(Debts!$X$6=0,(BG123+K124)/(Debts!$M$6-$A124+1),BG123*(Debts!$X$6/12)/(1-(1+Debts!$X$6/12)^(-(Debts!$M$6-$A124+1)))),2)-W124)))</f>
        <v/>
      </c>
      <c r="CF124">
        <f>IF(OR(AJ124&lt;=0,Debts!$AC$7=0,$A124&gt;Debts!$M$7),0,MIN(AJ124,MAX(0,ROUNDUP(IF(Debts!$X$7=0,(BH123+L124)/(Debts!$M$7-$A124+1),BH123*(Debts!$X$7/12)/(1-(1+Debts!$X$7/12)^(-(Debts!$M$7-$A124+1)))),2)-X124)))</f>
        <v/>
      </c>
      <c r="CG124">
        <f>IF(OR(AK124&lt;=0,Debts!$AC$8=0,$A124&gt;Debts!$M$8),0,MIN(AK124,MAX(0,ROUNDUP(IF(Debts!$X$8=0,(BI123+M124)/(Debts!$M$8-$A124+1),BI123*(Debts!$X$8/12)/(1-(1+Debts!$X$8/12)^(-(Debts!$M$8-$A124+1)))),2)-Y124)))</f>
        <v/>
      </c>
      <c r="CH124">
        <f>IF(OR(AL124&lt;=0,Debts!$AC$9=0,$A124&gt;Debts!$M$9),0,MIN(AL124,MAX(0,ROUNDUP(IF(Debts!$X$9=0,(BJ123+N124)/(Debts!$M$9-$A124+1),BJ123*(Debts!$X$9/12)/(1-(1+Debts!$X$9/12)^(-(Debts!$M$9-$A124+1)))),2)-Z124)))</f>
        <v/>
      </c>
      <c r="CI124">
        <f>IF(OR(AM124&lt;=0,Debts!$AC$10=0,$A124&gt;Debts!$M$10),0,MIN(AM124,MAX(0,ROUNDUP(IF(Debts!$X$10=0,(BK123+O124)/(Debts!$M$10-$A124+1),BK123*(Debts!$X$10/12)/(1-(1+Debts!$X$10/12)^(-(Debts!$M$10-$A124+1)))),2)-AA124)))</f>
        <v/>
      </c>
      <c r="CJ124">
        <f>IF(OR(AN124&lt;=0,Debts!$AC$11=0,$A124&gt;Debts!$M$11),0,MIN(AN124,MAX(0,ROUNDUP(IF(Debts!$X$11=0,(BL123+P124)/(Debts!$M$11-$A124+1),BL123*(Debts!$X$11/12)/(1-(1+Debts!$X$11/12)^(-(Debts!$M$11-$A124+1)))),2)-AB124)))</f>
        <v/>
      </c>
      <c r="CK124">
        <f>IF(OR(AO124&lt;=0,Debts!$AC$12=0,$A124&gt;Debts!$M$12),0,MIN(AO124,MAX(0,ROUNDUP(IF(Debts!$X$12=0,(BM123+Q124)/(Debts!$M$12-$A124+1),BM123*(Debts!$X$12/12)/(1-(1+Debts!$X$12/12)^(-(Debts!$M$12-$A124+1)))),2)-AC124)))</f>
        <v/>
      </c>
      <c r="CL124">
        <f>IF(OR(AP124&lt;=0,Debts!$AC$13=0,$A124&gt;Debts!$M$13),0,MIN(AP124,MAX(0,ROUNDUP(IF(Debts!$X$13=0,(BN123+R124)/(Debts!$M$13-$A124+1),BN123*(Debts!$X$13/12)/(1-(1+Debts!$X$13/12)^(-(Debts!$M$13-$A124+1)))),2)-AD124)))</f>
        <v/>
      </c>
      <c r="CM124">
        <f>IF(OR(AQ124&lt;=0,Debts!$AC$14=0,$A124&gt;Debts!$M$14),0,MIN(AQ124,MAX(0,ROUNDUP(IF(Debts!$X$14=0,(BO123+S124)/(Debts!$M$14-$A124+1),BO123*(Debts!$X$14/12)/(1-(1+Debts!$X$14/12)^(-(Debts!$M$14-$A124+1)))),2)-AE124)))</f>
        <v/>
      </c>
      <c r="CN124">
        <f>IF(OR(AR124&lt;=0,Debts!$AC$15=0,$A124&gt;Debts!$M$15),0,MIN(AR124,MAX(0,ROUNDUP(IF(Debts!$X$15=0,(BP123+T124)/(Debts!$M$15-$A124+1),BP123*(Debts!$X$15/12)/(1-(1+Debts!$X$15/12)^(-(Debts!$M$15-$A124+1)))),2)-AF124)))</f>
        <v/>
      </c>
      <c r="CO124">
        <f>IF(OR(AS124&lt;=0,Debts!$AC$16=0,$A124&gt;Debts!$M$16),0,MIN(AS124,MAX(0,ROUNDUP(IF(Debts!$X$16=0,(BQ123+U124)/(Debts!$M$16-$A124+1),BQ123*(Debts!$X$16/12)/(1-(1+Debts!$X$16/12)^(-(Debts!$M$16-$A124+1)))),2)-AG124)))</f>
        <v/>
      </c>
      <c r="CP124">
        <f>IF(CD124&lt;=0,0,ROUND(MIN(CD124,MAX(0,$F124-SUMPRODUCT(($AT$3:$BE$3&lt;AT$3)*$CD124:$CO124))),2))</f>
        <v/>
      </c>
      <c r="CQ124">
        <f>IF(CE124&lt;=0,0,ROUND(MIN(CE124,MAX(0,$F124-SUMPRODUCT(($AT$3:$BE$3&lt;AU$3)*$CD124:$CO124))),2))</f>
        <v/>
      </c>
      <c r="CR124">
        <f>IF(CF124&lt;=0,0,ROUND(MIN(CF124,MAX(0,$F124-SUMPRODUCT(($AT$3:$BE$3&lt;AV$3)*$CD124:$CO124))),2))</f>
        <v/>
      </c>
      <c r="CS124">
        <f>IF(CG124&lt;=0,0,ROUND(MIN(CG124,MAX(0,$F124-SUMPRODUCT(($AT$3:$BE$3&lt;AW$3)*$CD124:$CO124))),2))</f>
        <v/>
      </c>
      <c r="CT124">
        <f>IF(CH124&lt;=0,0,ROUND(MIN(CH124,MAX(0,$F124-SUMPRODUCT(($AT$3:$BE$3&lt;AX$3)*$CD124:$CO124))),2))</f>
        <v/>
      </c>
      <c r="CU124">
        <f>IF(CI124&lt;=0,0,ROUND(MIN(CI124,MAX(0,$F124-SUMPRODUCT(($AT$3:$BE$3&lt;AY$3)*$CD124:$CO124))),2))</f>
        <v/>
      </c>
      <c r="CV124">
        <f>IF(CJ124&lt;=0,0,ROUND(MIN(CJ124,MAX(0,$F124-SUMPRODUCT(($AT$3:$BE$3&lt;AZ$3)*$CD124:$CO124))),2))</f>
        <v/>
      </c>
      <c r="CW124">
        <f>IF(CK124&lt;=0,0,ROUND(MIN(CK124,MAX(0,$F124-SUMPRODUCT(($AT$3:$BE$3&lt;BA$3)*$CD124:$CO124))),2))</f>
        <v/>
      </c>
      <c r="CX124">
        <f>IF(CL124&lt;=0,0,ROUND(MIN(CL124,MAX(0,$F124-SUMPRODUCT(($AT$3:$BE$3&lt;BB$3)*$CD124:$CO124))),2))</f>
        <v/>
      </c>
      <c r="CY124">
        <f>IF(CM124&lt;=0,0,ROUND(MIN(CM124,MAX(0,$F124-SUMPRODUCT(($AT$3:$BE$3&lt;BC$3)*$CD124:$CO124))),2))</f>
        <v/>
      </c>
      <c r="CZ124">
        <f>IF(CN124&lt;=0,0,ROUND(MIN(CN124,MAX(0,$F124-SUMPRODUCT(($AT$3:$BE$3&lt;BD$3)*$CD124:$CO124))),2))</f>
        <v/>
      </c>
      <c r="DA124">
        <f>IF(CO124&lt;=0,0,ROUND(MIN(CO124,MAX(0,$F124-SUMPRODUCT(($AT$3:$BE$3&lt;BE$3)*$CD124:$CO124))),2))</f>
        <v/>
      </c>
      <c r="DB124">
        <f>ROUND(AH124-CP124,2)</f>
        <v/>
      </c>
      <c r="DC124">
        <f>ROUND(AI124-CQ124,2)</f>
        <v/>
      </c>
      <c r="DD124">
        <f>ROUND(AJ124-CR124,2)</f>
        <v/>
      </c>
      <c r="DE124">
        <f>ROUND(AK124-CS124,2)</f>
        <v/>
      </c>
      <c r="DF124">
        <f>ROUND(AL124-CT124,2)</f>
        <v/>
      </c>
      <c r="DG124">
        <f>ROUND(AM124-CU124,2)</f>
        <v/>
      </c>
      <c r="DH124">
        <f>ROUND(AN124-CV124,2)</f>
        <v/>
      </c>
      <c r="DI124">
        <f>ROUND(AO124-CW124,2)</f>
        <v/>
      </c>
      <c r="DJ124">
        <f>ROUND(AP124-CX124,2)</f>
        <v/>
      </c>
      <c r="DK124">
        <f>ROUND(AQ124-CY124,2)</f>
        <v/>
      </c>
      <c r="DL124">
        <f>ROUND(AR124-CZ124,2)</f>
        <v/>
      </c>
      <c r="DM124">
        <f>ROUND(AS124-DA124,2)</f>
        <v/>
      </c>
      <c r="DN124">
        <f>MAX(0,ROUND($F124-SUM(CP124:DA124),2))</f>
        <v/>
      </c>
    </row>
    <row r="125">
      <c r="A125" t="n">
        <v>120</v>
      </c>
      <c r="B125" s="29">
        <f>Months!B125</f>
        <v/>
      </c>
      <c r="C125">
        <f>Months!C125</f>
        <v/>
      </c>
      <c r="D125">
        <f>Months!D125</f>
        <v/>
      </c>
      <c r="E125">
        <f>SUM(V125:AG125)</f>
        <v/>
      </c>
      <c r="F125">
        <f>MAX(0,ROUND(C125+D125-E125,2))</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f>IF(AH125&lt;=0,0,ROUND(CP125+MIN(DB125,MAX(0,$DN125-SUMPRODUCT((($BR125:$CC125&gt;BR125)+($BR125:$CC125=BR125)*($AT$2:$BE$2&lt;AT$2))*$DB125:$DM125))),2))</f>
        <v/>
      </c>
      <c r="AU125">
        <f>IF(AI125&lt;=0,0,ROUND(CQ125+MIN(DC125,MAX(0,$DN125-SUMPRODUCT((($BR125:$CC125&gt;BS125)+($BR125:$CC125=BS125)*($AT$2:$BE$2&lt;AU$2))*$DB125:$DM125))),2))</f>
        <v/>
      </c>
      <c r="AV125">
        <f>IF(AJ125&lt;=0,0,ROUND(CR125+MIN(DD125,MAX(0,$DN125-SUMPRODUCT((($BR125:$CC125&gt;BT125)+($BR125:$CC125=BT125)*($AT$2:$BE$2&lt;AV$2))*$DB125:$DM125))),2))</f>
        <v/>
      </c>
      <c r="AW125">
        <f>IF(AK125&lt;=0,0,ROUND(CS125+MIN(DE125,MAX(0,$DN125-SUMPRODUCT((($BR125:$CC125&gt;BU125)+($BR125:$CC125=BU125)*($AT$2:$BE$2&lt;AW$2))*$DB125:$DM125))),2))</f>
        <v/>
      </c>
      <c r="AX125">
        <f>IF(AL125&lt;=0,0,ROUND(CT125+MIN(DF125,MAX(0,$DN125-SUMPRODUCT((($BR125:$CC125&gt;BV125)+($BR125:$CC125=BV125)*($AT$2:$BE$2&lt;AX$2))*$DB125:$DM125))),2))</f>
        <v/>
      </c>
      <c r="AY125">
        <f>IF(AM125&lt;=0,0,ROUND(CU125+MIN(DG125,MAX(0,$DN125-SUMPRODUCT((($BR125:$CC125&gt;BW125)+($BR125:$CC125=BW125)*($AT$2:$BE$2&lt;AY$2))*$DB125:$DM125))),2))</f>
        <v/>
      </c>
      <c r="AZ125">
        <f>IF(AN125&lt;=0,0,ROUND(CV125+MIN(DH125,MAX(0,$DN125-SUMPRODUCT((($BR125:$CC125&gt;BX125)+($BR125:$CC125=BX125)*($AT$2:$BE$2&lt;AZ$2))*$DB125:$DM125))),2))</f>
        <v/>
      </c>
      <c r="BA125">
        <f>IF(AO125&lt;=0,0,ROUND(CW125+MIN(DI125,MAX(0,$DN125-SUMPRODUCT((($BR125:$CC125&gt;BY125)+($BR125:$CC125=BY125)*($AT$2:$BE$2&lt;BA$2))*$DB125:$DM125))),2))</f>
        <v/>
      </c>
      <c r="BB125">
        <f>IF(AP125&lt;=0,0,ROUND(CX125+MIN(DJ125,MAX(0,$DN125-SUMPRODUCT((($BR125:$CC125&gt;BZ125)+($BR125:$CC125=BZ125)*($AT$2:$BE$2&lt;BB$2))*$DB125:$DM125))),2))</f>
        <v/>
      </c>
      <c r="BC125">
        <f>IF(AQ125&lt;=0,0,ROUND(CY125+MIN(DK125,MAX(0,$DN125-SUMPRODUCT((($BR125:$CC125&gt;CA125)+($BR125:$CC125=CA125)*($AT$2:$BE$2&lt;BC$2))*$DB125:$DM125))),2))</f>
        <v/>
      </c>
      <c r="BD125">
        <f>IF(AR125&lt;=0,0,ROUND(CZ125+MIN(DL125,MAX(0,$DN125-SUMPRODUCT((($BR125:$CC125&gt;CB125)+($BR125:$CC125=CB125)*($AT$2:$BE$2&lt;BD$2))*$DB125:$DM125))),2))</f>
        <v/>
      </c>
      <c r="BE125">
        <f>IF(AS125&lt;=0,0,ROUND(DA125+MIN(DM125,MAX(0,$DN125-SUMPRODUCT((($BR125:$CC125&gt;CC125)+($BR125:$CC125=CC125)*($AT$2:$BE$2&lt;BE$2))*$DB125:$DM125))),2))</f>
        <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c r="BR125">
        <f>ROUND(IF($A125&lt;=Debts!$M$5,Debts!$X$5,Debts!$Y$5)*100000,0)*1000000+ROUND(Debts!$Y$5*100000,0)</f>
        <v/>
      </c>
      <c r="BS125">
        <f>ROUND(IF($A125&lt;=Debts!$M$6,Debts!$X$6,Debts!$Y$6)*100000,0)*1000000+ROUND(Debts!$Y$6*100000,0)</f>
        <v/>
      </c>
      <c r="BT125">
        <f>ROUND(IF($A125&lt;=Debts!$M$7,Debts!$X$7,Debts!$Y$7)*100000,0)*1000000+ROUND(Debts!$Y$7*100000,0)</f>
        <v/>
      </c>
      <c r="BU125">
        <f>ROUND(IF($A125&lt;=Debts!$M$8,Debts!$X$8,Debts!$Y$8)*100000,0)*1000000+ROUND(Debts!$Y$8*100000,0)</f>
        <v/>
      </c>
      <c r="BV125">
        <f>ROUND(IF($A125&lt;=Debts!$M$9,Debts!$X$9,Debts!$Y$9)*100000,0)*1000000+ROUND(Debts!$Y$9*100000,0)</f>
        <v/>
      </c>
      <c r="BW125">
        <f>ROUND(IF($A125&lt;=Debts!$M$10,Debts!$X$10,Debts!$Y$10)*100000,0)*1000000+ROUND(Debts!$Y$10*100000,0)</f>
        <v/>
      </c>
      <c r="BX125">
        <f>ROUND(IF($A125&lt;=Debts!$M$11,Debts!$X$11,Debts!$Y$11)*100000,0)*1000000+ROUND(Debts!$Y$11*100000,0)</f>
        <v/>
      </c>
      <c r="BY125">
        <f>ROUND(IF($A125&lt;=Debts!$M$12,Debts!$X$12,Debts!$Y$12)*100000,0)*1000000+ROUND(Debts!$Y$12*100000,0)</f>
        <v/>
      </c>
      <c r="BZ125">
        <f>ROUND(IF($A125&lt;=Debts!$M$13,Debts!$X$13,Debts!$Y$13)*100000,0)*1000000+ROUND(Debts!$Y$13*100000,0)</f>
        <v/>
      </c>
      <c r="CA125">
        <f>ROUND(IF($A125&lt;=Debts!$M$14,Debts!$X$14,Debts!$Y$14)*100000,0)*1000000+ROUND(Debts!$Y$14*100000,0)</f>
        <v/>
      </c>
      <c r="CB125">
        <f>ROUND(IF($A125&lt;=Debts!$M$15,Debts!$X$15,Debts!$Y$15)*100000,0)*1000000+ROUND(Debts!$Y$15*100000,0)</f>
        <v/>
      </c>
      <c r="CC125">
        <f>ROUND(IF($A125&lt;=Debts!$M$16,Debts!$X$16,Debts!$Y$16)*100000,0)*1000000+ROUND(Debts!$Y$16*100000,0)</f>
        <v/>
      </c>
      <c r="CD125">
        <f>IF(OR(AH125&lt;=0,Debts!$AC$5=0,$A125&gt;Debts!$M$5),0,MIN(AH125,MAX(0,ROUNDUP(IF(Debts!$X$5=0,(BF124+J125)/(Debts!$M$5-$A125+1),BF124*(Debts!$X$5/12)/(1-(1+Debts!$X$5/12)^(-(Debts!$M$5-$A125+1)))),2)-V125)))</f>
        <v/>
      </c>
      <c r="CE125">
        <f>IF(OR(AI125&lt;=0,Debts!$AC$6=0,$A125&gt;Debts!$M$6),0,MIN(AI125,MAX(0,ROUNDUP(IF(Debts!$X$6=0,(BG124+K125)/(Debts!$M$6-$A125+1),BG124*(Debts!$X$6/12)/(1-(1+Debts!$X$6/12)^(-(Debts!$M$6-$A125+1)))),2)-W125)))</f>
        <v/>
      </c>
      <c r="CF125">
        <f>IF(OR(AJ125&lt;=0,Debts!$AC$7=0,$A125&gt;Debts!$M$7),0,MIN(AJ125,MAX(0,ROUNDUP(IF(Debts!$X$7=0,(BH124+L125)/(Debts!$M$7-$A125+1),BH124*(Debts!$X$7/12)/(1-(1+Debts!$X$7/12)^(-(Debts!$M$7-$A125+1)))),2)-X125)))</f>
        <v/>
      </c>
      <c r="CG125">
        <f>IF(OR(AK125&lt;=0,Debts!$AC$8=0,$A125&gt;Debts!$M$8),0,MIN(AK125,MAX(0,ROUNDUP(IF(Debts!$X$8=0,(BI124+M125)/(Debts!$M$8-$A125+1),BI124*(Debts!$X$8/12)/(1-(1+Debts!$X$8/12)^(-(Debts!$M$8-$A125+1)))),2)-Y125)))</f>
        <v/>
      </c>
      <c r="CH125">
        <f>IF(OR(AL125&lt;=0,Debts!$AC$9=0,$A125&gt;Debts!$M$9),0,MIN(AL125,MAX(0,ROUNDUP(IF(Debts!$X$9=0,(BJ124+N125)/(Debts!$M$9-$A125+1),BJ124*(Debts!$X$9/12)/(1-(1+Debts!$X$9/12)^(-(Debts!$M$9-$A125+1)))),2)-Z125)))</f>
        <v/>
      </c>
      <c r="CI125">
        <f>IF(OR(AM125&lt;=0,Debts!$AC$10=0,$A125&gt;Debts!$M$10),0,MIN(AM125,MAX(0,ROUNDUP(IF(Debts!$X$10=0,(BK124+O125)/(Debts!$M$10-$A125+1),BK124*(Debts!$X$10/12)/(1-(1+Debts!$X$10/12)^(-(Debts!$M$10-$A125+1)))),2)-AA125)))</f>
        <v/>
      </c>
      <c r="CJ125">
        <f>IF(OR(AN125&lt;=0,Debts!$AC$11=0,$A125&gt;Debts!$M$11),0,MIN(AN125,MAX(0,ROUNDUP(IF(Debts!$X$11=0,(BL124+P125)/(Debts!$M$11-$A125+1),BL124*(Debts!$X$11/12)/(1-(1+Debts!$X$11/12)^(-(Debts!$M$11-$A125+1)))),2)-AB125)))</f>
        <v/>
      </c>
      <c r="CK125">
        <f>IF(OR(AO125&lt;=0,Debts!$AC$12=0,$A125&gt;Debts!$M$12),0,MIN(AO125,MAX(0,ROUNDUP(IF(Debts!$X$12=0,(BM124+Q125)/(Debts!$M$12-$A125+1),BM124*(Debts!$X$12/12)/(1-(1+Debts!$X$12/12)^(-(Debts!$M$12-$A125+1)))),2)-AC125)))</f>
        <v/>
      </c>
      <c r="CL125">
        <f>IF(OR(AP125&lt;=0,Debts!$AC$13=0,$A125&gt;Debts!$M$13),0,MIN(AP125,MAX(0,ROUNDUP(IF(Debts!$X$13=0,(BN124+R125)/(Debts!$M$13-$A125+1),BN124*(Debts!$X$13/12)/(1-(1+Debts!$X$13/12)^(-(Debts!$M$13-$A125+1)))),2)-AD125)))</f>
        <v/>
      </c>
      <c r="CM125">
        <f>IF(OR(AQ125&lt;=0,Debts!$AC$14=0,$A125&gt;Debts!$M$14),0,MIN(AQ125,MAX(0,ROUNDUP(IF(Debts!$X$14=0,(BO124+S125)/(Debts!$M$14-$A125+1),BO124*(Debts!$X$14/12)/(1-(1+Debts!$X$14/12)^(-(Debts!$M$14-$A125+1)))),2)-AE125)))</f>
        <v/>
      </c>
      <c r="CN125">
        <f>IF(OR(AR125&lt;=0,Debts!$AC$15=0,$A125&gt;Debts!$M$15),0,MIN(AR125,MAX(0,ROUNDUP(IF(Debts!$X$15=0,(BP124+T125)/(Debts!$M$15-$A125+1),BP124*(Debts!$X$15/12)/(1-(1+Debts!$X$15/12)^(-(Debts!$M$15-$A125+1)))),2)-AF125)))</f>
        <v/>
      </c>
      <c r="CO125">
        <f>IF(OR(AS125&lt;=0,Debts!$AC$16=0,$A125&gt;Debts!$M$16),0,MIN(AS125,MAX(0,ROUNDUP(IF(Debts!$X$16=0,(BQ124+U125)/(Debts!$M$16-$A125+1),BQ124*(Debts!$X$16/12)/(1-(1+Debts!$X$16/12)^(-(Debts!$M$16-$A125+1)))),2)-AG125)))</f>
        <v/>
      </c>
      <c r="CP125">
        <f>IF(CD125&lt;=0,0,ROUND(MIN(CD125,MAX(0,$F125-SUMPRODUCT(($AT$3:$BE$3&lt;AT$3)*$CD125:$CO125))),2))</f>
        <v/>
      </c>
      <c r="CQ125">
        <f>IF(CE125&lt;=0,0,ROUND(MIN(CE125,MAX(0,$F125-SUMPRODUCT(($AT$3:$BE$3&lt;AU$3)*$CD125:$CO125))),2))</f>
        <v/>
      </c>
      <c r="CR125">
        <f>IF(CF125&lt;=0,0,ROUND(MIN(CF125,MAX(0,$F125-SUMPRODUCT(($AT$3:$BE$3&lt;AV$3)*$CD125:$CO125))),2))</f>
        <v/>
      </c>
      <c r="CS125">
        <f>IF(CG125&lt;=0,0,ROUND(MIN(CG125,MAX(0,$F125-SUMPRODUCT(($AT$3:$BE$3&lt;AW$3)*$CD125:$CO125))),2))</f>
        <v/>
      </c>
      <c r="CT125">
        <f>IF(CH125&lt;=0,0,ROUND(MIN(CH125,MAX(0,$F125-SUMPRODUCT(($AT$3:$BE$3&lt;AX$3)*$CD125:$CO125))),2))</f>
        <v/>
      </c>
      <c r="CU125">
        <f>IF(CI125&lt;=0,0,ROUND(MIN(CI125,MAX(0,$F125-SUMPRODUCT(($AT$3:$BE$3&lt;AY$3)*$CD125:$CO125))),2))</f>
        <v/>
      </c>
      <c r="CV125">
        <f>IF(CJ125&lt;=0,0,ROUND(MIN(CJ125,MAX(0,$F125-SUMPRODUCT(($AT$3:$BE$3&lt;AZ$3)*$CD125:$CO125))),2))</f>
        <v/>
      </c>
      <c r="CW125">
        <f>IF(CK125&lt;=0,0,ROUND(MIN(CK125,MAX(0,$F125-SUMPRODUCT(($AT$3:$BE$3&lt;BA$3)*$CD125:$CO125))),2))</f>
        <v/>
      </c>
      <c r="CX125">
        <f>IF(CL125&lt;=0,0,ROUND(MIN(CL125,MAX(0,$F125-SUMPRODUCT(($AT$3:$BE$3&lt;BB$3)*$CD125:$CO125))),2))</f>
        <v/>
      </c>
      <c r="CY125">
        <f>IF(CM125&lt;=0,0,ROUND(MIN(CM125,MAX(0,$F125-SUMPRODUCT(($AT$3:$BE$3&lt;BC$3)*$CD125:$CO125))),2))</f>
        <v/>
      </c>
      <c r="CZ125">
        <f>IF(CN125&lt;=0,0,ROUND(MIN(CN125,MAX(0,$F125-SUMPRODUCT(($AT$3:$BE$3&lt;BD$3)*$CD125:$CO125))),2))</f>
        <v/>
      </c>
      <c r="DA125">
        <f>IF(CO125&lt;=0,0,ROUND(MIN(CO125,MAX(0,$F125-SUMPRODUCT(($AT$3:$BE$3&lt;BE$3)*$CD125:$CO125))),2))</f>
        <v/>
      </c>
      <c r="DB125">
        <f>ROUND(AH125-CP125,2)</f>
        <v/>
      </c>
      <c r="DC125">
        <f>ROUND(AI125-CQ125,2)</f>
        <v/>
      </c>
      <c r="DD125">
        <f>ROUND(AJ125-CR125,2)</f>
        <v/>
      </c>
      <c r="DE125">
        <f>ROUND(AK125-CS125,2)</f>
        <v/>
      </c>
      <c r="DF125">
        <f>ROUND(AL125-CT125,2)</f>
        <v/>
      </c>
      <c r="DG125">
        <f>ROUND(AM125-CU125,2)</f>
        <v/>
      </c>
      <c r="DH125">
        <f>ROUND(AN125-CV125,2)</f>
        <v/>
      </c>
      <c r="DI125">
        <f>ROUND(AO125-CW125,2)</f>
        <v/>
      </c>
      <c r="DJ125">
        <f>ROUND(AP125-CX125,2)</f>
        <v/>
      </c>
      <c r="DK125">
        <f>ROUND(AQ125-CY125,2)</f>
        <v/>
      </c>
      <c r="DL125">
        <f>ROUND(AR125-CZ125,2)</f>
        <v/>
      </c>
      <c r="DM125">
        <f>ROUND(AS125-DA125,2)</f>
        <v/>
      </c>
      <c r="DN125">
        <f>MAX(0,ROUND($F125-SUM(CP125:DA125),2))</f>
        <v/>
      </c>
    </row>
    <row r="126">
      <c r="A126" t="n">
        <v>121</v>
      </c>
      <c r="B126" s="29">
        <f>Months!B126</f>
        <v/>
      </c>
      <c r="C126">
        <f>Months!C126</f>
        <v/>
      </c>
      <c r="D126">
        <f>Months!D126</f>
        <v/>
      </c>
      <c r="E126">
        <f>SUM(V126:AG126)</f>
        <v/>
      </c>
      <c r="F126">
        <f>MAX(0,ROUND(C126+D126-E126,2))</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f>IF(AH126&lt;=0,0,ROUND(CP126+MIN(DB126,MAX(0,$DN126-SUMPRODUCT((($BR126:$CC126&gt;BR126)+($BR126:$CC126=BR126)*($AT$2:$BE$2&lt;AT$2))*$DB126:$DM126))),2))</f>
        <v/>
      </c>
      <c r="AU126">
        <f>IF(AI126&lt;=0,0,ROUND(CQ126+MIN(DC126,MAX(0,$DN126-SUMPRODUCT((($BR126:$CC126&gt;BS126)+($BR126:$CC126=BS126)*($AT$2:$BE$2&lt;AU$2))*$DB126:$DM126))),2))</f>
        <v/>
      </c>
      <c r="AV126">
        <f>IF(AJ126&lt;=0,0,ROUND(CR126+MIN(DD126,MAX(0,$DN126-SUMPRODUCT((($BR126:$CC126&gt;BT126)+($BR126:$CC126=BT126)*($AT$2:$BE$2&lt;AV$2))*$DB126:$DM126))),2))</f>
        <v/>
      </c>
      <c r="AW126">
        <f>IF(AK126&lt;=0,0,ROUND(CS126+MIN(DE126,MAX(0,$DN126-SUMPRODUCT((($BR126:$CC126&gt;BU126)+($BR126:$CC126=BU126)*($AT$2:$BE$2&lt;AW$2))*$DB126:$DM126))),2))</f>
        <v/>
      </c>
      <c r="AX126">
        <f>IF(AL126&lt;=0,0,ROUND(CT126+MIN(DF126,MAX(0,$DN126-SUMPRODUCT((($BR126:$CC126&gt;BV126)+($BR126:$CC126=BV126)*($AT$2:$BE$2&lt;AX$2))*$DB126:$DM126))),2))</f>
        <v/>
      </c>
      <c r="AY126">
        <f>IF(AM126&lt;=0,0,ROUND(CU126+MIN(DG126,MAX(0,$DN126-SUMPRODUCT((($BR126:$CC126&gt;BW126)+($BR126:$CC126=BW126)*($AT$2:$BE$2&lt;AY$2))*$DB126:$DM126))),2))</f>
        <v/>
      </c>
      <c r="AZ126">
        <f>IF(AN126&lt;=0,0,ROUND(CV126+MIN(DH126,MAX(0,$DN126-SUMPRODUCT((($BR126:$CC126&gt;BX126)+($BR126:$CC126=BX126)*($AT$2:$BE$2&lt;AZ$2))*$DB126:$DM126))),2))</f>
        <v/>
      </c>
      <c r="BA126">
        <f>IF(AO126&lt;=0,0,ROUND(CW126+MIN(DI126,MAX(0,$DN126-SUMPRODUCT((($BR126:$CC126&gt;BY126)+($BR126:$CC126=BY126)*($AT$2:$BE$2&lt;BA$2))*$DB126:$DM126))),2))</f>
        <v/>
      </c>
      <c r="BB126">
        <f>IF(AP126&lt;=0,0,ROUND(CX126+MIN(DJ126,MAX(0,$DN126-SUMPRODUCT((($BR126:$CC126&gt;BZ126)+($BR126:$CC126=BZ126)*($AT$2:$BE$2&lt;BB$2))*$DB126:$DM126))),2))</f>
        <v/>
      </c>
      <c r="BC126">
        <f>IF(AQ126&lt;=0,0,ROUND(CY126+MIN(DK126,MAX(0,$DN126-SUMPRODUCT((($BR126:$CC126&gt;CA126)+($BR126:$CC126=CA126)*($AT$2:$BE$2&lt;BC$2))*$DB126:$DM126))),2))</f>
        <v/>
      </c>
      <c r="BD126">
        <f>IF(AR126&lt;=0,0,ROUND(CZ126+MIN(DL126,MAX(0,$DN126-SUMPRODUCT((($BR126:$CC126&gt;CB126)+($BR126:$CC126=CB126)*($AT$2:$BE$2&lt;BD$2))*$DB126:$DM126))),2))</f>
        <v/>
      </c>
      <c r="BE126">
        <f>IF(AS126&lt;=0,0,ROUND(DA126+MIN(DM126,MAX(0,$DN126-SUMPRODUCT((($BR126:$CC126&gt;CC126)+($BR126:$CC126=CC126)*($AT$2:$BE$2&lt;BE$2))*$DB126:$DM126))),2))</f>
        <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c r="BR126">
        <f>ROUND(IF($A126&lt;=Debts!$M$5,Debts!$X$5,Debts!$Y$5)*100000,0)*1000000+ROUND(Debts!$Y$5*100000,0)</f>
        <v/>
      </c>
      <c r="BS126">
        <f>ROUND(IF($A126&lt;=Debts!$M$6,Debts!$X$6,Debts!$Y$6)*100000,0)*1000000+ROUND(Debts!$Y$6*100000,0)</f>
        <v/>
      </c>
      <c r="BT126">
        <f>ROUND(IF($A126&lt;=Debts!$M$7,Debts!$X$7,Debts!$Y$7)*100000,0)*1000000+ROUND(Debts!$Y$7*100000,0)</f>
        <v/>
      </c>
      <c r="BU126">
        <f>ROUND(IF($A126&lt;=Debts!$M$8,Debts!$X$8,Debts!$Y$8)*100000,0)*1000000+ROUND(Debts!$Y$8*100000,0)</f>
        <v/>
      </c>
      <c r="BV126">
        <f>ROUND(IF($A126&lt;=Debts!$M$9,Debts!$X$9,Debts!$Y$9)*100000,0)*1000000+ROUND(Debts!$Y$9*100000,0)</f>
        <v/>
      </c>
      <c r="BW126">
        <f>ROUND(IF($A126&lt;=Debts!$M$10,Debts!$X$10,Debts!$Y$10)*100000,0)*1000000+ROUND(Debts!$Y$10*100000,0)</f>
        <v/>
      </c>
      <c r="BX126">
        <f>ROUND(IF($A126&lt;=Debts!$M$11,Debts!$X$11,Debts!$Y$11)*100000,0)*1000000+ROUND(Debts!$Y$11*100000,0)</f>
        <v/>
      </c>
      <c r="BY126">
        <f>ROUND(IF($A126&lt;=Debts!$M$12,Debts!$X$12,Debts!$Y$12)*100000,0)*1000000+ROUND(Debts!$Y$12*100000,0)</f>
        <v/>
      </c>
      <c r="BZ126">
        <f>ROUND(IF($A126&lt;=Debts!$M$13,Debts!$X$13,Debts!$Y$13)*100000,0)*1000000+ROUND(Debts!$Y$13*100000,0)</f>
        <v/>
      </c>
      <c r="CA126">
        <f>ROUND(IF($A126&lt;=Debts!$M$14,Debts!$X$14,Debts!$Y$14)*100000,0)*1000000+ROUND(Debts!$Y$14*100000,0)</f>
        <v/>
      </c>
      <c r="CB126">
        <f>ROUND(IF($A126&lt;=Debts!$M$15,Debts!$X$15,Debts!$Y$15)*100000,0)*1000000+ROUND(Debts!$Y$15*100000,0)</f>
        <v/>
      </c>
      <c r="CC126">
        <f>ROUND(IF($A126&lt;=Debts!$M$16,Debts!$X$16,Debts!$Y$16)*100000,0)*1000000+ROUND(Debts!$Y$16*100000,0)</f>
        <v/>
      </c>
      <c r="CD126">
        <f>IF(OR(AH126&lt;=0,Debts!$AC$5=0,$A126&gt;Debts!$M$5),0,MIN(AH126,MAX(0,ROUNDUP(IF(Debts!$X$5=0,(BF125+J126)/(Debts!$M$5-$A126+1),BF125*(Debts!$X$5/12)/(1-(1+Debts!$X$5/12)^(-(Debts!$M$5-$A126+1)))),2)-V126)))</f>
        <v/>
      </c>
      <c r="CE126">
        <f>IF(OR(AI126&lt;=0,Debts!$AC$6=0,$A126&gt;Debts!$M$6),0,MIN(AI126,MAX(0,ROUNDUP(IF(Debts!$X$6=0,(BG125+K126)/(Debts!$M$6-$A126+1),BG125*(Debts!$X$6/12)/(1-(1+Debts!$X$6/12)^(-(Debts!$M$6-$A126+1)))),2)-W126)))</f>
        <v/>
      </c>
      <c r="CF126">
        <f>IF(OR(AJ126&lt;=0,Debts!$AC$7=0,$A126&gt;Debts!$M$7),0,MIN(AJ126,MAX(0,ROUNDUP(IF(Debts!$X$7=0,(BH125+L126)/(Debts!$M$7-$A126+1),BH125*(Debts!$X$7/12)/(1-(1+Debts!$X$7/12)^(-(Debts!$M$7-$A126+1)))),2)-X126)))</f>
        <v/>
      </c>
      <c r="CG126">
        <f>IF(OR(AK126&lt;=0,Debts!$AC$8=0,$A126&gt;Debts!$M$8),0,MIN(AK126,MAX(0,ROUNDUP(IF(Debts!$X$8=0,(BI125+M126)/(Debts!$M$8-$A126+1),BI125*(Debts!$X$8/12)/(1-(1+Debts!$X$8/12)^(-(Debts!$M$8-$A126+1)))),2)-Y126)))</f>
        <v/>
      </c>
      <c r="CH126">
        <f>IF(OR(AL126&lt;=0,Debts!$AC$9=0,$A126&gt;Debts!$M$9),0,MIN(AL126,MAX(0,ROUNDUP(IF(Debts!$X$9=0,(BJ125+N126)/(Debts!$M$9-$A126+1),BJ125*(Debts!$X$9/12)/(1-(1+Debts!$X$9/12)^(-(Debts!$M$9-$A126+1)))),2)-Z126)))</f>
        <v/>
      </c>
      <c r="CI126">
        <f>IF(OR(AM126&lt;=0,Debts!$AC$10=0,$A126&gt;Debts!$M$10),0,MIN(AM126,MAX(0,ROUNDUP(IF(Debts!$X$10=0,(BK125+O126)/(Debts!$M$10-$A126+1),BK125*(Debts!$X$10/12)/(1-(1+Debts!$X$10/12)^(-(Debts!$M$10-$A126+1)))),2)-AA126)))</f>
        <v/>
      </c>
      <c r="CJ126">
        <f>IF(OR(AN126&lt;=0,Debts!$AC$11=0,$A126&gt;Debts!$M$11),0,MIN(AN126,MAX(0,ROUNDUP(IF(Debts!$X$11=0,(BL125+P126)/(Debts!$M$11-$A126+1),BL125*(Debts!$X$11/12)/(1-(1+Debts!$X$11/12)^(-(Debts!$M$11-$A126+1)))),2)-AB126)))</f>
        <v/>
      </c>
      <c r="CK126">
        <f>IF(OR(AO126&lt;=0,Debts!$AC$12=0,$A126&gt;Debts!$M$12),0,MIN(AO126,MAX(0,ROUNDUP(IF(Debts!$X$12=0,(BM125+Q126)/(Debts!$M$12-$A126+1),BM125*(Debts!$X$12/12)/(1-(1+Debts!$X$12/12)^(-(Debts!$M$12-$A126+1)))),2)-AC126)))</f>
        <v/>
      </c>
      <c r="CL126">
        <f>IF(OR(AP126&lt;=0,Debts!$AC$13=0,$A126&gt;Debts!$M$13),0,MIN(AP126,MAX(0,ROUNDUP(IF(Debts!$X$13=0,(BN125+R126)/(Debts!$M$13-$A126+1),BN125*(Debts!$X$13/12)/(1-(1+Debts!$X$13/12)^(-(Debts!$M$13-$A126+1)))),2)-AD126)))</f>
        <v/>
      </c>
      <c r="CM126">
        <f>IF(OR(AQ126&lt;=0,Debts!$AC$14=0,$A126&gt;Debts!$M$14),0,MIN(AQ126,MAX(0,ROUNDUP(IF(Debts!$X$14=0,(BO125+S126)/(Debts!$M$14-$A126+1),BO125*(Debts!$X$14/12)/(1-(1+Debts!$X$14/12)^(-(Debts!$M$14-$A126+1)))),2)-AE126)))</f>
        <v/>
      </c>
      <c r="CN126">
        <f>IF(OR(AR126&lt;=0,Debts!$AC$15=0,$A126&gt;Debts!$M$15),0,MIN(AR126,MAX(0,ROUNDUP(IF(Debts!$X$15=0,(BP125+T126)/(Debts!$M$15-$A126+1),BP125*(Debts!$X$15/12)/(1-(1+Debts!$X$15/12)^(-(Debts!$M$15-$A126+1)))),2)-AF126)))</f>
        <v/>
      </c>
      <c r="CO126">
        <f>IF(OR(AS126&lt;=0,Debts!$AC$16=0,$A126&gt;Debts!$M$16),0,MIN(AS126,MAX(0,ROUNDUP(IF(Debts!$X$16=0,(BQ125+U126)/(Debts!$M$16-$A126+1),BQ125*(Debts!$X$16/12)/(1-(1+Debts!$X$16/12)^(-(Debts!$M$16-$A126+1)))),2)-AG126)))</f>
        <v/>
      </c>
      <c r="CP126">
        <f>IF(CD126&lt;=0,0,ROUND(MIN(CD126,MAX(0,$F126-SUMPRODUCT(($AT$3:$BE$3&lt;AT$3)*$CD126:$CO126))),2))</f>
        <v/>
      </c>
      <c r="CQ126">
        <f>IF(CE126&lt;=0,0,ROUND(MIN(CE126,MAX(0,$F126-SUMPRODUCT(($AT$3:$BE$3&lt;AU$3)*$CD126:$CO126))),2))</f>
        <v/>
      </c>
      <c r="CR126">
        <f>IF(CF126&lt;=0,0,ROUND(MIN(CF126,MAX(0,$F126-SUMPRODUCT(($AT$3:$BE$3&lt;AV$3)*$CD126:$CO126))),2))</f>
        <v/>
      </c>
      <c r="CS126">
        <f>IF(CG126&lt;=0,0,ROUND(MIN(CG126,MAX(0,$F126-SUMPRODUCT(($AT$3:$BE$3&lt;AW$3)*$CD126:$CO126))),2))</f>
        <v/>
      </c>
      <c r="CT126">
        <f>IF(CH126&lt;=0,0,ROUND(MIN(CH126,MAX(0,$F126-SUMPRODUCT(($AT$3:$BE$3&lt;AX$3)*$CD126:$CO126))),2))</f>
        <v/>
      </c>
      <c r="CU126">
        <f>IF(CI126&lt;=0,0,ROUND(MIN(CI126,MAX(0,$F126-SUMPRODUCT(($AT$3:$BE$3&lt;AY$3)*$CD126:$CO126))),2))</f>
        <v/>
      </c>
      <c r="CV126">
        <f>IF(CJ126&lt;=0,0,ROUND(MIN(CJ126,MAX(0,$F126-SUMPRODUCT(($AT$3:$BE$3&lt;AZ$3)*$CD126:$CO126))),2))</f>
        <v/>
      </c>
      <c r="CW126">
        <f>IF(CK126&lt;=0,0,ROUND(MIN(CK126,MAX(0,$F126-SUMPRODUCT(($AT$3:$BE$3&lt;BA$3)*$CD126:$CO126))),2))</f>
        <v/>
      </c>
      <c r="CX126">
        <f>IF(CL126&lt;=0,0,ROUND(MIN(CL126,MAX(0,$F126-SUMPRODUCT(($AT$3:$BE$3&lt;BB$3)*$CD126:$CO126))),2))</f>
        <v/>
      </c>
      <c r="CY126">
        <f>IF(CM126&lt;=0,0,ROUND(MIN(CM126,MAX(0,$F126-SUMPRODUCT(($AT$3:$BE$3&lt;BC$3)*$CD126:$CO126))),2))</f>
        <v/>
      </c>
      <c r="CZ126">
        <f>IF(CN126&lt;=0,0,ROUND(MIN(CN126,MAX(0,$F126-SUMPRODUCT(($AT$3:$BE$3&lt;BD$3)*$CD126:$CO126))),2))</f>
        <v/>
      </c>
      <c r="DA126">
        <f>IF(CO126&lt;=0,0,ROUND(MIN(CO126,MAX(0,$F126-SUMPRODUCT(($AT$3:$BE$3&lt;BE$3)*$CD126:$CO126))),2))</f>
        <v/>
      </c>
      <c r="DB126">
        <f>ROUND(AH126-CP126,2)</f>
        <v/>
      </c>
      <c r="DC126">
        <f>ROUND(AI126-CQ126,2)</f>
        <v/>
      </c>
      <c r="DD126">
        <f>ROUND(AJ126-CR126,2)</f>
        <v/>
      </c>
      <c r="DE126">
        <f>ROUND(AK126-CS126,2)</f>
        <v/>
      </c>
      <c r="DF126">
        <f>ROUND(AL126-CT126,2)</f>
        <v/>
      </c>
      <c r="DG126">
        <f>ROUND(AM126-CU126,2)</f>
        <v/>
      </c>
      <c r="DH126">
        <f>ROUND(AN126-CV126,2)</f>
        <v/>
      </c>
      <c r="DI126">
        <f>ROUND(AO126-CW126,2)</f>
        <v/>
      </c>
      <c r="DJ126">
        <f>ROUND(AP126-CX126,2)</f>
        <v/>
      </c>
      <c r="DK126">
        <f>ROUND(AQ126-CY126,2)</f>
        <v/>
      </c>
      <c r="DL126">
        <f>ROUND(AR126-CZ126,2)</f>
        <v/>
      </c>
      <c r="DM126">
        <f>ROUND(AS126-DA126,2)</f>
        <v/>
      </c>
      <c r="DN126">
        <f>MAX(0,ROUND($F126-SUM(CP126:DA126),2))</f>
        <v/>
      </c>
    </row>
    <row r="127">
      <c r="A127" t="n">
        <v>122</v>
      </c>
      <c r="B127" s="29">
        <f>Months!B127</f>
        <v/>
      </c>
      <c r="C127">
        <f>Months!C127</f>
        <v/>
      </c>
      <c r="D127">
        <f>Months!D127</f>
        <v/>
      </c>
      <c r="E127">
        <f>SUM(V127:AG127)</f>
        <v/>
      </c>
      <c r="F127">
        <f>MAX(0,ROUND(C127+D127-E127,2))</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f>IF(AH127&lt;=0,0,ROUND(CP127+MIN(DB127,MAX(0,$DN127-SUMPRODUCT((($BR127:$CC127&gt;BR127)+($BR127:$CC127=BR127)*($AT$2:$BE$2&lt;AT$2))*$DB127:$DM127))),2))</f>
        <v/>
      </c>
      <c r="AU127">
        <f>IF(AI127&lt;=0,0,ROUND(CQ127+MIN(DC127,MAX(0,$DN127-SUMPRODUCT((($BR127:$CC127&gt;BS127)+($BR127:$CC127=BS127)*($AT$2:$BE$2&lt;AU$2))*$DB127:$DM127))),2))</f>
        <v/>
      </c>
      <c r="AV127">
        <f>IF(AJ127&lt;=0,0,ROUND(CR127+MIN(DD127,MAX(0,$DN127-SUMPRODUCT((($BR127:$CC127&gt;BT127)+($BR127:$CC127=BT127)*($AT$2:$BE$2&lt;AV$2))*$DB127:$DM127))),2))</f>
        <v/>
      </c>
      <c r="AW127">
        <f>IF(AK127&lt;=0,0,ROUND(CS127+MIN(DE127,MAX(0,$DN127-SUMPRODUCT((($BR127:$CC127&gt;BU127)+($BR127:$CC127=BU127)*($AT$2:$BE$2&lt;AW$2))*$DB127:$DM127))),2))</f>
        <v/>
      </c>
      <c r="AX127">
        <f>IF(AL127&lt;=0,0,ROUND(CT127+MIN(DF127,MAX(0,$DN127-SUMPRODUCT((($BR127:$CC127&gt;BV127)+($BR127:$CC127=BV127)*($AT$2:$BE$2&lt;AX$2))*$DB127:$DM127))),2))</f>
        <v/>
      </c>
      <c r="AY127">
        <f>IF(AM127&lt;=0,0,ROUND(CU127+MIN(DG127,MAX(0,$DN127-SUMPRODUCT((($BR127:$CC127&gt;BW127)+($BR127:$CC127=BW127)*($AT$2:$BE$2&lt;AY$2))*$DB127:$DM127))),2))</f>
        <v/>
      </c>
      <c r="AZ127">
        <f>IF(AN127&lt;=0,0,ROUND(CV127+MIN(DH127,MAX(0,$DN127-SUMPRODUCT((($BR127:$CC127&gt;BX127)+($BR127:$CC127=BX127)*($AT$2:$BE$2&lt;AZ$2))*$DB127:$DM127))),2))</f>
        <v/>
      </c>
      <c r="BA127">
        <f>IF(AO127&lt;=0,0,ROUND(CW127+MIN(DI127,MAX(0,$DN127-SUMPRODUCT((($BR127:$CC127&gt;BY127)+($BR127:$CC127=BY127)*($AT$2:$BE$2&lt;BA$2))*$DB127:$DM127))),2))</f>
        <v/>
      </c>
      <c r="BB127">
        <f>IF(AP127&lt;=0,0,ROUND(CX127+MIN(DJ127,MAX(0,$DN127-SUMPRODUCT((($BR127:$CC127&gt;BZ127)+($BR127:$CC127=BZ127)*($AT$2:$BE$2&lt;BB$2))*$DB127:$DM127))),2))</f>
        <v/>
      </c>
      <c r="BC127">
        <f>IF(AQ127&lt;=0,0,ROUND(CY127+MIN(DK127,MAX(0,$DN127-SUMPRODUCT((($BR127:$CC127&gt;CA127)+($BR127:$CC127=CA127)*($AT$2:$BE$2&lt;BC$2))*$DB127:$DM127))),2))</f>
        <v/>
      </c>
      <c r="BD127">
        <f>IF(AR127&lt;=0,0,ROUND(CZ127+MIN(DL127,MAX(0,$DN127-SUMPRODUCT((($BR127:$CC127&gt;CB127)+($BR127:$CC127=CB127)*($AT$2:$BE$2&lt;BD$2))*$DB127:$DM127))),2))</f>
        <v/>
      </c>
      <c r="BE127">
        <f>IF(AS127&lt;=0,0,ROUND(DA127+MIN(DM127,MAX(0,$DN127-SUMPRODUCT((($BR127:$CC127&gt;CC127)+($BR127:$CC127=CC127)*($AT$2:$BE$2&lt;BE$2))*$DB127:$DM127))),2))</f>
        <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c r="BR127">
        <f>ROUND(IF($A127&lt;=Debts!$M$5,Debts!$X$5,Debts!$Y$5)*100000,0)*1000000+ROUND(Debts!$Y$5*100000,0)</f>
        <v/>
      </c>
      <c r="BS127">
        <f>ROUND(IF($A127&lt;=Debts!$M$6,Debts!$X$6,Debts!$Y$6)*100000,0)*1000000+ROUND(Debts!$Y$6*100000,0)</f>
        <v/>
      </c>
      <c r="BT127">
        <f>ROUND(IF($A127&lt;=Debts!$M$7,Debts!$X$7,Debts!$Y$7)*100000,0)*1000000+ROUND(Debts!$Y$7*100000,0)</f>
        <v/>
      </c>
      <c r="BU127">
        <f>ROUND(IF($A127&lt;=Debts!$M$8,Debts!$X$8,Debts!$Y$8)*100000,0)*1000000+ROUND(Debts!$Y$8*100000,0)</f>
        <v/>
      </c>
      <c r="BV127">
        <f>ROUND(IF($A127&lt;=Debts!$M$9,Debts!$X$9,Debts!$Y$9)*100000,0)*1000000+ROUND(Debts!$Y$9*100000,0)</f>
        <v/>
      </c>
      <c r="BW127">
        <f>ROUND(IF($A127&lt;=Debts!$M$10,Debts!$X$10,Debts!$Y$10)*100000,0)*1000000+ROUND(Debts!$Y$10*100000,0)</f>
        <v/>
      </c>
      <c r="BX127">
        <f>ROUND(IF($A127&lt;=Debts!$M$11,Debts!$X$11,Debts!$Y$11)*100000,0)*1000000+ROUND(Debts!$Y$11*100000,0)</f>
        <v/>
      </c>
      <c r="BY127">
        <f>ROUND(IF($A127&lt;=Debts!$M$12,Debts!$X$12,Debts!$Y$12)*100000,0)*1000000+ROUND(Debts!$Y$12*100000,0)</f>
        <v/>
      </c>
      <c r="BZ127">
        <f>ROUND(IF($A127&lt;=Debts!$M$13,Debts!$X$13,Debts!$Y$13)*100000,0)*1000000+ROUND(Debts!$Y$13*100000,0)</f>
        <v/>
      </c>
      <c r="CA127">
        <f>ROUND(IF($A127&lt;=Debts!$M$14,Debts!$X$14,Debts!$Y$14)*100000,0)*1000000+ROUND(Debts!$Y$14*100000,0)</f>
        <v/>
      </c>
      <c r="CB127">
        <f>ROUND(IF($A127&lt;=Debts!$M$15,Debts!$X$15,Debts!$Y$15)*100000,0)*1000000+ROUND(Debts!$Y$15*100000,0)</f>
        <v/>
      </c>
      <c r="CC127">
        <f>ROUND(IF($A127&lt;=Debts!$M$16,Debts!$X$16,Debts!$Y$16)*100000,0)*1000000+ROUND(Debts!$Y$16*100000,0)</f>
        <v/>
      </c>
      <c r="CD127">
        <f>IF(OR(AH127&lt;=0,Debts!$AC$5=0,$A127&gt;Debts!$M$5),0,MIN(AH127,MAX(0,ROUNDUP(IF(Debts!$X$5=0,(BF126+J127)/(Debts!$M$5-$A127+1),BF126*(Debts!$X$5/12)/(1-(1+Debts!$X$5/12)^(-(Debts!$M$5-$A127+1)))),2)-V127)))</f>
        <v/>
      </c>
      <c r="CE127">
        <f>IF(OR(AI127&lt;=0,Debts!$AC$6=0,$A127&gt;Debts!$M$6),0,MIN(AI127,MAX(0,ROUNDUP(IF(Debts!$X$6=0,(BG126+K127)/(Debts!$M$6-$A127+1),BG126*(Debts!$X$6/12)/(1-(1+Debts!$X$6/12)^(-(Debts!$M$6-$A127+1)))),2)-W127)))</f>
        <v/>
      </c>
      <c r="CF127">
        <f>IF(OR(AJ127&lt;=0,Debts!$AC$7=0,$A127&gt;Debts!$M$7),0,MIN(AJ127,MAX(0,ROUNDUP(IF(Debts!$X$7=0,(BH126+L127)/(Debts!$M$7-$A127+1),BH126*(Debts!$X$7/12)/(1-(1+Debts!$X$7/12)^(-(Debts!$M$7-$A127+1)))),2)-X127)))</f>
        <v/>
      </c>
      <c r="CG127">
        <f>IF(OR(AK127&lt;=0,Debts!$AC$8=0,$A127&gt;Debts!$M$8),0,MIN(AK127,MAX(0,ROUNDUP(IF(Debts!$X$8=0,(BI126+M127)/(Debts!$M$8-$A127+1),BI126*(Debts!$X$8/12)/(1-(1+Debts!$X$8/12)^(-(Debts!$M$8-$A127+1)))),2)-Y127)))</f>
        <v/>
      </c>
      <c r="CH127">
        <f>IF(OR(AL127&lt;=0,Debts!$AC$9=0,$A127&gt;Debts!$M$9),0,MIN(AL127,MAX(0,ROUNDUP(IF(Debts!$X$9=0,(BJ126+N127)/(Debts!$M$9-$A127+1),BJ126*(Debts!$X$9/12)/(1-(1+Debts!$X$9/12)^(-(Debts!$M$9-$A127+1)))),2)-Z127)))</f>
        <v/>
      </c>
      <c r="CI127">
        <f>IF(OR(AM127&lt;=0,Debts!$AC$10=0,$A127&gt;Debts!$M$10),0,MIN(AM127,MAX(0,ROUNDUP(IF(Debts!$X$10=0,(BK126+O127)/(Debts!$M$10-$A127+1),BK126*(Debts!$X$10/12)/(1-(1+Debts!$X$10/12)^(-(Debts!$M$10-$A127+1)))),2)-AA127)))</f>
        <v/>
      </c>
      <c r="CJ127">
        <f>IF(OR(AN127&lt;=0,Debts!$AC$11=0,$A127&gt;Debts!$M$11),0,MIN(AN127,MAX(0,ROUNDUP(IF(Debts!$X$11=0,(BL126+P127)/(Debts!$M$11-$A127+1),BL126*(Debts!$X$11/12)/(1-(1+Debts!$X$11/12)^(-(Debts!$M$11-$A127+1)))),2)-AB127)))</f>
        <v/>
      </c>
      <c r="CK127">
        <f>IF(OR(AO127&lt;=0,Debts!$AC$12=0,$A127&gt;Debts!$M$12),0,MIN(AO127,MAX(0,ROUNDUP(IF(Debts!$X$12=0,(BM126+Q127)/(Debts!$M$12-$A127+1),BM126*(Debts!$X$12/12)/(1-(1+Debts!$X$12/12)^(-(Debts!$M$12-$A127+1)))),2)-AC127)))</f>
        <v/>
      </c>
      <c r="CL127">
        <f>IF(OR(AP127&lt;=0,Debts!$AC$13=0,$A127&gt;Debts!$M$13),0,MIN(AP127,MAX(0,ROUNDUP(IF(Debts!$X$13=0,(BN126+R127)/(Debts!$M$13-$A127+1),BN126*(Debts!$X$13/12)/(1-(1+Debts!$X$13/12)^(-(Debts!$M$13-$A127+1)))),2)-AD127)))</f>
        <v/>
      </c>
      <c r="CM127">
        <f>IF(OR(AQ127&lt;=0,Debts!$AC$14=0,$A127&gt;Debts!$M$14),0,MIN(AQ127,MAX(0,ROUNDUP(IF(Debts!$X$14=0,(BO126+S127)/(Debts!$M$14-$A127+1),BO126*(Debts!$X$14/12)/(1-(1+Debts!$X$14/12)^(-(Debts!$M$14-$A127+1)))),2)-AE127)))</f>
        <v/>
      </c>
      <c r="CN127">
        <f>IF(OR(AR127&lt;=0,Debts!$AC$15=0,$A127&gt;Debts!$M$15),0,MIN(AR127,MAX(0,ROUNDUP(IF(Debts!$X$15=0,(BP126+T127)/(Debts!$M$15-$A127+1),BP126*(Debts!$X$15/12)/(1-(1+Debts!$X$15/12)^(-(Debts!$M$15-$A127+1)))),2)-AF127)))</f>
        <v/>
      </c>
      <c r="CO127">
        <f>IF(OR(AS127&lt;=0,Debts!$AC$16=0,$A127&gt;Debts!$M$16),0,MIN(AS127,MAX(0,ROUNDUP(IF(Debts!$X$16=0,(BQ126+U127)/(Debts!$M$16-$A127+1),BQ126*(Debts!$X$16/12)/(1-(1+Debts!$X$16/12)^(-(Debts!$M$16-$A127+1)))),2)-AG127)))</f>
        <v/>
      </c>
      <c r="CP127">
        <f>IF(CD127&lt;=0,0,ROUND(MIN(CD127,MAX(0,$F127-SUMPRODUCT(($AT$3:$BE$3&lt;AT$3)*$CD127:$CO127))),2))</f>
        <v/>
      </c>
      <c r="CQ127">
        <f>IF(CE127&lt;=0,0,ROUND(MIN(CE127,MAX(0,$F127-SUMPRODUCT(($AT$3:$BE$3&lt;AU$3)*$CD127:$CO127))),2))</f>
        <v/>
      </c>
      <c r="CR127">
        <f>IF(CF127&lt;=0,0,ROUND(MIN(CF127,MAX(0,$F127-SUMPRODUCT(($AT$3:$BE$3&lt;AV$3)*$CD127:$CO127))),2))</f>
        <v/>
      </c>
      <c r="CS127">
        <f>IF(CG127&lt;=0,0,ROUND(MIN(CG127,MAX(0,$F127-SUMPRODUCT(($AT$3:$BE$3&lt;AW$3)*$CD127:$CO127))),2))</f>
        <v/>
      </c>
      <c r="CT127">
        <f>IF(CH127&lt;=0,0,ROUND(MIN(CH127,MAX(0,$F127-SUMPRODUCT(($AT$3:$BE$3&lt;AX$3)*$CD127:$CO127))),2))</f>
        <v/>
      </c>
      <c r="CU127">
        <f>IF(CI127&lt;=0,0,ROUND(MIN(CI127,MAX(0,$F127-SUMPRODUCT(($AT$3:$BE$3&lt;AY$3)*$CD127:$CO127))),2))</f>
        <v/>
      </c>
      <c r="CV127">
        <f>IF(CJ127&lt;=0,0,ROUND(MIN(CJ127,MAX(0,$F127-SUMPRODUCT(($AT$3:$BE$3&lt;AZ$3)*$CD127:$CO127))),2))</f>
        <v/>
      </c>
      <c r="CW127">
        <f>IF(CK127&lt;=0,0,ROUND(MIN(CK127,MAX(0,$F127-SUMPRODUCT(($AT$3:$BE$3&lt;BA$3)*$CD127:$CO127))),2))</f>
        <v/>
      </c>
      <c r="CX127">
        <f>IF(CL127&lt;=0,0,ROUND(MIN(CL127,MAX(0,$F127-SUMPRODUCT(($AT$3:$BE$3&lt;BB$3)*$CD127:$CO127))),2))</f>
        <v/>
      </c>
      <c r="CY127">
        <f>IF(CM127&lt;=0,0,ROUND(MIN(CM127,MAX(0,$F127-SUMPRODUCT(($AT$3:$BE$3&lt;BC$3)*$CD127:$CO127))),2))</f>
        <v/>
      </c>
      <c r="CZ127">
        <f>IF(CN127&lt;=0,0,ROUND(MIN(CN127,MAX(0,$F127-SUMPRODUCT(($AT$3:$BE$3&lt;BD$3)*$CD127:$CO127))),2))</f>
        <v/>
      </c>
      <c r="DA127">
        <f>IF(CO127&lt;=0,0,ROUND(MIN(CO127,MAX(0,$F127-SUMPRODUCT(($AT$3:$BE$3&lt;BE$3)*$CD127:$CO127))),2))</f>
        <v/>
      </c>
      <c r="DB127">
        <f>ROUND(AH127-CP127,2)</f>
        <v/>
      </c>
      <c r="DC127">
        <f>ROUND(AI127-CQ127,2)</f>
        <v/>
      </c>
      <c r="DD127">
        <f>ROUND(AJ127-CR127,2)</f>
        <v/>
      </c>
      <c r="DE127">
        <f>ROUND(AK127-CS127,2)</f>
        <v/>
      </c>
      <c r="DF127">
        <f>ROUND(AL127-CT127,2)</f>
        <v/>
      </c>
      <c r="DG127">
        <f>ROUND(AM127-CU127,2)</f>
        <v/>
      </c>
      <c r="DH127">
        <f>ROUND(AN127-CV127,2)</f>
        <v/>
      </c>
      <c r="DI127">
        <f>ROUND(AO127-CW127,2)</f>
        <v/>
      </c>
      <c r="DJ127">
        <f>ROUND(AP127-CX127,2)</f>
        <v/>
      </c>
      <c r="DK127">
        <f>ROUND(AQ127-CY127,2)</f>
        <v/>
      </c>
      <c r="DL127">
        <f>ROUND(AR127-CZ127,2)</f>
        <v/>
      </c>
      <c r="DM127">
        <f>ROUND(AS127-DA127,2)</f>
        <v/>
      </c>
      <c r="DN127">
        <f>MAX(0,ROUND($F127-SUM(CP127:DA127),2))</f>
        <v/>
      </c>
    </row>
    <row r="128">
      <c r="A128" t="n">
        <v>123</v>
      </c>
      <c r="B128" s="29">
        <f>Months!B128</f>
        <v/>
      </c>
      <c r="C128">
        <f>Months!C128</f>
        <v/>
      </c>
      <c r="D128">
        <f>Months!D128</f>
        <v/>
      </c>
      <c r="E128">
        <f>SUM(V128:AG128)</f>
        <v/>
      </c>
      <c r="F128">
        <f>MAX(0,ROUND(C128+D128-E128,2))</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f>IF(AH128&lt;=0,0,ROUND(CP128+MIN(DB128,MAX(0,$DN128-SUMPRODUCT((($BR128:$CC128&gt;BR128)+($BR128:$CC128=BR128)*($AT$2:$BE$2&lt;AT$2))*$DB128:$DM128))),2))</f>
        <v/>
      </c>
      <c r="AU128">
        <f>IF(AI128&lt;=0,0,ROUND(CQ128+MIN(DC128,MAX(0,$DN128-SUMPRODUCT((($BR128:$CC128&gt;BS128)+($BR128:$CC128=BS128)*($AT$2:$BE$2&lt;AU$2))*$DB128:$DM128))),2))</f>
        <v/>
      </c>
      <c r="AV128">
        <f>IF(AJ128&lt;=0,0,ROUND(CR128+MIN(DD128,MAX(0,$DN128-SUMPRODUCT((($BR128:$CC128&gt;BT128)+($BR128:$CC128=BT128)*($AT$2:$BE$2&lt;AV$2))*$DB128:$DM128))),2))</f>
        <v/>
      </c>
      <c r="AW128">
        <f>IF(AK128&lt;=0,0,ROUND(CS128+MIN(DE128,MAX(0,$DN128-SUMPRODUCT((($BR128:$CC128&gt;BU128)+($BR128:$CC128=BU128)*($AT$2:$BE$2&lt;AW$2))*$DB128:$DM128))),2))</f>
        <v/>
      </c>
      <c r="AX128">
        <f>IF(AL128&lt;=0,0,ROUND(CT128+MIN(DF128,MAX(0,$DN128-SUMPRODUCT((($BR128:$CC128&gt;BV128)+($BR128:$CC128=BV128)*($AT$2:$BE$2&lt;AX$2))*$DB128:$DM128))),2))</f>
        <v/>
      </c>
      <c r="AY128">
        <f>IF(AM128&lt;=0,0,ROUND(CU128+MIN(DG128,MAX(0,$DN128-SUMPRODUCT((($BR128:$CC128&gt;BW128)+($BR128:$CC128=BW128)*($AT$2:$BE$2&lt;AY$2))*$DB128:$DM128))),2))</f>
        <v/>
      </c>
      <c r="AZ128">
        <f>IF(AN128&lt;=0,0,ROUND(CV128+MIN(DH128,MAX(0,$DN128-SUMPRODUCT((($BR128:$CC128&gt;BX128)+($BR128:$CC128=BX128)*($AT$2:$BE$2&lt;AZ$2))*$DB128:$DM128))),2))</f>
        <v/>
      </c>
      <c r="BA128">
        <f>IF(AO128&lt;=0,0,ROUND(CW128+MIN(DI128,MAX(0,$DN128-SUMPRODUCT((($BR128:$CC128&gt;BY128)+($BR128:$CC128=BY128)*($AT$2:$BE$2&lt;BA$2))*$DB128:$DM128))),2))</f>
        <v/>
      </c>
      <c r="BB128">
        <f>IF(AP128&lt;=0,0,ROUND(CX128+MIN(DJ128,MAX(0,$DN128-SUMPRODUCT((($BR128:$CC128&gt;BZ128)+($BR128:$CC128=BZ128)*($AT$2:$BE$2&lt;BB$2))*$DB128:$DM128))),2))</f>
        <v/>
      </c>
      <c r="BC128">
        <f>IF(AQ128&lt;=0,0,ROUND(CY128+MIN(DK128,MAX(0,$DN128-SUMPRODUCT((($BR128:$CC128&gt;CA128)+($BR128:$CC128=CA128)*($AT$2:$BE$2&lt;BC$2))*$DB128:$DM128))),2))</f>
        <v/>
      </c>
      <c r="BD128">
        <f>IF(AR128&lt;=0,0,ROUND(CZ128+MIN(DL128,MAX(0,$DN128-SUMPRODUCT((($BR128:$CC128&gt;CB128)+($BR128:$CC128=CB128)*($AT$2:$BE$2&lt;BD$2))*$DB128:$DM128))),2))</f>
        <v/>
      </c>
      <c r="BE128">
        <f>IF(AS128&lt;=0,0,ROUND(DA128+MIN(DM128,MAX(0,$DN128-SUMPRODUCT((($BR128:$CC128&gt;CC128)+($BR128:$CC128=CC128)*($AT$2:$BE$2&lt;BE$2))*$DB128:$DM128))),2))</f>
        <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c r="BR128">
        <f>ROUND(IF($A128&lt;=Debts!$M$5,Debts!$X$5,Debts!$Y$5)*100000,0)*1000000+ROUND(Debts!$Y$5*100000,0)</f>
        <v/>
      </c>
      <c r="BS128">
        <f>ROUND(IF($A128&lt;=Debts!$M$6,Debts!$X$6,Debts!$Y$6)*100000,0)*1000000+ROUND(Debts!$Y$6*100000,0)</f>
        <v/>
      </c>
      <c r="BT128">
        <f>ROUND(IF($A128&lt;=Debts!$M$7,Debts!$X$7,Debts!$Y$7)*100000,0)*1000000+ROUND(Debts!$Y$7*100000,0)</f>
        <v/>
      </c>
      <c r="BU128">
        <f>ROUND(IF($A128&lt;=Debts!$M$8,Debts!$X$8,Debts!$Y$8)*100000,0)*1000000+ROUND(Debts!$Y$8*100000,0)</f>
        <v/>
      </c>
      <c r="BV128">
        <f>ROUND(IF($A128&lt;=Debts!$M$9,Debts!$X$9,Debts!$Y$9)*100000,0)*1000000+ROUND(Debts!$Y$9*100000,0)</f>
        <v/>
      </c>
      <c r="BW128">
        <f>ROUND(IF($A128&lt;=Debts!$M$10,Debts!$X$10,Debts!$Y$10)*100000,0)*1000000+ROUND(Debts!$Y$10*100000,0)</f>
        <v/>
      </c>
      <c r="BX128">
        <f>ROUND(IF($A128&lt;=Debts!$M$11,Debts!$X$11,Debts!$Y$11)*100000,0)*1000000+ROUND(Debts!$Y$11*100000,0)</f>
        <v/>
      </c>
      <c r="BY128">
        <f>ROUND(IF($A128&lt;=Debts!$M$12,Debts!$X$12,Debts!$Y$12)*100000,0)*1000000+ROUND(Debts!$Y$12*100000,0)</f>
        <v/>
      </c>
      <c r="BZ128">
        <f>ROUND(IF($A128&lt;=Debts!$M$13,Debts!$X$13,Debts!$Y$13)*100000,0)*1000000+ROUND(Debts!$Y$13*100000,0)</f>
        <v/>
      </c>
      <c r="CA128">
        <f>ROUND(IF($A128&lt;=Debts!$M$14,Debts!$X$14,Debts!$Y$14)*100000,0)*1000000+ROUND(Debts!$Y$14*100000,0)</f>
        <v/>
      </c>
      <c r="CB128">
        <f>ROUND(IF($A128&lt;=Debts!$M$15,Debts!$X$15,Debts!$Y$15)*100000,0)*1000000+ROUND(Debts!$Y$15*100000,0)</f>
        <v/>
      </c>
      <c r="CC128">
        <f>ROUND(IF($A128&lt;=Debts!$M$16,Debts!$X$16,Debts!$Y$16)*100000,0)*1000000+ROUND(Debts!$Y$16*100000,0)</f>
        <v/>
      </c>
      <c r="CD128">
        <f>IF(OR(AH128&lt;=0,Debts!$AC$5=0,$A128&gt;Debts!$M$5),0,MIN(AH128,MAX(0,ROUNDUP(IF(Debts!$X$5=0,(BF127+J128)/(Debts!$M$5-$A128+1),BF127*(Debts!$X$5/12)/(1-(1+Debts!$X$5/12)^(-(Debts!$M$5-$A128+1)))),2)-V128)))</f>
        <v/>
      </c>
      <c r="CE128">
        <f>IF(OR(AI128&lt;=0,Debts!$AC$6=0,$A128&gt;Debts!$M$6),0,MIN(AI128,MAX(0,ROUNDUP(IF(Debts!$X$6=0,(BG127+K128)/(Debts!$M$6-$A128+1),BG127*(Debts!$X$6/12)/(1-(1+Debts!$X$6/12)^(-(Debts!$M$6-$A128+1)))),2)-W128)))</f>
        <v/>
      </c>
      <c r="CF128">
        <f>IF(OR(AJ128&lt;=0,Debts!$AC$7=0,$A128&gt;Debts!$M$7),0,MIN(AJ128,MAX(0,ROUNDUP(IF(Debts!$X$7=0,(BH127+L128)/(Debts!$M$7-$A128+1),BH127*(Debts!$X$7/12)/(1-(1+Debts!$X$7/12)^(-(Debts!$M$7-$A128+1)))),2)-X128)))</f>
        <v/>
      </c>
      <c r="CG128">
        <f>IF(OR(AK128&lt;=0,Debts!$AC$8=0,$A128&gt;Debts!$M$8),0,MIN(AK128,MAX(0,ROUNDUP(IF(Debts!$X$8=0,(BI127+M128)/(Debts!$M$8-$A128+1),BI127*(Debts!$X$8/12)/(1-(1+Debts!$X$8/12)^(-(Debts!$M$8-$A128+1)))),2)-Y128)))</f>
        <v/>
      </c>
      <c r="CH128">
        <f>IF(OR(AL128&lt;=0,Debts!$AC$9=0,$A128&gt;Debts!$M$9),0,MIN(AL128,MAX(0,ROUNDUP(IF(Debts!$X$9=0,(BJ127+N128)/(Debts!$M$9-$A128+1),BJ127*(Debts!$X$9/12)/(1-(1+Debts!$X$9/12)^(-(Debts!$M$9-$A128+1)))),2)-Z128)))</f>
        <v/>
      </c>
      <c r="CI128">
        <f>IF(OR(AM128&lt;=0,Debts!$AC$10=0,$A128&gt;Debts!$M$10),0,MIN(AM128,MAX(0,ROUNDUP(IF(Debts!$X$10=0,(BK127+O128)/(Debts!$M$10-$A128+1),BK127*(Debts!$X$10/12)/(1-(1+Debts!$X$10/12)^(-(Debts!$M$10-$A128+1)))),2)-AA128)))</f>
        <v/>
      </c>
      <c r="CJ128">
        <f>IF(OR(AN128&lt;=0,Debts!$AC$11=0,$A128&gt;Debts!$M$11),0,MIN(AN128,MAX(0,ROUNDUP(IF(Debts!$X$11=0,(BL127+P128)/(Debts!$M$11-$A128+1),BL127*(Debts!$X$11/12)/(1-(1+Debts!$X$11/12)^(-(Debts!$M$11-$A128+1)))),2)-AB128)))</f>
        <v/>
      </c>
      <c r="CK128">
        <f>IF(OR(AO128&lt;=0,Debts!$AC$12=0,$A128&gt;Debts!$M$12),0,MIN(AO128,MAX(0,ROUNDUP(IF(Debts!$X$12=0,(BM127+Q128)/(Debts!$M$12-$A128+1),BM127*(Debts!$X$12/12)/(1-(1+Debts!$X$12/12)^(-(Debts!$M$12-$A128+1)))),2)-AC128)))</f>
        <v/>
      </c>
      <c r="CL128">
        <f>IF(OR(AP128&lt;=0,Debts!$AC$13=0,$A128&gt;Debts!$M$13),0,MIN(AP128,MAX(0,ROUNDUP(IF(Debts!$X$13=0,(BN127+R128)/(Debts!$M$13-$A128+1),BN127*(Debts!$X$13/12)/(1-(1+Debts!$X$13/12)^(-(Debts!$M$13-$A128+1)))),2)-AD128)))</f>
        <v/>
      </c>
      <c r="CM128">
        <f>IF(OR(AQ128&lt;=0,Debts!$AC$14=0,$A128&gt;Debts!$M$14),0,MIN(AQ128,MAX(0,ROUNDUP(IF(Debts!$X$14=0,(BO127+S128)/(Debts!$M$14-$A128+1),BO127*(Debts!$X$14/12)/(1-(1+Debts!$X$14/12)^(-(Debts!$M$14-$A128+1)))),2)-AE128)))</f>
        <v/>
      </c>
      <c r="CN128">
        <f>IF(OR(AR128&lt;=0,Debts!$AC$15=0,$A128&gt;Debts!$M$15),0,MIN(AR128,MAX(0,ROUNDUP(IF(Debts!$X$15=0,(BP127+T128)/(Debts!$M$15-$A128+1),BP127*(Debts!$X$15/12)/(1-(1+Debts!$X$15/12)^(-(Debts!$M$15-$A128+1)))),2)-AF128)))</f>
        <v/>
      </c>
      <c r="CO128">
        <f>IF(OR(AS128&lt;=0,Debts!$AC$16=0,$A128&gt;Debts!$M$16),0,MIN(AS128,MAX(0,ROUNDUP(IF(Debts!$X$16=0,(BQ127+U128)/(Debts!$M$16-$A128+1),BQ127*(Debts!$X$16/12)/(1-(1+Debts!$X$16/12)^(-(Debts!$M$16-$A128+1)))),2)-AG128)))</f>
        <v/>
      </c>
      <c r="CP128">
        <f>IF(CD128&lt;=0,0,ROUND(MIN(CD128,MAX(0,$F128-SUMPRODUCT(($AT$3:$BE$3&lt;AT$3)*$CD128:$CO128))),2))</f>
        <v/>
      </c>
      <c r="CQ128">
        <f>IF(CE128&lt;=0,0,ROUND(MIN(CE128,MAX(0,$F128-SUMPRODUCT(($AT$3:$BE$3&lt;AU$3)*$CD128:$CO128))),2))</f>
        <v/>
      </c>
      <c r="CR128">
        <f>IF(CF128&lt;=0,0,ROUND(MIN(CF128,MAX(0,$F128-SUMPRODUCT(($AT$3:$BE$3&lt;AV$3)*$CD128:$CO128))),2))</f>
        <v/>
      </c>
      <c r="CS128">
        <f>IF(CG128&lt;=0,0,ROUND(MIN(CG128,MAX(0,$F128-SUMPRODUCT(($AT$3:$BE$3&lt;AW$3)*$CD128:$CO128))),2))</f>
        <v/>
      </c>
      <c r="CT128">
        <f>IF(CH128&lt;=0,0,ROUND(MIN(CH128,MAX(0,$F128-SUMPRODUCT(($AT$3:$BE$3&lt;AX$3)*$CD128:$CO128))),2))</f>
        <v/>
      </c>
      <c r="CU128">
        <f>IF(CI128&lt;=0,0,ROUND(MIN(CI128,MAX(0,$F128-SUMPRODUCT(($AT$3:$BE$3&lt;AY$3)*$CD128:$CO128))),2))</f>
        <v/>
      </c>
      <c r="CV128">
        <f>IF(CJ128&lt;=0,0,ROUND(MIN(CJ128,MAX(0,$F128-SUMPRODUCT(($AT$3:$BE$3&lt;AZ$3)*$CD128:$CO128))),2))</f>
        <v/>
      </c>
      <c r="CW128">
        <f>IF(CK128&lt;=0,0,ROUND(MIN(CK128,MAX(0,$F128-SUMPRODUCT(($AT$3:$BE$3&lt;BA$3)*$CD128:$CO128))),2))</f>
        <v/>
      </c>
      <c r="CX128">
        <f>IF(CL128&lt;=0,0,ROUND(MIN(CL128,MAX(0,$F128-SUMPRODUCT(($AT$3:$BE$3&lt;BB$3)*$CD128:$CO128))),2))</f>
        <v/>
      </c>
      <c r="CY128">
        <f>IF(CM128&lt;=0,0,ROUND(MIN(CM128,MAX(0,$F128-SUMPRODUCT(($AT$3:$BE$3&lt;BC$3)*$CD128:$CO128))),2))</f>
        <v/>
      </c>
      <c r="CZ128">
        <f>IF(CN128&lt;=0,0,ROUND(MIN(CN128,MAX(0,$F128-SUMPRODUCT(($AT$3:$BE$3&lt;BD$3)*$CD128:$CO128))),2))</f>
        <v/>
      </c>
      <c r="DA128">
        <f>IF(CO128&lt;=0,0,ROUND(MIN(CO128,MAX(0,$F128-SUMPRODUCT(($AT$3:$BE$3&lt;BE$3)*$CD128:$CO128))),2))</f>
        <v/>
      </c>
      <c r="DB128">
        <f>ROUND(AH128-CP128,2)</f>
        <v/>
      </c>
      <c r="DC128">
        <f>ROUND(AI128-CQ128,2)</f>
        <v/>
      </c>
      <c r="DD128">
        <f>ROUND(AJ128-CR128,2)</f>
        <v/>
      </c>
      <c r="DE128">
        <f>ROUND(AK128-CS128,2)</f>
        <v/>
      </c>
      <c r="DF128">
        <f>ROUND(AL128-CT128,2)</f>
        <v/>
      </c>
      <c r="DG128">
        <f>ROUND(AM128-CU128,2)</f>
        <v/>
      </c>
      <c r="DH128">
        <f>ROUND(AN128-CV128,2)</f>
        <v/>
      </c>
      <c r="DI128">
        <f>ROUND(AO128-CW128,2)</f>
        <v/>
      </c>
      <c r="DJ128">
        <f>ROUND(AP128-CX128,2)</f>
        <v/>
      </c>
      <c r="DK128">
        <f>ROUND(AQ128-CY128,2)</f>
        <v/>
      </c>
      <c r="DL128">
        <f>ROUND(AR128-CZ128,2)</f>
        <v/>
      </c>
      <c r="DM128">
        <f>ROUND(AS128-DA128,2)</f>
        <v/>
      </c>
      <c r="DN128">
        <f>MAX(0,ROUND($F128-SUM(CP128:DA128),2))</f>
        <v/>
      </c>
    </row>
    <row r="129">
      <c r="A129" t="n">
        <v>124</v>
      </c>
      <c r="B129" s="29">
        <f>Months!B129</f>
        <v/>
      </c>
      <c r="C129">
        <f>Months!C129</f>
        <v/>
      </c>
      <c r="D129">
        <f>Months!D129</f>
        <v/>
      </c>
      <c r="E129">
        <f>SUM(V129:AG129)</f>
        <v/>
      </c>
      <c r="F129">
        <f>MAX(0,ROUND(C129+D129-E129,2))</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f>IF(AH129&lt;=0,0,ROUND(CP129+MIN(DB129,MAX(0,$DN129-SUMPRODUCT((($BR129:$CC129&gt;BR129)+($BR129:$CC129=BR129)*($AT$2:$BE$2&lt;AT$2))*$DB129:$DM129))),2))</f>
        <v/>
      </c>
      <c r="AU129">
        <f>IF(AI129&lt;=0,0,ROUND(CQ129+MIN(DC129,MAX(0,$DN129-SUMPRODUCT((($BR129:$CC129&gt;BS129)+($BR129:$CC129=BS129)*($AT$2:$BE$2&lt;AU$2))*$DB129:$DM129))),2))</f>
        <v/>
      </c>
      <c r="AV129">
        <f>IF(AJ129&lt;=0,0,ROUND(CR129+MIN(DD129,MAX(0,$DN129-SUMPRODUCT((($BR129:$CC129&gt;BT129)+($BR129:$CC129=BT129)*($AT$2:$BE$2&lt;AV$2))*$DB129:$DM129))),2))</f>
        <v/>
      </c>
      <c r="AW129">
        <f>IF(AK129&lt;=0,0,ROUND(CS129+MIN(DE129,MAX(0,$DN129-SUMPRODUCT((($BR129:$CC129&gt;BU129)+($BR129:$CC129=BU129)*($AT$2:$BE$2&lt;AW$2))*$DB129:$DM129))),2))</f>
        <v/>
      </c>
      <c r="AX129">
        <f>IF(AL129&lt;=0,0,ROUND(CT129+MIN(DF129,MAX(0,$DN129-SUMPRODUCT((($BR129:$CC129&gt;BV129)+($BR129:$CC129=BV129)*($AT$2:$BE$2&lt;AX$2))*$DB129:$DM129))),2))</f>
        <v/>
      </c>
      <c r="AY129">
        <f>IF(AM129&lt;=0,0,ROUND(CU129+MIN(DG129,MAX(0,$DN129-SUMPRODUCT((($BR129:$CC129&gt;BW129)+($BR129:$CC129=BW129)*($AT$2:$BE$2&lt;AY$2))*$DB129:$DM129))),2))</f>
        <v/>
      </c>
      <c r="AZ129">
        <f>IF(AN129&lt;=0,0,ROUND(CV129+MIN(DH129,MAX(0,$DN129-SUMPRODUCT((($BR129:$CC129&gt;BX129)+($BR129:$CC129=BX129)*($AT$2:$BE$2&lt;AZ$2))*$DB129:$DM129))),2))</f>
        <v/>
      </c>
      <c r="BA129">
        <f>IF(AO129&lt;=0,0,ROUND(CW129+MIN(DI129,MAX(0,$DN129-SUMPRODUCT((($BR129:$CC129&gt;BY129)+($BR129:$CC129=BY129)*($AT$2:$BE$2&lt;BA$2))*$DB129:$DM129))),2))</f>
        <v/>
      </c>
      <c r="BB129">
        <f>IF(AP129&lt;=0,0,ROUND(CX129+MIN(DJ129,MAX(0,$DN129-SUMPRODUCT((($BR129:$CC129&gt;BZ129)+($BR129:$CC129=BZ129)*($AT$2:$BE$2&lt;BB$2))*$DB129:$DM129))),2))</f>
        <v/>
      </c>
      <c r="BC129">
        <f>IF(AQ129&lt;=0,0,ROUND(CY129+MIN(DK129,MAX(0,$DN129-SUMPRODUCT((($BR129:$CC129&gt;CA129)+($BR129:$CC129=CA129)*($AT$2:$BE$2&lt;BC$2))*$DB129:$DM129))),2))</f>
        <v/>
      </c>
      <c r="BD129">
        <f>IF(AR129&lt;=0,0,ROUND(CZ129+MIN(DL129,MAX(0,$DN129-SUMPRODUCT((($BR129:$CC129&gt;CB129)+($BR129:$CC129=CB129)*($AT$2:$BE$2&lt;BD$2))*$DB129:$DM129))),2))</f>
        <v/>
      </c>
      <c r="BE129">
        <f>IF(AS129&lt;=0,0,ROUND(DA129+MIN(DM129,MAX(0,$DN129-SUMPRODUCT((($BR129:$CC129&gt;CC129)+($BR129:$CC129=CC129)*($AT$2:$BE$2&lt;BE$2))*$DB129:$DM129))),2))</f>
        <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c r="BR129">
        <f>ROUND(IF($A129&lt;=Debts!$M$5,Debts!$X$5,Debts!$Y$5)*100000,0)*1000000+ROUND(Debts!$Y$5*100000,0)</f>
        <v/>
      </c>
      <c r="BS129">
        <f>ROUND(IF($A129&lt;=Debts!$M$6,Debts!$X$6,Debts!$Y$6)*100000,0)*1000000+ROUND(Debts!$Y$6*100000,0)</f>
        <v/>
      </c>
      <c r="BT129">
        <f>ROUND(IF($A129&lt;=Debts!$M$7,Debts!$X$7,Debts!$Y$7)*100000,0)*1000000+ROUND(Debts!$Y$7*100000,0)</f>
        <v/>
      </c>
      <c r="BU129">
        <f>ROUND(IF($A129&lt;=Debts!$M$8,Debts!$X$8,Debts!$Y$8)*100000,0)*1000000+ROUND(Debts!$Y$8*100000,0)</f>
        <v/>
      </c>
      <c r="BV129">
        <f>ROUND(IF($A129&lt;=Debts!$M$9,Debts!$X$9,Debts!$Y$9)*100000,0)*1000000+ROUND(Debts!$Y$9*100000,0)</f>
        <v/>
      </c>
      <c r="BW129">
        <f>ROUND(IF($A129&lt;=Debts!$M$10,Debts!$X$10,Debts!$Y$10)*100000,0)*1000000+ROUND(Debts!$Y$10*100000,0)</f>
        <v/>
      </c>
      <c r="BX129">
        <f>ROUND(IF($A129&lt;=Debts!$M$11,Debts!$X$11,Debts!$Y$11)*100000,0)*1000000+ROUND(Debts!$Y$11*100000,0)</f>
        <v/>
      </c>
      <c r="BY129">
        <f>ROUND(IF($A129&lt;=Debts!$M$12,Debts!$X$12,Debts!$Y$12)*100000,0)*1000000+ROUND(Debts!$Y$12*100000,0)</f>
        <v/>
      </c>
      <c r="BZ129">
        <f>ROUND(IF($A129&lt;=Debts!$M$13,Debts!$X$13,Debts!$Y$13)*100000,0)*1000000+ROUND(Debts!$Y$13*100000,0)</f>
        <v/>
      </c>
      <c r="CA129">
        <f>ROUND(IF($A129&lt;=Debts!$M$14,Debts!$X$14,Debts!$Y$14)*100000,0)*1000000+ROUND(Debts!$Y$14*100000,0)</f>
        <v/>
      </c>
      <c r="CB129">
        <f>ROUND(IF($A129&lt;=Debts!$M$15,Debts!$X$15,Debts!$Y$15)*100000,0)*1000000+ROUND(Debts!$Y$15*100000,0)</f>
        <v/>
      </c>
      <c r="CC129">
        <f>ROUND(IF($A129&lt;=Debts!$M$16,Debts!$X$16,Debts!$Y$16)*100000,0)*1000000+ROUND(Debts!$Y$16*100000,0)</f>
        <v/>
      </c>
      <c r="CD129">
        <f>IF(OR(AH129&lt;=0,Debts!$AC$5=0,$A129&gt;Debts!$M$5),0,MIN(AH129,MAX(0,ROUNDUP(IF(Debts!$X$5=0,(BF128+J129)/(Debts!$M$5-$A129+1),BF128*(Debts!$X$5/12)/(1-(1+Debts!$X$5/12)^(-(Debts!$M$5-$A129+1)))),2)-V129)))</f>
        <v/>
      </c>
      <c r="CE129">
        <f>IF(OR(AI129&lt;=0,Debts!$AC$6=0,$A129&gt;Debts!$M$6),0,MIN(AI129,MAX(0,ROUNDUP(IF(Debts!$X$6=0,(BG128+K129)/(Debts!$M$6-$A129+1),BG128*(Debts!$X$6/12)/(1-(1+Debts!$X$6/12)^(-(Debts!$M$6-$A129+1)))),2)-W129)))</f>
        <v/>
      </c>
      <c r="CF129">
        <f>IF(OR(AJ129&lt;=0,Debts!$AC$7=0,$A129&gt;Debts!$M$7),0,MIN(AJ129,MAX(0,ROUNDUP(IF(Debts!$X$7=0,(BH128+L129)/(Debts!$M$7-$A129+1),BH128*(Debts!$X$7/12)/(1-(1+Debts!$X$7/12)^(-(Debts!$M$7-$A129+1)))),2)-X129)))</f>
        <v/>
      </c>
      <c r="CG129">
        <f>IF(OR(AK129&lt;=0,Debts!$AC$8=0,$A129&gt;Debts!$M$8),0,MIN(AK129,MAX(0,ROUNDUP(IF(Debts!$X$8=0,(BI128+M129)/(Debts!$M$8-$A129+1),BI128*(Debts!$X$8/12)/(1-(1+Debts!$X$8/12)^(-(Debts!$M$8-$A129+1)))),2)-Y129)))</f>
        <v/>
      </c>
      <c r="CH129">
        <f>IF(OR(AL129&lt;=0,Debts!$AC$9=0,$A129&gt;Debts!$M$9),0,MIN(AL129,MAX(0,ROUNDUP(IF(Debts!$X$9=0,(BJ128+N129)/(Debts!$M$9-$A129+1),BJ128*(Debts!$X$9/12)/(1-(1+Debts!$X$9/12)^(-(Debts!$M$9-$A129+1)))),2)-Z129)))</f>
        <v/>
      </c>
      <c r="CI129">
        <f>IF(OR(AM129&lt;=0,Debts!$AC$10=0,$A129&gt;Debts!$M$10),0,MIN(AM129,MAX(0,ROUNDUP(IF(Debts!$X$10=0,(BK128+O129)/(Debts!$M$10-$A129+1),BK128*(Debts!$X$10/12)/(1-(1+Debts!$X$10/12)^(-(Debts!$M$10-$A129+1)))),2)-AA129)))</f>
        <v/>
      </c>
      <c r="CJ129">
        <f>IF(OR(AN129&lt;=0,Debts!$AC$11=0,$A129&gt;Debts!$M$11),0,MIN(AN129,MAX(0,ROUNDUP(IF(Debts!$X$11=0,(BL128+P129)/(Debts!$M$11-$A129+1),BL128*(Debts!$X$11/12)/(1-(1+Debts!$X$11/12)^(-(Debts!$M$11-$A129+1)))),2)-AB129)))</f>
        <v/>
      </c>
      <c r="CK129">
        <f>IF(OR(AO129&lt;=0,Debts!$AC$12=0,$A129&gt;Debts!$M$12),0,MIN(AO129,MAX(0,ROUNDUP(IF(Debts!$X$12=0,(BM128+Q129)/(Debts!$M$12-$A129+1),BM128*(Debts!$X$12/12)/(1-(1+Debts!$X$12/12)^(-(Debts!$M$12-$A129+1)))),2)-AC129)))</f>
        <v/>
      </c>
      <c r="CL129">
        <f>IF(OR(AP129&lt;=0,Debts!$AC$13=0,$A129&gt;Debts!$M$13),0,MIN(AP129,MAX(0,ROUNDUP(IF(Debts!$X$13=0,(BN128+R129)/(Debts!$M$13-$A129+1),BN128*(Debts!$X$13/12)/(1-(1+Debts!$X$13/12)^(-(Debts!$M$13-$A129+1)))),2)-AD129)))</f>
        <v/>
      </c>
      <c r="CM129">
        <f>IF(OR(AQ129&lt;=0,Debts!$AC$14=0,$A129&gt;Debts!$M$14),0,MIN(AQ129,MAX(0,ROUNDUP(IF(Debts!$X$14=0,(BO128+S129)/(Debts!$M$14-$A129+1),BO128*(Debts!$X$14/12)/(1-(1+Debts!$X$14/12)^(-(Debts!$M$14-$A129+1)))),2)-AE129)))</f>
        <v/>
      </c>
      <c r="CN129">
        <f>IF(OR(AR129&lt;=0,Debts!$AC$15=0,$A129&gt;Debts!$M$15),0,MIN(AR129,MAX(0,ROUNDUP(IF(Debts!$X$15=0,(BP128+T129)/(Debts!$M$15-$A129+1),BP128*(Debts!$X$15/12)/(1-(1+Debts!$X$15/12)^(-(Debts!$M$15-$A129+1)))),2)-AF129)))</f>
        <v/>
      </c>
      <c r="CO129">
        <f>IF(OR(AS129&lt;=0,Debts!$AC$16=0,$A129&gt;Debts!$M$16),0,MIN(AS129,MAX(0,ROUNDUP(IF(Debts!$X$16=0,(BQ128+U129)/(Debts!$M$16-$A129+1),BQ128*(Debts!$X$16/12)/(1-(1+Debts!$X$16/12)^(-(Debts!$M$16-$A129+1)))),2)-AG129)))</f>
        <v/>
      </c>
      <c r="CP129">
        <f>IF(CD129&lt;=0,0,ROUND(MIN(CD129,MAX(0,$F129-SUMPRODUCT(($AT$3:$BE$3&lt;AT$3)*$CD129:$CO129))),2))</f>
        <v/>
      </c>
      <c r="CQ129">
        <f>IF(CE129&lt;=0,0,ROUND(MIN(CE129,MAX(0,$F129-SUMPRODUCT(($AT$3:$BE$3&lt;AU$3)*$CD129:$CO129))),2))</f>
        <v/>
      </c>
      <c r="CR129">
        <f>IF(CF129&lt;=0,0,ROUND(MIN(CF129,MAX(0,$F129-SUMPRODUCT(($AT$3:$BE$3&lt;AV$3)*$CD129:$CO129))),2))</f>
        <v/>
      </c>
      <c r="CS129">
        <f>IF(CG129&lt;=0,0,ROUND(MIN(CG129,MAX(0,$F129-SUMPRODUCT(($AT$3:$BE$3&lt;AW$3)*$CD129:$CO129))),2))</f>
        <v/>
      </c>
      <c r="CT129">
        <f>IF(CH129&lt;=0,0,ROUND(MIN(CH129,MAX(0,$F129-SUMPRODUCT(($AT$3:$BE$3&lt;AX$3)*$CD129:$CO129))),2))</f>
        <v/>
      </c>
      <c r="CU129">
        <f>IF(CI129&lt;=0,0,ROUND(MIN(CI129,MAX(0,$F129-SUMPRODUCT(($AT$3:$BE$3&lt;AY$3)*$CD129:$CO129))),2))</f>
        <v/>
      </c>
      <c r="CV129">
        <f>IF(CJ129&lt;=0,0,ROUND(MIN(CJ129,MAX(0,$F129-SUMPRODUCT(($AT$3:$BE$3&lt;AZ$3)*$CD129:$CO129))),2))</f>
        <v/>
      </c>
      <c r="CW129">
        <f>IF(CK129&lt;=0,0,ROUND(MIN(CK129,MAX(0,$F129-SUMPRODUCT(($AT$3:$BE$3&lt;BA$3)*$CD129:$CO129))),2))</f>
        <v/>
      </c>
      <c r="CX129">
        <f>IF(CL129&lt;=0,0,ROUND(MIN(CL129,MAX(0,$F129-SUMPRODUCT(($AT$3:$BE$3&lt;BB$3)*$CD129:$CO129))),2))</f>
        <v/>
      </c>
      <c r="CY129">
        <f>IF(CM129&lt;=0,0,ROUND(MIN(CM129,MAX(0,$F129-SUMPRODUCT(($AT$3:$BE$3&lt;BC$3)*$CD129:$CO129))),2))</f>
        <v/>
      </c>
      <c r="CZ129">
        <f>IF(CN129&lt;=0,0,ROUND(MIN(CN129,MAX(0,$F129-SUMPRODUCT(($AT$3:$BE$3&lt;BD$3)*$CD129:$CO129))),2))</f>
        <v/>
      </c>
      <c r="DA129">
        <f>IF(CO129&lt;=0,0,ROUND(MIN(CO129,MAX(0,$F129-SUMPRODUCT(($AT$3:$BE$3&lt;BE$3)*$CD129:$CO129))),2))</f>
        <v/>
      </c>
      <c r="DB129">
        <f>ROUND(AH129-CP129,2)</f>
        <v/>
      </c>
      <c r="DC129">
        <f>ROUND(AI129-CQ129,2)</f>
        <v/>
      </c>
      <c r="DD129">
        <f>ROUND(AJ129-CR129,2)</f>
        <v/>
      </c>
      <c r="DE129">
        <f>ROUND(AK129-CS129,2)</f>
        <v/>
      </c>
      <c r="DF129">
        <f>ROUND(AL129-CT129,2)</f>
        <v/>
      </c>
      <c r="DG129">
        <f>ROUND(AM129-CU129,2)</f>
        <v/>
      </c>
      <c r="DH129">
        <f>ROUND(AN129-CV129,2)</f>
        <v/>
      </c>
      <c r="DI129">
        <f>ROUND(AO129-CW129,2)</f>
        <v/>
      </c>
      <c r="DJ129">
        <f>ROUND(AP129-CX129,2)</f>
        <v/>
      </c>
      <c r="DK129">
        <f>ROUND(AQ129-CY129,2)</f>
        <v/>
      </c>
      <c r="DL129">
        <f>ROUND(AR129-CZ129,2)</f>
        <v/>
      </c>
      <c r="DM129">
        <f>ROUND(AS129-DA129,2)</f>
        <v/>
      </c>
      <c r="DN129">
        <f>MAX(0,ROUND($F129-SUM(CP129:DA129),2))</f>
        <v/>
      </c>
    </row>
    <row r="130">
      <c r="A130" t="n">
        <v>125</v>
      </c>
      <c r="B130" s="29">
        <f>Months!B130</f>
        <v/>
      </c>
      <c r="C130">
        <f>Months!C130</f>
        <v/>
      </c>
      <c r="D130">
        <f>Months!D130</f>
        <v/>
      </c>
      <c r="E130">
        <f>SUM(V130:AG130)</f>
        <v/>
      </c>
      <c r="F130">
        <f>MAX(0,ROUND(C130+D130-E130,2))</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f>IF(AH130&lt;=0,0,ROUND(CP130+MIN(DB130,MAX(0,$DN130-SUMPRODUCT((($BR130:$CC130&gt;BR130)+($BR130:$CC130=BR130)*($AT$2:$BE$2&lt;AT$2))*$DB130:$DM130))),2))</f>
        <v/>
      </c>
      <c r="AU130">
        <f>IF(AI130&lt;=0,0,ROUND(CQ130+MIN(DC130,MAX(0,$DN130-SUMPRODUCT((($BR130:$CC130&gt;BS130)+($BR130:$CC130=BS130)*($AT$2:$BE$2&lt;AU$2))*$DB130:$DM130))),2))</f>
        <v/>
      </c>
      <c r="AV130">
        <f>IF(AJ130&lt;=0,0,ROUND(CR130+MIN(DD130,MAX(0,$DN130-SUMPRODUCT((($BR130:$CC130&gt;BT130)+($BR130:$CC130=BT130)*($AT$2:$BE$2&lt;AV$2))*$DB130:$DM130))),2))</f>
        <v/>
      </c>
      <c r="AW130">
        <f>IF(AK130&lt;=0,0,ROUND(CS130+MIN(DE130,MAX(0,$DN130-SUMPRODUCT((($BR130:$CC130&gt;BU130)+($BR130:$CC130=BU130)*($AT$2:$BE$2&lt;AW$2))*$DB130:$DM130))),2))</f>
        <v/>
      </c>
      <c r="AX130">
        <f>IF(AL130&lt;=0,0,ROUND(CT130+MIN(DF130,MAX(0,$DN130-SUMPRODUCT((($BR130:$CC130&gt;BV130)+($BR130:$CC130=BV130)*($AT$2:$BE$2&lt;AX$2))*$DB130:$DM130))),2))</f>
        <v/>
      </c>
      <c r="AY130">
        <f>IF(AM130&lt;=0,0,ROUND(CU130+MIN(DG130,MAX(0,$DN130-SUMPRODUCT((($BR130:$CC130&gt;BW130)+($BR130:$CC130=BW130)*($AT$2:$BE$2&lt;AY$2))*$DB130:$DM130))),2))</f>
        <v/>
      </c>
      <c r="AZ130">
        <f>IF(AN130&lt;=0,0,ROUND(CV130+MIN(DH130,MAX(0,$DN130-SUMPRODUCT((($BR130:$CC130&gt;BX130)+($BR130:$CC130=BX130)*($AT$2:$BE$2&lt;AZ$2))*$DB130:$DM130))),2))</f>
        <v/>
      </c>
      <c r="BA130">
        <f>IF(AO130&lt;=0,0,ROUND(CW130+MIN(DI130,MAX(0,$DN130-SUMPRODUCT((($BR130:$CC130&gt;BY130)+($BR130:$CC130=BY130)*($AT$2:$BE$2&lt;BA$2))*$DB130:$DM130))),2))</f>
        <v/>
      </c>
      <c r="BB130">
        <f>IF(AP130&lt;=0,0,ROUND(CX130+MIN(DJ130,MAX(0,$DN130-SUMPRODUCT((($BR130:$CC130&gt;BZ130)+($BR130:$CC130=BZ130)*($AT$2:$BE$2&lt;BB$2))*$DB130:$DM130))),2))</f>
        <v/>
      </c>
      <c r="BC130">
        <f>IF(AQ130&lt;=0,0,ROUND(CY130+MIN(DK130,MAX(0,$DN130-SUMPRODUCT((($BR130:$CC130&gt;CA130)+($BR130:$CC130=CA130)*($AT$2:$BE$2&lt;BC$2))*$DB130:$DM130))),2))</f>
        <v/>
      </c>
      <c r="BD130">
        <f>IF(AR130&lt;=0,0,ROUND(CZ130+MIN(DL130,MAX(0,$DN130-SUMPRODUCT((($BR130:$CC130&gt;CB130)+($BR130:$CC130=CB130)*($AT$2:$BE$2&lt;BD$2))*$DB130:$DM130))),2))</f>
        <v/>
      </c>
      <c r="BE130">
        <f>IF(AS130&lt;=0,0,ROUND(DA130+MIN(DM130,MAX(0,$DN130-SUMPRODUCT((($BR130:$CC130&gt;CC130)+($BR130:$CC130=CC130)*($AT$2:$BE$2&lt;BE$2))*$DB130:$DM130))),2))</f>
        <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c r="BR130">
        <f>ROUND(IF($A130&lt;=Debts!$M$5,Debts!$X$5,Debts!$Y$5)*100000,0)*1000000+ROUND(Debts!$Y$5*100000,0)</f>
        <v/>
      </c>
      <c r="BS130">
        <f>ROUND(IF($A130&lt;=Debts!$M$6,Debts!$X$6,Debts!$Y$6)*100000,0)*1000000+ROUND(Debts!$Y$6*100000,0)</f>
        <v/>
      </c>
      <c r="BT130">
        <f>ROUND(IF($A130&lt;=Debts!$M$7,Debts!$X$7,Debts!$Y$7)*100000,0)*1000000+ROUND(Debts!$Y$7*100000,0)</f>
        <v/>
      </c>
      <c r="BU130">
        <f>ROUND(IF($A130&lt;=Debts!$M$8,Debts!$X$8,Debts!$Y$8)*100000,0)*1000000+ROUND(Debts!$Y$8*100000,0)</f>
        <v/>
      </c>
      <c r="BV130">
        <f>ROUND(IF($A130&lt;=Debts!$M$9,Debts!$X$9,Debts!$Y$9)*100000,0)*1000000+ROUND(Debts!$Y$9*100000,0)</f>
        <v/>
      </c>
      <c r="BW130">
        <f>ROUND(IF($A130&lt;=Debts!$M$10,Debts!$X$10,Debts!$Y$10)*100000,0)*1000000+ROUND(Debts!$Y$10*100000,0)</f>
        <v/>
      </c>
      <c r="BX130">
        <f>ROUND(IF($A130&lt;=Debts!$M$11,Debts!$X$11,Debts!$Y$11)*100000,0)*1000000+ROUND(Debts!$Y$11*100000,0)</f>
        <v/>
      </c>
      <c r="BY130">
        <f>ROUND(IF($A130&lt;=Debts!$M$12,Debts!$X$12,Debts!$Y$12)*100000,0)*1000000+ROUND(Debts!$Y$12*100000,0)</f>
        <v/>
      </c>
      <c r="BZ130">
        <f>ROUND(IF($A130&lt;=Debts!$M$13,Debts!$X$13,Debts!$Y$13)*100000,0)*1000000+ROUND(Debts!$Y$13*100000,0)</f>
        <v/>
      </c>
      <c r="CA130">
        <f>ROUND(IF($A130&lt;=Debts!$M$14,Debts!$X$14,Debts!$Y$14)*100000,0)*1000000+ROUND(Debts!$Y$14*100000,0)</f>
        <v/>
      </c>
      <c r="CB130">
        <f>ROUND(IF($A130&lt;=Debts!$M$15,Debts!$X$15,Debts!$Y$15)*100000,0)*1000000+ROUND(Debts!$Y$15*100000,0)</f>
        <v/>
      </c>
      <c r="CC130">
        <f>ROUND(IF($A130&lt;=Debts!$M$16,Debts!$X$16,Debts!$Y$16)*100000,0)*1000000+ROUND(Debts!$Y$16*100000,0)</f>
        <v/>
      </c>
      <c r="CD130">
        <f>IF(OR(AH130&lt;=0,Debts!$AC$5=0,$A130&gt;Debts!$M$5),0,MIN(AH130,MAX(0,ROUNDUP(IF(Debts!$X$5=0,(BF129+J130)/(Debts!$M$5-$A130+1),BF129*(Debts!$X$5/12)/(1-(1+Debts!$X$5/12)^(-(Debts!$M$5-$A130+1)))),2)-V130)))</f>
        <v/>
      </c>
      <c r="CE130">
        <f>IF(OR(AI130&lt;=0,Debts!$AC$6=0,$A130&gt;Debts!$M$6),0,MIN(AI130,MAX(0,ROUNDUP(IF(Debts!$X$6=0,(BG129+K130)/(Debts!$M$6-$A130+1),BG129*(Debts!$X$6/12)/(1-(1+Debts!$X$6/12)^(-(Debts!$M$6-$A130+1)))),2)-W130)))</f>
        <v/>
      </c>
      <c r="CF130">
        <f>IF(OR(AJ130&lt;=0,Debts!$AC$7=0,$A130&gt;Debts!$M$7),0,MIN(AJ130,MAX(0,ROUNDUP(IF(Debts!$X$7=0,(BH129+L130)/(Debts!$M$7-$A130+1),BH129*(Debts!$X$7/12)/(1-(1+Debts!$X$7/12)^(-(Debts!$M$7-$A130+1)))),2)-X130)))</f>
        <v/>
      </c>
      <c r="CG130">
        <f>IF(OR(AK130&lt;=0,Debts!$AC$8=0,$A130&gt;Debts!$M$8),0,MIN(AK130,MAX(0,ROUNDUP(IF(Debts!$X$8=0,(BI129+M130)/(Debts!$M$8-$A130+1),BI129*(Debts!$X$8/12)/(1-(1+Debts!$X$8/12)^(-(Debts!$M$8-$A130+1)))),2)-Y130)))</f>
        <v/>
      </c>
      <c r="CH130">
        <f>IF(OR(AL130&lt;=0,Debts!$AC$9=0,$A130&gt;Debts!$M$9),0,MIN(AL130,MAX(0,ROUNDUP(IF(Debts!$X$9=0,(BJ129+N130)/(Debts!$M$9-$A130+1),BJ129*(Debts!$X$9/12)/(1-(1+Debts!$X$9/12)^(-(Debts!$M$9-$A130+1)))),2)-Z130)))</f>
        <v/>
      </c>
      <c r="CI130">
        <f>IF(OR(AM130&lt;=0,Debts!$AC$10=0,$A130&gt;Debts!$M$10),0,MIN(AM130,MAX(0,ROUNDUP(IF(Debts!$X$10=0,(BK129+O130)/(Debts!$M$10-$A130+1),BK129*(Debts!$X$10/12)/(1-(1+Debts!$X$10/12)^(-(Debts!$M$10-$A130+1)))),2)-AA130)))</f>
        <v/>
      </c>
      <c r="CJ130">
        <f>IF(OR(AN130&lt;=0,Debts!$AC$11=0,$A130&gt;Debts!$M$11),0,MIN(AN130,MAX(0,ROUNDUP(IF(Debts!$X$11=0,(BL129+P130)/(Debts!$M$11-$A130+1),BL129*(Debts!$X$11/12)/(1-(1+Debts!$X$11/12)^(-(Debts!$M$11-$A130+1)))),2)-AB130)))</f>
        <v/>
      </c>
      <c r="CK130">
        <f>IF(OR(AO130&lt;=0,Debts!$AC$12=0,$A130&gt;Debts!$M$12),0,MIN(AO130,MAX(0,ROUNDUP(IF(Debts!$X$12=0,(BM129+Q130)/(Debts!$M$12-$A130+1),BM129*(Debts!$X$12/12)/(1-(1+Debts!$X$12/12)^(-(Debts!$M$12-$A130+1)))),2)-AC130)))</f>
        <v/>
      </c>
      <c r="CL130">
        <f>IF(OR(AP130&lt;=0,Debts!$AC$13=0,$A130&gt;Debts!$M$13),0,MIN(AP130,MAX(0,ROUNDUP(IF(Debts!$X$13=0,(BN129+R130)/(Debts!$M$13-$A130+1),BN129*(Debts!$X$13/12)/(1-(1+Debts!$X$13/12)^(-(Debts!$M$13-$A130+1)))),2)-AD130)))</f>
        <v/>
      </c>
      <c r="CM130">
        <f>IF(OR(AQ130&lt;=0,Debts!$AC$14=0,$A130&gt;Debts!$M$14),0,MIN(AQ130,MAX(0,ROUNDUP(IF(Debts!$X$14=0,(BO129+S130)/(Debts!$M$14-$A130+1),BO129*(Debts!$X$14/12)/(1-(1+Debts!$X$14/12)^(-(Debts!$M$14-$A130+1)))),2)-AE130)))</f>
        <v/>
      </c>
      <c r="CN130">
        <f>IF(OR(AR130&lt;=0,Debts!$AC$15=0,$A130&gt;Debts!$M$15),0,MIN(AR130,MAX(0,ROUNDUP(IF(Debts!$X$15=0,(BP129+T130)/(Debts!$M$15-$A130+1),BP129*(Debts!$X$15/12)/(1-(1+Debts!$X$15/12)^(-(Debts!$M$15-$A130+1)))),2)-AF130)))</f>
        <v/>
      </c>
      <c r="CO130">
        <f>IF(OR(AS130&lt;=0,Debts!$AC$16=0,$A130&gt;Debts!$M$16),0,MIN(AS130,MAX(0,ROUNDUP(IF(Debts!$X$16=0,(BQ129+U130)/(Debts!$M$16-$A130+1),BQ129*(Debts!$X$16/12)/(1-(1+Debts!$X$16/12)^(-(Debts!$M$16-$A130+1)))),2)-AG130)))</f>
        <v/>
      </c>
      <c r="CP130">
        <f>IF(CD130&lt;=0,0,ROUND(MIN(CD130,MAX(0,$F130-SUMPRODUCT(($AT$3:$BE$3&lt;AT$3)*$CD130:$CO130))),2))</f>
        <v/>
      </c>
      <c r="CQ130">
        <f>IF(CE130&lt;=0,0,ROUND(MIN(CE130,MAX(0,$F130-SUMPRODUCT(($AT$3:$BE$3&lt;AU$3)*$CD130:$CO130))),2))</f>
        <v/>
      </c>
      <c r="CR130">
        <f>IF(CF130&lt;=0,0,ROUND(MIN(CF130,MAX(0,$F130-SUMPRODUCT(($AT$3:$BE$3&lt;AV$3)*$CD130:$CO130))),2))</f>
        <v/>
      </c>
      <c r="CS130">
        <f>IF(CG130&lt;=0,0,ROUND(MIN(CG130,MAX(0,$F130-SUMPRODUCT(($AT$3:$BE$3&lt;AW$3)*$CD130:$CO130))),2))</f>
        <v/>
      </c>
      <c r="CT130">
        <f>IF(CH130&lt;=0,0,ROUND(MIN(CH130,MAX(0,$F130-SUMPRODUCT(($AT$3:$BE$3&lt;AX$3)*$CD130:$CO130))),2))</f>
        <v/>
      </c>
      <c r="CU130">
        <f>IF(CI130&lt;=0,0,ROUND(MIN(CI130,MAX(0,$F130-SUMPRODUCT(($AT$3:$BE$3&lt;AY$3)*$CD130:$CO130))),2))</f>
        <v/>
      </c>
      <c r="CV130">
        <f>IF(CJ130&lt;=0,0,ROUND(MIN(CJ130,MAX(0,$F130-SUMPRODUCT(($AT$3:$BE$3&lt;AZ$3)*$CD130:$CO130))),2))</f>
        <v/>
      </c>
      <c r="CW130">
        <f>IF(CK130&lt;=0,0,ROUND(MIN(CK130,MAX(0,$F130-SUMPRODUCT(($AT$3:$BE$3&lt;BA$3)*$CD130:$CO130))),2))</f>
        <v/>
      </c>
      <c r="CX130">
        <f>IF(CL130&lt;=0,0,ROUND(MIN(CL130,MAX(0,$F130-SUMPRODUCT(($AT$3:$BE$3&lt;BB$3)*$CD130:$CO130))),2))</f>
        <v/>
      </c>
      <c r="CY130">
        <f>IF(CM130&lt;=0,0,ROUND(MIN(CM130,MAX(0,$F130-SUMPRODUCT(($AT$3:$BE$3&lt;BC$3)*$CD130:$CO130))),2))</f>
        <v/>
      </c>
      <c r="CZ130">
        <f>IF(CN130&lt;=0,0,ROUND(MIN(CN130,MAX(0,$F130-SUMPRODUCT(($AT$3:$BE$3&lt;BD$3)*$CD130:$CO130))),2))</f>
        <v/>
      </c>
      <c r="DA130">
        <f>IF(CO130&lt;=0,0,ROUND(MIN(CO130,MAX(0,$F130-SUMPRODUCT(($AT$3:$BE$3&lt;BE$3)*$CD130:$CO130))),2))</f>
        <v/>
      </c>
      <c r="DB130">
        <f>ROUND(AH130-CP130,2)</f>
        <v/>
      </c>
      <c r="DC130">
        <f>ROUND(AI130-CQ130,2)</f>
        <v/>
      </c>
      <c r="DD130">
        <f>ROUND(AJ130-CR130,2)</f>
        <v/>
      </c>
      <c r="DE130">
        <f>ROUND(AK130-CS130,2)</f>
        <v/>
      </c>
      <c r="DF130">
        <f>ROUND(AL130-CT130,2)</f>
        <v/>
      </c>
      <c r="DG130">
        <f>ROUND(AM130-CU130,2)</f>
        <v/>
      </c>
      <c r="DH130">
        <f>ROUND(AN130-CV130,2)</f>
        <v/>
      </c>
      <c r="DI130">
        <f>ROUND(AO130-CW130,2)</f>
        <v/>
      </c>
      <c r="DJ130">
        <f>ROUND(AP130-CX130,2)</f>
        <v/>
      </c>
      <c r="DK130">
        <f>ROUND(AQ130-CY130,2)</f>
        <v/>
      </c>
      <c r="DL130">
        <f>ROUND(AR130-CZ130,2)</f>
        <v/>
      </c>
      <c r="DM130">
        <f>ROUND(AS130-DA130,2)</f>
        <v/>
      </c>
      <c r="DN130">
        <f>MAX(0,ROUND($F130-SUM(CP130:DA130),2))</f>
        <v/>
      </c>
    </row>
    <row r="131">
      <c r="A131" t="n">
        <v>126</v>
      </c>
      <c r="B131" s="29">
        <f>Months!B131</f>
        <v/>
      </c>
      <c r="C131">
        <f>Months!C131</f>
        <v/>
      </c>
      <c r="D131">
        <f>Months!D131</f>
        <v/>
      </c>
      <c r="E131">
        <f>SUM(V131:AG131)</f>
        <v/>
      </c>
      <c r="F131">
        <f>MAX(0,ROUND(C131+D131-E131,2))</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f>IF(AH131&lt;=0,0,ROUND(CP131+MIN(DB131,MAX(0,$DN131-SUMPRODUCT((($BR131:$CC131&gt;BR131)+($BR131:$CC131=BR131)*($AT$2:$BE$2&lt;AT$2))*$DB131:$DM131))),2))</f>
        <v/>
      </c>
      <c r="AU131">
        <f>IF(AI131&lt;=0,0,ROUND(CQ131+MIN(DC131,MAX(0,$DN131-SUMPRODUCT((($BR131:$CC131&gt;BS131)+($BR131:$CC131=BS131)*($AT$2:$BE$2&lt;AU$2))*$DB131:$DM131))),2))</f>
        <v/>
      </c>
      <c r="AV131">
        <f>IF(AJ131&lt;=0,0,ROUND(CR131+MIN(DD131,MAX(0,$DN131-SUMPRODUCT((($BR131:$CC131&gt;BT131)+($BR131:$CC131=BT131)*($AT$2:$BE$2&lt;AV$2))*$DB131:$DM131))),2))</f>
        <v/>
      </c>
      <c r="AW131">
        <f>IF(AK131&lt;=0,0,ROUND(CS131+MIN(DE131,MAX(0,$DN131-SUMPRODUCT((($BR131:$CC131&gt;BU131)+($BR131:$CC131=BU131)*($AT$2:$BE$2&lt;AW$2))*$DB131:$DM131))),2))</f>
        <v/>
      </c>
      <c r="AX131">
        <f>IF(AL131&lt;=0,0,ROUND(CT131+MIN(DF131,MAX(0,$DN131-SUMPRODUCT((($BR131:$CC131&gt;BV131)+($BR131:$CC131=BV131)*($AT$2:$BE$2&lt;AX$2))*$DB131:$DM131))),2))</f>
        <v/>
      </c>
      <c r="AY131">
        <f>IF(AM131&lt;=0,0,ROUND(CU131+MIN(DG131,MAX(0,$DN131-SUMPRODUCT((($BR131:$CC131&gt;BW131)+($BR131:$CC131=BW131)*($AT$2:$BE$2&lt;AY$2))*$DB131:$DM131))),2))</f>
        <v/>
      </c>
      <c r="AZ131">
        <f>IF(AN131&lt;=0,0,ROUND(CV131+MIN(DH131,MAX(0,$DN131-SUMPRODUCT((($BR131:$CC131&gt;BX131)+($BR131:$CC131=BX131)*($AT$2:$BE$2&lt;AZ$2))*$DB131:$DM131))),2))</f>
        <v/>
      </c>
      <c r="BA131">
        <f>IF(AO131&lt;=0,0,ROUND(CW131+MIN(DI131,MAX(0,$DN131-SUMPRODUCT((($BR131:$CC131&gt;BY131)+($BR131:$CC131=BY131)*($AT$2:$BE$2&lt;BA$2))*$DB131:$DM131))),2))</f>
        <v/>
      </c>
      <c r="BB131">
        <f>IF(AP131&lt;=0,0,ROUND(CX131+MIN(DJ131,MAX(0,$DN131-SUMPRODUCT((($BR131:$CC131&gt;BZ131)+($BR131:$CC131=BZ131)*($AT$2:$BE$2&lt;BB$2))*$DB131:$DM131))),2))</f>
        <v/>
      </c>
      <c r="BC131">
        <f>IF(AQ131&lt;=0,0,ROUND(CY131+MIN(DK131,MAX(0,$DN131-SUMPRODUCT((($BR131:$CC131&gt;CA131)+($BR131:$CC131=CA131)*($AT$2:$BE$2&lt;BC$2))*$DB131:$DM131))),2))</f>
        <v/>
      </c>
      <c r="BD131">
        <f>IF(AR131&lt;=0,0,ROUND(CZ131+MIN(DL131,MAX(0,$DN131-SUMPRODUCT((($BR131:$CC131&gt;CB131)+($BR131:$CC131=CB131)*($AT$2:$BE$2&lt;BD$2))*$DB131:$DM131))),2))</f>
        <v/>
      </c>
      <c r="BE131">
        <f>IF(AS131&lt;=0,0,ROUND(DA131+MIN(DM131,MAX(0,$DN131-SUMPRODUCT((($BR131:$CC131&gt;CC131)+($BR131:$CC131=CC131)*($AT$2:$BE$2&lt;BE$2))*$DB131:$DM131))),2))</f>
        <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c r="BR131">
        <f>ROUND(IF($A131&lt;=Debts!$M$5,Debts!$X$5,Debts!$Y$5)*100000,0)*1000000+ROUND(Debts!$Y$5*100000,0)</f>
        <v/>
      </c>
      <c r="BS131">
        <f>ROUND(IF($A131&lt;=Debts!$M$6,Debts!$X$6,Debts!$Y$6)*100000,0)*1000000+ROUND(Debts!$Y$6*100000,0)</f>
        <v/>
      </c>
      <c r="BT131">
        <f>ROUND(IF($A131&lt;=Debts!$M$7,Debts!$X$7,Debts!$Y$7)*100000,0)*1000000+ROUND(Debts!$Y$7*100000,0)</f>
        <v/>
      </c>
      <c r="BU131">
        <f>ROUND(IF($A131&lt;=Debts!$M$8,Debts!$X$8,Debts!$Y$8)*100000,0)*1000000+ROUND(Debts!$Y$8*100000,0)</f>
        <v/>
      </c>
      <c r="BV131">
        <f>ROUND(IF($A131&lt;=Debts!$M$9,Debts!$X$9,Debts!$Y$9)*100000,0)*1000000+ROUND(Debts!$Y$9*100000,0)</f>
        <v/>
      </c>
      <c r="BW131">
        <f>ROUND(IF($A131&lt;=Debts!$M$10,Debts!$X$10,Debts!$Y$10)*100000,0)*1000000+ROUND(Debts!$Y$10*100000,0)</f>
        <v/>
      </c>
      <c r="BX131">
        <f>ROUND(IF($A131&lt;=Debts!$M$11,Debts!$X$11,Debts!$Y$11)*100000,0)*1000000+ROUND(Debts!$Y$11*100000,0)</f>
        <v/>
      </c>
      <c r="BY131">
        <f>ROUND(IF($A131&lt;=Debts!$M$12,Debts!$X$12,Debts!$Y$12)*100000,0)*1000000+ROUND(Debts!$Y$12*100000,0)</f>
        <v/>
      </c>
      <c r="BZ131">
        <f>ROUND(IF($A131&lt;=Debts!$M$13,Debts!$X$13,Debts!$Y$13)*100000,0)*1000000+ROUND(Debts!$Y$13*100000,0)</f>
        <v/>
      </c>
      <c r="CA131">
        <f>ROUND(IF($A131&lt;=Debts!$M$14,Debts!$X$14,Debts!$Y$14)*100000,0)*1000000+ROUND(Debts!$Y$14*100000,0)</f>
        <v/>
      </c>
      <c r="CB131">
        <f>ROUND(IF($A131&lt;=Debts!$M$15,Debts!$X$15,Debts!$Y$15)*100000,0)*1000000+ROUND(Debts!$Y$15*100000,0)</f>
        <v/>
      </c>
      <c r="CC131">
        <f>ROUND(IF($A131&lt;=Debts!$M$16,Debts!$X$16,Debts!$Y$16)*100000,0)*1000000+ROUND(Debts!$Y$16*100000,0)</f>
        <v/>
      </c>
      <c r="CD131">
        <f>IF(OR(AH131&lt;=0,Debts!$AC$5=0,$A131&gt;Debts!$M$5),0,MIN(AH131,MAX(0,ROUNDUP(IF(Debts!$X$5=0,(BF130+J131)/(Debts!$M$5-$A131+1),BF130*(Debts!$X$5/12)/(1-(1+Debts!$X$5/12)^(-(Debts!$M$5-$A131+1)))),2)-V131)))</f>
        <v/>
      </c>
      <c r="CE131">
        <f>IF(OR(AI131&lt;=0,Debts!$AC$6=0,$A131&gt;Debts!$M$6),0,MIN(AI131,MAX(0,ROUNDUP(IF(Debts!$X$6=0,(BG130+K131)/(Debts!$M$6-$A131+1),BG130*(Debts!$X$6/12)/(1-(1+Debts!$X$6/12)^(-(Debts!$M$6-$A131+1)))),2)-W131)))</f>
        <v/>
      </c>
      <c r="CF131">
        <f>IF(OR(AJ131&lt;=0,Debts!$AC$7=0,$A131&gt;Debts!$M$7),0,MIN(AJ131,MAX(0,ROUNDUP(IF(Debts!$X$7=0,(BH130+L131)/(Debts!$M$7-$A131+1),BH130*(Debts!$X$7/12)/(1-(1+Debts!$X$7/12)^(-(Debts!$M$7-$A131+1)))),2)-X131)))</f>
        <v/>
      </c>
      <c r="CG131">
        <f>IF(OR(AK131&lt;=0,Debts!$AC$8=0,$A131&gt;Debts!$M$8),0,MIN(AK131,MAX(0,ROUNDUP(IF(Debts!$X$8=0,(BI130+M131)/(Debts!$M$8-$A131+1),BI130*(Debts!$X$8/12)/(1-(1+Debts!$X$8/12)^(-(Debts!$M$8-$A131+1)))),2)-Y131)))</f>
        <v/>
      </c>
      <c r="CH131">
        <f>IF(OR(AL131&lt;=0,Debts!$AC$9=0,$A131&gt;Debts!$M$9),0,MIN(AL131,MAX(0,ROUNDUP(IF(Debts!$X$9=0,(BJ130+N131)/(Debts!$M$9-$A131+1),BJ130*(Debts!$X$9/12)/(1-(1+Debts!$X$9/12)^(-(Debts!$M$9-$A131+1)))),2)-Z131)))</f>
        <v/>
      </c>
      <c r="CI131">
        <f>IF(OR(AM131&lt;=0,Debts!$AC$10=0,$A131&gt;Debts!$M$10),0,MIN(AM131,MAX(0,ROUNDUP(IF(Debts!$X$10=0,(BK130+O131)/(Debts!$M$10-$A131+1),BK130*(Debts!$X$10/12)/(1-(1+Debts!$X$10/12)^(-(Debts!$M$10-$A131+1)))),2)-AA131)))</f>
        <v/>
      </c>
      <c r="CJ131">
        <f>IF(OR(AN131&lt;=0,Debts!$AC$11=0,$A131&gt;Debts!$M$11),0,MIN(AN131,MAX(0,ROUNDUP(IF(Debts!$X$11=0,(BL130+P131)/(Debts!$M$11-$A131+1),BL130*(Debts!$X$11/12)/(1-(1+Debts!$X$11/12)^(-(Debts!$M$11-$A131+1)))),2)-AB131)))</f>
        <v/>
      </c>
      <c r="CK131">
        <f>IF(OR(AO131&lt;=0,Debts!$AC$12=0,$A131&gt;Debts!$M$12),0,MIN(AO131,MAX(0,ROUNDUP(IF(Debts!$X$12=0,(BM130+Q131)/(Debts!$M$12-$A131+1),BM130*(Debts!$X$12/12)/(1-(1+Debts!$X$12/12)^(-(Debts!$M$12-$A131+1)))),2)-AC131)))</f>
        <v/>
      </c>
      <c r="CL131">
        <f>IF(OR(AP131&lt;=0,Debts!$AC$13=0,$A131&gt;Debts!$M$13),0,MIN(AP131,MAX(0,ROUNDUP(IF(Debts!$X$13=0,(BN130+R131)/(Debts!$M$13-$A131+1),BN130*(Debts!$X$13/12)/(1-(1+Debts!$X$13/12)^(-(Debts!$M$13-$A131+1)))),2)-AD131)))</f>
        <v/>
      </c>
      <c r="CM131">
        <f>IF(OR(AQ131&lt;=0,Debts!$AC$14=0,$A131&gt;Debts!$M$14),0,MIN(AQ131,MAX(0,ROUNDUP(IF(Debts!$X$14=0,(BO130+S131)/(Debts!$M$14-$A131+1),BO130*(Debts!$X$14/12)/(1-(1+Debts!$X$14/12)^(-(Debts!$M$14-$A131+1)))),2)-AE131)))</f>
        <v/>
      </c>
      <c r="CN131">
        <f>IF(OR(AR131&lt;=0,Debts!$AC$15=0,$A131&gt;Debts!$M$15),0,MIN(AR131,MAX(0,ROUNDUP(IF(Debts!$X$15=0,(BP130+T131)/(Debts!$M$15-$A131+1),BP130*(Debts!$X$15/12)/(1-(1+Debts!$X$15/12)^(-(Debts!$M$15-$A131+1)))),2)-AF131)))</f>
        <v/>
      </c>
      <c r="CO131">
        <f>IF(OR(AS131&lt;=0,Debts!$AC$16=0,$A131&gt;Debts!$M$16),0,MIN(AS131,MAX(0,ROUNDUP(IF(Debts!$X$16=0,(BQ130+U131)/(Debts!$M$16-$A131+1),BQ130*(Debts!$X$16/12)/(1-(1+Debts!$X$16/12)^(-(Debts!$M$16-$A131+1)))),2)-AG131)))</f>
        <v/>
      </c>
      <c r="CP131">
        <f>IF(CD131&lt;=0,0,ROUND(MIN(CD131,MAX(0,$F131-SUMPRODUCT(($AT$3:$BE$3&lt;AT$3)*$CD131:$CO131))),2))</f>
        <v/>
      </c>
      <c r="CQ131">
        <f>IF(CE131&lt;=0,0,ROUND(MIN(CE131,MAX(0,$F131-SUMPRODUCT(($AT$3:$BE$3&lt;AU$3)*$CD131:$CO131))),2))</f>
        <v/>
      </c>
      <c r="CR131">
        <f>IF(CF131&lt;=0,0,ROUND(MIN(CF131,MAX(0,$F131-SUMPRODUCT(($AT$3:$BE$3&lt;AV$3)*$CD131:$CO131))),2))</f>
        <v/>
      </c>
      <c r="CS131">
        <f>IF(CG131&lt;=0,0,ROUND(MIN(CG131,MAX(0,$F131-SUMPRODUCT(($AT$3:$BE$3&lt;AW$3)*$CD131:$CO131))),2))</f>
        <v/>
      </c>
      <c r="CT131">
        <f>IF(CH131&lt;=0,0,ROUND(MIN(CH131,MAX(0,$F131-SUMPRODUCT(($AT$3:$BE$3&lt;AX$3)*$CD131:$CO131))),2))</f>
        <v/>
      </c>
      <c r="CU131">
        <f>IF(CI131&lt;=0,0,ROUND(MIN(CI131,MAX(0,$F131-SUMPRODUCT(($AT$3:$BE$3&lt;AY$3)*$CD131:$CO131))),2))</f>
        <v/>
      </c>
      <c r="CV131">
        <f>IF(CJ131&lt;=0,0,ROUND(MIN(CJ131,MAX(0,$F131-SUMPRODUCT(($AT$3:$BE$3&lt;AZ$3)*$CD131:$CO131))),2))</f>
        <v/>
      </c>
      <c r="CW131">
        <f>IF(CK131&lt;=0,0,ROUND(MIN(CK131,MAX(0,$F131-SUMPRODUCT(($AT$3:$BE$3&lt;BA$3)*$CD131:$CO131))),2))</f>
        <v/>
      </c>
      <c r="CX131">
        <f>IF(CL131&lt;=0,0,ROUND(MIN(CL131,MAX(0,$F131-SUMPRODUCT(($AT$3:$BE$3&lt;BB$3)*$CD131:$CO131))),2))</f>
        <v/>
      </c>
      <c r="CY131">
        <f>IF(CM131&lt;=0,0,ROUND(MIN(CM131,MAX(0,$F131-SUMPRODUCT(($AT$3:$BE$3&lt;BC$3)*$CD131:$CO131))),2))</f>
        <v/>
      </c>
      <c r="CZ131">
        <f>IF(CN131&lt;=0,0,ROUND(MIN(CN131,MAX(0,$F131-SUMPRODUCT(($AT$3:$BE$3&lt;BD$3)*$CD131:$CO131))),2))</f>
        <v/>
      </c>
      <c r="DA131">
        <f>IF(CO131&lt;=0,0,ROUND(MIN(CO131,MAX(0,$F131-SUMPRODUCT(($AT$3:$BE$3&lt;BE$3)*$CD131:$CO131))),2))</f>
        <v/>
      </c>
      <c r="DB131">
        <f>ROUND(AH131-CP131,2)</f>
        <v/>
      </c>
      <c r="DC131">
        <f>ROUND(AI131-CQ131,2)</f>
        <v/>
      </c>
      <c r="DD131">
        <f>ROUND(AJ131-CR131,2)</f>
        <v/>
      </c>
      <c r="DE131">
        <f>ROUND(AK131-CS131,2)</f>
        <v/>
      </c>
      <c r="DF131">
        <f>ROUND(AL131-CT131,2)</f>
        <v/>
      </c>
      <c r="DG131">
        <f>ROUND(AM131-CU131,2)</f>
        <v/>
      </c>
      <c r="DH131">
        <f>ROUND(AN131-CV131,2)</f>
        <v/>
      </c>
      <c r="DI131">
        <f>ROUND(AO131-CW131,2)</f>
        <v/>
      </c>
      <c r="DJ131">
        <f>ROUND(AP131-CX131,2)</f>
        <v/>
      </c>
      <c r="DK131">
        <f>ROUND(AQ131-CY131,2)</f>
        <v/>
      </c>
      <c r="DL131">
        <f>ROUND(AR131-CZ131,2)</f>
        <v/>
      </c>
      <c r="DM131">
        <f>ROUND(AS131-DA131,2)</f>
        <v/>
      </c>
      <c r="DN131">
        <f>MAX(0,ROUND($F131-SUM(CP131:DA131),2))</f>
        <v/>
      </c>
    </row>
    <row r="132">
      <c r="A132" t="n">
        <v>127</v>
      </c>
      <c r="B132" s="29">
        <f>Months!B132</f>
        <v/>
      </c>
      <c r="C132">
        <f>Months!C132</f>
        <v/>
      </c>
      <c r="D132">
        <f>Months!D132</f>
        <v/>
      </c>
      <c r="E132">
        <f>SUM(V132:AG132)</f>
        <v/>
      </c>
      <c r="F132">
        <f>MAX(0,ROUND(C132+D132-E132,2))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f>IF(AH132&lt;=0,0,ROUND(CP132+MIN(DB132,MAX(0,$DN132-SUMPRODUCT((($BR132:$CC132&gt;BR132)+($BR132:$CC132=BR132)*($AT$2:$BE$2&lt;AT$2))*$DB132:$DM132))),2))</f>
        <v/>
      </c>
      <c r="AU132">
        <f>IF(AI132&lt;=0,0,ROUND(CQ132+MIN(DC132,MAX(0,$DN132-SUMPRODUCT((($BR132:$CC132&gt;BS132)+($BR132:$CC132=BS132)*($AT$2:$BE$2&lt;AU$2))*$DB132:$DM132))),2))</f>
        <v/>
      </c>
      <c r="AV132">
        <f>IF(AJ132&lt;=0,0,ROUND(CR132+MIN(DD132,MAX(0,$DN132-SUMPRODUCT((($BR132:$CC132&gt;BT132)+($BR132:$CC132=BT132)*($AT$2:$BE$2&lt;AV$2))*$DB132:$DM132))),2))</f>
        <v/>
      </c>
      <c r="AW132">
        <f>IF(AK132&lt;=0,0,ROUND(CS132+MIN(DE132,MAX(0,$DN132-SUMPRODUCT((($BR132:$CC132&gt;BU132)+($BR132:$CC132=BU132)*($AT$2:$BE$2&lt;AW$2))*$DB132:$DM132))),2))</f>
        <v/>
      </c>
      <c r="AX132">
        <f>IF(AL132&lt;=0,0,ROUND(CT132+MIN(DF132,MAX(0,$DN132-SUMPRODUCT((($BR132:$CC132&gt;BV132)+($BR132:$CC132=BV132)*($AT$2:$BE$2&lt;AX$2))*$DB132:$DM132))),2))</f>
        <v/>
      </c>
      <c r="AY132">
        <f>IF(AM132&lt;=0,0,ROUND(CU132+MIN(DG132,MAX(0,$DN132-SUMPRODUCT((($BR132:$CC132&gt;BW132)+($BR132:$CC132=BW132)*($AT$2:$BE$2&lt;AY$2))*$DB132:$DM132))),2))</f>
        <v/>
      </c>
      <c r="AZ132">
        <f>IF(AN132&lt;=0,0,ROUND(CV132+MIN(DH132,MAX(0,$DN132-SUMPRODUCT((($BR132:$CC132&gt;BX132)+($BR132:$CC132=BX132)*($AT$2:$BE$2&lt;AZ$2))*$DB132:$DM132))),2))</f>
        <v/>
      </c>
      <c r="BA132">
        <f>IF(AO132&lt;=0,0,ROUND(CW132+MIN(DI132,MAX(0,$DN132-SUMPRODUCT((($BR132:$CC132&gt;BY132)+($BR132:$CC132=BY132)*($AT$2:$BE$2&lt;BA$2))*$DB132:$DM132))),2))</f>
        <v/>
      </c>
      <c r="BB132">
        <f>IF(AP132&lt;=0,0,ROUND(CX132+MIN(DJ132,MAX(0,$DN132-SUMPRODUCT((($BR132:$CC132&gt;BZ132)+($BR132:$CC132=BZ132)*($AT$2:$BE$2&lt;BB$2))*$DB132:$DM132))),2))</f>
        <v/>
      </c>
      <c r="BC132">
        <f>IF(AQ132&lt;=0,0,ROUND(CY132+MIN(DK132,MAX(0,$DN132-SUMPRODUCT((($BR132:$CC132&gt;CA132)+($BR132:$CC132=CA132)*($AT$2:$BE$2&lt;BC$2))*$DB132:$DM132))),2))</f>
        <v/>
      </c>
      <c r="BD132">
        <f>IF(AR132&lt;=0,0,ROUND(CZ132+MIN(DL132,MAX(0,$DN132-SUMPRODUCT((($BR132:$CC132&gt;CB132)+($BR132:$CC132=CB132)*($AT$2:$BE$2&lt;BD$2))*$DB132:$DM132))),2))</f>
        <v/>
      </c>
      <c r="BE132">
        <f>IF(AS132&lt;=0,0,ROUND(DA132+MIN(DM132,MAX(0,$DN132-SUMPRODUCT((($BR132:$CC132&gt;CC132)+($BR132:$CC132=CC132)*($AT$2:$BE$2&lt;BE$2))*$DB132:$DM132))),2))</f>
        <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c r="BR132">
        <f>ROUND(IF($A132&lt;=Debts!$M$5,Debts!$X$5,Debts!$Y$5)*100000,0)*1000000+ROUND(Debts!$Y$5*100000,0)</f>
        <v/>
      </c>
      <c r="BS132">
        <f>ROUND(IF($A132&lt;=Debts!$M$6,Debts!$X$6,Debts!$Y$6)*100000,0)*1000000+ROUND(Debts!$Y$6*100000,0)</f>
        <v/>
      </c>
      <c r="BT132">
        <f>ROUND(IF($A132&lt;=Debts!$M$7,Debts!$X$7,Debts!$Y$7)*100000,0)*1000000+ROUND(Debts!$Y$7*100000,0)</f>
        <v/>
      </c>
      <c r="BU132">
        <f>ROUND(IF($A132&lt;=Debts!$M$8,Debts!$X$8,Debts!$Y$8)*100000,0)*1000000+ROUND(Debts!$Y$8*100000,0)</f>
        <v/>
      </c>
      <c r="BV132">
        <f>ROUND(IF($A132&lt;=Debts!$M$9,Debts!$X$9,Debts!$Y$9)*100000,0)*1000000+ROUND(Debts!$Y$9*100000,0)</f>
        <v/>
      </c>
      <c r="BW132">
        <f>ROUND(IF($A132&lt;=Debts!$M$10,Debts!$X$10,Debts!$Y$10)*100000,0)*1000000+ROUND(Debts!$Y$10*100000,0)</f>
        <v/>
      </c>
      <c r="BX132">
        <f>ROUND(IF($A132&lt;=Debts!$M$11,Debts!$X$11,Debts!$Y$11)*100000,0)*1000000+ROUND(Debts!$Y$11*100000,0)</f>
        <v/>
      </c>
      <c r="BY132">
        <f>ROUND(IF($A132&lt;=Debts!$M$12,Debts!$X$12,Debts!$Y$12)*100000,0)*1000000+ROUND(Debts!$Y$12*100000,0)</f>
        <v/>
      </c>
      <c r="BZ132">
        <f>ROUND(IF($A132&lt;=Debts!$M$13,Debts!$X$13,Debts!$Y$13)*100000,0)*1000000+ROUND(Debts!$Y$13*100000,0)</f>
        <v/>
      </c>
      <c r="CA132">
        <f>ROUND(IF($A132&lt;=Debts!$M$14,Debts!$X$14,Debts!$Y$14)*100000,0)*1000000+ROUND(Debts!$Y$14*100000,0)</f>
        <v/>
      </c>
      <c r="CB132">
        <f>ROUND(IF($A132&lt;=Debts!$M$15,Debts!$X$15,Debts!$Y$15)*100000,0)*1000000+ROUND(Debts!$Y$15*100000,0)</f>
        <v/>
      </c>
      <c r="CC132">
        <f>ROUND(IF($A132&lt;=Debts!$M$16,Debts!$X$16,Debts!$Y$16)*100000,0)*1000000+ROUND(Debts!$Y$16*100000,0)</f>
        <v/>
      </c>
      <c r="CD132">
        <f>IF(OR(AH132&lt;=0,Debts!$AC$5=0,$A132&gt;Debts!$M$5),0,MIN(AH132,MAX(0,ROUNDUP(IF(Debts!$X$5=0,(BF131+J132)/(Debts!$M$5-$A132+1),BF131*(Debts!$X$5/12)/(1-(1+Debts!$X$5/12)^(-(Debts!$M$5-$A132+1)))),2)-V132)))</f>
        <v/>
      </c>
      <c r="CE132">
        <f>IF(OR(AI132&lt;=0,Debts!$AC$6=0,$A132&gt;Debts!$M$6),0,MIN(AI132,MAX(0,ROUNDUP(IF(Debts!$X$6=0,(BG131+K132)/(Debts!$M$6-$A132+1),BG131*(Debts!$X$6/12)/(1-(1+Debts!$X$6/12)^(-(Debts!$M$6-$A132+1)))),2)-W132)))</f>
        <v/>
      </c>
      <c r="CF132">
        <f>IF(OR(AJ132&lt;=0,Debts!$AC$7=0,$A132&gt;Debts!$M$7),0,MIN(AJ132,MAX(0,ROUNDUP(IF(Debts!$X$7=0,(BH131+L132)/(Debts!$M$7-$A132+1),BH131*(Debts!$X$7/12)/(1-(1+Debts!$X$7/12)^(-(Debts!$M$7-$A132+1)))),2)-X132)))</f>
        <v/>
      </c>
      <c r="CG132">
        <f>IF(OR(AK132&lt;=0,Debts!$AC$8=0,$A132&gt;Debts!$M$8),0,MIN(AK132,MAX(0,ROUNDUP(IF(Debts!$X$8=0,(BI131+M132)/(Debts!$M$8-$A132+1),BI131*(Debts!$X$8/12)/(1-(1+Debts!$X$8/12)^(-(Debts!$M$8-$A132+1)))),2)-Y132)))</f>
        <v/>
      </c>
      <c r="CH132">
        <f>IF(OR(AL132&lt;=0,Debts!$AC$9=0,$A132&gt;Debts!$M$9),0,MIN(AL132,MAX(0,ROUNDUP(IF(Debts!$X$9=0,(BJ131+N132)/(Debts!$M$9-$A132+1),BJ131*(Debts!$X$9/12)/(1-(1+Debts!$X$9/12)^(-(Debts!$M$9-$A132+1)))),2)-Z132)))</f>
        <v/>
      </c>
      <c r="CI132">
        <f>IF(OR(AM132&lt;=0,Debts!$AC$10=0,$A132&gt;Debts!$M$10),0,MIN(AM132,MAX(0,ROUNDUP(IF(Debts!$X$10=0,(BK131+O132)/(Debts!$M$10-$A132+1),BK131*(Debts!$X$10/12)/(1-(1+Debts!$X$10/12)^(-(Debts!$M$10-$A132+1)))),2)-AA132)))</f>
        <v/>
      </c>
      <c r="CJ132">
        <f>IF(OR(AN132&lt;=0,Debts!$AC$11=0,$A132&gt;Debts!$M$11),0,MIN(AN132,MAX(0,ROUNDUP(IF(Debts!$X$11=0,(BL131+P132)/(Debts!$M$11-$A132+1),BL131*(Debts!$X$11/12)/(1-(1+Debts!$X$11/12)^(-(Debts!$M$11-$A132+1)))),2)-AB132)))</f>
        <v/>
      </c>
      <c r="CK132">
        <f>IF(OR(AO132&lt;=0,Debts!$AC$12=0,$A132&gt;Debts!$M$12),0,MIN(AO132,MAX(0,ROUNDUP(IF(Debts!$X$12=0,(BM131+Q132)/(Debts!$M$12-$A132+1),BM131*(Debts!$X$12/12)/(1-(1+Debts!$X$12/12)^(-(Debts!$M$12-$A132+1)))),2)-AC132)))</f>
        <v/>
      </c>
      <c r="CL132">
        <f>IF(OR(AP132&lt;=0,Debts!$AC$13=0,$A132&gt;Debts!$M$13),0,MIN(AP132,MAX(0,ROUNDUP(IF(Debts!$X$13=0,(BN131+R132)/(Debts!$M$13-$A132+1),BN131*(Debts!$X$13/12)/(1-(1+Debts!$X$13/12)^(-(Debts!$M$13-$A132+1)))),2)-AD132)))</f>
        <v/>
      </c>
      <c r="CM132">
        <f>IF(OR(AQ132&lt;=0,Debts!$AC$14=0,$A132&gt;Debts!$M$14),0,MIN(AQ132,MAX(0,ROUNDUP(IF(Debts!$X$14=0,(BO131+S132)/(Debts!$M$14-$A132+1),BO131*(Debts!$X$14/12)/(1-(1+Debts!$X$14/12)^(-(Debts!$M$14-$A132+1)))),2)-AE132)))</f>
        <v/>
      </c>
      <c r="CN132">
        <f>IF(OR(AR132&lt;=0,Debts!$AC$15=0,$A132&gt;Debts!$M$15),0,MIN(AR132,MAX(0,ROUNDUP(IF(Debts!$X$15=0,(BP131+T132)/(Debts!$M$15-$A132+1),BP131*(Debts!$X$15/12)/(1-(1+Debts!$X$15/12)^(-(Debts!$M$15-$A132+1)))),2)-AF132)))</f>
        <v/>
      </c>
      <c r="CO132">
        <f>IF(OR(AS132&lt;=0,Debts!$AC$16=0,$A132&gt;Debts!$M$16),0,MIN(AS132,MAX(0,ROUNDUP(IF(Debts!$X$16=0,(BQ131+U132)/(Debts!$M$16-$A132+1),BQ131*(Debts!$X$16/12)/(1-(1+Debts!$X$16/12)^(-(Debts!$M$16-$A132+1)))),2)-AG132)))</f>
        <v/>
      </c>
      <c r="CP132">
        <f>IF(CD132&lt;=0,0,ROUND(MIN(CD132,MAX(0,$F132-SUMPRODUCT(($AT$3:$BE$3&lt;AT$3)*$CD132:$CO132))),2))</f>
        <v/>
      </c>
      <c r="CQ132">
        <f>IF(CE132&lt;=0,0,ROUND(MIN(CE132,MAX(0,$F132-SUMPRODUCT(($AT$3:$BE$3&lt;AU$3)*$CD132:$CO132))),2))</f>
        <v/>
      </c>
      <c r="CR132">
        <f>IF(CF132&lt;=0,0,ROUND(MIN(CF132,MAX(0,$F132-SUMPRODUCT(($AT$3:$BE$3&lt;AV$3)*$CD132:$CO132))),2))</f>
        <v/>
      </c>
      <c r="CS132">
        <f>IF(CG132&lt;=0,0,ROUND(MIN(CG132,MAX(0,$F132-SUMPRODUCT(($AT$3:$BE$3&lt;AW$3)*$CD132:$CO132))),2))</f>
        <v/>
      </c>
      <c r="CT132">
        <f>IF(CH132&lt;=0,0,ROUND(MIN(CH132,MAX(0,$F132-SUMPRODUCT(($AT$3:$BE$3&lt;AX$3)*$CD132:$CO132))),2))</f>
        <v/>
      </c>
      <c r="CU132">
        <f>IF(CI132&lt;=0,0,ROUND(MIN(CI132,MAX(0,$F132-SUMPRODUCT(($AT$3:$BE$3&lt;AY$3)*$CD132:$CO132))),2))</f>
        <v/>
      </c>
      <c r="CV132">
        <f>IF(CJ132&lt;=0,0,ROUND(MIN(CJ132,MAX(0,$F132-SUMPRODUCT(($AT$3:$BE$3&lt;AZ$3)*$CD132:$CO132))),2))</f>
        <v/>
      </c>
      <c r="CW132">
        <f>IF(CK132&lt;=0,0,ROUND(MIN(CK132,MAX(0,$F132-SUMPRODUCT(($AT$3:$BE$3&lt;BA$3)*$CD132:$CO132))),2))</f>
        <v/>
      </c>
      <c r="CX132">
        <f>IF(CL132&lt;=0,0,ROUND(MIN(CL132,MAX(0,$F132-SUMPRODUCT(($AT$3:$BE$3&lt;BB$3)*$CD132:$CO132))),2))</f>
        <v/>
      </c>
      <c r="CY132">
        <f>IF(CM132&lt;=0,0,ROUND(MIN(CM132,MAX(0,$F132-SUMPRODUCT(($AT$3:$BE$3&lt;BC$3)*$CD132:$CO132))),2))</f>
        <v/>
      </c>
      <c r="CZ132">
        <f>IF(CN132&lt;=0,0,ROUND(MIN(CN132,MAX(0,$F132-SUMPRODUCT(($AT$3:$BE$3&lt;BD$3)*$CD132:$CO132))),2))</f>
        <v/>
      </c>
      <c r="DA132">
        <f>IF(CO132&lt;=0,0,ROUND(MIN(CO132,MAX(0,$F132-SUMPRODUCT(($AT$3:$BE$3&lt;BE$3)*$CD132:$CO132))),2))</f>
        <v/>
      </c>
      <c r="DB132">
        <f>ROUND(AH132-CP132,2)</f>
        <v/>
      </c>
      <c r="DC132">
        <f>ROUND(AI132-CQ132,2)</f>
        <v/>
      </c>
      <c r="DD132">
        <f>ROUND(AJ132-CR132,2)</f>
        <v/>
      </c>
      <c r="DE132">
        <f>ROUND(AK132-CS132,2)</f>
        <v/>
      </c>
      <c r="DF132">
        <f>ROUND(AL132-CT132,2)</f>
        <v/>
      </c>
      <c r="DG132">
        <f>ROUND(AM132-CU132,2)</f>
        <v/>
      </c>
      <c r="DH132">
        <f>ROUND(AN132-CV132,2)</f>
        <v/>
      </c>
      <c r="DI132">
        <f>ROUND(AO132-CW132,2)</f>
        <v/>
      </c>
      <c r="DJ132">
        <f>ROUND(AP132-CX132,2)</f>
        <v/>
      </c>
      <c r="DK132">
        <f>ROUND(AQ132-CY132,2)</f>
        <v/>
      </c>
      <c r="DL132">
        <f>ROUND(AR132-CZ132,2)</f>
        <v/>
      </c>
      <c r="DM132">
        <f>ROUND(AS132-DA132,2)</f>
        <v/>
      </c>
      <c r="DN132">
        <f>MAX(0,ROUND($F132-SUM(CP132:DA132),2))</f>
        <v/>
      </c>
    </row>
    <row r="133">
      <c r="A133" t="n">
        <v>128</v>
      </c>
      <c r="B133" s="29">
        <f>Months!B133</f>
        <v/>
      </c>
      <c r="C133">
        <f>Months!C133</f>
        <v/>
      </c>
      <c r="D133">
        <f>Months!D133</f>
        <v/>
      </c>
      <c r="E133">
        <f>SUM(V133:AG133)</f>
        <v/>
      </c>
      <c r="F133">
        <f>MAX(0,ROUND(C133+D133-E133,2))</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f>IF(AH133&lt;=0,0,ROUND(CP133+MIN(DB133,MAX(0,$DN133-SUMPRODUCT((($BR133:$CC133&gt;BR133)+($BR133:$CC133=BR133)*($AT$2:$BE$2&lt;AT$2))*$DB133:$DM133))),2))</f>
        <v/>
      </c>
      <c r="AU133">
        <f>IF(AI133&lt;=0,0,ROUND(CQ133+MIN(DC133,MAX(0,$DN133-SUMPRODUCT((($BR133:$CC133&gt;BS133)+($BR133:$CC133=BS133)*($AT$2:$BE$2&lt;AU$2))*$DB133:$DM133))),2))</f>
        <v/>
      </c>
      <c r="AV133">
        <f>IF(AJ133&lt;=0,0,ROUND(CR133+MIN(DD133,MAX(0,$DN133-SUMPRODUCT((($BR133:$CC133&gt;BT133)+($BR133:$CC133=BT133)*($AT$2:$BE$2&lt;AV$2))*$DB133:$DM133))),2))</f>
        <v/>
      </c>
      <c r="AW133">
        <f>IF(AK133&lt;=0,0,ROUND(CS133+MIN(DE133,MAX(0,$DN133-SUMPRODUCT((($BR133:$CC133&gt;BU133)+($BR133:$CC133=BU133)*($AT$2:$BE$2&lt;AW$2))*$DB133:$DM133))),2))</f>
        <v/>
      </c>
      <c r="AX133">
        <f>IF(AL133&lt;=0,0,ROUND(CT133+MIN(DF133,MAX(0,$DN133-SUMPRODUCT((($BR133:$CC133&gt;BV133)+($BR133:$CC133=BV133)*($AT$2:$BE$2&lt;AX$2))*$DB133:$DM133))),2))</f>
        <v/>
      </c>
      <c r="AY133">
        <f>IF(AM133&lt;=0,0,ROUND(CU133+MIN(DG133,MAX(0,$DN133-SUMPRODUCT((($BR133:$CC133&gt;BW133)+($BR133:$CC133=BW133)*($AT$2:$BE$2&lt;AY$2))*$DB133:$DM133))),2))</f>
        <v/>
      </c>
      <c r="AZ133">
        <f>IF(AN133&lt;=0,0,ROUND(CV133+MIN(DH133,MAX(0,$DN133-SUMPRODUCT((($BR133:$CC133&gt;BX133)+($BR133:$CC133=BX133)*($AT$2:$BE$2&lt;AZ$2))*$DB133:$DM133))),2))</f>
        <v/>
      </c>
      <c r="BA133">
        <f>IF(AO133&lt;=0,0,ROUND(CW133+MIN(DI133,MAX(0,$DN133-SUMPRODUCT((($BR133:$CC133&gt;BY133)+($BR133:$CC133=BY133)*($AT$2:$BE$2&lt;BA$2))*$DB133:$DM133))),2))</f>
        <v/>
      </c>
      <c r="BB133">
        <f>IF(AP133&lt;=0,0,ROUND(CX133+MIN(DJ133,MAX(0,$DN133-SUMPRODUCT((($BR133:$CC133&gt;BZ133)+($BR133:$CC133=BZ133)*($AT$2:$BE$2&lt;BB$2))*$DB133:$DM133))),2))</f>
        <v/>
      </c>
      <c r="BC133">
        <f>IF(AQ133&lt;=0,0,ROUND(CY133+MIN(DK133,MAX(0,$DN133-SUMPRODUCT((($BR133:$CC133&gt;CA133)+($BR133:$CC133=CA133)*($AT$2:$BE$2&lt;BC$2))*$DB133:$DM133))),2))</f>
        <v/>
      </c>
      <c r="BD133">
        <f>IF(AR133&lt;=0,0,ROUND(CZ133+MIN(DL133,MAX(0,$DN133-SUMPRODUCT((($BR133:$CC133&gt;CB133)+($BR133:$CC133=CB133)*($AT$2:$BE$2&lt;BD$2))*$DB133:$DM133))),2))</f>
        <v/>
      </c>
      <c r="BE133">
        <f>IF(AS133&lt;=0,0,ROUND(DA133+MIN(DM133,MAX(0,$DN133-SUMPRODUCT((($BR133:$CC133&gt;CC133)+($BR133:$CC133=CC133)*($AT$2:$BE$2&lt;BE$2))*$DB133:$DM133))),2))</f>
        <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c r="BR133">
        <f>ROUND(IF($A133&lt;=Debts!$M$5,Debts!$X$5,Debts!$Y$5)*100000,0)*1000000+ROUND(Debts!$Y$5*100000,0)</f>
        <v/>
      </c>
      <c r="BS133">
        <f>ROUND(IF($A133&lt;=Debts!$M$6,Debts!$X$6,Debts!$Y$6)*100000,0)*1000000+ROUND(Debts!$Y$6*100000,0)</f>
        <v/>
      </c>
      <c r="BT133">
        <f>ROUND(IF($A133&lt;=Debts!$M$7,Debts!$X$7,Debts!$Y$7)*100000,0)*1000000+ROUND(Debts!$Y$7*100000,0)</f>
        <v/>
      </c>
      <c r="BU133">
        <f>ROUND(IF($A133&lt;=Debts!$M$8,Debts!$X$8,Debts!$Y$8)*100000,0)*1000000+ROUND(Debts!$Y$8*100000,0)</f>
        <v/>
      </c>
      <c r="BV133">
        <f>ROUND(IF($A133&lt;=Debts!$M$9,Debts!$X$9,Debts!$Y$9)*100000,0)*1000000+ROUND(Debts!$Y$9*100000,0)</f>
        <v/>
      </c>
      <c r="BW133">
        <f>ROUND(IF($A133&lt;=Debts!$M$10,Debts!$X$10,Debts!$Y$10)*100000,0)*1000000+ROUND(Debts!$Y$10*100000,0)</f>
        <v/>
      </c>
      <c r="BX133">
        <f>ROUND(IF($A133&lt;=Debts!$M$11,Debts!$X$11,Debts!$Y$11)*100000,0)*1000000+ROUND(Debts!$Y$11*100000,0)</f>
        <v/>
      </c>
      <c r="BY133">
        <f>ROUND(IF($A133&lt;=Debts!$M$12,Debts!$X$12,Debts!$Y$12)*100000,0)*1000000+ROUND(Debts!$Y$12*100000,0)</f>
        <v/>
      </c>
      <c r="BZ133">
        <f>ROUND(IF($A133&lt;=Debts!$M$13,Debts!$X$13,Debts!$Y$13)*100000,0)*1000000+ROUND(Debts!$Y$13*100000,0)</f>
        <v/>
      </c>
      <c r="CA133">
        <f>ROUND(IF($A133&lt;=Debts!$M$14,Debts!$X$14,Debts!$Y$14)*100000,0)*1000000+ROUND(Debts!$Y$14*100000,0)</f>
        <v/>
      </c>
      <c r="CB133">
        <f>ROUND(IF($A133&lt;=Debts!$M$15,Debts!$X$15,Debts!$Y$15)*100000,0)*1000000+ROUND(Debts!$Y$15*100000,0)</f>
        <v/>
      </c>
      <c r="CC133">
        <f>ROUND(IF($A133&lt;=Debts!$M$16,Debts!$X$16,Debts!$Y$16)*100000,0)*1000000+ROUND(Debts!$Y$16*100000,0)</f>
        <v/>
      </c>
      <c r="CD133">
        <f>IF(OR(AH133&lt;=0,Debts!$AC$5=0,$A133&gt;Debts!$M$5),0,MIN(AH133,MAX(0,ROUNDUP(IF(Debts!$X$5=0,(BF132+J133)/(Debts!$M$5-$A133+1),BF132*(Debts!$X$5/12)/(1-(1+Debts!$X$5/12)^(-(Debts!$M$5-$A133+1)))),2)-V133)))</f>
        <v/>
      </c>
      <c r="CE133">
        <f>IF(OR(AI133&lt;=0,Debts!$AC$6=0,$A133&gt;Debts!$M$6),0,MIN(AI133,MAX(0,ROUNDUP(IF(Debts!$X$6=0,(BG132+K133)/(Debts!$M$6-$A133+1),BG132*(Debts!$X$6/12)/(1-(1+Debts!$X$6/12)^(-(Debts!$M$6-$A133+1)))),2)-W133)))</f>
        <v/>
      </c>
      <c r="CF133">
        <f>IF(OR(AJ133&lt;=0,Debts!$AC$7=0,$A133&gt;Debts!$M$7),0,MIN(AJ133,MAX(0,ROUNDUP(IF(Debts!$X$7=0,(BH132+L133)/(Debts!$M$7-$A133+1),BH132*(Debts!$X$7/12)/(1-(1+Debts!$X$7/12)^(-(Debts!$M$7-$A133+1)))),2)-X133)))</f>
        <v/>
      </c>
      <c r="CG133">
        <f>IF(OR(AK133&lt;=0,Debts!$AC$8=0,$A133&gt;Debts!$M$8),0,MIN(AK133,MAX(0,ROUNDUP(IF(Debts!$X$8=0,(BI132+M133)/(Debts!$M$8-$A133+1),BI132*(Debts!$X$8/12)/(1-(1+Debts!$X$8/12)^(-(Debts!$M$8-$A133+1)))),2)-Y133)))</f>
        <v/>
      </c>
      <c r="CH133">
        <f>IF(OR(AL133&lt;=0,Debts!$AC$9=0,$A133&gt;Debts!$M$9),0,MIN(AL133,MAX(0,ROUNDUP(IF(Debts!$X$9=0,(BJ132+N133)/(Debts!$M$9-$A133+1),BJ132*(Debts!$X$9/12)/(1-(1+Debts!$X$9/12)^(-(Debts!$M$9-$A133+1)))),2)-Z133)))</f>
        <v/>
      </c>
      <c r="CI133">
        <f>IF(OR(AM133&lt;=0,Debts!$AC$10=0,$A133&gt;Debts!$M$10),0,MIN(AM133,MAX(0,ROUNDUP(IF(Debts!$X$10=0,(BK132+O133)/(Debts!$M$10-$A133+1),BK132*(Debts!$X$10/12)/(1-(1+Debts!$X$10/12)^(-(Debts!$M$10-$A133+1)))),2)-AA133)))</f>
        <v/>
      </c>
      <c r="CJ133">
        <f>IF(OR(AN133&lt;=0,Debts!$AC$11=0,$A133&gt;Debts!$M$11),0,MIN(AN133,MAX(0,ROUNDUP(IF(Debts!$X$11=0,(BL132+P133)/(Debts!$M$11-$A133+1),BL132*(Debts!$X$11/12)/(1-(1+Debts!$X$11/12)^(-(Debts!$M$11-$A133+1)))),2)-AB133)))</f>
        <v/>
      </c>
      <c r="CK133">
        <f>IF(OR(AO133&lt;=0,Debts!$AC$12=0,$A133&gt;Debts!$M$12),0,MIN(AO133,MAX(0,ROUNDUP(IF(Debts!$X$12=0,(BM132+Q133)/(Debts!$M$12-$A133+1),BM132*(Debts!$X$12/12)/(1-(1+Debts!$X$12/12)^(-(Debts!$M$12-$A133+1)))),2)-AC133)))</f>
        <v/>
      </c>
      <c r="CL133">
        <f>IF(OR(AP133&lt;=0,Debts!$AC$13=0,$A133&gt;Debts!$M$13),0,MIN(AP133,MAX(0,ROUNDUP(IF(Debts!$X$13=0,(BN132+R133)/(Debts!$M$13-$A133+1),BN132*(Debts!$X$13/12)/(1-(1+Debts!$X$13/12)^(-(Debts!$M$13-$A133+1)))),2)-AD133)))</f>
        <v/>
      </c>
      <c r="CM133">
        <f>IF(OR(AQ133&lt;=0,Debts!$AC$14=0,$A133&gt;Debts!$M$14),0,MIN(AQ133,MAX(0,ROUNDUP(IF(Debts!$X$14=0,(BO132+S133)/(Debts!$M$14-$A133+1),BO132*(Debts!$X$14/12)/(1-(1+Debts!$X$14/12)^(-(Debts!$M$14-$A133+1)))),2)-AE133)))</f>
        <v/>
      </c>
      <c r="CN133">
        <f>IF(OR(AR133&lt;=0,Debts!$AC$15=0,$A133&gt;Debts!$M$15),0,MIN(AR133,MAX(0,ROUNDUP(IF(Debts!$X$15=0,(BP132+T133)/(Debts!$M$15-$A133+1),BP132*(Debts!$X$15/12)/(1-(1+Debts!$X$15/12)^(-(Debts!$M$15-$A133+1)))),2)-AF133)))</f>
        <v/>
      </c>
      <c r="CO133">
        <f>IF(OR(AS133&lt;=0,Debts!$AC$16=0,$A133&gt;Debts!$M$16),0,MIN(AS133,MAX(0,ROUNDUP(IF(Debts!$X$16=0,(BQ132+U133)/(Debts!$M$16-$A133+1),BQ132*(Debts!$X$16/12)/(1-(1+Debts!$X$16/12)^(-(Debts!$M$16-$A133+1)))),2)-AG133)))</f>
        <v/>
      </c>
      <c r="CP133">
        <f>IF(CD133&lt;=0,0,ROUND(MIN(CD133,MAX(0,$F133-SUMPRODUCT(($AT$3:$BE$3&lt;AT$3)*$CD133:$CO133))),2))</f>
        <v/>
      </c>
      <c r="CQ133">
        <f>IF(CE133&lt;=0,0,ROUND(MIN(CE133,MAX(0,$F133-SUMPRODUCT(($AT$3:$BE$3&lt;AU$3)*$CD133:$CO133))),2))</f>
        <v/>
      </c>
      <c r="CR133">
        <f>IF(CF133&lt;=0,0,ROUND(MIN(CF133,MAX(0,$F133-SUMPRODUCT(($AT$3:$BE$3&lt;AV$3)*$CD133:$CO133))),2))</f>
        <v/>
      </c>
      <c r="CS133">
        <f>IF(CG133&lt;=0,0,ROUND(MIN(CG133,MAX(0,$F133-SUMPRODUCT(($AT$3:$BE$3&lt;AW$3)*$CD133:$CO133))),2))</f>
        <v/>
      </c>
      <c r="CT133">
        <f>IF(CH133&lt;=0,0,ROUND(MIN(CH133,MAX(0,$F133-SUMPRODUCT(($AT$3:$BE$3&lt;AX$3)*$CD133:$CO133))),2))</f>
        <v/>
      </c>
      <c r="CU133">
        <f>IF(CI133&lt;=0,0,ROUND(MIN(CI133,MAX(0,$F133-SUMPRODUCT(($AT$3:$BE$3&lt;AY$3)*$CD133:$CO133))),2))</f>
        <v/>
      </c>
      <c r="CV133">
        <f>IF(CJ133&lt;=0,0,ROUND(MIN(CJ133,MAX(0,$F133-SUMPRODUCT(($AT$3:$BE$3&lt;AZ$3)*$CD133:$CO133))),2))</f>
        <v/>
      </c>
      <c r="CW133">
        <f>IF(CK133&lt;=0,0,ROUND(MIN(CK133,MAX(0,$F133-SUMPRODUCT(($AT$3:$BE$3&lt;BA$3)*$CD133:$CO133))),2))</f>
        <v/>
      </c>
      <c r="CX133">
        <f>IF(CL133&lt;=0,0,ROUND(MIN(CL133,MAX(0,$F133-SUMPRODUCT(($AT$3:$BE$3&lt;BB$3)*$CD133:$CO133))),2))</f>
        <v/>
      </c>
      <c r="CY133">
        <f>IF(CM133&lt;=0,0,ROUND(MIN(CM133,MAX(0,$F133-SUMPRODUCT(($AT$3:$BE$3&lt;BC$3)*$CD133:$CO133))),2))</f>
        <v/>
      </c>
      <c r="CZ133">
        <f>IF(CN133&lt;=0,0,ROUND(MIN(CN133,MAX(0,$F133-SUMPRODUCT(($AT$3:$BE$3&lt;BD$3)*$CD133:$CO133))),2))</f>
        <v/>
      </c>
      <c r="DA133">
        <f>IF(CO133&lt;=0,0,ROUND(MIN(CO133,MAX(0,$F133-SUMPRODUCT(($AT$3:$BE$3&lt;BE$3)*$CD133:$CO133))),2))</f>
        <v/>
      </c>
      <c r="DB133">
        <f>ROUND(AH133-CP133,2)</f>
        <v/>
      </c>
      <c r="DC133">
        <f>ROUND(AI133-CQ133,2)</f>
        <v/>
      </c>
      <c r="DD133">
        <f>ROUND(AJ133-CR133,2)</f>
        <v/>
      </c>
      <c r="DE133">
        <f>ROUND(AK133-CS133,2)</f>
        <v/>
      </c>
      <c r="DF133">
        <f>ROUND(AL133-CT133,2)</f>
        <v/>
      </c>
      <c r="DG133">
        <f>ROUND(AM133-CU133,2)</f>
        <v/>
      </c>
      <c r="DH133">
        <f>ROUND(AN133-CV133,2)</f>
        <v/>
      </c>
      <c r="DI133">
        <f>ROUND(AO133-CW133,2)</f>
        <v/>
      </c>
      <c r="DJ133">
        <f>ROUND(AP133-CX133,2)</f>
        <v/>
      </c>
      <c r="DK133">
        <f>ROUND(AQ133-CY133,2)</f>
        <v/>
      </c>
      <c r="DL133">
        <f>ROUND(AR133-CZ133,2)</f>
        <v/>
      </c>
      <c r="DM133">
        <f>ROUND(AS133-DA133,2)</f>
        <v/>
      </c>
      <c r="DN133">
        <f>MAX(0,ROUND($F133-SUM(CP133:DA133),2))</f>
        <v/>
      </c>
    </row>
    <row r="134">
      <c r="A134" t="n">
        <v>129</v>
      </c>
      <c r="B134" s="29">
        <f>Months!B134</f>
        <v/>
      </c>
      <c r="C134">
        <f>Months!C134</f>
        <v/>
      </c>
      <c r="D134">
        <f>Months!D134</f>
        <v/>
      </c>
      <c r="E134">
        <f>SUM(V134:AG134)</f>
        <v/>
      </c>
      <c r="F134">
        <f>MAX(0,ROUND(C134+D134-E134,2))</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f>IF(AH134&lt;=0,0,ROUND(CP134+MIN(DB134,MAX(0,$DN134-SUMPRODUCT((($BR134:$CC134&gt;BR134)+($BR134:$CC134=BR134)*($AT$2:$BE$2&lt;AT$2))*$DB134:$DM134))),2))</f>
        <v/>
      </c>
      <c r="AU134">
        <f>IF(AI134&lt;=0,0,ROUND(CQ134+MIN(DC134,MAX(0,$DN134-SUMPRODUCT((($BR134:$CC134&gt;BS134)+($BR134:$CC134=BS134)*($AT$2:$BE$2&lt;AU$2))*$DB134:$DM134))),2))</f>
        <v/>
      </c>
      <c r="AV134">
        <f>IF(AJ134&lt;=0,0,ROUND(CR134+MIN(DD134,MAX(0,$DN134-SUMPRODUCT((($BR134:$CC134&gt;BT134)+($BR134:$CC134=BT134)*($AT$2:$BE$2&lt;AV$2))*$DB134:$DM134))),2))</f>
        <v/>
      </c>
      <c r="AW134">
        <f>IF(AK134&lt;=0,0,ROUND(CS134+MIN(DE134,MAX(0,$DN134-SUMPRODUCT((($BR134:$CC134&gt;BU134)+($BR134:$CC134=BU134)*($AT$2:$BE$2&lt;AW$2))*$DB134:$DM134))),2))</f>
        <v/>
      </c>
      <c r="AX134">
        <f>IF(AL134&lt;=0,0,ROUND(CT134+MIN(DF134,MAX(0,$DN134-SUMPRODUCT((($BR134:$CC134&gt;BV134)+($BR134:$CC134=BV134)*($AT$2:$BE$2&lt;AX$2))*$DB134:$DM134))),2))</f>
        <v/>
      </c>
      <c r="AY134">
        <f>IF(AM134&lt;=0,0,ROUND(CU134+MIN(DG134,MAX(0,$DN134-SUMPRODUCT((($BR134:$CC134&gt;BW134)+($BR134:$CC134=BW134)*($AT$2:$BE$2&lt;AY$2))*$DB134:$DM134))),2))</f>
        <v/>
      </c>
      <c r="AZ134">
        <f>IF(AN134&lt;=0,0,ROUND(CV134+MIN(DH134,MAX(0,$DN134-SUMPRODUCT((($BR134:$CC134&gt;BX134)+($BR134:$CC134=BX134)*($AT$2:$BE$2&lt;AZ$2))*$DB134:$DM134))),2))</f>
        <v/>
      </c>
      <c r="BA134">
        <f>IF(AO134&lt;=0,0,ROUND(CW134+MIN(DI134,MAX(0,$DN134-SUMPRODUCT((($BR134:$CC134&gt;BY134)+($BR134:$CC134=BY134)*($AT$2:$BE$2&lt;BA$2))*$DB134:$DM134))),2))</f>
        <v/>
      </c>
      <c r="BB134">
        <f>IF(AP134&lt;=0,0,ROUND(CX134+MIN(DJ134,MAX(0,$DN134-SUMPRODUCT((($BR134:$CC134&gt;BZ134)+($BR134:$CC134=BZ134)*($AT$2:$BE$2&lt;BB$2))*$DB134:$DM134))),2))</f>
        <v/>
      </c>
      <c r="BC134">
        <f>IF(AQ134&lt;=0,0,ROUND(CY134+MIN(DK134,MAX(0,$DN134-SUMPRODUCT((($BR134:$CC134&gt;CA134)+($BR134:$CC134=CA134)*($AT$2:$BE$2&lt;BC$2))*$DB134:$DM134))),2))</f>
        <v/>
      </c>
      <c r="BD134">
        <f>IF(AR134&lt;=0,0,ROUND(CZ134+MIN(DL134,MAX(0,$DN134-SUMPRODUCT((($BR134:$CC134&gt;CB134)+($BR134:$CC134=CB134)*($AT$2:$BE$2&lt;BD$2))*$DB134:$DM134))),2))</f>
        <v/>
      </c>
      <c r="BE134">
        <f>IF(AS134&lt;=0,0,ROUND(DA134+MIN(DM134,MAX(0,$DN134-SUMPRODUCT((($BR134:$CC134&gt;CC134)+($BR134:$CC134=CC134)*($AT$2:$BE$2&lt;BE$2))*$DB134:$DM134))),2))</f>
        <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c r="BR134">
        <f>ROUND(IF($A134&lt;=Debts!$M$5,Debts!$X$5,Debts!$Y$5)*100000,0)*1000000+ROUND(Debts!$Y$5*100000,0)</f>
        <v/>
      </c>
      <c r="BS134">
        <f>ROUND(IF($A134&lt;=Debts!$M$6,Debts!$X$6,Debts!$Y$6)*100000,0)*1000000+ROUND(Debts!$Y$6*100000,0)</f>
        <v/>
      </c>
      <c r="BT134">
        <f>ROUND(IF($A134&lt;=Debts!$M$7,Debts!$X$7,Debts!$Y$7)*100000,0)*1000000+ROUND(Debts!$Y$7*100000,0)</f>
        <v/>
      </c>
      <c r="BU134">
        <f>ROUND(IF($A134&lt;=Debts!$M$8,Debts!$X$8,Debts!$Y$8)*100000,0)*1000000+ROUND(Debts!$Y$8*100000,0)</f>
        <v/>
      </c>
      <c r="BV134">
        <f>ROUND(IF($A134&lt;=Debts!$M$9,Debts!$X$9,Debts!$Y$9)*100000,0)*1000000+ROUND(Debts!$Y$9*100000,0)</f>
        <v/>
      </c>
      <c r="BW134">
        <f>ROUND(IF($A134&lt;=Debts!$M$10,Debts!$X$10,Debts!$Y$10)*100000,0)*1000000+ROUND(Debts!$Y$10*100000,0)</f>
        <v/>
      </c>
      <c r="BX134">
        <f>ROUND(IF($A134&lt;=Debts!$M$11,Debts!$X$11,Debts!$Y$11)*100000,0)*1000000+ROUND(Debts!$Y$11*100000,0)</f>
        <v/>
      </c>
      <c r="BY134">
        <f>ROUND(IF($A134&lt;=Debts!$M$12,Debts!$X$12,Debts!$Y$12)*100000,0)*1000000+ROUND(Debts!$Y$12*100000,0)</f>
        <v/>
      </c>
      <c r="BZ134">
        <f>ROUND(IF($A134&lt;=Debts!$M$13,Debts!$X$13,Debts!$Y$13)*100000,0)*1000000+ROUND(Debts!$Y$13*100000,0)</f>
        <v/>
      </c>
      <c r="CA134">
        <f>ROUND(IF($A134&lt;=Debts!$M$14,Debts!$X$14,Debts!$Y$14)*100000,0)*1000000+ROUND(Debts!$Y$14*100000,0)</f>
        <v/>
      </c>
      <c r="CB134">
        <f>ROUND(IF($A134&lt;=Debts!$M$15,Debts!$X$15,Debts!$Y$15)*100000,0)*1000000+ROUND(Debts!$Y$15*100000,0)</f>
        <v/>
      </c>
      <c r="CC134">
        <f>ROUND(IF($A134&lt;=Debts!$M$16,Debts!$X$16,Debts!$Y$16)*100000,0)*1000000+ROUND(Debts!$Y$16*100000,0)</f>
        <v/>
      </c>
      <c r="CD134">
        <f>IF(OR(AH134&lt;=0,Debts!$AC$5=0,$A134&gt;Debts!$M$5),0,MIN(AH134,MAX(0,ROUNDUP(IF(Debts!$X$5=0,(BF133+J134)/(Debts!$M$5-$A134+1),BF133*(Debts!$X$5/12)/(1-(1+Debts!$X$5/12)^(-(Debts!$M$5-$A134+1)))),2)-V134)))</f>
        <v/>
      </c>
      <c r="CE134">
        <f>IF(OR(AI134&lt;=0,Debts!$AC$6=0,$A134&gt;Debts!$M$6),0,MIN(AI134,MAX(0,ROUNDUP(IF(Debts!$X$6=0,(BG133+K134)/(Debts!$M$6-$A134+1),BG133*(Debts!$X$6/12)/(1-(1+Debts!$X$6/12)^(-(Debts!$M$6-$A134+1)))),2)-W134)))</f>
        <v/>
      </c>
      <c r="CF134">
        <f>IF(OR(AJ134&lt;=0,Debts!$AC$7=0,$A134&gt;Debts!$M$7),0,MIN(AJ134,MAX(0,ROUNDUP(IF(Debts!$X$7=0,(BH133+L134)/(Debts!$M$7-$A134+1),BH133*(Debts!$X$7/12)/(1-(1+Debts!$X$7/12)^(-(Debts!$M$7-$A134+1)))),2)-X134)))</f>
        <v/>
      </c>
      <c r="CG134">
        <f>IF(OR(AK134&lt;=0,Debts!$AC$8=0,$A134&gt;Debts!$M$8),0,MIN(AK134,MAX(0,ROUNDUP(IF(Debts!$X$8=0,(BI133+M134)/(Debts!$M$8-$A134+1),BI133*(Debts!$X$8/12)/(1-(1+Debts!$X$8/12)^(-(Debts!$M$8-$A134+1)))),2)-Y134)))</f>
        <v/>
      </c>
      <c r="CH134">
        <f>IF(OR(AL134&lt;=0,Debts!$AC$9=0,$A134&gt;Debts!$M$9),0,MIN(AL134,MAX(0,ROUNDUP(IF(Debts!$X$9=0,(BJ133+N134)/(Debts!$M$9-$A134+1),BJ133*(Debts!$X$9/12)/(1-(1+Debts!$X$9/12)^(-(Debts!$M$9-$A134+1)))),2)-Z134)))</f>
        <v/>
      </c>
      <c r="CI134">
        <f>IF(OR(AM134&lt;=0,Debts!$AC$10=0,$A134&gt;Debts!$M$10),0,MIN(AM134,MAX(0,ROUNDUP(IF(Debts!$X$10=0,(BK133+O134)/(Debts!$M$10-$A134+1),BK133*(Debts!$X$10/12)/(1-(1+Debts!$X$10/12)^(-(Debts!$M$10-$A134+1)))),2)-AA134)))</f>
        <v/>
      </c>
      <c r="CJ134">
        <f>IF(OR(AN134&lt;=0,Debts!$AC$11=0,$A134&gt;Debts!$M$11),0,MIN(AN134,MAX(0,ROUNDUP(IF(Debts!$X$11=0,(BL133+P134)/(Debts!$M$11-$A134+1),BL133*(Debts!$X$11/12)/(1-(1+Debts!$X$11/12)^(-(Debts!$M$11-$A134+1)))),2)-AB134)))</f>
        <v/>
      </c>
      <c r="CK134">
        <f>IF(OR(AO134&lt;=0,Debts!$AC$12=0,$A134&gt;Debts!$M$12),0,MIN(AO134,MAX(0,ROUNDUP(IF(Debts!$X$12=0,(BM133+Q134)/(Debts!$M$12-$A134+1),BM133*(Debts!$X$12/12)/(1-(1+Debts!$X$12/12)^(-(Debts!$M$12-$A134+1)))),2)-AC134)))</f>
        <v/>
      </c>
      <c r="CL134">
        <f>IF(OR(AP134&lt;=0,Debts!$AC$13=0,$A134&gt;Debts!$M$13),0,MIN(AP134,MAX(0,ROUNDUP(IF(Debts!$X$13=0,(BN133+R134)/(Debts!$M$13-$A134+1),BN133*(Debts!$X$13/12)/(1-(1+Debts!$X$13/12)^(-(Debts!$M$13-$A134+1)))),2)-AD134)))</f>
        <v/>
      </c>
      <c r="CM134">
        <f>IF(OR(AQ134&lt;=0,Debts!$AC$14=0,$A134&gt;Debts!$M$14),0,MIN(AQ134,MAX(0,ROUNDUP(IF(Debts!$X$14=0,(BO133+S134)/(Debts!$M$14-$A134+1),BO133*(Debts!$X$14/12)/(1-(1+Debts!$X$14/12)^(-(Debts!$M$14-$A134+1)))),2)-AE134)))</f>
        <v/>
      </c>
      <c r="CN134">
        <f>IF(OR(AR134&lt;=0,Debts!$AC$15=0,$A134&gt;Debts!$M$15),0,MIN(AR134,MAX(0,ROUNDUP(IF(Debts!$X$15=0,(BP133+T134)/(Debts!$M$15-$A134+1),BP133*(Debts!$X$15/12)/(1-(1+Debts!$X$15/12)^(-(Debts!$M$15-$A134+1)))),2)-AF134)))</f>
        <v/>
      </c>
      <c r="CO134">
        <f>IF(OR(AS134&lt;=0,Debts!$AC$16=0,$A134&gt;Debts!$M$16),0,MIN(AS134,MAX(0,ROUNDUP(IF(Debts!$X$16=0,(BQ133+U134)/(Debts!$M$16-$A134+1),BQ133*(Debts!$X$16/12)/(1-(1+Debts!$X$16/12)^(-(Debts!$M$16-$A134+1)))),2)-AG134)))</f>
        <v/>
      </c>
      <c r="CP134">
        <f>IF(CD134&lt;=0,0,ROUND(MIN(CD134,MAX(0,$F134-SUMPRODUCT(($AT$3:$BE$3&lt;AT$3)*$CD134:$CO134))),2))</f>
        <v/>
      </c>
      <c r="CQ134">
        <f>IF(CE134&lt;=0,0,ROUND(MIN(CE134,MAX(0,$F134-SUMPRODUCT(($AT$3:$BE$3&lt;AU$3)*$CD134:$CO134))),2))</f>
        <v/>
      </c>
      <c r="CR134">
        <f>IF(CF134&lt;=0,0,ROUND(MIN(CF134,MAX(0,$F134-SUMPRODUCT(($AT$3:$BE$3&lt;AV$3)*$CD134:$CO134))),2))</f>
        <v/>
      </c>
      <c r="CS134">
        <f>IF(CG134&lt;=0,0,ROUND(MIN(CG134,MAX(0,$F134-SUMPRODUCT(($AT$3:$BE$3&lt;AW$3)*$CD134:$CO134))),2))</f>
        <v/>
      </c>
      <c r="CT134">
        <f>IF(CH134&lt;=0,0,ROUND(MIN(CH134,MAX(0,$F134-SUMPRODUCT(($AT$3:$BE$3&lt;AX$3)*$CD134:$CO134))),2))</f>
        <v/>
      </c>
      <c r="CU134">
        <f>IF(CI134&lt;=0,0,ROUND(MIN(CI134,MAX(0,$F134-SUMPRODUCT(($AT$3:$BE$3&lt;AY$3)*$CD134:$CO134))),2))</f>
        <v/>
      </c>
      <c r="CV134">
        <f>IF(CJ134&lt;=0,0,ROUND(MIN(CJ134,MAX(0,$F134-SUMPRODUCT(($AT$3:$BE$3&lt;AZ$3)*$CD134:$CO134))),2))</f>
        <v/>
      </c>
      <c r="CW134">
        <f>IF(CK134&lt;=0,0,ROUND(MIN(CK134,MAX(0,$F134-SUMPRODUCT(($AT$3:$BE$3&lt;BA$3)*$CD134:$CO134))),2))</f>
        <v/>
      </c>
      <c r="CX134">
        <f>IF(CL134&lt;=0,0,ROUND(MIN(CL134,MAX(0,$F134-SUMPRODUCT(($AT$3:$BE$3&lt;BB$3)*$CD134:$CO134))),2))</f>
        <v/>
      </c>
      <c r="CY134">
        <f>IF(CM134&lt;=0,0,ROUND(MIN(CM134,MAX(0,$F134-SUMPRODUCT(($AT$3:$BE$3&lt;BC$3)*$CD134:$CO134))),2))</f>
        <v/>
      </c>
      <c r="CZ134">
        <f>IF(CN134&lt;=0,0,ROUND(MIN(CN134,MAX(0,$F134-SUMPRODUCT(($AT$3:$BE$3&lt;BD$3)*$CD134:$CO134))),2))</f>
        <v/>
      </c>
      <c r="DA134">
        <f>IF(CO134&lt;=0,0,ROUND(MIN(CO134,MAX(0,$F134-SUMPRODUCT(($AT$3:$BE$3&lt;BE$3)*$CD134:$CO134))),2))</f>
        <v/>
      </c>
      <c r="DB134">
        <f>ROUND(AH134-CP134,2)</f>
        <v/>
      </c>
      <c r="DC134">
        <f>ROUND(AI134-CQ134,2)</f>
        <v/>
      </c>
      <c r="DD134">
        <f>ROUND(AJ134-CR134,2)</f>
        <v/>
      </c>
      <c r="DE134">
        <f>ROUND(AK134-CS134,2)</f>
        <v/>
      </c>
      <c r="DF134">
        <f>ROUND(AL134-CT134,2)</f>
        <v/>
      </c>
      <c r="DG134">
        <f>ROUND(AM134-CU134,2)</f>
        <v/>
      </c>
      <c r="DH134">
        <f>ROUND(AN134-CV134,2)</f>
        <v/>
      </c>
      <c r="DI134">
        <f>ROUND(AO134-CW134,2)</f>
        <v/>
      </c>
      <c r="DJ134">
        <f>ROUND(AP134-CX134,2)</f>
        <v/>
      </c>
      <c r="DK134">
        <f>ROUND(AQ134-CY134,2)</f>
        <v/>
      </c>
      <c r="DL134">
        <f>ROUND(AR134-CZ134,2)</f>
        <v/>
      </c>
      <c r="DM134">
        <f>ROUND(AS134-DA134,2)</f>
        <v/>
      </c>
      <c r="DN134">
        <f>MAX(0,ROUND($F134-SUM(CP134:DA134),2))</f>
        <v/>
      </c>
    </row>
    <row r="135">
      <c r="A135" t="n">
        <v>130</v>
      </c>
      <c r="B135" s="29">
        <f>Months!B135</f>
        <v/>
      </c>
      <c r="C135">
        <f>Months!C135</f>
        <v/>
      </c>
      <c r="D135">
        <f>Months!D135</f>
        <v/>
      </c>
      <c r="E135">
        <f>SUM(V135:AG135)</f>
        <v/>
      </c>
      <c r="F135">
        <f>MAX(0,ROUND(C135+D135-E135,2))</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f>IF(AH135&lt;=0,0,ROUND(CP135+MIN(DB135,MAX(0,$DN135-SUMPRODUCT((($BR135:$CC135&gt;BR135)+($BR135:$CC135=BR135)*($AT$2:$BE$2&lt;AT$2))*$DB135:$DM135))),2))</f>
        <v/>
      </c>
      <c r="AU135">
        <f>IF(AI135&lt;=0,0,ROUND(CQ135+MIN(DC135,MAX(0,$DN135-SUMPRODUCT((($BR135:$CC135&gt;BS135)+($BR135:$CC135=BS135)*($AT$2:$BE$2&lt;AU$2))*$DB135:$DM135))),2))</f>
        <v/>
      </c>
      <c r="AV135">
        <f>IF(AJ135&lt;=0,0,ROUND(CR135+MIN(DD135,MAX(0,$DN135-SUMPRODUCT((($BR135:$CC135&gt;BT135)+($BR135:$CC135=BT135)*($AT$2:$BE$2&lt;AV$2))*$DB135:$DM135))),2))</f>
        <v/>
      </c>
      <c r="AW135">
        <f>IF(AK135&lt;=0,0,ROUND(CS135+MIN(DE135,MAX(0,$DN135-SUMPRODUCT((($BR135:$CC135&gt;BU135)+($BR135:$CC135=BU135)*($AT$2:$BE$2&lt;AW$2))*$DB135:$DM135))),2))</f>
        <v/>
      </c>
      <c r="AX135">
        <f>IF(AL135&lt;=0,0,ROUND(CT135+MIN(DF135,MAX(0,$DN135-SUMPRODUCT((($BR135:$CC135&gt;BV135)+($BR135:$CC135=BV135)*($AT$2:$BE$2&lt;AX$2))*$DB135:$DM135))),2))</f>
        <v/>
      </c>
      <c r="AY135">
        <f>IF(AM135&lt;=0,0,ROUND(CU135+MIN(DG135,MAX(0,$DN135-SUMPRODUCT((($BR135:$CC135&gt;BW135)+($BR135:$CC135=BW135)*($AT$2:$BE$2&lt;AY$2))*$DB135:$DM135))),2))</f>
        <v/>
      </c>
      <c r="AZ135">
        <f>IF(AN135&lt;=0,0,ROUND(CV135+MIN(DH135,MAX(0,$DN135-SUMPRODUCT((($BR135:$CC135&gt;BX135)+($BR135:$CC135=BX135)*($AT$2:$BE$2&lt;AZ$2))*$DB135:$DM135))),2))</f>
        <v/>
      </c>
      <c r="BA135">
        <f>IF(AO135&lt;=0,0,ROUND(CW135+MIN(DI135,MAX(0,$DN135-SUMPRODUCT((($BR135:$CC135&gt;BY135)+($BR135:$CC135=BY135)*($AT$2:$BE$2&lt;BA$2))*$DB135:$DM135))),2))</f>
        <v/>
      </c>
      <c r="BB135">
        <f>IF(AP135&lt;=0,0,ROUND(CX135+MIN(DJ135,MAX(0,$DN135-SUMPRODUCT((($BR135:$CC135&gt;BZ135)+($BR135:$CC135=BZ135)*($AT$2:$BE$2&lt;BB$2))*$DB135:$DM135))),2))</f>
        <v/>
      </c>
      <c r="BC135">
        <f>IF(AQ135&lt;=0,0,ROUND(CY135+MIN(DK135,MAX(0,$DN135-SUMPRODUCT((($BR135:$CC135&gt;CA135)+($BR135:$CC135=CA135)*($AT$2:$BE$2&lt;BC$2))*$DB135:$DM135))),2))</f>
        <v/>
      </c>
      <c r="BD135">
        <f>IF(AR135&lt;=0,0,ROUND(CZ135+MIN(DL135,MAX(0,$DN135-SUMPRODUCT((($BR135:$CC135&gt;CB135)+($BR135:$CC135=CB135)*($AT$2:$BE$2&lt;BD$2))*$DB135:$DM135))),2))</f>
        <v/>
      </c>
      <c r="BE135">
        <f>IF(AS135&lt;=0,0,ROUND(DA135+MIN(DM135,MAX(0,$DN135-SUMPRODUCT((($BR135:$CC135&gt;CC135)+($BR135:$CC135=CC135)*($AT$2:$BE$2&lt;BE$2))*$DB135:$DM135))),2))</f>
        <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c r="BR135">
        <f>ROUND(IF($A135&lt;=Debts!$M$5,Debts!$X$5,Debts!$Y$5)*100000,0)*1000000+ROUND(Debts!$Y$5*100000,0)</f>
        <v/>
      </c>
      <c r="BS135">
        <f>ROUND(IF($A135&lt;=Debts!$M$6,Debts!$X$6,Debts!$Y$6)*100000,0)*1000000+ROUND(Debts!$Y$6*100000,0)</f>
        <v/>
      </c>
      <c r="BT135">
        <f>ROUND(IF($A135&lt;=Debts!$M$7,Debts!$X$7,Debts!$Y$7)*100000,0)*1000000+ROUND(Debts!$Y$7*100000,0)</f>
        <v/>
      </c>
      <c r="BU135">
        <f>ROUND(IF($A135&lt;=Debts!$M$8,Debts!$X$8,Debts!$Y$8)*100000,0)*1000000+ROUND(Debts!$Y$8*100000,0)</f>
        <v/>
      </c>
      <c r="BV135">
        <f>ROUND(IF($A135&lt;=Debts!$M$9,Debts!$X$9,Debts!$Y$9)*100000,0)*1000000+ROUND(Debts!$Y$9*100000,0)</f>
        <v/>
      </c>
      <c r="BW135">
        <f>ROUND(IF($A135&lt;=Debts!$M$10,Debts!$X$10,Debts!$Y$10)*100000,0)*1000000+ROUND(Debts!$Y$10*100000,0)</f>
        <v/>
      </c>
      <c r="BX135">
        <f>ROUND(IF($A135&lt;=Debts!$M$11,Debts!$X$11,Debts!$Y$11)*100000,0)*1000000+ROUND(Debts!$Y$11*100000,0)</f>
        <v/>
      </c>
      <c r="BY135">
        <f>ROUND(IF($A135&lt;=Debts!$M$12,Debts!$X$12,Debts!$Y$12)*100000,0)*1000000+ROUND(Debts!$Y$12*100000,0)</f>
        <v/>
      </c>
      <c r="BZ135">
        <f>ROUND(IF($A135&lt;=Debts!$M$13,Debts!$X$13,Debts!$Y$13)*100000,0)*1000000+ROUND(Debts!$Y$13*100000,0)</f>
        <v/>
      </c>
      <c r="CA135">
        <f>ROUND(IF($A135&lt;=Debts!$M$14,Debts!$X$14,Debts!$Y$14)*100000,0)*1000000+ROUND(Debts!$Y$14*100000,0)</f>
        <v/>
      </c>
      <c r="CB135">
        <f>ROUND(IF($A135&lt;=Debts!$M$15,Debts!$X$15,Debts!$Y$15)*100000,0)*1000000+ROUND(Debts!$Y$15*100000,0)</f>
        <v/>
      </c>
      <c r="CC135">
        <f>ROUND(IF($A135&lt;=Debts!$M$16,Debts!$X$16,Debts!$Y$16)*100000,0)*1000000+ROUND(Debts!$Y$16*100000,0)</f>
        <v/>
      </c>
      <c r="CD135">
        <f>IF(OR(AH135&lt;=0,Debts!$AC$5=0,$A135&gt;Debts!$M$5),0,MIN(AH135,MAX(0,ROUNDUP(IF(Debts!$X$5=0,(BF134+J135)/(Debts!$M$5-$A135+1),BF134*(Debts!$X$5/12)/(1-(1+Debts!$X$5/12)^(-(Debts!$M$5-$A135+1)))),2)-V135)))</f>
        <v/>
      </c>
      <c r="CE135">
        <f>IF(OR(AI135&lt;=0,Debts!$AC$6=0,$A135&gt;Debts!$M$6),0,MIN(AI135,MAX(0,ROUNDUP(IF(Debts!$X$6=0,(BG134+K135)/(Debts!$M$6-$A135+1),BG134*(Debts!$X$6/12)/(1-(1+Debts!$X$6/12)^(-(Debts!$M$6-$A135+1)))),2)-W135)))</f>
        <v/>
      </c>
      <c r="CF135">
        <f>IF(OR(AJ135&lt;=0,Debts!$AC$7=0,$A135&gt;Debts!$M$7),0,MIN(AJ135,MAX(0,ROUNDUP(IF(Debts!$X$7=0,(BH134+L135)/(Debts!$M$7-$A135+1),BH134*(Debts!$X$7/12)/(1-(1+Debts!$X$7/12)^(-(Debts!$M$7-$A135+1)))),2)-X135)))</f>
        <v/>
      </c>
      <c r="CG135">
        <f>IF(OR(AK135&lt;=0,Debts!$AC$8=0,$A135&gt;Debts!$M$8),0,MIN(AK135,MAX(0,ROUNDUP(IF(Debts!$X$8=0,(BI134+M135)/(Debts!$M$8-$A135+1),BI134*(Debts!$X$8/12)/(1-(1+Debts!$X$8/12)^(-(Debts!$M$8-$A135+1)))),2)-Y135)))</f>
        <v/>
      </c>
      <c r="CH135">
        <f>IF(OR(AL135&lt;=0,Debts!$AC$9=0,$A135&gt;Debts!$M$9),0,MIN(AL135,MAX(0,ROUNDUP(IF(Debts!$X$9=0,(BJ134+N135)/(Debts!$M$9-$A135+1),BJ134*(Debts!$X$9/12)/(1-(1+Debts!$X$9/12)^(-(Debts!$M$9-$A135+1)))),2)-Z135)))</f>
        <v/>
      </c>
      <c r="CI135">
        <f>IF(OR(AM135&lt;=0,Debts!$AC$10=0,$A135&gt;Debts!$M$10),0,MIN(AM135,MAX(0,ROUNDUP(IF(Debts!$X$10=0,(BK134+O135)/(Debts!$M$10-$A135+1),BK134*(Debts!$X$10/12)/(1-(1+Debts!$X$10/12)^(-(Debts!$M$10-$A135+1)))),2)-AA135)))</f>
        <v/>
      </c>
      <c r="CJ135">
        <f>IF(OR(AN135&lt;=0,Debts!$AC$11=0,$A135&gt;Debts!$M$11),0,MIN(AN135,MAX(0,ROUNDUP(IF(Debts!$X$11=0,(BL134+P135)/(Debts!$M$11-$A135+1),BL134*(Debts!$X$11/12)/(1-(1+Debts!$X$11/12)^(-(Debts!$M$11-$A135+1)))),2)-AB135)))</f>
        <v/>
      </c>
      <c r="CK135">
        <f>IF(OR(AO135&lt;=0,Debts!$AC$12=0,$A135&gt;Debts!$M$12),0,MIN(AO135,MAX(0,ROUNDUP(IF(Debts!$X$12=0,(BM134+Q135)/(Debts!$M$12-$A135+1),BM134*(Debts!$X$12/12)/(1-(1+Debts!$X$12/12)^(-(Debts!$M$12-$A135+1)))),2)-AC135)))</f>
        <v/>
      </c>
      <c r="CL135">
        <f>IF(OR(AP135&lt;=0,Debts!$AC$13=0,$A135&gt;Debts!$M$13),0,MIN(AP135,MAX(0,ROUNDUP(IF(Debts!$X$13=0,(BN134+R135)/(Debts!$M$13-$A135+1),BN134*(Debts!$X$13/12)/(1-(1+Debts!$X$13/12)^(-(Debts!$M$13-$A135+1)))),2)-AD135)))</f>
        <v/>
      </c>
      <c r="CM135">
        <f>IF(OR(AQ135&lt;=0,Debts!$AC$14=0,$A135&gt;Debts!$M$14),0,MIN(AQ135,MAX(0,ROUNDUP(IF(Debts!$X$14=0,(BO134+S135)/(Debts!$M$14-$A135+1),BO134*(Debts!$X$14/12)/(1-(1+Debts!$X$14/12)^(-(Debts!$M$14-$A135+1)))),2)-AE135)))</f>
        <v/>
      </c>
      <c r="CN135">
        <f>IF(OR(AR135&lt;=0,Debts!$AC$15=0,$A135&gt;Debts!$M$15),0,MIN(AR135,MAX(0,ROUNDUP(IF(Debts!$X$15=0,(BP134+T135)/(Debts!$M$15-$A135+1),BP134*(Debts!$X$15/12)/(1-(1+Debts!$X$15/12)^(-(Debts!$M$15-$A135+1)))),2)-AF135)))</f>
        <v/>
      </c>
      <c r="CO135">
        <f>IF(OR(AS135&lt;=0,Debts!$AC$16=0,$A135&gt;Debts!$M$16),0,MIN(AS135,MAX(0,ROUNDUP(IF(Debts!$X$16=0,(BQ134+U135)/(Debts!$M$16-$A135+1),BQ134*(Debts!$X$16/12)/(1-(1+Debts!$X$16/12)^(-(Debts!$M$16-$A135+1)))),2)-AG135)))</f>
        <v/>
      </c>
      <c r="CP135">
        <f>IF(CD135&lt;=0,0,ROUND(MIN(CD135,MAX(0,$F135-SUMPRODUCT(($AT$3:$BE$3&lt;AT$3)*$CD135:$CO135))),2))</f>
        <v/>
      </c>
      <c r="CQ135">
        <f>IF(CE135&lt;=0,0,ROUND(MIN(CE135,MAX(0,$F135-SUMPRODUCT(($AT$3:$BE$3&lt;AU$3)*$CD135:$CO135))),2))</f>
        <v/>
      </c>
      <c r="CR135">
        <f>IF(CF135&lt;=0,0,ROUND(MIN(CF135,MAX(0,$F135-SUMPRODUCT(($AT$3:$BE$3&lt;AV$3)*$CD135:$CO135))),2))</f>
        <v/>
      </c>
      <c r="CS135">
        <f>IF(CG135&lt;=0,0,ROUND(MIN(CG135,MAX(0,$F135-SUMPRODUCT(($AT$3:$BE$3&lt;AW$3)*$CD135:$CO135))),2))</f>
        <v/>
      </c>
      <c r="CT135">
        <f>IF(CH135&lt;=0,0,ROUND(MIN(CH135,MAX(0,$F135-SUMPRODUCT(($AT$3:$BE$3&lt;AX$3)*$CD135:$CO135))),2))</f>
        <v/>
      </c>
      <c r="CU135">
        <f>IF(CI135&lt;=0,0,ROUND(MIN(CI135,MAX(0,$F135-SUMPRODUCT(($AT$3:$BE$3&lt;AY$3)*$CD135:$CO135))),2))</f>
        <v/>
      </c>
      <c r="CV135">
        <f>IF(CJ135&lt;=0,0,ROUND(MIN(CJ135,MAX(0,$F135-SUMPRODUCT(($AT$3:$BE$3&lt;AZ$3)*$CD135:$CO135))),2))</f>
        <v/>
      </c>
      <c r="CW135">
        <f>IF(CK135&lt;=0,0,ROUND(MIN(CK135,MAX(0,$F135-SUMPRODUCT(($AT$3:$BE$3&lt;BA$3)*$CD135:$CO135))),2))</f>
        <v/>
      </c>
      <c r="CX135">
        <f>IF(CL135&lt;=0,0,ROUND(MIN(CL135,MAX(0,$F135-SUMPRODUCT(($AT$3:$BE$3&lt;BB$3)*$CD135:$CO135))),2))</f>
        <v/>
      </c>
      <c r="CY135">
        <f>IF(CM135&lt;=0,0,ROUND(MIN(CM135,MAX(0,$F135-SUMPRODUCT(($AT$3:$BE$3&lt;BC$3)*$CD135:$CO135))),2))</f>
        <v/>
      </c>
      <c r="CZ135">
        <f>IF(CN135&lt;=0,0,ROUND(MIN(CN135,MAX(0,$F135-SUMPRODUCT(($AT$3:$BE$3&lt;BD$3)*$CD135:$CO135))),2))</f>
        <v/>
      </c>
      <c r="DA135">
        <f>IF(CO135&lt;=0,0,ROUND(MIN(CO135,MAX(0,$F135-SUMPRODUCT(($AT$3:$BE$3&lt;BE$3)*$CD135:$CO135))),2))</f>
        <v/>
      </c>
      <c r="DB135">
        <f>ROUND(AH135-CP135,2)</f>
        <v/>
      </c>
      <c r="DC135">
        <f>ROUND(AI135-CQ135,2)</f>
        <v/>
      </c>
      <c r="DD135">
        <f>ROUND(AJ135-CR135,2)</f>
        <v/>
      </c>
      <c r="DE135">
        <f>ROUND(AK135-CS135,2)</f>
        <v/>
      </c>
      <c r="DF135">
        <f>ROUND(AL135-CT135,2)</f>
        <v/>
      </c>
      <c r="DG135">
        <f>ROUND(AM135-CU135,2)</f>
        <v/>
      </c>
      <c r="DH135">
        <f>ROUND(AN135-CV135,2)</f>
        <v/>
      </c>
      <c r="DI135">
        <f>ROUND(AO135-CW135,2)</f>
        <v/>
      </c>
      <c r="DJ135">
        <f>ROUND(AP135-CX135,2)</f>
        <v/>
      </c>
      <c r="DK135">
        <f>ROUND(AQ135-CY135,2)</f>
        <v/>
      </c>
      <c r="DL135">
        <f>ROUND(AR135-CZ135,2)</f>
        <v/>
      </c>
      <c r="DM135">
        <f>ROUND(AS135-DA135,2)</f>
        <v/>
      </c>
      <c r="DN135">
        <f>MAX(0,ROUND($F135-SUM(CP135:DA135),2))</f>
        <v/>
      </c>
    </row>
    <row r="136">
      <c r="A136" t="n">
        <v>131</v>
      </c>
      <c r="B136" s="29">
        <f>Months!B136</f>
        <v/>
      </c>
      <c r="C136">
        <f>Months!C136</f>
        <v/>
      </c>
      <c r="D136">
        <f>Months!D136</f>
        <v/>
      </c>
      <c r="E136">
        <f>SUM(V136:AG136)</f>
        <v/>
      </c>
      <c r="F136">
        <f>MAX(0,ROUND(C136+D136-E136,2))</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f>IF(AH136&lt;=0,0,ROUND(CP136+MIN(DB136,MAX(0,$DN136-SUMPRODUCT((($BR136:$CC136&gt;BR136)+($BR136:$CC136=BR136)*($AT$2:$BE$2&lt;AT$2))*$DB136:$DM136))),2))</f>
        <v/>
      </c>
      <c r="AU136">
        <f>IF(AI136&lt;=0,0,ROUND(CQ136+MIN(DC136,MAX(0,$DN136-SUMPRODUCT((($BR136:$CC136&gt;BS136)+($BR136:$CC136=BS136)*($AT$2:$BE$2&lt;AU$2))*$DB136:$DM136))),2))</f>
        <v/>
      </c>
      <c r="AV136">
        <f>IF(AJ136&lt;=0,0,ROUND(CR136+MIN(DD136,MAX(0,$DN136-SUMPRODUCT((($BR136:$CC136&gt;BT136)+($BR136:$CC136=BT136)*($AT$2:$BE$2&lt;AV$2))*$DB136:$DM136))),2))</f>
        <v/>
      </c>
      <c r="AW136">
        <f>IF(AK136&lt;=0,0,ROUND(CS136+MIN(DE136,MAX(0,$DN136-SUMPRODUCT((($BR136:$CC136&gt;BU136)+($BR136:$CC136=BU136)*($AT$2:$BE$2&lt;AW$2))*$DB136:$DM136))),2))</f>
        <v/>
      </c>
      <c r="AX136">
        <f>IF(AL136&lt;=0,0,ROUND(CT136+MIN(DF136,MAX(0,$DN136-SUMPRODUCT((($BR136:$CC136&gt;BV136)+($BR136:$CC136=BV136)*($AT$2:$BE$2&lt;AX$2))*$DB136:$DM136))),2))</f>
        <v/>
      </c>
      <c r="AY136">
        <f>IF(AM136&lt;=0,0,ROUND(CU136+MIN(DG136,MAX(0,$DN136-SUMPRODUCT((($BR136:$CC136&gt;BW136)+($BR136:$CC136=BW136)*($AT$2:$BE$2&lt;AY$2))*$DB136:$DM136))),2))</f>
        <v/>
      </c>
      <c r="AZ136">
        <f>IF(AN136&lt;=0,0,ROUND(CV136+MIN(DH136,MAX(0,$DN136-SUMPRODUCT((($BR136:$CC136&gt;BX136)+($BR136:$CC136=BX136)*($AT$2:$BE$2&lt;AZ$2))*$DB136:$DM136))),2))</f>
        <v/>
      </c>
      <c r="BA136">
        <f>IF(AO136&lt;=0,0,ROUND(CW136+MIN(DI136,MAX(0,$DN136-SUMPRODUCT((($BR136:$CC136&gt;BY136)+($BR136:$CC136=BY136)*($AT$2:$BE$2&lt;BA$2))*$DB136:$DM136))),2))</f>
        <v/>
      </c>
      <c r="BB136">
        <f>IF(AP136&lt;=0,0,ROUND(CX136+MIN(DJ136,MAX(0,$DN136-SUMPRODUCT((($BR136:$CC136&gt;BZ136)+($BR136:$CC136=BZ136)*($AT$2:$BE$2&lt;BB$2))*$DB136:$DM136))),2))</f>
        <v/>
      </c>
      <c r="BC136">
        <f>IF(AQ136&lt;=0,0,ROUND(CY136+MIN(DK136,MAX(0,$DN136-SUMPRODUCT((($BR136:$CC136&gt;CA136)+($BR136:$CC136=CA136)*($AT$2:$BE$2&lt;BC$2))*$DB136:$DM136))),2))</f>
        <v/>
      </c>
      <c r="BD136">
        <f>IF(AR136&lt;=0,0,ROUND(CZ136+MIN(DL136,MAX(0,$DN136-SUMPRODUCT((($BR136:$CC136&gt;CB136)+($BR136:$CC136=CB136)*($AT$2:$BE$2&lt;BD$2))*$DB136:$DM136))),2))</f>
        <v/>
      </c>
      <c r="BE136">
        <f>IF(AS136&lt;=0,0,ROUND(DA136+MIN(DM136,MAX(0,$DN136-SUMPRODUCT((($BR136:$CC136&gt;CC136)+($BR136:$CC136=CC136)*($AT$2:$BE$2&lt;BE$2))*$DB136:$DM136))),2))</f>
        <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c r="BR136">
        <f>ROUND(IF($A136&lt;=Debts!$M$5,Debts!$X$5,Debts!$Y$5)*100000,0)*1000000+ROUND(Debts!$Y$5*100000,0)</f>
        <v/>
      </c>
      <c r="BS136">
        <f>ROUND(IF($A136&lt;=Debts!$M$6,Debts!$X$6,Debts!$Y$6)*100000,0)*1000000+ROUND(Debts!$Y$6*100000,0)</f>
        <v/>
      </c>
      <c r="BT136">
        <f>ROUND(IF($A136&lt;=Debts!$M$7,Debts!$X$7,Debts!$Y$7)*100000,0)*1000000+ROUND(Debts!$Y$7*100000,0)</f>
        <v/>
      </c>
      <c r="BU136">
        <f>ROUND(IF($A136&lt;=Debts!$M$8,Debts!$X$8,Debts!$Y$8)*100000,0)*1000000+ROUND(Debts!$Y$8*100000,0)</f>
        <v/>
      </c>
      <c r="BV136">
        <f>ROUND(IF($A136&lt;=Debts!$M$9,Debts!$X$9,Debts!$Y$9)*100000,0)*1000000+ROUND(Debts!$Y$9*100000,0)</f>
        <v/>
      </c>
      <c r="BW136">
        <f>ROUND(IF($A136&lt;=Debts!$M$10,Debts!$X$10,Debts!$Y$10)*100000,0)*1000000+ROUND(Debts!$Y$10*100000,0)</f>
        <v/>
      </c>
      <c r="BX136">
        <f>ROUND(IF($A136&lt;=Debts!$M$11,Debts!$X$11,Debts!$Y$11)*100000,0)*1000000+ROUND(Debts!$Y$11*100000,0)</f>
        <v/>
      </c>
      <c r="BY136">
        <f>ROUND(IF($A136&lt;=Debts!$M$12,Debts!$X$12,Debts!$Y$12)*100000,0)*1000000+ROUND(Debts!$Y$12*100000,0)</f>
        <v/>
      </c>
      <c r="BZ136">
        <f>ROUND(IF($A136&lt;=Debts!$M$13,Debts!$X$13,Debts!$Y$13)*100000,0)*1000000+ROUND(Debts!$Y$13*100000,0)</f>
        <v/>
      </c>
      <c r="CA136">
        <f>ROUND(IF($A136&lt;=Debts!$M$14,Debts!$X$14,Debts!$Y$14)*100000,0)*1000000+ROUND(Debts!$Y$14*100000,0)</f>
        <v/>
      </c>
      <c r="CB136">
        <f>ROUND(IF($A136&lt;=Debts!$M$15,Debts!$X$15,Debts!$Y$15)*100000,0)*1000000+ROUND(Debts!$Y$15*100000,0)</f>
        <v/>
      </c>
      <c r="CC136">
        <f>ROUND(IF($A136&lt;=Debts!$M$16,Debts!$X$16,Debts!$Y$16)*100000,0)*1000000+ROUND(Debts!$Y$16*100000,0)</f>
        <v/>
      </c>
      <c r="CD136">
        <f>IF(OR(AH136&lt;=0,Debts!$AC$5=0,$A136&gt;Debts!$M$5),0,MIN(AH136,MAX(0,ROUNDUP(IF(Debts!$X$5=0,(BF135+J136)/(Debts!$M$5-$A136+1),BF135*(Debts!$X$5/12)/(1-(1+Debts!$X$5/12)^(-(Debts!$M$5-$A136+1)))),2)-V136)))</f>
        <v/>
      </c>
      <c r="CE136">
        <f>IF(OR(AI136&lt;=0,Debts!$AC$6=0,$A136&gt;Debts!$M$6),0,MIN(AI136,MAX(0,ROUNDUP(IF(Debts!$X$6=0,(BG135+K136)/(Debts!$M$6-$A136+1),BG135*(Debts!$X$6/12)/(1-(1+Debts!$X$6/12)^(-(Debts!$M$6-$A136+1)))),2)-W136)))</f>
        <v/>
      </c>
      <c r="CF136">
        <f>IF(OR(AJ136&lt;=0,Debts!$AC$7=0,$A136&gt;Debts!$M$7),0,MIN(AJ136,MAX(0,ROUNDUP(IF(Debts!$X$7=0,(BH135+L136)/(Debts!$M$7-$A136+1),BH135*(Debts!$X$7/12)/(1-(1+Debts!$X$7/12)^(-(Debts!$M$7-$A136+1)))),2)-X136)))</f>
        <v/>
      </c>
      <c r="CG136">
        <f>IF(OR(AK136&lt;=0,Debts!$AC$8=0,$A136&gt;Debts!$M$8),0,MIN(AK136,MAX(0,ROUNDUP(IF(Debts!$X$8=0,(BI135+M136)/(Debts!$M$8-$A136+1),BI135*(Debts!$X$8/12)/(1-(1+Debts!$X$8/12)^(-(Debts!$M$8-$A136+1)))),2)-Y136)))</f>
        <v/>
      </c>
      <c r="CH136">
        <f>IF(OR(AL136&lt;=0,Debts!$AC$9=0,$A136&gt;Debts!$M$9),0,MIN(AL136,MAX(0,ROUNDUP(IF(Debts!$X$9=0,(BJ135+N136)/(Debts!$M$9-$A136+1),BJ135*(Debts!$X$9/12)/(1-(1+Debts!$X$9/12)^(-(Debts!$M$9-$A136+1)))),2)-Z136)))</f>
        <v/>
      </c>
      <c r="CI136">
        <f>IF(OR(AM136&lt;=0,Debts!$AC$10=0,$A136&gt;Debts!$M$10),0,MIN(AM136,MAX(0,ROUNDUP(IF(Debts!$X$10=0,(BK135+O136)/(Debts!$M$10-$A136+1),BK135*(Debts!$X$10/12)/(1-(1+Debts!$X$10/12)^(-(Debts!$M$10-$A136+1)))),2)-AA136)))</f>
        <v/>
      </c>
      <c r="CJ136">
        <f>IF(OR(AN136&lt;=0,Debts!$AC$11=0,$A136&gt;Debts!$M$11),0,MIN(AN136,MAX(0,ROUNDUP(IF(Debts!$X$11=0,(BL135+P136)/(Debts!$M$11-$A136+1),BL135*(Debts!$X$11/12)/(1-(1+Debts!$X$11/12)^(-(Debts!$M$11-$A136+1)))),2)-AB136)))</f>
        <v/>
      </c>
      <c r="CK136">
        <f>IF(OR(AO136&lt;=0,Debts!$AC$12=0,$A136&gt;Debts!$M$12),0,MIN(AO136,MAX(0,ROUNDUP(IF(Debts!$X$12=0,(BM135+Q136)/(Debts!$M$12-$A136+1),BM135*(Debts!$X$12/12)/(1-(1+Debts!$X$12/12)^(-(Debts!$M$12-$A136+1)))),2)-AC136)))</f>
        <v/>
      </c>
      <c r="CL136">
        <f>IF(OR(AP136&lt;=0,Debts!$AC$13=0,$A136&gt;Debts!$M$13),0,MIN(AP136,MAX(0,ROUNDUP(IF(Debts!$X$13=0,(BN135+R136)/(Debts!$M$13-$A136+1),BN135*(Debts!$X$13/12)/(1-(1+Debts!$X$13/12)^(-(Debts!$M$13-$A136+1)))),2)-AD136)))</f>
        <v/>
      </c>
      <c r="CM136">
        <f>IF(OR(AQ136&lt;=0,Debts!$AC$14=0,$A136&gt;Debts!$M$14),0,MIN(AQ136,MAX(0,ROUNDUP(IF(Debts!$X$14=0,(BO135+S136)/(Debts!$M$14-$A136+1),BO135*(Debts!$X$14/12)/(1-(1+Debts!$X$14/12)^(-(Debts!$M$14-$A136+1)))),2)-AE136)))</f>
        <v/>
      </c>
      <c r="CN136">
        <f>IF(OR(AR136&lt;=0,Debts!$AC$15=0,$A136&gt;Debts!$M$15),0,MIN(AR136,MAX(0,ROUNDUP(IF(Debts!$X$15=0,(BP135+T136)/(Debts!$M$15-$A136+1),BP135*(Debts!$X$15/12)/(1-(1+Debts!$X$15/12)^(-(Debts!$M$15-$A136+1)))),2)-AF136)))</f>
        <v/>
      </c>
      <c r="CO136">
        <f>IF(OR(AS136&lt;=0,Debts!$AC$16=0,$A136&gt;Debts!$M$16),0,MIN(AS136,MAX(0,ROUNDUP(IF(Debts!$X$16=0,(BQ135+U136)/(Debts!$M$16-$A136+1),BQ135*(Debts!$X$16/12)/(1-(1+Debts!$X$16/12)^(-(Debts!$M$16-$A136+1)))),2)-AG136)))</f>
        <v/>
      </c>
      <c r="CP136">
        <f>IF(CD136&lt;=0,0,ROUND(MIN(CD136,MAX(0,$F136-SUMPRODUCT(($AT$3:$BE$3&lt;AT$3)*$CD136:$CO136))),2))</f>
        <v/>
      </c>
      <c r="CQ136">
        <f>IF(CE136&lt;=0,0,ROUND(MIN(CE136,MAX(0,$F136-SUMPRODUCT(($AT$3:$BE$3&lt;AU$3)*$CD136:$CO136))),2))</f>
        <v/>
      </c>
      <c r="CR136">
        <f>IF(CF136&lt;=0,0,ROUND(MIN(CF136,MAX(0,$F136-SUMPRODUCT(($AT$3:$BE$3&lt;AV$3)*$CD136:$CO136))),2))</f>
        <v/>
      </c>
      <c r="CS136">
        <f>IF(CG136&lt;=0,0,ROUND(MIN(CG136,MAX(0,$F136-SUMPRODUCT(($AT$3:$BE$3&lt;AW$3)*$CD136:$CO136))),2))</f>
        <v/>
      </c>
      <c r="CT136">
        <f>IF(CH136&lt;=0,0,ROUND(MIN(CH136,MAX(0,$F136-SUMPRODUCT(($AT$3:$BE$3&lt;AX$3)*$CD136:$CO136))),2))</f>
        <v/>
      </c>
      <c r="CU136">
        <f>IF(CI136&lt;=0,0,ROUND(MIN(CI136,MAX(0,$F136-SUMPRODUCT(($AT$3:$BE$3&lt;AY$3)*$CD136:$CO136))),2))</f>
        <v/>
      </c>
      <c r="CV136">
        <f>IF(CJ136&lt;=0,0,ROUND(MIN(CJ136,MAX(0,$F136-SUMPRODUCT(($AT$3:$BE$3&lt;AZ$3)*$CD136:$CO136))),2))</f>
        <v/>
      </c>
      <c r="CW136">
        <f>IF(CK136&lt;=0,0,ROUND(MIN(CK136,MAX(0,$F136-SUMPRODUCT(($AT$3:$BE$3&lt;BA$3)*$CD136:$CO136))),2))</f>
        <v/>
      </c>
      <c r="CX136">
        <f>IF(CL136&lt;=0,0,ROUND(MIN(CL136,MAX(0,$F136-SUMPRODUCT(($AT$3:$BE$3&lt;BB$3)*$CD136:$CO136))),2))</f>
        <v/>
      </c>
      <c r="CY136">
        <f>IF(CM136&lt;=0,0,ROUND(MIN(CM136,MAX(0,$F136-SUMPRODUCT(($AT$3:$BE$3&lt;BC$3)*$CD136:$CO136))),2))</f>
        <v/>
      </c>
      <c r="CZ136">
        <f>IF(CN136&lt;=0,0,ROUND(MIN(CN136,MAX(0,$F136-SUMPRODUCT(($AT$3:$BE$3&lt;BD$3)*$CD136:$CO136))),2))</f>
        <v/>
      </c>
      <c r="DA136">
        <f>IF(CO136&lt;=0,0,ROUND(MIN(CO136,MAX(0,$F136-SUMPRODUCT(($AT$3:$BE$3&lt;BE$3)*$CD136:$CO136))),2))</f>
        <v/>
      </c>
      <c r="DB136">
        <f>ROUND(AH136-CP136,2)</f>
        <v/>
      </c>
      <c r="DC136">
        <f>ROUND(AI136-CQ136,2)</f>
        <v/>
      </c>
      <c r="DD136">
        <f>ROUND(AJ136-CR136,2)</f>
        <v/>
      </c>
      <c r="DE136">
        <f>ROUND(AK136-CS136,2)</f>
        <v/>
      </c>
      <c r="DF136">
        <f>ROUND(AL136-CT136,2)</f>
        <v/>
      </c>
      <c r="DG136">
        <f>ROUND(AM136-CU136,2)</f>
        <v/>
      </c>
      <c r="DH136">
        <f>ROUND(AN136-CV136,2)</f>
        <v/>
      </c>
      <c r="DI136">
        <f>ROUND(AO136-CW136,2)</f>
        <v/>
      </c>
      <c r="DJ136">
        <f>ROUND(AP136-CX136,2)</f>
        <v/>
      </c>
      <c r="DK136">
        <f>ROUND(AQ136-CY136,2)</f>
        <v/>
      </c>
      <c r="DL136">
        <f>ROUND(AR136-CZ136,2)</f>
        <v/>
      </c>
      <c r="DM136">
        <f>ROUND(AS136-DA136,2)</f>
        <v/>
      </c>
      <c r="DN136">
        <f>MAX(0,ROUND($F136-SUM(CP136:DA136),2))</f>
        <v/>
      </c>
    </row>
    <row r="137">
      <c r="A137" t="n">
        <v>132</v>
      </c>
      <c r="B137" s="29">
        <f>Months!B137</f>
        <v/>
      </c>
      <c r="C137">
        <f>Months!C137</f>
        <v/>
      </c>
      <c r="D137">
        <f>Months!D137</f>
        <v/>
      </c>
      <c r="E137">
        <f>SUM(V137:AG137)</f>
        <v/>
      </c>
      <c r="F137">
        <f>MAX(0,ROUND(C137+D137-E137,2))</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f>IF(AH137&lt;=0,0,ROUND(CP137+MIN(DB137,MAX(0,$DN137-SUMPRODUCT((($BR137:$CC137&gt;BR137)+($BR137:$CC137=BR137)*($AT$2:$BE$2&lt;AT$2))*$DB137:$DM137))),2))</f>
        <v/>
      </c>
      <c r="AU137">
        <f>IF(AI137&lt;=0,0,ROUND(CQ137+MIN(DC137,MAX(0,$DN137-SUMPRODUCT((($BR137:$CC137&gt;BS137)+($BR137:$CC137=BS137)*($AT$2:$BE$2&lt;AU$2))*$DB137:$DM137))),2))</f>
        <v/>
      </c>
      <c r="AV137">
        <f>IF(AJ137&lt;=0,0,ROUND(CR137+MIN(DD137,MAX(0,$DN137-SUMPRODUCT((($BR137:$CC137&gt;BT137)+($BR137:$CC137=BT137)*($AT$2:$BE$2&lt;AV$2))*$DB137:$DM137))),2))</f>
        <v/>
      </c>
      <c r="AW137">
        <f>IF(AK137&lt;=0,0,ROUND(CS137+MIN(DE137,MAX(0,$DN137-SUMPRODUCT((($BR137:$CC137&gt;BU137)+($BR137:$CC137=BU137)*($AT$2:$BE$2&lt;AW$2))*$DB137:$DM137))),2))</f>
        <v/>
      </c>
      <c r="AX137">
        <f>IF(AL137&lt;=0,0,ROUND(CT137+MIN(DF137,MAX(0,$DN137-SUMPRODUCT((($BR137:$CC137&gt;BV137)+($BR137:$CC137=BV137)*($AT$2:$BE$2&lt;AX$2))*$DB137:$DM137))),2))</f>
        <v/>
      </c>
      <c r="AY137">
        <f>IF(AM137&lt;=0,0,ROUND(CU137+MIN(DG137,MAX(0,$DN137-SUMPRODUCT((($BR137:$CC137&gt;BW137)+($BR137:$CC137=BW137)*($AT$2:$BE$2&lt;AY$2))*$DB137:$DM137))),2))</f>
        <v/>
      </c>
      <c r="AZ137">
        <f>IF(AN137&lt;=0,0,ROUND(CV137+MIN(DH137,MAX(0,$DN137-SUMPRODUCT((($BR137:$CC137&gt;BX137)+($BR137:$CC137=BX137)*($AT$2:$BE$2&lt;AZ$2))*$DB137:$DM137))),2))</f>
        <v/>
      </c>
      <c r="BA137">
        <f>IF(AO137&lt;=0,0,ROUND(CW137+MIN(DI137,MAX(0,$DN137-SUMPRODUCT((($BR137:$CC137&gt;BY137)+($BR137:$CC137=BY137)*($AT$2:$BE$2&lt;BA$2))*$DB137:$DM137))),2))</f>
        <v/>
      </c>
      <c r="BB137">
        <f>IF(AP137&lt;=0,0,ROUND(CX137+MIN(DJ137,MAX(0,$DN137-SUMPRODUCT((($BR137:$CC137&gt;BZ137)+($BR137:$CC137=BZ137)*($AT$2:$BE$2&lt;BB$2))*$DB137:$DM137))),2))</f>
        <v/>
      </c>
      <c r="BC137">
        <f>IF(AQ137&lt;=0,0,ROUND(CY137+MIN(DK137,MAX(0,$DN137-SUMPRODUCT((($BR137:$CC137&gt;CA137)+($BR137:$CC137=CA137)*($AT$2:$BE$2&lt;BC$2))*$DB137:$DM137))),2))</f>
        <v/>
      </c>
      <c r="BD137">
        <f>IF(AR137&lt;=0,0,ROUND(CZ137+MIN(DL137,MAX(0,$DN137-SUMPRODUCT((($BR137:$CC137&gt;CB137)+($BR137:$CC137=CB137)*($AT$2:$BE$2&lt;BD$2))*$DB137:$DM137))),2))</f>
        <v/>
      </c>
      <c r="BE137">
        <f>IF(AS137&lt;=0,0,ROUND(DA137+MIN(DM137,MAX(0,$DN137-SUMPRODUCT((($BR137:$CC137&gt;CC137)+($BR137:$CC137=CC137)*($AT$2:$BE$2&lt;BE$2))*$DB137:$DM137))),2))</f>
        <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c r="BR137">
        <f>ROUND(IF($A137&lt;=Debts!$M$5,Debts!$X$5,Debts!$Y$5)*100000,0)*1000000+ROUND(Debts!$Y$5*100000,0)</f>
        <v/>
      </c>
      <c r="BS137">
        <f>ROUND(IF($A137&lt;=Debts!$M$6,Debts!$X$6,Debts!$Y$6)*100000,0)*1000000+ROUND(Debts!$Y$6*100000,0)</f>
        <v/>
      </c>
      <c r="BT137">
        <f>ROUND(IF($A137&lt;=Debts!$M$7,Debts!$X$7,Debts!$Y$7)*100000,0)*1000000+ROUND(Debts!$Y$7*100000,0)</f>
        <v/>
      </c>
      <c r="BU137">
        <f>ROUND(IF($A137&lt;=Debts!$M$8,Debts!$X$8,Debts!$Y$8)*100000,0)*1000000+ROUND(Debts!$Y$8*100000,0)</f>
        <v/>
      </c>
      <c r="BV137">
        <f>ROUND(IF($A137&lt;=Debts!$M$9,Debts!$X$9,Debts!$Y$9)*100000,0)*1000000+ROUND(Debts!$Y$9*100000,0)</f>
        <v/>
      </c>
      <c r="BW137">
        <f>ROUND(IF($A137&lt;=Debts!$M$10,Debts!$X$10,Debts!$Y$10)*100000,0)*1000000+ROUND(Debts!$Y$10*100000,0)</f>
        <v/>
      </c>
      <c r="BX137">
        <f>ROUND(IF($A137&lt;=Debts!$M$11,Debts!$X$11,Debts!$Y$11)*100000,0)*1000000+ROUND(Debts!$Y$11*100000,0)</f>
        <v/>
      </c>
      <c r="BY137">
        <f>ROUND(IF($A137&lt;=Debts!$M$12,Debts!$X$12,Debts!$Y$12)*100000,0)*1000000+ROUND(Debts!$Y$12*100000,0)</f>
        <v/>
      </c>
      <c r="BZ137">
        <f>ROUND(IF($A137&lt;=Debts!$M$13,Debts!$X$13,Debts!$Y$13)*100000,0)*1000000+ROUND(Debts!$Y$13*100000,0)</f>
        <v/>
      </c>
      <c r="CA137">
        <f>ROUND(IF($A137&lt;=Debts!$M$14,Debts!$X$14,Debts!$Y$14)*100000,0)*1000000+ROUND(Debts!$Y$14*100000,0)</f>
        <v/>
      </c>
      <c r="CB137">
        <f>ROUND(IF($A137&lt;=Debts!$M$15,Debts!$X$15,Debts!$Y$15)*100000,0)*1000000+ROUND(Debts!$Y$15*100000,0)</f>
        <v/>
      </c>
      <c r="CC137">
        <f>ROUND(IF($A137&lt;=Debts!$M$16,Debts!$X$16,Debts!$Y$16)*100000,0)*1000000+ROUND(Debts!$Y$16*100000,0)</f>
        <v/>
      </c>
      <c r="CD137">
        <f>IF(OR(AH137&lt;=0,Debts!$AC$5=0,$A137&gt;Debts!$M$5),0,MIN(AH137,MAX(0,ROUNDUP(IF(Debts!$X$5=0,(BF136+J137)/(Debts!$M$5-$A137+1),BF136*(Debts!$X$5/12)/(1-(1+Debts!$X$5/12)^(-(Debts!$M$5-$A137+1)))),2)-V137)))</f>
        <v/>
      </c>
      <c r="CE137">
        <f>IF(OR(AI137&lt;=0,Debts!$AC$6=0,$A137&gt;Debts!$M$6),0,MIN(AI137,MAX(0,ROUNDUP(IF(Debts!$X$6=0,(BG136+K137)/(Debts!$M$6-$A137+1),BG136*(Debts!$X$6/12)/(1-(1+Debts!$X$6/12)^(-(Debts!$M$6-$A137+1)))),2)-W137)))</f>
        <v/>
      </c>
      <c r="CF137">
        <f>IF(OR(AJ137&lt;=0,Debts!$AC$7=0,$A137&gt;Debts!$M$7),0,MIN(AJ137,MAX(0,ROUNDUP(IF(Debts!$X$7=0,(BH136+L137)/(Debts!$M$7-$A137+1),BH136*(Debts!$X$7/12)/(1-(1+Debts!$X$7/12)^(-(Debts!$M$7-$A137+1)))),2)-X137)))</f>
        <v/>
      </c>
      <c r="CG137">
        <f>IF(OR(AK137&lt;=0,Debts!$AC$8=0,$A137&gt;Debts!$M$8),0,MIN(AK137,MAX(0,ROUNDUP(IF(Debts!$X$8=0,(BI136+M137)/(Debts!$M$8-$A137+1),BI136*(Debts!$X$8/12)/(1-(1+Debts!$X$8/12)^(-(Debts!$M$8-$A137+1)))),2)-Y137)))</f>
        <v/>
      </c>
      <c r="CH137">
        <f>IF(OR(AL137&lt;=0,Debts!$AC$9=0,$A137&gt;Debts!$M$9),0,MIN(AL137,MAX(0,ROUNDUP(IF(Debts!$X$9=0,(BJ136+N137)/(Debts!$M$9-$A137+1),BJ136*(Debts!$X$9/12)/(1-(1+Debts!$X$9/12)^(-(Debts!$M$9-$A137+1)))),2)-Z137)))</f>
        <v/>
      </c>
      <c r="CI137">
        <f>IF(OR(AM137&lt;=0,Debts!$AC$10=0,$A137&gt;Debts!$M$10),0,MIN(AM137,MAX(0,ROUNDUP(IF(Debts!$X$10=0,(BK136+O137)/(Debts!$M$10-$A137+1),BK136*(Debts!$X$10/12)/(1-(1+Debts!$X$10/12)^(-(Debts!$M$10-$A137+1)))),2)-AA137)))</f>
        <v/>
      </c>
      <c r="CJ137">
        <f>IF(OR(AN137&lt;=0,Debts!$AC$11=0,$A137&gt;Debts!$M$11),0,MIN(AN137,MAX(0,ROUNDUP(IF(Debts!$X$11=0,(BL136+P137)/(Debts!$M$11-$A137+1),BL136*(Debts!$X$11/12)/(1-(1+Debts!$X$11/12)^(-(Debts!$M$11-$A137+1)))),2)-AB137)))</f>
        <v/>
      </c>
      <c r="CK137">
        <f>IF(OR(AO137&lt;=0,Debts!$AC$12=0,$A137&gt;Debts!$M$12),0,MIN(AO137,MAX(0,ROUNDUP(IF(Debts!$X$12=0,(BM136+Q137)/(Debts!$M$12-$A137+1),BM136*(Debts!$X$12/12)/(1-(1+Debts!$X$12/12)^(-(Debts!$M$12-$A137+1)))),2)-AC137)))</f>
        <v/>
      </c>
      <c r="CL137">
        <f>IF(OR(AP137&lt;=0,Debts!$AC$13=0,$A137&gt;Debts!$M$13),0,MIN(AP137,MAX(0,ROUNDUP(IF(Debts!$X$13=0,(BN136+R137)/(Debts!$M$13-$A137+1),BN136*(Debts!$X$13/12)/(1-(1+Debts!$X$13/12)^(-(Debts!$M$13-$A137+1)))),2)-AD137)))</f>
        <v/>
      </c>
      <c r="CM137">
        <f>IF(OR(AQ137&lt;=0,Debts!$AC$14=0,$A137&gt;Debts!$M$14),0,MIN(AQ137,MAX(0,ROUNDUP(IF(Debts!$X$14=0,(BO136+S137)/(Debts!$M$14-$A137+1),BO136*(Debts!$X$14/12)/(1-(1+Debts!$X$14/12)^(-(Debts!$M$14-$A137+1)))),2)-AE137)))</f>
        <v/>
      </c>
      <c r="CN137">
        <f>IF(OR(AR137&lt;=0,Debts!$AC$15=0,$A137&gt;Debts!$M$15),0,MIN(AR137,MAX(0,ROUNDUP(IF(Debts!$X$15=0,(BP136+T137)/(Debts!$M$15-$A137+1),BP136*(Debts!$X$15/12)/(1-(1+Debts!$X$15/12)^(-(Debts!$M$15-$A137+1)))),2)-AF137)))</f>
        <v/>
      </c>
      <c r="CO137">
        <f>IF(OR(AS137&lt;=0,Debts!$AC$16=0,$A137&gt;Debts!$M$16),0,MIN(AS137,MAX(0,ROUNDUP(IF(Debts!$X$16=0,(BQ136+U137)/(Debts!$M$16-$A137+1),BQ136*(Debts!$X$16/12)/(1-(1+Debts!$X$16/12)^(-(Debts!$M$16-$A137+1)))),2)-AG137)))</f>
        <v/>
      </c>
      <c r="CP137">
        <f>IF(CD137&lt;=0,0,ROUND(MIN(CD137,MAX(0,$F137-SUMPRODUCT(($AT$3:$BE$3&lt;AT$3)*$CD137:$CO137))),2))</f>
        <v/>
      </c>
      <c r="CQ137">
        <f>IF(CE137&lt;=0,0,ROUND(MIN(CE137,MAX(0,$F137-SUMPRODUCT(($AT$3:$BE$3&lt;AU$3)*$CD137:$CO137))),2))</f>
        <v/>
      </c>
      <c r="CR137">
        <f>IF(CF137&lt;=0,0,ROUND(MIN(CF137,MAX(0,$F137-SUMPRODUCT(($AT$3:$BE$3&lt;AV$3)*$CD137:$CO137))),2))</f>
        <v/>
      </c>
      <c r="CS137">
        <f>IF(CG137&lt;=0,0,ROUND(MIN(CG137,MAX(0,$F137-SUMPRODUCT(($AT$3:$BE$3&lt;AW$3)*$CD137:$CO137))),2))</f>
        <v/>
      </c>
      <c r="CT137">
        <f>IF(CH137&lt;=0,0,ROUND(MIN(CH137,MAX(0,$F137-SUMPRODUCT(($AT$3:$BE$3&lt;AX$3)*$CD137:$CO137))),2))</f>
        <v/>
      </c>
      <c r="CU137">
        <f>IF(CI137&lt;=0,0,ROUND(MIN(CI137,MAX(0,$F137-SUMPRODUCT(($AT$3:$BE$3&lt;AY$3)*$CD137:$CO137))),2))</f>
        <v/>
      </c>
      <c r="CV137">
        <f>IF(CJ137&lt;=0,0,ROUND(MIN(CJ137,MAX(0,$F137-SUMPRODUCT(($AT$3:$BE$3&lt;AZ$3)*$CD137:$CO137))),2))</f>
        <v/>
      </c>
      <c r="CW137">
        <f>IF(CK137&lt;=0,0,ROUND(MIN(CK137,MAX(0,$F137-SUMPRODUCT(($AT$3:$BE$3&lt;BA$3)*$CD137:$CO137))),2))</f>
        <v/>
      </c>
      <c r="CX137">
        <f>IF(CL137&lt;=0,0,ROUND(MIN(CL137,MAX(0,$F137-SUMPRODUCT(($AT$3:$BE$3&lt;BB$3)*$CD137:$CO137))),2))</f>
        <v/>
      </c>
      <c r="CY137">
        <f>IF(CM137&lt;=0,0,ROUND(MIN(CM137,MAX(0,$F137-SUMPRODUCT(($AT$3:$BE$3&lt;BC$3)*$CD137:$CO137))),2))</f>
        <v/>
      </c>
      <c r="CZ137">
        <f>IF(CN137&lt;=0,0,ROUND(MIN(CN137,MAX(0,$F137-SUMPRODUCT(($AT$3:$BE$3&lt;BD$3)*$CD137:$CO137))),2))</f>
        <v/>
      </c>
      <c r="DA137">
        <f>IF(CO137&lt;=0,0,ROUND(MIN(CO137,MAX(0,$F137-SUMPRODUCT(($AT$3:$BE$3&lt;BE$3)*$CD137:$CO137))),2))</f>
        <v/>
      </c>
      <c r="DB137">
        <f>ROUND(AH137-CP137,2)</f>
        <v/>
      </c>
      <c r="DC137">
        <f>ROUND(AI137-CQ137,2)</f>
        <v/>
      </c>
      <c r="DD137">
        <f>ROUND(AJ137-CR137,2)</f>
        <v/>
      </c>
      <c r="DE137">
        <f>ROUND(AK137-CS137,2)</f>
        <v/>
      </c>
      <c r="DF137">
        <f>ROUND(AL137-CT137,2)</f>
        <v/>
      </c>
      <c r="DG137">
        <f>ROUND(AM137-CU137,2)</f>
        <v/>
      </c>
      <c r="DH137">
        <f>ROUND(AN137-CV137,2)</f>
        <v/>
      </c>
      <c r="DI137">
        <f>ROUND(AO137-CW137,2)</f>
        <v/>
      </c>
      <c r="DJ137">
        <f>ROUND(AP137-CX137,2)</f>
        <v/>
      </c>
      <c r="DK137">
        <f>ROUND(AQ137-CY137,2)</f>
        <v/>
      </c>
      <c r="DL137">
        <f>ROUND(AR137-CZ137,2)</f>
        <v/>
      </c>
      <c r="DM137">
        <f>ROUND(AS137-DA137,2)</f>
        <v/>
      </c>
      <c r="DN137">
        <f>MAX(0,ROUND($F137-SUM(CP137:DA137),2))</f>
        <v/>
      </c>
    </row>
    <row r="138">
      <c r="A138" t="n">
        <v>133</v>
      </c>
      <c r="B138" s="29">
        <f>Months!B138</f>
        <v/>
      </c>
      <c r="C138">
        <f>Months!C138</f>
        <v/>
      </c>
      <c r="D138">
        <f>Months!D138</f>
        <v/>
      </c>
      <c r="E138">
        <f>SUM(V138:AG138)</f>
        <v/>
      </c>
      <c r="F138">
        <f>MAX(0,ROUND(C138+D138-E138,2))</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f>IF(AH138&lt;=0,0,ROUND(CP138+MIN(DB138,MAX(0,$DN138-SUMPRODUCT((($BR138:$CC138&gt;BR138)+($BR138:$CC138=BR138)*($AT$2:$BE$2&lt;AT$2))*$DB138:$DM138))),2))</f>
        <v/>
      </c>
      <c r="AU138">
        <f>IF(AI138&lt;=0,0,ROUND(CQ138+MIN(DC138,MAX(0,$DN138-SUMPRODUCT((($BR138:$CC138&gt;BS138)+($BR138:$CC138=BS138)*($AT$2:$BE$2&lt;AU$2))*$DB138:$DM138))),2))</f>
        <v/>
      </c>
      <c r="AV138">
        <f>IF(AJ138&lt;=0,0,ROUND(CR138+MIN(DD138,MAX(0,$DN138-SUMPRODUCT((($BR138:$CC138&gt;BT138)+($BR138:$CC138=BT138)*($AT$2:$BE$2&lt;AV$2))*$DB138:$DM138))),2))</f>
        <v/>
      </c>
      <c r="AW138">
        <f>IF(AK138&lt;=0,0,ROUND(CS138+MIN(DE138,MAX(0,$DN138-SUMPRODUCT((($BR138:$CC138&gt;BU138)+($BR138:$CC138=BU138)*($AT$2:$BE$2&lt;AW$2))*$DB138:$DM138))),2))</f>
        <v/>
      </c>
      <c r="AX138">
        <f>IF(AL138&lt;=0,0,ROUND(CT138+MIN(DF138,MAX(0,$DN138-SUMPRODUCT((($BR138:$CC138&gt;BV138)+($BR138:$CC138=BV138)*($AT$2:$BE$2&lt;AX$2))*$DB138:$DM138))),2))</f>
        <v/>
      </c>
      <c r="AY138">
        <f>IF(AM138&lt;=0,0,ROUND(CU138+MIN(DG138,MAX(0,$DN138-SUMPRODUCT((($BR138:$CC138&gt;BW138)+($BR138:$CC138=BW138)*($AT$2:$BE$2&lt;AY$2))*$DB138:$DM138))),2))</f>
        <v/>
      </c>
      <c r="AZ138">
        <f>IF(AN138&lt;=0,0,ROUND(CV138+MIN(DH138,MAX(0,$DN138-SUMPRODUCT((($BR138:$CC138&gt;BX138)+($BR138:$CC138=BX138)*($AT$2:$BE$2&lt;AZ$2))*$DB138:$DM138))),2))</f>
        <v/>
      </c>
      <c r="BA138">
        <f>IF(AO138&lt;=0,0,ROUND(CW138+MIN(DI138,MAX(0,$DN138-SUMPRODUCT((($BR138:$CC138&gt;BY138)+($BR138:$CC138=BY138)*($AT$2:$BE$2&lt;BA$2))*$DB138:$DM138))),2))</f>
        <v/>
      </c>
      <c r="BB138">
        <f>IF(AP138&lt;=0,0,ROUND(CX138+MIN(DJ138,MAX(0,$DN138-SUMPRODUCT((($BR138:$CC138&gt;BZ138)+($BR138:$CC138=BZ138)*($AT$2:$BE$2&lt;BB$2))*$DB138:$DM138))),2))</f>
        <v/>
      </c>
      <c r="BC138">
        <f>IF(AQ138&lt;=0,0,ROUND(CY138+MIN(DK138,MAX(0,$DN138-SUMPRODUCT((($BR138:$CC138&gt;CA138)+($BR138:$CC138=CA138)*($AT$2:$BE$2&lt;BC$2))*$DB138:$DM138))),2))</f>
        <v/>
      </c>
      <c r="BD138">
        <f>IF(AR138&lt;=0,0,ROUND(CZ138+MIN(DL138,MAX(0,$DN138-SUMPRODUCT((($BR138:$CC138&gt;CB138)+($BR138:$CC138=CB138)*($AT$2:$BE$2&lt;BD$2))*$DB138:$DM138))),2))</f>
        <v/>
      </c>
      <c r="BE138">
        <f>IF(AS138&lt;=0,0,ROUND(DA138+MIN(DM138,MAX(0,$DN138-SUMPRODUCT((($BR138:$CC138&gt;CC138)+($BR138:$CC138=CC138)*($AT$2:$BE$2&lt;BE$2))*$DB138:$DM138))),2))</f>
        <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c r="BR138">
        <f>ROUND(IF($A138&lt;=Debts!$M$5,Debts!$X$5,Debts!$Y$5)*100000,0)*1000000+ROUND(Debts!$Y$5*100000,0)</f>
        <v/>
      </c>
      <c r="BS138">
        <f>ROUND(IF($A138&lt;=Debts!$M$6,Debts!$X$6,Debts!$Y$6)*100000,0)*1000000+ROUND(Debts!$Y$6*100000,0)</f>
        <v/>
      </c>
      <c r="BT138">
        <f>ROUND(IF($A138&lt;=Debts!$M$7,Debts!$X$7,Debts!$Y$7)*100000,0)*1000000+ROUND(Debts!$Y$7*100000,0)</f>
        <v/>
      </c>
      <c r="BU138">
        <f>ROUND(IF($A138&lt;=Debts!$M$8,Debts!$X$8,Debts!$Y$8)*100000,0)*1000000+ROUND(Debts!$Y$8*100000,0)</f>
        <v/>
      </c>
      <c r="BV138">
        <f>ROUND(IF($A138&lt;=Debts!$M$9,Debts!$X$9,Debts!$Y$9)*100000,0)*1000000+ROUND(Debts!$Y$9*100000,0)</f>
        <v/>
      </c>
      <c r="BW138">
        <f>ROUND(IF($A138&lt;=Debts!$M$10,Debts!$X$10,Debts!$Y$10)*100000,0)*1000000+ROUND(Debts!$Y$10*100000,0)</f>
        <v/>
      </c>
      <c r="BX138">
        <f>ROUND(IF($A138&lt;=Debts!$M$11,Debts!$X$11,Debts!$Y$11)*100000,0)*1000000+ROUND(Debts!$Y$11*100000,0)</f>
        <v/>
      </c>
      <c r="BY138">
        <f>ROUND(IF($A138&lt;=Debts!$M$12,Debts!$X$12,Debts!$Y$12)*100000,0)*1000000+ROUND(Debts!$Y$12*100000,0)</f>
        <v/>
      </c>
      <c r="BZ138">
        <f>ROUND(IF($A138&lt;=Debts!$M$13,Debts!$X$13,Debts!$Y$13)*100000,0)*1000000+ROUND(Debts!$Y$13*100000,0)</f>
        <v/>
      </c>
      <c r="CA138">
        <f>ROUND(IF($A138&lt;=Debts!$M$14,Debts!$X$14,Debts!$Y$14)*100000,0)*1000000+ROUND(Debts!$Y$14*100000,0)</f>
        <v/>
      </c>
      <c r="CB138">
        <f>ROUND(IF($A138&lt;=Debts!$M$15,Debts!$X$15,Debts!$Y$15)*100000,0)*1000000+ROUND(Debts!$Y$15*100000,0)</f>
        <v/>
      </c>
      <c r="CC138">
        <f>ROUND(IF($A138&lt;=Debts!$M$16,Debts!$X$16,Debts!$Y$16)*100000,0)*1000000+ROUND(Debts!$Y$16*100000,0)</f>
        <v/>
      </c>
      <c r="CD138">
        <f>IF(OR(AH138&lt;=0,Debts!$AC$5=0,$A138&gt;Debts!$M$5),0,MIN(AH138,MAX(0,ROUNDUP(IF(Debts!$X$5=0,(BF137+J138)/(Debts!$M$5-$A138+1),BF137*(Debts!$X$5/12)/(1-(1+Debts!$X$5/12)^(-(Debts!$M$5-$A138+1)))),2)-V138)))</f>
        <v/>
      </c>
      <c r="CE138">
        <f>IF(OR(AI138&lt;=0,Debts!$AC$6=0,$A138&gt;Debts!$M$6),0,MIN(AI138,MAX(0,ROUNDUP(IF(Debts!$X$6=0,(BG137+K138)/(Debts!$M$6-$A138+1),BG137*(Debts!$X$6/12)/(1-(1+Debts!$X$6/12)^(-(Debts!$M$6-$A138+1)))),2)-W138)))</f>
        <v/>
      </c>
      <c r="CF138">
        <f>IF(OR(AJ138&lt;=0,Debts!$AC$7=0,$A138&gt;Debts!$M$7),0,MIN(AJ138,MAX(0,ROUNDUP(IF(Debts!$X$7=0,(BH137+L138)/(Debts!$M$7-$A138+1),BH137*(Debts!$X$7/12)/(1-(1+Debts!$X$7/12)^(-(Debts!$M$7-$A138+1)))),2)-X138)))</f>
        <v/>
      </c>
      <c r="CG138">
        <f>IF(OR(AK138&lt;=0,Debts!$AC$8=0,$A138&gt;Debts!$M$8),0,MIN(AK138,MAX(0,ROUNDUP(IF(Debts!$X$8=0,(BI137+M138)/(Debts!$M$8-$A138+1),BI137*(Debts!$X$8/12)/(1-(1+Debts!$X$8/12)^(-(Debts!$M$8-$A138+1)))),2)-Y138)))</f>
        <v/>
      </c>
      <c r="CH138">
        <f>IF(OR(AL138&lt;=0,Debts!$AC$9=0,$A138&gt;Debts!$M$9),0,MIN(AL138,MAX(0,ROUNDUP(IF(Debts!$X$9=0,(BJ137+N138)/(Debts!$M$9-$A138+1),BJ137*(Debts!$X$9/12)/(1-(1+Debts!$X$9/12)^(-(Debts!$M$9-$A138+1)))),2)-Z138)))</f>
        <v/>
      </c>
      <c r="CI138">
        <f>IF(OR(AM138&lt;=0,Debts!$AC$10=0,$A138&gt;Debts!$M$10),0,MIN(AM138,MAX(0,ROUNDUP(IF(Debts!$X$10=0,(BK137+O138)/(Debts!$M$10-$A138+1),BK137*(Debts!$X$10/12)/(1-(1+Debts!$X$10/12)^(-(Debts!$M$10-$A138+1)))),2)-AA138)))</f>
        <v/>
      </c>
      <c r="CJ138">
        <f>IF(OR(AN138&lt;=0,Debts!$AC$11=0,$A138&gt;Debts!$M$11),0,MIN(AN138,MAX(0,ROUNDUP(IF(Debts!$X$11=0,(BL137+P138)/(Debts!$M$11-$A138+1),BL137*(Debts!$X$11/12)/(1-(1+Debts!$X$11/12)^(-(Debts!$M$11-$A138+1)))),2)-AB138)))</f>
        <v/>
      </c>
      <c r="CK138">
        <f>IF(OR(AO138&lt;=0,Debts!$AC$12=0,$A138&gt;Debts!$M$12),0,MIN(AO138,MAX(0,ROUNDUP(IF(Debts!$X$12=0,(BM137+Q138)/(Debts!$M$12-$A138+1),BM137*(Debts!$X$12/12)/(1-(1+Debts!$X$12/12)^(-(Debts!$M$12-$A138+1)))),2)-AC138)))</f>
        <v/>
      </c>
      <c r="CL138">
        <f>IF(OR(AP138&lt;=0,Debts!$AC$13=0,$A138&gt;Debts!$M$13),0,MIN(AP138,MAX(0,ROUNDUP(IF(Debts!$X$13=0,(BN137+R138)/(Debts!$M$13-$A138+1),BN137*(Debts!$X$13/12)/(1-(1+Debts!$X$13/12)^(-(Debts!$M$13-$A138+1)))),2)-AD138)))</f>
        <v/>
      </c>
      <c r="CM138">
        <f>IF(OR(AQ138&lt;=0,Debts!$AC$14=0,$A138&gt;Debts!$M$14),0,MIN(AQ138,MAX(0,ROUNDUP(IF(Debts!$X$14=0,(BO137+S138)/(Debts!$M$14-$A138+1),BO137*(Debts!$X$14/12)/(1-(1+Debts!$X$14/12)^(-(Debts!$M$14-$A138+1)))),2)-AE138)))</f>
        <v/>
      </c>
      <c r="CN138">
        <f>IF(OR(AR138&lt;=0,Debts!$AC$15=0,$A138&gt;Debts!$M$15),0,MIN(AR138,MAX(0,ROUNDUP(IF(Debts!$X$15=0,(BP137+T138)/(Debts!$M$15-$A138+1),BP137*(Debts!$X$15/12)/(1-(1+Debts!$X$15/12)^(-(Debts!$M$15-$A138+1)))),2)-AF138)))</f>
        <v/>
      </c>
      <c r="CO138">
        <f>IF(OR(AS138&lt;=0,Debts!$AC$16=0,$A138&gt;Debts!$M$16),0,MIN(AS138,MAX(0,ROUNDUP(IF(Debts!$X$16=0,(BQ137+U138)/(Debts!$M$16-$A138+1),BQ137*(Debts!$X$16/12)/(1-(1+Debts!$X$16/12)^(-(Debts!$M$16-$A138+1)))),2)-AG138)))</f>
        <v/>
      </c>
      <c r="CP138">
        <f>IF(CD138&lt;=0,0,ROUND(MIN(CD138,MAX(0,$F138-SUMPRODUCT(($AT$3:$BE$3&lt;AT$3)*$CD138:$CO138))),2))</f>
        <v/>
      </c>
      <c r="CQ138">
        <f>IF(CE138&lt;=0,0,ROUND(MIN(CE138,MAX(0,$F138-SUMPRODUCT(($AT$3:$BE$3&lt;AU$3)*$CD138:$CO138))),2))</f>
        <v/>
      </c>
      <c r="CR138">
        <f>IF(CF138&lt;=0,0,ROUND(MIN(CF138,MAX(0,$F138-SUMPRODUCT(($AT$3:$BE$3&lt;AV$3)*$CD138:$CO138))),2))</f>
        <v/>
      </c>
      <c r="CS138">
        <f>IF(CG138&lt;=0,0,ROUND(MIN(CG138,MAX(0,$F138-SUMPRODUCT(($AT$3:$BE$3&lt;AW$3)*$CD138:$CO138))),2))</f>
        <v/>
      </c>
      <c r="CT138">
        <f>IF(CH138&lt;=0,0,ROUND(MIN(CH138,MAX(0,$F138-SUMPRODUCT(($AT$3:$BE$3&lt;AX$3)*$CD138:$CO138))),2))</f>
        <v/>
      </c>
      <c r="CU138">
        <f>IF(CI138&lt;=0,0,ROUND(MIN(CI138,MAX(0,$F138-SUMPRODUCT(($AT$3:$BE$3&lt;AY$3)*$CD138:$CO138))),2))</f>
        <v/>
      </c>
      <c r="CV138">
        <f>IF(CJ138&lt;=0,0,ROUND(MIN(CJ138,MAX(0,$F138-SUMPRODUCT(($AT$3:$BE$3&lt;AZ$3)*$CD138:$CO138))),2))</f>
        <v/>
      </c>
      <c r="CW138">
        <f>IF(CK138&lt;=0,0,ROUND(MIN(CK138,MAX(0,$F138-SUMPRODUCT(($AT$3:$BE$3&lt;BA$3)*$CD138:$CO138))),2))</f>
        <v/>
      </c>
      <c r="CX138">
        <f>IF(CL138&lt;=0,0,ROUND(MIN(CL138,MAX(0,$F138-SUMPRODUCT(($AT$3:$BE$3&lt;BB$3)*$CD138:$CO138))),2))</f>
        <v/>
      </c>
      <c r="CY138">
        <f>IF(CM138&lt;=0,0,ROUND(MIN(CM138,MAX(0,$F138-SUMPRODUCT(($AT$3:$BE$3&lt;BC$3)*$CD138:$CO138))),2))</f>
        <v/>
      </c>
      <c r="CZ138">
        <f>IF(CN138&lt;=0,0,ROUND(MIN(CN138,MAX(0,$F138-SUMPRODUCT(($AT$3:$BE$3&lt;BD$3)*$CD138:$CO138))),2))</f>
        <v/>
      </c>
      <c r="DA138">
        <f>IF(CO138&lt;=0,0,ROUND(MIN(CO138,MAX(0,$F138-SUMPRODUCT(($AT$3:$BE$3&lt;BE$3)*$CD138:$CO138))),2))</f>
        <v/>
      </c>
      <c r="DB138">
        <f>ROUND(AH138-CP138,2)</f>
        <v/>
      </c>
      <c r="DC138">
        <f>ROUND(AI138-CQ138,2)</f>
        <v/>
      </c>
      <c r="DD138">
        <f>ROUND(AJ138-CR138,2)</f>
        <v/>
      </c>
      <c r="DE138">
        <f>ROUND(AK138-CS138,2)</f>
        <v/>
      </c>
      <c r="DF138">
        <f>ROUND(AL138-CT138,2)</f>
        <v/>
      </c>
      <c r="DG138">
        <f>ROUND(AM138-CU138,2)</f>
        <v/>
      </c>
      <c r="DH138">
        <f>ROUND(AN138-CV138,2)</f>
        <v/>
      </c>
      <c r="DI138">
        <f>ROUND(AO138-CW138,2)</f>
        <v/>
      </c>
      <c r="DJ138">
        <f>ROUND(AP138-CX138,2)</f>
        <v/>
      </c>
      <c r="DK138">
        <f>ROUND(AQ138-CY138,2)</f>
        <v/>
      </c>
      <c r="DL138">
        <f>ROUND(AR138-CZ138,2)</f>
        <v/>
      </c>
      <c r="DM138">
        <f>ROUND(AS138-DA138,2)</f>
        <v/>
      </c>
      <c r="DN138">
        <f>MAX(0,ROUND($F138-SUM(CP138:DA138),2))</f>
        <v/>
      </c>
    </row>
    <row r="139">
      <c r="A139" t="n">
        <v>134</v>
      </c>
      <c r="B139" s="29">
        <f>Months!B139</f>
        <v/>
      </c>
      <c r="C139">
        <f>Months!C139</f>
        <v/>
      </c>
      <c r="D139">
        <f>Months!D139</f>
        <v/>
      </c>
      <c r="E139">
        <f>SUM(V139:AG139)</f>
        <v/>
      </c>
      <c r="F139">
        <f>MAX(0,ROUND(C139+D139-E139,2))</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f>IF(AH139&lt;=0,0,ROUND(CP139+MIN(DB139,MAX(0,$DN139-SUMPRODUCT((($BR139:$CC139&gt;BR139)+($BR139:$CC139=BR139)*($AT$2:$BE$2&lt;AT$2))*$DB139:$DM139))),2))</f>
        <v/>
      </c>
      <c r="AU139">
        <f>IF(AI139&lt;=0,0,ROUND(CQ139+MIN(DC139,MAX(0,$DN139-SUMPRODUCT((($BR139:$CC139&gt;BS139)+($BR139:$CC139=BS139)*($AT$2:$BE$2&lt;AU$2))*$DB139:$DM139))),2))</f>
        <v/>
      </c>
      <c r="AV139">
        <f>IF(AJ139&lt;=0,0,ROUND(CR139+MIN(DD139,MAX(0,$DN139-SUMPRODUCT((($BR139:$CC139&gt;BT139)+($BR139:$CC139=BT139)*($AT$2:$BE$2&lt;AV$2))*$DB139:$DM139))),2))</f>
        <v/>
      </c>
      <c r="AW139">
        <f>IF(AK139&lt;=0,0,ROUND(CS139+MIN(DE139,MAX(0,$DN139-SUMPRODUCT((($BR139:$CC139&gt;BU139)+($BR139:$CC139=BU139)*($AT$2:$BE$2&lt;AW$2))*$DB139:$DM139))),2))</f>
        <v/>
      </c>
      <c r="AX139">
        <f>IF(AL139&lt;=0,0,ROUND(CT139+MIN(DF139,MAX(0,$DN139-SUMPRODUCT((($BR139:$CC139&gt;BV139)+($BR139:$CC139=BV139)*($AT$2:$BE$2&lt;AX$2))*$DB139:$DM139))),2))</f>
        <v/>
      </c>
      <c r="AY139">
        <f>IF(AM139&lt;=0,0,ROUND(CU139+MIN(DG139,MAX(0,$DN139-SUMPRODUCT((($BR139:$CC139&gt;BW139)+($BR139:$CC139=BW139)*($AT$2:$BE$2&lt;AY$2))*$DB139:$DM139))),2))</f>
        <v/>
      </c>
      <c r="AZ139">
        <f>IF(AN139&lt;=0,0,ROUND(CV139+MIN(DH139,MAX(0,$DN139-SUMPRODUCT((($BR139:$CC139&gt;BX139)+($BR139:$CC139=BX139)*($AT$2:$BE$2&lt;AZ$2))*$DB139:$DM139))),2))</f>
        <v/>
      </c>
      <c r="BA139">
        <f>IF(AO139&lt;=0,0,ROUND(CW139+MIN(DI139,MAX(0,$DN139-SUMPRODUCT((($BR139:$CC139&gt;BY139)+($BR139:$CC139=BY139)*($AT$2:$BE$2&lt;BA$2))*$DB139:$DM139))),2))</f>
        <v/>
      </c>
      <c r="BB139">
        <f>IF(AP139&lt;=0,0,ROUND(CX139+MIN(DJ139,MAX(0,$DN139-SUMPRODUCT((($BR139:$CC139&gt;BZ139)+($BR139:$CC139=BZ139)*($AT$2:$BE$2&lt;BB$2))*$DB139:$DM139))),2))</f>
        <v/>
      </c>
      <c r="BC139">
        <f>IF(AQ139&lt;=0,0,ROUND(CY139+MIN(DK139,MAX(0,$DN139-SUMPRODUCT((($BR139:$CC139&gt;CA139)+($BR139:$CC139=CA139)*($AT$2:$BE$2&lt;BC$2))*$DB139:$DM139))),2))</f>
        <v/>
      </c>
      <c r="BD139">
        <f>IF(AR139&lt;=0,0,ROUND(CZ139+MIN(DL139,MAX(0,$DN139-SUMPRODUCT((($BR139:$CC139&gt;CB139)+($BR139:$CC139=CB139)*($AT$2:$BE$2&lt;BD$2))*$DB139:$DM139))),2))</f>
        <v/>
      </c>
      <c r="BE139">
        <f>IF(AS139&lt;=0,0,ROUND(DA139+MIN(DM139,MAX(0,$DN139-SUMPRODUCT((($BR139:$CC139&gt;CC139)+($BR139:$CC139=CC139)*($AT$2:$BE$2&lt;BE$2))*$DB139:$DM139))),2))</f>
        <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c r="BR139">
        <f>ROUND(IF($A139&lt;=Debts!$M$5,Debts!$X$5,Debts!$Y$5)*100000,0)*1000000+ROUND(Debts!$Y$5*100000,0)</f>
        <v/>
      </c>
      <c r="BS139">
        <f>ROUND(IF($A139&lt;=Debts!$M$6,Debts!$X$6,Debts!$Y$6)*100000,0)*1000000+ROUND(Debts!$Y$6*100000,0)</f>
        <v/>
      </c>
      <c r="BT139">
        <f>ROUND(IF($A139&lt;=Debts!$M$7,Debts!$X$7,Debts!$Y$7)*100000,0)*1000000+ROUND(Debts!$Y$7*100000,0)</f>
        <v/>
      </c>
      <c r="BU139">
        <f>ROUND(IF($A139&lt;=Debts!$M$8,Debts!$X$8,Debts!$Y$8)*100000,0)*1000000+ROUND(Debts!$Y$8*100000,0)</f>
        <v/>
      </c>
      <c r="BV139">
        <f>ROUND(IF($A139&lt;=Debts!$M$9,Debts!$X$9,Debts!$Y$9)*100000,0)*1000000+ROUND(Debts!$Y$9*100000,0)</f>
        <v/>
      </c>
      <c r="BW139">
        <f>ROUND(IF($A139&lt;=Debts!$M$10,Debts!$X$10,Debts!$Y$10)*100000,0)*1000000+ROUND(Debts!$Y$10*100000,0)</f>
        <v/>
      </c>
      <c r="BX139">
        <f>ROUND(IF($A139&lt;=Debts!$M$11,Debts!$X$11,Debts!$Y$11)*100000,0)*1000000+ROUND(Debts!$Y$11*100000,0)</f>
        <v/>
      </c>
      <c r="BY139">
        <f>ROUND(IF($A139&lt;=Debts!$M$12,Debts!$X$12,Debts!$Y$12)*100000,0)*1000000+ROUND(Debts!$Y$12*100000,0)</f>
        <v/>
      </c>
      <c r="BZ139">
        <f>ROUND(IF($A139&lt;=Debts!$M$13,Debts!$X$13,Debts!$Y$13)*100000,0)*1000000+ROUND(Debts!$Y$13*100000,0)</f>
        <v/>
      </c>
      <c r="CA139">
        <f>ROUND(IF($A139&lt;=Debts!$M$14,Debts!$X$14,Debts!$Y$14)*100000,0)*1000000+ROUND(Debts!$Y$14*100000,0)</f>
        <v/>
      </c>
      <c r="CB139">
        <f>ROUND(IF($A139&lt;=Debts!$M$15,Debts!$X$15,Debts!$Y$15)*100000,0)*1000000+ROUND(Debts!$Y$15*100000,0)</f>
        <v/>
      </c>
      <c r="CC139">
        <f>ROUND(IF($A139&lt;=Debts!$M$16,Debts!$X$16,Debts!$Y$16)*100000,0)*1000000+ROUND(Debts!$Y$16*100000,0)</f>
        <v/>
      </c>
      <c r="CD139">
        <f>IF(OR(AH139&lt;=0,Debts!$AC$5=0,$A139&gt;Debts!$M$5),0,MIN(AH139,MAX(0,ROUNDUP(IF(Debts!$X$5=0,(BF138+J139)/(Debts!$M$5-$A139+1),BF138*(Debts!$X$5/12)/(1-(1+Debts!$X$5/12)^(-(Debts!$M$5-$A139+1)))),2)-V139)))</f>
        <v/>
      </c>
      <c r="CE139">
        <f>IF(OR(AI139&lt;=0,Debts!$AC$6=0,$A139&gt;Debts!$M$6),0,MIN(AI139,MAX(0,ROUNDUP(IF(Debts!$X$6=0,(BG138+K139)/(Debts!$M$6-$A139+1),BG138*(Debts!$X$6/12)/(1-(1+Debts!$X$6/12)^(-(Debts!$M$6-$A139+1)))),2)-W139)))</f>
        <v/>
      </c>
      <c r="CF139">
        <f>IF(OR(AJ139&lt;=0,Debts!$AC$7=0,$A139&gt;Debts!$M$7),0,MIN(AJ139,MAX(0,ROUNDUP(IF(Debts!$X$7=0,(BH138+L139)/(Debts!$M$7-$A139+1),BH138*(Debts!$X$7/12)/(1-(1+Debts!$X$7/12)^(-(Debts!$M$7-$A139+1)))),2)-X139)))</f>
        <v/>
      </c>
      <c r="CG139">
        <f>IF(OR(AK139&lt;=0,Debts!$AC$8=0,$A139&gt;Debts!$M$8),0,MIN(AK139,MAX(0,ROUNDUP(IF(Debts!$X$8=0,(BI138+M139)/(Debts!$M$8-$A139+1),BI138*(Debts!$X$8/12)/(1-(1+Debts!$X$8/12)^(-(Debts!$M$8-$A139+1)))),2)-Y139)))</f>
        <v/>
      </c>
      <c r="CH139">
        <f>IF(OR(AL139&lt;=0,Debts!$AC$9=0,$A139&gt;Debts!$M$9),0,MIN(AL139,MAX(0,ROUNDUP(IF(Debts!$X$9=0,(BJ138+N139)/(Debts!$M$9-$A139+1),BJ138*(Debts!$X$9/12)/(1-(1+Debts!$X$9/12)^(-(Debts!$M$9-$A139+1)))),2)-Z139)))</f>
        <v/>
      </c>
      <c r="CI139">
        <f>IF(OR(AM139&lt;=0,Debts!$AC$10=0,$A139&gt;Debts!$M$10),0,MIN(AM139,MAX(0,ROUNDUP(IF(Debts!$X$10=0,(BK138+O139)/(Debts!$M$10-$A139+1),BK138*(Debts!$X$10/12)/(1-(1+Debts!$X$10/12)^(-(Debts!$M$10-$A139+1)))),2)-AA139)))</f>
        <v/>
      </c>
      <c r="CJ139">
        <f>IF(OR(AN139&lt;=0,Debts!$AC$11=0,$A139&gt;Debts!$M$11),0,MIN(AN139,MAX(0,ROUNDUP(IF(Debts!$X$11=0,(BL138+P139)/(Debts!$M$11-$A139+1),BL138*(Debts!$X$11/12)/(1-(1+Debts!$X$11/12)^(-(Debts!$M$11-$A139+1)))),2)-AB139)))</f>
        <v/>
      </c>
      <c r="CK139">
        <f>IF(OR(AO139&lt;=0,Debts!$AC$12=0,$A139&gt;Debts!$M$12),0,MIN(AO139,MAX(0,ROUNDUP(IF(Debts!$X$12=0,(BM138+Q139)/(Debts!$M$12-$A139+1),BM138*(Debts!$X$12/12)/(1-(1+Debts!$X$12/12)^(-(Debts!$M$12-$A139+1)))),2)-AC139)))</f>
        <v/>
      </c>
      <c r="CL139">
        <f>IF(OR(AP139&lt;=0,Debts!$AC$13=0,$A139&gt;Debts!$M$13),0,MIN(AP139,MAX(0,ROUNDUP(IF(Debts!$X$13=0,(BN138+R139)/(Debts!$M$13-$A139+1),BN138*(Debts!$X$13/12)/(1-(1+Debts!$X$13/12)^(-(Debts!$M$13-$A139+1)))),2)-AD139)))</f>
        <v/>
      </c>
      <c r="CM139">
        <f>IF(OR(AQ139&lt;=0,Debts!$AC$14=0,$A139&gt;Debts!$M$14),0,MIN(AQ139,MAX(0,ROUNDUP(IF(Debts!$X$14=0,(BO138+S139)/(Debts!$M$14-$A139+1),BO138*(Debts!$X$14/12)/(1-(1+Debts!$X$14/12)^(-(Debts!$M$14-$A139+1)))),2)-AE139)))</f>
        <v/>
      </c>
      <c r="CN139">
        <f>IF(OR(AR139&lt;=0,Debts!$AC$15=0,$A139&gt;Debts!$M$15),0,MIN(AR139,MAX(0,ROUNDUP(IF(Debts!$X$15=0,(BP138+T139)/(Debts!$M$15-$A139+1),BP138*(Debts!$X$15/12)/(1-(1+Debts!$X$15/12)^(-(Debts!$M$15-$A139+1)))),2)-AF139)))</f>
        <v/>
      </c>
      <c r="CO139">
        <f>IF(OR(AS139&lt;=0,Debts!$AC$16=0,$A139&gt;Debts!$M$16),0,MIN(AS139,MAX(0,ROUNDUP(IF(Debts!$X$16=0,(BQ138+U139)/(Debts!$M$16-$A139+1),BQ138*(Debts!$X$16/12)/(1-(1+Debts!$X$16/12)^(-(Debts!$M$16-$A139+1)))),2)-AG139)))</f>
        <v/>
      </c>
      <c r="CP139">
        <f>IF(CD139&lt;=0,0,ROUND(MIN(CD139,MAX(0,$F139-SUMPRODUCT(($AT$3:$BE$3&lt;AT$3)*$CD139:$CO139))),2))</f>
        <v/>
      </c>
      <c r="CQ139">
        <f>IF(CE139&lt;=0,0,ROUND(MIN(CE139,MAX(0,$F139-SUMPRODUCT(($AT$3:$BE$3&lt;AU$3)*$CD139:$CO139))),2))</f>
        <v/>
      </c>
      <c r="CR139">
        <f>IF(CF139&lt;=0,0,ROUND(MIN(CF139,MAX(0,$F139-SUMPRODUCT(($AT$3:$BE$3&lt;AV$3)*$CD139:$CO139))),2))</f>
        <v/>
      </c>
      <c r="CS139">
        <f>IF(CG139&lt;=0,0,ROUND(MIN(CG139,MAX(0,$F139-SUMPRODUCT(($AT$3:$BE$3&lt;AW$3)*$CD139:$CO139))),2))</f>
        <v/>
      </c>
      <c r="CT139">
        <f>IF(CH139&lt;=0,0,ROUND(MIN(CH139,MAX(0,$F139-SUMPRODUCT(($AT$3:$BE$3&lt;AX$3)*$CD139:$CO139))),2))</f>
        <v/>
      </c>
      <c r="CU139">
        <f>IF(CI139&lt;=0,0,ROUND(MIN(CI139,MAX(0,$F139-SUMPRODUCT(($AT$3:$BE$3&lt;AY$3)*$CD139:$CO139))),2))</f>
        <v/>
      </c>
      <c r="CV139">
        <f>IF(CJ139&lt;=0,0,ROUND(MIN(CJ139,MAX(0,$F139-SUMPRODUCT(($AT$3:$BE$3&lt;AZ$3)*$CD139:$CO139))),2))</f>
        <v/>
      </c>
      <c r="CW139">
        <f>IF(CK139&lt;=0,0,ROUND(MIN(CK139,MAX(0,$F139-SUMPRODUCT(($AT$3:$BE$3&lt;BA$3)*$CD139:$CO139))),2))</f>
        <v/>
      </c>
      <c r="CX139">
        <f>IF(CL139&lt;=0,0,ROUND(MIN(CL139,MAX(0,$F139-SUMPRODUCT(($AT$3:$BE$3&lt;BB$3)*$CD139:$CO139))),2))</f>
        <v/>
      </c>
      <c r="CY139">
        <f>IF(CM139&lt;=0,0,ROUND(MIN(CM139,MAX(0,$F139-SUMPRODUCT(($AT$3:$BE$3&lt;BC$3)*$CD139:$CO139))),2))</f>
        <v/>
      </c>
      <c r="CZ139">
        <f>IF(CN139&lt;=0,0,ROUND(MIN(CN139,MAX(0,$F139-SUMPRODUCT(($AT$3:$BE$3&lt;BD$3)*$CD139:$CO139))),2))</f>
        <v/>
      </c>
      <c r="DA139">
        <f>IF(CO139&lt;=0,0,ROUND(MIN(CO139,MAX(0,$F139-SUMPRODUCT(($AT$3:$BE$3&lt;BE$3)*$CD139:$CO139))),2))</f>
        <v/>
      </c>
      <c r="DB139">
        <f>ROUND(AH139-CP139,2)</f>
        <v/>
      </c>
      <c r="DC139">
        <f>ROUND(AI139-CQ139,2)</f>
        <v/>
      </c>
      <c r="DD139">
        <f>ROUND(AJ139-CR139,2)</f>
        <v/>
      </c>
      <c r="DE139">
        <f>ROUND(AK139-CS139,2)</f>
        <v/>
      </c>
      <c r="DF139">
        <f>ROUND(AL139-CT139,2)</f>
        <v/>
      </c>
      <c r="DG139">
        <f>ROUND(AM139-CU139,2)</f>
        <v/>
      </c>
      <c r="DH139">
        <f>ROUND(AN139-CV139,2)</f>
        <v/>
      </c>
      <c r="DI139">
        <f>ROUND(AO139-CW139,2)</f>
        <v/>
      </c>
      <c r="DJ139">
        <f>ROUND(AP139-CX139,2)</f>
        <v/>
      </c>
      <c r="DK139">
        <f>ROUND(AQ139-CY139,2)</f>
        <v/>
      </c>
      <c r="DL139">
        <f>ROUND(AR139-CZ139,2)</f>
        <v/>
      </c>
      <c r="DM139">
        <f>ROUND(AS139-DA139,2)</f>
        <v/>
      </c>
      <c r="DN139">
        <f>MAX(0,ROUND($F139-SUM(CP139:DA139),2))</f>
        <v/>
      </c>
    </row>
    <row r="140">
      <c r="A140" t="n">
        <v>135</v>
      </c>
      <c r="B140" s="29">
        <f>Months!B140</f>
        <v/>
      </c>
      <c r="C140">
        <f>Months!C140</f>
        <v/>
      </c>
      <c r="D140">
        <f>Months!D140</f>
        <v/>
      </c>
      <c r="E140">
        <f>SUM(V140:AG140)</f>
        <v/>
      </c>
      <c r="F140">
        <f>MAX(0,ROUND(C140+D140-E140,2))</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f>IF(AH140&lt;=0,0,ROUND(CP140+MIN(DB140,MAX(0,$DN140-SUMPRODUCT((($BR140:$CC140&gt;BR140)+($BR140:$CC140=BR140)*($AT$2:$BE$2&lt;AT$2))*$DB140:$DM140))),2))</f>
        <v/>
      </c>
      <c r="AU140">
        <f>IF(AI140&lt;=0,0,ROUND(CQ140+MIN(DC140,MAX(0,$DN140-SUMPRODUCT((($BR140:$CC140&gt;BS140)+($BR140:$CC140=BS140)*($AT$2:$BE$2&lt;AU$2))*$DB140:$DM140))),2))</f>
        <v/>
      </c>
      <c r="AV140">
        <f>IF(AJ140&lt;=0,0,ROUND(CR140+MIN(DD140,MAX(0,$DN140-SUMPRODUCT((($BR140:$CC140&gt;BT140)+($BR140:$CC140=BT140)*($AT$2:$BE$2&lt;AV$2))*$DB140:$DM140))),2))</f>
        <v/>
      </c>
      <c r="AW140">
        <f>IF(AK140&lt;=0,0,ROUND(CS140+MIN(DE140,MAX(0,$DN140-SUMPRODUCT((($BR140:$CC140&gt;BU140)+($BR140:$CC140=BU140)*($AT$2:$BE$2&lt;AW$2))*$DB140:$DM140))),2))</f>
        <v/>
      </c>
      <c r="AX140">
        <f>IF(AL140&lt;=0,0,ROUND(CT140+MIN(DF140,MAX(0,$DN140-SUMPRODUCT((($BR140:$CC140&gt;BV140)+($BR140:$CC140=BV140)*($AT$2:$BE$2&lt;AX$2))*$DB140:$DM140))),2))</f>
        <v/>
      </c>
      <c r="AY140">
        <f>IF(AM140&lt;=0,0,ROUND(CU140+MIN(DG140,MAX(0,$DN140-SUMPRODUCT((($BR140:$CC140&gt;BW140)+($BR140:$CC140=BW140)*($AT$2:$BE$2&lt;AY$2))*$DB140:$DM140))),2))</f>
        <v/>
      </c>
      <c r="AZ140">
        <f>IF(AN140&lt;=0,0,ROUND(CV140+MIN(DH140,MAX(0,$DN140-SUMPRODUCT((($BR140:$CC140&gt;BX140)+($BR140:$CC140=BX140)*($AT$2:$BE$2&lt;AZ$2))*$DB140:$DM140))),2))</f>
        <v/>
      </c>
      <c r="BA140">
        <f>IF(AO140&lt;=0,0,ROUND(CW140+MIN(DI140,MAX(0,$DN140-SUMPRODUCT((($BR140:$CC140&gt;BY140)+($BR140:$CC140=BY140)*($AT$2:$BE$2&lt;BA$2))*$DB140:$DM140))),2))</f>
        <v/>
      </c>
      <c r="BB140">
        <f>IF(AP140&lt;=0,0,ROUND(CX140+MIN(DJ140,MAX(0,$DN140-SUMPRODUCT((($BR140:$CC140&gt;BZ140)+($BR140:$CC140=BZ140)*($AT$2:$BE$2&lt;BB$2))*$DB140:$DM140))),2))</f>
        <v/>
      </c>
      <c r="BC140">
        <f>IF(AQ140&lt;=0,0,ROUND(CY140+MIN(DK140,MAX(0,$DN140-SUMPRODUCT((($BR140:$CC140&gt;CA140)+($BR140:$CC140=CA140)*($AT$2:$BE$2&lt;BC$2))*$DB140:$DM140))),2))</f>
        <v/>
      </c>
      <c r="BD140">
        <f>IF(AR140&lt;=0,0,ROUND(CZ140+MIN(DL140,MAX(0,$DN140-SUMPRODUCT((($BR140:$CC140&gt;CB140)+($BR140:$CC140=CB140)*($AT$2:$BE$2&lt;BD$2))*$DB140:$DM140))),2))</f>
        <v/>
      </c>
      <c r="BE140">
        <f>IF(AS140&lt;=0,0,ROUND(DA140+MIN(DM140,MAX(0,$DN140-SUMPRODUCT((($BR140:$CC140&gt;CC140)+($BR140:$CC140=CC140)*($AT$2:$BE$2&lt;BE$2))*$DB140:$DM140))),2))</f>
        <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c r="BR140">
        <f>ROUND(IF($A140&lt;=Debts!$M$5,Debts!$X$5,Debts!$Y$5)*100000,0)*1000000+ROUND(Debts!$Y$5*100000,0)</f>
        <v/>
      </c>
      <c r="BS140">
        <f>ROUND(IF($A140&lt;=Debts!$M$6,Debts!$X$6,Debts!$Y$6)*100000,0)*1000000+ROUND(Debts!$Y$6*100000,0)</f>
        <v/>
      </c>
      <c r="BT140">
        <f>ROUND(IF($A140&lt;=Debts!$M$7,Debts!$X$7,Debts!$Y$7)*100000,0)*1000000+ROUND(Debts!$Y$7*100000,0)</f>
        <v/>
      </c>
      <c r="BU140">
        <f>ROUND(IF($A140&lt;=Debts!$M$8,Debts!$X$8,Debts!$Y$8)*100000,0)*1000000+ROUND(Debts!$Y$8*100000,0)</f>
        <v/>
      </c>
      <c r="BV140">
        <f>ROUND(IF($A140&lt;=Debts!$M$9,Debts!$X$9,Debts!$Y$9)*100000,0)*1000000+ROUND(Debts!$Y$9*100000,0)</f>
        <v/>
      </c>
      <c r="BW140">
        <f>ROUND(IF($A140&lt;=Debts!$M$10,Debts!$X$10,Debts!$Y$10)*100000,0)*1000000+ROUND(Debts!$Y$10*100000,0)</f>
        <v/>
      </c>
      <c r="BX140">
        <f>ROUND(IF($A140&lt;=Debts!$M$11,Debts!$X$11,Debts!$Y$11)*100000,0)*1000000+ROUND(Debts!$Y$11*100000,0)</f>
        <v/>
      </c>
      <c r="BY140">
        <f>ROUND(IF($A140&lt;=Debts!$M$12,Debts!$X$12,Debts!$Y$12)*100000,0)*1000000+ROUND(Debts!$Y$12*100000,0)</f>
        <v/>
      </c>
      <c r="BZ140">
        <f>ROUND(IF($A140&lt;=Debts!$M$13,Debts!$X$13,Debts!$Y$13)*100000,0)*1000000+ROUND(Debts!$Y$13*100000,0)</f>
        <v/>
      </c>
      <c r="CA140">
        <f>ROUND(IF($A140&lt;=Debts!$M$14,Debts!$X$14,Debts!$Y$14)*100000,0)*1000000+ROUND(Debts!$Y$14*100000,0)</f>
        <v/>
      </c>
      <c r="CB140">
        <f>ROUND(IF($A140&lt;=Debts!$M$15,Debts!$X$15,Debts!$Y$15)*100000,0)*1000000+ROUND(Debts!$Y$15*100000,0)</f>
        <v/>
      </c>
      <c r="CC140">
        <f>ROUND(IF($A140&lt;=Debts!$M$16,Debts!$X$16,Debts!$Y$16)*100000,0)*1000000+ROUND(Debts!$Y$16*100000,0)</f>
        <v/>
      </c>
      <c r="CD140">
        <f>IF(OR(AH140&lt;=0,Debts!$AC$5=0,$A140&gt;Debts!$M$5),0,MIN(AH140,MAX(0,ROUNDUP(IF(Debts!$X$5=0,(BF139+J140)/(Debts!$M$5-$A140+1),BF139*(Debts!$X$5/12)/(1-(1+Debts!$X$5/12)^(-(Debts!$M$5-$A140+1)))),2)-V140)))</f>
        <v/>
      </c>
      <c r="CE140">
        <f>IF(OR(AI140&lt;=0,Debts!$AC$6=0,$A140&gt;Debts!$M$6),0,MIN(AI140,MAX(0,ROUNDUP(IF(Debts!$X$6=0,(BG139+K140)/(Debts!$M$6-$A140+1),BG139*(Debts!$X$6/12)/(1-(1+Debts!$X$6/12)^(-(Debts!$M$6-$A140+1)))),2)-W140)))</f>
        <v/>
      </c>
      <c r="CF140">
        <f>IF(OR(AJ140&lt;=0,Debts!$AC$7=0,$A140&gt;Debts!$M$7),0,MIN(AJ140,MAX(0,ROUNDUP(IF(Debts!$X$7=0,(BH139+L140)/(Debts!$M$7-$A140+1),BH139*(Debts!$X$7/12)/(1-(1+Debts!$X$7/12)^(-(Debts!$M$7-$A140+1)))),2)-X140)))</f>
        <v/>
      </c>
      <c r="CG140">
        <f>IF(OR(AK140&lt;=0,Debts!$AC$8=0,$A140&gt;Debts!$M$8),0,MIN(AK140,MAX(0,ROUNDUP(IF(Debts!$X$8=0,(BI139+M140)/(Debts!$M$8-$A140+1),BI139*(Debts!$X$8/12)/(1-(1+Debts!$X$8/12)^(-(Debts!$M$8-$A140+1)))),2)-Y140)))</f>
        <v/>
      </c>
      <c r="CH140">
        <f>IF(OR(AL140&lt;=0,Debts!$AC$9=0,$A140&gt;Debts!$M$9),0,MIN(AL140,MAX(0,ROUNDUP(IF(Debts!$X$9=0,(BJ139+N140)/(Debts!$M$9-$A140+1),BJ139*(Debts!$X$9/12)/(1-(1+Debts!$X$9/12)^(-(Debts!$M$9-$A140+1)))),2)-Z140)))</f>
        <v/>
      </c>
      <c r="CI140">
        <f>IF(OR(AM140&lt;=0,Debts!$AC$10=0,$A140&gt;Debts!$M$10),0,MIN(AM140,MAX(0,ROUNDUP(IF(Debts!$X$10=0,(BK139+O140)/(Debts!$M$10-$A140+1),BK139*(Debts!$X$10/12)/(1-(1+Debts!$X$10/12)^(-(Debts!$M$10-$A140+1)))),2)-AA140)))</f>
        <v/>
      </c>
      <c r="CJ140">
        <f>IF(OR(AN140&lt;=0,Debts!$AC$11=0,$A140&gt;Debts!$M$11),0,MIN(AN140,MAX(0,ROUNDUP(IF(Debts!$X$11=0,(BL139+P140)/(Debts!$M$11-$A140+1),BL139*(Debts!$X$11/12)/(1-(1+Debts!$X$11/12)^(-(Debts!$M$11-$A140+1)))),2)-AB140)))</f>
        <v/>
      </c>
      <c r="CK140">
        <f>IF(OR(AO140&lt;=0,Debts!$AC$12=0,$A140&gt;Debts!$M$12),0,MIN(AO140,MAX(0,ROUNDUP(IF(Debts!$X$12=0,(BM139+Q140)/(Debts!$M$12-$A140+1),BM139*(Debts!$X$12/12)/(1-(1+Debts!$X$12/12)^(-(Debts!$M$12-$A140+1)))),2)-AC140)))</f>
        <v/>
      </c>
      <c r="CL140">
        <f>IF(OR(AP140&lt;=0,Debts!$AC$13=0,$A140&gt;Debts!$M$13),0,MIN(AP140,MAX(0,ROUNDUP(IF(Debts!$X$13=0,(BN139+R140)/(Debts!$M$13-$A140+1),BN139*(Debts!$X$13/12)/(1-(1+Debts!$X$13/12)^(-(Debts!$M$13-$A140+1)))),2)-AD140)))</f>
        <v/>
      </c>
      <c r="CM140">
        <f>IF(OR(AQ140&lt;=0,Debts!$AC$14=0,$A140&gt;Debts!$M$14),0,MIN(AQ140,MAX(0,ROUNDUP(IF(Debts!$X$14=0,(BO139+S140)/(Debts!$M$14-$A140+1),BO139*(Debts!$X$14/12)/(1-(1+Debts!$X$14/12)^(-(Debts!$M$14-$A140+1)))),2)-AE140)))</f>
        <v/>
      </c>
      <c r="CN140">
        <f>IF(OR(AR140&lt;=0,Debts!$AC$15=0,$A140&gt;Debts!$M$15),0,MIN(AR140,MAX(0,ROUNDUP(IF(Debts!$X$15=0,(BP139+T140)/(Debts!$M$15-$A140+1),BP139*(Debts!$X$15/12)/(1-(1+Debts!$X$15/12)^(-(Debts!$M$15-$A140+1)))),2)-AF140)))</f>
        <v/>
      </c>
      <c r="CO140">
        <f>IF(OR(AS140&lt;=0,Debts!$AC$16=0,$A140&gt;Debts!$M$16),0,MIN(AS140,MAX(0,ROUNDUP(IF(Debts!$X$16=0,(BQ139+U140)/(Debts!$M$16-$A140+1),BQ139*(Debts!$X$16/12)/(1-(1+Debts!$X$16/12)^(-(Debts!$M$16-$A140+1)))),2)-AG140)))</f>
        <v/>
      </c>
      <c r="CP140">
        <f>IF(CD140&lt;=0,0,ROUND(MIN(CD140,MAX(0,$F140-SUMPRODUCT(($AT$3:$BE$3&lt;AT$3)*$CD140:$CO140))),2))</f>
        <v/>
      </c>
      <c r="CQ140">
        <f>IF(CE140&lt;=0,0,ROUND(MIN(CE140,MAX(0,$F140-SUMPRODUCT(($AT$3:$BE$3&lt;AU$3)*$CD140:$CO140))),2))</f>
        <v/>
      </c>
      <c r="CR140">
        <f>IF(CF140&lt;=0,0,ROUND(MIN(CF140,MAX(0,$F140-SUMPRODUCT(($AT$3:$BE$3&lt;AV$3)*$CD140:$CO140))),2))</f>
        <v/>
      </c>
      <c r="CS140">
        <f>IF(CG140&lt;=0,0,ROUND(MIN(CG140,MAX(0,$F140-SUMPRODUCT(($AT$3:$BE$3&lt;AW$3)*$CD140:$CO140))),2))</f>
        <v/>
      </c>
      <c r="CT140">
        <f>IF(CH140&lt;=0,0,ROUND(MIN(CH140,MAX(0,$F140-SUMPRODUCT(($AT$3:$BE$3&lt;AX$3)*$CD140:$CO140))),2))</f>
        <v/>
      </c>
      <c r="CU140">
        <f>IF(CI140&lt;=0,0,ROUND(MIN(CI140,MAX(0,$F140-SUMPRODUCT(($AT$3:$BE$3&lt;AY$3)*$CD140:$CO140))),2))</f>
        <v/>
      </c>
      <c r="CV140">
        <f>IF(CJ140&lt;=0,0,ROUND(MIN(CJ140,MAX(0,$F140-SUMPRODUCT(($AT$3:$BE$3&lt;AZ$3)*$CD140:$CO140))),2))</f>
        <v/>
      </c>
      <c r="CW140">
        <f>IF(CK140&lt;=0,0,ROUND(MIN(CK140,MAX(0,$F140-SUMPRODUCT(($AT$3:$BE$3&lt;BA$3)*$CD140:$CO140))),2))</f>
        <v/>
      </c>
      <c r="CX140">
        <f>IF(CL140&lt;=0,0,ROUND(MIN(CL140,MAX(0,$F140-SUMPRODUCT(($AT$3:$BE$3&lt;BB$3)*$CD140:$CO140))),2))</f>
        <v/>
      </c>
      <c r="CY140">
        <f>IF(CM140&lt;=0,0,ROUND(MIN(CM140,MAX(0,$F140-SUMPRODUCT(($AT$3:$BE$3&lt;BC$3)*$CD140:$CO140))),2))</f>
        <v/>
      </c>
      <c r="CZ140">
        <f>IF(CN140&lt;=0,0,ROUND(MIN(CN140,MAX(0,$F140-SUMPRODUCT(($AT$3:$BE$3&lt;BD$3)*$CD140:$CO140))),2))</f>
        <v/>
      </c>
      <c r="DA140">
        <f>IF(CO140&lt;=0,0,ROUND(MIN(CO140,MAX(0,$F140-SUMPRODUCT(($AT$3:$BE$3&lt;BE$3)*$CD140:$CO140))),2))</f>
        <v/>
      </c>
      <c r="DB140">
        <f>ROUND(AH140-CP140,2)</f>
        <v/>
      </c>
      <c r="DC140">
        <f>ROUND(AI140-CQ140,2)</f>
        <v/>
      </c>
      <c r="DD140">
        <f>ROUND(AJ140-CR140,2)</f>
        <v/>
      </c>
      <c r="DE140">
        <f>ROUND(AK140-CS140,2)</f>
        <v/>
      </c>
      <c r="DF140">
        <f>ROUND(AL140-CT140,2)</f>
        <v/>
      </c>
      <c r="DG140">
        <f>ROUND(AM140-CU140,2)</f>
        <v/>
      </c>
      <c r="DH140">
        <f>ROUND(AN140-CV140,2)</f>
        <v/>
      </c>
      <c r="DI140">
        <f>ROUND(AO140-CW140,2)</f>
        <v/>
      </c>
      <c r="DJ140">
        <f>ROUND(AP140-CX140,2)</f>
        <v/>
      </c>
      <c r="DK140">
        <f>ROUND(AQ140-CY140,2)</f>
        <v/>
      </c>
      <c r="DL140">
        <f>ROUND(AR140-CZ140,2)</f>
        <v/>
      </c>
      <c r="DM140">
        <f>ROUND(AS140-DA140,2)</f>
        <v/>
      </c>
      <c r="DN140">
        <f>MAX(0,ROUND($F140-SUM(CP140:DA140),2))</f>
        <v/>
      </c>
    </row>
    <row r="141">
      <c r="A141" t="n">
        <v>136</v>
      </c>
      <c r="B141" s="29">
        <f>Months!B141</f>
        <v/>
      </c>
      <c r="C141">
        <f>Months!C141</f>
        <v/>
      </c>
      <c r="D141">
        <f>Months!D141</f>
        <v/>
      </c>
      <c r="E141">
        <f>SUM(V141:AG141)</f>
        <v/>
      </c>
      <c r="F141">
        <f>MAX(0,ROUND(C141+D141-E141,2))</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f>IF(AH141&lt;=0,0,ROUND(CP141+MIN(DB141,MAX(0,$DN141-SUMPRODUCT((($BR141:$CC141&gt;BR141)+($BR141:$CC141=BR141)*($AT$2:$BE$2&lt;AT$2))*$DB141:$DM141))),2))</f>
        <v/>
      </c>
      <c r="AU141">
        <f>IF(AI141&lt;=0,0,ROUND(CQ141+MIN(DC141,MAX(0,$DN141-SUMPRODUCT((($BR141:$CC141&gt;BS141)+($BR141:$CC141=BS141)*($AT$2:$BE$2&lt;AU$2))*$DB141:$DM141))),2))</f>
        <v/>
      </c>
      <c r="AV141">
        <f>IF(AJ141&lt;=0,0,ROUND(CR141+MIN(DD141,MAX(0,$DN141-SUMPRODUCT((($BR141:$CC141&gt;BT141)+($BR141:$CC141=BT141)*($AT$2:$BE$2&lt;AV$2))*$DB141:$DM141))),2))</f>
        <v/>
      </c>
      <c r="AW141">
        <f>IF(AK141&lt;=0,0,ROUND(CS141+MIN(DE141,MAX(0,$DN141-SUMPRODUCT((($BR141:$CC141&gt;BU141)+($BR141:$CC141=BU141)*($AT$2:$BE$2&lt;AW$2))*$DB141:$DM141))),2))</f>
        <v/>
      </c>
      <c r="AX141">
        <f>IF(AL141&lt;=0,0,ROUND(CT141+MIN(DF141,MAX(0,$DN141-SUMPRODUCT((($BR141:$CC141&gt;BV141)+($BR141:$CC141=BV141)*($AT$2:$BE$2&lt;AX$2))*$DB141:$DM141))),2))</f>
        <v/>
      </c>
      <c r="AY141">
        <f>IF(AM141&lt;=0,0,ROUND(CU141+MIN(DG141,MAX(0,$DN141-SUMPRODUCT((($BR141:$CC141&gt;BW141)+($BR141:$CC141=BW141)*($AT$2:$BE$2&lt;AY$2))*$DB141:$DM141))),2))</f>
        <v/>
      </c>
      <c r="AZ141">
        <f>IF(AN141&lt;=0,0,ROUND(CV141+MIN(DH141,MAX(0,$DN141-SUMPRODUCT((($BR141:$CC141&gt;BX141)+($BR141:$CC141=BX141)*($AT$2:$BE$2&lt;AZ$2))*$DB141:$DM141))),2))</f>
        <v/>
      </c>
      <c r="BA141">
        <f>IF(AO141&lt;=0,0,ROUND(CW141+MIN(DI141,MAX(0,$DN141-SUMPRODUCT((($BR141:$CC141&gt;BY141)+($BR141:$CC141=BY141)*($AT$2:$BE$2&lt;BA$2))*$DB141:$DM141))),2))</f>
        <v/>
      </c>
      <c r="BB141">
        <f>IF(AP141&lt;=0,0,ROUND(CX141+MIN(DJ141,MAX(0,$DN141-SUMPRODUCT((($BR141:$CC141&gt;BZ141)+($BR141:$CC141=BZ141)*($AT$2:$BE$2&lt;BB$2))*$DB141:$DM141))),2))</f>
        <v/>
      </c>
      <c r="BC141">
        <f>IF(AQ141&lt;=0,0,ROUND(CY141+MIN(DK141,MAX(0,$DN141-SUMPRODUCT((($BR141:$CC141&gt;CA141)+($BR141:$CC141=CA141)*($AT$2:$BE$2&lt;BC$2))*$DB141:$DM141))),2))</f>
        <v/>
      </c>
      <c r="BD141">
        <f>IF(AR141&lt;=0,0,ROUND(CZ141+MIN(DL141,MAX(0,$DN141-SUMPRODUCT((($BR141:$CC141&gt;CB141)+($BR141:$CC141=CB141)*($AT$2:$BE$2&lt;BD$2))*$DB141:$DM141))),2))</f>
        <v/>
      </c>
      <c r="BE141">
        <f>IF(AS141&lt;=0,0,ROUND(DA141+MIN(DM141,MAX(0,$DN141-SUMPRODUCT((($BR141:$CC141&gt;CC141)+($BR141:$CC141=CC141)*($AT$2:$BE$2&lt;BE$2))*$DB141:$DM141))),2))</f>
        <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c r="BR141">
        <f>ROUND(IF($A141&lt;=Debts!$M$5,Debts!$X$5,Debts!$Y$5)*100000,0)*1000000+ROUND(Debts!$Y$5*100000,0)</f>
        <v/>
      </c>
      <c r="BS141">
        <f>ROUND(IF($A141&lt;=Debts!$M$6,Debts!$X$6,Debts!$Y$6)*100000,0)*1000000+ROUND(Debts!$Y$6*100000,0)</f>
        <v/>
      </c>
      <c r="BT141">
        <f>ROUND(IF($A141&lt;=Debts!$M$7,Debts!$X$7,Debts!$Y$7)*100000,0)*1000000+ROUND(Debts!$Y$7*100000,0)</f>
        <v/>
      </c>
      <c r="BU141">
        <f>ROUND(IF($A141&lt;=Debts!$M$8,Debts!$X$8,Debts!$Y$8)*100000,0)*1000000+ROUND(Debts!$Y$8*100000,0)</f>
        <v/>
      </c>
      <c r="BV141">
        <f>ROUND(IF($A141&lt;=Debts!$M$9,Debts!$X$9,Debts!$Y$9)*100000,0)*1000000+ROUND(Debts!$Y$9*100000,0)</f>
        <v/>
      </c>
      <c r="BW141">
        <f>ROUND(IF($A141&lt;=Debts!$M$10,Debts!$X$10,Debts!$Y$10)*100000,0)*1000000+ROUND(Debts!$Y$10*100000,0)</f>
        <v/>
      </c>
      <c r="BX141">
        <f>ROUND(IF($A141&lt;=Debts!$M$11,Debts!$X$11,Debts!$Y$11)*100000,0)*1000000+ROUND(Debts!$Y$11*100000,0)</f>
        <v/>
      </c>
      <c r="BY141">
        <f>ROUND(IF($A141&lt;=Debts!$M$12,Debts!$X$12,Debts!$Y$12)*100000,0)*1000000+ROUND(Debts!$Y$12*100000,0)</f>
        <v/>
      </c>
      <c r="BZ141">
        <f>ROUND(IF($A141&lt;=Debts!$M$13,Debts!$X$13,Debts!$Y$13)*100000,0)*1000000+ROUND(Debts!$Y$13*100000,0)</f>
        <v/>
      </c>
      <c r="CA141">
        <f>ROUND(IF($A141&lt;=Debts!$M$14,Debts!$X$14,Debts!$Y$14)*100000,0)*1000000+ROUND(Debts!$Y$14*100000,0)</f>
        <v/>
      </c>
      <c r="CB141">
        <f>ROUND(IF($A141&lt;=Debts!$M$15,Debts!$X$15,Debts!$Y$15)*100000,0)*1000000+ROUND(Debts!$Y$15*100000,0)</f>
        <v/>
      </c>
      <c r="CC141">
        <f>ROUND(IF($A141&lt;=Debts!$M$16,Debts!$X$16,Debts!$Y$16)*100000,0)*1000000+ROUND(Debts!$Y$16*100000,0)</f>
        <v/>
      </c>
      <c r="CD141">
        <f>IF(OR(AH141&lt;=0,Debts!$AC$5=0,$A141&gt;Debts!$M$5),0,MIN(AH141,MAX(0,ROUNDUP(IF(Debts!$X$5=0,(BF140+J141)/(Debts!$M$5-$A141+1),BF140*(Debts!$X$5/12)/(1-(1+Debts!$X$5/12)^(-(Debts!$M$5-$A141+1)))),2)-V141)))</f>
        <v/>
      </c>
      <c r="CE141">
        <f>IF(OR(AI141&lt;=0,Debts!$AC$6=0,$A141&gt;Debts!$M$6),0,MIN(AI141,MAX(0,ROUNDUP(IF(Debts!$X$6=0,(BG140+K141)/(Debts!$M$6-$A141+1),BG140*(Debts!$X$6/12)/(1-(1+Debts!$X$6/12)^(-(Debts!$M$6-$A141+1)))),2)-W141)))</f>
        <v/>
      </c>
      <c r="CF141">
        <f>IF(OR(AJ141&lt;=0,Debts!$AC$7=0,$A141&gt;Debts!$M$7),0,MIN(AJ141,MAX(0,ROUNDUP(IF(Debts!$X$7=0,(BH140+L141)/(Debts!$M$7-$A141+1),BH140*(Debts!$X$7/12)/(1-(1+Debts!$X$7/12)^(-(Debts!$M$7-$A141+1)))),2)-X141)))</f>
        <v/>
      </c>
      <c r="CG141">
        <f>IF(OR(AK141&lt;=0,Debts!$AC$8=0,$A141&gt;Debts!$M$8),0,MIN(AK141,MAX(0,ROUNDUP(IF(Debts!$X$8=0,(BI140+M141)/(Debts!$M$8-$A141+1),BI140*(Debts!$X$8/12)/(1-(1+Debts!$X$8/12)^(-(Debts!$M$8-$A141+1)))),2)-Y141)))</f>
        <v/>
      </c>
      <c r="CH141">
        <f>IF(OR(AL141&lt;=0,Debts!$AC$9=0,$A141&gt;Debts!$M$9),0,MIN(AL141,MAX(0,ROUNDUP(IF(Debts!$X$9=0,(BJ140+N141)/(Debts!$M$9-$A141+1),BJ140*(Debts!$X$9/12)/(1-(1+Debts!$X$9/12)^(-(Debts!$M$9-$A141+1)))),2)-Z141)))</f>
        <v/>
      </c>
      <c r="CI141">
        <f>IF(OR(AM141&lt;=0,Debts!$AC$10=0,$A141&gt;Debts!$M$10),0,MIN(AM141,MAX(0,ROUNDUP(IF(Debts!$X$10=0,(BK140+O141)/(Debts!$M$10-$A141+1),BK140*(Debts!$X$10/12)/(1-(1+Debts!$X$10/12)^(-(Debts!$M$10-$A141+1)))),2)-AA141)))</f>
        <v/>
      </c>
      <c r="CJ141">
        <f>IF(OR(AN141&lt;=0,Debts!$AC$11=0,$A141&gt;Debts!$M$11),0,MIN(AN141,MAX(0,ROUNDUP(IF(Debts!$X$11=0,(BL140+P141)/(Debts!$M$11-$A141+1),BL140*(Debts!$X$11/12)/(1-(1+Debts!$X$11/12)^(-(Debts!$M$11-$A141+1)))),2)-AB141)))</f>
        <v/>
      </c>
      <c r="CK141">
        <f>IF(OR(AO141&lt;=0,Debts!$AC$12=0,$A141&gt;Debts!$M$12),0,MIN(AO141,MAX(0,ROUNDUP(IF(Debts!$X$12=0,(BM140+Q141)/(Debts!$M$12-$A141+1),BM140*(Debts!$X$12/12)/(1-(1+Debts!$X$12/12)^(-(Debts!$M$12-$A141+1)))),2)-AC141)))</f>
        <v/>
      </c>
      <c r="CL141">
        <f>IF(OR(AP141&lt;=0,Debts!$AC$13=0,$A141&gt;Debts!$M$13),0,MIN(AP141,MAX(0,ROUNDUP(IF(Debts!$X$13=0,(BN140+R141)/(Debts!$M$13-$A141+1),BN140*(Debts!$X$13/12)/(1-(1+Debts!$X$13/12)^(-(Debts!$M$13-$A141+1)))),2)-AD141)))</f>
        <v/>
      </c>
      <c r="CM141">
        <f>IF(OR(AQ141&lt;=0,Debts!$AC$14=0,$A141&gt;Debts!$M$14),0,MIN(AQ141,MAX(0,ROUNDUP(IF(Debts!$X$14=0,(BO140+S141)/(Debts!$M$14-$A141+1),BO140*(Debts!$X$14/12)/(1-(1+Debts!$X$14/12)^(-(Debts!$M$14-$A141+1)))),2)-AE141)))</f>
        <v/>
      </c>
      <c r="CN141">
        <f>IF(OR(AR141&lt;=0,Debts!$AC$15=0,$A141&gt;Debts!$M$15),0,MIN(AR141,MAX(0,ROUNDUP(IF(Debts!$X$15=0,(BP140+T141)/(Debts!$M$15-$A141+1),BP140*(Debts!$X$15/12)/(1-(1+Debts!$X$15/12)^(-(Debts!$M$15-$A141+1)))),2)-AF141)))</f>
        <v/>
      </c>
      <c r="CO141">
        <f>IF(OR(AS141&lt;=0,Debts!$AC$16=0,$A141&gt;Debts!$M$16),0,MIN(AS141,MAX(0,ROUNDUP(IF(Debts!$X$16=0,(BQ140+U141)/(Debts!$M$16-$A141+1),BQ140*(Debts!$X$16/12)/(1-(1+Debts!$X$16/12)^(-(Debts!$M$16-$A141+1)))),2)-AG141)))</f>
        <v/>
      </c>
      <c r="CP141">
        <f>IF(CD141&lt;=0,0,ROUND(MIN(CD141,MAX(0,$F141-SUMPRODUCT(($AT$3:$BE$3&lt;AT$3)*$CD141:$CO141))),2))</f>
        <v/>
      </c>
      <c r="CQ141">
        <f>IF(CE141&lt;=0,0,ROUND(MIN(CE141,MAX(0,$F141-SUMPRODUCT(($AT$3:$BE$3&lt;AU$3)*$CD141:$CO141))),2))</f>
        <v/>
      </c>
      <c r="CR141">
        <f>IF(CF141&lt;=0,0,ROUND(MIN(CF141,MAX(0,$F141-SUMPRODUCT(($AT$3:$BE$3&lt;AV$3)*$CD141:$CO141))),2))</f>
        <v/>
      </c>
      <c r="CS141">
        <f>IF(CG141&lt;=0,0,ROUND(MIN(CG141,MAX(0,$F141-SUMPRODUCT(($AT$3:$BE$3&lt;AW$3)*$CD141:$CO141))),2))</f>
        <v/>
      </c>
      <c r="CT141">
        <f>IF(CH141&lt;=0,0,ROUND(MIN(CH141,MAX(0,$F141-SUMPRODUCT(($AT$3:$BE$3&lt;AX$3)*$CD141:$CO141))),2))</f>
        <v/>
      </c>
      <c r="CU141">
        <f>IF(CI141&lt;=0,0,ROUND(MIN(CI141,MAX(0,$F141-SUMPRODUCT(($AT$3:$BE$3&lt;AY$3)*$CD141:$CO141))),2))</f>
        <v/>
      </c>
      <c r="CV141">
        <f>IF(CJ141&lt;=0,0,ROUND(MIN(CJ141,MAX(0,$F141-SUMPRODUCT(($AT$3:$BE$3&lt;AZ$3)*$CD141:$CO141))),2))</f>
        <v/>
      </c>
      <c r="CW141">
        <f>IF(CK141&lt;=0,0,ROUND(MIN(CK141,MAX(0,$F141-SUMPRODUCT(($AT$3:$BE$3&lt;BA$3)*$CD141:$CO141))),2))</f>
        <v/>
      </c>
      <c r="CX141">
        <f>IF(CL141&lt;=0,0,ROUND(MIN(CL141,MAX(0,$F141-SUMPRODUCT(($AT$3:$BE$3&lt;BB$3)*$CD141:$CO141))),2))</f>
        <v/>
      </c>
      <c r="CY141">
        <f>IF(CM141&lt;=0,0,ROUND(MIN(CM141,MAX(0,$F141-SUMPRODUCT(($AT$3:$BE$3&lt;BC$3)*$CD141:$CO141))),2))</f>
        <v/>
      </c>
      <c r="CZ141">
        <f>IF(CN141&lt;=0,0,ROUND(MIN(CN141,MAX(0,$F141-SUMPRODUCT(($AT$3:$BE$3&lt;BD$3)*$CD141:$CO141))),2))</f>
        <v/>
      </c>
      <c r="DA141">
        <f>IF(CO141&lt;=0,0,ROUND(MIN(CO141,MAX(0,$F141-SUMPRODUCT(($AT$3:$BE$3&lt;BE$3)*$CD141:$CO141))),2))</f>
        <v/>
      </c>
      <c r="DB141">
        <f>ROUND(AH141-CP141,2)</f>
        <v/>
      </c>
      <c r="DC141">
        <f>ROUND(AI141-CQ141,2)</f>
        <v/>
      </c>
      <c r="DD141">
        <f>ROUND(AJ141-CR141,2)</f>
        <v/>
      </c>
      <c r="DE141">
        <f>ROUND(AK141-CS141,2)</f>
        <v/>
      </c>
      <c r="DF141">
        <f>ROUND(AL141-CT141,2)</f>
        <v/>
      </c>
      <c r="DG141">
        <f>ROUND(AM141-CU141,2)</f>
        <v/>
      </c>
      <c r="DH141">
        <f>ROUND(AN141-CV141,2)</f>
        <v/>
      </c>
      <c r="DI141">
        <f>ROUND(AO141-CW141,2)</f>
        <v/>
      </c>
      <c r="DJ141">
        <f>ROUND(AP141-CX141,2)</f>
        <v/>
      </c>
      <c r="DK141">
        <f>ROUND(AQ141-CY141,2)</f>
        <v/>
      </c>
      <c r="DL141">
        <f>ROUND(AR141-CZ141,2)</f>
        <v/>
      </c>
      <c r="DM141">
        <f>ROUND(AS141-DA141,2)</f>
        <v/>
      </c>
      <c r="DN141">
        <f>MAX(0,ROUND($F141-SUM(CP141:DA141),2))</f>
        <v/>
      </c>
    </row>
    <row r="142">
      <c r="A142" t="n">
        <v>137</v>
      </c>
      <c r="B142" s="29">
        <f>Months!B142</f>
        <v/>
      </c>
      <c r="C142">
        <f>Months!C142</f>
        <v/>
      </c>
      <c r="D142">
        <f>Months!D142</f>
        <v/>
      </c>
      <c r="E142">
        <f>SUM(V142:AG142)</f>
        <v/>
      </c>
      <c r="F142">
        <f>MAX(0,ROUND(C142+D142-E142,2))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f>IF(AH142&lt;=0,0,ROUND(CP142+MIN(DB142,MAX(0,$DN142-SUMPRODUCT((($BR142:$CC142&gt;BR142)+($BR142:$CC142=BR142)*($AT$2:$BE$2&lt;AT$2))*$DB142:$DM142))),2))</f>
        <v/>
      </c>
      <c r="AU142">
        <f>IF(AI142&lt;=0,0,ROUND(CQ142+MIN(DC142,MAX(0,$DN142-SUMPRODUCT((($BR142:$CC142&gt;BS142)+($BR142:$CC142=BS142)*($AT$2:$BE$2&lt;AU$2))*$DB142:$DM142))),2))</f>
        <v/>
      </c>
      <c r="AV142">
        <f>IF(AJ142&lt;=0,0,ROUND(CR142+MIN(DD142,MAX(0,$DN142-SUMPRODUCT((($BR142:$CC142&gt;BT142)+($BR142:$CC142=BT142)*($AT$2:$BE$2&lt;AV$2))*$DB142:$DM142))),2))</f>
        <v/>
      </c>
      <c r="AW142">
        <f>IF(AK142&lt;=0,0,ROUND(CS142+MIN(DE142,MAX(0,$DN142-SUMPRODUCT((($BR142:$CC142&gt;BU142)+($BR142:$CC142=BU142)*($AT$2:$BE$2&lt;AW$2))*$DB142:$DM142))),2))</f>
        <v/>
      </c>
      <c r="AX142">
        <f>IF(AL142&lt;=0,0,ROUND(CT142+MIN(DF142,MAX(0,$DN142-SUMPRODUCT((($BR142:$CC142&gt;BV142)+($BR142:$CC142=BV142)*($AT$2:$BE$2&lt;AX$2))*$DB142:$DM142))),2))</f>
        <v/>
      </c>
      <c r="AY142">
        <f>IF(AM142&lt;=0,0,ROUND(CU142+MIN(DG142,MAX(0,$DN142-SUMPRODUCT((($BR142:$CC142&gt;BW142)+($BR142:$CC142=BW142)*($AT$2:$BE$2&lt;AY$2))*$DB142:$DM142))),2))</f>
        <v/>
      </c>
      <c r="AZ142">
        <f>IF(AN142&lt;=0,0,ROUND(CV142+MIN(DH142,MAX(0,$DN142-SUMPRODUCT((($BR142:$CC142&gt;BX142)+($BR142:$CC142=BX142)*($AT$2:$BE$2&lt;AZ$2))*$DB142:$DM142))),2))</f>
        <v/>
      </c>
      <c r="BA142">
        <f>IF(AO142&lt;=0,0,ROUND(CW142+MIN(DI142,MAX(0,$DN142-SUMPRODUCT((($BR142:$CC142&gt;BY142)+($BR142:$CC142=BY142)*($AT$2:$BE$2&lt;BA$2))*$DB142:$DM142))),2))</f>
        <v/>
      </c>
      <c r="BB142">
        <f>IF(AP142&lt;=0,0,ROUND(CX142+MIN(DJ142,MAX(0,$DN142-SUMPRODUCT((($BR142:$CC142&gt;BZ142)+($BR142:$CC142=BZ142)*($AT$2:$BE$2&lt;BB$2))*$DB142:$DM142))),2))</f>
        <v/>
      </c>
      <c r="BC142">
        <f>IF(AQ142&lt;=0,0,ROUND(CY142+MIN(DK142,MAX(0,$DN142-SUMPRODUCT((($BR142:$CC142&gt;CA142)+($BR142:$CC142=CA142)*($AT$2:$BE$2&lt;BC$2))*$DB142:$DM142))),2))</f>
        <v/>
      </c>
      <c r="BD142">
        <f>IF(AR142&lt;=0,0,ROUND(CZ142+MIN(DL142,MAX(0,$DN142-SUMPRODUCT((($BR142:$CC142&gt;CB142)+($BR142:$CC142=CB142)*($AT$2:$BE$2&lt;BD$2))*$DB142:$DM142))),2))</f>
        <v/>
      </c>
      <c r="BE142">
        <f>IF(AS142&lt;=0,0,ROUND(DA142+MIN(DM142,MAX(0,$DN142-SUMPRODUCT((($BR142:$CC142&gt;CC142)+($BR142:$CC142=CC142)*($AT$2:$BE$2&lt;BE$2))*$DB142:$DM142))),2))</f>
        <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c r="BR142">
        <f>ROUND(IF($A142&lt;=Debts!$M$5,Debts!$X$5,Debts!$Y$5)*100000,0)*1000000+ROUND(Debts!$Y$5*100000,0)</f>
        <v/>
      </c>
      <c r="BS142">
        <f>ROUND(IF($A142&lt;=Debts!$M$6,Debts!$X$6,Debts!$Y$6)*100000,0)*1000000+ROUND(Debts!$Y$6*100000,0)</f>
        <v/>
      </c>
      <c r="BT142">
        <f>ROUND(IF($A142&lt;=Debts!$M$7,Debts!$X$7,Debts!$Y$7)*100000,0)*1000000+ROUND(Debts!$Y$7*100000,0)</f>
        <v/>
      </c>
      <c r="BU142">
        <f>ROUND(IF($A142&lt;=Debts!$M$8,Debts!$X$8,Debts!$Y$8)*100000,0)*1000000+ROUND(Debts!$Y$8*100000,0)</f>
        <v/>
      </c>
      <c r="BV142">
        <f>ROUND(IF($A142&lt;=Debts!$M$9,Debts!$X$9,Debts!$Y$9)*100000,0)*1000000+ROUND(Debts!$Y$9*100000,0)</f>
        <v/>
      </c>
      <c r="BW142">
        <f>ROUND(IF($A142&lt;=Debts!$M$10,Debts!$X$10,Debts!$Y$10)*100000,0)*1000000+ROUND(Debts!$Y$10*100000,0)</f>
        <v/>
      </c>
      <c r="BX142">
        <f>ROUND(IF($A142&lt;=Debts!$M$11,Debts!$X$11,Debts!$Y$11)*100000,0)*1000000+ROUND(Debts!$Y$11*100000,0)</f>
        <v/>
      </c>
      <c r="BY142">
        <f>ROUND(IF($A142&lt;=Debts!$M$12,Debts!$X$12,Debts!$Y$12)*100000,0)*1000000+ROUND(Debts!$Y$12*100000,0)</f>
        <v/>
      </c>
      <c r="BZ142">
        <f>ROUND(IF($A142&lt;=Debts!$M$13,Debts!$X$13,Debts!$Y$13)*100000,0)*1000000+ROUND(Debts!$Y$13*100000,0)</f>
        <v/>
      </c>
      <c r="CA142">
        <f>ROUND(IF($A142&lt;=Debts!$M$14,Debts!$X$14,Debts!$Y$14)*100000,0)*1000000+ROUND(Debts!$Y$14*100000,0)</f>
        <v/>
      </c>
      <c r="CB142">
        <f>ROUND(IF($A142&lt;=Debts!$M$15,Debts!$X$15,Debts!$Y$15)*100000,0)*1000000+ROUND(Debts!$Y$15*100000,0)</f>
        <v/>
      </c>
      <c r="CC142">
        <f>ROUND(IF($A142&lt;=Debts!$M$16,Debts!$X$16,Debts!$Y$16)*100000,0)*1000000+ROUND(Debts!$Y$16*100000,0)</f>
        <v/>
      </c>
      <c r="CD142">
        <f>IF(OR(AH142&lt;=0,Debts!$AC$5=0,$A142&gt;Debts!$M$5),0,MIN(AH142,MAX(0,ROUNDUP(IF(Debts!$X$5=0,(BF141+J142)/(Debts!$M$5-$A142+1),BF141*(Debts!$X$5/12)/(1-(1+Debts!$X$5/12)^(-(Debts!$M$5-$A142+1)))),2)-V142)))</f>
        <v/>
      </c>
      <c r="CE142">
        <f>IF(OR(AI142&lt;=0,Debts!$AC$6=0,$A142&gt;Debts!$M$6),0,MIN(AI142,MAX(0,ROUNDUP(IF(Debts!$X$6=0,(BG141+K142)/(Debts!$M$6-$A142+1),BG141*(Debts!$X$6/12)/(1-(1+Debts!$X$6/12)^(-(Debts!$M$6-$A142+1)))),2)-W142)))</f>
        <v/>
      </c>
      <c r="CF142">
        <f>IF(OR(AJ142&lt;=0,Debts!$AC$7=0,$A142&gt;Debts!$M$7),0,MIN(AJ142,MAX(0,ROUNDUP(IF(Debts!$X$7=0,(BH141+L142)/(Debts!$M$7-$A142+1),BH141*(Debts!$X$7/12)/(1-(1+Debts!$X$7/12)^(-(Debts!$M$7-$A142+1)))),2)-X142)))</f>
        <v/>
      </c>
      <c r="CG142">
        <f>IF(OR(AK142&lt;=0,Debts!$AC$8=0,$A142&gt;Debts!$M$8),0,MIN(AK142,MAX(0,ROUNDUP(IF(Debts!$X$8=0,(BI141+M142)/(Debts!$M$8-$A142+1),BI141*(Debts!$X$8/12)/(1-(1+Debts!$X$8/12)^(-(Debts!$M$8-$A142+1)))),2)-Y142)))</f>
        <v/>
      </c>
      <c r="CH142">
        <f>IF(OR(AL142&lt;=0,Debts!$AC$9=0,$A142&gt;Debts!$M$9),0,MIN(AL142,MAX(0,ROUNDUP(IF(Debts!$X$9=0,(BJ141+N142)/(Debts!$M$9-$A142+1),BJ141*(Debts!$X$9/12)/(1-(1+Debts!$X$9/12)^(-(Debts!$M$9-$A142+1)))),2)-Z142)))</f>
        <v/>
      </c>
      <c r="CI142">
        <f>IF(OR(AM142&lt;=0,Debts!$AC$10=0,$A142&gt;Debts!$M$10),0,MIN(AM142,MAX(0,ROUNDUP(IF(Debts!$X$10=0,(BK141+O142)/(Debts!$M$10-$A142+1),BK141*(Debts!$X$10/12)/(1-(1+Debts!$X$10/12)^(-(Debts!$M$10-$A142+1)))),2)-AA142)))</f>
        <v/>
      </c>
      <c r="CJ142">
        <f>IF(OR(AN142&lt;=0,Debts!$AC$11=0,$A142&gt;Debts!$M$11),0,MIN(AN142,MAX(0,ROUNDUP(IF(Debts!$X$11=0,(BL141+P142)/(Debts!$M$11-$A142+1),BL141*(Debts!$X$11/12)/(1-(1+Debts!$X$11/12)^(-(Debts!$M$11-$A142+1)))),2)-AB142)))</f>
        <v/>
      </c>
      <c r="CK142">
        <f>IF(OR(AO142&lt;=0,Debts!$AC$12=0,$A142&gt;Debts!$M$12),0,MIN(AO142,MAX(0,ROUNDUP(IF(Debts!$X$12=0,(BM141+Q142)/(Debts!$M$12-$A142+1),BM141*(Debts!$X$12/12)/(1-(1+Debts!$X$12/12)^(-(Debts!$M$12-$A142+1)))),2)-AC142)))</f>
        <v/>
      </c>
      <c r="CL142">
        <f>IF(OR(AP142&lt;=0,Debts!$AC$13=0,$A142&gt;Debts!$M$13),0,MIN(AP142,MAX(0,ROUNDUP(IF(Debts!$X$13=0,(BN141+R142)/(Debts!$M$13-$A142+1),BN141*(Debts!$X$13/12)/(1-(1+Debts!$X$13/12)^(-(Debts!$M$13-$A142+1)))),2)-AD142)))</f>
        <v/>
      </c>
      <c r="CM142">
        <f>IF(OR(AQ142&lt;=0,Debts!$AC$14=0,$A142&gt;Debts!$M$14),0,MIN(AQ142,MAX(0,ROUNDUP(IF(Debts!$X$14=0,(BO141+S142)/(Debts!$M$14-$A142+1),BO141*(Debts!$X$14/12)/(1-(1+Debts!$X$14/12)^(-(Debts!$M$14-$A142+1)))),2)-AE142)))</f>
        <v/>
      </c>
      <c r="CN142">
        <f>IF(OR(AR142&lt;=0,Debts!$AC$15=0,$A142&gt;Debts!$M$15),0,MIN(AR142,MAX(0,ROUNDUP(IF(Debts!$X$15=0,(BP141+T142)/(Debts!$M$15-$A142+1),BP141*(Debts!$X$15/12)/(1-(1+Debts!$X$15/12)^(-(Debts!$M$15-$A142+1)))),2)-AF142)))</f>
        <v/>
      </c>
      <c r="CO142">
        <f>IF(OR(AS142&lt;=0,Debts!$AC$16=0,$A142&gt;Debts!$M$16),0,MIN(AS142,MAX(0,ROUNDUP(IF(Debts!$X$16=0,(BQ141+U142)/(Debts!$M$16-$A142+1),BQ141*(Debts!$X$16/12)/(1-(1+Debts!$X$16/12)^(-(Debts!$M$16-$A142+1)))),2)-AG142)))</f>
        <v/>
      </c>
      <c r="CP142">
        <f>IF(CD142&lt;=0,0,ROUND(MIN(CD142,MAX(0,$F142-SUMPRODUCT(($AT$3:$BE$3&lt;AT$3)*$CD142:$CO142))),2))</f>
        <v/>
      </c>
      <c r="CQ142">
        <f>IF(CE142&lt;=0,0,ROUND(MIN(CE142,MAX(0,$F142-SUMPRODUCT(($AT$3:$BE$3&lt;AU$3)*$CD142:$CO142))),2))</f>
        <v/>
      </c>
      <c r="CR142">
        <f>IF(CF142&lt;=0,0,ROUND(MIN(CF142,MAX(0,$F142-SUMPRODUCT(($AT$3:$BE$3&lt;AV$3)*$CD142:$CO142))),2))</f>
        <v/>
      </c>
      <c r="CS142">
        <f>IF(CG142&lt;=0,0,ROUND(MIN(CG142,MAX(0,$F142-SUMPRODUCT(($AT$3:$BE$3&lt;AW$3)*$CD142:$CO142))),2))</f>
        <v/>
      </c>
      <c r="CT142">
        <f>IF(CH142&lt;=0,0,ROUND(MIN(CH142,MAX(0,$F142-SUMPRODUCT(($AT$3:$BE$3&lt;AX$3)*$CD142:$CO142))),2))</f>
        <v/>
      </c>
      <c r="CU142">
        <f>IF(CI142&lt;=0,0,ROUND(MIN(CI142,MAX(0,$F142-SUMPRODUCT(($AT$3:$BE$3&lt;AY$3)*$CD142:$CO142))),2))</f>
        <v/>
      </c>
      <c r="CV142">
        <f>IF(CJ142&lt;=0,0,ROUND(MIN(CJ142,MAX(0,$F142-SUMPRODUCT(($AT$3:$BE$3&lt;AZ$3)*$CD142:$CO142))),2))</f>
        <v/>
      </c>
      <c r="CW142">
        <f>IF(CK142&lt;=0,0,ROUND(MIN(CK142,MAX(0,$F142-SUMPRODUCT(($AT$3:$BE$3&lt;BA$3)*$CD142:$CO142))),2))</f>
        <v/>
      </c>
      <c r="CX142">
        <f>IF(CL142&lt;=0,0,ROUND(MIN(CL142,MAX(0,$F142-SUMPRODUCT(($AT$3:$BE$3&lt;BB$3)*$CD142:$CO142))),2))</f>
        <v/>
      </c>
      <c r="CY142">
        <f>IF(CM142&lt;=0,0,ROUND(MIN(CM142,MAX(0,$F142-SUMPRODUCT(($AT$3:$BE$3&lt;BC$3)*$CD142:$CO142))),2))</f>
        <v/>
      </c>
      <c r="CZ142">
        <f>IF(CN142&lt;=0,0,ROUND(MIN(CN142,MAX(0,$F142-SUMPRODUCT(($AT$3:$BE$3&lt;BD$3)*$CD142:$CO142))),2))</f>
        <v/>
      </c>
      <c r="DA142">
        <f>IF(CO142&lt;=0,0,ROUND(MIN(CO142,MAX(0,$F142-SUMPRODUCT(($AT$3:$BE$3&lt;BE$3)*$CD142:$CO142))),2))</f>
        <v/>
      </c>
      <c r="DB142">
        <f>ROUND(AH142-CP142,2)</f>
        <v/>
      </c>
      <c r="DC142">
        <f>ROUND(AI142-CQ142,2)</f>
        <v/>
      </c>
      <c r="DD142">
        <f>ROUND(AJ142-CR142,2)</f>
        <v/>
      </c>
      <c r="DE142">
        <f>ROUND(AK142-CS142,2)</f>
        <v/>
      </c>
      <c r="DF142">
        <f>ROUND(AL142-CT142,2)</f>
        <v/>
      </c>
      <c r="DG142">
        <f>ROUND(AM142-CU142,2)</f>
        <v/>
      </c>
      <c r="DH142">
        <f>ROUND(AN142-CV142,2)</f>
        <v/>
      </c>
      <c r="DI142">
        <f>ROUND(AO142-CW142,2)</f>
        <v/>
      </c>
      <c r="DJ142">
        <f>ROUND(AP142-CX142,2)</f>
        <v/>
      </c>
      <c r="DK142">
        <f>ROUND(AQ142-CY142,2)</f>
        <v/>
      </c>
      <c r="DL142">
        <f>ROUND(AR142-CZ142,2)</f>
        <v/>
      </c>
      <c r="DM142">
        <f>ROUND(AS142-DA142,2)</f>
        <v/>
      </c>
      <c r="DN142">
        <f>MAX(0,ROUND($F142-SUM(CP142:DA142),2))</f>
        <v/>
      </c>
    </row>
    <row r="143">
      <c r="A143" t="n">
        <v>138</v>
      </c>
      <c r="B143" s="29">
        <f>Months!B143</f>
        <v/>
      </c>
      <c r="C143">
        <f>Months!C143</f>
        <v/>
      </c>
      <c r="D143">
        <f>Months!D143</f>
        <v/>
      </c>
      <c r="E143">
        <f>SUM(V143:AG143)</f>
        <v/>
      </c>
      <c r="F143">
        <f>MAX(0,ROUND(C143+D143-E143,2))</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f>IF(AH143&lt;=0,0,ROUND(CP143+MIN(DB143,MAX(0,$DN143-SUMPRODUCT((($BR143:$CC143&gt;BR143)+($BR143:$CC143=BR143)*($AT$2:$BE$2&lt;AT$2))*$DB143:$DM143))),2))</f>
        <v/>
      </c>
      <c r="AU143">
        <f>IF(AI143&lt;=0,0,ROUND(CQ143+MIN(DC143,MAX(0,$DN143-SUMPRODUCT((($BR143:$CC143&gt;BS143)+($BR143:$CC143=BS143)*($AT$2:$BE$2&lt;AU$2))*$DB143:$DM143))),2))</f>
        <v/>
      </c>
      <c r="AV143">
        <f>IF(AJ143&lt;=0,0,ROUND(CR143+MIN(DD143,MAX(0,$DN143-SUMPRODUCT((($BR143:$CC143&gt;BT143)+($BR143:$CC143=BT143)*($AT$2:$BE$2&lt;AV$2))*$DB143:$DM143))),2))</f>
        <v/>
      </c>
      <c r="AW143">
        <f>IF(AK143&lt;=0,0,ROUND(CS143+MIN(DE143,MAX(0,$DN143-SUMPRODUCT((($BR143:$CC143&gt;BU143)+($BR143:$CC143=BU143)*($AT$2:$BE$2&lt;AW$2))*$DB143:$DM143))),2))</f>
        <v/>
      </c>
      <c r="AX143">
        <f>IF(AL143&lt;=0,0,ROUND(CT143+MIN(DF143,MAX(0,$DN143-SUMPRODUCT((($BR143:$CC143&gt;BV143)+($BR143:$CC143=BV143)*($AT$2:$BE$2&lt;AX$2))*$DB143:$DM143))),2))</f>
        <v/>
      </c>
      <c r="AY143">
        <f>IF(AM143&lt;=0,0,ROUND(CU143+MIN(DG143,MAX(0,$DN143-SUMPRODUCT((($BR143:$CC143&gt;BW143)+($BR143:$CC143=BW143)*($AT$2:$BE$2&lt;AY$2))*$DB143:$DM143))),2))</f>
        <v/>
      </c>
      <c r="AZ143">
        <f>IF(AN143&lt;=0,0,ROUND(CV143+MIN(DH143,MAX(0,$DN143-SUMPRODUCT((($BR143:$CC143&gt;BX143)+($BR143:$CC143=BX143)*($AT$2:$BE$2&lt;AZ$2))*$DB143:$DM143))),2))</f>
        <v/>
      </c>
      <c r="BA143">
        <f>IF(AO143&lt;=0,0,ROUND(CW143+MIN(DI143,MAX(0,$DN143-SUMPRODUCT((($BR143:$CC143&gt;BY143)+($BR143:$CC143=BY143)*($AT$2:$BE$2&lt;BA$2))*$DB143:$DM143))),2))</f>
        <v/>
      </c>
      <c r="BB143">
        <f>IF(AP143&lt;=0,0,ROUND(CX143+MIN(DJ143,MAX(0,$DN143-SUMPRODUCT((($BR143:$CC143&gt;BZ143)+($BR143:$CC143=BZ143)*($AT$2:$BE$2&lt;BB$2))*$DB143:$DM143))),2))</f>
        <v/>
      </c>
      <c r="BC143">
        <f>IF(AQ143&lt;=0,0,ROUND(CY143+MIN(DK143,MAX(0,$DN143-SUMPRODUCT((($BR143:$CC143&gt;CA143)+($BR143:$CC143=CA143)*($AT$2:$BE$2&lt;BC$2))*$DB143:$DM143))),2))</f>
        <v/>
      </c>
      <c r="BD143">
        <f>IF(AR143&lt;=0,0,ROUND(CZ143+MIN(DL143,MAX(0,$DN143-SUMPRODUCT((($BR143:$CC143&gt;CB143)+($BR143:$CC143=CB143)*($AT$2:$BE$2&lt;BD$2))*$DB143:$DM143))),2))</f>
        <v/>
      </c>
      <c r="BE143">
        <f>IF(AS143&lt;=0,0,ROUND(DA143+MIN(DM143,MAX(0,$DN143-SUMPRODUCT((($BR143:$CC143&gt;CC143)+($BR143:$CC143=CC143)*($AT$2:$BE$2&lt;BE$2))*$DB143:$DM143))),2))</f>
        <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c r="BR143">
        <f>ROUND(IF($A143&lt;=Debts!$M$5,Debts!$X$5,Debts!$Y$5)*100000,0)*1000000+ROUND(Debts!$Y$5*100000,0)</f>
        <v/>
      </c>
      <c r="BS143">
        <f>ROUND(IF($A143&lt;=Debts!$M$6,Debts!$X$6,Debts!$Y$6)*100000,0)*1000000+ROUND(Debts!$Y$6*100000,0)</f>
        <v/>
      </c>
      <c r="BT143">
        <f>ROUND(IF($A143&lt;=Debts!$M$7,Debts!$X$7,Debts!$Y$7)*100000,0)*1000000+ROUND(Debts!$Y$7*100000,0)</f>
        <v/>
      </c>
      <c r="BU143">
        <f>ROUND(IF($A143&lt;=Debts!$M$8,Debts!$X$8,Debts!$Y$8)*100000,0)*1000000+ROUND(Debts!$Y$8*100000,0)</f>
        <v/>
      </c>
      <c r="BV143">
        <f>ROUND(IF($A143&lt;=Debts!$M$9,Debts!$X$9,Debts!$Y$9)*100000,0)*1000000+ROUND(Debts!$Y$9*100000,0)</f>
        <v/>
      </c>
      <c r="BW143">
        <f>ROUND(IF($A143&lt;=Debts!$M$10,Debts!$X$10,Debts!$Y$10)*100000,0)*1000000+ROUND(Debts!$Y$10*100000,0)</f>
        <v/>
      </c>
      <c r="BX143">
        <f>ROUND(IF($A143&lt;=Debts!$M$11,Debts!$X$11,Debts!$Y$11)*100000,0)*1000000+ROUND(Debts!$Y$11*100000,0)</f>
        <v/>
      </c>
      <c r="BY143">
        <f>ROUND(IF($A143&lt;=Debts!$M$12,Debts!$X$12,Debts!$Y$12)*100000,0)*1000000+ROUND(Debts!$Y$12*100000,0)</f>
        <v/>
      </c>
      <c r="BZ143">
        <f>ROUND(IF($A143&lt;=Debts!$M$13,Debts!$X$13,Debts!$Y$13)*100000,0)*1000000+ROUND(Debts!$Y$13*100000,0)</f>
        <v/>
      </c>
      <c r="CA143">
        <f>ROUND(IF($A143&lt;=Debts!$M$14,Debts!$X$14,Debts!$Y$14)*100000,0)*1000000+ROUND(Debts!$Y$14*100000,0)</f>
        <v/>
      </c>
      <c r="CB143">
        <f>ROUND(IF($A143&lt;=Debts!$M$15,Debts!$X$15,Debts!$Y$15)*100000,0)*1000000+ROUND(Debts!$Y$15*100000,0)</f>
        <v/>
      </c>
      <c r="CC143">
        <f>ROUND(IF($A143&lt;=Debts!$M$16,Debts!$X$16,Debts!$Y$16)*100000,0)*1000000+ROUND(Debts!$Y$16*100000,0)</f>
        <v/>
      </c>
      <c r="CD143">
        <f>IF(OR(AH143&lt;=0,Debts!$AC$5=0,$A143&gt;Debts!$M$5),0,MIN(AH143,MAX(0,ROUNDUP(IF(Debts!$X$5=0,(BF142+J143)/(Debts!$M$5-$A143+1),BF142*(Debts!$X$5/12)/(1-(1+Debts!$X$5/12)^(-(Debts!$M$5-$A143+1)))),2)-V143)))</f>
        <v/>
      </c>
      <c r="CE143">
        <f>IF(OR(AI143&lt;=0,Debts!$AC$6=0,$A143&gt;Debts!$M$6),0,MIN(AI143,MAX(0,ROUNDUP(IF(Debts!$X$6=0,(BG142+K143)/(Debts!$M$6-$A143+1),BG142*(Debts!$X$6/12)/(1-(1+Debts!$X$6/12)^(-(Debts!$M$6-$A143+1)))),2)-W143)))</f>
        <v/>
      </c>
      <c r="CF143">
        <f>IF(OR(AJ143&lt;=0,Debts!$AC$7=0,$A143&gt;Debts!$M$7),0,MIN(AJ143,MAX(0,ROUNDUP(IF(Debts!$X$7=0,(BH142+L143)/(Debts!$M$7-$A143+1),BH142*(Debts!$X$7/12)/(1-(1+Debts!$X$7/12)^(-(Debts!$M$7-$A143+1)))),2)-X143)))</f>
        <v/>
      </c>
      <c r="CG143">
        <f>IF(OR(AK143&lt;=0,Debts!$AC$8=0,$A143&gt;Debts!$M$8),0,MIN(AK143,MAX(0,ROUNDUP(IF(Debts!$X$8=0,(BI142+M143)/(Debts!$M$8-$A143+1),BI142*(Debts!$X$8/12)/(1-(1+Debts!$X$8/12)^(-(Debts!$M$8-$A143+1)))),2)-Y143)))</f>
        <v/>
      </c>
      <c r="CH143">
        <f>IF(OR(AL143&lt;=0,Debts!$AC$9=0,$A143&gt;Debts!$M$9),0,MIN(AL143,MAX(0,ROUNDUP(IF(Debts!$X$9=0,(BJ142+N143)/(Debts!$M$9-$A143+1),BJ142*(Debts!$X$9/12)/(1-(1+Debts!$X$9/12)^(-(Debts!$M$9-$A143+1)))),2)-Z143)))</f>
        <v/>
      </c>
      <c r="CI143">
        <f>IF(OR(AM143&lt;=0,Debts!$AC$10=0,$A143&gt;Debts!$M$10),0,MIN(AM143,MAX(0,ROUNDUP(IF(Debts!$X$10=0,(BK142+O143)/(Debts!$M$10-$A143+1),BK142*(Debts!$X$10/12)/(1-(1+Debts!$X$10/12)^(-(Debts!$M$10-$A143+1)))),2)-AA143)))</f>
        <v/>
      </c>
      <c r="CJ143">
        <f>IF(OR(AN143&lt;=0,Debts!$AC$11=0,$A143&gt;Debts!$M$11),0,MIN(AN143,MAX(0,ROUNDUP(IF(Debts!$X$11=0,(BL142+P143)/(Debts!$M$11-$A143+1),BL142*(Debts!$X$11/12)/(1-(1+Debts!$X$11/12)^(-(Debts!$M$11-$A143+1)))),2)-AB143)))</f>
        <v/>
      </c>
      <c r="CK143">
        <f>IF(OR(AO143&lt;=0,Debts!$AC$12=0,$A143&gt;Debts!$M$12),0,MIN(AO143,MAX(0,ROUNDUP(IF(Debts!$X$12=0,(BM142+Q143)/(Debts!$M$12-$A143+1),BM142*(Debts!$X$12/12)/(1-(1+Debts!$X$12/12)^(-(Debts!$M$12-$A143+1)))),2)-AC143)))</f>
        <v/>
      </c>
      <c r="CL143">
        <f>IF(OR(AP143&lt;=0,Debts!$AC$13=0,$A143&gt;Debts!$M$13),0,MIN(AP143,MAX(0,ROUNDUP(IF(Debts!$X$13=0,(BN142+R143)/(Debts!$M$13-$A143+1),BN142*(Debts!$X$13/12)/(1-(1+Debts!$X$13/12)^(-(Debts!$M$13-$A143+1)))),2)-AD143)))</f>
        <v/>
      </c>
      <c r="CM143">
        <f>IF(OR(AQ143&lt;=0,Debts!$AC$14=0,$A143&gt;Debts!$M$14),0,MIN(AQ143,MAX(0,ROUNDUP(IF(Debts!$X$14=0,(BO142+S143)/(Debts!$M$14-$A143+1),BO142*(Debts!$X$14/12)/(1-(1+Debts!$X$14/12)^(-(Debts!$M$14-$A143+1)))),2)-AE143)))</f>
        <v/>
      </c>
      <c r="CN143">
        <f>IF(OR(AR143&lt;=0,Debts!$AC$15=0,$A143&gt;Debts!$M$15),0,MIN(AR143,MAX(0,ROUNDUP(IF(Debts!$X$15=0,(BP142+T143)/(Debts!$M$15-$A143+1),BP142*(Debts!$X$15/12)/(1-(1+Debts!$X$15/12)^(-(Debts!$M$15-$A143+1)))),2)-AF143)))</f>
        <v/>
      </c>
      <c r="CO143">
        <f>IF(OR(AS143&lt;=0,Debts!$AC$16=0,$A143&gt;Debts!$M$16),0,MIN(AS143,MAX(0,ROUNDUP(IF(Debts!$X$16=0,(BQ142+U143)/(Debts!$M$16-$A143+1),BQ142*(Debts!$X$16/12)/(1-(1+Debts!$X$16/12)^(-(Debts!$M$16-$A143+1)))),2)-AG143)))</f>
        <v/>
      </c>
      <c r="CP143">
        <f>IF(CD143&lt;=0,0,ROUND(MIN(CD143,MAX(0,$F143-SUMPRODUCT(($AT$3:$BE$3&lt;AT$3)*$CD143:$CO143))),2))</f>
        <v/>
      </c>
      <c r="CQ143">
        <f>IF(CE143&lt;=0,0,ROUND(MIN(CE143,MAX(0,$F143-SUMPRODUCT(($AT$3:$BE$3&lt;AU$3)*$CD143:$CO143))),2))</f>
        <v/>
      </c>
      <c r="CR143">
        <f>IF(CF143&lt;=0,0,ROUND(MIN(CF143,MAX(0,$F143-SUMPRODUCT(($AT$3:$BE$3&lt;AV$3)*$CD143:$CO143))),2))</f>
        <v/>
      </c>
      <c r="CS143">
        <f>IF(CG143&lt;=0,0,ROUND(MIN(CG143,MAX(0,$F143-SUMPRODUCT(($AT$3:$BE$3&lt;AW$3)*$CD143:$CO143))),2))</f>
        <v/>
      </c>
      <c r="CT143">
        <f>IF(CH143&lt;=0,0,ROUND(MIN(CH143,MAX(0,$F143-SUMPRODUCT(($AT$3:$BE$3&lt;AX$3)*$CD143:$CO143))),2))</f>
        <v/>
      </c>
      <c r="CU143">
        <f>IF(CI143&lt;=0,0,ROUND(MIN(CI143,MAX(0,$F143-SUMPRODUCT(($AT$3:$BE$3&lt;AY$3)*$CD143:$CO143))),2))</f>
        <v/>
      </c>
      <c r="CV143">
        <f>IF(CJ143&lt;=0,0,ROUND(MIN(CJ143,MAX(0,$F143-SUMPRODUCT(($AT$3:$BE$3&lt;AZ$3)*$CD143:$CO143))),2))</f>
        <v/>
      </c>
      <c r="CW143">
        <f>IF(CK143&lt;=0,0,ROUND(MIN(CK143,MAX(0,$F143-SUMPRODUCT(($AT$3:$BE$3&lt;BA$3)*$CD143:$CO143))),2))</f>
        <v/>
      </c>
      <c r="CX143">
        <f>IF(CL143&lt;=0,0,ROUND(MIN(CL143,MAX(0,$F143-SUMPRODUCT(($AT$3:$BE$3&lt;BB$3)*$CD143:$CO143))),2))</f>
        <v/>
      </c>
      <c r="CY143">
        <f>IF(CM143&lt;=0,0,ROUND(MIN(CM143,MAX(0,$F143-SUMPRODUCT(($AT$3:$BE$3&lt;BC$3)*$CD143:$CO143))),2))</f>
        <v/>
      </c>
      <c r="CZ143">
        <f>IF(CN143&lt;=0,0,ROUND(MIN(CN143,MAX(0,$F143-SUMPRODUCT(($AT$3:$BE$3&lt;BD$3)*$CD143:$CO143))),2))</f>
        <v/>
      </c>
      <c r="DA143">
        <f>IF(CO143&lt;=0,0,ROUND(MIN(CO143,MAX(0,$F143-SUMPRODUCT(($AT$3:$BE$3&lt;BE$3)*$CD143:$CO143))),2))</f>
        <v/>
      </c>
      <c r="DB143">
        <f>ROUND(AH143-CP143,2)</f>
        <v/>
      </c>
      <c r="DC143">
        <f>ROUND(AI143-CQ143,2)</f>
        <v/>
      </c>
      <c r="DD143">
        <f>ROUND(AJ143-CR143,2)</f>
        <v/>
      </c>
      <c r="DE143">
        <f>ROUND(AK143-CS143,2)</f>
        <v/>
      </c>
      <c r="DF143">
        <f>ROUND(AL143-CT143,2)</f>
        <v/>
      </c>
      <c r="DG143">
        <f>ROUND(AM143-CU143,2)</f>
        <v/>
      </c>
      <c r="DH143">
        <f>ROUND(AN143-CV143,2)</f>
        <v/>
      </c>
      <c r="DI143">
        <f>ROUND(AO143-CW143,2)</f>
        <v/>
      </c>
      <c r="DJ143">
        <f>ROUND(AP143-CX143,2)</f>
        <v/>
      </c>
      <c r="DK143">
        <f>ROUND(AQ143-CY143,2)</f>
        <v/>
      </c>
      <c r="DL143">
        <f>ROUND(AR143-CZ143,2)</f>
        <v/>
      </c>
      <c r="DM143">
        <f>ROUND(AS143-DA143,2)</f>
        <v/>
      </c>
      <c r="DN143">
        <f>MAX(0,ROUND($F143-SUM(CP143:DA143),2))</f>
        <v/>
      </c>
    </row>
    <row r="144">
      <c r="A144" t="n">
        <v>139</v>
      </c>
      <c r="B144" s="29">
        <f>Months!B144</f>
        <v/>
      </c>
      <c r="C144">
        <f>Months!C144</f>
        <v/>
      </c>
      <c r="D144">
        <f>Months!D144</f>
        <v/>
      </c>
      <c r="E144">
        <f>SUM(V144:AG144)</f>
        <v/>
      </c>
      <c r="F144">
        <f>MAX(0,ROUND(C144+D144-E144,2))</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f>IF(AH144&lt;=0,0,ROUND(CP144+MIN(DB144,MAX(0,$DN144-SUMPRODUCT((($BR144:$CC144&gt;BR144)+($BR144:$CC144=BR144)*($AT$2:$BE$2&lt;AT$2))*$DB144:$DM144))),2))</f>
        <v/>
      </c>
      <c r="AU144">
        <f>IF(AI144&lt;=0,0,ROUND(CQ144+MIN(DC144,MAX(0,$DN144-SUMPRODUCT((($BR144:$CC144&gt;BS144)+($BR144:$CC144=BS144)*($AT$2:$BE$2&lt;AU$2))*$DB144:$DM144))),2))</f>
        <v/>
      </c>
      <c r="AV144">
        <f>IF(AJ144&lt;=0,0,ROUND(CR144+MIN(DD144,MAX(0,$DN144-SUMPRODUCT((($BR144:$CC144&gt;BT144)+($BR144:$CC144=BT144)*($AT$2:$BE$2&lt;AV$2))*$DB144:$DM144))),2))</f>
        <v/>
      </c>
      <c r="AW144">
        <f>IF(AK144&lt;=0,0,ROUND(CS144+MIN(DE144,MAX(0,$DN144-SUMPRODUCT((($BR144:$CC144&gt;BU144)+($BR144:$CC144=BU144)*($AT$2:$BE$2&lt;AW$2))*$DB144:$DM144))),2))</f>
        <v/>
      </c>
      <c r="AX144">
        <f>IF(AL144&lt;=0,0,ROUND(CT144+MIN(DF144,MAX(0,$DN144-SUMPRODUCT((($BR144:$CC144&gt;BV144)+($BR144:$CC144=BV144)*($AT$2:$BE$2&lt;AX$2))*$DB144:$DM144))),2))</f>
        <v/>
      </c>
      <c r="AY144">
        <f>IF(AM144&lt;=0,0,ROUND(CU144+MIN(DG144,MAX(0,$DN144-SUMPRODUCT((($BR144:$CC144&gt;BW144)+($BR144:$CC144=BW144)*($AT$2:$BE$2&lt;AY$2))*$DB144:$DM144))),2))</f>
        <v/>
      </c>
      <c r="AZ144">
        <f>IF(AN144&lt;=0,0,ROUND(CV144+MIN(DH144,MAX(0,$DN144-SUMPRODUCT((($BR144:$CC144&gt;BX144)+($BR144:$CC144=BX144)*($AT$2:$BE$2&lt;AZ$2))*$DB144:$DM144))),2))</f>
        <v/>
      </c>
      <c r="BA144">
        <f>IF(AO144&lt;=0,0,ROUND(CW144+MIN(DI144,MAX(0,$DN144-SUMPRODUCT((($BR144:$CC144&gt;BY144)+($BR144:$CC144=BY144)*($AT$2:$BE$2&lt;BA$2))*$DB144:$DM144))),2))</f>
        <v/>
      </c>
      <c r="BB144">
        <f>IF(AP144&lt;=0,0,ROUND(CX144+MIN(DJ144,MAX(0,$DN144-SUMPRODUCT((($BR144:$CC144&gt;BZ144)+($BR144:$CC144=BZ144)*($AT$2:$BE$2&lt;BB$2))*$DB144:$DM144))),2))</f>
        <v/>
      </c>
      <c r="BC144">
        <f>IF(AQ144&lt;=0,0,ROUND(CY144+MIN(DK144,MAX(0,$DN144-SUMPRODUCT((($BR144:$CC144&gt;CA144)+($BR144:$CC144=CA144)*($AT$2:$BE$2&lt;BC$2))*$DB144:$DM144))),2))</f>
        <v/>
      </c>
      <c r="BD144">
        <f>IF(AR144&lt;=0,0,ROUND(CZ144+MIN(DL144,MAX(0,$DN144-SUMPRODUCT((($BR144:$CC144&gt;CB144)+($BR144:$CC144=CB144)*($AT$2:$BE$2&lt;BD$2))*$DB144:$DM144))),2))</f>
        <v/>
      </c>
      <c r="BE144">
        <f>IF(AS144&lt;=0,0,ROUND(DA144+MIN(DM144,MAX(0,$DN144-SUMPRODUCT((($BR144:$CC144&gt;CC144)+($BR144:$CC144=CC144)*($AT$2:$BE$2&lt;BE$2))*$DB144:$DM144))),2))</f>
        <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c r="BR144">
        <f>ROUND(IF($A144&lt;=Debts!$M$5,Debts!$X$5,Debts!$Y$5)*100000,0)*1000000+ROUND(Debts!$Y$5*100000,0)</f>
        <v/>
      </c>
      <c r="BS144">
        <f>ROUND(IF($A144&lt;=Debts!$M$6,Debts!$X$6,Debts!$Y$6)*100000,0)*1000000+ROUND(Debts!$Y$6*100000,0)</f>
        <v/>
      </c>
      <c r="BT144">
        <f>ROUND(IF($A144&lt;=Debts!$M$7,Debts!$X$7,Debts!$Y$7)*100000,0)*1000000+ROUND(Debts!$Y$7*100000,0)</f>
        <v/>
      </c>
      <c r="BU144">
        <f>ROUND(IF($A144&lt;=Debts!$M$8,Debts!$X$8,Debts!$Y$8)*100000,0)*1000000+ROUND(Debts!$Y$8*100000,0)</f>
        <v/>
      </c>
      <c r="BV144">
        <f>ROUND(IF($A144&lt;=Debts!$M$9,Debts!$X$9,Debts!$Y$9)*100000,0)*1000000+ROUND(Debts!$Y$9*100000,0)</f>
        <v/>
      </c>
      <c r="BW144">
        <f>ROUND(IF($A144&lt;=Debts!$M$10,Debts!$X$10,Debts!$Y$10)*100000,0)*1000000+ROUND(Debts!$Y$10*100000,0)</f>
        <v/>
      </c>
      <c r="BX144">
        <f>ROUND(IF($A144&lt;=Debts!$M$11,Debts!$X$11,Debts!$Y$11)*100000,0)*1000000+ROUND(Debts!$Y$11*100000,0)</f>
        <v/>
      </c>
      <c r="BY144">
        <f>ROUND(IF($A144&lt;=Debts!$M$12,Debts!$X$12,Debts!$Y$12)*100000,0)*1000000+ROUND(Debts!$Y$12*100000,0)</f>
        <v/>
      </c>
      <c r="BZ144">
        <f>ROUND(IF($A144&lt;=Debts!$M$13,Debts!$X$13,Debts!$Y$13)*100000,0)*1000000+ROUND(Debts!$Y$13*100000,0)</f>
        <v/>
      </c>
      <c r="CA144">
        <f>ROUND(IF($A144&lt;=Debts!$M$14,Debts!$X$14,Debts!$Y$14)*100000,0)*1000000+ROUND(Debts!$Y$14*100000,0)</f>
        <v/>
      </c>
      <c r="CB144">
        <f>ROUND(IF($A144&lt;=Debts!$M$15,Debts!$X$15,Debts!$Y$15)*100000,0)*1000000+ROUND(Debts!$Y$15*100000,0)</f>
        <v/>
      </c>
      <c r="CC144">
        <f>ROUND(IF($A144&lt;=Debts!$M$16,Debts!$X$16,Debts!$Y$16)*100000,0)*1000000+ROUND(Debts!$Y$16*100000,0)</f>
        <v/>
      </c>
      <c r="CD144">
        <f>IF(OR(AH144&lt;=0,Debts!$AC$5=0,$A144&gt;Debts!$M$5),0,MIN(AH144,MAX(0,ROUNDUP(IF(Debts!$X$5=0,(BF143+J144)/(Debts!$M$5-$A144+1),BF143*(Debts!$X$5/12)/(1-(1+Debts!$X$5/12)^(-(Debts!$M$5-$A144+1)))),2)-V144)))</f>
        <v/>
      </c>
      <c r="CE144">
        <f>IF(OR(AI144&lt;=0,Debts!$AC$6=0,$A144&gt;Debts!$M$6),0,MIN(AI144,MAX(0,ROUNDUP(IF(Debts!$X$6=0,(BG143+K144)/(Debts!$M$6-$A144+1),BG143*(Debts!$X$6/12)/(1-(1+Debts!$X$6/12)^(-(Debts!$M$6-$A144+1)))),2)-W144)))</f>
        <v/>
      </c>
      <c r="CF144">
        <f>IF(OR(AJ144&lt;=0,Debts!$AC$7=0,$A144&gt;Debts!$M$7),0,MIN(AJ144,MAX(0,ROUNDUP(IF(Debts!$X$7=0,(BH143+L144)/(Debts!$M$7-$A144+1),BH143*(Debts!$X$7/12)/(1-(1+Debts!$X$7/12)^(-(Debts!$M$7-$A144+1)))),2)-X144)))</f>
        <v/>
      </c>
      <c r="CG144">
        <f>IF(OR(AK144&lt;=0,Debts!$AC$8=0,$A144&gt;Debts!$M$8),0,MIN(AK144,MAX(0,ROUNDUP(IF(Debts!$X$8=0,(BI143+M144)/(Debts!$M$8-$A144+1),BI143*(Debts!$X$8/12)/(1-(1+Debts!$X$8/12)^(-(Debts!$M$8-$A144+1)))),2)-Y144)))</f>
        <v/>
      </c>
      <c r="CH144">
        <f>IF(OR(AL144&lt;=0,Debts!$AC$9=0,$A144&gt;Debts!$M$9),0,MIN(AL144,MAX(0,ROUNDUP(IF(Debts!$X$9=0,(BJ143+N144)/(Debts!$M$9-$A144+1),BJ143*(Debts!$X$9/12)/(1-(1+Debts!$X$9/12)^(-(Debts!$M$9-$A144+1)))),2)-Z144)))</f>
        <v/>
      </c>
      <c r="CI144">
        <f>IF(OR(AM144&lt;=0,Debts!$AC$10=0,$A144&gt;Debts!$M$10),0,MIN(AM144,MAX(0,ROUNDUP(IF(Debts!$X$10=0,(BK143+O144)/(Debts!$M$10-$A144+1),BK143*(Debts!$X$10/12)/(1-(1+Debts!$X$10/12)^(-(Debts!$M$10-$A144+1)))),2)-AA144)))</f>
        <v/>
      </c>
      <c r="CJ144">
        <f>IF(OR(AN144&lt;=0,Debts!$AC$11=0,$A144&gt;Debts!$M$11),0,MIN(AN144,MAX(0,ROUNDUP(IF(Debts!$X$11=0,(BL143+P144)/(Debts!$M$11-$A144+1),BL143*(Debts!$X$11/12)/(1-(1+Debts!$X$11/12)^(-(Debts!$M$11-$A144+1)))),2)-AB144)))</f>
        <v/>
      </c>
      <c r="CK144">
        <f>IF(OR(AO144&lt;=0,Debts!$AC$12=0,$A144&gt;Debts!$M$12),0,MIN(AO144,MAX(0,ROUNDUP(IF(Debts!$X$12=0,(BM143+Q144)/(Debts!$M$12-$A144+1),BM143*(Debts!$X$12/12)/(1-(1+Debts!$X$12/12)^(-(Debts!$M$12-$A144+1)))),2)-AC144)))</f>
        <v/>
      </c>
      <c r="CL144">
        <f>IF(OR(AP144&lt;=0,Debts!$AC$13=0,$A144&gt;Debts!$M$13),0,MIN(AP144,MAX(0,ROUNDUP(IF(Debts!$X$13=0,(BN143+R144)/(Debts!$M$13-$A144+1),BN143*(Debts!$X$13/12)/(1-(1+Debts!$X$13/12)^(-(Debts!$M$13-$A144+1)))),2)-AD144)))</f>
        <v/>
      </c>
      <c r="CM144">
        <f>IF(OR(AQ144&lt;=0,Debts!$AC$14=0,$A144&gt;Debts!$M$14),0,MIN(AQ144,MAX(0,ROUNDUP(IF(Debts!$X$14=0,(BO143+S144)/(Debts!$M$14-$A144+1),BO143*(Debts!$X$14/12)/(1-(1+Debts!$X$14/12)^(-(Debts!$M$14-$A144+1)))),2)-AE144)))</f>
        <v/>
      </c>
      <c r="CN144">
        <f>IF(OR(AR144&lt;=0,Debts!$AC$15=0,$A144&gt;Debts!$M$15),0,MIN(AR144,MAX(0,ROUNDUP(IF(Debts!$X$15=0,(BP143+T144)/(Debts!$M$15-$A144+1),BP143*(Debts!$X$15/12)/(1-(1+Debts!$X$15/12)^(-(Debts!$M$15-$A144+1)))),2)-AF144)))</f>
        <v/>
      </c>
      <c r="CO144">
        <f>IF(OR(AS144&lt;=0,Debts!$AC$16=0,$A144&gt;Debts!$M$16),0,MIN(AS144,MAX(0,ROUNDUP(IF(Debts!$X$16=0,(BQ143+U144)/(Debts!$M$16-$A144+1),BQ143*(Debts!$X$16/12)/(1-(1+Debts!$X$16/12)^(-(Debts!$M$16-$A144+1)))),2)-AG144)))</f>
        <v/>
      </c>
      <c r="CP144">
        <f>IF(CD144&lt;=0,0,ROUND(MIN(CD144,MAX(0,$F144-SUMPRODUCT(($AT$3:$BE$3&lt;AT$3)*$CD144:$CO144))),2))</f>
        <v/>
      </c>
      <c r="CQ144">
        <f>IF(CE144&lt;=0,0,ROUND(MIN(CE144,MAX(0,$F144-SUMPRODUCT(($AT$3:$BE$3&lt;AU$3)*$CD144:$CO144))),2))</f>
        <v/>
      </c>
      <c r="CR144">
        <f>IF(CF144&lt;=0,0,ROUND(MIN(CF144,MAX(0,$F144-SUMPRODUCT(($AT$3:$BE$3&lt;AV$3)*$CD144:$CO144))),2))</f>
        <v/>
      </c>
      <c r="CS144">
        <f>IF(CG144&lt;=0,0,ROUND(MIN(CG144,MAX(0,$F144-SUMPRODUCT(($AT$3:$BE$3&lt;AW$3)*$CD144:$CO144))),2))</f>
        <v/>
      </c>
      <c r="CT144">
        <f>IF(CH144&lt;=0,0,ROUND(MIN(CH144,MAX(0,$F144-SUMPRODUCT(($AT$3:$BE$3&lt;AX$3)*$CD144:$CO144))),2))</f>
        <v/>
      </c>
      <c r="CU144">
        <f>IF(CI144&lt;=0,0,ROUND(MIN(CI144,MAX(0,$F144-SUMPRODUCT(($AT$3:$BE$3&lt;AY$3)*$CD144:$CO144))),2))</f>
        <v/>
      </c>
      <c r="CV144">
        <f>IF(CJ144&lt;=0,0,ROUND(MIN(CJ144,MAX(0,$F144-SUMPRODUCT(($AT$3:$BE$3&lt;AZ$3)*$CD144:$CO144))),2))</f>
        <v/>
      </c>
      <c r="CW144">
        <f>IF(CK144&lt;=0,0,ROUND(MIN(CK144,MAX(0,$F144-SUMPRODUCT(($AT$3:$BE$3&lt;BA$3)*$CD144:$CO144))),2))</f>
        <v/>
      </c>
      <c r="CX144">
        <f>IF(CL144&lt;=0,0,ROUND(MIN(CL144,MAX(0,$F144-SUMPRODUCT(($AT$3:$BE$3&lt;BB$3)*$CD144:$CO144))),2))</f>
        <v/>
      </c>
      <c r="CY144">
        <f>IF(CM144&lt;=0,0,ROUND(MIN(CM144,MAX(0,$F144-SUMPRODUCT(($AT$3:$BE$3&lt;BC$3)*$CD144:$CO144))),2))</f>
        <v/>
      </c>
      <c r="CZ144">
        <f>IF(CN144&lt;=0,0,ROUND(MIN(CN144,MAX(0,$F144-SUMPRODUCT(($AT$3:$BE$3&lt;BD$3)*$CD144:$CO144))),2))</f>
        <v/>
      </c>
      <c r="DA144">
        <f>IF(CO144&lt;=0,0,ROUND(MIN(CO144,MAX(0,$F144-SUMPRODUCT(($AT$3:$BE$3&lt;BE$3)*$CD144:$CO144))),2))</f>
        <v/>
      </c>
      <c r="DB144">
        <f>ROUND(AH144-CP144,2)</f>
        <v/>
      </c>
      <c r="DC144">
        <f>ROUND(AI144-CQ144,2)</f>
        <v/>
      </c>
      <c r="DD144">
        <f>ROUND(AJ144-CR144,2)</f>
        <v/>
      </c>
      <c r="DE144">
        <f>ROUND(AK144-CS144,2)</f>
        <v/>
      </c>
      <c r="DF144">
        <f>ROUND(AL144-CT144,2)</f>
        <v/>
      </c>
      <c r="DG144">
        <f>ROUND(AM144-CU144,2)</f>
        <v/>
      </c>
      <c r="DH144">
        <f>ROUND(AN144-CV144,2)</f>
        <v/>
      </c>
      <c r="DI144">
        <f>ROUND(AO144-CW144,2)</f>
        <v/>
      </c>
      <c r="DJ144">
        <f>ROUND(AP144-CX144,2)</f>
        <v/>
      </c>
      <c r="DK144">
        <f>ROUND(AQ144-CY144,2)</f>
        <v/>
      </c>
      <c r="DL144">
        <f>ROUND(AR144-CZ144,2)</f>
        <v/>
      </c>
      <c r="DM144">
        <f>ROUND(AS144-DA144,2)</f>
        <v/>
      </c>
      <c r="DN144">
        <f>MAX(0,ROUND($F144-SUM(CP144:DA144),2))</f>
        <v/>
      </c>
    </row>
    <row r="145">
      <c r="A145" t="n">
        <v>140</v>
      </c>
      <c r="B145" s="29">
        <f>Months!B145</f>
        <v/>
      </c>
      <c r="C145">
        <f>Months!C145</f>
        <v/>
      </c>
      <c r="D145">
        <f>Months!D145</f>
        <v/>
      </c>
      <c r="E145">
        <f>SUM(V145:AG145)</f>
        <v/>
      </c>
      <c r="F145">
        <f>MAX(0,ROUND(C145+D145-E145,2))</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f>IF(AH145&lt;=0,0,ROUND(CP145+MIN(DB145,MAX(0,$DN145-SUMPRODUCT((($BR145:$CC145&gt;BR145)+($BR145:$CC145=BR145)*($AT$2:$BE$2&lt;AT$2))*$DB145:$DM145))),2))</f>
        <v/>
      </c>
      <c r="AU145">
        <f>IF(AI145&lt;=0,0,ROUND(CQ145+MIN(DC145,MAX(0,$DN145-SUMPRODUCT((($BR145:$CC145&gt;BS145)+($BR145:$CC145=BS145)*($AT$2:$BE$2&lt;AU$2))*$DB145:$DM145))),2))</f>
        <v/>
      </c>
      <c r="AV145">
        <f>IF(AJ145&lt;=0,0,ROUND(CR145+MIN(DD145,MAX(0,$DN145-SUMPRODUCT((($BR145:$CC145&gt;BT145)+($BR145:$CC145=BT145)*($AT$2:$BE$2&lt;AV$2))*$DB145:$DM145))),2))</f>
        <v/>
      </c>
      <c r="AW145">
        <f>IF(AK145&lt;=0,0,ROUND(CS145+MIN(DE145,MAX(0,$DN145-SUMPRODUCT((($BR145:$CC145&gt;BU145)+($BR145:$CC145=BU145)*($AT$2:$BE$2&lt;AW$2))*$DB145:$DM145))),2))</f>
        <v/>
      </c>
      <c r="AX145">
        <f>IF(AL145&lt;=0,0,ROUND(CT145+MIN(DF145,MAX(0,$DN145-SUMPRODUCT((($BR145:$CC145&gt;BV145)+($BR145:$CC145=BV145)*($AT$2:$BE$2&lt;AX$2))*$DB145:$DM145))),2))</f>
        <v/>
      </c>
      <c r="AY145">
        <f>IF(AM145&lt;=0,0,ROUND(CU145+MIN(DG145,MAX(0,$DN145-SUMPRODUCT((($BR145:$CC145&gt;BW145)+($BR145:$CC145=BW145)*($AT$2:$BE$2&lt;AY$2))*$DB145:$DM145))),2))</f>
        <v/>
      </c>
      <c r="AZ145">
        <f>IF(AN145&lt;=0,0,ROUND(CV145+MIN(DH145,MAX(0,$DN145-SUMPRODUCT((($BR145:$CC145&gt;BX145)+($BR145:$CC145=BX145)*($AT$2:$BE$2&lt;AZ$2))*$DB145:$DM145))),2))</f>
        <v/>
      </c>
      <c r="BA145">
        <f>IF(AO145&lt;=0,0,ROUND(CW145+MIN(DI145,MAX(0,$DN145-SUMPRODUCT((($BR145:$CC145&gt;BY145)+($BR145:$CC145=BY145)*($AT$2:$BE$2&lt;BA$2))*$DB145:$DM145))),2))</f>
        <v/>
      </c>
      <c r="BB145">
        <f>IF(AP145&lt;=0,0,ROUND(CX145+MIN(DJ145,MAX(0,$DN145-SUMPRODUCT((($BR145:$CC145&gt;BZ145)+($BR145:$CC145=BZ145)*($AT$2:$BE$2&lt;BB$2))*$DB145:$DM145))),2))</f>
        <v/>
      </c>
      <c r="BC145">
        <f>IF(AQ145&lt;=0,0,ROUND(CY145+MIN(DK145,MAX(0,$DN145-SUMPRODUCT((($BR145:$CC145&gt;CA145)+($BR145:$CC145=CA145)*($AT$2:$BE$2&lt;BC$2))*$DB145:$DM145))),2))</f>
        <v/>
      </c>
      <c r="BD145">
        <f>IF(AR145&lt;=0,0,ROUND(CZ145+MIN(DL145,MAX(0,$DN145-SUMPRODUCT((($BR145:$CC145&gt;CB145)+($BR145:$CC145=CB145)*($AT$2:$BE$2&lt;BD$2))*$DB145:$DM145))),2))</f>
        <v/>
      </c>
      <c r="BE145">
        <f>IF(AS145&lt;=0,0,ROUND(DA145+MIN(DM145,MAX(0,$DN145-SUMPRODUCT((($BR145:$CC145&gt;CC145)+($BR145:$CC145=CC145)*($AT$2:$BE$2&lt;BE$2))*$DB145:$DM145))),2))</f>
        <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c r="BR145">
        <f>ROUND(IF($A145&lt;=Debts!$M$5,Debts!$X$5,Debts!$Y$5)*100000,0)*1000000+ROUND(Debts!$Y$5*100000,0)</f>
        <v/>
      </c>
      <c r="BS145">
        <f>ROUND(IF($A145&lt;=Debts!$M$6,Debts!$X$6,Debts!$Y$6)*100000,0)*1000000+ROUND(Debts!$Y$6*100000,0)</f>
        <v/>
      </c>
      <c r="BT145">
        <f>ROUND(IF($A145&lt;=Debts!$M$7,Debts!$X$7,Debts!$Y$7)*100000,0)*1000000+ROUND(Debts!$Y$7*100000,0)</f>
        <v/>
      </c>
      <c r="BU145">
        <f>ROUND(IF($A145&lt;=Debts!$M$8,Debts!$X$8,Debts!$Y$8)*100000,0)*1000000+ROUND(Debts!$Y$8*100000,0)</f>
        <v/>
      </c>
      <c r="BV145">
        <f>ROUND(IF($A145&lt;=Debts!$M$9,Debts!$X$9,Debts!$Y$9)*100000,0)*1000000+ROUND(Debts!$Y$9*100000,0)</f>
        <v/>
      </c>
      <c r="BW145">
        <f>ROUND(IF($A145&lt;=Debts!$M$10,Debts!$X$10,Debts!$Y$10)*100000,0)*1000000+ROUND(Debts!$Y$10*100000,0)</f>
        <v/>
      </c>
      <c r="BX145">
        <f>ROUND(IF($A145&lt;=Debts!$M$11,Debts!$X$11,Debts!$Y$11)*100000,0)*1000000+ROUND(Debts!$Y$11*100000,0)</f>
        <v/>
      </c>
      <c r="BY145">
        <f>ROUND(IF($A145&lt;=Debts!$M$12,Debts!$X$12,Debts!$Y$12)*100000,0)*1000000+ROUND(Debts!$Y$12*100000,0)</f>
        <v/>
      </c>
      <c r="BZ145">
        <f>ROUND(IF($A145&lt;=Debts!$M$13,Debts!$X$13,Debts!$Y$13)*100000,0)*1000000+ROUND(Debts!$Y$13*100000,0)</f>
        <v/>
      </c>
      <c r="CA145">
        <f>ROUND(IF($A145&lt;=Debts!$M$14,Debts!$X$14,Debts!$Y$14)*100000,0)*1000000+ROUND(Debts!$Y$14*100000,0)</f>
        <v/>
      </c>
      <c r="CB145">
        <f>ROUND(IF($A145&lt;=Debts!$M$15,Debts!$X$15,Debts!$Y$15)*100000,0)*1000000+ROUND(Debts!$Y$15*100000,0)</f>
        <v/>
      </c>
      <c r="CC145">
        <f>ROUND(IF($A145&lt;=Debts!$M$16,Debts!$X$16,Debts!$Y$16)*100000,0)*1000000+ROUND(Debts!$Y$16*100000,0)</f>
        <v/>
      </c>
      <c r="CD145">
        <f>IF(OR(AH145&lt;=0,Debts!$AC$5=0,$A145&gt;Debts!$M$5),0,MIN(AH145,MAX(0,ROUNDUP(IF(Debts!$X$5=0,(BF144+J145)/(Debts!$M$5-$A145+1),BF144*(Debts!$X$5/12)/(1-(1+Debts!$X$5/12)^(-(Debts!$M$5-$A145+1)))),2)-V145)))</f>
        <v/>
      </c>
      <c r="CE145">
        <f>IF(OR(AI145&lt;=0,Debts!$AC$6=0,$A145&gt;Debts!$M$6),0,MIN(AI145,MAX(0,ROUNDUP(IF(Debts!$X$6=0,(BG144+K145)/(Debts!$M$6-$A145+1),BG144*(Debts!$X$6/12)/(1-(1+Debts!$X$6/12)^(-(Debts!$M$6-$A145+1)))),2)-W145)))</f>
        <v/>
      </c>
      <c r="CF145">
        <f>IF(OR(AJ145&lt;=0,Debts!$AC$7=0,$A145&gt;Debts!$M$7),0,MIN(AJ145,MAX(0,ROUNDUP(IF(Debts!$X$7=0,(BH144+L145)/(Debts!$M$7-$A145+1),BH144*(Debts!$X$7/12)/(1-(1+Debts!$X$7/12)^(-(Debts!$M$7-$A145+1)))),2)-X145)))</f>
        <v/>
      </c>
      <c r="CG145">
        <f>IF(OR(AK145&lt;=0,Debts!$AC$8=0,$A145&gt;Debts!$M$8),0,MIN(AK145,MAX(0,ROUNDUP(IF(Debts!$X$8=0,(BI144+M145)/(Debts!$M$8-$A145+1),BI144*(Debts!$X$8/12)/(1-(1+Debts!$X$8/12)^(-(Debts!$M$8-$A145+1)))),2)-Y145)))</f>
        <v/>
      </c>
      <c r="CH145">
        <f>IF(OR(AL145&lt;=0,Debts!$AC$9=0,$A145&gt;Debts!$M$9),0,MIN(AL145,MAX(0,ROUNDUP(IF(Debts!$X$9=0,(BJ144+N145)/(Debts!$M$9-$A145+1),BJ144*(Debts!$X$9/12)/(1-(1+Debts!$X$9/12)^(-(Debts!$M$9-$A145+1)))),2)-Z145)))</f>
        <v/>
      </c>
      <c r="CI145">
        <f>IF(OR(AM145&lt;=0,Debts!$AC$10=0,$A145&gt;Debts!$M$10),0,MIN(AM145,MAX(0,ROUNDUP(IF(Debts!$X$10=0,(BK144+O145)/(Debts!$M$10-$A145+1),BK144*(Debts!$X$10/12)/(1-(1+Debts!$X$10/12)^(-(Debts!$M$10-$A145+1)))),2)-AA145)))</f>
        <v/>
      </c>
      <c r="CJ145">
        <f>IF(OR(AN145&lt;=0,Debts!$AC$11=0,$A145&gt;Debts!$M$11),0,MIN(AN145,MAX(0,ROUNDUP(IF(Debts!$X$11=0,(BL144+P145)/(Debts!$M$11-$A145+1),BL144*(Debts!$X$11/12)/(1-(1+Debts!$X$11/12)^(-(Debts!$M$11-$A145+1)))),2)-AB145)))</f>
        <v/>
      </c>
      <c r="CK145">
        <f>IF(OR(AO145&lt;=0,Debts!$AC$12=0,$A145&gt;Debts!$M$12),0,MIN(AO145,MAX(0,ROUNDUP(IF(Debts!$X$12=0,(BM144+Q145)/(Debts!$M$12-$A145+1),BM144*(Debts!$X$12/12)/(1-(1+Debts!$X$12/12)^(-(Debts!$M$12-$A145+1)))),2)-AC145)))</f>
        <v/>
      </c>
      <c r="CL145">
        <f>IF(OR(AP145&lt;=0,Debts!$AC$13=0,$A145&gt;Debts!$M$13),0,MIN(AP145,MAX(0,ROUNDUP(IF(Debts!$X$13=0,(BN144+R145)/(Debts!$M$13-$A145+1),BN144*(Debts!$X$13/12)/(1-(1+Debts!$X$13/12)^(-(Debts!$M$13-$A145+1)))),2)-AD145)))</f>
        <v/>
      </c>
      <c r="CM145">
        <f>IF(OR(AQ145&lt;=0,Debts!$AC$14=0,$A145&gt;Debts!$M$14),0,MIN(AQ145,MAX(0,ROUNDUP(IF(Debts!$X$14=0,(BO144+S145)/(Debts!$M$14-$A145+1),BO144*(Debts!$X$14/12)/(1-(1+Debts!$X$14/12)^(-(Debts!$M$14-$A145+1)))),2)-AE145)))</f>
        <v/>
      </c>
      <c r="CN145">
        <f>IF(OR(AR145&lt;=0,Debts!$AC$15=0,$A145&gt;Debts!$M$15),0,MIN(AR145,MAX(0,ROUNDUP(IF(Debts!$X$15=0,(BP144+T145)/(Debts!$M$15-$A145+1),BP144*(Debts!$X$15/12)/(1-(1+Debts!$X$15/12)^(-(Debts!$M$15-$A145+1)))),2)-AF145)))</f>
        <v/>
      </c>
      <c r="CO145">
        <f>IF(OR(AS145&lt;=0,Debts!$AC$16=0,$A145&gt;Debts!$M$16),0,MIN(AS145,MAX(0,ROUNDUP(IF(Debts!$X$16=0,(BQ144+U145)/(Debts!$M$16-$A145+1),BQ144*(Debts!$X$16/12)/(1-(1+Debts!$X$16/12)^(-(Debts!$M$16-$A145+1)))),2)-AG145)))</f>
        <v/>
      </c>
      <c r="CP145">
        <f>IF(CD145&lt;=0,0,ROUND(MIN(CD145,MAX(0,$F145-SUMPRODUCT(($AT$3:$BE$3&lt;AT$3)*$CD145:$CO145))),2))</f>
        <v/>
      </c>
      <c r="CQ145">
        <f>IF(CE145&lt;=0,0,ROUND(MIN(CE145,MAX(0,$F145-SUMPRODUCT(($AT$3:$BE$3&lt;AU$3)*$CD145:$CO145))),2))</f>
        <v/>
      </c>
      <c r="CR145">
        <f>IF(CF145&lt;=0,0,ROUND(MIN(CF145,MAX(0,$F145-SUMPRODUCT(($AT$3:$BE$3&lt;AV$3)*$CD145:$CO145))),2))</f>
        <v/>
      </c>
      <c r="CS145">
        <f>IF(CG145&lt;=0,0,ROUND(MIN(CG145,MAX(0,$F145-SUMPRODUCT(($AT$3:$BE$3&lt;AW$3)*$CD145:$CO145))),2))</f>
        <v/>
      </c>
      <c r="CT145">
        <f>IF(CH145&lt;=0,0,ROUND(MIN(CH145,MAX(0,$F145-SUMPRODUCT(($AT$3:$BE$3&lt;AX$3)*$CD145:$CO145))),2))</f>
        <v/>
      </c>
      <c r="CU145">
        <f>IF(CI145&lt;=0,0,ROUND(MIN(CI145,MAX(0,$F145-SUMPRODUCT(($AT$3:$BE$3&lt;AY$3)*$CD145:$CO145))),2))</f>
        <v/>
      </c>
      <c r="CV145">
        <f>IF(CJ145&lt;=0,0,ROUND(MIN(CJ145,MAX(0,$F145-SUMPRODUCT(($AT$3:$BE$3&lt;AZ$3)*$CD145:$CO145))),2))</f>
        <v/>
      </c>
      <c r="CW145">
        <f>IF(CK145&lt;=0,0,ROUND(MIN(CK145,MAX(0,$F145-SUMPRODUCT(($AT$3:$BE$3&lt;BA$3)*$CD145:$CO145))),2))</f>
        <v/>
      </c>
      <c r="CX145">
        <f>IF(CL145&lt;=0,0,ROUND(MIN(CL145,MAX(0,$F145-SUMPRODUCT(($AT$3:$BE$3&lt;BB$3)*$CD145:$CO145))),2))</f>
        <v/>
      </c>
      <c r="CY145">
        <f>IF(CM145&lt;=0,0,ROUND(MIN(CM145,MAX(0,$F145-SUMPRODUCT(($AT$3:$BE$3&lt;BC$3)*$CD145:$CO145))),2))</f>
        <v/>
      </c>
      <c r="CZ145">
        <f>IF(CN145&lt;=0,0,ROUND(MIN(CN145,MAX(0,$F145-SUMPRODUCT(($AT$3:$BE$3&lt;BD$3)*$CD145:$CO145))),2))</f>
        <v/>
      </c>
      <c r="DA145">
        <f>IF(CO145&lt;=0,0,ROUND(MIN(CO145,MAX(0,$F145-SUMPRODUCT(($AT$3:$BE$3&lt;BE$3)*$CD145:$CO145))),2))</f>
        <v/>
      </c>
      <c r="DB145">
        <f>ROUND(AH145-CP145,2)</f>
        <v/>
      </c>
      <c r="DC145">
        <f>ROUND(AI145-CQ145,2)</f>
        <v/>
      </c>
      <c r="DD145">
        <f>ROUND(AJ145-CR145,2)</f>
        <v/>
      </c>
      <c r="DE145">
        <f>ROUND(AK145-CS145,2)</f>
        <v/>
      </c>
      <c r="DF145">
        <f>ROUND(AL145-CT145,2)</f>
        <v/>
      </c>
      <c r="DG145">
        <f>ROUND(AM145-CU145,2)</f>
        <v/>
      </c>
      <c r="DH145">
        <f>ROUND(AN145-CV145,2)</f>
        <v/>
      </c>
      <c r="DI145">
        <f>ROUND(AO145-CW145,2)</f>
        <v/>
      </c>
      <c r="DJ145">
        <f>ROUND(AP145-CX145,2)</f>
        <v/>
      </c>
      <c r="DK145">
        <f>ROUND(AQ145-CY145,2)</f>
        <v/>
      </c>
      <c r="DL145">
        <f>ROUND(AR145-CZ145,2)</f>
        <v/>
      </c>
      <c r="DM145">
        <f>ROUND(AS145-DA145,2)</f>
        <v/>
      </c>
      <c r="DN145">
        <f>MAX(0,ROUND($F145-SUM(CP145:DA145),2))</f>
        <v/>
      </c>
    </row>
    <row r="146">
      <c r="A146" t="n">
        <v>141</v>
      </c>
      <c r="B146" s="29">
        <f>Months!B146</f>
        <v/>
      </c>
      <c r="C146">
        <f>Months!C146</f>
        <v/>
      </c>
      <c r="D146">
        <f>Months!D146</f>
        <v/>
      </c>
      <c r="E146">
        <f>SUM(V146:AG146)</f>
        <v/>
      </c>
      <c r="F146">
        <f>MAX(0,ROUND(C146+D146-E146,2))</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f>IF(AH146&lt;=0,0,ROUND(CP146+MIN(DB146,MAX(0,$DN146-SUMPRODUCT((($BR146:$CC146&gt;BR146)+($BR146:$CC146=BR146)*($AT$2:$BE$2&lt;AT$2))*$DB146:$DM146))),2))</f>
        <v/>
      </c>
      <c r="AU146">
        <f>IF(AI146&lt;=0,0,ROUND(CQ146+MIN(DC146,MAX(0,$DN146-SUMPRODUCT((($BR146:$CC146&gt;BS146)+($BR146:$CC146=BS146)*($AT$2:$BE$2&lt;AU$2))*$DB146:$DM146))),2))</f>
        <v/>
      </c>
      <c r="AV146">
        <f>IF(AJ146&lt;=0,0,ROUND(CR146+MIN(DD146,MAX(0,$DN146-SUMPRODUCT((($BR146:$CC146&gt;BT146)+($BR146:$CC146=BT146)*($AT$2:$BE$2&lt;AV$2))*$DB146:$DM146))),2))</f>
        <v/>
      </c>
      <c r="AW146">
        <f>IF(AK146&lt;=0,0,ROUND(CS146+MIN(DE146,MAX(0,$DN146-SUMPRODUCT((($BR146:$CC146&gt;BU146)+($BR146:$CC146=BU146)*($AT$2:$BE$2&lt;AW$2))*$DB146:$DM146))),2))</f>
        <v/>
      </c>
      <c r="AX146">
        <f>IF(AL146&lt;=0,0,ROUND(CT146+MIN(DF146,MAX(0,$DN146-SUMPRODUCT((($BR146:$CC146&gt;BV146)+($BR146:$CC146=BV146)*($AT$2:$BE$2&lt;AX$2))*$DB146:$DM146))),2))</f>
        <v/>
      </c>
      <c r="AY146">
        <f>IF(AM146&lt;=0,0,ROUND(CU146+MIN(DG146,MAX(0,$DN146-SUMPRODUCT((($BR146:$CC146&gt;BW146)+($BR146:$CC146=BW146)*($AT$2:$BE$2&lt;AY$2))*$DB146:$DM146))),2))</f>
        <v/>
      </c>
      <c r="AZ146">
        <f>IF(AN146&lt;=0,0,ROUND(CV146+MIN(DH146,MAX(0,$DN146-SUMPRODUCT((($BR146:$CC146&gt;BX146)+($BR146:$CC146=BX146)*($AT$2:$BE$2&lt;AZ$2))*$DB146:$DM146))),2))</f>
        <v/>
      </c>
      <c r="BA146">
        <f>IF(AO146&lt;=0,0,ROUND(CW146+MIN(DI146,MAX(0,$DN146-SUMPRODUCT((($BR146:$CC146&gt;BY146)+($BR146:$CC146=BY146)*($AT$2:$BE$2&lt;BA$2))*$DB146:$DM146))),2))</f>
        <v/>
      </c>
      <c r="BB146">
        <f>IF(AP146&lt;=0,0,ROUND(CX146+MIN(DJ146,MAX(0,$DN146-SUMPRODUCT((($BR146:$CC146&gt;BZ146)+($BR146:$CC146=BZ146)*($AT$2:$BE$2&lt;BB$2))*$DB146:$DM146))),2))</f>
        <v/>
      </c>
      <c r="BC146">
        <f>IF(AQ146&lt;=0,0,ROUND(CY146+MIN(DK146,MAX(0,$DN146-SUMPRODUCT((($BR146:$CC146&gt;CA146)+($BR146:$CC146=CA146)*($AT$2:$BE$2&lt;BC$2))*$DB146:$DM146))),2))</f>
        <v/>
      </c>
      <c r="BD146">
        <f>IF(AR146&lt;=0,0,ROUND(CZ146+MIN(DL146,MAX(0,$DN146-SUMPRODUCT((($BR146:$CC146&gt;CB146)+($BR146:$CC146=CB146)*($AT$2:$BE$2&lt;BD$2))*$DB146:$DM146))),2))</f>
        <v/>
      </c>
      <c r="BE146">
        <f>IF(AS146&lt;=0,0,ROUND(DA146+MIN(DM146,MAX(0,$DN146-SUMPRODUCT((($BR146:$CC146&gt;CC146)+($BR146:$CC146=CC146)*($AT$2:$BE$2&lt;BE$2))*$DB146:$DM146))),2))</f>
        <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c r="BR146">
        <f>ROUND(IF($A146&lt;=Debts!$M$5,Debts!$X$5,Debts!$Y$5)*100000,0)*1000000+ROUND(Debts!$Y$5*100000,0)</f>
        <v/>
      </c>
      <c r="BS146">
        <f>ROUND(IF($A146&lt;=Debts!$M$6,Debts!$X$6,Debts!$Y$6)*100000,0)*1000000+ROUND(Debts!$Y$6*100000,0)</f>
        <v/>
      </c>
      <c r="BT146">
        <f>ROUND(IF($A146&lt;=Debts!$M$7,Debts!$X$7,Debts!$Y$7)*100000,0)*1000000+ROUND(Debts!$Y$7*100000,0)</f>
        <v/>
      </c>
      <c r="BU146">
        <f>ROUND(IF($A146&lt;=Debts!$M$8,Debts!$X$8,Debts!$Y$8)*100000,0)*1000000+ROUND(Debts!$Y$8*100000,0)</f>
        <v/>
      </c>
      <c r="BV146">
        <f>ROUND(IF($A146&lt;=Debts!$M$9,Debts!$X$9,Debts!$Y$9)*100000,0)*1000000+ROUND(Debts!$Y$9*100000,0)</f>
        <v/>
      </c>
      <c r="BW146">
        <f>ROUND(IF($A146&lt;=Debts!$M$10,Debts!$X$10,Debts!$Y$10)*100000,0)*1000000+ROUND(Debts!$Y$10*100000,0)</f>
        <v/>
      </c>
      <c r="BX146">
        <f>ROUND(IF($A146&lt;=Debts!$M$11,Debts!$X$11,Debts!$Y$11)*100000,0)*1000000+ROUND(Debts!$Y$11*100000,0)</f>
        <v/>
      </c>
      <c r="BY146">
        <f>ROUND(IF($A146&lt;=Debts!$M$12,Debts!$X$12,Debts!$Y$12)*100000,0)*1000000+ROUND(Debts!$Y$12*100000,0)</f>
        <v/>
      </c>
      <c r="BZ146">
        <f>ROUND(IF($A146&lt;=Debts!$M$13,Debts!$X$13,Debts!$Y$13)*100000,0)*1000000+ROUND(Debts!$Y$13*100000,0)</f>
        <v/>
      </c>
      <c r="CA146">
        <f>ROUND(IF($A146&lt;=Debts!$M$14,Debts!$X$14,Debts!$Y$14)*100000,0)*1000000+ROUND(Debts!$Y$14*100000,0)</f>
        <v/>
      </c>
      <c r="CB146">
        <f>ROUND(IF($A146&lt;=Debts!$M$15,Debts!$X$15,Debts!$Y$15)*100000,0)*1000000+ROUND(Debts!$Y$15*100000,0)</f>
        <v/>
      </c>
      <c r="CC146">
        <f>ROUND(IF($A146&lt;=Debts!$M$16,Debts!$X$16,Debts!$Y$16)*100000,0)*1000000+ROUND(Debts!$Y$16*100000,0)</f>
        <v/>
      </c>
      <c r="CD146">
        <f>IF(OR(AH146&lt;=0,Debts!$AC$5=0,$A146&gt;Debts!$M$5),0,MIN(AH146,MAX(0,ROUNDUP(IF(Debts!$X$5=0,(BF145+J146)/(Debts!$M$5-$A146+1),BF145*(Debts!$X$5/12)/(1-(1+Debts!$X$5/12)^(-(Debts!$M$5-$A146+1)))),2)-V146)))</f>
        <v/>
      </c>
      <c r="CE146">
        <f>IF(OR(AI146&lt;=0,Debts!$AC$6=0,$A146&gt;Debts!$M$6),0,MIN(AI146,MAX(0,ROUNDUP(IF(Debts!$X$6=0,(BG145+K146)/(Debts!$M$6-$A146+1),BG145*(Debts!$X$6/12)/(1-(1+Debts!$X$6/12)^(-(Debts!$M$6-$A146+1)))),2)-W146)))</f>
        <v/>
      </c>
      <c r="CF146">
        <f>IF(OR(AJ146&lt;=0,Debts!$AC$7=0,$A146&gt;Debts!$M$7),0,MIN(AJ146,MAX(0,ROUNDUP(IF(Debts!$X$7=0,(BH145+L146)/(Debts!$M$7-$A146+1),BH145*(Debts!$X$7/12)/(1-(1+Debts!$X$7/12)^(-(Debts!$M$7-$A146+1)))),2)-X146)))</f>
        <v/>
      </c>
      <c r="CG146">
        <f>IF(OR(AK146&lt;=0,Debts!$AC$8=0,$A146&gt;Debts!$M$8),0,MIN(AK146,MAX(0,ROUNDUP(IF(Debts!$X$8=0,(BI145+M146)/(Debts!$M$8-$A146+1),BI145*(Debts!$X$8/12)/(1-(1+Debts!$X$8/12)^(-(Debts!$M$8-$A146+1)))),2)-Y146)))</f>
        <v/>
      </c>
      <c r="CH146">
        <f>IF(OR(AL146&lt;=0,Debts!$AC$9=0,$A146&gt;Debts!$M$9),0,MIN(AL146,MAX(0,ROUNDUP(IF(Debts!$X$9=0,(BJ145+N146)/(Debts!$M$9-$A146+1),BJ145*(Debts!$X$9/12)/(1-(1+Debts!$X$9/12)^(-(Debts!$M$9-$A146+1)))),2)-Z146)))</f>
        <v/>
      </c>
      <c r="CI146">
        <f>IF(OR(AM146&lt;=0,Debts!$AC$10=0,$A146&gt;Debts!$M$10),0,MIN(AM146,MAX(0,ROUNDUP(IF(Debts!$X$10=0,(BK145+O146)/(Debts!$M$10-$A146+1),BK145*(Debts!$X$10/12)/(1-(1+Debts!$X$10/12)^(-(Debts!$M$10-$A146+1)))),2)-AA146)))</f>
        <v/>
      </c>
      <c r="CJ146">
        <f>IF(OR(AN146&lt;=0,Debts!$AC$11=0,$A146&gt;Debts!$M$11),0,MIN(AN146,MAX(0,ROUNDUP(IF(Debts!$X$11=0,(BL145+P146)/(Debts!$M$11-$A146+1),BL145*(Debts!$X$11/12)/(1-(1+Debts!$X$11/12)^(-(Debts!$M$11-$A146+1)))),2)-AB146)))</f>
        <v/>
      </c>
      <c r="CK146">
        <f>IF(OR(AO146&lt;=0,Debts!$AC$12=0,$A146&gt;Debts!$M$12),0,MIN(AO146,MAX(0,ROUNDUP(IF(Debts!$X$12=0,(BM145+Q146)/(Debts!$M$12-$A146+1),BM145*(Debts!$X$12/12)/(1-(1+Debts!$X$12/12)^(-(Debts!$M$12-$A146+1)))),2)-AC146)))</f>
        <v/>
      </c>
      <c r="CL146">
        <f>IF(OR(AP146&lt;=0,Debts!$AC$13=0,$A146&gt;Debts!$M$13),0,MIN(AP146,MAX(0,ROUNDUP(IF(Debts!$X$13=0,(BN145+R146)/(Debts!$M$13-$A146+1),BN145*(Debts!$X$13/12)/(1-(1+Debts!$X$13/12)^(-(Debts!$M$13-$A146+1)))),2)-AD146)))</f>
        <v/>
      </c>
      <c r="CM146">
        <f>IF(OR(AQ146&lt;=0,Debts!$AC$14=0,$A146&gt;Debts!$M$14),0,MIN(AQ146,MAX(0,ROUNDUP(IF(Debts!$X$14=0,(BO145+S146)/(Debts!$M$14-$A146+1),BO145*(Debts!$X$14/12)/(1-(1+Debts!$X$14/12)^(-(Debts!$M$14-$A146+1)))),2)-AE146)))</f>
        <v/>
      </c>
      <c r="CN146">
        <f>IF(OR(AR146&lt;=0,Debts!$AC$15=0,$A146&gt;Debts!$M$15),0,MIN(AR146,MAX(0,ROUNDUP(IF(Debts!$X$15=0,(BP145+T146)/(Debts!$M$15-$A146+1),BP145*(Debts!$X$15/12)/(1-(1+Debts!$X$15/12)^(-(Debts!$M$15-$A146+1)))),2)-AF146)))</f>
        <v/>
      </c>
      <c r="CO146">
        <f>IF(OR(AS146&lt;=0,Debts!$AC$16=0,$A146&gt;Debts!$M$16),0,MIN(AS146,MAX(0,ROUNDUP(IF(Debts!$X$16=0,(BQ145+U146)/(Debts!$M$16-$A146+1),BQ145*(Debts!$X$16/12)/(1-(1+Debts!$X$16/12)^(-(Debts!$M$16-$A146+1)))),2)-AG146)))</f>
        <v/>
      </c>
      <c r="CP146">
        <f>IF(CD146&lt;=0,0,ROUND(MIN(CD146,MAX(0,$F146-SUMPRODUCT(($AT$3:$BE$3&lt;AT$3)*$CD146:$CO146))),2))</f>
        <v/>
      </c>
      <c r="CQ146">
        <f>IF(CE146&lt;=0,0,ROUND(MIN(CE146,MAX(0,$F146-SUMPRODUCT(($AT$3:$BE$3&lt;AU$3)*$CD146:$CO146))),2))</f>
        <v/>
      </c>
      <c r="CR146">
        <f>IF(CF146&lt;=0,0,ROUND(MIN(CF146,MAX(0,$F146-SUMPRODUCT(($AT$3:$BE$3&lt;AV$3)*$CD146:$CO146))),2))</f>
        <v/>
      </c>
      <c r="CS146">
        <f>IF(CG146&lt;=0,0,ROUND(MIN(CG146,MAX(0,$F146-SUMPRODUCT(($AT$3:$BE$3&lt;AW$3)*$CD146:$CO146))),2))</f>
        <v/>
      </c>
      <c r="CT146">
        <f>IF(CH146&lt;=0,0,ROUND(MIN(CH146,MAX(0,$F146-SUMPRODUCT(($AT$3:$BE$3&lt;AX$3)*$CD146:$CO146))),2))</f>
        <v/>
      </c>
      <c r="CU146">
        <f>IF(CI146&lt;=0,0,ROUND(MIN(CI146,MAX(0,$F146-SUMPRODUCT(($AT$3:$BE$3&lt;AY$3)*$CD146:$CO146))),2))</f>
        <v/>
      </c>
      <c r="CV146">
        <f>IF(CJ146&lt;=0,0,ROUND(MIN(CJ146,MAX(0,$F146-SUMPRODUCT(($AT$3:$BE$3&lt;AZ$3)*$CD146:$CO146))),2))</f>
        <v/>
      </c>
      <c r="CW146">
        <f>IF(CK146&lt;=0,0,ROUND(MIN(CK146,MAX(0,$F146-SUMPRODUCT(($AT$3:$BE$3&lt;BA$3)*$CD146:$CO146))),2))</f>
        <v/>
      </c>
      <c r="CX146">
        <f>IF(CL146&lt;=0,0,ROUND(MIN(CL146,MAX(0,$F146-SUMPRODUCT(($AT$3:$BE$3&lt;BB$3)*$CD146:$CO146))),2))</f>
        <v/>
      </c>
      <c r="CY146">
        <f>IF(CM146&lt;=0,0,ROUND(MIN(CM146,MAX(0,$F146-SUMPRODUCT(($AT$3:$BE$3&lt;BC$3)*$CD146:$CO146))),2))</f>
        <v/>
      </c>
      <c r="CZ146">
        <f>IF(CN146&lt;=0,0,ROUND(MIN(CN146,MAX(0,$F146-SUMPRODUCT(($AT$3:$BE$3&lt;BD$3)*$CD146:$CO146))),2))</f>
        <v/>
      </c>
      <c r="DA146">
        <f>IF(CO146&lt;=0,0,ROUND(MIN(CO146,MAX(0,$F146-SUMPRODUCT(($AT$3:$BE$3&lt;BE$3)*$CD146:$CO146))),2))</f>
        <v/>
      </c>
      <c r="DB146">
        <f>ROUND(AH146-CP146,2)</f>
        <v/>
      </c>
      <c r="DC146">
        <f>ROUND(AI146-CQ146,2)</f>
        <v/>
      </c>
      <c r="DD146">
        <f>ROUND(AJ146-CR146,2)</f>
        <v/>
      </c>
      <c r="DE146">
        <f>ROUND(AK146-CS146,2)</f>
        <v/>
      </c>
      <c r="DF146">
        <f>ROUND(AL146-CT146,2)</f>
        <v/>
      </c>
      <c r="DG146">
        <f>ROUND(AM146-CU146,2)</f>
        <v/>
      </c>
      <c r="DH146">
        <f>ROUND(AN146-CV146,2)</f>
        <v/>
      </c>
      <c r="DI146">
        <f>ROUND(AO146-CW146,2)</f>
        <v/>
      </c>
      <c r="DJ146">
        <f>ROUND(AP146-CX146,2)</f>
        <v/>
      </c>
      <c r="DK146">
        <f>ROUND(AQ146-CY146,2)</f>
        <v/>
      </c>
      <c r="DL146">
        <f>ROUND(AR146-CZ146,2)</f>
        <v/>
      </c>
      <c r="DM146">
        <f>ROUND(AS146-DA146,2)</f>
        <v/>
      </c>
      <c r="DN146">
        <f>MAX(0,ROUND($F146-SUM(CP146:DA146),2))</f>
        <v/>
      </c>
    </row>
    <row r="147">
      <c r="A147" t="n">
        <v>142</v>
      </c>
      <c r="B147" s="29">
        <f>Months!B147</f>
        <v/>
      </c>
      <c r="C147">
        <f>Months!C147</f>
        <v/>
      </c>
      <c r="D147">
        <f>Months!D147</f>
        <v/>
      </c>
      <c r="E147">
        <f>SUM(V147:AG147)</f>
        <v/>
      </c>
      <c r="F147">
        <f>MAX(0,ROUND(C147+D147-E147,2))</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f>IF(AH147&lt;=0,0,ROUND(CP147+MIN(DB147,MAX(0,$DN147-SUMPRODUCT((($BR147:$CC147&gt;BR147)+($BR147:$CC147=BR147)*($AT$2:$BE$2&lt;AT$2))*$DB147:$DM147))),2))</f>
        <v/>
      </c>
      <c r="AU147">
        <f>IF(AI147&lt;=0,0,ROUND(CQ147+MIN(DC147,MAX(0,$DN147-SUMPRODUCT((($BR147:$CC147&gt;BS147)+($BR147:$CC147=BS147)*($AT$2:$BE$2&lt;AU$2))*$DB147:$DM147))),2))</f>
        <v/>
      </c>
      <c r="AV147">
        <f>IF(AJ147&lt;=0,0,ROUND(CR147+MIN(DD147,MAX(0,$DN147-SUMPRODUCT((($BR147:$CC147&gt;BT147)+($BR147:$CC147=BT147)*($AT$2:$BE$2&lt;AV$2))*$DB147:$DM147))),2))</f>
        <v/>
      </c>
      <c r="AW147">
        <f>IF(AK147&lt;=0,0,ROUND(CS147+MIN(DE147,MAX(0,$DN147-SUMPRODUCT((($BR147:$CC147&gt;BU147)+($BR147:$CC147=BU147)*($AT$2:$BE$2&lt;AW$2))*$DB147:$DM147))),2))</f>
        <v/>
      </c>
      <c r="AX147">
        <f>IF(AL147&lt;=0,0,ROUND(CT147+MIN(DF147,MAX(0,$DN147-SUMPRODUCT((($BR147:$CC147&gt;BV147)+($BR147:$CC147=BV147)*($AT$2:$BE$2&lt;AX$2))*$DB147:$DM147))),2))</f>
        <v/>
      </c>
      <c r="AY147">
        <f>IF(AM147&lt;=0,0,ROUND(CU147+MIN(DG147,MAX(0,$DN147-SUMPRODUCT((($BR147:$CC147&gt;BW147)+($BR147:$CC147=BW147)*($AT$2:$BE$2&lt;AY$2))*$DB147:$DM147))),2))</f>
        <v/>
      </c>
      <c r="AZ147">
        <f>IF(AN147&lt;=0,0,ROUND(CV147+MIN(DH147,MAX(0,$DN147-SUMPRODUCT((($BR147:$CC147&gt;BX147)+($BR147:$CC147=BX147)*($AT$2:$BE$2&lt;AZ$2))*$DB147:$DM147))),2))</f>
        <v/>
      </c>
      <c r="BA147">
        <f>IF(AO147&lt;=0,0,ROUND(CW147+MIN(DI147,MAX(0,$DN147-SUMPRODUCT((($BR147:$CC147&gt;BY147)+($BR147:$CC147=BY147)*($AT$2:$BE$2&lt;BA$2))*$DB147:$DM147))),2))</f>
        <v/>
      </c>
      <c r="BB147">
        <f>IF(AP147&lt;=0,0,ROUND(CX147+MIN(DJ147,MAX(0,$DN147-SUMPRODUCT((($BR147:$CC147&gt;BZ147)+($BR147:$CC147=BZ147)*($AT$2:$BE$2&lt;BB$2))*$DB147:$DM147))),2))</f>
        <v/>
      </c>
      <c r="BC147">
        <f>IF(AQ147&lt;=0,0,ROUND(CY147+MIN(DK147,MAX(0,$DN147-SUMPRODUCT((($BR147:$CC147&gt;CA147)+($BR147:$CC147=CA147)*($AT$2:$BE$2&lt;BC$2))*$DB147:$DM147))),2))</f>
        <v/>
      </c>
      <c r="BD147">
        <f>IF(AR147&lt;=0,0,ROUND(CZ147+MIN(DL147,MAX(0,$DN147-SUMPRODUCT((($BR147:$CC147&gt;CB147)+($BR147:$CC147=CB147)*($AT$2:$BE$2&lt;BD$2))*$DB147:$DM147))),2))</f>
        <v/>
      </c>
      <c r="BE147">
        <f>IF(AS147&lt;=0,0,ROUND(DA147+MIN(DM147,MAX(0,$DN147-SUMPRODUCT((($BR147:$CC147&gt;CC147)+($BR147:$CC147=CC147)*($AT$2:$BE$2&lt;BE$2))*$DB147:$DM147))),2))</f>
        <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c r="BR147">
        <f>ROUND(IF($A147&lt;=Debts!$M$5,Debts!$X$5,Debts!$Y$5)*100000,0)*1000000+ROUND(Debts!$Y$5*100000,0)</f>
        <v/>
      </c>
      <c r="BS147">
        <f>ROUND(IF($A147&lt;=Debts!$M$6,Debts!$X$6,Debts!$Y$6)*100000,0)*1000000+ROUND(Debts!$Y$6*100000,0)</f>
        <v/>
      </c>
      <c r="BT147">
        <f>ROUND(IF($A147&lt;=Debts!$M$7,Debts!$X$7,Debts!$Y$7)*100000,0)*1000000+ROUND(Debts!$Y$7*100000,0)</f>
        <v/>
      </c>
      <c r="BU147">
        <f>ROUND(IF($A147&lt;=Debts!$M$8,Debts!$X$8,Debts!$Y$8)*100000,0)*1000000+ROUND(Debts!$Y$8*100000,0)</f>
        <v/>
      </c>
      <c r="BV147">
        <f>ROUND(IF($A147&lt;=Debts!$M$9,Debts!$X$9,Debts!$Y$9)*100000,0)*1000000+ROUND(Debts!$Y$9*100000,0)</f>
        <v/>
      </c>
      <c r="BW147">
        <f>ROUND(IF($A147&lt;=Debts!$M$10,Debts!$X$10,Debts!$Y$10)*100000,0)*1000000+ROUND(Debts!$Y$10*100000,0)</f>
        <v/>
      </c>
      <c r="BX147">
        <f>ROUND(IF($A147&lt;=Debts!$M$11,Debts!$X$11,Debts!$Y$11)*100000,0)*1000000+ROUND(Debts!$Y$11*100000,0)</f>
        <v/>
      </c>
      <c r="BY147">
        <f>ROUND(IF($A147&lt;=Debts!$M$12,Debts!$X$12,Debts!$Y$12)*100000,0)*1000000+ROUND(Debts!$Y$12*100000,0)</f>
        <v/>
      </c>
      <c r="BZ147">
        <f>ROUND(IF($A147&lt;=Debts!$M$13,Debts!$X$13,Debts!$Y$13)*100000,0)*1000000+ROUND(Debts!$Y$13*100000,0)</f>
        <v/>
      </c>
      <c r="CA147">
        <f>ROUND(IF($A147&lt;=Debts!$M$14,Debts!$X$14,Debts!$Y$14)*100000,0)*1000000+ROUND(Debts!$Y$14*100000,0)</f>
        <v/>
      </c>
      <c r="CB147">
        <f>ROUND(IF($A147&lt;=Debts!$M$15,Debts!$X$15,Debts!$Y$15)*100000,0)*1000000+ROUND(Debts!$Y$15*100000,0)</f>
        <v/>
      </c>
      <c r="CC147">
        <f>ROUND(IF($A147&lt;=Debts!$M$16,Debts!$X$16,Debts!$Y$16)*100000,0)*1000000+ROUND(Debts!$Y$16*100000,0)</f>
        <v/>
      </c>
      <c r="CD147">
        <f>IF(OR(AH147&lt;=0,Debts!$AC$5=0,$A147&gt;Debts!$M$5),0,MIN(AH147,MAX(0,ROUNDUP(IF(Debts!$X$5=0,(BF146+J147)/(Debts!$M$5-$A147+1),BF146*(Debts!$X$5/12)/(1-(1+Debts!$X$5/12)^(-(Debts!$M$5-$A147+1)))),2)-V147)))</f>
        <v/>
      </c>
      <c r="CE147">
        <f>IF(OR(AI147&lt;=0,Debts!$AC$6=0,$A147&gt;Debts!$M$6),0,MIN(AI147,MAX(0,ROUNDUP(IF(Debts!$X$6=0,(BG146+K147)/(Debts!$M$6-$A147+1),BG146*(Debts!$X$6/12)/(1-(1+Debts!$X$6/12)^(-(Debts!$M$6-$A147+1)))),2)-W147)))</f>
        <v/>
      </c>
      <c r="CF147">
        <f>IF(OR(AJ147&lt;=0,Debts!$AC$7=0,$A147&gt;Debts!$M$7),0,MIN(AJ147,MAX(0,ROUNDUP(IF(Debts!$X$7=0,(BH146+L147)/(Debts!$M$7-$A147+1),BH146*(Debts!$X$7/12)/(1-(1+Debts!$X$7/12)^(-(Debts!$M$7-$A147+1)))),2)-X147)))</f>
        <v/>
      </c>
      <c r="CG147">
        <f>IF(OR(AK147&lt;=0,Debts!$AC$8=0,$A147&gt;Debts!$M$8),0,MIN(AK147,MAX(0,ROUNDUP(IF(Debts!$X$8=0,(BI146+M147)/(Debts!$M$8-$A147+1),BI146*(Debts!$X$8/12)/(1-(1+Debts!$X$8/12)^(-(Debts!$M$8-$A147+1)))),2)-Y147)))</f>
        <v/>
      </c>
      <c r="CH147">
        <f>IF(OR(AL147&lt;=0,Debts!$AC$9=0,$A147&gt;Debts!$M$9),0,MIN(AL147,MAX(0,ROUNDUP(IF(Debts!$X$9=0,(BJ146+N147)/(Debts!$M$9-$A147+1),BJ146*(Debts!$X$9/12)/(1-(1+Debts!$X$9/12)^(-(Debts!$M$9-$A147+1)))),2)-Z147)))</f>
        <v/>
      </c>
      <c r="CI147">
        <f>IF(OR(AM147&lt;=0,Debts!$AC$10=0,$A147&gt;Debts!$M$10),0,MIN(AM147,MAX(0,ROUNDUP(IF(Debts!$X$10=0,(BK146+O147)/(Debts!$M$10-$A147+1),BK146*(Debts!$X$10/12)/(1-(1+Debts!$X$10/12)^(-(Debts!$M$10-$A147+1)))),2)-AA147)))</f>
        <v/>
      </c>
      <c r="CJ147">
        <f>IF(OR(AN147&lt;=0,Debts!$AC$11=0,$A147&gt;Debts!$M$11),0,MIN(AN147,MAX(0,ROUNDUP(IF(Debts!$X$11=0,(BL146+P147)/(Debts!$M$11-$A147+1),BL146*(Debts!$X$11/12)/(1-(1+Debts!$X$11/12)^(-(Debts!$M$11-$A147+1)))),2)-AB147)))</f>
        <v/>
      </c>
      <c r="CK147">
        <f>IF(OR(AO147&lt;=0,Debts!$AC$12=0,$A147&gt;Debts!$M$12),0,MIN(AO147,MAX(0,ROUNDUP(IF(Debts!$X$12=0,(BM146+Q147)/(Debts!$M$12-$A147+1),BM146*(Debts!$X$12/12)/(1-(1+Debts!$X$12/12)^(-(Debts!$M$12-$A147+1)))),2)-AC147)))</f>
        <v/>
      </c>
      <c r="CL147">
        <f>IF(OR(AP147&lt;=0,Debts!$AC$13=0,$A147&gt;Debts!$M$13),0,MIN(AP147,MAX(0,ROUNDUP(IF(Debts!$X$13=0,(BN146+R147)/(Debts!$M$13-$A147+1),BN146*(Debts!$X$13/12)/(1-(1+Debts!$X$13/12)^(-(Debts!$M$13-$A147+1)))),2)-AD147)))</f>
        <v/>
      </c>
      <c r="CM147">
        <f>IF(OR(AQ147&lt;=0,Debts!$AC$14=0,$A147&gt;Debts!$M$14),0,MIN(AQ147,MAX(0,ROUNDUP(IF(Debts!$X$14=0,(BO146+S147)/(Debts!$M$14-$A147+1),BO146*(Debts!$X$14/12)/(1-(1+Debts!$X$14/12)^(-(Debts!$M$14-$A147+1)))),2)-AE147)))</f>
        <v/>
      </c>
      <c r="CN147">
        <f>IF(OR(AR147&lt;=0,Debts!$AC$15=0,$A147&gt;Debts!$M$15),0,MIN(AR147,MAX(0,ROUNDUP(IF(Debts!$X$15=0,(BP146+T147)/(Debts!$M$15-$A147+1),BP146*(Debts!$X$15/12)/(1-(1+Debts!$X$15/12)^(-(Debts!$M$15-$A147+1)))),2)-AF147)))</f>
        <v/>
      </c>
      <c r="CO147">
        <f>IF(OR(AS147&lt;=0,Debts!$AC$16=0,$A147&gt;Debts!$M$16),0,MIN(AS147,MAX(0,ROUNDUP(IF(Debts!$X$16=0,(BQ146+U147)/(Debts!$M$16-$A147+1),BQ146*(Debts!$X$16/12)/(1-(1+Debts!$X$16/12)^(-(Debts!$M$16-$A147+1)))),2)-AG147)))</f>
        <v/>
      </c>
      <c r="CP147">
        <f>IF(CD147&lt;=0,0,ROUND(MIN(CD147,MAX(0,$F147-SUMPRODUCT(($AT$3:$BE$3&lt;AT$3)*$CD147:$CO147))),2))</f>
        <v/>
      </c>
      <c r="CQ147">
        <f>IF(CE147&lt;=0,0,ROUND(MIN(CE147,MAX(0,$F147-SUMPRODUCT(($AT$3:$BE$3&lt;AU$3)*$CD147:$CO147))),2))</f>
        <v/>
      </c>
      <c r="CR147">
        <f>IF(CF147&lt;=0,0,ROUND(MIN(CF147,MAX(0,$F147-SUMPRODUCT(($AT$3:$BE$3&lt;AV$3)*$CD147:$CO147))),2))</f>
        <v/>
      </c>
      <c r="CS147">
        <f>IF(CG147&lt;=0,0,ROUND(MIN(CG147,MAX(0,$F147-SUMPRODUCT(($AT$3:$BE$3&lt;AW$3)*$CD147:$CO147))),2))</f>
        <v/>
      </c>
      <c r="CT147">
        <f>IF(CH147&lt;=0,0,ROUND(MIN(CH147,MAX(0,$F147-SUMPRODUCT(($AT$3:$BE$3&lt;AX$3)*$CD147:$CO147))),2))</f>
        <v/>
      </c>
      <c r="CU147">
        <f>IF(CI147&lt;=0,0,ROUND(MIN(CI147,MAX(0,$F147-SUMPRODUCT(($AT$3:$BE$3&lt;AY$3)*$CD147:$CO147))),2))</f>
        <v/>
      </c>
      <c r="CV147">
        <f>IF(CJ147&lt;=0,0,ROUND(MIN(CJ147,MAX(0,$F147-SUMPRODUCT(($AT$3:$BE$3&lt;AZ$3)*$CD147:$CO147))),2))</f>
        <v/>
      </c>
      <c r="CW147">
        <f>IF(CK147&lt;=0,0,ROUND(MIN(CK147,MAX(0,$F147-SUMPRODUCT(($AT$3:$BE$3&lt;BA$3)*$CD147:$CO147))),2))</f>
        <v/>
      </c>
      <c r="CX147">
        <f>IF(CL147&lt;=0,0,ROUND(MIN(CL147,MAX(0,$F147-SUMPRODUCT(($AT$3:$BE$3&lt;BB$3)*$CD147:$CO147))),2))</f>
        <v/>
      </c>
      <c r="CY147">
        <f>IF(CM147&lt;=0,0,ROUND(MIN(CM147,MAX(0,$F147-SUMPRODUCT(($AT$3:$BE$3&lt;BC$3)*$CD147:$CO147))),2))</f>
        <v/>
      </c>
      <c r="CZ147">
        <f>IF(CN147&lt;=0,0,ROUND(MIN(CN147,MAX(0,$F147-SUMPRODUCT(($AT$3:$BE$3&lt;BD$3)*$CD147:$CO147))),2))</f>
        <v/>
      </c>
      <c r="DA147">
        <f>IF(CO147&lt;=0,0,ROUND(MIN(CO147,MAX(0,$F147-SUMPRODUCT(($AT$3:$BE$3&lt;BE$3)*$CD147:$CO147))),2))</f>
        <v/>
      </c>
      <c r="DB147">
        <f>ROUND(AH147-CP147,2)</f>
        <v/>
      </c>
      <c r="DC147">
        <f>ROUND(AI147-CQ147,2)</f>
        <v/>
      </c>
      <c r="DD147">
        <f>ROUND(AJ147-CR147,2)</f>
        <v/>
      </c>
      <c r="DE147">
        <f>ROUND(AK147-CS147,2)</f>
        <v/>
      </c>
      <c r="DF147">
        <f>ROUND(AL147-CT147,2)</f>
        <v/>
      </c>
      <c r="DG147">
        <f>ROUND(AM147-CU147,2)</f>
        <v/>
      </c>
      <c r="DH147">
        <f>ROUND(AN147-CV147,2)</f>
        <v/>
      </c>
      <c r="DI147">
        <f>ROUND(AO147-CW147,2)</f>
        <v/>
      </c>
      <c r="DJ147">
        <f>ROUND(AP147-CX147,2)</f>
        <v/>
      </c>
      <c r="DK147">
        <f>ROUND(AQ147-CY147,2)</f>
        <v/>
      </c>
      <c r="DL147">
        <f>ROUND(AR147-CZ147,2)</f>
        <v/>
      </c>
      <c r="DM147">
        <f>ROUND(AS147-DA147,2)</f>
        <v/>
      </c>
      <c r="DN147">
        <f>MAX(0,ROUND($F147-SUM(CP147:DA147),2))</f>
        <v/>
      </c>
    </row>
    <row r="148">
      <c r="A148" t="n">
        <v>143</v>
      </c>
      <c r="B148" s="29">
        <f>Months!B148</f>
        <v/>
      </c>
      <c r="C148">
        <f>Months!C148</f>
        <v/>
      </c>
      <c r="D148">
        <f>Months!D148</f>
        <v/>
      </c>
      <c r="E148">
        <f>SUM(V148:AG148)</f>
        <v/>
      </c>
      <c r="F148">
        <f>MAX(0,ROUND(C148+D148-E148,2))</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f>IF(AH148&lt;=0,0,ROUND(CP148+MIN(DB148,MAX(0,$DN148-SUMPRODUCT((($BR148:$CC148&gt;BR148)+($BR148:$CC148=BR148)*($AT$2:$BE$2&lt;AT$2))*$DB148:$DM148))),2))</f>
        <v/>
      </c>
      <c r="AU148">
        <f>IF(AI148&lt;=0,0,ROUND(CQ148+MIN(DC148,MAX(0,$DN148-SUMPRODUCT((($BR148:$CC148&gt;BS148)+($BR148:$CC148=BS148)*($AT$2:$BE$2&lt;AU$2))*$DB148:$DM148))),2))</f>
        <v/>
      </c>
      <c r="AV148">
        <f>IF(AJ148&lt;=0,0,ROUND(CR148+MIN(DD148,MAX(0,$DN148-SUMPRODUCT((($BR148:$CC148&gt;BT148)+($BR148:$CC148=BT148)*($AT$2:$BE$2&lt;AV$2))*$DB148:$DM148))),2))</f>
        <v/>
      </c>
      <c r="AW148">
        <f>IF(AK148&lt;=0,0,ROUND(CS148+MIN(DE148,MAX(0,$DN148-SUMPRODUCT((($BR148:$CC148&gt;BU148)+($BR148:$CC148=BU148)*($AT$2:$BE$2&lt;AW$2))*$DB148:$DM148))),2))</f>
        <v/>
      </c>
      <c r="AX148">
        <f>IF(AL148&lt;=0,0,ROUND(CT148+MIN(DF148,MAX(0,$DN148-SUMPRODUCT((($BR148:$CC148&gt;BV148)+($BR148:$CC148=BV148)*($AT$2:$BE$2&lt;AX$2))*$DB148:$DM148))),2))</f>
        <v/>
      </c>
      <c r="AY148">
        <f>IF(AM148&lt;=0,0,ROUND(CU148+MIN(DG148,MAX(0,$DN148-SUMPRODUCT((($BR148:$CC148&gt;BW148)+($BR148:$CC148=BW148)*($AT$2:$BE$2&lt;AY$2))*$DB148:$DM148))),2))</f>
        <v/>
      </c>
      <c r="AZ148">
        <f>IF(AN148&lt;=0,0,ROUND(CV148+MIN(DH148,MAX(0,$DN148-SUMPRODUCT((($BR148:$CC148&gt;BX148)+($BR148:$CC148=BX148)*($AT$2:$BE$2&lt;AZ$2))*$DB148:$DM148))),2))</f>
        <v/>
      </c>
      <c r="BA148">
        <f>IF(AO148&lt;=0,0,ROUND(CW148+MIN(DI148,MAX(0,$DN148-SUMPRODUCT((($BR148:$CC148&gt;BY148)+($BR148:$CC148=BY148)*($AT$2:$BE$2&lt;BA$2))*$DB148:$DM148))),2))</f>
        <v/>
      </c>
      <c r="BB148">
        <f>IF(AP148&lt;=0,0,ROUND(CX148+MIN(DJ148,MAX(0,$DN148-SUMPRODUCT((($BR148:$CC148&gt;BZ148)+($BR148:$CC148=BZ148)*($AT$2:$BE$2&lt;BB$2))*$DB148:$DM148))),2))</f>
        <v/>
      </c>
      <c r="BC148">
        <f>IF(AQ148&lt;=0,0,ROUND(CY148+MIN(DK148,MAX(0,$DN148-SUMPRODUCT((($BR148:$CC148&gt;CA148)+($BR148:$CC148=CA148)*($AT$2:$BE$2&lt;BC$2))*$DB148:$DM148))),2))</f>
        <v/>
      </c>
      <c r="BD148">
        <f>IF(AR148&lt;=0,0,ROUND(CZ148+MIN(DL148,MAX(0,$DN148-SUMPRODUCT((($BR148:$CC148&gt;CB148)+($BR148:$CC148=CB148)*($AT$2:$BE$2&lt;BD$2))*$DB148:$DM148))),2))</f>
        <v/>
      </c>
      <c r="BE148">
        <f>IF(AS148&lt;=0,0,ROUND(DA148+MIN(DM148,MAX(0,$DN148-SUMPRODUCT((($BR148:$CC148&gt;CC148)+($BR148:$CC148=CC148)*($AT$2:$BE$2&lt;BE$2))*$DB148:$DM148))),2))</f>
        <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c r="BR148">
        <f>ROUND(IF($A148&lt;=Debts!$M$5,Debts!$X$5,Debts!$Y$5)*100000,0)*1000000+ROUND(Debts!$Y$5*100000,0)</f>
        <v/>
      </c>
      <c r="BS148">
        <f>ROUND(IF($A148&lt;=Debts!$M$6,Debts!$X$6,Debts!$Y$6)*100000,0)*1000000+ROUND(Debts!$Y$6*100000,0)</f>
        <v/>
      </c>
      <c r="BT148">
        <f>ROUND(IF($A148&lt;=Debts!$M$7,Debts!$X$7,Debts!$Y$7)*100000,0)*1000000+ROUND(Debts!$Y$7*100000,0)</f>
        <v/>
      </c>
      <c r="BU148">
        <f>ROUND(IF($A148&lt;=Debts!$M$8,Debts!$X$8,Debts!$Y$8)*100000,0)*1000000+ROUND(Debts!$Y$8*100000,0)</f>
        <v/>
      </c>
      <c r="BV148">
        <f>ROUND(IF($A148&lt;=Debts!$M$9,Debts!$X$9,Debts!$Y$9)*100000,0)*1000000+ROUND(Debts!$Y$9*100000,0)</f>
        <v/>
      </c>
      <c r="BW148">
        <f>ROUND(IF($A148&lt;=Debts!$M$10,Debts!$X$10,Debts!$Y$10)*100000,0)*1000000+ROUND(Debts!$Y$10*100000,0)</f>
        <v/>
      </c>
      <c r="BX148">
        <f>ROUND(IF($A148&lt;=Debts!$M$11,Debts!$X$11,Debts!$Y$11)*100000,0)*1000000+ROUND(Debts!$Y$11*100000,0)</f>
        <v/>
      </c>
      <c r="BY148">
        <f>ROUND(IF($A148&lt;=Debts!$M$12,Debts!$X$12,Debts!$Y$12)*100000,0)*1000000+ROUND(Debts!$Y$12*100000,0)</f>
        <v/>
      </c>
      <c r="BZ148">
        <f>ROUND(IF($A148&lt;=Debts!$M$13,Debts!$X$13,Debts!$Y$13)*100000,0)*1000000+ROUND(Debts!$Y$13*100000,0)</f>
        <v/>
      </c>
      <c r="CA148">
        <f>ROUND(IF($A148&lt;=Debts!$M$14,Debts!$X$14,Debts!$Y$14)*100000,0)*1000000+ROUND(Debts!$Y$14*100000,0)</f>
        <v/>
      </c>
      <c r="CB148">
        <f>ROUND(IF($A148&lt;=Debts!$M$15,Debts!$X$15,Debts!$Y$15)*100000,0)*1000000+ROUND(Debts!$Y$15*100000,0)</f>
        <v/>
      </c>
      <c r="CC148">
        <f>ROUND(IF($A148&lt;=Debts!$M$16,Debts!$X$16,Debts!$Y$16)*100000,0)*1000000+ROUND(Debts!$Y$16*100000,0)</f>
        <v/>
      </c>
      <c r="CD148">
        <f>IF(OR(AH148&lt;=0,Debts!$AC$5=0,$A148&gt;Debts!$M$5),0,MIN(AH148,MAX(0,ROUNDUP(IF(Debts!$X$5=0,(BF147+J148)/(Debts!$M$5-$A148+1),BF147*(Debts!$X$5/12)/(1-(1+Debts!$X$5/12)^(-(Debts!$M$5-$A148+1)))),2)-V148)))</f>
        <v/>
      </c>
      <c r="CE148">
        <f>IF(OR(AI148&lt;=0,Debts!$AC$6=0,$A148&gt;Debts!$M$6),0,MIN(AI148,MAX(0,ROUNDUP(IF(Debts!$X$6=0,(BG147+K148)/(Debts!$M$6-$A148+1),BG147*(Debts!$X$6/12)/(1-(1+Debts!$X$6/12)^(-(Debts!$M$6-$A148+1)))),2)-W148)))</f>
        <v/>
      </c>
      <c r="CF148">
        <f>IF(OR(AJ148&lt;=0,Debts!$AC$7=0,$A148&gt;Debts!$M$7),0,MIN(AJ148,MAX(0,ROUNDUP(IF(Debts!$X$7=0,(BH147+L148)/(Debts!$M$7-$A148+1),BH147*(Debts!$X$7/12)/(1-(1+Debts!$X$7/12)^(-(Debts!$M$7-$A148+1)))),2)-X148)))</f>
        <v/>
      </c>
      <c r="CG148">
        <f>IF(OR(AK148&lt;=0,Debts!$AC$8=0,$A148&gt;Debts!$M$8),0,MIN(AK148,MAX(0,ROUNDUP(IF(Debts!$X$8=0,(BI147+M148)/(Debts!$M$8-$A148+1),BI147*(Debts!$X$8/12)/(1-(1+Debts!$X$8/12)^(-(Debts!$M$8-$A148+1)))),2)-Y148)))</f>
        <v/>
      </c>
      <c r="CH148">
        <f>IF(OR(AL148&lt;=0,Debts!$AC$9=0,$A148&gt;Debts!$M$9),0,MIN(AL148,MAX(0,ROUNDUP(IF(Debts!$X$9=0,(BJ147+N148)/(Debts!$M$9-$A148+1),BJ147*(Debts!$X$9/12)/(1-(1+Debts!$X$9/12)^(-(Debts!$M$9-$A148+1)))),2)-Z148)))</f>
        <v/>
      </c>
      <c r="CI148">
        <f>IF(OR(AM148&lt;=0,Debts!$AC$10=0,$A148&gt;Debts!$M$10),0,MIN(AM148,MAX(0,ROUNDUP(IF(Debts!$X$10=0,(BK147+O148)/(Debts!$M$10-$A148+1),BK147*(Debts!$X$10/12)/(1-(1+Debts!$X$10/12)^(-(Debts!$M$10-$A148+1)))),2)-AA148)))</f>
        <v/>
      </c>
      <c r="CJ148">
        <f>IF(OR(AN148&lt;=0,Debts!$AC$11=0,$A148&gt;Debts!$M$11),0,MIN(AN148,MAX(0,ROUNDUP(IF(Debts!$X$11=0,(BL147+P148)/(Debts!$M$11-$A148+1),BL147*(Debts!$X$11/12)/(1-(1+Debts!$X$11/12)^(-(Debts!$M$11-$A148+1)))),2)-AB148)))</f>
        <v/>
      </c>
      <c r="CK148">
        <f>IF(OR(AO148&lt;=0,Debts!$AC$12=0,$A148&gt;Debts!$M$12),0,MIN(AO148,MAX(0,ROUNDUP(IF(Debts!$X$12=0,(BM147+Q148)/(Debts!$M$12-$A148+1),BM147*(Debts!$X$12/12)/(1-(1+Debts!$X$12/12)^(-(Debts!$M$12-$A148+1)))),2)-AC148)))</f>
        <v/>
      </c>
      <c r="CL148">
        <f>IF(OR(AP148&lt;=0,Debts!$AC$13=0,$A148&gt;Debts!$M$13),0,MIN(AP148,MAX(0,ROUNDUP(IF(Debts!$X$13=0,(BN147+R148)/(Debts!$M$13-$A148+1),BN147*(Debts!$X$13/12)/(1-(1+Debts!$X$13/12)^(-(Debts!$M$13-$A148+1)))),2)-AD148)))</f>
        <v/>
      </c>
      <c r="CM148">
        <f>IF(OR(AQ148&lt;=0,Debts!$AC$14=0,$A148&gt;Debts!$M$14),0,MIN(AQ148,MAX(0,ROUNDUP(IF(Debts!$X$14=0,(BO147+S148)/(Debts!$M$14-$A148+1),BO147*(Debts!$X$14/12)/(1-(1+Debts!$X$14/12)^(-(Debts!$M$14-$A148+1)))),2)-AE148)))</f>
        <v/>
      </c>
      <c r="CN148">
        <f>IF(OR(AR148&lt;=0,Debts!$AC$15=0,$A148&gt;Debts!$M$15),0,MIN(AR148,MAX(0,ROUNDUP(IF(Debts!$X$15=0,(BP147+T148)/(Debts!$M$15-$A148+1),BP147*(Debts!$X$15/12)/(1-(1+Debts!$X$15/12)^(-(Debts!$M$15-$A148+1)))),2)-AF148)))</f>
        <v/>
      </c>
      <c r="CO148">
        <f>IF(OR(AS148&lt;=0,Debts!$AC$16=0,$A148&gt;Debts!$M$16),0,MIN(AS148,MAX(0,ROUNDUP(IF(Debts!$X$16=0,(BQ147+U148)/(Debts!$M$16-$A148+1),BQ147*(Debts!$X$16/12)/(1-(1+Debts!$X$16/12)^(-(Debts!$M$16-$A148+1)))),2)-AG148)))</f>
        <v/>
      </c>
      <c r="CP148">
        <f>IF(CD148&lt;=0,0,ROUND(MIN(CD148,MAX(0,$F148-SUMPRODUCT(($AT$3:$BE$3&lt;AT$3)*$CD148:$CO148))),2))</f>
        <v/>
      </c>
      <c r="CQ148">
        <f>IF(CE148&lt;=0,0,ROUND(MIN(CE148,MAX(0,$F148-SUMPRODUCT(($AT$3:$BE$3&lt;AU$3)*$CD148:$CO148))),2))</f>
        <v/>
      </c>
      <c r="CR148">
        <f>IF(CF148&lt;=0,0,ROUND(MIN(CF148,MAX(0,$F148-SUMPRODUCT(($AT$3:$BE$3&lt;AV$3)*$CD148:$CO148))),2))</f>
        <v/>
      </c>
      <c r="CS148">
        <f>IF(CG148&lt;=0,0,ROUND(MIN(CG148,MAX(0,$F148-SUMPRODUCT(($AT$3:$BE$3&lt;AW$3)*$CD148:$CO148))),2))</f>
        <v/>
      </c>
      <c r="CT148">
        <f>IF(CH148&lt;=0,0,ROUND(MIN(CH148,MAX(0,$F148-SUMPRODUCT(($AT$3:$BE$3&lt;AX$3)*$CD148:$CO148))),2))</f>
        <v/>
      </c>
      <c r="CU148">
        <f>IF(CI148&lt;=0,0,ROUND(MIN(CI148,MAX(0,$F148-SUMPRODUCT(($AT$3:$BE$3&lt;AY$3)*$CD148:$CO148))),2))</f>
        <v/>
      </c>
      <c r="CV148">
        <f>IF(CJ148&lt;=0,0,ROUND(MIN(CJ148,MAX(0,$F148-SUMPRODUCT(($AT$3:$BE$3&lt;AZ$3)*$CD148:$CO148))),2))</f>
        <v/>
      </c>
      <c r="CW148">
        <f>IF(CK148&lt;=0,0,ROUND(MIN(CK148,MAX(0,$F148-SUMPRODUCT(($AT$3:$BE$3&lt;BA$3)*$CD148:$CO148))),2))</f>
        <v/>
      </c>
      <c r="CX148">
        <f>IF(CL148&lt;=0,0,ROUND(MIN(CL148,MAX(0,$F148-SUMPRODUCT(($AT$3:$BE$3&lt;BB$3)*$CD148:$CO148))),2))</f>
        <v/>
      </c>
      <c r="CY148">
        <f>IF(CM148&lt;=0,0,ROUND(MIN(CM148,MAX(0,$F148-SUMPRODUCT(($AT$3:$BE$3&lt;BC$3)*$CD148:$CO148))),2))</f>
        <v/>
      </c>
      <c r="CZ148">
        <f>IF(CN148&lt;=0,0,ROUND(MIN(CN148,MAX(0,$F148-SUMPRODUCT(($AT$3:$BE$3&lt;BD$3)*$CD148:$CO148))),2))</f>
        <v/>
      </c>
      <c r="DA148">
        <f>IF(CO148&lt;=0,0,ROUND(MIN(CO148,MAX(0,$F148-SUMPRODUCT(($AT$3:$BE$3&lt;BE$3)*$CD148:$CO148))),2))</f>
        <v/>
      </c>
      <c r="DB148">
        <f>ROUND(AH148-CP148,2)</f>
        <v/>
      </c>
      <c r="DC148">
        <f>ROUND(AI148-CQ148,2)</f>
        <v/>
      </c>
      <c r="DD148">
        <f>ROUND(AJ148-CR148,2)</f>
        <v/>
      </c>
      <c r="DE148">
        <f>ROUND(AK148-CS148,2)</f>
        <v/>
      </c>
      <c r="DF148">
        <f>ROUND(AL148-CT148,2)</f>
        <v/>
      </c>
      <c r="DG148">
        <f>ROUND(AM148-CU148,2)</f>
        <v/>
      </c>
      <c r="DH148">
        <f>ROUND(AN148-CV148,2)</f>
        <v/>
      </c>
      <c r="DI148">
        <f>ROUND(AO148-CW148,2)</f>
        <v/>
      </c>
      <c r="DJ148">
        <f>ROUND(AP148-CX148,2)</f>
        <v/>
      </c>
      <c r="DK148">
        <f>ROUND(AQ148-CY148,2)</f>
        <v/>
      </c>
      <c r="DL148">
        <f>ROUND(AR148-CZ148,2)</f>
        <v/>
      </c>
      <c r="DM148">
        <f>ROUND(AS148-DA148,2)</f>
        <v/>
      </c>
      <c r="DN148">
        <f>MAX(0,ROUND($F148-SUM(CP148:DA148),2))</f>
        <v/>
      </c>
    </row>
    <row r="149">
      <c r="A149" t="n">
        <v>144</v>
      </c>
      <c r="B149" s="29">
        <f>Months!B149</f>
        <v/>
      </c>
      <c r="C149">
        <f>Months!C149</f>
        <v/>
      </c>
      <c r="D149">
        <f>Months!D149</f>
        <v/>
      </c>
      <c r="E149">
        <f>SUM(V149:AG149)</f>
        <v/>
      </c>
      <c r="F149">
        <f>MAX(0,ROUND(C149+D149-E149,2))</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f>IF(AH149&lt;=0,0,ROUND(CP149+MIN(DB149,MAX(0,$DN149-SUMPRODUCT((($BR149:$CC149&gt;BR149)+($BR149:$CC149=BR149)*($AT$2:$BE$2&lt;AT$2))*$DB149:$DM149))),2))</f>
        <v/>
      </c>
      <c r="AU149">
        <f>IF(AI149&lt;=0,0,ROUND(CQ149+MIN(DC149,MAX(0,$DN149-SUMPRODUCT((($BR149:$CC149&gt;BS149)+($BR149:$CC149=BS149)*($AT$2:$BE$2&lt;AU$2))*$DB149:$DM149))),2))</f>
        <v/>
      </c>
      <c r="AV149">
        <f>IF(AJ149&lt;=0,0,ROUND(CR149+MIN(DD149,MAX(0,$DN149-SUMPRODUCT((($BR149:$CC149&gt;BT149)+($BR149:$CC149=BT149)*($AT$2:$BE$2&lt;AV$2))*$DB149:$DM149))),2))</f>
        <v/>
      </c>
      <c r="AW149">
        <f>IF(AK149&lt;=0,0,ROUND(CS149+MIN(DE149,MAX(0,$DN149-SUMPRODUCT((($BR149:$CC149&gt;BU149)+($BR149:$CC149=BU149)*($AT$2:$BE$2&lt;AW$2))*$DB149:$DM149))),2))</f>
        <v/>
      </c>
      <c r="AX149">
        <f>IF(AL149&lt;=0,0,ROUND(CT149+MIN(DF149,MAX(0,$DN149-SUMPRODUCT((($BR149:$CC149&gt;BV149)+($BR149:$CC149=BV149)*($AT$2:$BE$2&lt;AX$2))*$DB149:$DM149))),2))</f>
        <v/>
      </c>
      <c r="AY149">
        <f>IF(AM149&lt;=0,0,ROUND(CU149+MIN(DG149,MAX(0,$DN149-SUMPRODUCT((($BR149:$CC149&gt;BW149)+($BR149:$CC149=BW149)*($AT$2:$BE$2&lt;AY$2))*$DB149:$DM149))),2))</f>
        <v/>
      </c>
      <c r="AZ149">
        <f>IF(AN149&lt;=0,0,ROUND(CV149+MIN(DH149,MAX(0,$DN149-SUMPRODUCT((($BR149:$CC149&gt;BX149)+($BR149:$CC149=BX149)*($AT$2:$BE$2&lt;AZ$2))*$DB149:$DM149))),2))</f>
        <v/>
      </c>
      <c r="BA149">
        <f>IF(AO149&lt;=0,0,ROUND(CW149+MIN(DI149,MAX(0,$DN149-SUMPRODUCT((($BR149:$CC149&gt;BY149)+($BR149:$CC149=BY149)*($AT$2:$BE$2&lt;BA$2))*$DB149:$DM149))),2))</f>
        <v/>
      </c>
      <c r="BB149">
        <f>IF(AP149&lt;=0,0,ROUND(CX149+MIN(DJ149,MAX(0,$DN149-SUMPRODUCT((($BR149:$CC149&gt;BZ149)+($BR149:$CC149=BZ149)*($AT$2:$BE$2&lt;BB$2))*$DB149:$DM149))),2))</f>
        <v/>
      </c>
      <c r="BC149">
        <f>IF(AQ149&lt;=0,0,ROUND(CY149+MIN(DK149,MAX(0,$DN149-SUMPRODUCT((($BR149:$CC149&gt;CA149)+($BR149:$CC149=CA149)*($AT$2:$BE$2&lt;BC$2))*$DB149:$DM149))),2))</f>
        <v/>
      </c>
      <c r="BD149">
        <f>IF(AR149&lt;=0,0,ROUND(CZ149+MIN(DL149,MAX(0,$DN149-SUMPRODUCT((($BR149:$CC149&gt;CB149)+($BR149:$CC149=CB149)*($AT$2:$BE$2&lt;BD$2))*$DB149:$DM149))),2))</f>
        <v/>
      </c>
      <c r="BE149">
        <f>IF(AS149&lt;=0,0,ROUND(DA149+MIN(DM149,MAX(0,$DN149-SUMPRODUCT((($BR149:$CC149&gt;CC149)+($BR149:$CC149=CC149)*($AT$2:$BE$2&lt;BE$2))*$DB149:$DM149))),2))</f>
        <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c r="BR149">
        <f>ROUND(IF($A149&lt;=Debts!$M$5,Debts!$X$5,Debts!$Y$5)*100000,0)*1000000+ROUND(Debts!$Y$5*100000,0)</f>
        <v/>
      </c>
      <c r="BS149">
        <f>ROUND(IF($A149&lt;=Debts!$M$6,Debts!$X$6,Debts!$Y$6)*100000,0)*1000000+ROUND(Debts!$Y$6*100000,0)</f>
        <v/>
      </c>
      <c r="BT149">
        <f>ROUND(IF($A149&lt;=Debts!$M$7,Debts!$X$7,Debts!$Y$7)*100000,0)*1000000+ROUND(Debts!$Y$7*100000,0)</f>
        <v/>
      </c>
      <c r="BU149">
        <f>ROUND(IF($A149&lt;=Debts!$M$8,Debts!$X$8,Debts!$Y$8)*100000,0)*1000000+ROUND(Debts!$Y$8*100000,0)</f>
        <v/>
      </c>
      <c r="BV149">
        <f>ROUND(IF($A149&lt;=Debts!$M$9,Debts!$X$9,Debts!$Y$9)*100000,0)*1000000+ROUND(Debts!$Y$9*100000,0)</f>
        <v/>
      </c>
      <c r="BW149">
        <f>ROUND(IF($A149&lt;=Debts!$M$10,Debts!$X$10,Debts!$Y$10)*100000,0)*1000000+ROUND(Debts!$Y$10*100000,0)</f>
        <v/>
      </c>
      <c r="BX149">
        <f>ROUND(IF($A149&lt;=Debts!$M$11,Debts!$X$11,Debts!$Y$11)*100000,0)*1000000+ROUND(Debts!$Y$11*100000,0)</f>
        <v/>
      </c>
      <c r="BY149">
        <f>ROUND(IF($A149&lt;=Debts!$M$12,Debts!$X$12,Debts!$Y$12)*100000,0)*1000000+ROUND(Debts!$Y$12*100000,0)</f>
        <v/>
      </c>
      <c r="BZ149">
        <f>ROUND(IF($A149&lt;=Debts!$M$13,Debts!$X$13,Debts!$Y$13)*100000,0)*1000000+ROUND(Debts!$Y$13*100000,0)</f>
        <v/>
      </c>
      <c r="CA149">
        <f>ROUND(IF($A149&lt;=Debts!$M$14,Debts!$X$14,Debts!$Y$14)*100000,0)*1000000+ROUND(Debts!$Y$14*100000,0)</f>
        <v/>
      </c>
      <c r="CB149">
        <f>ROUND(IF($A149&lt;=Debts!$M$15,Debts!$X$15,Debts!$Y$15)*100000,0)*1000000+ROUND(Debts!$Y$15*100000,0)</f>
        <v/>
      </c>
      <c r="CC149">
        <f>ROUND(IF($A149&lt;=Debts!$M$16,Debts!$X$16,Debts!$Y$16)*100000,0)*1000000+ROUND(Debts!$Y$16*100000,0)</f>
        <v/>
      </c>
      <c r="CD149">
        <f>IF(OR(AH149&lt;=0,Debts!$AC$5=0,$A149&gt;Debts!$M$5),0,MIN(AH149,MAX(0,ROUNDUP(IF(Debts!$X$5=0,(BF148+J149)/(Debts!$M$5-$A149+1),BF148*(Debts!$X$5/12)/(1-(1+Debts!$X$5/12)^(-(Debts!$M$5-$A149+1)))),2)-V149)))</f>
        <v/>
      </c>
      <c r="CE149">
        <f>IF(OR(AI149&lt;=0,Debts!$AC$6=0,$A149&gt;Debts!$M$6),0,MIN(AI149,MAX(0,ROUNDUP(IF(Debts!$X$6=0,(BG148+K149)/(Debts!$M$6-$A149+1),BG148*(Debts!$X$6/12)/(1-(1+Debts!$X$6/12)^(-(Debts!$M$6-$A149+1)))),2)-W149)))</f>
        <v/>
      </c>
      <c r="CF149">
        <f>IF(OR(AJ149&lt;=0,Debts!$AC$7=0,$A149&gt;Debts!$M$7),0,MIN(AJ149,MAX(0,ROUNDUP(IF(Debts!$X$7=0,(BH148+L149)/(Debts!$M$7-$A149+1),BH148*(Debts!$X$7/12)/(1-(1+Debts!$X$7/12)^(-(Debts!$M$7-$A149+1)))),2)-X149)))</f>
        <v/>
      </c>
      <c r="CG149">
        <f>IF(OR(AK149&lt;=0,Debts!$AC$8=0,$A149&gt;Debts!$M$8),0,MIN(AK149,MAX(0,ROUNDUP(IF(Debts!$X$8=0,(BI148+M149)/(Debts!$M$8-$A149+1),BI148*(Debts!$X$8/12)/(1-(1+Debts!$X$8/12)^(-(Debts!$M$8-$A149+1)))),2)-Y149)))</f>
        <v/>
      </c>
      <c r="CH149">
        <f>IF(OR(AL149&lt;=0,Debts!$AC$9=0,$A149&gt;Debts!$M$9),0,MIN(AL149,MAX(0,ROUNDUP(IF(Debts!$X$9=0,(BJ148+N149)/(Debts!$M$9-$A149+1),BJ148*(Debts!$X$9/12)/(1-(1+Debts!$X$9/12)^(-(Debts!$M$9-$A149+1)))),2)-Z149)))</f>
        <v/>
      </c>
      <c r="CI149">
        <f>IF(OR(AM149&lt;=0,Debts!$AC$10=0,$A149&gt;Debts!$M$10),0,MIN(AM149,MAX(0,ROUNDUP(IF(Debts!$X$10=0,(BK148+O149)/(Debts!$M$10-$A149+1),BK148*(Debts!$X$10/12)/(1-(1+Debts!$X$10/12)^(-(Debts!$M$10-$A149+1)))),2)-AA149)))</f>
        <v/>
      </c>
      <c r="CJ149">
        <f>IF(OR(AN149&lt;=0,Debts!$AC$11=0,$A149&gt;Debts!$M$11),0,MIN(AN149,MAX(0,ROUNDUP(IF(Debts!$X$11=0,(BL148+P149)/(Debts!$M$11-$A149+1),BL148*(Debts!$X$11/12)/(1-(1+Debts!$X$11/12)^(-(Debts!$M$11-$A149+1)))),2)-AB149)))</f>
        <v/>
      </c>
      <c r="CK149">
        <f>IF(OR(AO149&lt;=0,Debts!$AC$12=0,$A149&gt;Debts!$M$12),0,MIN(AO149,MAX(0,ROUNDUP(IF(Debts!$X$12=0,(BM148+Q149)/(Debts!$M$12-$A149+1),BM148*(Debts!$X$12/12)/(1-(1+Debts!$X$12/12)^(-(Debts!$M$12-$A149+1)))),2)-AC149)))</f>
        <v/>
      </c>
      <c r="CL149">
        <f>IF(OR(AP149&lt;=0,Debts!$AC$13=0,$A149&gt;Debts!$M$13),0,MIN(AP149,MAX(0,ROUNDUP(IF(Debts!$X$13=0,(BN148+R149)/(Debts!$M$13-$A149+1),BN148*(Debts!$X$13/12)/(1-(1+Debts!$X$13/12)^(-(Debts!$M$13-$A149+1)))),2)-AD149)))</f>
        <v/>
      </c>
      <c r="CM149">
        <f>IF(OR(AQ149&lt;=0,Debts!$AC$14=0,$A149&gt;Debts!$M$14),0,MIN(AQ149,MAX(0,ROUNDUP(IF(Debts!$X$14=0,(BO148+S149)/(Debts!$M$14-$A149+1),BO148*(Debts!$X$14/12)/(1-(1+Debts!$X$14/12)^(-(Debts!$M$14-$A149+1)))),2)-AE149)))</f>
        <v/>
      </c>
      <c r="CN149">
        <f>IF(OR(AR149&lt;=0,Debts!$AC$15=0,$A149&gt;Debts!$M$15),0,MIN(AR149,MAX(0,ROUNDUP(IF(Debts!$X$15=0,(BP148+T149)/(Debts!$M$15-$A149+1),BP148*(Debts!$X$15/12)/(1-(1+Debts!$X$15/12)^(-(Debts!$M$15-$A149+1)))),2)-AF149)))</f>
        <v/>
      </c>
      <c r="CO149">
        <f>IF(OR(AS149&lt;=0,Debts!$AC$16=0,$A149&gt;Debts!$M$16),0,MIN(AS149,MAX(0,ROUNDUP(IF(Debts!$X$16=0,(BQ148+U149)/(Debts!$M$16-$A149+1),BQ148*(Debts!$X$16/12)/(1-(1+Debts!$X$16/12)^(-(Debts!$M$16-$A149+1)))),2)-AG149)))</f>
        <v/>
      </c>
      <c r="CP149">
        <f>IF(CD149&lt;=0,0,ROUND(MIN(CD149,MAX(0,$F149-SUMPRODUCT(($AT$3:$BE$3&lt;AT$3)*$CD149:$CO149))),2))</f>
        <v/>
      </c>
      <c r="CQ149">
        <f>IF(CE149&lt;=0,0,ROUND(MIN(CE149,MAX(0,$F149-SUMPRODUCT(($AT$3:$BE$3&lt;AU$3)*$CD149:$CO149))),2))</f>
        <v/>
      </c>
      <c r="CR149">
        <f>IF(CF149&lt;=0,0,ROUND(MIN(CF149,MAX(0,$F149-SUMPRODUCT(($AT$3:$BE$3&lt;AV$3)*$CD149:$CO149))),2))</f>
        <v/>
      </c>
      <c r="CS149">
        <f>IF(CG149&lt;=0,0,ROUND(MIN(CG149,MAX(0,$F149-SUMPRODUCT(($AT$3:$BE$3&lt;AW$3)*$CD149:$CO149))),2))</f>
        <v/>
      </c>
      <c r="CT149">
        <f>IF(CH149&lt;=0,0,ROUND(MIN(CH149,MAX(0,$F149-SUMPRODUCT(($AT$3:$BE$3&lt;AX$3)*$CD149:$CO149))),2))</f>
        <v/>
      </c>
      <c r="CU149">
        <f>IF(CI149&lt;=0,0,ROUND(MIN(CI149,MAX(0,$F149-SUMPRODUCT(($AT$3:$BE$3&lt;AY$3)*$CD149:$CO149))),2))</f>
        <v/>
      </c>
      <c r="CV149">
        <f>IF(CJ149&lt;=0,0,ROUND(MIN(CJ149,MAX(0,$F149-SUMPRODUCT(($AT$3:$BE$3&lt;AZ$3)*$CD149:$CO149))),2))</f>
        <v/>
      </c>
      <c r="CW149">
        <f>IF(CK149&lt;=0,0,ROUND(MIN(CK149,MAX(0,$F149-SUMPRODUCT(($AT$3:$BE$3&lt;BA$3)*$CD149:$CO149))),2))</f>
        <v/>
      </c>
      <c r="CX149">
        <f>IF(CL149&lt;=0,0,ROUND(MIN(CL149,MAX(0,$F149-SUMPRODUCT(($AT$3:$BE$3&lt;BB$3)*$CD149:$CO149))),2))</f>
        <v/>
      </c>
      <c r="CY149">
        <f>IF(CM149&lt;=0,0,ROUND(MIN(CM149,MAX(0,$F149-SUMPRODUCT(($AT$3:$BE$3&lt;BC$3)*$CD149:$CO149))),2))</f>
        <v/>
      </c>
      <c r="CZ149">
        <f>IF(CN149&lt;=0,0,ROUND(MIN(CN149,MAX(0,$F149-SUMPRODUCT(($AT$3:$BE$3&lt;BD$3)*$CD149:$CO149))),2))</f>
        <v/>
      </c>
      <c r="DA149">
        <f>IF(CO149&lt;=0,0,ROUND(MIN(CO149,MAX(0,$F149-SUMPRODUCT(($AT$3:$BE$3&lt;BE$3)*$CD149:$CO149))),2))</f>
        <v/>
      </c>
      <c r="DB149">
        <f>ROUND(AH149-CP149,2)</f>
        <v/>
      </c>
      <c r="DC149">
        <f>ROUND(AI149-CQ149,2)</f>
        <v/>
      </c>
      <c r="DD149">
        <f>ROUND(AJ149-CR149,2)</f>
        <v/>
      </c>
      <c r="DE149">
        <f>ROUND(AK149-CS149,2)</f>
        <v/>
      </c>
      <c r="DF149">
        <f>ROUND(AL149-CT149,2)</f>
        <v/>
      </c>
      <c r="DG149">
        <f>ROUND(AM149-CU149,2)</f>
        <v/>
      </c>
      <c r="DH149">
        <f>ROUND(AN149-CV149,2)</f>
        <v/>
      </c>
      <c r="DI149">
        <f>ROUND(AO149-CW149,2)</f>
        <v/>
      </c>
      <c r="DJ149">
        <f>ROUND(AP149-CX149,2)</f>
        <v/>
      </c>
      <c r="DK149">
        <f>ROUND(AQ149-CY149,2)</f>
        <v/>
      </c>
      <c r="DL149">
        <f>ROUND(AR149-CZ149,2)</f>
        <v/>
      </c>
      <c r="DM149">
        <f>ROUND(AS149-DA149,2)</f>
        <v/>
      </c>
      <c r="DN149">
        <f>MAX(0,ROUND($F149-SUM(CP149:DA149),2))</f>
        <v/>
      </c>
    </row>
    <row r="150">
      <c r="A150" t="n">
        <v>145</v>
      </c>
      <c r="B150" s="29">
        <f>Months!B150</f>
        <v/>
      </c>
      <c r="C150">
        <f>Months!C150</f>
        <v/>
      </c>
      <c r="D150">
        <f>Months!D150</f>
        <v/>
      </c>
      <c r="E150">
        <f>SUM(V150:AG150)</f>
        <v/>
      </c>
      <c r="F150">
        <f>MAX(0,ROUND(C150+D150-E150,2))</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f>IF(AH150&lt;=0,0,ROUND(CP150+MIN(DB150,MAX(0,$DN150-SUMPRODUCT((($BR150:$CC150&gt;BR150)+($BR150:$CC150=BR150)*($AT$2:$BE$2&lt;AT$2))*$DB150:$DM150))),2))</f>
        <v/>
      </c>
      <c r="AU150">
        <f>IF(AI150&lt;=0,0,ROUND(CQ150+MIN(DC150,MAX(0,$DN150-SUMPRODUCT((($BR150:$CC150&gt;BS150)+($BR150:$CC150=BS150)*($AT$2:$BE$2&lt;AU$2))*$DB150:$DM150))),2))</f>
        <v/>
      </c>
      <c r="AV150">
        <f>IF(AJ150&lt;=0,0,ROUND(CR150+MIN(DD150,MAX(0,$DN150-SUMPRODUCT((($BR150:$CC150&gt;BT150)+($BR150:$CC150=BT150)*($AT$2:$BE$2&lt;AV$2))*$DB150:$DM150))),2))</f>
        <v/>
      </c>
      <c r="AW150">
        <f>IF(AK150&lt;=0,0,ROUND(CS150+MIN(DE150,MAX(0,$DN150-SUMPRODUCT((($BR150:$CC150&gt;BU150)+($BR150:$CC150=BU150)*($AT$2:$BE$2&lt;AW$2))*$DB150:$DM150))),2))</f>
        <v/>
      </c>
      <c r="AX150">
        <f>IF(AL150&lt;=0,0,ROUND(CT150+MIN(DF150,MAX(0,$DN150-SUMPRODUCT((($BR150:$CC150&gt;BV150)+($BR150:$CC150=BV150)*($AT$2:$BE$2&lt;AX$2))*$DB150:$DM150))),2))</f>
        <v/>
      </c>
      <c r="AY150">
        <f>IF(AM150&lt;=0,0,ROUND(CU150+MIN(DG150,MAX(0,$DN150-SUMPRODUCT((($BR150:$CC150&gt;BW150)+($BR150:$CC150=BW150)*($AT$2:$BE$2&lt;AY$2))*$DB150:$DM150))),2))</f>
        <v/>
      </c>
      <c r="AZ150">
        <f>IF(AN150&lt;=0,0,ROUND(CV150+MIN(DH150,MAX(0,$DN150-SUMPRODUCT((($BR150:$CC150&gt;BX150)+($BR150:$CC150=BX150)*($AT$2:$BE$2&lt;AZ$2))*$DB150:$DM150))),2))</f>
        <v/>
      </c>
      <c r="BA150">
        <f>IF(AO150&lt;=0,0,ROUND(CW150+MIN(DI150,MAX(0,$DN150-SUMPRODUCT((($BR150:$CC150&gt;BY150)+($BR150:$CC150=BY150)*($AT$2:$BE$2&lt;BA$2))*$DB150:$DM150))),2))</f>
        <v/>
      </c>
      <c r="BB150">
        <f>IF(AP150&lt;=0,0,ROUND(CX150+MIN(DJ150,MAX(0,$DN150-SUMPRODUCT((($BR150:$CC150&gt;BZ150)+($BR150:$CC150=BZ150)*($AT$2:$BE$2&lt;BB$2))*$DB150:$DM150))),2))</f>
        <v/>
      </c>
      <c r="BC150">
        <f>IF(AQ150&lt;=0,0,ROUND(CY150+MIN(DK150,MAX(0,$DN150-SUMPRODUCT((($BR150:$CC150&gt;CA150)+($BR150:$CC150=CA150)*($AT$2:$BE$2&lt;BC$2))*$DB150:$DM150))),2))</f>
        <v/>
      </c>
      <c r="BD150">
        <f>IF(AR150&lt;=0,0,ROUND(CZ150+MIN(DL150,MAX(0,$DN150-SUMPRODUCT((($BR150:$CC150&gt;CB150)+($BR150:$CC150=CB150)*($AT$2:$BE$2&lt;BD$2))*$DB150:$DM150))),2))</f>
        <v/>
      </c>
      <c r="BE150">
        <f>IF(AS150&lt;=0,0,ROUND(DA150+MIN(DM150,MAX(0,$DN150-SUMPRODUCT((($BR150:$CC150&gt;CC150)+($BR150:$CC150=CC150)*($AT$2:$BE$2&lt;BE$2))*$DB150:$DM150))),2))</f>
        <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c r="BR150">
        <f>ROUND(IF($A150&lt;=Debts!$M$5,Debts!$X$5,Debts!$Y$5)*100000,0)*1000000+ROUND(Debts!$Y$5*100000,0)</f>
        <v/>
      </c>
      <c r="BS150">
        <f>ROUND(IF($A150&lt;=Debts!$M$6,Debts!$X$6,Debts!$Y$6)*100000,0)*1000000+ROUND(Debts!$Y$6*100000,0)</f>
        <v/>
      </c>
      <c r="BT150">
        <f>ROUND(IF($A150&lt;=Debts!$M$7,Debts!$X$7,Debts!$Y$7)*100000,0)*1000000+ROUND(Debts!$Y$7*100000,0)</f>
        <v/>
      </c>
      <c r="BU150">
        <f>ROUND(IF($A150&lt;=Debts!$M$8,Debts!$X$8,Debts!$Y$8)*100000,0)*1000000+ROUND(Debts!$Y$8*100000,0)</f>
        <v/>
      </c>
      <c r="BV150">
        <f>ROUND(IF($A150&lt;=Debts!$M$9,Debts!$X$9,Debts!$Y$9)*100000,0)*1000000+ROUND(Debts!$Y$9*100000,0)</f>
        <v/>
      </c>
      <c r="BW150">
        <f>ROUND(IF($A150&lt;=Debts!$M$10,Debts!$X$10,Debts!$Y$10)*100000,0)*1000000+ROUND(Debts!$Y$10*100000,0)</f>
        <v/>
      </c>
      <c r="BX150">
        <f>ROUND(IF($A150&lt;=Debts!$M$11,Debts!$X$11,Debts!$Y$11)*100000,0)*1000000+ROUND(Debts!$Y$11*100000,0)</f>
        <v/>
      </c>
      <c r="BY150">
        <f>ROUND(IF($A150&lt;=Debts!$M$12,Debts!$X$12,Debts!$Y$12)*100000,0)*1000000+ROUND(Debts!$Y$12*100000,0)</f>
        <v/>
      </c>
      <c r="BZ150">
        <f>ROUND(IF($A150&lt;=Debts!$M$13,Debts!$X$13,Debts!$Y$13)*100000,0)*1000000+ROUND(Debts!$Y$13*100000,0)</f>
        <v/>
      </c>
      <c r="CA150">
        <f>ROUND(IF($A150&lt;=Debts!$M$14,Debts!$X$14,Debts!$Y$14)*100000,0)*1000000+ROUND(Debts!$Y$14*100000,0)</f>
        <v/>
      </c>
      <c r="CB150">
        <f>ROUND(IF($A150&lt;=Debts!$M$15,Debts!$X$15,Debts!$Y$15)*100000,0)*1000000+ROUND(Debts!$Y$15*100000,0)</f>
        <v/>
      </c>
      <c r="CC150">
        <f>ROUND(IF($A150&lt;=Debts!$M$16,Debts!$X$16,Debts!$Y$16)*100000,0)*1000000+ROUND(Debts!$Y$16*100000,0)</f>
        <v/>
      </c>
      <c r="CD150">
        <f>IF(OR(AH150&lt;=0,Debts!$AC$5=0,$A150&gt;Debts!$M$5),0,MIN(AH150,MAX(0,ROUNDUP(IF(Debts!$X$5=0,(BF149+J150)/(Debts!$M$5-$A150+1),BF149*(Debts!$X$5/12)/(1-(1+Debts!$X$5/12)^(-(Debts!$M$5-$A150+1)))),2)-V150)))</f>
        <v/>
      </c>
      <c r="CE150">
        <f>IF(OR(AI150&lt;=0,Debts!$AC$6=0,$A150&gt;Debts!$M$6),0,MIN(AI150,MAX(0,ROUNDUP(IF(Debts!$X$6=0,(BG149+K150)/(Debts!$M$6-$A150+1),BG149*(Debts!$X$6/12)/(1-(1+Debts!$X$6/12)^(-(Debts!$M$6-$A150+1)))),2)-W150)))</f>
        <v/>
      </c>
      <c r="CF150">
        <f>IF(OR(AJ150&lt;=0,Debts!$AC$7=0,$A150&gt;Debts!$M$7),0,MIN(AJ150,MAX(0,ROUNDUP(IF(Debts!$X$7=0,(BH149+L150)/(Debts!$M$7-$A150+1),BH149*(Debts!$X$7/12)/(1-(1+Debts!$X$7/12)^(-(Debts!$M$7-$A150+1)))),2)-X150)))</f>
        <v/>
      </c>
      <c r="CG150">
        <f>IF(OR(AK150&lt;=0,Debts!$AC$8=0,$A150&gt;Debts!$M$8),0,MIN(AK150,MAX(0,ROUNDUP(IF(Debts!$X$8=0,(BI149+M150)/(Debts!$M$8-$A150+1),BI149*(Debts!$X$8/12)/(1-(1+Debts!$X$8/12)^(-(Debts!$M$8-$A150+1)))),2)-Y150)))</f>
        <v/>
      </c>
      <c r="CH150">
        <f>IF(OR(AL150&lt;=0,Debts!$AC$9=0,$A150&gt;Debts!$M$9),0,MIN(AL150,MAX(0,ROUNDUP(IF(Debts!$X$9=0,(BJ149+N150)/(Debts!$M$9-$A150+1),BJ149*(Debts!$X$9/12)/(1-(1+Debts!$X$9/12)^(-(Debts!$M$9-$A150+1)))),2)-Z150)))</f>
        <v/>
      </c>
      <c r="CI150">
        <f>IF(OR(AM150&lt;=0,Debts!$AC$10=0,$A150&gt;Debts!$M$10),0,MIN(AM150,MAX(0,ROUNDUP(IF(Debts!$X$10=0,(BK149+O150)/(Debts!$M$10-$A150+1),BK149*(Debts!$X$10/12)/(1-(1+Debts!$X$10/12)^(-(Debts!$M$10-$A150+1)))),2)-AA150)))</f>
        <v/>
      </c>
      <c r="CJ150">
        <f>IF(OR(AN150&lt;=0,Debts!$AC$11=0,$A150&gt;Debts!$M$11),0,MIN(AN150,MAX(0,ROUNDUP(IF(Debts!$X$11=0,(BL149+P150)/(Debts!$M$11-$A150+1),BL149*(Debts!$X$11/12)/(1-(1+Debts!$X$11/12)^(-(Debts!$M$11-$A150+1)))),2)-AB150)))</f>
        <v/>
      </c>
      <c r="CK150">
        <f>IF(OR(AO150&lt;=0,Debts!$AC$12=0,$A150&gt;Debts!$M$12),0,MIN(AO150,MAX(0,ROUNDUP(IF(Debts!$X$12=0,(BM149+Q150)/(Debts!$M$12-$A150+1),BM149*(Debts!$X$12/12)/(1-(1+Debts!$X$12/12)^(-(Debts!$M$12-$A150+1)))),2)-AC150)))</f>
        <v/>
      </c>
      <c r="CL150">
        <f>IF(OR(AP150&lt;=0,Debts!$AC$13=0,$A150&gt;Debts!$M$13),0,MIN(AP150,MAX(0,ROUNDUP(IF(Debts!$X$13=0,(BN149+R150)/(Debts!$M$13-$A150+1),BN149*(Debts!$X$13/12)/(1-(1+Debts!$X$13/12)^(-(Debts!$M$13-$A150+1)))),2)-AD150)))</f>
        <v/>
      </c>
      <c r="CM150">
        <f>IF(OR(AQ150&lt;=0,Debts!$AC$14=0,$A150&gt;Debts!$M$14),0,MIN(AQ150,MAX(0,ROUNDUP(IF(Debts!$X$14=0,(BO149+S150)/(Debts!$M$14-$A150+1),BO149*(Debts!$X$14/12)/(1-(1+Debts!$X$14/12)^(-(Debts!$M$14-$A150+1)))),2)-AE150)))</f>
        <v/>
      </c>
      <c r="CN150">
        <f>IF(OR(AR150&lt;=0,Debts!$AC$15=0,$A150&gt;Debts!$M$15),0,MIN(AR150,MAX(0,ROUNDUP(IF(Debts!$X$15=0,(BP149+T150)/(Debts!$M$15-$A150+1),BP149*(Debts!$X$15/12)/(1-(1+Debts!$X$15/12)^(-(Debts!$M$15-$A150+1)))),2)-AF150)))</f>
        <v/>
      </c>
      <c r="CO150">
        <f>IF(OR(AS150&lt;=0,Debts!$AC$16=0,$A150&gt;Debts!$M$16),0,MIN(AS150,MAX(0,ROUNDUP(IF(Debts!$X$16=0,(BQ149+U150)/(Debts!$M$16-$A150+1),BQ149*(Debts!$X$16/12)/(1-(1+Debts!$X$16/12)^(-(Debts!$M$16-$A150+1)))),2)-AG150)))</f>
        <v/>
      </c>
      <c r="CP150">
        <f>IF(CD150&lt;=0,0,ROUND(MIN(CD150,MAX(0,$F150-SUMPRODUCT(($AT$3:$BE$3&lt;AT$3)*$CD150:$CO150))),2))</f>
        <v/>
      </c>
      <c r="CQ150">
        <f>IF(CE150&lt;=0,0,ROUND(MIN(CE150,MAX(0,$F150-SUMPRODUCT(($AT$3:$BE$3&lt;AU$3)*$CD150:$CO150))),2))</f>
        <v/>
      </c>
      <c r="CR150">
        <f>IF(CF150&lt;=0,0,ROUND(MIN(CF150,MAX(0,$F150-SUMPRODUCT(($AT$3:$BE$3&lt;AV$3)*$CD150:$CO150))),2))</f>
        <v/>
      </c>
      <c r="CS150">
        <f>IF(CG150&lt;=0,0,ROUND(MIN(CG150,MAX(0,$F150-SUMPRODUCT(($AT$3:$BE$3&lt;AW$3)*$CD150:$CO150))),2))</f>
        <v/>
      </c>
      <c r="CT150">
        <f>IF(CH150&lt;=0,0,ROUND(MIN(CH150,MAX(0,$F150-SUMPRODUCT(($AT$3:$BE$3&lt;AX$3)*$CD150:$CO150))),2))</f>
        <v/>
      </c>
      <c r="CU150">
        <f>IF(CI150&lt;=0,0,ROUND(MIN(CI150,MAX(0,$F150-SUMPRODUCT(($AT$3:$BE$3&lt;AY$3)*$CD150:$CO150))),2))</f>
        <v/>
      </c>
      <c r="CV150">
        <f>IF(CJ150&lt;=0,0,ROUND(MIN(CJ150,MAX(0,$F150-SUMPRODUCT(($AT$3:$BE$3&lt;AZ$3)*$CD150:$CO150))),2))</f>
        <v/>
      </c>
      <c r="CW150">
        <f>IF(CK150&lt;=0,0,ROUND(MIN(CK150,MAX(0,$F150-SUMPRODUCT(($AT$3:$BE$3&lt;BA$3)*$CD150:$CO150))),2))</f>
        <v/>
      </c>
      <c r="CX150">
        <f>IF(CL150&lt;=0,0,ROUND(MIN(CL150,MAX(0,$F150-SUMPRODUCT(($AT$3:$BE$3&lt;BB$3)*$CD150:$CO150))),2))</f>
        <v/>
      </c>
      <c r="CY150">
        <f>IF(CM150&lt;=0,0,ROUND(MIN(CM150,MAX(0,$F150-SUMPRODUCT(($AT$3:$BE$3&lt;BC$3)*$CD150:$CO150))),2))</f>
        <v/>
      </c>
      <c r="CZ150">
        <f>IF(CN150&lt;=0,0,ROUND(MIN(CN150,MAX(0,$F150-SUMPRODUCT(($AT$3:$BE$3&lt;BD$3)*$CD150:$CO150))),2))</f>
        <v/>
      </c>
      <c r="DA150">
        <f>IF(CO150&lt;=0,0,ROUND(MIN(CO150,MAX(0,$F150-SUMPRODUCT(($AT$3:$BE$3&lt;BE$3)*$CD150:$CO150))),2))</f>
        <v/>
      </c>
      <c r="DB150">
        <f>ROUND(AH150-CP150,2)</f>
        <v/>
      </c>
      <c r="DC150">
        <f>ROUND(AI150-CQ150,2)</f>
        <v/>
      </c>
      <c r="DD150">
        <f>ROUND(AJ150-CR150,2)</f>
        <v/>
      </c>
      <c r="DE150">
        <f>ROUND(AK150-CS150,2)</f>
        <v/>
      </c>
      <c r="DF150">
        <f>ROUND(AL150-CT150,2)</f>
        <v/>
      </c>
      <c r="DG150">
        <f>ROUND(AM150-CU150,2)</f>
        <v/>
      </c>
      <c r="DH150">
        <f>ROUND(AN150-CV150,2)</f>
        <v/>
      </c>
      <c r="DI150">
        <f>ROUND(AO150-CW150,2)</f>
        <v/>
      </c>
      <c r="DJ150">
        <f>ROUND(AP150-CX150,2)</f>
        <v/>
      </c>
      <c r="DK150">
        <f>ROUND(AQ150-CY150,2)</f>
        <v/>
      </c>
      <c r="DL150">
        <f>ROUND(AR150-CZ150,2)</f>
        <v/>
      </c>
      <c r="DM150">
        <f>ROUND(AS150-DA150,2)</f>
        <v/>
      </c>
      <c r="DN150">
        <f>MAX(0,ROUND($F150-SUM(CP150:DA150),2))</f>
        <v/>
      </c>
    </row>
    <row r="151">
      <c r="A151" t="n">
        <v>146</v>
      </c>
      <c r="B151" s="29">
        <f>Months!B151</f>
        <v/>
      </c>
      <c r="C151">
        <f>Months!C151</f>
        <v/>
      </c>
      <c r="D151">
        <f>Months!D151</f>
        <v/>
      </c>
      <c r="E151">
        <f>SUM(V151:AG151)</f>
        <v/>
      </c>
      <c r="F151">
        <f>MAX(0,ROUND(C151+D151-E151,2))</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f>IF(AH151&lt;=0,0,ROUND(CP151+MIN(DB151,MAX(0,$DN151-SUMPRODUCT((($BR151:$CC151&gt;BR151)+($BR151:$CC151=BR151)*($AT$2:$BE$2&lt;AT$2))*$DB151:$DM151))),2))</f>
        <v/>
      </c>
      <c r="AU151">
        <f>IF(AI151&lt;=0,0,ROUND(CQ151+MIN(DC151,MAX(0,$DN151-SUMPRODUCT((($BR151:$CC151&gt;BS151)+($BR151:$CC151=BS151)*($AT$2:$BE$2&lt;AU$2))*$DB151:$DM151))),2))</f>
        <v/>
      </c>
      <c r="AV151">
        <f>IF(AJ151&lt;=0,0,ROUND(CR151+MIN(DD151,MAX(0,$DN151-SUMPRODUCT((($BR151:$CC151&gt;BT151)+($BR151:$CC151=BT151)*($AT$2:$BE$2&lt;AV$2))*$DB151:$DM151))),2))</f>
        <v/>
      </c>
      <c r="AW151">
        <f>IF(AK151&lt;=0,0,ROUND(CS151+MIN(DE151,MAX(0,$DN151-SUMPRODUCT((($BR151:$CC151&gt;BU151)+($BR151:$CC151=BU151)*($AT$2:$BE$2&lt;AW$2))*$DB151:$DM151))),2))</f>
        <v/>
      </c>
      <c r="AX151">
        <f>IF(AL151&lt;=0,0,ROUND(CT151+MIN(DF151,MAX(0,$DN151-SUMPRODUCT((($BR151:$CC151&gt;BV151)+($BR151:$CC151=BV151)*($AT$2:$BE$2&lt;AX$2))*$DB151:$DM151))),2))</f>
        <v/>
      </c>
      <c r="AY151">
        <f>IF(AM151&lt;=0,0,ROUND(CU151+MIN(DG151,MAX(0,$DN151-SUMPRODUCT((($BR151:$CC151&gt;BW151)+($BR151:$CC151=BW151)*($AT$2:$BE$2&lt;AY$2))*$DB151:$DM151))),2))</f>
        <v/>
      </c>
      <c r="AZ151">
        <f>IF(AN151&lt;=0,0,ROUND(CV151+MIN(DH151,MAX(0,$DN151-SUMPRODUCT((($BR151:$CC151&gt;BX151)+($BR151:$CC151=BX151)*($AT$2:$BE$2&lt;AZ$2))*$DB151:$DM151))),2))</f>
        <v/>
      </c>
      <c r="BA151">
        <f>IF(AO151&lt;=0,0,ROUND(CW151+MIN(DI151,MAX(0,$DN151-SUMPRODUCT((($BR151:$CC151&gt;BY151)+($BR151:$CC151=BY151)*($AT$2:$BE$2&lt;BA$2))*$DB151:$DM151))),2))</f>
        <v/>
      </c>
      <c r="BB151">
        <f>IF(AP151&lt;=0,0,ROUND(CX151+MIN(DJ151,MAX(0,$DN151-SUMPRODUCT((($BR151:$CC151&gt;BZ151)+($BR151:$CC151=BZ151)*($AT$2:$BE$2&lt;BB$2))*$DB151:$DM151))),2))</f>
        <v/>
      </c>
      <c r="BC151">
        <f>IF(AQ151&lt;=0,0,ROUND(CY151+MIN(DK151,MAX(0,$DN151-SUMPRODUCT((($BR151:$CC151&gt;CA151)+($BR151:$CC151=CA151)*($AT$2:$BE$2&lt;BC$2))*$DB151:$DM151))),2))</f>
        <v/>
      </c>
      <c r="BD151">
        <f>IF(AR151&lt;=0,0,ROUND(CZ151+MIN(DL151,MAX(0,$DN151-SUMPRODUCT((($BR151:$CC151&gt;CB151)+($BR151:$CC151=CB151)*($AT$2:$BE$2&lt;BD$2))*$DB151:$DM151))),2))</f>
        <v/>
      </c>
      <c r="BE151">
        <f>IF(AS151&lt;=0,0,ROUND(DA151+MIN(DM151,MAX(0,$DN151-SUMPRODUCT((($BR151:$CC151&gt;CC151)+($BR151:$CC151=CC151)*($AT$2:$BE$2&lt;BE$2))*$DB151:$DM151))),2))</f>
        <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c r="BR151">
        <f>ROUND(IF($A151&lt;=Debts!$M$5,Debts!$X$5,Debts!$Y$5)*100000,0)*1000000+ROUND(Debts!$Y$5*100000,0)</f>
        <v/>
      </c>
      <c r="BS151">
        <f>ROUND(IF($A151&lt;=Debts!$M$6,Debts!$X$6,Debts!$Y$6)*100000,0)*1000000+ROUND(Debts!$Y$6*100000,0)</f>
        <v/>
      </c>
      <c r="BT151">
        <f>ROUND(IF($A151&lt;=Debts!$M$7,Debts!$X$7,Debts!$Y$7)*100000,0)*1000000+ROUND(Debts!$Y$7*100000,0)</f>
        <v/>
      </c>
      <c r="BU151">
        <f>ROUND(IF($A151&lt;=Debts!$M$8,Debts!$X$8,Debts!$Y$8)*100000,0)*1000000+ROUND(Debts!$Y$8*100000,0)</f>
        <v/>
      </c>
      <c r="BV151">
        <f>ROUND(IF($A151&lt;=Debts!$M$9,Debts!$X$9,Debts!$Y$9)*100000,0)*1000000+ROUND(Debts!$Y$9*100000,0)</f>
        <v/>
      </c>
      <c r="BW151">
        <f>ROUND(IF($A151&lt;=Debts!$M$10,Debts!$X$10,Debts!$Y$10)*100000,0)*1000000+ROUND(Debts!$Y$10*100000,0)</f>
        <v/>
      </c>
      <c r="BX151">
        <f>ROUND(IF($A151&lt;=Debts!$M$11,Debts!$X$11,Debts!$Y$11)*100000,0)*1000000+ROUND(Debts!$Y$11*100000,0)</f>
        <v/>
      </c>
      <c r="BY151">
        <f>ROUND(IF($A151&lt;=Debts!$M$12,Debts!$X$12,Debts!$Y$12)*100000,0)*1000000+ROUND(Debts!$Y$12*100000,0)</f>
        <v/>
      </c>
      <c r="BZ151">
        <f>ROUND(IF($A151&lt;=Debts!$M$13,Debts!$X$13,Debts!$Y$13)*100000,0)*1000000+ROUND(Debts!$Y$13*100000,0)</f>
        <v/>
      </c>
      <c r="CA151">
        <f>ROUND(IF($A151&lt;=Debts!$M$14,Debts!$X$14,Debts!$Y$14)*100000,0)*1000000+ROUND(Debts!$Y$14*100000,0)</f>
        <v/>
      </c>
      <c r="CB151">
        <f>ROUND(IF($A151&lt;=Debts!$M$15,Debts!$X$15,Debts!$Y$15)*100000,0)*1000000+ROUND(Debts!$Y$15*100000,0)</f>
        <v/>
      </c>
      <c r="CC151">
        <f>ROUND(IF($A151&lt;=Debts!$M$16,Debts!$X$16,Debts!$Y$16)*100000,0)*1000000+ROUND(Debts!$Y$16*100000,0)</f>
        <v/>
      </c>
      <c r="CD151">
        <f>IF(OR(AH151&lt;=0,Debts!$AC$5=0,$A151&gt;Debts!$M$5),0,MIN(AH151,MAX(0,ROUNDUP(IF(Debts!$X$5=0,(BF150+J151)/(Debts!$M$5-$A151+1),BF150*(Debts!$X$5/12)/(1-(1+Debts!$X$5/12)^(-(Debts!$M$5-$A151+1)))),2)-V151)))</f>
        <v/>
      </c>
      <c r="CE151">
        <f>IF(OR(AI151&lt;=0,Debts!$AC$6=0,$A151&gt;Debts!$M$6),0,MIN(AI151,MAX(0,ROUNDUP(IF(Debts!$X$6=0,(BG150+K151)/(Debts!$M$6-$A151+1),BG150*(Debts!$X$6/12)/(1-(1+Debts!$X$6/12)^(-(Debts!$M$6-$A151+1)))),2)-W151)))</f>
        <v/>
      </c>
      <c r="CF151">
        <f>IF(OR(AJ151&lt;=0,Debts!$AC$7=0,$A151&gt;Debts!$M$7),0,MIN(AJ151,MAX(0,ROUNDUP(IF(Debts!$X$7=0,(BH150+L151)/(Debts!$M$7-$A151+1),BH150*(Debts!$X$7/12)/(1-(1+Debts!$X$7/12)^(-(Debts!$M$7-$A151+1)))),2)-X151)))</f>
        <v/>
      </c>
      <c r="CG151">
        <f>IF(OR(AK151&lt;=0,Debts!$AC$8=0,$A151&gt;Debts!$M$8),0,MIN(AK151,MAX(0,ROUNDUP(IF(Debts!$X$8=0,(BI150+M151)/(Debts!$M$8-$A151+1),BI150*(Debts!$X$8/12)/(1-(1+Debts!$X$8/12)^(-(Debts!$M$8-$A151+1)))),2)-Y151)))</f>
        <v/>
      </c>
      <c r="CH151">
        <f>IF(OR(AL151&lt;=0,Debts!$AC$9=0,$A151&gt;Debts!$M$9),0,MIN(AL151,MAX(0,ROUNDUP(IF(Debts!$X$9=0,(BJ150+N151)/(Debts!$M$9-$A151+1),BJ150*(Debts!$X$9/12)/(1-(1+Debts!$X$9/12)^(-(Debts!$M$9-$A151+1)))),2)-Z151)))</f>
        <v/>
      </c>
      <c r="CI151">
        <f>IF(OR(AM151&lt;=0,Debts!$AC$10=0,$A151&gt;Debts!$M$10),0,MIN(AM151,MAX(0,ROUNDUP(IF(Debts!$X$10=0,(BK150+O151)/(Debts!$M$10-$A151+1),BK150*(Debts!$X$10/12)/(1-(1+Debts!$X$10/12)^(-(Debts!$M$10-$A151+1)))),2)-AA151)))</f>
        <v/>
      </c>
      <c r="CJ151">
        <f>IF(OR(AN151&lt;=0,Debts!$AC$11=0,$A151&gt;Debts!$M$11),0,MIN(AN151,MAX(0,ROUNDUP(IF(Debts!$X$11=0,(BL150+P151)/(Debts!$M$11-$A151+1),BL150*(Debts!$X$11/12)/(1-(1+Debts!$X$11/12)^(-(Debts!$M$11-$A151+1)))),2)-AB151)))</f>
        <v/>
      </c>
      <c r="CK151">
        <f>IF(OR(AO151&lt;=0,Debts!$AC$12=0,$A151&gt;Debts!$M$12),0,MIN(AO151,MAX(0,ROUNDUP(IF(Debts!$X$12=0,(BM150+Q151)/(Debts!$M$12-$A151+1),BM150*(Debts!$X$12/12)/(1-(1+Debts!$X$12/12)^(-(Debts!$M$12-$A151+1)))),2)-AC151)))</f>
        <v/>
      </c>
      <c r="CL151">
        <f>IF(OR(AP151&lt;=0,Debts!$AC$13=0,$A151&gt;Debts!$M$13),0,MIN(AP151,MAX(0,ROUNDUP(IF(Debts!$X$13=0,(BN150+R151)/(Debts!$M$13-$A151+1),BN150*(Debts!$X$13/12)/(1-(1+Debts!$X$13/12)^(-(Debts!$M$13-$A151+1)))),2)-AD151)))</f>
        <v/>
      </c>
      <c r="CM151">
        <f>IF(OR(AQ151&lt;=0,Debts!$AC$14=0,$A151&gt;Debts!$M$14),0,MIN(AQ151,MAX(0,ROUNDUP(IF(Debts!$X$14=0,(BO150+S151)/(Debts!$M$14-$A151+1),BO150*(Debts!$X$14/12)/(1-(1+Debts!$X$14/12)^(-(Debts!$M$14-$A151+1)))),2)-AE151)))</f>
        <v/>
      </c>
      <c r="CN151">
        <f>IF(OR(AR151&lt;=0,Debts!$AC$15=0,$A151&gt;Debts!$M$15),0,MIN(AR151,MAX(0,ROUNDUP(IF(Debts!$X$15=0,(BP150+T151)/(Debts!$M$15-$A151+1),BP150*(Debts!$X$15/12)/(1-(1+Debts!$X$15/12)^(-(Debts!$M$15-$A151+1)))),2)-AF151)))</f>
        <v/>
      </c>
      <c r="CO151">
        <f>IF(OR(AS151&lt;=0,Debts!$AC$16=0,$A151&gt;Debts!$M$16),0,MIN(AS151,MAX(0,ROUNDUP(IF(Debts!$X$16=0,(BQ150+U151)/(Debts!$M$16-$A151+1),BQ150*(Debts!$X$16/12)/(1-(1+Debts!$X$16/12)^(-(Debts!$M$16-$A151+1)))),2)-AG151)))</f>
        <v/>
      </c>
      <c r="CP151">
        <f>IF(CD151&lt;=0,0,ROUND(MIN(CD151,MAX(0,$F151-SUMPRODUCT(($AT$3:$BE$3&lt;AT$3)*$CD151:$CO151))),2))</f>
        <v/>
      </c>
      <c r="CQ151">
        <f>IF(CE151&lt;=0,0,ROUND(MIN(CE151,MAX(0,$F151-SUMPRODUCT(($AT$3:$BE$3&lt;AU$3)*$CD151:$CO151))),2))</f>
        <v/>
      </c>
      <c r="CR151">
        <f>IF(CF151&lt;=0,0,ROUND(MIN(CF151,MAX(0,$F151-SUMPRODUCT(($AT$3:$BE$3&lt;AV$3)*$CD151:$CO151))),2))</f>
        <v/>
      </c>
      <c r="CS151">
        <f>IF(CG151&lt;=0,0,ROUND(MIN(CG151,MAX(0,$F151-SUMPRODUCT(($AT$3:$BE$3&lt;AW$3)*$CD151:$CO151))),2))</f>
        <v/>
      </c>
      <c r="CT151">
        <f>IF(CH151&lt;=0,0,ROUND(MIN(CH151,MAX(0,$F151-SUMPRODUCT(($AT$3:$BE$3&lt;AX$3)*$CD151:$CO151))),2))</f>
        <v/>
      </c>
      <c r="CU151">
        <f>IF(CI151&lt;=0,0,ROUND(MIN(CI151,MAX(0,$F151-SUMPRODUCT(($AT$3:$BE$3&lt;AY$3)*$CD151:$CO151))),2))</f>
        <v/>
      </c>
      <c r="CV151">
        <f>IF(CJ151&lt;=0,0,ROUND(MIN(CJ151,MAX(0,$F151-SUMPRODUCT(($AT$3:$BE$3&lt;AZ$3)*$CD151:$CO151))),2))</f>
        <v/>
      </c>
      <c r="CW151">
        <f>IF(CK151&lt;=0,0,ROUND(MIN(CK151,MAX(0,$F151-SUMPRODUCT(($AT$3:$BE$3&lt;BA$3)*$CD151:$CO151))),2))</f>
        <v/>
      </c>
      <c r="CX151">
        <f>IF(CL151&lt;=0,0,ROUND(MIN(CL151,MAX(0,$F151-SUMPRODUCT(($AT$3:$BE$3&lt;BB$3)*$CD151:$CO151))),2))</f>
        <v/>
      </c>
      <c r="CY151">
        <f>IF(CM151&lt;=0,0,ROUND(MIN(CM151,MAX(0,$F151-SUMPRODUCT(($AT$3:$BE$3&lt;BC$3)*$CD151:$CO151))),2))</f>
        <v/>
      </c>
      <c r="CZ151">
        <f>IF(CN151&lt;=0,0,ROUND(MIN(CN151,MAX(0,$F151-SUMPRODUCT(($AT$3:$BE$3&lt;BD$3)*$CD151:$CO151))),2))</f>
        <v/>
      </c>
      <c r="DA151">
        <f>IF(CO151&lt;=0,0,ROUND(MIN(CO151,MAX(0,$F151-SUMPRODUCT(($AT$3:$BE$3&lt;BE$3)*$CD151:$CO151))),2))</f>
        <v/>
      </c>
      <c r="DB151">
        <f>ROUND(AH151-CP151,2)</f>
        <v/>
      </c>
      <c r="DC151">
        <f>ROUND(AI151-CQ151,2)</f>
        <v/>
      </c>
      <c r="DD151">
        <f>ROUND(AJ151-CR151,2)</f>
        <v/>
      </c>
      <c r="DE151">
        <f>ROUND(AK151-CS151,2)</f>
        <v/>
      </c>
      <c r="DF151">
        <f>ROUND(AL151-CT151,2)</f>
        <v/>
      </c>
      <c r="DG151">
        <f>ROUND(AM151-CU151,2)</f>
        <v/>
      </c>
      <c r="DH151">
        <f>ROUND(AN151-CV151,2)</f>
        <v/>
      </c>
      <c r="DI151">
        <f>ROUND(AO151-CW151,2)</f>
        <v/>
      </c>
      <c r="DJ151">
        <f>ROUND(AP151-CX151,2)</f>
        <v/>
      </c>
      <c r="DK151">
        <f>ROUND(AQ151-CY151,2)</f>
        <v/>
      </c>
      <c r="DL151">
        <f>ROUND(AR151-CZ151,2)</f>
        <v/>
      </c>
      <c r="DM151">
        <f>ROUND(AS151-DA151,2)</f>
        <v/>
      </c>
      <c r="DN151">
        <f>MAX(0,ROUND($F151-SUM(CP151:DA151),2))</f>
        <v/>
      </c>
    </row>
    <row r="152">
      <c r="A152" t="n">
        <v>147</v>
      </c>
      <c r="B152" s="29">
        <f>Months!B152</f>
        <v/>
      </c>
      <c r="C152">
        <f>Months!C152</f>
        <v/>
      </c>
      <c r="D152">
        <f>Months!D152</f>
        <v/>
      </c>
      <c r="E152">
        <f>SUM(V152:AG152)</f>
        <v/>
      </c>
      <c r="F152">
        <f>MAX(0,ROUND(C152+D152-E152,2))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f>IF(AH152&lt;=0,0,ROUND(CP152+MIN(DB152,MAX(0,$DN152-SUMPRODUCT((($BR152:$CC152&gt;BR152)+($BR152:$CC152=BR152)*($AT$2:$BE$2&lt;AT$2))*$DB152:$DM152))),2))</f>
        <v/>
      </c>
      <c r="AU152">
        <f>IF(AI152&lt;=0,0,ROUND(CQ152+MIN(DC152,MAX(0,$DN152-SUMPRODUCT((($BR152:$CC152&gt;BS152)+($BR152:$CC152=BS152)*($AT$2:$BE$2&lt;AU$2))*$DB152:$DM152))),2))</f>
        <v/>
      </c>
      <c r="AV152">
        <f>IF(AJ152&lt;=0,0,ROUND(CR152+MIN(DD152,MAX(0,$DN152-SUMPRODUCT((($BR152:$CC152&gt;BT152)+($BR152:$CC152=BT152)*($AT$2:$BE$2&lt;AV$2))*$DB152:$DM152))),2))</f>
        <v/>
      </c>
      <c r="AW152">
        <f>IF(AK152&lt;=0,0,ROUND(CS152+MIN(DE152,MAX(0,$DN152-SUMPRODUCT((($BR152:$CC152&gt;BU152)+($BR152:$CC152=BU152)*($AT$2:$BE$2&lt;AW$2))*$DB152:$DM152))),2))</f>
        <v/>
      </c>
      <c r="AX152">
        <f>IF(AL152&lt;=0,0,ROUND(CT152+MIN(DF152,MAX(0,$DN152-SUMPRODUCT((($BR152:$CC152&gt;BV152)+($BR152:$CC152=BV152)*($AT$2:$BE$2&lt;AX$2))*$DB152:$DM152))),2))</f>
        <v/>
      </c>
      <c r="AY152">
        <f>IF(AM152&lt;=0,0,ROUND(CU152+MIN(DG152,MAX(0,$DN152-SUMPRODUCT((($BR152:$CC152&gt;BW152)+($BR152:$CC152=BW152)*($AT$2:$BE$2&lt;AY$2))*$DB152:$DM152))),2))</f>
        <v/>
      </c>
      <c r="AZ152">
        <f>IF(AN152&lt;=0,0,ROUND(CV152+MIN(DH152,MAX(0,$DN152-SUMPRODUCT((($BR152:$CC152&gt;BX152)+($BR152:$CC152=BX152)*($AT$2:$BE$2&lt;AZ$2))*$DB152:$DM152))),2))</f>
        <v/>
      </c>
      <c r="BA152">
        <f>IF(AO152&lt;=0,0,ROUND(CW152+MIN(DI152,MAX(0,$DN152-SUMPRODUCT((($BR152:$CC152&gt;BY152)+($BR152:$CC152=BY152)*($AT$2:$BE$2&lt;BA$2))*$DB152:$DM152))),2))</f>
        <v/>
      </c>
      <c r="BB152">
        <f>IF(AP152&lt;=0,0,ROUND(CX152+MIN(DJ152,MAX(0,$DN152-SUMPRODUCT((($BR152:$CC152&gt;BZ152)+($BR152:$CC152=BZ152)*($AT$2:$BE$2&lt;BB$2))*$DB152:$DM152))),2))</f>
        <v/>
      </c>
      <c r="BC152">
        <f>IF(AQ152&lt;=0,0,ROUND(CY152+MIN(DK152,MAX(0,$DN152-SUMPRODUCT((($BR152:$CC152&gt;CA152)+($BR152:$CC152=CA152)*($AT$2:$BE$2&lt;BC$2))*$DB152:$DM152))),2))</f>
        <v/>
      </c>
      <c r="BD152">
        <f>IF(AR152&lt;=0,0,ROUND(CZ152+MIN(DL152,MAX(0,$DN152-SUMPRODUCT((($BR152:$CC152&gt;CB152)+($BR152:$CC152=CB152)*($AT$2:$BE$2&lt;BD$2))*$DB152:$DM152))),2))</f>
        <v/>
      </c>
      <c r="BE152">
        <f>IF(AS152&lt;=0,0,ROUND(DA152+MIN(DM152,MAX(0,$DN152-SUMPRODUCT((($BR152:$CC152&gt;CC152)+($BR152:$CC152=CC152)*($AT$2:$BE$2&lt;BE$2))*$DB152:$DM152))),2))</f>
        <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c r="BR152">
        <f>ROUND(IF($A152&lt;=Debts!$M$5,Debts!$X$5,Debts!$Y$5)*100000,0)*1000000+ROUND(Debts!$Y$5*100000,0)</f>
        <v/>
      </c>
      <c r="BS152">
        <f>ROUND(IF($A152&lt;=Debts!$M$6,Debts!$X$6,Debts!$Y$6)*100000,0)*1000000+ROUND(Debts!$Y$6*100000,0)</f>
        <v/>
      </c>
      <c r="BT152">
        <f>ROUND(IF($A152&lt;=Debts!$M$7,Debts!$X$7,Debts!$Y$7)*100000,0)*1000000+ROUND(Debts!$Y$7*100000,0)</f>
        <v/>
      </c>
      <c r="BU152">
        <f>ROUND(IF($A152&lt;=Debts!$M$8,Debts!$X$8,Debts!$Y$8)*100000,0)*1000000+ROUND(Debts!$Y$8*100000,0)</f>
        <v/>
      </c>
      <c r="BV152">
        <f>ROUND(IF($A152&lt;=Debts!$M$9,Debts!$X$9,Debts!$Y$9)*100000,0)*1000000+ROUND(Debts!$Y$9*100000,0)</f>
        <v/>
      </c>
      <c r="BW152">
        <f>ROUND(IF($A152&lt;=Debts!$M$10,Debts!$X$10,Debts!$Y$10)*100000,0)*1000000+ROUND(Debts!$Y$10*100000,0)</f>
        <v/>
      </c>
      <c r="BX152">
        <f>ROUND(IF($A152&lt;=Debts!$M$11,Debts!$X$11,Debts!$Y$11)*100000,0)*1000000+ROUND(Debts!$Y$11*100000,0)</f>
        <v/>
      </c>
      <c r="BY152">
        <f>ROUND(IF($A152&lt;=Debts!$M$12,Debts!$X$12,Debts!$Y$12)*100000,0)*1000000+ROUND(Debts!$Y$12*100000,0)</f>
        <v/>
      </c>
      <c r="BZ152">
        <f>ROUND(IF($A152&lt;=Debts!$M$13,Debts!$X$13,Debts!$Y$13)*100000,0)*1000000+ROUND(Debts!$Y$13*100000,0)</f>
        <v/>
      </c>
      <c r="CA152">
        <f>ROUND(IF($A152&lt;=Debts!$M$14,Debts!$X$14,Debts!$Y$14)*100000,0)*1000000+ROUND(Debts!$Y$14*100000,0)</f>
        <v/>
      </c>
      <c r="CB152">
        <f>ROUND(IF($A152&lt;=Debts!$M$15,Debts!$X$15,Debts!$Y$15)*100000,0)*1000000+ROUND(Debts!$Y$15*100000,0)</f>
        <v/>
      </c>
      <c r="CC152">
        <f>ROUND(IF($A152&lt;=Debts!$M$16,Debts!$X$16,Debts!$Y$16)*100000,0)*1000000+ROUND(Debts!$Y$16*100000,0)</f>
        <v/>
      </c>
      <c r="CD152">
        <f>IF(OR(AH152&lt;=0,Debts!$AC$5=0,$A152&gt;Debts!$M$5),0,MIN(AH152,MAX(0,ROUNDUP(IF(Debts!$X$5=0,(BF151+J152)/(Debts!$M$5-$A152+1),BF151*(Debts!$X$5/12)/(1-(1+Debts!$X$5/12)^(-(Debts!$M$5-$A152+1)))),2)-V152)))</f>
        <v/>
      </c>
      <c r="CE152">
        <f>IF(OR(AI152&lt;=0,Debts!$AC$6=0,$A152&gt;Debts!$M$6),0,MIN(AI152,MAX(0,ROUNDUP(IF(Debts!$X$6=0,(BG151+K152)/(Debts!$M$6-$A152+1),BG151*(Debts!$X$6/12)/(1-(1+Debts!$X$6/12)^(-(Debts!$M$6-$A152+1)))),2)-W152)))</f>
        <v/>
      </c>
      <c r="CF152">
        <f>IF(OR(AJ152&lt;=0,Debts!$AC$7=0,$A152&gt;Debts!$M$7),0,MIN(AJ152,MAX(0,ROUNDUP(IF(Debts!$X$7=0,(BH151+L152)/(Debts!$M$7-$A152+1),BH151*(Debts!$X$7/12)/(1-(1+Debts!$X$7/12)^(-(Debts!$M$7-$A152+1)))),2)-X152)))</f>
        <v/>
      </c>
      <c r="CG152">
        <f>IF(OR(AK152&lt;=0,Debts!$AC$8=0,$A152&gt;Debts!$M$8),0,MIN(AK152,MAX(0,ROUNDUP(IF(Debts!$X$8=0,(BI151+M152)/(Debts!$M$8-$A152+1),BI151*(Debts!$X$8/12)/(1-(1+Debts!$X$8/12)^(-(Debts!$M$8-$A152+1)))),2)-Y152)))</f>
        <v/>
      </c>
      <c r="CH152">
        <f>IF(OR(AL152&lt;=0,Debts!$AC$9=0,$A152&gt;Debts!$M$9),0,MIN(AL152,MAX(0,ROUNDUP(IF(Debts!$X$9=0,(BJ151+N152)/(Debts!$M$9-$A152+1),BJ151*(Debts!$X$9/12)/(1-(1+Debts!$X$9/12)^(-(Debts!$M$9-$A152+1)))),2)-Z152)))</f>
        <v/>
      </c>
      <c r="CI152">
        <f>IF(OR(AM152&lt;=0,Debts!$AC$10=0,$A152&gt;Debts!$M$10),0,MIN(AM152,MAX(0,ROUNDUP(IF(Debts!$X$10=0,(BK151+O152)/(Debts!$M$10-$A152+1),BK151*(Debts!$X$10/12)/(1-(1+Debts!$X$10/12)^(-(Debts!$M$10-$A152+1)))),2)-AA152)))</f>
        <v/>
      </c>
      <c r="CJ152">
        <f>IF(OR(AN152&lt;=0,Debts!$AC$11=0,$A152&gt;Debts!$M$11),0,MIN(AN152,MAX(0,ROUNDUP(IF(Debts!$X$11=0,(BL151+P152)/(Debts!$M$11-$A152+1),BL151*(Debts!$X$11/12)/(1-(1+Debts!$X$11/12)^(-(Debts!$M$11-$A152+1)))),2)-AB152)))</f>
        <v/>
      </c>
      <c r="CK152">
        <f>IF(OR(AO152&lt;=0,Debts!$AC$12=0,$A152&gt;Debts!$M$12),0,MIN(AO152,MAX(0,ROUNDUP(IF(Debts!$X$12=0,(BM151+Q152)/(Debts!$M$12-$A152+1),BM151*(Debts!$X$12/12)/(1-(1+Debts!$X$12/12)^(-(Debts!$M$12-$A152+1)))),2)-AC152)))</f>
        <v/>
      </c>
      <c r="CL152">
        <f>IF(OR(AP152&lt;=0,Debts!$AC$13=0,$A152&gt;Debts!$M$13),0,MIN(AP152,MAX(0,ROUNDUP(IF(Debts!$X$13=0,(BN151+R152)/(Debts!$M$13-$A152+1),BN151*(Debts!$X$13/12)/(1-(1+Debts!$X$13/12)^(-(Debts!$M$13-$A152+1)))),2)-AD152)))</f>
        <v/>
      </c>
      <c r="CM152">
        <f>IF(OR(AQ152&lt;=0,Debts!$AC$14=0,$A152&gt;Debts!$M$14),0,MIN(AQ152,MAX(0,ROUNDUP(IF(Debts!$X$14=0,(BO151+S152)/(Debts!$M$14-$A152+1),BO151*(Debts!$X$14/12)/(1-(1+Debts!$X$14/12)^(-(Debts!$M$14-$A152+1)))),2)-AE152)))</f>
        <v/>
      </c>
      <c r="CN152">
        <f>IF(OR(AR152&lt;=0,Debts!$AC$15=0,$A152&gt;Debts!$M$15),0,MIN(AR152,MAX(0,ROUNDUP(IF(Debts!$X$15=0,(BP151+T152)/(Debts!$M$15-$A152+1),BP151*(Debts!$X$15/12)/(1-(1+Debts!$X$15/12)^(-(Debts!$M$15-$A152+1)))),2)-AF152)))</f>
        <v/>
      </c>
      <c r="CO152">
        <f>IF(OR(AS152&lt;=0,Debts!$AC$16=0,$A152&gt;Debts!$M$16),0,MIN(AS152,MAX(0,ROUNDUP(IF(Debts!$X$16=0,(BQ151+U152)/(Debts!$M$16-$A152+1),BQ151*(Debts!$X$16/12)/(1-(1+Debts!$X$16/12)^(-(Debts!$M$16-$A152+1)))),2)-AG152)))</f>
        <v/>
      </c>
      <c r="CP152">
        <f>IF(CD152&lt;=0,0,ROUND(MIN(CD152,MAX(0,$F152-SUMPRODUCT(($AT$3:$BE$3&lt;AT$3)*$CD152:$CO152))),2))</f>
        <v/>
      </c>
      <c r="CQ152">
        <f>IF(CE152&lt;=0,0,ROUND(MIN(CE152,MAX(0,$F152-SUMPRODUCT(($AT$3:$BE$3&lt;AU$3)*$CD152:$CO152))),2))</f>
        <v/>
      </c>
      <c r="CR152">
        <f>IF(CF152&lt;=0,0,ROUND(MIN(CF152,MAX(0,$F152-SUMPRODUCT(($AT$3:$BE$3&lt;AV$3)*$CD152:$CO152))),2))</f>
        <v/>
      </c>
      <c r="CS152">
        <f>IF(CG152&lt;=0,0,ROUND(MIN(CG152,MAX(0,$F152-SUMPRODUCT(($AT$3:$BE$3&lt;AW$3)*$CD152:$CO152))),2))</f>
        <v/>
      </c>
      <c r="CT152">
        <f>IF(CH152&lt;=0,0,ROUND(MIN(CH152,MAX(0,$F152-SUMPRODUCT(($AT$3:$BE$3&lt;AX$3)*$CD152:$CO152))),2))</f>
        <v/>
      </c>
      <c r="CU152">
        <f>IF(CI152&lt;=0,0,ROUND(MIN(CI152,MAX(0,$F152-SUMPRODUCT(($AT$3:$BE$3&lt;AY$3)*$CD152:$CO152))),2))</f>
        <v/>
      </c>
      <c r="CV152">
        <f>IF(CJ152&lt;=0,0,ROUND(MIN(CJ152,MAX(0,$F152-SUMPRODUCT(($AT$3:$BE$3&lt;AZ$3)*$CD152:$CO152))),2))</f>
        <v/>
      </c>
      <c r="CW152">
        <f>IF(CK152&lt;=0,0,ROUND(MIN(CK152,MAX(0,$F152-SUMPRODUCT(($AT$3:$BE$3&lt;BA$3)*$CD152:$CO152))),2))</f>
        <v/>
      </c>
      <c r="CX152">
        <f>IF(CL152&lt;=0,0,ROUND(MIN(CL152,MAX(0,$F152-SUMPRODUCT(($AT$3:$BE$3&lt;BB$3)*$CD152:$CO152))),2))</f>
        <v/>
      </c>
      <c r="CY152">
        <f>IF(CM152&lt;=0,0,ROUND(MIN(CM152,MAX(0,$F152-SUMPRODUCT(($AT$3:$BE$3&lt;BC$3)*$CD152:$CO152))),2))</f>
        <v/>
      </c>
      <c r="CZ152">
        <f>IF(CN152&lt;=0,0,ROUND(MIN(CN152,MAX(0,$F152-SUMPRODUCT(($AT$3:$BE$3&lt;BD$3)*$CD152:$CO152))),2))</f>
        <v/>
      </c>
      <c r="DA152">
        <f>IF(CO152&lt;=0,0,ROUND(MIN(CO152,MAX(0,$F152-SUMPRODUCT(($AT$3:$BE$3&lt;BE$3)*$CD152:$CO152))),2))</f>
        <v/>
      </c>
      <c r="DB152">
        <f>ROUND(AH152-CP152,2)</f>
        <v/>
      </c>
      <c r="DC152">
        <f>ROUND(AI152-CQ152,2)</f>
        <v/>
      </c>
      <c r="DD152">
        <f>ROUND(AJ152-CR152,2)</f>
        <v/>
      </c>
      <c r="DE152">
        <f>ROUND(AK152-CS152,2)</f>
        <v/>
      </c>
      <c r="DF152">
        <f>ROUND(AL152-CT152,2)</f>
        <v/>
      </c>
      <c r="DG152">
        <f>ROUND(AM152-CU152,2)</f>
        <v/>
      </c>
      <c r="DH152">
        <f>ROUND(AN152-CV152,2)</f>
        <v/>
      </c>
      <c r="DI152">
        <f>ROUND(AO152-CW152,2)</f>
        <v/>
      </c>
      <c r="DJ152">
        <f>ROUND(AP152-CX152,2)</f>
        <v/>
      </c>
      <c r="DK152">
        <f>ROUND(AQ152-CY152,2)</f>
        <v/>
      </c>
      <c r="DL152">
        <f>ROUND(AR152-CZ152,2)</f>
        <v/>
      </c>
      <c r="DM152">
        <f>ROUND(AS152-DA152,2)</f>
        <v/>
      </c>
      <c r="DN152">
        <f>MAX(0,ROUND($F152-SUM(CP152:DA152),2))</f>
        <v/>
      </c>
    </row>
    <row r="153">
      <c r="A153" t="n">
        <v>148</v>
      </c>
      <c r="B153" s="29">
        <f>Months!B153</f>
        <v/>
      </c>
      <c r="C153">
        <f>Months!C153</f>
        <v/>
      </c>
      <c r="D153">
        <f>Months!D153</f>
        <v/>
      </c>
      <c r="E153">
        <f>SUM(V153:AG153)</f>
        <v/>
      </c>
      <c r="F153">
        <f>MAX(0,ROUND(C153+D153-E153,2))</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f>IF(AH153&lt;=0,0,ROUND(CP153+MIN(DB153,MAX(0,$DN153-SUMPRODUCT((($BR153:$CC153&gt;BR153)+($BR153:$CC153=BR153)*($AT$2:$BE$2&lt;AT$2))*$DB153:$DM153))),2))</f>
        <v/>
      </c>
      <c r="AU153">
        <f>IF(AI153&lt;=0,0,ROUND(CQ153+MIN(DC153,MAX(0,$DN153-SUMPRODUCT((($BR153:$CC153&gt;BS153)+($BR153:$CC153=BS153)*($AT$2:$BE$2&lt;AU$2))*$DB153:$DM153))),2))</f>
        <v/>
      </c>
      <c r="AV153">
        <f>IF(AJ153&lt;=0,0,ROUND(CR153+MIN(DD153,MAX(0,$DN153-SUMPRODUCT((($BR153:$CC153&gt;BT153)+($BR153:$CC153=BT153)*($AT$2:$BE$2&lt;AV$2))*$DB153:$DM153))),2))</f>
        <v/>
      </c>
      <c r="AW153">
        <f>IF(AK153&lt;=0,0,ROUND(CS153+MIN(DE153,MAX(0,$DN153-SUMPRODUCT((($BR153:$CC153&gt;BU153)+($BR153:$CC153=BU153)*($AT$2:$BE$2&lt;AW$2))*$DB153:$DM153))),2))</f>
        <v/>
      </c>
      <c r="AX153">
        <f>IF(AL153&lt;=0,0,ROUND(CT153+MIN(DF153,MAX(0,$DN153-SUMPRODUCT((($BR153:$CC153&gt;BV153)+($BR153:$CC153=BV153)*($AT$2:$BE$2&lt;AX$2))*$DB153:$DM153))),2))</f>
        <v/>
      </c>
      <c r="AY153">
        <f>IF(AM153&lt;=0,0,ROUND(CU153+MIN(DG153,MAX(0,$DN153-SUMPRODUCT((($BR153:$CC153&gt;BW153)+($BR153:$CC153=BW153)*($AT$2:$BE$2&lt;AY$2))*$DB153:$DM153))),2))</f>
        <v/>
      </c>
      <c r="AZ153">
        <f>IF(AN153&lt;=0,0,ROUND(CV153+MIN(DH153,MAX(0,$DN153-SUMPRODUCT((($BR153:$CC153&gt;BX153)+($BR153:$CC153=BX153)*($AT$2:$BE$2&lt;AZ$2))*$DB153:$DM153))),2))</f>
        <v/>
      </c>
      <c r="BA153">
        <f>IF(AO153&lt;=0,0,ROUND(CW153+MIN(DI153,MAX(0,$DN153-SUMPRODUCT((($BR153:$CC153&gt;BY153)+($BR153:$CC153=BY153)*($AT$2:$BE$2&lt;BA$2))*$DB153:$DM153))),2))</f>
        <v/>
      </c>
      <c r="BB153">
        <f>IF(AP153&lt;=0,0,ROUND(CX153+MIN(DJ153,MAX(0,$DN153-SUMPRODUCT((($BR153:$CC153&gt;BZ153)+($BR153:$CC153=BZ153)*($AT$2:$BE$2&lt;BB$2))*$DB153:$DM153))),2))</f>
        <v/>
      </c>
      <c r="BC153">
        <f>IF(AQ153&lt;=0,0,ROUND(CY153+MIN(DK153,MAX(0,$DN153-SUMPRODUCT((($BR153:$CC153&gt;CA153)+($BR153:$CC153=CA153)*($AT$2:$BE$2&lt;BC$2))*$DB153:$DM153))),2))</f>
        <v/>
      </c>
      <c r="BD153">
        <f>IF(AR153&lt;=0,0,ROUND(CZ153+MIN(DL153,MAX(0,$DN153-SUMPRODUCT((($BR153:$CC153&gt;CB153)+($BR153:$CC153=CB153)*($AT$2:$BE$2&lt;BD$2))*$DB153:$DM153))),2))</f>
        <v/>
      </c>
      <c r="BE153">
        <f>IF(AS153&lt;=0,0,ROUND(DA153+MIN(DM153,MAX(0,$DN153-SUMPRODUCT((($BR153:$CC153&gt;CC153)+($BR153:$CC153=CC153)*($AT$2:$BE$2&lt;BE$2))*$DB153:$DM153))),2))</f>
        <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c r="BR153">
        <f>ROUND(IF($A153&lt;=Debts!$M$5,Debts!$X$5,Debts!$Y$5)*100000,0)*1000000+ROUND(Debts!$Y$5*100000,0)</f>
        <v/>
      </c>
      <c r="BS153">
        <f>ROUND(IF($A153&lt;=Debts!$M$6,Debts!$X$6,Debts!$Y$6)*100000,0)*1000000+ROUND(Debts!$Y$6*100000,0)</f>
        <v/>
      </c>
      <c r="BT153">
        <f>ROUND(IF($A153&lt;=Debts!$M$7,Debts!$X$7,Debts!$Y$7)*100000,0)*1000000+ROUND(Debts!$Y$7*100000,0)</f>
        <v/>
      </c>
      <c r="BU153">
        <f>ROUND(IF($A153&lt;=Debts!$M$8,Debts!$X$8,Debts!$Y$8)*100000,0)*1000000+ROUND(Debts!$Y$8*100000,0)</f>
        <v/>
      </c>
      <c r="BV153">
        <f>ROUND(IF($A153&lt;=Debts!$M$9,Debts!$X$9,Debts!$Y$9)*100000,0)*1000000+ROUND(Debts!$Y$9*100000,0)</f>
        <v/>
      </c>
      <c r="BW153">
        <f>ROUND(IF($A153&lt;=Debts!$M$10,Debts!$X$10,Debts!$Y$10)*100000,0)*1000000+ROUND(Debts!$Y$10*100000,0)</f>
        <v/>
      </c>
      <c r="BX153">
        <f>ROUND(IF($A153&lt;=Debts!$M$11,Debts!$X$11,Debts!$Y$11)*100000,0)*1000000+ROUND(Debts!$Y$11*100000,0)</f>
        <v/>
      </c>
      <c r="BY153">
        <f>ROUND(IF($A153&lt;=Debts!$M$12,Debts!$X$12,Debts!$Y$12)*100000,0)*1000000+ROUND(Debts!$Y$12*100000,0)</f>
        <v/>
      </c>
      <c r="BZ153">
        <f>ROUND(IF($A153&lt;=Debts!$M$13,Debts!$X$13,Debts!$Y$13)*100000,0)*1000000+ROUND(Debts!$Y$13*100000,0)</f>
        <v/>
      </c>
      <c r="CA153">
        <f>ROUND(IF($A153&lt;=Debts!$M$14,Debts!$X$14,Debts!$Y$14)*100000,0)*1000000+ROUND(Debts!$Y$14*100000,0)</f>
        <v/>
      </c>
      <c r="CB153">
        <f>ROUND(IF($A153&lt;=Debts!$M$15,Debts!$X$15,Debts!$Y$15)*100000,0)*1000000+ROUND(Debts!$Y$15*100000,0)</f>
        <v/>
      </c>
      <c r="CC153">
        <f>ROUND(IF($A153&lt;=Debts!$M$16,Debts!$X$16,Debts!$Y$16)*100000,0)*1000000+ROUND(Debts!$Y$16*100000,0)</f>
        <v/>
      </c>
      <c r="CD153">
        <f>IF(OR(AH153&lt;=0,Debts!$AC$5=0,$A153&gt;Debts!$M$5),0,MIN(AH153,MAX(0,ROUNDUP(IF(Debts!$X$5=0,(BF152+J153)/(Debts!$M$5-$A153+1),BF152*(Debts!$X$5/12)/(1-(1+Debts!$X$5/12)^(-(Debts!$M$5-$A153+1)))),2)-V153)))</f>
        <v/>
      </c>
      <c r="CE153">
        <f>IF(OR(AI153&lt;=0,Debts!$AC$6=0,$A153&gt;Debts!$M$6),0,MIN(AI153,MAX(0,ROUNDUP(IF(Debts!$X$6=0,(BG152+K153)/(Debts!$M$6-$A153+1),BG152*(Debts!$X$6/12)/(1-(1+Debts!$X$6/12)^(-(Debts!$M$6-$A153+1)))),2)-W153)))</f>
        <v/>
      </c>
      <c r="CF153">
        <f>IF(OR(AJ153&lt;=0,Debts!$AC$7=0,$A153&gt;Debts!$M$7),0,MIN(AJ153,MAX(0,ROUNDUP(IF(Debts!$X$7=0,(BH152+L153)/(Debts!$M$7-$A153+1),BH152*(Debts!$X$7/12)/(1-(1+Debts!$X$7/12)^(-(Debts!$M$7-$A153+1)))),2)-X153)))</f>
        <v/>
      </c>
      <c r="CG153">
        <f>IF(OR(AK153&lt;=0,Debts!$AC$8=0,$A153&gt;Debts!$M$8),0,MIN(AK153,MAX(0,ROUNDUP(IF(Debts!$X$8=0,(BI152+M153)/(Debts!$M$8-$A153+1),BI152*(Debts!$X$8/12)/(1-(1+Debts!$X$8/12)^(-(Debts!$M$8-$A153+1)))),2)-Y153)))</f>
        <v/>
      </c>
      <c r="CH153">
        <f>IF(OR(AL153&lt;=0,Debts!$AC$9=0,$A153&gt;Debts!$M$9),0,MIN(AL153,MAX(0,ROUNDUP(IF(Debts!$X$9=0,(BJ152+N153)/(Debts!$M$9-$A153+1),BJ152*(Debts!$X$9/12)/(1-(1+Debts!$X$9/12)^(-(Debts!$M$9-$A153+1)))),2)-Z153)))</f>
        <v/>
      </c>
      <c r="CI153">
        <f>IF(OR(AM153&lt;=0,Debts!$AC$10=0,$A153&gt;Debts!$M$10),0,MIN(AM153,MAX(0,ROUNDUP(IF(Debts!$X$10=0,(BK152+O153)/(Debts!$M$10-$A153+1),BK152*(Debts!$X$10/12)/(1-(1+Debts!$X$10/12)^(-(Debts!$M$10-$A153+1)))),2)-AA153)))</f>
        <v/>
      </c>
      <c r="CJ153">
        <f>IF(OR(AN153&lt;=0,Debts!$AC$11=0,$A153&gt;Debts!$M$11),0,MIN(AN153,MAX(0,ROUNDUP(IF(Debts!$X$11=0,(BL152+P153)/(Debts!$M$11-$A153+1),BL152*(Debts!$X$11/12)/(1-(1+Debts!$X$11/12)^(-(Debts!$M$11-$A153+1)))),2)-AB153)))</f>
        <v/>
      </c>
      <c r="CK153">
        <f>IF(OR(AO153&lt;=0,Debts!$AC$12=0,$A153&gt;Debts!$M$12),0,MIN(AO153,MAX(0,ROUNDUP(IF(Debts!$X$12=0,(BM152+Q153)/(Debts!$M$12-$A153+1),BM152*(Debts!$X$12/12)/(1-(1+Debts!$X$12/12)^(-(Debts!$M$12-$A153+1)))),2)-AC153)))</f>
        <v/>
      </c>
      <c r="CL153">
        <f>IF(OR(AP153&lt;=0,Debts!$AC$13=0,$A153&gt;Debts!$M$13),0,MIN(AP153,MAX(0,ROUNDUP(IF(Debts!$X$13=0,(BN152+R153)/(Debts!$M$13-$A153+1),BN152*(Debts!$X$13/12)/(1-(1+Debts!$X$13/12)^(-(Debts!$M$13-$A153+1)))),2)-AD153)))</f>
        <v/>
      </c>
      <c r="CM153">
        <f>IF(OR(AQ153&lt;=0,Debts!$AC$14=0,$A153&gt;Debts!$M$14),0,MIN(AQ153,MAX(0,ROUNDUP(IF(Debts!$X$14=0,(BO152+S153)/(Debts!$M$14-$A153+1),BO152*(Debts!$X$14/12)/(1-(1+Debts!$X$14/12)^(-(Debts!$M$14-$A153+1)))),2)-AE153)))</f>
        <v/>
      </c>
      <c r="CN153">
        <f>IF(OR(AR153&lt;=0,Debts!$AC$15=0,$A153&gt;Debts!$M$15),0,MIN(AR153,MAX(0,ROUNDUP(IF(Debts!$X$15=0,(BP152+T153)/(Debts!$M$15-$A153+1),BP152*(Debts!$X$15/12)/(1-(1+Debts!$X$15/12)^(-(Debts!$M$15-$A153+1)))),2)-AF153)))</f>
        <v/>
      </c>
      <c r="CO153">
        <f>IF(OR(AS153&lt;=0,Debts!$AC$16=0,$A153&gt;Debts!$M$16),0,MIN(AS153,MAX(0,ROUNDUP(IF(Debts!$X$16=0,(BQ152+U153)/(Debts!$M$16-$A153+1),BQ152*(Debts!$X$16/12)/(1-(1+Debts!$X$16/12)^(-(Debts!$M$16-$A153+1)))),2)-AG153)))</f>
        <v/>
      </c>
      <c r="CP153">
        <f>IF(CD153&lt;=0,0,ROUND(MIN(CD153,MAX(0,$F153-SUMPRODUCT(($AT$3:$BE$3&lt;AT$3)*$CD153:$CO153))),2))</f>
        <v/>
      </c>
      <c r="CQ153">
        <f>IF(CE153&lt;=0,0,ROUND(MIN(CE153,MAX(0,$F153-SUMPRODUCT(($AT$3:$BE$3&lt;AU$3)*$CD153:$CO153))),2))</f>
        <v/>
      </c>
      <c r="CR153">
        <f>IF(CF153&lt;=0,0,ROUND(MIN(CF153,MAX(0,$F153-SUMPRODUCT(($AT$3:$BE$3&lt;AV$3)*$CD153:$CO153))),2))</f>
        <v/>
      </c>
      <c r="CS153">
        <f>IF(CG153&lt;=0,0,ROUND(MIN(CG153,MAX(0,$F153-SUMPRODUCT(($AT$3:$BE$3&lt;AW$3)*$CD153:$CO153))),2))</f>
        <v/>
      </c>
      <c r="CT153">
        <f>IF(CH153&lt;=0,0,ROUND(MIN(CH153,MAX(0,$F153-SUMPRODUCT(($AT$3:$BE$3&lt;AX$3)*$CD153:$CO153))),2))</f>
        <v/>
      </c>
      <c r="CU153">
        <f>IF(CI153&lt;=0,0,ROUND(MIN(CI153,MAX(0,$F153-SUMPRODUCT(($AT$3:$BE$3&lt;AY$3)*$CD153:$CO153))),2))</f>
        <v/>
      </c>
      <c r="CV153">
        <f>IF(CJ153&lt;=0,0,ROUND(MIN(CJ153,MAX(0,$F153-SUMPRODUCT(($AT$3:$BE$3&lt;AZ$3)*$CD153:$CO153))),2))</f>
        <v/>
      </c>
      <c r="CW153">
        <f>IF(CK153&lt;=0,0,ROUND(MIN(CK153,MAX(0,$F153-SUMPRODUCT(($AT$3:$BE$3&lt;BA$3)*$CD153:$CO153))),2))</f>
        <v/>
      </c>
      <c r="CX153">
        <f>IF(CL153&lt;=0,0,ROUND(MIN(CL153,MAX(0,$F153-SUMPRODUCT(($AT$3:$BE$3&lt;BB$3)*$CD153:$CO153))),2))</f>
        <v/>
      </c>
      <c r="CY153">
        <f>IF(CM153&lt;=0,0,ROUND(MIN(CM153,MAX(0,$F153-SUMPRODUCT(($AT$3:$BE$3&lt;BC$3)*$CD153:$CO153))),2))</f>
        <v/>
      </c>
      <c r="CZ153">
        <f>IF(CN153&lt;=0,0,ROUND(MIN(CN153,MAX(0,$F153-SUMPRODUCT(($AT$3:$BE$3&lt;BD$3)*$CD153:$CO153))),2))</f>
        <v/>
      </c>
      <c r="DA153">
        <f>IF(CO153&lt;=0,0,ROUND(MIN(CO153,MAX(0,$F153-SUMPRODUCT(($AT$3:$BE$3&lt;BE$3)*$CD153:$CO153))),2))</f>
        <v/>
      </c>
      <c r="DB153">
        <f>ROUND(AH153-CP153,2)</f>
        <v/>
      </c>
      <c r="DC153">
        <f>ROUND(AI153-CQ153,2)</f>
        <v/>
      </c>
      <c r="DD153">
        <f>ROUND(AJ153-CR153,2)</f>
        <v/>
      </c>
      <c r="DE153">
        <f>ROUND(AK153-CS153,2)</f>
        <v/>
      </c>
      <c r="DF153">
        <f>ROUND(AL153-CT153,2)</f>
        <v/>
      </c>
      <c r="DG153">
        <f>ROUND(AM153-CU153,2)</f>
        <v/>
      </c>
      <c r="DH153">
        <f>ROUND(AN153-CV153,2)</f>
        <v/>
      </c>
      <c r="DI153">
        <f>ROUND(AO153-CW153,2)</f>
        <v/>
      </c>
      <c r="DJ153">
        <f>ROUND(AP153-CX153,2)</f>
        <v/>
      </c>
      <c r="DK153">
        <f>ROUND(AQ153-CY153,2)</f>
        <v/>
      </c>
      <c r="DL153">
        <f>ROUND(AR153-CZ153,2)</f>
        <v/>
      </c>
      <c r="DM153">
        <f>ROUND(AS153-DA153,2)</f>
        <v/>
      </c>
      <c r="DN153">
        <f>MAX(0,ROUND($F153-SUM(CP153:DA153),2))</f>
        <v/>
      </c>
    </row>
    <row r="154">
      <c r="A154" t="n">
        <v>149</v>
      </c>
      <c r="B154" s="29">
        <f>Months!B154</f>
        <v/>
      </c>
      <c r="C154">
        <f>Months!C154</f>
        <v/>
      </c>
      <c r="D154">
        <f>Months!D154</f>
        <v/>
      </c>
      <c r="E154">
        <f>SUM(V154:AG154)</f>
        <v/>
      </c>
      <c r="F154">
        <f>MAX(0,ROUND(C154+D154-E154,2))</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f>IF(AH154&lt;=0,0,ROUND(CP154+MIN(DB154,MAX(0,$DN154-SUMPRODUCT((($BR154:$CC154&gt;BR154)+($BR154:$CC154=BR154)*($AT$2:$BE$2&lt;AT$2))*$DB154:$DM154))),2))</f>
        <v/>
      </c>
      <c r="AU154">
        <f>IF(AI154&lt;=0,0,ROUND(CQ154+MIN(DC154,MAX(0,$DN154-SUMPRODUCT((($BR154:$CC154&gt;BS154)+($BR154:$CC154=BS154)*($AT$2:$BE$2&lt;AU$2))*$DB154:$DM154))),2))</f>
        <v/>
      </c>
      <c r="AV154">
        <f>IF(AJ154&lt;=0,0,ROUND(CR154+MIN(DD154,MAX(0,$DN154-SUMPRODUCT((($BR154:$CC154&gt;BT154)+($BR154:$CC154=BT154)*($AT$2:$BE$2&lt;AV$2))*$DB154:$DM154))),2))</f>
        <v/>
      </c>
      <c r="AW154">
        <f>IF(AK154&lt;=0,0,ROUND(CS154+MIN(DE154,MAX(0,$DN154-SUMPRODUCT((($BR154:$CC154&gt;BU154)+($BR154:$CC154=BU154)*($AT$2:$BE$2&lt;AW$2))*$DB154:$DM154))),2))</f>
        <v/>
      </c>
      <c r="AX154">
        <f>IF(AL154&lt;=0,0,ROUND(CT154+MIN(DF154,MAX(0,$DN154-SUMPRODUCT((($BR154:$CC154&gt;BV154)+($BR154:$CC154=BV154)*($AT$2:$BE$2&lt;AX$2))*$DB154:$DM154))),2))</f>
        <v/>
      </c>
      <c r="AY154">
        <f>IF(AM154&lt;=0,0,ROUND(CU154+MIN(DG154,MAX(0,$DN154-SUMPRODUCT((($BR154:$CC154&gt;BW154)+($BR154:$CC154=BW154)*($AT$2:$BE$2&lt;AY$2))*$DB154:$DM154))),2))</f>
        <v/>
      </c>
      <c r="AZ154">
        <f>IF(AN154&lt;=0,0,ROUND(CV154+MIN(DH154,MAX(0,$DN154-SUMPRODUCT((($BR154:$CC154&gt;BX154)+($BR154:$CC154=BX154)*($AT$2:$BE$2&lt;AZ$2))*$DB154:$DM154))),2))</f>
        <v/>
      </c>
      <c r="BA154">
        <f>IF(AO154&lt;=0,0,ROUND(CW154+MIN(DI154,MAX(0,$DN154-SUMPRODUCT((($BR154:$CC154&gt;BY154)+($BR154:$CC154=BY154)*($AT$2:$BE$2&lt;BA$2))*$DB154:$DM154))),2))</f>
        <v/>
      </c>
      <c r="BB154">
        <f>IF(AP154&lt;=0,0,ROUND(CX154+MIN(DJ154,MAX(0,$DN154-SUMPRODUCT((($BR154:$CC154&gt;BZ154)+($BR154:$CC154=BZ154)*($AT$2:$BE$2&lt;BB$2))*$DB154:$DM154))),2))</f>
        <v/>
      </c>
      <c r="BC154">
        <f>IF(AQ154&lt;=0,0,ROUND(CY154+MIN(DK154,MAX(0,$DN154-SUMPRODUCT((($BR154:$CC154&gt;CA154)+($BR154:$CC154=CA154)*($AT$2:$BE$2&lt;BC$2))*$DB154:$DM154))),2))</f>
        <v/>
      </c>
      <c r="BD154">
        <f>IF(AR154&lt;=0,0,ROUND(CZ154+MIN(DL154,MAX(0,$DN154-SUMPRODUCT((($BR154:$CC154&gt;CB154)+($BR154:$CC154=CB154)*($AT$2:$BE$2&lt;BD$2))*$DB154:$DM154))),2))</f>
        <v/>
      </c>
      <c r="BE154">
        <f>IF(AS154&lt;=0,0,ROUND(DA154+MIN(DM154,MAX(0,$DN154-SUMPRODUCT((($BR154:$CC154&gt;CC154)+($BR154:$CC154=CC154)*($AT$2:$BE$2&lt;BE$2))*$DB154:$DM154))),2))</f>
        <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c r="BR154">
        <f>ROUND(IF($A154&lt;=Debts!$M$5,Debts!$X$5,Debts!$Y$5)*100000,0)*1000000+ROUND(Debts!$Y$5*100000,0)</f>
        <v/>
      </c>
      <c r="BS154">
        <f>ROUND(IF($A154&lt;=Debts!$M$6,Debts!$X$6,Debts!$Y$6)*100000,0)*1000000+ROUND(Debts!$Y$6*100000,0)</f>
        <v/>
      </c>
      <c r="BT154">
        <f>ROUND(IF($A154&lt;=Debts!$M$7,Debts!$X$7,Debts!$Y$7)*100000,0)*1000000+ROUND(Debts!$Y$7*100000,0)</f>
        <v/>
      </c>
      <c r="BU154">
        <f>ROUND(IF($A154&lt;=Debts!$M$8,Debts!$X$8,Debts!$Y$8)*100000,0)*1000000+ROUND(Debts!$Y$8*100000,0)</f>
        <v/>
      </c>
      <c r="BV154">
        <f>ROUND(IF($A154&lt;=Debts!$M$9,Debts!$X$9,Debts!$Y$9)*100000,0)*1000000+ROUND(Debts!$Y$9*100000,0)</f>
        <v/>
      </c>
      <c r="BW154">
        <f>ROUND(IF($A154&lt;=Debts!$M$10,Debts!$X$10,Debts!$Y$10)*100000,0)*1000000+ROUND(Debts!$Y$10*100000,0)</f>
        <v/>
      </c>
      <c r="BX154">
        <f>ROUND(IF($A154&lt;=Debts!$M$11,Debts!$X$11,Debts!$Y$11)*100000,0)*1000000+ROUND(Debts!$Y$11*100000,0)</f>
        <v/>
      </c>
      <c r="BY154">
        <f>ROUND(IF($A154&lt;=Debts!$M$12,Debts!$X$12,Debts!$Y$12)*100000,0)*1000000+ROUND(Debts!$Y$12*100000,0)</f>
        <v/>
      </c>
      <c r="BZ154">
        <f>ROUND(IF($A154&lt;=Debts!$M$13,Debts!$X$13,Debts!$Y$13)*100000,0)*1000000+ROUND(Debts!$Y$13*100000,0)</f>
        <v/>
      </c>
      <c r="CA154">
        <f>ROUND(IF($A154&lt;=Debts!$M$14,Debts!$X$14,Debts!$Y$14)*100000,0)*1000000+ROUND(Debts!$Y$14*100000,0)</f>
        <v/>
      </c>
      <c r="CB154">
        <f>ROUND(IF($A154&lt;=Debts!$M$15,Debts!$X$15,Debts!$Y$15)*100000,0)*1000000+ROUND(Debts!$Y$15*100000,0)</f>
        <v/>
      </c>
      <c r="CC154">
        <f>ROUND(IF($A154&lt;=Debts!$M$16,Debts!$X$16,Debts!$Y$16)*100000,0)*1000000+ROUND(Debts!$Y$16*100000,0)</f>
        <v/>
      </c>
      <c r="CD154">
        <f>IF(OR(AH154&lt;=0,Debts!$AC$5=0,$A154&gt;Debts!$M$5),0,MIN(AH154,MAX(0,ROUNDUP(IF(Debts!$X$5=0,(BF153+J154)/(Debts!$M$5-$A154+1),BF153*(Debts!$X$5/12)/(1-(1+Debts!$X$5/12)^(-(Debts!$M$5-$A154+1)))),2)-V154)))</f>
        <v/>
      </c>
      <c r="CE154">
        <f>IF(OR(AI154&lt;=0,Debts!$AC$6=0,$A154&gt;Debts!$M$6),0,MIN(AI154,MAX(0,ROUNDUP(IF(Debts!$X$6=0,(BG153+K154)/(Debts!$M$6-$A154+1),BG153*(Debts!$X$6/12)/(1-(1+Debts!$X$6/12)^(-(Debts!$M$6-$A154+1)))),2)-W154)))</f>
        <v/>
      </c>
      <c r="CF154">
        <f>IF(OR(AJ154&lt;=0,Debts!$AC$7=0,$A154&gt;Debts!$M$7),0,MIN(AJ154,MAX(0,ROUNDUP(IF(Debts!$X$7=0,(BH153+L154)/(Debts!$M$7-$A154+1),BH153*(Debts!$X$7/12)/(1-(1+Debts!$X$7/12)^(-(Debts!$M$7-$A154+1)))),2)-X154)))</f>
        <v/>
      </c>
      <c r="CG154">
        <f>IF(OR(AK154&lt;=0,Debts!$AC$8=0,$A154&gt;Debts!$M$8),0,MIN(AK154,MAX(0,ROUNDUP(IF(Debts!$X$8=0,(BI153+M154)/(Debts!$M$8-$A154+1),BI153*(Debts!$X$8/12)/(1-(1+Debts!$X$8/12)^(-(Debts!$M$8-$A154+1)))),2)-Y154)))</f>
        <v/>
      </c>
      <c r="CH154">
        <f>IF(OR(AL154&lt;=0,Debts!$AC$9=0,$A154&gt;Debts!$M$9),0,MIN(AL154,MAX(0,ROUNDUP(IF(Debts!$X$9=0,(BJ153+N154)/(Debts!$M$9-$A154+1),BJ153*(Debts!$X$9/12)/(1-(1+Debts!$X$9/12)^(-(Debts!$M$9-$A154+1)))),2)-Z154)))</f>
        <v/>
      </c>
      <c r="CI154">
        <f>IF(OR(AM154&lt;=0,Debts!$AC$10=0,$A154&gt;Debts!$M$10),0,MIN(AM154,MAX(0,ROUNDUP(IF(Debts!$X$10=0,(BK153+O154)/(Debts!$M$10-$A154+1),BK153*(Debts!$X$10/12)/(1-(1+Debts!$X$10/12)^(-(Debts!$M$10-$A154+1)))),2)-AA154)))</f>
        <v/>
      </c>
      <c r="CJ154">
        <f>IF(OR(AN154&lt;=0,Debts!$AC$11=0,$A154&gt;Debts!$M$11),0,MIN(AN154,MAX(0,ROUNDUP(IF(Debts!$X$11=0,(BL153+P154)/(Debts!$M$11-$A154+1),BL153*(Debts!$X$11/12)/(1-(1+Debts!$X$11/12)^(-(Debts!$M$11-$A154+1)))),2)-AB154)))</f>
        <v/>
      </c>
      <c r="CK154">
        <f>IF(OR(AO154&lt;=0,Debts!$AC$12=0,$A154&gt;Debts!$M$12),0,MIN(AO154,MAX(0,ROUNDUP(IF(Debts!$X$12=0,(BM153+Q154)/(Debts!$M$12-$A154+1),BM153*(Debts!$X$12/12)/(1-(1+Debts!$X$12/12)^(-(Debts!$M$12-$A154+1)))),2)-AC154)))</f>
        <v/>
      </c>
      <c r="CL154">
        <f>IF(OR(AP154&lt;=0,Debts!$AC$13=0,$A154&gt;Debts!$M$13),0,MIN(AP154,MAX(0,ROUNDUP(IF(Debts!$X$13=0,(BN153+R154)/(Debts!$M$13-$A154+1),BN153*(Debts!$X$13/12)/(1-(1+Debts!$X$13/12)^(-(Debts!$M$13-$A154+1)))),2)-AD154)))</f>
        <v/>
      </c>
      <c r="CM154">
        <f>IF(OR(AQ154&lt;=0,Debts!$AC$14=0,$A154&gt;Debts!$M$14),0,MIN(AQ154,MAX(0,ROUNDUP(IF(Debts!$X$14=0,(BO153+S154)/(Debts!$M$14-$A154+1),BO153*(Debts!$X$14/12)/(1-(1+Debts!$X$14/12)^(-(Debts!$M$14-$A154+1)))),2)-AE154)))</f>
        <v/>
      </c>
      <c r="CN154">
        <f>IF(OR(AR154&lt;=0,Debts!$AC$15=0,$A154&gt;Debts!$M$15),0,MIN(AR154,MAX(0,ROUNDUP(IF(Debts!$X$15=0,(BP153+T154)/(Debts!$M$15-$A154+1),BP153*(Debts!$X$15/12)/(1-(1+Debts!$X$15/12)^(-(Debts!$M$15-$A154+1)))),2)-AF154)))</f>
        <v/>
      </c>
      <c r="CO154">
        <f>IF(OR(AS154&lt;=0,Debts!$AC$16=0,$A154&gt;Debts!$M$16),0,MIN(AS154,MAX(0,ROUNDUP(IF(Debts!$X$16=0,(BQ153+U154)/(Debts!$M$16-$A154+1),BQ153*(Debts!$X$16/12)/(1-(1+Debts!$X$16/12)^(-(Debts!$M$16-$A154+1)))),2)-AG154)))</f>
        <v/>
      </c>
      <c r="CP154">
        <f>IF(CD154&lt;=0,0,ROUND(MIN(CD154,MAX(0,$F154-SUMPRODUCT(($AT$3:$BE$3&lt;AT$3)*$CD154:$CO154))),2))</f>
        <v/>
      </c>
      <c r="CQ154">
        <f>IF(CE154&lt;=0,0,ROUND(MIN(CE154,MAX(0,$F154-SUMPRODUCT(($AT$3:$BE$3&lt;AU$3)*$CD154:$CO154))),2))</f>
        <v/>
      </c>
      <c r="CR154">
        <f>IF(CF154&lt;=0,0,ROUND(MIN(CF154,MAX(0,$F154-SUMPRODUCT(($AT$3:$BE$3&lt;AV$3)*$CD154:$CO154))),2))</f>
        <v/>
      </c>
      <c r="CS154">
        <f>IF(CG154&lt;=0,0,ROUND(MIN(CG154,MAX(0,$F154-SUMPRODUCT(($AT$3:$BE$3&lt;AW$3)*$CD154:$CO154))),2))</f>
        <v/>
      </c>
      <c r="CT154">
        <f>IF(CH154&lt;=0,0,ROUND(MIN(CH154,MAX(0,$F154-SUMPRODUCT(($AT$3:$BE$3&lt;AX$3)*$CD154:$CO154))),2))</f>
        <v/>
      </c>
      <c r="CU154">
        <f>IF(CI154&lt;=0,0,ROUND(MIN(CI154,MAX(0,$F154-SUMPRODUCT(($AT$3:$BE$3&lt;AY$3)*$CD154:$CO154))),2))</f>
        <v/>
      </c>
      <c r="CV154">
        <f>IF(CJ154&lt;=0,0,ROUND(MIN(CJ154,MAX(0,$F154-SUMPRODUCT(($AT$3:$BE$3&lt;AZ$3)*$CD154:$CO154))),2))</f>
        <v/>
      </c>
      <c r="CW154">
        <f>IF(CK154&lt;=0,0,ROUND(MIN(CK154,MAX(0,$F154-SUMPRODUCT(($AT$3:$BE$3&lt;BA$3)*$CD154:$CO154))),2))</f>
        <v/>
      </c>
      <c r="CX154">
        <f>IF(CL154&lt;=0,0,ROUND(MIN(CL154,MAX(0,$F154-SUMPRODUCT(($AT$3:$BE$3&lt;BB$3)*$CD154:$CO154))),2))</f>
        <v/>
      </c>
      <c r="CY154">
        <f>IF(CM154&lt;=0,0,ROUND(MIN(CM154,MAX(0,$F154-SUMPRODUCT(($AT$3:$BE$3&lt;BC$3)*$CD154:$CO154))),2))</f>
        <v/>
      </c>
      <c r="CZ154">
        <f>IF(CN154&lt;=0,0,ROUND(MIN(CN154,MAX(0,$F154-SUMPRODUCT(($AT$3:$BE$3&lt;BD$3)*$CD154:$CO154))),2))</f>
        <v/>
      </c>
      <c r="DA154">
        <f>IF(CO154&lt;=0,0,ROUND(MIN(CO154,MAX(0,$F154-SUMPRODUCT(($AT$3:$BE$3&lt;BE$3)*$CD154:$CO154))),2))</f>
        <v/>
      </c>
      <c r="DB154">
        <f>ROUND(AH154-CP154,2)</f>
        <v/>
      </c>
      <c r="DC154">
        <f>ROUND(AI154-CQ154,2)</f>
        <v/>
      </c>
      <c r="DD154">
        <f>ROUND(AJ154-CR154,2)</f>
        <v/>
      </c>
      <c r="DE154">
        <f>ROUND(AK154-CS154,2)</f>
        <v/>
      </c>
      <c r="DF154">
        <f>ROUND(AL154-CT154,2)</f>
        <v/>
      </c>
      <c r="DG154">
        <f>ROUND(AM154-CU154,2)</f>
        <v/>
      </c>
      <c r="DH154">
        <f>ROUND(AN154-CV154,2)</f>
        <v/>
      </c>
      <c r="DI154">
        <f>ROUND(AO154-CW154,2)</f>
        <v/>
      </c>
      <c r="DJ154">
        <f>ROUND(AP154-CX154,2)</f>
        <v/>
      </c>
      <c r="DK154">
        <f>ROUND(AQ154-CY154,2)</f>
        <v/>
      </c>
      <c r="DL154">
        <f>ROUND(AR154-CZ154,2)</f>
        <v/>
      </c>
      <c r="DM154">
        <f>ROUND(AS154-DA154,2)</f>
        <v/>
      </c>
      <c r="DN154">
        <f>MAX(0,ROUND($F154-SUM(CP154:DA154),2))</f>
        <v/>
      </c>
    </row>
    <row r="155">
      <c r="A155" t="n">
        <v>150</v>
      </c>
      <c r="B155" s="29">
        <f>Months!B155</f>
        <v/>
      </c>
      <c r="C155">
        <f>Months!C155</f>
        <v/>
      </c>
      <c r="D155">
        <f>Months!D155</f>
        <v/>
      </c>
      <c r="E155">
        <f>SUM(V155:AG155)</f>
        <v/>
      </c>
      <c r="F155">
        <f>MAX(0,ROUND(C155+D155-E155,2))</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f>IF(AH155&lt;=0,0,ROUND(CP155+MIN(DB155,MAX(0,$DN155-SUMPRODUCT((($BR155:$CC155&gt;BR155)+($BR155:$CC155=BR155)*($AT$2:$BE$2&lt;AT$2))*$DB155:$DM155))),2))</f>
        <v/>
      </c>
      <c r="AU155">
        <f>IF(AI155&lt;=0,0,ROUND(CQ155+MIN(DC155,MAX(0,$DN155-SUMPRODUCT((($BR155:$CC155&gt;BS155)+($BR155:$CC155=BS155)*($AT$2:$BE$2&lt;AU$2))*$DB155:$DM155))),2))</f>
        <v/>
      </c>
      <c r="AV155">
        <f>IF(AJ155&lt;=0,0,ROUND(CR155+MIN(DD155,MAX(0,$DN155-SUMPRODUCT((($BR155:$CC155&gt;BT155)+($BR155:$CC155=BT155)*($AT$2:$BE$2&lt;AV$2))*$DB155:$DM155))),2))</f>
        <v/>
      </c>
      <c r="AW155">
        <f>IF(AK155&lt;=0,0,ROUND(CS155+MIN(DE155,MAX(0,$DN155-SUMPRODUCT((($BR155:$CC155&gt;BU155)+($BR155:$CC155=BU155)*($AT$2:$BE$2&lt;AW$2))*$DB155:$DM155))),2))</f>
        <v/>
      </c>
      <c r="AX155">
        <f>IF(AL155&lt;=0,0,ROUND(CT155+MIN(DF155,MAX(0,$DN155-SUMPRODUCT((($BR155:$CC155&gt;BV155)+($BR155:$CC155=BV155)*($AT$2:$BE$2&lt;AX$2))*$DB155:$DM155))),2))</f>
        <v/>
      </c>
      <c r="AY155">
        <f>IF(AM155&lt;=0,0,ROUND(CU155+MIN(DG155,MAX(0,$DN155-SUMPRODUCT((($BR155:$CC155&gt;BW155)+($BR155:$CC155=BW155)*($AT$2:$BE$2&lt;AY$2))*$DB155:$DM155))),2))</f>
        <v/>
      </c>
      <c r="AZ155">
        <f>IF(AN155&lt;=0,0,ROUND(CV155+MIN(DH155,MAX(0,$DN155-SUMPRODUCT((($BR155:$CC155&gt;BX155)+($BR155:$CC155=BX155)*($AT$2:$BE$2&lt;AZ$2))*$DB155:$DM155))),2))</f>
        <v/>
      </c>
      <c r="BA155">
        <f>IF(AO155&lt;=0,0,ROUND(CW155+MIN(DI155,MAX(0,$DN155-SUMPRODUCT((($BR155:$CC155&gt;BY155)+($BR155:$CC155=BY155)*($AT$2:$BE$2&lt;BA$2))*$DB155:$DM155))),2))</f>
        <v/>
      </c>
      <c r="BB155">
        <f>IF(AP155&lt;=0,0,ROUND(CX155+MIN(DJ155,MAX(0,$DN155-SUMPRODUCT((($BR155:$CC155&gt;BZ155)+($BR155:$CC155=BZ155)*($AT$2:$BE$2&lt;BB$2))*$DB155:$DM155))),2))</f>
        <v/>
      </c>
      <c r="BC155">
        <f>IF(AQ155&lt;=0,0,ROUND(CY155+MIN(DK155,MAX(0,$DN155-SUMPRODUCT((($BR155:$CC155&gt;CA155)+($BR155:$CC155=CA155)*($AT$2:$BE$2&lt;BC$2))*$DB155:$DM155))),2))</f>
        <v/>
      </c>
      <c r="BD155">
        <f>IF(AR155&lt;=0,0,ROUND(CZ155+MIN(DL155,MAX(0,$DN155-SUMPRODUCT((($BR155:$CC155&gt;CB155)+($BR155:$CC155=CB155)*($AT$2:$BE$2&lt;BD$2))*$DB155:$DM155))),2))</f>
        <v/>
      </c>
      <c r="BE155">
        <f>IF(AS155&lt;=0,0,ROUND(DA155+MIN(DM155,MAX(0,$DN155-SUMPRODUCT((($BR155:$CC155&gt;CC155)+($BR155:$CC155=CC155)*($AT$2:$BE$2&lt;BE$2))*$DB155:$DM155))),2))</f>
        <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c r="BR155">
        <f>ROUND(IF($A155&lt;=Debts!$M$5,Debts!$X$5,Debts!$Y$5)*100000,0)*1000000+ROUND(Debts!$Y$5*100000,0)</f>
        <v/>
      </c>
      <c r="BS155">
        <f>ROUND(IF($A155&lt;=Debts!$M$6,Debts!$X$6,Debts!$Y$6)*100000,0)*1000000+ROUND(Debts!$Y$6*100000,0)</f>
        <v/>
      </c>
      <c r="BT155">
        <f>ROUND(IF($A155&lt;=Debts!$M$7,Debts!$X$7,Debts!$Y$7)*100000,0)*1000000+ROUND(Debts!$Y$7*100000,0)</f>
        <v/>
      </c>
      <c r="BU155">
        <f>ROUND(IF($A155&lt;=Debts!$M$8,Debts!$X$8,Debts!$Y$8)*100000,0)*1000000+ROUND(Debts!$Y$8*100000,0)</f>
        <v/>
      </c>
      <c r="BV155">
        <f>ROUND(IF($A155&lt;=Debts!$M$9,Debts!$X$9,Debts!$Y$9)*100000,0)*1000000+ROUND(Debts!$Y$9*100000,0)</f>
        <v/>
      </c>
      <c r="BW155">
        <f>ROUND(IF($A155&lt;=Debts!$M$10,Debts!$X$10,Debts!$Y$10)*100000,0)*1000000+ROUND(Debts!$Y$10*100000,0)</f>
        <v/>
      </c>
      <c r="BX155">
        <f>ROUND(IF($A155&lt;=Debts!$M$11,Debts!$X$11,Debts!$Y$11)*100000,0)*1000000+ROUND(Debts!$Y$11*100000,0)</f>
        <v/>
      </c>
      <c r="BY155">
        <f>ROUND(IF($A155&lt;=Debts!$M$12,Debts!$X$12,Debts!$Y$12)*100000,0)*1000000+ROUND(Debts!$Y$12*100000,0)</f>
        <v/>
      </c>
      <c r="BZ155">
        <f>ROUND(IF($A155&lt;=Debts!$M$13,Debts!$X$13,Debts!$Y$13)*100000,0)*1000000+ROUND(Debts!$Y$13*100000,0)</f>
        <v/>
      </c>
      <c r="CA155">
        <f>ROUND(IF($A155&lt;=Debts!$M$14,Debts!$X$14,Debts!$Y$14)*100000,0)*1000000+ROUND(Debts!$Y$14*100000,0)</f>
        <v/>
      </c>
      <c r="CB155">
        <f>ROUND(IF($A155&lt;=Debts!$M$15,Debts!$X$15,Debts!$Y$15)*100000,0)*1000000+ROUND(Debts!$Y$15*100000,0)</f>
        <v/>
      </c>
      <c r="CC155">
        <f>ROUND(IF($A155&lt;=Debts!$M$16,Debts!$X$16,Debts!$Y$16)*100000,0)*1000000+ROUND(Debts!$Y$16*100000,0)</f>
        <v/>
      </c>
      <c r="CD155">
        <f>IF(OR(AH155&lt;=0,Debts!$AC$5=0,$A155&gt;Debts!$M$5),0,MIN(AH155,MAX(0,ROUNDUP(IF(Debts!$X$5=0,(BF154+J155)/(Debts!$M$5-$A155+1),BF154*(Debts!$X$5/12)/(1-(1+Debts!$X$5/12)^(-(Debts!$M$5-$A155+1)))),2)-V155)))</f>
        <v/>
      </c>
      <c r="CE155">
        <f>IF(OR(AI155&lt;=0,Debts!$AC$6=0,$A155&gt;Debts!$M$6),0,MIN(AI155,MAX(0,ROUNDUP(IF(Debts!$X$6=0,(BG154+K155)/(Debts!$M$6-$A155+1),BG154*(Debts!$X$6/12)/(1-(1+Debts!$X$6/12)^(-(Debts!$M$6-$A155+1)))),2)-W155)))</f>
        <v/>
      </c>
      <c r="CF155">
        <f>IF(OR(AJ155&lt;=0,Debts!$AC$7=0,$A155&gt;Debts!$M$7),0,MIN(AJ155,MAX(0,ROUNDUP(IF(Debts!$X$7=0,(BH154+L155)/(Debts!$M$7-$A155+1),BH154*(Debts!$X$7/12)/(1-(1+Debts!$X$7/12)^(-(Debts!$M$7-$A155+1)))),2)-X155)))</f>
        <v/>
      </c>
      <c r="CG155">
        <f>IF(OR(AK155&lt;=0,Debts!$AC$8=0,$A155&gt;Debts!$M$8),0,MIN(AK155,MAX(0,ROUNDUP(IF(Debts!$X$8=0,(BI154+M155)/(Debts!$M$8-$A155+1),BI154*(Debts!$X$8/12)/(1-(1+Debts!$X$8/12)^(-(Debts!$M$8-$A155+1)))),2)-Y155)))</f>
        <v/>
      </c>
      <c r="CH155">
        <f>IF(OR(AL155&lt;=0,Debts!$AC$9=0,$A155&gt;Debts!$M$9),0,MIN(AL155,MAX(0,ROUNDUP(IF(Debts!$X$9=0,(BJ154+N155)/(Debts!$M$9-$A155+1),BJ154*(Debts!$X$9/12)/(1-(1+Debts!$X$9/12)^(-(Debts!$M$9-$A155+1)))),2)-Z155)))</f>
        <v/>
      </c>
      <c r="CI155">
        <f>IF(OR(AM155&lt;=0,Debts!$AC$10=0,$A155&gt;Debts!$M$10),0,MIN(AM155,MAX(0,ROUNDUP(IF(Debts!$X$10=0,(BK154+O155)/(Debts!$M$10-$A155+1),BK154*(Debts!$X$10/12)/(1-(1+Debts!$X$10/12)^(-(Debts!$M$10-$A155+1)))),2)-AA155)))</f>
        <v/>
      </c>
      <c r="CJ155">
        <f>IF(OR(AN155&lt;=0,Debts!$AC$11=0,$A155&gt;Debts!$M$11),0,MIN(AN155,MAX(0,ROUNDUP(IF(Debts!$X$11=0,(BL154+P155)/(Debts!$M$11-$A155+1),BL154*(Debts!$X$11/12)/(1-(1+Debts!$X$11/12)^(-(Debts!$M$11-$A155+1)))),2)-AB155)))</f>
        <v/>
      </c>
      <c r="CK155">
        <f>IF(OR(AO155&lt;=0,Debts!$AC$12=0,$A155&gt;Debts!$M$12),0,MIN(AO155,MAX(0,ROUNDUP(IF(Debts!$X$12=0,(BM154+Q155)/(Debts!$M$12-$A155+1),BM154*(Debts!$X$12/12)/(1-(1+Debts!$X$12/12)^(-(Debts!$M$12-$A155+1)))),2)-AC155)))</f>
        <v/>
      </c>
      <c r="CL155">
        <f>IF(OR(AP155&lt;=0,Debts!$AC$13=0,$A155&gt;Debts!$M$13),0,MIN(AP155,MAX(0,ROUNDUP(IF(Debts!$X$13=0,(BN154+R155)/(Debts!$M$13-$A155+1),BN154*(Debts!$X$13/12)/(1-(1+Debts!$X$13/12)^(-(Debts!$M$13-$A155+1)))),2)-AD155)))</f>
        <v/>
      </c>
      <c r="CM155">
        <f>IF(OR(AQ155&lt;=0,Debts!$AC$14=0,$A155&gt;Debts!$M$14),0,MIN(AQ155,MAX(0,ROUNDUP(IF(Debts!$X$14=0,(BO154+S155)/(Debts!$M$14-$A155+1),BO154*(Debts!$X$14/12)/(1-(1+Debts!$X$14/12)^(-(Debts!$M$14-$A155+1)))),2)-AE155)))</f>
        <v/>
      </c>
      <c r="CN155">
        <f>IF(OR(AR155&lt;=0,Debts!$AC$15=0,$A155&gt;Debts!$M$15),0,MIN(AR155,MAX(0,ROUNDUP(IF(Debts!$X$15=0,(BP154+T155)/(Debts!$M$15-$A155+1),BP154*(Debts!$X$15/12)/(1-(1+Debts!$X$15/12)^(-(Debts!$M$15-$A155+1)))),2)-AF155)))</f>
        <v/>
      </c>
      <c r="CO155">
        <f>IF(OR(AS155&lt;=0,Debts!$AC$16=0,$A155&gt;Debts!$M$16),0,MIN(AS155,MAX(0,ROUNDUP(IF(Debts!$X$16=0,(BQ154+U155)/(Debts!$M$16-$A155+1),BQ154*(Debts!$X$16/12)/(1-(1+Debts!$X$16/12)^(-(Debts!$M$16-$A155+1)))),2)-AG155)))</f>
        <v/>
      </c>
      <c r="CP155">
        <f>IF(CD155&lt;=0,0,ROUND(MIN(CD155,MAX(0,$F155-SUMPRODUCT(($AT$3:$BE$3&lt;AT$3)*$CD155:$CO155))),2))</f>
        <v/>
      </c>
      <c r="CQ155">
        <f>IF(CE155&lt;=0,0,ROUND(MIN(CE155,MAX(0,$F155-SUMPRODUCT(($AT$3:$BE$3&lt;AU$3)*$CD155:$CO155))),2))</f>
        <v/>
      </c>
      <c r="CR155">
        <f>IF(CF155&lt;=0,0,ROUND(MIN(CF155,MAX(0,$F155-SUMPRODUCT(($AT$3:$BE$3&lt;AV$3)*$CD155:$CO155))),2))</f>
        <v/>
      </c>
      <c r="CS155">
        <f>IF(CG155&lt;=0,0,ROUND(MIN(CG155,MAX(0,$F155-SUMPRODUCT(($AT$3:$BE$3&lt;AW$3)*$CD155:$CO155))),2))</f>
        <v/>
      </c>
      <c r="CT155">
        <f>IF(CH155&lt;=0,0,ROUND(MIN(CH155,MAX(0,$F155-SUMPRODUCT(($AT$3:$BE$3&lt;AX$3)*$CD155:$CO155))),2))</f>
        <v/>
      </c>
      <c r="CU155">
        <f>IF(CI155&lt;=0,0,ROUND(MIN(CI155,MAX(0,$F155-SUMPRODUCT(($AT$3:$BE$3&lt;AY$3)*$CD155:$CO155))),2))</f>
        <v/>
      </c>
      <c r="CV155">
        <f>IF(CJ155&lt;=0,0,ROUND(MIN(CJ155,MAX(0,$F155-SUMPRODUCT(($AT$3:$BE$3&lt;AZ$3)*$CD155:$CO155))),2))</f>
        <v/>
      </c>
      <c r="CW155">
        <f>IF(CK155&lt;=0,0,ROUND(MIN(CK155,MAX(0,$F155-SUMPRODUCT(($AT$3:$BE$3&lt;BA$3)*$CD155:$CO155))),2))</f>
        <v/>
      </c>
      <c r="CX155">
        <f>IF(CL155&lt;=0,0,ROUND(MIN(CL155,MAX(0,$F155-SUMPRODUCT(($AT$3:$BE$3&lt;BB$3)*$CD155:$CO155))),2))</f>
        <v/>
      </c>
      <c r="CY155">
        <f>IF(CM155&lt;=0,0,ROUND(MIN(CM155,MAX(0,$F155-SUMPRODUCT(($AT$3:$BE$3&lt;BC$3)*$CD155:$CO155))),2))</f>
        <v/>
      </c>
      <c r="CZ155">
        <f>IF(CN155&lt;=0,0,ROUND(MIN(CN155,MAX(0,$F155-SUMPRODUCT(($AT$3:$BE$3&lt;BD$3)*$CD155:$CO155))),2))</f>
        <v/>
      </c>
      <c r="DA155">
        <f>IF(CO155&lt;=0,0,ROUND(MIN(CO155,MAX(0,$F155-SUMPRODUCT(($AT$3:$BE$3&lt;BE$3)*$CD155:$CO155))),2))</f>
        <v/>
      </c>
      <c r="DB155">
        <f>ROUND(AH155-CP155,2)</f>
        <v/>
      </c>
      <c r="DC155">
        <f>ROUND(AI155-CQ155,2)</f>
        <v/>
      </c>
      <c r="DD155">
        <f>ROUND(AJ155-CR155,2)</f>
        <v/>
      </c>
      <c r="DE155">
        <f>ROUND(AK155-CS155,2)</f>
        <v/>
      </c>
      <c r="DF155">
        <f>ROUND(AL155-CT155,2)</f>
        <v/>
      </c>
      <c r="DG155">
        <f>ROUND(AM155-CU155,2)</f>
        <v/>
      </c>
      <c r="DH155">
        <f>ROUND(AN155-CV155,2)</f>
        <v/>
      </c>
      <c r="DI155">
        <f>ROUND(AO155-CW155,2)</f>
        <v/>
      </c>
      <c r="DJ155">
        <f>ROUND(AP155-CX155,2)</f>
        <v/>
      </c>
      <c r="DK155">
        <f>ROUND(AQ155-CY155,2)</f>
        <v/>
      </c>
      <c r="DL155">
        <f>ROUND(AR155-CZ155,2)</f>
        <v/>
      </c>
      <c r="DM155">
        <f>ROUND(AS155-DA155,2)</f>
        <v/>
      </c>
      <c r="DN155">
        <f>MAX(0,ROUND($F155-SUM(CP155:DA155),2))</f>
        <v/>
      </c>
    </row>
    <row r="156">
      <c r="A156" t="n">
        <v>151</v>
      </c>
      <c r="B156" s="29">
        <f>Months!B156</f>
        <v/>
      </c>
      <c r="C156">
        <f>Months!C156</f>
        <v/>
      </c>
      <c r="D156">
        <f>Months!D156</f>
        <v/>
      </c>
      <c r="E156">
        <f>SUM(V156:AG156)</f>
        <v/>
      </c>
      <c r="F156">
        <f>MAX(0,ROUND(C156+D156-E156,2))</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f>IF(AH156&lt;=0,0,ROUND(CP156+MIN(DB156,MAX(0,$DN156-SUMPRODUCT((($BR156:$CC156&gt;BR156)+($BR156:$CC156=BR156)*($AT$2:$BE$2&lt;AT$2))*$DB156:$DM156))),2))</f>
        <v/>
      </c>
      <c r="AU156">
        <f>IF(AI156&lt;=0,0,ROUND(CQ156+MIN(DC156,MAX(0,$DN156-SUMPRODUCT((($BR156:$CC156&gt;BS156)+($BR156:$CC156=BS156)*($AT$2:$BE$2&lt;AU$2))*$DB156:$DM156))),2))</f>
        <v/>
      </c>
      <c r="AV156">
        <f>IF(AJ156&lt;=0,0,ROUND(CR156+MIN(DD156,MAX(0,$DN156-SUMPRODUCT((($BR156:$CC156&gt;BT156)+($BR156:$CC156=BT156)*($AT$2:$BE$2&lt;AV$2))*$DB156:$DM156))),2))</f>
        <v/>
      </c>
      <c r="AW156">
        <f>IF(AK156&lt;=0,0,ROUND(CS156+MIN(DE156,MAX(0,$DN156-SUMPRODUCT((($BR156:$CC156&gt;BU156)+($BR156:$CC156=BU156)*($AT$2:$BE$2&lt;AW$2))*$DB156:$DM156))),2))</f>
        <v/>
      </c>
      <c r="AX156">
        <f>IF(AL156&lt;=0,0,ROUND(CT156+MIN(DF156,MAX(0,$DN156-SUMPRODUCT((($BR156:$CC156&gt;BV156)+($BR156:$CC156=BV156)*($AT$2:$BE$2&lt;AX$2))*$DB156:$DM156))),2))</f>
        <v/>
      </c>
      <c r="AY156">
        <f>IF(AM156&lt;=0,0,ROUND(CU156+MIN(DG156,MAX(0,$DN156-SUMPRODUCT((($BR156:$CC156&gt;BW156)+($BR156:$CC156=BW156)*($AT$2:$BE$2&lt;AY$2))*$DB156:$DM156))),2))</f>
        <v/>
      </c>
      <c r="AZ156">
        <f>IF(AN156&lt;=0,0,ROUND(CV156+MIN(DH156,MAX(0,$DN156-SUMPRODUCT((($BR156:$CC156&gt;BX156)+($BR156:$CC156=BX156)*($AT$2:$BE$2&lt;AZ$2))*$DB156:$DM156))),2))</f>
        <v/>
      </c>
      <c r="BA156">
        <f>IF(AO156&lt;=0,0,ROUND(CW156+MIN(DI156,MAX(0,$DN156-SUMPRODUCT((($BR156:$CC156&gt;BY156)+($BR156:$CC156=BY156)*($AT$2:$BE$2&lt;BA$2))*$DB156:$DM156))),2))</f>
        <v/>
      </c>
      <c r="BB156">
        <f>IF(AP156&lt;=0,0,ROUND(CX156+MIN(DJ156,MAX(0,$DN156-SUMPRODUCT((($BR156:$CC156&gt;BZ156)+($BR156:$CC156=BZ156)*($AT$2:$BE$2&lt;BB$2))*$DB156:$DM156))),2))</f>
        <v/>
      </c>
      <c r="BC156">
        <f>IF(AQ156&lt;=0,0,ROUND(CY156+MIN(DK156,MAX(0,$DN156-SUMPRODUCT((($BR156:$CC156&gt;CA156)+($BR156:$CC156=CA156)*($AT$2:$BE$2&lt;BC$2))*$DB156:$DM156))),2))</f>
        <v/>
      </c>
      <c r="BD156">
        <f>IF(AR156&lt;=0,0,ROUND(CZ156+MIN(DL156,MAX(0,$DN156-SUMPRODUCT((($BR156:$CC156&gt;CB156)+($BR156:$CC156=CB156)*($AT$2:$BE$2&lt;BD$2))*$DB156:$DM156))),2))</f>
        <v/>
      </c>
      <c r="BE156">
        <f>IF(AS156&lt;=0,0,ROUND(DA156+MIN(DM156,MAX(0,$DN156-SUMPRODUCT((($BR156:$CC156&gt;CC156)+($BR156:$CC156=CC156)*($AT$2:$BE$2&lt;BE$2))*$DB156:$DM156))),2))</f>
        <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c r="BR156">
        <f>ROUND(IF($A156&lt;=Debts!$M$5,Debts!$X$5,Debts!$Y$5)*100000,0)*1000000+ROUND(Debts!$Y$5*100000,0)</f>
        <v/>
      </c>
      <c r="BS156">
        <f>ROUND(IF($A156&lt;=Debts!$M$6,Debts!$X$6,Debts!$Y$6)*100000,0)*1000000+ROUND(Debts!$Y$6*100000,0)</f>
        <v/>
      </c>
      <c r="BT156">
        <f>ROUND(IF($A156&lt;=Debts!$M$7,Debts!$X$7,Debts!$Y$7)*100000,0)*1000000+ROUND(Debts!$Y$7*100000,0)</f>
        <v/>
      </c>
      <c r="BU156">
        <f>ROUND(IF($A156&lt;=Debts!$M$8,Debts!$X$8,Debts!$Y$8)*100000,0)*1000000+ROUND(Debts!$Y$8*100000,0)</f>
        <v/>
      </c>
      <c r="BV156">
        <f>ROUND(IF($A156&lt;=Debts!$M$9,Debts!$X$9,Debts!$Y$9)*100000,0)*1000000+ROUND(Debts!$Y$9*100000,0)</f>
        <v/>
      </c>
      <c r="BW156">
        <f>ROUND(IF($A156&lt;=Debts!$M$10,Debts!$X$10,Debts!$Y$10)*100000,0)*1000000+ROUND(Debts!$Y$10*100000,0)</f>
        <v/>
      </c>
      <c r="BX156">
        <f>ROUND(IF($A156&lt;=Debts!$M$11,Debts!$X$11,Debts!$Y$11)*100000,0)*1000000+ROUND(Debts!$Y$11*100000,0)</f>
        <v/>
      </c>
      <c r="BY156">
        <f>ROUND(IF($A156&lt;=Debts!$M$12,Debts!$X$12,Debts!$Y$12)*100000,0)*1000000+ROUND(Debts!$Y$12*100000,0)</f>
        <v/>
      </c>
      <c r="BZ156">
        <f>ROUND(IF($A156&lt;=Debts!$M$13,Debts!$X$13,Debts!$Y$13)*100000,0)*1000000+ROUND(Debts!$Y$13*100000,0)</f>
        <v/>
      </c>
      <c r="CA156">
        <f>ROUND(IF($A156&lt;=Debts!$M$14,Debts!$X$14,Debts!$Y$14)*100000,0)*1000000+ROUND(Debts!$Y$14*100000,0)</f>
        <v/>
      </c>
      <c r="CB156">
        <f>ROUND(IF($A156&lt;=Debts!$M$15,Debts!$X$15,Debts!$Y$15)*100000,0)*1000000+ROUND(Debts!$Y$15*100000,0)</f>
        <v/>
      </c>
      <c r="CC156">
        <f>ROUND(IF($A156&lt;=Debts!$M$16,Debts!$X$16,Debts!$Y$16)*100000,0)*1000000+ROUND(Debts!$Y$16*100000,0)</f>
        <v/>
      </c>
      <c r="CD156">
        <f>IF(OR(AH156&lt;=0,Debts!$AC$5=0,$A156&gt;Debts!$M$5),0,MIN(AH156,MAX(0,ROUNDUP(IF(Debts!$X$5=0,(BF155+J156)/(Debts!$M$5-$A156+1),BF155*(Debts!$X$5/12)/(1-(1+Debts!$X$5/12)^(-(Debts!$M$5-$A156+1)))),2)-V156)))</f>
        <v/>
      </c>
      <c r="CE156">
        <f>IF(OR(AI156&lt;=0,Debts!$AC$6=0,$A156&gt;Debts!$M$6),0,MIN(AI156,MAX(0,ROUNDUP(IF(Debts!$X$6=0,(BG155+K156)/(Debts!$M$6-$A156+1),BG155*(Debts!$X$6/12)/(1-(1+Debts!$X$6/12)^(-(Debts!$M$6-$A156+1)))),2)-W156)))</f>
        <v/>
      </c>
      <c r="CF156">
        <f>IF(OR(AJ156&lt;=0,Debts!$AC$7=0,$A156&gt;Debts!$M$7),0,MIN(AJ156,MAX(0,ROUNDUP(IF(Debts!$X$7=0,(BH155+L156)/(Debts!$M$7-$A156+1),BH155*(Debts!$X$7/12)/(1-(1+Debts!$X$7/12)^(-(Debts!$M$7-$A156+1)))),2)-X156)))</f>
        <v/>
      </c>
      <c r="CG156">
        <f>IF(OR(AK156&lt;=0,Debts!$AC$8=0,$A156&gt;Debts!$M$8),0,MIN(AK156,MAX(0,ROUNDUP(IF(Debts!$X$8=0,(BI155+M156)/(Debts!$M$8-$A156+1),BI155*(Debts!$X$8/12)/(1-(1+Debts!$X$8/12)^(-(Debts!$M$8-$A156+1)))),2)-Y156)))</f>
        <v/>
      </c>
      <c r="CH156">
        <f>IF(OR(AL156&lt;=0,Debts!$AC$9=0,$A156&gt;Debts!$M$9),0,MIN(AL156,MAX(0,ROUNDUP(IF(Debts!$X$9=0,(BJ155+N156)/(Debts!$M$9-$A156+1),BJ155*(Debts!$X$9/12)/(1-(1+Debts!$X$9/12)^(-(Debts!$M$9-$A156+1)))),2)-Z156)))</f>
        <v/>
      </c>
      <c r="CI156">
        <f>IF(OR(AM156&lt;=0,Debts!$AC$10=0,$A156&gt;Debts!$M$10),0,MIN(AM156,MAX(0,ROUNDUP(IF(Debts!$X$10=0,(BK155+O156)/(Debts!$M$10-$A156+1),BK155*(Debts!$X$10/12)/(1-(1+Debts!$X$10/12)^(-(Debts!$M$10-$A156+1)))),2)-AA156)))</f>
        <v/>
      </c>
      <c r="CJ156">
        <f>IF(OR(AN156&lt;=0,Debts!$AC$11=0,$A156&gt;Debts!$M$11),0,MIN(AN156,MAX(0,ROUNDUP(IF(Debts!$X$11=0,(BL155+P156)/(Debts!$M$11-$A156+1),BL155*(Debts!$X$11/12)/(1-(1+Debts!$X$11/12)^(-(Debts!$M$11-$A156+1)))),2)-AB156)))</f>
        <v/>
      </c>
      <c r="CK156">
        <f>IF(OR(AO156&lt;=0,Debts!$AC$12=0,$A156&gt;Debts!$M$12),0,MIN(AO156,MAX(0,ROUNDUP(IF(Debts!$X$12=0,(BM155+Q156)/(Debts!$M$12-$A156+1),BM155*(Debts!$X$12/12)/(1-(1+Debts!$X$12/12)^(-(Debts!$M$12-$A156+1)))),2)-AC156)))</f>
        <v/>
      </c>
      <c r="CL156">
        <f>IF(OR(AP156&lt;=0,Debts!$AC$13=0,$A156&gt;Debts!$M$13),0,MIN(AP156,MAX(0,ROUNDUP(IF(Debts!$X$13=0,(BN155+R156)/(Debts!$M$13-$A156+1),BN155*(Debts!$X$13/12)/(1-(1+Debts!$X$13/12)^(-(Debts!$M$13-$A156+1)))),2)-AD156)))</f>
        <v/>
      </c>
      <c r="CM156">
        <f>IF(OR(AQ156&lt;=0,Debts!$AC$14=0,$A156&gt;Debts!$M$14),0,MIN(AQ156,MAX(0,ROUNDUP(IF(Debts!$X$14=0,(BO155+S156)/(Debts!$M$14-$A156+1),BO155*(Debts!$X$14/12)/(1-(1+Debts!$X$14/12)^(-(Debts!$M$14-$A156+1)))),2)-AE156)))</f>
        <v/>
      </c>
      <c r="CN156">
        <f>IF(OR(AR156&lt;=0,Debts!$AC$15=0,$A156&gt;Debts!$M$15),0,MIN(AR156,MAX(0,ROUNDUP(IF(Debts!$X$15=0,(BP155+T156)/(Debts!$M$15-$A156+1),BP155*(Debts!$X$15/12)/(1-(1+Debts!$X$15/12)^(-(Debts!$M$15-$A156+1)))),2)-AF156)))</f>
        <v/>
      </c>
      <c r="CO156">
        <f>IF(OR(AS156&lt;=0,Debts!$AC$16=0,$A156&gt;Debts!$M$16),0,MIN(AS156,MAX(0,ROUNDUP(IF(Debts!$X$16=0,(BQ155+U156)/(Debts!$M$16-$A156+1),BQ155*(Debts!$X$16/12)/(1-(1+Debts!$X$16/12)^(-(Debts!$M$16-$A156+1)))),2)-AG156)))</f>
        <v/>
      </c>
      <c r="CP156">
        <f>IF(CD156&lt;=0,0,ROUND(MIN(CD156,MAX(0,$F156-SUMPRODUCT(($AT$3:$BE$3&lt;AT$3)*$CD156:$CO156))),2))</f>
        <v/>
      </c>
      <c r="CQ156">
        <f>IF(CE156&lt;=0,0,ROUND(MIN(CE156,MAX(0,$F156-SUMPRODUCT(($AT$3:$BE$3&lt;AU$3)*$CD156:$CO156))),2))</f>
        <v/>
      </c>
      <c r="CR156">
        <f>IF(CF156&lt;=0,0,ROUND(MIN(CF156,MAX(0,$F156-SUMPRODUCT(($AT$3:$BE$3&lt;AV$3)*$CD156:$CO156))),2))</f>
        <v/>
      </c>
      <c r="CS156">
        <f>IF(CG156&lt;=0,0,ROUND(MIN(CG156,MAX(0,$F156-SUMPRODUCT(($AT$3:$BE$3&lt;AW$3)*$CD156:$CO156))),2))</f>
        <v/>
      </c>
      <c r="CT156">
        <f>IF(CH156&lt;=0,0,ROUND(MIN(CH156,MAX(0,$F156-SUMPRODUCT(($AT$3:$BE$3&lt;AX$3)*$CD156:$CO156))),2))</f>
        <v/>
      </c>
      <c r="CU156">
        <f>IF(CI156&lt;=0,0,ROUND(MIN(CI156,MAX(0,$F156-SUMPRODUCT(($AT$3:$BE$3&lt;AY$3)*$CD156:$CO156))),2))</f>
        <v/>
      </c>
      <c r="CV156">
        <f>IF(CJ156&lt;=0,0,ROUND(MIN(CJ156,MAX(0,$F156-SUMPRODUCT(($AT$3:$BE$3&lt;AZ$3)*$CD156:$CO156))),2))</f>
        <v/>
      </c>
      <c r="CW156">
        <f>IF(CK156&lt;=0,0,ROUND(MIN(CK156,MAX(0,$F156-SUMPRODUCT(($AT$3:$BE$3&lt;BA$3)*$CD156:$CO156))),2))</f>
        <v/>
      </c>
      <c r="CX156">
        <f>IF(CL156&lt;=0,0,ROUND(MIN(CL156,MAX(0,$F156-SUMPRODUCT(($AT$3:$BE$3&lt;BB$3)*$CD156:$CO156))),2))</f>
        <v/>
      </c>
      <c r="CY156">
        <f>IF(CM156&lt;=0,0,ROUND(MIN(CM156,MAX(0,$F156-SUMPRODUCT(($AT$3:$BE$3&lt;BC$3)*$CD156:$CO156))),2))</f>
        <v/>
      </c>
      <c r="CZ156">
        <f>IF(CN156&lt;=0,0,ROUND(MIN(CN156,MAX(0,$F156-SUMPRODUCT(($AT$3:$BE$3&lt;BD$3)*$CD156:$CO156))),2))</f>
        <v/>
      </c>
      <c r="DA156">
        <f>IF(CO156&lt;=0,0,ROUND(MIN(CO156,MAX(0,$F156-SUMPRODUCT(($AT$3:$BE$3&lt;BE$3)*$CD156:$CO156))),2))</f>
        <v/>
      </c>
      <c r="DB156">
        <f>ROUND(AH156-CP156,2)</f>
        <v/>
      </c>
      <c r="DC156">
        <f>ROUND(AI156-CQ156,2)</f>
        <v/>
      </c>
      <c r="DD156">
        <f>ROUND(AJ156-CR156,2)</f>
        <v/>
      </c>
      <c r="DE156">
        <f>ROUND(AK156-CS156,2)</f>
        <v/>
      </c>
      <c r="DF156">
        <f>ROUND(AL156-CT156,2)</f>
        <v/>
      </c>
      <c r="DG156">
        <f>ROUND(AM156-CU156,2)</f>
        <v/>
      </c>
      <c r="DH156">
        <f>ROUND(AN156-CV156,2)</f>
        <v/>
      </c>
      <c r="DI156">
        <f>ROUND(AO156-CW156,2)</f>
        <v/>
      </c>
      <c r="DJ156">
        <f>ROUND(AP156-CX156,2)</f>
        <v/>
      </c>
      <c r="DK156">
        <f>ROUND(AQ156-CY156,2)</f>
        <v/>
      </c>
      <c r="DL156">
        <f>ROUND(AR156-CZ156,2)</f>
        <v/>
      </c>
      <c r="DM156">
        <f>ROUND(AS156-DA156,2)</f>
        <v/>
      </c>
      <c r="DN156">
        <f>MAX(0,ROUND($F156-SUM(CP156:DA156),2))</f>
        <v/>
      </c>
    </row>
    <row r="157">
      <c r="A157" t="n">
        <v>152</v>
      </c>
      <c r="B157" s="29">
        <f>Months!B157</f>
        <v/>
      </c>
      <c r="C157">
        <f>Months!C157</f>
        <v/>
      </c>
      <c r="D157">
        <f>Months!D157</f>
        <v/>
      </c>
      <c r="E157">
        <f>SUM(V157:AG157)</f>
        <v/>
      </c>
      <c r="F157">
        <f>MAX(0,ROUND(C157+D157-E157,2))</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f>IF(AH157&lt;=0,0,ROUND(CP157+MIN(DB157,MAX(0,$DN157-SUMPRODUCT((($BR157:$CC157&gt;BR157)+($BR157:$CC157=BR157)*($AT$2:$BE$2&lt;AT$2))*$DB157:$DM157))),2))</f>
        <v/>
      </c>
      <c r="AU157">
        <f>IF(AI157&lt;=0,0,ROUND(CQ157+MIN(DC157,MAX(0,$DN157-SUMPRODUCT((($BR157:$CC157&gt;BS157)+($BR157:$CC157=BS157)*($AT$2:$BE$2&lt;AU$2))*$DB157:$DM157))),2))</f>
        <v/>
      </c>
      <c r="AV157">
        <f>IF(AJ157&lt;=0,0,ROUND(CR157+MIN(DD157,MAX(0,$DN157-SUMPRODUCT((($BR157:$CC157&gt;BT157)+($BR157:$CC157=BT157)*($AT$2:$BE$2&lt;AV$2))*$DB157:$DM157))),2))</f>
        <v/>
      </c>
      <c r="AW157">
        <f>IF(AK157&lt;=0,0,ROUND(CS157+MIN(DE157,MAX(0,$DN157-SUMPRODUCT((($BR157:$CC157&gt;BU157)+($BR157:$CC157=BU157)*($AT$2:$BE$2&lt;AW$2))*$DB157:$DM157))),2))</f>
        <v/>
      </c>
      <c r="AX157">
        <f>IF(AL157&lt;=0,0,ROUND(CT157+MIN(DF157,MAX(0,$DN157-SUMPRODUCT((($BR157:$CC157&gt;BV157)+($BR157:$CC157=BV157)*($AT$2:$BE$2&lt;AX$2))*$DB157:$DM157))),2))</f>
        <v/>
      </c>
      <c r="AY157">
        <f>IF(AM157&lt;=0,0,ROUND(CU157+MIN(DG157,MAX(0,$DN157-SUMPRODUCT((($BR157:$CC157&gt;BW157)+($BR157:$CC157=BW157)*($AT$2:$BE$2&lt;AY$2))*$DB157:$DM157))),2))</f>
        <v/>
      </c>
      <c r="AZ157">
        <f>IF(AN157&lt;=0,0,ROUND(CV157+MIN(DH157,MAX(0,$DN157-SUMPRODUCT((($BR157:$CC157&gt;BX157)+($BR157:$CC157=BX157)*($AT$2:$BE$2&lt;AZ$2))*$DB157:$DM157))),2))</f>
        <v/>
      </c>
      <c r="BA157">
        <f>IF(AO157&lt;=0,0,ROUND(CW157+MIN(DI157,MAX(0,$DN157-SUMPRODUCT((($BR157:$CC157&gt;BY157)+($BR157:$CC157=BY157)*($AT$2:$BE$2&lt;BA$2))*$DB157:$DM157))),2))</f>
        <v/>
      </c>
      <c r="BB157">
        <f>IF(AP157&lt;=0,0,ROUND(CX157+MIN(DJ157,MAX(0,$DN157-SUMPRODUCT((($BR157:$CC157&gt;BZ157)+($BR157:$CC157=BZ157)*($AT$2:$BE$2&lt;BB$2))*$DB157:$DM157))),2))</f>
        <v/>
      </c>
      <c r="BC157">
        <f>IF(AQ157&lt;=0,0,ROUND(CY157+MIN(DK157,MAX(0,$DN157-SUMPRODUCT((($BR157:$CC157&gt;CA157)+($BR157:$CC157=CA157)*($AT$2:$BE$2&lt;BC$2))*$DB157:$DM157))),2))</f>
        <v/>
      </c>
      <c r="BD157">
        <f>IF(AR157&lt;=0,0,ROUND(CZ157+MIN(DL157,MAX(0,$DN157-SUMPRODUCT((($BR157:$CC157&gt;CB157)+($BR157:$CC157=CB157)*($AT$2:$BE$2&lt;BD$2))*$DB157:$DM157))),2))</f>
        <v/>
      </c>
      <c r="BE157">
        <f>IF(AS157&lt;=0,0,ROUND(DA157+MIN(DM157,MAX(0,$DN157-SUMPRODUCT((($BR157:$CC157&gt;CC157)+($BR157:$CC157=CC157)*($AT$2:$BE$2&lt;BE$2))*$DB157:$DM157))),2))</f>
        <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c r="BR157">
        <f>ROUND(IF($A157&lt;=Debts!$M$5,Debts!$X$5,Debts!$Y$5)*100000,0)*1000000+ROUND(Debts!$Y$5*100000,0)</f>
        <v/>
      </c>
      <c r="BS157">
        <f>ROUND(IF($A157&lt;=Debts!$M$6,Debts!$X$6,Debts!$Y$6)*100000,0)*1000000+ROUND(Debts!$Y$6*100000,0)</f>
        <v/>
      </c>
      <c r="BT157">
        <f>ROUND(IF($A157&lt;=Debts!$M$7,Debts!$X$7,Debts!$Y$7)*100000,0)*1000000+ROUND(Debts!$Y$7*100000,0)</f>
        <v/>
      </c>
      <c r="BU157">
        <f>ROUND(IF($A157&lt;=Debts!$M$8,Debts!$X$8,Debts!$Y$8)*100000,0)*1000000+ROUND(Debts!$Y$8*100000,0)</f>
        <v/>
      </c>
      <c r="BV157">
        <f>ROUND(IF($A157&lt;=Debts!$M$9,Debts!$X$9,Debts!$Y$9)*100000,0)*1000000+ROUND(Debts!$Y$9*100000,0)</f>
        <v/>
      </c>
      <c r="BW157">
        <f>ROUND(IF($A157&lt;=Debts!$M$10,Debts!$X$10,Debts!$Y$10)*100000,0)*1000000+ROUND(Debts!$Y$10*100000,0)</f>
        <v/>
      </c>
      <c r="BX157">
        <f>ROUND(IF($A157&lt;=Debts!$M$11,Debts!$X$11,Debts!$Y$11)*100000,0)*1000000+ROUND(Debts!$Y$11*100000,0)</f>
        <v/>
      </c>
      <c r="BY157">
        <f>ROUND(IF($A157&lt;=Debts!$M$12,Debts!$X$12,Debts!$Y$12)*100000,0)*1000000+ROUND(Debts!$Y$12*100000,0)</f>
        <v/>
      </c>
      <c r="BZ157">
        <f>ROUND(IF($A157&lt;=Debts!$M$13,Debts!$X$13,Debts!$Y$13)*100000,0)*1000000+ROUND(Debts!$Y$13*100000,0)</f>
        <v/>
      </c>
      <c r="CA157">
        <f>ROUND(IF($A157&lt;=Debts!$M$14,Debts!$X$14,Debts!$Y$14)*100000,0)*1000000+ROUND(Debts!$Y$14*100000,0)</f>
        <v/>
      </c>
      <c r="CB157">
        <f>ROUND(IF($A157&lt;=Debts!$M$15,Debts!$X$15,Debts!$Y$15)*100000,0)*1000000+ROUND(Debts!$Y$15*100000,0)</f>
        <v/>
      </c>
      <c r="CC157">
        <f>ROUND(IF($A157&lt;=Debts!$M$16,Debts!$X$16,Debts!$Y$16)*100000,0)*1000000+ROUND(Debts!$Y$16*100000,0)</f>
        <v/>
      </c>
      <c r="CD157">
        <f>IF(OR(AH157&lt;=0,Debts!$AC$5=0,$A157&gt;Debts!$M$5),0,MIN(AH157,MAX(0,ROUNDUP(IF(Debts!$X$5=0,(BF156+J157)/(Debts!$M$5-$A157+1),BF156*(Debts!$X$5/12)/(1-(1+Debts!$X$5/12)^(-(Debts!$M$5-$A157+1)))),2)-V157)))</f>
        <v/>
      </c>
      <c r="CE157">
        <f>IF(OR(AI157&lt;=0,Debts!$AC$6=0,$A157&gt;Debts!$M$6),0,MIN(AI157,MAX(0,ROUNDUP(IF(Debts!$X$6=0,(BG156+K157)/(Debts!$M$6-$A157+1),BG156*(Debts!$X$6/12)/(1-(1+Debts!$X$6/12)^(-(Debts!$M$6-$A157+1)))),2)-W157)))</f>
        <v/>
      </c>
      <c r="CF157">
        <f>IF(OR(AJ157&lt;=0,Debts!$AC$7=0,$A157&gt;Debts!$M$7),0,MIN(AJ157,MAX(0,ROUNDUP(IF(Debts!$X$7=0,(BH156+L157)/(Debts!$M$7-$A157+1),BH156*(Debts!$X$7/12)/(1-(1+Debts!$X$7/12)^(-(Debts!$M$7-$A157+1)))),2)-X157)))</f>
        <v/>
      </c>
      <c r="CG157">
        <f>IF(OR(AK157&lt;=0,Debts!$AC$8=0,$A157&gt;Debts!$M$8),0,MIN(AK157,MAX(0,ROUNDUP(IF(Debts!$X$8=0,(BI156+M157)/(Debts!$M$8-$A157+1),BI156*(Debts!$X$8/12)/(1-(1+Debts!$X$8/12)^(-(Debts!$M$8-$A157+1)))),2)-Y157)))</f>
        <v/>
      </c>
      <c r="CH157">
        <f>IF(OR(AL157&lt;=0,Debts!$AC$9=0,$A157&gt;Debts!$M$9),0,MIN(AL157,MAX(0,ROUNDUP(IF(Debts!$X$9=0,(BJ156+N157)/(Debts!$M$9-$A157+1),BJ156*(Debts!$X$9/12)/(1-(1+Debts!$X$9/12)^(-(Debts!$M$9-$A157+1)))),2)-Z157)))</f>
        <v/>
      </c>
      <c r="CI157">
        <f>IF(OR(AM157&lt;=0,Debts!$AC$10=0,$A157&gt;Debts!$M$10),0,MIN(AM157,MAX(0,ROUNDUP(IF(Debts!$X$10=0,(BK156+O157)/(Debts!$M$10-$A157+1),BK156*(Debts!$X$10/12)/(1-(1+Debts!$X$10/12)^(-(Debts!$M$10-$A157+1)))),2)-AA157)))</f>
        <v/>
      </c>
      <c r="CJ157">
        <f>IF(OR(AN157&lt;=0,Debts!$AC$11=0,$A157&gt;Debts!$M$11),0,MIN(AN157,MAX(0,ROUNDUP(IF(Debts!$X$11=0,(BL156+P157)/(Debts!$M$11-$A157+1),BL156*(Debts!$X$11/12)/(1-(1+Debts!$X$11/12)^(-(Debts!$M$11-$A157+1)))),2)-AB157)))</f>
        <v/>
      </c>
      <c r="CK157">
        <f>IF(OR(AO157&lt;=0,Debts!$AC$12=0,$A157&gt;Debts!$M$12),0,MIN(AO157,MAX(0,ROUNDUP(IF(Debts!$X$12=0,(BM156+Q157)/(Debts!$M$12-$A157+1),BM156*(Debts!$X$12/12)/(1-(1+Debts!$X$12/12)^(-(Debts!$M$12-$A157+1)))),2)-AC157)))</f>
        <v/>
      </c>
      <c r="CL157">
        <f>IF(OR(AP157&lt;=0,Debts!$AC$13=0,$A157&gt;Debts!$M$13),0,MIN(AP157,MAX(0,ROUNDUP(IF(Debts!$X$13=0,(BN156+R157)/(Debts!$M$13-$A157+1),BN156*(Debts!$X$13/12)/(1-(1+Debts!$X$13/12)^(-(Debts!$M$13-$A157+1)))),2)-AD157)))</f>
        <v/>
      </c>
      <c r="CM157">
        <f>IF(OR(AQ157&lt;=0,Debts!$AC$14=0,$A157&gt;Debts!$M$14),0,MIN(AQ157,MAX(0,ROUNDUP(IF(Debts!$X$14=0,(BO156+S157)/(Debts!$M$14-$A157+1),BO156*(Debts!$X$14/12)/(1-(1+Debts!$X$14/12)^(-(Debts!$M$14-$A157+1)))),2)-AE157)))</f>
        <v/>
      </c>
      <c r="CN157">
        <f>IF(OR(AR157&lt;=0,Debts!$AC$15=0,$A157&gt;Debts!$M$15),0,MIN(AR157,MAX(0,ROUNDUP(IF(Debts!$X$15=0,(BP156+T157)/(Debts!$M$15-$A157+1),BP156*(Debts!$X$15/12)/(1-(1+Debts!$X$15/12)^(-(Debts!$M$15-$A157+1)))),2)-AF157)))</f>
        <v/>
      </c>
      <c r="CO157">
        <f>IF(OR(AS157&lt;=0,Debts!$AC$16=0,$A157&gt;Debts!$M$16),0,MIN(AS157,MAX(0,ROUNDUP(IF(Debts!$X$16=0,(BQ156+U157)/(Debts!$M$16-$A157+1),BQ156*(Debts!$X$16/12)/(1-(1+Debts!$X$16/12)^(-(Debts!$M$16-$A157+1)))),2)-AG157)))</f>
        <v/>
      </c>
      <c r="CP157">
        <f>IF(CD157&lt;=0,0,ROUND(MIN(CD157,MAX(0,$F157-SUMPRODUCT(($AT$3:$BE$3&lt;AT$3)*$CD157:$CO157))),2))</f>
        <v/>
      </c>
      <c r="CQ157">
        <f>IF(CE157&lt;=0,0,ROUND(MIN(CE157,MAX(0,$F157-SUMPRODUCT(($AT$3:$BE$3&lt;AU$3)*$CD157:$CO157))),2))</f>
        <v/>
      </c>
      <c r="CR157">
        <f>IF(CF157&lt;=0,0,ROUND(MIN(CF157,MAX(0,$F157-SUMPRODUCT(($AT$3:$BE$3&lt;AV$3)*$CD157:$CO157))),2))</f>
        <v/>
      </c>
      <c r="CS157">
        <f>IF(CG157&lt;=0,0,ROUND(MIN(CG157,MAX(0,$F157-SUMPRODUCT(($AT$3:$BE$3&lt;AW$3)*$CD157:$CO157))),2))</f>
        <v/>
      </c>
      <c r="CT157">
        <f>IF(CH157&lt;=0,0,ROUND(MIN(CH157,MAX(0,$F157-SUMPRODUCT(($AT$3:$BE$3&lt;AX$3)*$CD157:$CO157))),2))</f>
        <v/>
      </c>
      <c r="CU157">
        <f>IF(CI157&lt;=0,0,ROUND(MIN(CI157,MAX(0,$F157-SUMPRODUCT(($AT$3:$BE$3&lt;AY$3)*$CD157:$CO157))),2))</f>
        <v/>
      </c>
      <c r="CV157">
        <f>IF(CJ157&lt;=0,0,ROUND(MIN(CJ157,MAX(0,$F157-SUMPRODUCT(($AT$3:$BE$3&lt;AZ$3)*$CD157:$CO157))),2))</f>
        <v/>
      </c>
      <c r="CW157">
        <f>IF(CK157&lt;=0,0,ROUND(MIN(CK157,MAX(0,$F157-SUMPRODUCT(($AT$3:$BE$3&lt;BA$3)*$CD157:$CO157))),2))</f>
        <v/>
      </c>
      <c r="CX157">
        <f>IF(CL157&lt;=0,0,ROUND(MIN(CL157,MAX(0,$F157-SUMPRODUCT(($AT$3:$BE$3&lt;BB$3)*$CD157:$CO157))),2))</f>
        <v/>
      </c>
      <c r="CY157">
        <f>IF(CM157&lt;=0,0,ROUND(MIN(CM157,MAX(0,$F157-SUMPRODUCT(($AT$3:$BE$3&lt;BC$3)*$CD157:$CO157))),2))</f>
        <v/>
      </c>
      <c r="CZ157">
        <f>IF(CN157&lt;=0,0,ROUND(MIN(CN157,MAX(0,$F157-SUMPRODUCT(($AT$3:$BE$3&lt;BD$3)*$CD157:$CO157))),2))</f>
        <v/>
      </c>
      <c r="DA157">
        <f>IF(CO157&lt;=0,0,ROUND(MIN(CO157,MAX(0,$F157-SUMPRODUCT(($AT$3:$BE$3&lt;BE$3)*$CD157:$CO157))),2))</f>
        <v/>
      </c>
      <c r="DB157">
        <f>ROUND(AH157-CP157,2)</f>
        <v/>
      </c>
      <c r="DC157">
        <f>ROUND(AI157-CQ157,2)</f>
        <v/>
      </c>
      <c r="DD157">
        <f>ROUND(AJ157-CR157,2)</f>
        <v/>
      </c>
      <c r="DE157">
        <f>ROUND(AK157-CS157,2)</f>
        <v/>
      </c>
      <c r="DF157">
        <f>ROUND(AL157-CT157,2)</f>
        <v/>
      </c>
      <c r="DG157">
        <f>ROUND(AM157-CU157,2)</f>
        <v/>
      </c>
      <c r="DH157">
        <f>ROUND(AN157-CV157,2)</f>
        <v/>
      </c>
      <c r="DI157">
        <f>ROUND(AO157-CW157,2)</f>
        <v/>
      </c>
      <c r="DJ157">
        <f>ROUND(AP157-CX157,2)</f>
        <v/>
      </c>
      <c r="DK157">
        <f>ROUND(AQ157-CY157,2)</f>
        <v/>
      </c>
      <c r="DL157">
        <f>ROUND(AR157-CZ157,2)</f>
        <v/>
      </c>
      <c r="DM157">
        <f>ROUND(AS157-DA157,2)</f>
        <v/>
      </c>
      <c r="DN157">
        <f>MAX(0,ROUND($F157-SUM(CP157:DA157),2))</f>
        <v/>
      </c>
    </row>
    <row r="158">
      <c r="A158" t="n">
        <v>153</v>
      </c>
      <c r="B158" s="29">
        <f>Months!B158</f>
        <v/>
      </c>
      <c r="C158">
        <f>Months!C158</f>
        <v/>
      </c>
      <c r="D158">
        <f>Months!D158</f>
        <v/>
      </c>
      <c r="E158">
        <f>SUM(V158:AG158)</f>
        <v/>
      </c>
      <c r="F158">
        <f>MAX(0,ROUND(C158+D158-E158,2))</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f>IF(AH158&lt;=0,0,ROUND(CP158+MIN(DB158,MAX(0,$DN158-SUMPRODUCT((($BR158:$CC158&gt;BR158)+($BR158:$CC158=BR158)*($AT$2:$BE$2&lt;AT$2))*$DB158:$DM158))),2))</f>
        <v/>
      </c>
      <c r="AU158">
        <f>IF(AI158&lt;=0,0,ROUND(CQ158+MIN(DC158,MAX(0,$DN158-SUMPRODUCT((($BR158:$CC158&gt;BS158)+($BR158:$CC158=BS158)*($AT$2:$BE$2&lt;AU$2))*$DB158:$DM158))),2))</f>
        <v/>
      </c>
      <c r="AV158">
        <f>IF(AJ158&lt;=0,0,ROUND(CR158+MIN(DD158,MAX(0,$DN158-SUMPRODUCT((($BR158:$CC158&gt;BT158)+($BR158:$CC158=BT158)*($AT$2:$BE$2&lt;AV$2))*$DB158:$DM158))),2))</f>
        <v/>
      </c>
      <c r="AW158">
        <f>IF(AK158&lt;=0,0,ROUND(CS158+MIN(DE158,MAX(0,$DN158-SUMPRODUCT((($BR158:$CC158&gt;BU158)+($BR158:$CC158=BU158)*($AT$2:$BE$2&lt;AW$2))*$DB158:$DM158))),2))</f>
        <v/>
      </c>
      <c r="AX158">
        <f>IF(AL158&lt;=0,0,ROUND(CT158+MIN(DF158,MAX(0,$DN158-SUMPRODUCT((($BR158:$CC158&gt;BV158)+($BR158:$CC158=BV158)*($AT$2:$BE$2&lt;AX$2))*$DB158:$DM158))),2))</f>
        <v/>
      </c>
      <c r="AY158">
        <f>IF(AM158&lt;=0,0,ROUND(CU158+MIN(DG158,MAX(0,$DN158-SUMPRODUCT((($BR158:$CC158&gt;BW158)+($BR158:$CC158=BW158)*($AT$2:$BE$2&lt;AY$2))*$DB158:$DM158))),2))</f>
        <v/>
      </c>
      <c r="AZ158">
        <f>IF(AN158&lt;=0,0,ROUND(CV158+MIN(DH158,MAX(0,$DN158-SUMPRODUCT((($BR158:$CC158&gt;BX158)+($BR158:$CC158=BX158)*($AT$2:$BE$2&lt;AZ$2))*$DB158:$DM158))),2))</f>
        <v/>
      </c>
      <c r="BA158">
        <f>IF(AO158&lt;=0,0,ROUND(CW158+MIN(DI158,MAX(0,$DN158-SUMPRODUCT((($BR158:$CC158&gt;BY158)+($BR158:$CC158=BY158)*($AT$2:$BE$2&lt;BA$2))*$DB158:$DM158))),2))</f>
        <v/>
      </c>
      <c r="BB158">
        <f>IF(AP158&lt;=0,0,ROUND(CX158+MIN(DJ158,MAX(0,$DN158-SUMPRODUCT((($BR158:$CC158&gt;BZ158)+($BR158:$CC158=BZ158)*($AT$2:$BE$2&lt;BB$2))*$DB158:$DM158))),2))</f>
        <v/>
      </c>
      <c r="BC158">
        <f>IF(AQ158&lt;=0,0,ROUND(CY158+MIN(DK158,MAX(0,$DN158-SUMPRODUCT((($BR158:$CC158&gt;CA158)+($BR158:$CC158=CA158)*($AT$2:$BE$2&lt;BC$2))*$DB158:$DM158))),2))</f>
        <v/>
      </c>
      <c r="BD158">
        <f>IF(AR158&lt;=0,0,ROUND(CZ158+MIN(DL158,MAX(0,$DN158-SUMPRODUCT((($BR158:$CC158&gt;CB158)+($BR158:$CC158=CB158)*($AT$2:$BE$2&lt;BD$2))*$DB158:$DM158))),2))</f>
        <v/>
      </c>
      <c r="BE158">
        <f>IF(AS158&lt;=0,0,ROUND(DA158+MIN(DM158,MAX(0,$DN158-SUMPRODUCT((($BR158:$CC158&gt;CC158)+($BR158:$CC158=CC158)*($AT$2:$BE$2&lt;BE$2))*$DB158:$DM158))),2))</f>
        <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c r="BR158">
        <f>ROUND(IF($A158&lt;=Debts!$M$5,Debts!$X$5,Debts!$Y$5)*100000,0)*1000000+ROUND(Debts!$Y$5*100000,0)</f>
        <v/>
      </c>
      <c r="BS158">
        <f>ROUND(IF($A158&lt;=Debts!$M$6,Debts!$X$6,Debts!$Y$6)*100000,0)*1000000+ROUND(Debts!$Y$6*100000,0)</f>
        <v/>
      </c>
      <c r="BT158">
        <f>ROUND(IF($A158&lt;=Debts!$M$7,Debts!$X$7,Debts!$Y$7)*100000,0)*1000000+ROUND(Debts!$Y$7*100000,0)</f>
        <v/>
      </c>
      <c r="BU158">
        <f>ROUND(IF($A158&lt;=Debts!$M$8,Debts!$X$8,Debts!$Y$8)*100000,0)*1000000+ROUND(Debts!$Y$8*100000,0)</f>
        <v/>
      </c>
      <c r="BV158">
        <f>ROUND(IF($A158&lt;=Debts!$M$9,Debts!$X$9,Debts!$Y$9)*100000,0)*1000000+ROUND(Debts!$Y$9*100000,0)</f>
        <v/>
      </c>
      <c r="BW158">
        <f>ROUND(IF($A158&lt;=Debts!$M$10,Debts!$X$10,Debts!$Y$10)*100000,0)*1000000+ROUND(Debts!$Y$10*100000,0)</f>
        <v/>
      </c>
      <c r="BX158">
        <f>ROUND(IF($A158&lt;=Debts!$M$11,Debts!$X$11,Debts!$Y$11)*100000,0)*1000000+ROUND(Debts!$Y$11*100000,0)</f>
        <v/>
      </c>
      <c r="BY158">
        <f>ROUND(IF($A158&lt;=Debts!$M$12,Debts!$X$12,Debts!$Y$12)*100000,0)*1000000+ROUND(Debts!$Y$12*100000,0)</f>
        <v/>
      </c>
      <c r="BZ158">
        <f>ROUND(IF($A158&lt;=Debts!$M$13,Debts!$X$13,Debts!$Y$13)*100000,0)*1000000+ROUND(Debts!$Y$13*100000,0)</f>
        <v/>
      </c>
      <c r="CA158">
        <f>ROUND(IF($A158&lt;=Debts!$M$14,Debts!$X$14,Debts!$Y$14)*100000,0)*1000000+ROUND(Debts!$Y$14*100000,0)</f>
        <v/>
      </c>
      <c r="CB158">
        <f>ROUND(IF($A158&lt;=Debts!$M$15,Debts!$X$15,Debts!$Y$15)*100000,0)*1000000+ROUND(Debts!$Y$15*100000,0)</f>
        <v/>
      </c>
      <c r="CC158">
        <f>ROUND(IF($A158&lt;=Debts!$M$16,Debts!$X$16,Debts!$Y$16)*100000,0)*1000000+ROUND(Debts!$Y$16*100000,0)</f>
        <v/>
      </c>
      <c r="CD158">
        <f>IF(OR(AH158&lt;=0,Debts!$AC$5=0,$A158&gt;Debts!$M$5),0,MIN(AH158,MAX(0,ROUNDUP(IF(Debts!$X$5=0,(BF157+J158)/(Debts!$M$5-$A158+1),BF157*(Debts!$X$5/12)/(1-(1+Debts!$X$5/12)^(-(Debts!$M$5-$A158+1)))),2)-V158)))</f>
        <v/>
      </c>
      <c r="CE158">
        <f>IF(OR(AI158&lt;=0,Debts!$AC$6=0,$A158&gt;Debts!$M$6),0,MIN(AI158,MAX(0,ROUNDUP(IF(Debts!$X$6=0,(BG157+K158)/(Debts!$M$6-$A158+1),BG157*(Debts!$X$6/12)/(1-(1+Debts!$X$6/12)^(-(Debts!$M$6-$A158+1)))),2)-W158)))</f>
        <v/>
      </c>
      <c r="CF158">
        <f>IF(OR(AJ158&lt;=0,Debts!$AC$7=0,$A158&gt;Debts!$M$7),0,MIN(AJ158,MAX(0,ROUNDUP(IF(Debts!$X$7=0,(BH157+L158)/(Debts!$M$7-$A158+1),BH157*(Debts!$X$7/12)/(1-(1+Debts!$X$7/12)^(-(Debts!$M$7-$A158+1)))),2)-X158)))</f>
        <v/>
      </c>
      <c r="CG158">
        <f>IF(OR(AK158&lt;=0,Debts!$AC$8=0,$A158&gt;Debts!$M$8),0,MIN(AK158,MAX(0,ROUNDUP(IF(Debts!$X$8=0,(BI157+M158)/(Debts!$M$8-$A158+1),BI157*(Debts!$X$8/12)/(1-(1+Debts!$X$8/12)^(-(Debts!$M$8-$A158+1)))),2)-Y158)))</f>
        <v/>
      </c>
      <c r="CH158">
        <f>IF(OR(AL158&lt;=0,Debts!$AC$9=0,$A158&gt;Debts!$M$9),0,MIN(AL158,MAX(0,ROUNDUP(IF(Debts!$X$9=0,(BJ157+N158)/(Debts!$M$9-$A158+1),BJ157*(Debts!$X$9/12)/(1-(1+Debts!$X$9/12)^(-(Debts!$M$9-$A158+1)))),2)-Z158)))</f>
        <v/>
      </c>
      <c r="CI158">
        <f>IF(OR(AM158&lt;=0,Debts!$AC$10=0,$A158&gt;Debts!$M$10),0,MIN(AM158,MAX(0,ROUNDUP(IF(Debts!$X$10=0,(BK157+O158)/(Debts!$M$10-$A158+1),BK157*(Debts!$X$10/12)/(1-(1+Debts!$X$10/12)^(-(Debts!$M$10-$A158+1)))),2)-AA158)))</f>
        <v/>
      </c>
      <c r="CJ158">
        <f>IF(OR(AN158&lt;=0,Debts!$AC$11=0,$A158&gt;Debts!$M$11),0,MIN(AN158,MAX(0,ROUNDUP(IF(Debts!$X$11=0,(BL157+P158)/(Debts!$M$11-$A158+1),BL157*(Debts!$X$11/12)/(1-(1+Debts!$X$11/12)^(-(Debts!$M$11-$A158+1)))),2)-AB158)))</f>
        <v/>
      </c>
      <c r="CK158">
        <f>IF(OR(AO158&lt;=0,Debts!$AC$12=0,$A158&gt;Debts!$M$12),0,MIN(AO158,MAX(0,ROUNDUP(IF(Debts!$X$12=0,(BM157+Q158)/(Debts!$M$12-$A158+1),BM157*(Debts!$X$12/12)/(1-(1+Debts!$X$12/12)^(-(Debts!$M$12-$A158+1)))),2)-AC158)))</f>
        <v/>
      </c>
      <c r="CL158">
        <f>IF(OR(AP158&lt;=0,Debts!$AC$13=0,$A158&gt;Debts!$M$13),0,MIN(AP158,MAX(0,ROUNDUP(IF(Debts!$X$13=0,(BN157+R158)/(Debts!$M$13-$A158+1),BN157*(Debts!$X$13/12)/(1-(1+Debts!$X$13/12)^(-(Debts!$M$13-$A158+1)))),2)-AD158)))</f>
        <v/>
      </c>
      <c r="CM158">
        <f>IF(OR(AQ158&lt;=0,Debts!$AC$14=0,$A158&gt;Debts!$M$14),0,MIN(AQ158,MAX(0,ROUNDUP(IF(Debts!$X$14=0,(BO157+S158)/(Debts!$M$14-$A158+1),BO157*(Debts!$X$14/12)/(1-(1+Debts!$X$14/12)^(-(Debts!$M$14-$A158+1)))),2)-AE158)))</f>
        <v/>
      </c>
      <c r="CN158">
        <f>IF(OR(AR158&lt;=0,Debts!$AC$15=0,$A158&gt;Debts!$M$15),0,MIN(AR158,MAX(0,ROUNDUP(IF(Debts!$X$15=0,(BP157+T158)/(Debts!$M$15-$A158+1),BP157*(Debts!$X$15/12)/(1-(1+Debts!$X$15/12)^(-(Debts!$M$15-$A158+1)))),2)-AF158)))</f>
        <v/>
      </c>
      <c r="CO158">
        <f>IF(OR(AS158&lt;=0,Debts!$AC$16=0,$A158&gt;Debts!$M$16),0,MIN(AS158,MAX(0,ROUNDUP(IF(Debts!$X$16=0,(BQ157+U158)/(Debts!$M$16-$A158+1),BQ157*(Debts!$X$16/12)/(1-(1+Debts!$X$16/12)^(-(Debts!$M$16-$A158+1)))),2)-AG158)))</f>
        <v/>
      </c>
      <c r="CP158">
        <f>IF(CD158&lt;=0,0,ROUND(MIN(CD158,MAX(0,$F158-SUMPRODUCT(($AT$3:$BE$3&lt;AT$3)*$CD158:$CO158))),2))</f>
        <v/>
      </c>
      <c r="CQ158">
        <f>IF(CE158&lt;=0,0,ROUND(MIN(CE158,MAX(0,$F158-SUMPRODUCT(($AT$3:$BE$3&lt;AU$3)*$CD158:$CO158))),2))</f>
        <v/>
      </c>
      <c r="CR158">
        <f>IF(CF158&lt;=0,0,ROUND(MIN(CF158,MAX(0,$F158-SUMPRODUCT(($AT$3:$BE$3&lt;AV$3)*$CD158:$CO158))),2))</f>
        <v/>
      </c>
      <c r="CS158">
        <f>IF(CG158&lt;=0,0,ROUND(MIN(CG158,MAX(0,$F158-SUMPRODUCT(($AT$3:$BE$3&lt;AW$3)*$CD158:$CO158))),2))</f>
        <v/>
      </c>
      <c r="CT158">
        <f>IF(CH158&lt;=0,0,ROUND(MIN(CH158,MAX(0,$F158-SUMPRODUCT(($AT$3:$BE$3&lt;AX$3)*$CD158:$CO158))),2))</f>
        <v/>
      </c>
      <c r="CU158">
        <f>IF(CI158&lt;=0,0,ROUND(MIN(CI158,MAX(0,$F158-SUMPRODUCT(($AT$3:$BE$3&lt;AY$3)*$CD158:$CO158))),2))</f>
        <v/>
      </c>
      <c r="CV158">
        <f>IF(CJ158&lt;=0,0,ROUND(MIN(CJ158,MAX(0,$F158-SUMPRODUCT(($AT$3:$BE$3&lt;AZ$3)*$CD158:$CO158))),2))</f>
        <v/>
      </c>
      <c r="CW158">
        <f>IF(CK158&lt;=0,0,ROUND(MIN(CK158,MAX(0,$F158-SUMPRODUCT(($AT$3:$BE$3&lt;BA$3)*$CD158:$CO158))),2))</f>
        <v/>
      </c>
      <c r="CX158">
        <f>IF(CL158&lt;=0,0,ROUND(MIN(CL158,MAX(0,$F158-SUMPRODUCT(($AT$3:$BE$3&lt;BB$3)*$CD158:$CO158))),2))</f>
        <v/>
      </c>
      <c r="CY158">
        <f>IF(CM158&lt;=0,0,ROUND(MIN(CM158,MAX(0,$F158-SUMPRODUCT(($AT$3:$BE$3&lt;BC$3)*$CD158:$CO158))),2))</f>
        <v/>
      </c>
      <c r="CZ158">
        <f>IF(CN158&lt;=0,0,ROUND(MIN(CN158,MAX(0,$F158-SUMPRODUCT(($AT$3:$BE$3&lt;BD$3)*$CD158:$CO158))),2))</f>
        <v/>
      </c>
      <c r="DA158">
        <f>IF(CO158&lt;=0,0,ROUND(MIN(CO158,MAX(0,$F158-SUMPRODUCT(($AT$3:$BE$3&lt;BE$3)*$CD158:$CO158))),2))</f>
        <v/>
      </c>
      <c r="DB158">
        <f>ROUND(AH158-CP158,2)</f>
        <v/>
      </c>
      <c r="DC158">
        <f>ROUND(AI158-CQ158,2)</f>
        <v/>
      </c>
      <c r="DD158">
        <f>ROUND(AJ158-CR158,2)</f>
        <v/>
      </c>
      <c r="DE158">
        <f>ROUND(AK158-CS158,2)</f>
        <v/>
      </c>
      <c r="DF158">
        <f>ROUND(AL158-CT158,2)</f>
        <v/>
      </c>
      <c r="DG158">
        <f>ROUND(AM158-CU158,2)</f>
        <v/>
      </c>
      <c r="DH158">
        <f>ROUND(AN158-CV158,2)</f>
        <v/>
      </c>
      <c r="DI158">
        <f>ROUND(AO158-CW158,2)</f>
        <v/>
      </c>
      <c r="DJ158">
        <f>ROUND(AP158-CX158,2)</f>
        <v/>
      </c>
      <c r="DK158">
        <f>ROUND(AQ158-CY158,2)</f>
        <v/>
      </c>
      <c r="DL158">
        <f>ROUND(AR158-CZ158,2)</f>
        <v/>
      </c>
      <c r="DM158">
        <f>ROUND(AS158-DA158,2)</f>
        <v/>
      </c>
      <c r="DN158">
        <f>MAX(0,ROUND($F158-SUM(CP158:DA158),2))</f>
        <v/>
      </c>
    </row>
    <row r="159">
      <c r="A159" t="n">
        <v>154</v>
      </c>
      <c r="B159" s="29">
        <f>Months!B159</f>
        <v/>
      </c>
      <c r="C159">
        <f>Months!C159</f>
        <v/>
      </c>
      <c r="D159">
        <f>Months!D159</f>
        <v/>
      </c>
      <c r="E159">
        <f>SUM(V159:AG159)</f>
        <v/>
      </c>
      <c r="F159">
        <f>MAX(0,ROUND(C159+D159-E159,2))</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f>IF(AH159&lt;=0,0,ROUND(CP159+MIN(DB159,MAX(0,$DN159-SUMPRODUCT((($BR159:$CC159&gt;BR159)+($BR159:$CC159=BR159)*($AT$2:$BE$2&lt;AT$2))*$DB159:$DM159))),2))</f>
        <v/>
      </c>
      <c r="AU159">
        <f>IF(AI159&lt;=0,0,ROUND(CQ159+MIN(DC159,MAX(0,$DN159-SUMPRODUCT((($BR159:$CC159&gt;BS159)+($BR159:$CC159=BS159)*($AT$2:$BE$2&lt;AU$2))*$DB159:$DM159))),2))</f>
        <v/>
      </c>
      <c r="AV159">
        <f>IF(AJ159&lt;=0,0,ROUND(CR159+MIN(DD159,MAX(0,$DN159-SUMPRODUCT((($BR159:$CC159&gt;BT159)+($BR159:$CC159=BT159)*($AT$2:$BE$2&lt;AV$2))*$DB159:$DM159))),2))</f>
        <v/>
      </c>
      <c r="AW159">
        <f>IF(AK159&lt;=0,0,ROUND(CS159+MIN(DE159,MAX(0,$DN159-SUMPRODUCT((($BR159:$CC159&gt;BU159)+($BR159:$CC159=BU159)*($AT$2:$BE$2&lt;AW$2))*$DB159:$DM159))),2))</f>
        <v/>
      </c>
      <c r="AX159">
        <f>IF(AL159&lt;=0,0,ROUND(CT159+MIN(DF159,MAX(0,$DN159-SUMPRODUCT((($BR159:$CC159&gt;BV159)+($BR159:$CC159=BV159)*($AT$2:$BE$2&lt;AX$2))*$DB159:$DM159))),2))</f>
        <v/>
      </c>
      <c r="AY159">
        <f>IF(AM159&lt;=0,0,ROUND(CU159+MIN(DG159,MAX(0,$DN159-SUMPRODUCT((($BR159:$CC159&gt;BW159)+($BR159:$CC159=BW159)*($AT$2:$BE$2&lt;AY$2))*$DB159:$DM159))),2))</f>
        <v/>
      </c>
      <c r="AZ159">
        <f>IF(AN159&lt;=0,0,ROUND(CV159+MIN(DH159,MAX(0,$DN159-SUMPRODUCT((($BR159:$CC159&gt;BX159)+($BR159:$CC159=BX159)*($AT$2:$BE$2&lt;AZ$2))*$DB159:$DM159))),2))</f>
        <v/>
      </c>
      <c r="BA159">
        <f>IF(AO159&lt;=0,0,ROUND(CW159+MIN(DI159,MAX(0,$DN159-SUMPRODUCT((($BR159:$CC159&gt;BY159)+($BR159:$CC159=BY159)*($AT$2:$BE$2&lt;BA$2))*$DB159:$DM159))),2))</f>
        <v/>
      </c>
      <c r="BB159">
        <f>IF(AP159&lt;=0,0,ROUND(CX159+MIN(DJ159,MAX(0,$DN159-SUMPRODUCT((($BR159:$CC159&gt;BZ159)+($BR159:$CC159=BZ159)*($AT$2:$BE$2&lt;BB$2))*$DB159:$DM159))),2))</f>
        <v/>
      </c>
      <c r="BC159">
        <f>IF(AQ159&lt;=0,0,ROUND(CY159+MIN(DK159,MAX(0,$DN159-SUMPRODUCT((($BR159:$CC159&gt;CA159)+($BR159:$CC159=CA159)*($AT$2:$BE$2&lt;BC$2))*$DB159:$DM159))),2))</f>
        <v/>
      </c>
      <c r="BD159">
        <f>IF(AR159&lt;=0,0,ROUND(CZ159+MIN(DL159,MAX(0,$DN159-SUMPRODUCT((($BR159:$CC159&gt;CB159)+($BR159:$CC159=CB159)*($AT$2:$BE$2&lt;BD$2))*$DB159:$DM159))),2))</f>
        <v/>
      </c>
      <c r="BE159">
        <f>IF(AS159&lt;=0,0,ROUND(DA159+MIN(DM159,MAX(0,$DN159-SUMPRODUCT((($BR159:$CC159&gt;CC159)+($BR159:$CC159=CC159)*($AT$2:$BE$2&lt;BE$2))*$DB159:$DM159))),2))</f>
        <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c r="BR159">
        <f>ROUND(IF($A159&lt;=Debts!$M$5,Debts!$X$5,Debts!$Y$5)*100000,0)*1000000+ROUND(Debts!$Y$5*100000,0)</f>
        <v/>
      </c>
      <c r="BS159">
        <f>ROUND(IF($A159&lt;=Debts!$M$6,Debts!$X$6,Debts!$Y$6)*100000,0)*1000000+ROUND(Debts!$Y$6*100000,0)</f>
        <v/>
      </c>
      <c r="BT159">
        <f>ROUND(IF($A159&lt;=Debts!$M$7,Debts!$X$7,Debts!$Y$7)*100000,0)*1000000+ROUND(Debts!$Y$7*100000,0)</f>
        <v/>
      </c>
      <c r="BU159">
        <f>ROUND(IF($A159&lt;=Debts!$M$8,Debts!$X$8,Debts!$Y$8)*100000,0)*1000000+ROUND(Debts!$Y$8*100000,0)</f>
        <v/>
      </c>
      <c r="BV159">
        <f>ROUND(IF($A159&lt;=Debts!$M$9,Debts!$X$9,Debts!$Y$9)*100000,0)*1000000+ROUND(Debts!$Y$9*100000,0)</f>
        <v/>
      </c>
      <c r="BW159">
        <f>ROUND(IF($A159&lt;=Debts!$M$10,Debts!$X$10,Debts!$Y$10)*100000,0)*1000000+ROUND(Debts!$Y$10*100000,0)</f>
        <v/>
      </c>
      <c r="BX159">
        <f>ROUND(IF($A159&lt;=Debts!$M$11,Debts!$X$11,Debts!$Y$11)*100000,0)*1000000+ROUND(Debts!$Y$11*100000,0)</f>
        <v/>
      </c>
      <c r="BY159">
        <f>ROUND(IF($A159&lt;=Debts!$M$12,Debts!$X$12,Debts!$Y$12)*100000,0)*1000000+ROUND(Debts!$Y$12*100000,0)</f>
        <v/>
      </c>
      <c r="BZ159">
        <f>ROUND(IF($A159&lt;=Debts!$M$13,Debts!$X$13,Debts!$Y$13)*100000,0)*1000000+ROUND(Debts!$Y$13*100000,0)</f>
        <v/>
      </c>
      <c r="CA159">
        <f>ROUND(IF($A159&lt;=Debts!$M$14,Debts!$X$14,Debts!$Y$14)*100000,0)*1000000+ROUND(Debts!$Y$14*100000,0)</f>
        <v/>
      </c>
      <c r="CB159">
        <f>ROUND(IF($A159&lt;=Debts!$M$15,Debts!$X$15,Debts!$Y$15)*100000,0)*1000000+ROUND(Debts!$Y$15*100000,0)</f>
        <v/>
      </c>
      <c r="CC159">
        <f>ROUND(IF($A159&lt;=Debts!$M$16,Debts!$X$16,Debts!$Y$16)*100000,0)*1000000+ROUND(Debts!$Y$16*100000,0)</f>
        <v/>
      </c>
      <c r="CD159">
        <f>IF(OR(AH159&lt;=0,Debts!$AC$5=0,$A159&gt;Debts!$M$5),0,MIN(AH159,MAX(0,ROUNDUP(IF(Debts!$X$5=0,(BF158+J159)/(Debts!$M$5-$A159+1),BF158*(Debts!$X$5/12)/(1-(1+Debts!$X$5/12)^(-(Debts!$M$5-$A159+1)))),2)-V159)))</f>
        <v/>
      </c>
      <c r="CE159">
        <f>IF(OR(AI159&lt;=0,Debts!$AC$6=0,$A159&gt;Debts!$M$6),0,MIN(AI159,MAX(0,ROUNDUP(IF(Debts!$X$6=0,(BG158+K159)/(Debts!$M$6-$A159+1),BG158*(Debts!$X$6/12)/(1-(1+Debts!$X$6/12)^(-(Debts!$M$6-$A159+1)))),2)-W159)))</f>
        <v/>
      </c>
      <c r="CF159">
        <f>IF(OR(AJ159&lt;=0,Debts!$AC$7=0,$A159&gt;Debts!$M$7),0,MIN(AJ159,MAX(0,ROUNDUP(IF(Debts!$X$7=0,(BH158+L159)/(Debts!$M$7-$A159+1),BH158*(Debts!$X$7/12)/(1-(1+Debts!$X$7/12)^(-(Debts!$M$7-$A159+1)))),2)-X159)))</f>
        <v/>
      </c>
      <c r="CG159">
        <f>IF(OR(AK159&lt;=0,Debts!$AC$8=0,$A159&gt;Debts!$M$8),0,MIN(AK159,MAX(0,ROUNDUP(IF(Debts!$X$8=0,(BI158+M159)/(Debts!$M$8-$A159+1),BI158*(Debts!$X$8/12)/(1-(1+Debts!$X$8/12)^(-(Debts!$M$8-$A159+1)))),2)-Y159)))</f>
        <v/>
      </c>
      <c r="CH159">
        <f>IF(OR(AL159&lt;=0,Debts!$AC$9=0,$A159&gt;Debts!$M$9),0,MIN(AL159,MAX(0,ROUNDUP(IF(Debts!$X$9=0,(BJ158+N159)/(Debts!$M$9-$A159+1),BJ158*(Debts!$X$9/12)/(1-(1+Debts!$X$9/12)^(-(Debts!$M$9-$A159+1)))),2)-Z159)))</f>
        <v/>
      </c>
      <c r="CI159">
        <f>IF(OR(AM159&lt;=0,Debts!$AC$10=0,$A159&gt;Debts!$M$10),0,MIN(AM159,MAX(0,ROUNDUP(IF(Debts!$X$10=0,(BK158+O159)/(Debts!$M$10-$A159+1),BK158*(Debts!$X$10/12)/(1-(1+Debts!$X$10/12)^(-(Debts!$M$10-$A159+1)))),2)-AA159)))</f>
        <v/>
      </c>
      <c r="CJ159">
        <f>IF(OR(AN159&lt;=0,Debts!$AC$11=0,$A159&gt;Debts!$M$11),0,MIN(AN159,MAX(0,ROUNDUP(IF(Debts!$X$11=0,(BL158+P159)/(Debts!$M$11-$A159+1),BL158*(Debts!$X$11/12)/(1-(1+Debts!$X$11/12)^(-(Debts!$M$11-$A159+1)))),2)-AB159)))</f>
        <v/>
      </c>
      <c r="CK159">
        <f>IF(OR(AO159&lt;=0,Debts!$AC$12=0,$A159&gt;Debts!$M$12),0,MIN(AO159,MAX(0,ROUNDUP(IF(Debts!$X$12=0,(BM158+Q159)/(Debts!$M$12-$A159+1),BM158*(Debts!$X$12/12)/(1-(1+Debts!$X$12/12)^(-(Debts!$M$12-$A159+1)))),2)-AC159)))</f>
        <v/>
      </c>
      <c r="CL159">
        <f>IF(OR(AP159&lt;=0,Debts!$AC$13=0,$A159&gt;Debts!$M$13),0,MIN(AP159,MAX(0,ROUNDUP(IF(Debts!$X$13=0,(BN158+R159)/(Debts!$M$13-$A159+1),BN158*(Debts!$X$13/12)/(1-(1+Debts!$X$13/12)^(-(Debts!$M$13-$A159+1)))),2)-AD159)))</f>
        <v/>
      </c>
      <c r="CM159">
        <f>IF(OR(AQ159&lt;=0,Debts!$AC$14=0,$A159&gt;Debts!$M$14),0,MIN(AQ159,MAX(0,ROUNDUP(IF(Debts!$X$14=0,(BO158+S159)/(Debts!$M$14-$A159+1),BO158*(Debts!$X$14/12)/(1-(1+Debts!$X$14/12)^(-(Debts!$M$14-$A159+1)))),2)-AE159)))</f>
        <v/>
      </c>
      <c r="CN159">
        <f>IF(OR(AR159&lt;=0,Debts!$AC$15=0,$A159&gt;Debts!$M$15),0,MIN(AR159,MAX(0,ROUNDUP(IF(Debts!$X$15=0,(BP158+T159)/(Debts!$M$15-$A159+1),BP158*(Debts!$X$15/12)/(1-(1+Debts!$X$15/12)^(-(Debts!$M$15-$A159+1)))),2)-AF159)))</f>
        <v/>
      </c>
      <c r="CO159">
        <f>IF(OR(AS159&lt;=0,Debts!$AC$16=0,$A159&gt;Debts!$M$16),0,MIN(AS159,MAX(0,ROUNDUP(IF(Debts!$X$16=0,(BQ158+U159)/(Debts!$M$16-$A159+1),BQ158*(Debts!$X$16/12)/(1-(1+Debts!$X$16/12)^(-(Debts!$M$16-$A159+1)))),2)-AG159)))</f>
        <v/>
      </c>
      <c r="CP159">
        <f>IF(CD159&lt;=0,0,ROUND(MIN(CD159,MAX(0,$F159-SUMPRODUCT(($AT$3:$BE$3&lt;AT$3)*$CD159:$CO159))),2))</f>
        <v/>
      </c>
      <c r="CQ159">
        <f>IF(CE159&lt;=0,0,ROUND(MIN(CE159,MAX(0,$F159-SUMPRODUCT(($AT$3:$BE$3&lt;AU$3)*$CD159:$CO159))),2))</f>
        <v/>
      </c>
      <c r="CR159">
        <f>IF(CF159&lt;=0,0,ROUND(MIN(CF159,MAX(0,$F159-SUMPRODUCT(($AT$3:$BE$3&lt;AV$3)*$CD159:$CO159))),2))</f>
        <v/>
      </c>
      <c r="CS159">
        <f>IF(CG159&lt;=0,0,ROUND(MIN(CG159,MAX(0,$F159-SUMPRODUCT(($AT$3:$BE$3&lt;AW$3)*$CD159:$CO159))),2))</f>
        <v/>
      </c>
      <c r="CT159">
        <f>IF(CH159&lt;=0,0,ROUND(MIN(CH159,MAX(0,$F159-SUMPRODUCT(($AT$3:$BE$3&lt;AX$3)*$CD159:$CO159))),2))</f>
        <v/>
      </c>
      <c r="CU159">
        <f>IF(CI159&lt;=0,0,ROUND(MIN(CI159,MAX(0,$F159-SUMPRODUCT(($AT$3:$BE$3&lt;AY$3)*$CD159:$CO159))),2))</f>
        <v/>
      </c>
      <c r="CV159">
        <f>IF(CJ159&lt;=0,0,ROUND(MIN(CJ159,MAX(0,$F159-SUMPRODUCT(($AT$3:$BE$3&lt;AZ$3)*$CD159:$CO159))),2))</f>
        <v/>
      </c>
      <c r="CW159">
        <f>IF(CK159&lt;=0,0,ROUND(MIN(CK159,MAX(0,$F159-SUMPRODUCT(($AT$3:$BE$3&lt;BA$3)*$CD159:$CO159))),2))</f>
        <v/>
      </c>
      <c r="CX159">
        <f>IF(CL159&lt;=0,0,ROUND(MIN(CL159,MAX(0,$F159-SUMPRODUCT(($AT$3:$BE$3&lt;BB$3)*$CD159:$CO159))),2))</f>
        <v/>
      </c>
      <c r="CY159">
        <f>IF(CM159&lt;=0,0,ROUND(MIN(CM159,MAX(0,$F159-SUMPRODUCT(($AT$3:$BE$3&lt;BC$3)*$CD159:$CO159))),2))</f>
        <v/>
      </c>
      <c r="CZ159">
        <f>IF(CN159&lt;=0,0,ROUND(MIN(CN159,MAX(0,$F159-SUMPRODUCT(($AT$3:$BE$3&lt;BD$3)*$CD159:$CO159))),2))</f>
        <v/>
      </c>
      <c r="DA159">
        <f>IF(CO159&lt;=0,0,ROUND(MIN(CO159,MAX(0,$F159-SUMPRODUCT(($AT$3:$BE$3&lt;BE$3)*$CD159:$CO159))),2))</f>
        <v/>
      </c>
      <c r="DB159">
        <f>ROUND(AH159-CP159,2)</f>
        <v/>
      </c>
      <c r="DC159">
        <f>ROUND(AI159-CQ159,2)</f>
        <v/>
      </c>
      <c r="DD159">
        <f>ROUND(AJ159-CR159,2)</f>
        <v/>
      </c>
      <c r="DE159">
        <f>ROUND(AK159-CS159,2)</f>
        <v/>
      </c>
      <c r="DF159">
        <f>ROUND(AL159-CT159,2)</f>
        <v/>
      </c>
      <c r="DG159">
        <f>ROUND(AM159-CU159,2)</f>
        <v/>
      </c>
      <c r="DH159">
        <f>ROUND(AN159-CV159,2)</f>
        <v/>
      </c>
      <c r="DI159">
        <f>ROUND(AO159-CW159,2)</f>
        <v/>
      </c>
      <c r="DJ159">
        <f>ROUND(AP159-CX159,2)</f>
        <v/>
      </c>
      <c r="DK159">
        <f>ROUND(AQ159-CY159,2)</f>
        <v/>
      </c>
      <c r="DL159">
        <f>ROUND(AR159-CZ159,2)</f>
        <v/>
      </c>
      <c r="DM159">
        <f>ROUND(AS159-DA159,2)</f>
        <v/>
      </c>
      <c r="DN159">
        <f>MAX(0,ROUND($F159-SUM(CP159:DA159),2))</f>
        <v/>
      </c>
    </row>
    <row r="160">
      <c r="A160" t="n">
        <v>155</v>
      </c>
      <c r="B160" s="29">
        <f>Months!B160</f>
        <v/>
      </c>
      <c r="C160">
        <f>Months!C160</f>
        <v/>
      </c>
      <c r="D160">
        <f>Months!D160</f>
        <v/>
      </c>
      <c r="E160">
        <f>SUM(V160:AG160)</f>
        <v/>
      </c>
      <c r="F160">
        <f>MAX(0,ROUND(C160+D160-E160,2))</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f>IF(AH160&lt;=0,0,ROUND(CP160+MIN(DB160,MAX(0,$DN160-SUMPRODUCT((($BR160:$CC160&gt;BR160)+($BR160:$CC160=BR160)*($AT$2:$BE$2&lt;AT$2))*$DB160:$DM160))),2))</f>
        <v/>
      </c>
      <c r="AU160">
        <f>IF(AI160&lt;=0,0,ROUND(CQ160+MIN(DC160,MAX(0,$DN160-SUMPRODUCT((($BR160:$CC160&gt;BS160)+($BR160:$CC160=BS160)*($AT$2:$BE$2&lt;AU$2))*$DB160:$DM160))),2))</f>
        <v/>
      </c>
      <c r="AV160">
        <f>IF(AJ160&lt;=0,0,ROUND(CR160+MIN(DD160,MAX(0,$DN160-SUMPRODUCT((($BR160:$CC160&gt;BT160)+($BR160:$CC160=BT160)*($AT$2:$BE$2&lt;AV$2))*$DB160:$DM160))),2))</f>
        <v/>
      </c>
      <c r="AW160">
        <f>IF(AK160&lt;=0,0,ROUND(CS160+MIN(DE160,MAX(0,$DN160-SUMPRODUCT((($BR160:$CC160&gt;BU160)+($BR160:$CC160=BU160)*($AT$2:$BE$2&lt;AW$2))*$DB160:$DM160))),2))</f>
        <v/>
      </c>
      <c r="AX160">
        <f>IF(AL160&lt;=0,0,ROUND(CT160+MIN(DF160,MAX(0,$DN160-SUMPRODUCT((($BR160:$CC160&gt;BV160)+($BR160:$CC160=BV160)*($AT$2:$BE$2&lt;AX$2))*$DB160:$DM160))),2))</f>
        <v/>
      </c>
      <c r="AY160">
        <f>IF(AM160&lt;=0,0,ROUND(CU160+MIN(DG160,MAX(0,$DN160-SUMPRODUCT((($BR160:$CC160&gt;BW160)+($BR160:$CC160=BW160)*($AT$2:$BE$2&lt;AY$2))*$DB160:$DM160))),2))</f>
        <v/>
      </c>
      <c r="AZ160">
        <f>IF(AN160&lt;=0,0,ROUND(CV160+MIN(DH160,MAX(0,$DN160-SUMPRODUCT((($BR160:$CC160&gt;BX160)+($BR160:$CC160=BX160)*($AT$2:$BE$2&lt;AZ$2))*$DB160:$DM160))),2))</f>
        <v/>
      </c>
      <c r="BA160">
        <f>IF(AO160&lt;=0,0,ROUND(CW160+MIN(DI160,MAX(0,$DN160-SUMPRODUCT((($BR160:$CC160&gt;BY160)+($BR160:$CC160=BY160)*($AT$2:$BE$2&lt;BA$2))*$DB160:$DM160))),2))</f>
        <v/>
      </c>
      <c r="BB160">
        <f>IF(AP160&lt;=0,0,ROUND(CX160+MIN(DJ160,MAX(0,$DN160-SUMPRODUCT((($BR160:$CC160&gt;BZ160)+($BR160:$CC160=BZ160)*($AT$2:$BE$2&lt;BB$2))*$DB160:$DM160))),2))</f>
        <v/>
      </c>
      <c r="BC160">
        <f>IF(AQ160&lt;=0,0,ROUND(CY160+MIN(DK160,MAX(0,$DN160-SUMPRODUCT((($BR160:$CC160&gt;CA160)+($BR160:$CC160=CA160)*($AT$2:$BE$2&lt;BC$2))*$DB160:$DM160))),2))</f>
        <v/>
      </c>
      <c r="BD160">
        <f>IF(AR160&lt;=0,0,ROUND(CZ160+MIN(DL160,MAX(0,$DN160-SUMPRODUCT((($BR160:$CC160&gt;CB160)+($BR160:$CC160=CB160)*($AT$2:$BE$2&lt;BD$2))*$DB160:$DM160))),2))</f>
        <v/>
      </c>
      <c r="BE160">
        <f>IF(AS160&lt;=0,0,ROUND(DA160+MIN(DM160,MAX(0,$DN160-SUMPRODUCT((($BR160:$CC160&gt;CC160)+($BR160:$CC160=CC160)*($AT$2:$BE$2&lt;BE$2))*$DB160:$DM160))),2))</f>
        <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c r="BR160">
        <f>ROUND(IF($A160&lt;=Debts!$M$5,Debts!$X$5,Debts!$Y$5)*100000,0)*1000000+ROUND(Debts!$Y$5*100000,0)</f>
        <v/>
      </c>
      <c r="BS160">
        <f>ROUND(IF($A160&lt;=Debts!$M$6,Debts!$X$6,Debts!$Y$6)*100000,0)*1000000+ROUND(Debts!$Y$6*100000,0)</f>
        <v/>
      </c>
      <c r="BT160">
        <f>ROUND(IF($A160&lt;=Debts!$M$7,Debts!$X$7,Debts!$Y$7)*100000,0)*1000000+ROUND(Debts!$Y$7*100000,0)</f>
        <v/>
      </c>
      <c r="BU160">
        <f>ROUND(IF($A160&lt;=Debts!$M$8,Debts!$X$8,Debts!$Y$8)*100000,0)*1000000+ROUND(Debts!$Y$8*100000,0)</f>
        <v/>
      </c>
      <c r="BV160">
        <f>ROUND(IF($A160&lt;=Debts!$M$9,Debts!$X$9,Debts!$Y$9)*100000,0)*1000000+ROUND(Debts!$Y$9*100000,0)</f>
        <v/>
      </c>
      <c r="BW160">
        <f>ROUND(IF($A160&lt;=Debts!$M$10,Debts!$X$10,Debts!$Y$10)*100000,0)*1000000+ROUND(Debts!$Y$10*100000,0)</f>
        <v/>
      </c>
      <c r="BX160">
        <f>ROUND(IF($A160&lt;=Debts!$M$11,Debts!$X$11,Debts!$Y$11)*100000,0)*1000000+ROUND(Debts!$Y$11*100000,0)</f>
        <v/>
      </c>
      <c r="BY160">
        <f>ROUND(IF($A160&lt;=Debts!$M$12,Debts!$X$12,Debts!$Y$12)*100000,0)*1000000+ROUND(Debts!$Y$12*100000,0)</f>
        <v/>
      </c>
      <c r="BZ160">
        <f>ROUND(IF($A160&lt;=Debts!$M$13,Debts!$X$13,Debts!$Y$13)*100000,0)*1000000+ROUND(Debts!$Y$13*100000,0)</f>
        <v/>
      </c>
      <c r="CA160">
        <f>ROUND(IF($A160&lt;=Debts!$M$14,Debts!$X$14,Debts!$Y$14)*100000,0)*1000000+ROUND(Debts!$Y$14*100000,0)</f>
        <v/>
      </c>
      <c r="CB160">
        <f>ROUND(IF($A160&lt;=Debts!$M$15,Debts!$X$15,Debts!$Y$15)*100000,0)*1000000+ROUND(Debts!$Y$15*100000,0)</f>
        <v/>
      </c>
      <c r="CC160">
        <f>ROUND(IF($A160&lt;=Debts!$M$16,Debts!$X$16,Debts!$Y$16)*100000,0)*1000000+ROUND(Debts!$Y$16*100000,0)</f>
        <v/>
      </c>
      <c r="CD160">
        <f>IF(OR(AH160&lt;=0,Debts!$AC$5=0,$A160&gt;Debts!$M$5),0,MIN(AH160,MAX(0,ROUNDUP(IF(Debts!$X$5=0,(BF159+J160)/(Debts!$M$5-$A160+1),BF159*(Debts!$X$5/12)/(1-(1+Debts!$X$5/12)^(-(Debts!$M$5-$A160+1)))),2)-V160)))</f>
        <v/>
      </c>
      <c r="CE160">
        <f>IF(OR(AI160&lt;=0,Debts!$AC$6=0,$A160&gt;Debts!$M$6),0,MIN(AI160,MAX(0,ROUNDUP(IF(Debts!$X$6=0,(BG159+K160)/(Debts!$M$6-$A160+1),BG159*(Debts!$X$6/12)/(1-(1+Debts!$X$6/12)^(-(Debts!$M$6-$A160+1)))),2)-W160)))</f>
        <v/>
      </c>
      <c r="CF160">
        <f>IF(OR(AJ160&lt;=0,Debts!$AC$7=0,$A160&gt;Debts!$M$7),0,MIN(AJ160,MAX(0,ROUNDUP(IF(Debts!$X$7=0,(BH159+L160)/(Debts!$M$7-$A160+1),BH159*(Debts!$X$7/12)/(1-(1+Debts!$X$7/12)^(-(Debts!$M$7-$A160+1)))),2)-X160)))</f>
        <v/>
      </c>
      <c r="CG160">
        <f>IF(OR(AK160&lt;=0,Debts!$AC$8=0,$A160&gt;Debts!$M$8),0,MIN(AK160,MAX(0,ROUNDUP(IF(Debts!$X$8=0,(BI159+M160)/(Debts!$M$8-$A160+1),BI159*(Debts!$X$8/12)/(1-(1+Debts!$X$8/12)^(-(Debts!$M$8-$A160+1)))),2)-Y160)))</f>
        <v/>
      </c>
      <c r="CH160">
        <f>IF(OR(AL160&lt;=0,Debts!$AC$9=0,$A160&gt;Debts!$M$9),0,MIN(AL160,MAX(0,ROUNDUP(IF(Debts!$X$9=0,(BJ159+N160)/(Debts!$M$9-$A160+1),BJ159*(Debts!$X$9/12)/(1-(1+Debts!$X$9/12)^(-(Debts!$M$9-$A160+1)))),2)-Z160)))</f>
        <v/>
      </c>
      <c r="CI160">
        <f>IF(OR(AM160&lt;=0,Debts!$AC$10=0,$A160&gt;Debts!$M$10),0,MIN(AM160,MAX(0,ROUNDUP(IF(Debts!$X$10=0,(BK159+O160)/(Debts!$M$10-$A160+1),BK159*(Debts!$X$10/12)/(1-(1+Debts!$X$10/12)^(-(Debts!$M$10-$A160+1)))),2)-AA160)))</f>
        <v/>
      </c>
      <c r="CJ160">
        <f>IF(OR(AN160&lt;=0,Debts!$AC$11=0,$A160&gt;Debts!$M$11),0,MIN(AN160,MAX(0,ROUNDUP(IF(Debts!$X$11=0,(BL159+P160)/(Debts!$M$11-$A160+1),BL159*(Debts!$X$11/12)/(1-(1+Debts!$X$11/12)^(-(Debts!$M$11-$A160+1)))),2)-AB160)))</f>
        <v/>
      </c>
      <c r="CK160">
        <f>IF(OR(AO160&lt;=0,Debts!$AC$12=0,$A160&gt;Debts!$M$12),0,MIN(AO160,MAX(0,ROUNDUP(IF(Debts!$X$12=0,(BM159+Q160)/(Debts!$M$12-$A160+1),BM159*(Debts!$X$12/12)/(1-(1+Debts!$X$12/12)^(-(Debts!$M$12-$A160+1)))),2)-AC160)))</f>
        <v/>
      </c>
      <c r="CL160">
        <f>IF(OR(AP160&lt;=0,Debts!$AC$13=0,$A160&gt;Debts!$M$13),0,MIN(AP160,MAX(0,ROUNDUP(IF(Debts!$X$13=0,(BN159+R160)/(Debts!$M$13-$A160+1),BN159*(Debts!$X$13/12)/(1-(1+Debts!$X$13/12)^(-(Debts!$M$13-$A160+1)))),2)-AD160)))</f>
        <v/>
      </c>
      <c r="CM160">
        <f>IF(OR(AQ160&lt;=0,Debts!$AC$14=0,$A160&gt;Debts!$M$14),0,MIN(AQ160,MAX(0,ROUNDUP(IF(Debts!$X$14=0,(BO159+S160)/(Debts!$M$14-$A160+1),BO159*(Debts!$X$14/12)/(1-(1+Debts!$X$14/12)^(-(Debts!$M$14-$A160+1)))),2)-AE160)))</f>
        <v/>
      </c>
      <c r="CN160">
        <f>IF(OR(AR160&lt;=0,Debts!$AC$15=0,$A160&gt;Debts!$M$15),0,MIN(AR160,MAX(0,ROUNDUP(IF(Debts!$X$15=0,(BP159+T160)/(Debts!$M$15-$A160+1),BP159*(Debts!$X$15/12)/(1-(1+Debts!$X$15/12)^(-(Debts!$M$15-$A160+1)))),2)-AF160)))</f>
        <v/>
      </c>
      <c r="CO160">
        <f>IF(OR(AS160&lt;=0,Debts!$AC$16=0,$A160&gt;Debts!$M$16),0,MIN(AS160,MAX(0,ROUNDUP(IF(Debts!$X$16=0,(BQ159+U160)/(Debts!$M$16-$A160+1),BQ159*(Debts!$X$16/12)/(1-(1+Debts!$X$16/12)^(-(Debts!$M$16-$A160+1)))),2)-AG160)))</f>
        <v/>
      </c>
      <c r="CP160">
        <f>IF(CD160&lt;=0,0,ROUND(MIN(CD160,MAX(0,$F160-SUMPRODUCT(($AT$3:$BE$3&lt;AT$3)*$CD160:$CO160))),2))</f>
        <v/>
      </c>
      <c r="CQ160">
        <f>IF(CE160&lt;=0,0,ROUND(MIN(CE160,MAX(0,$F160-SUMPRODUCT(($AT$3:$BE$3&lt;AU$3)*$CD160:$CO160))),2))</f>
        <v/>
      </c>
      <c r="CR160">
        <f>IF(CF160&lt;=0,0,ROUND(MIN(CF160,MAX(0,$F160-SUMPRODUCT(($AT$3:$BE$3&lt;AV$3)*$CD160:$CO160))),2))</f>
        <v/>
      </c>
      <c r="CS160">
        <f>IF(CG160&lt;=0,0,ROUND(MIN(CG160,MAX(0,$F160-SUMPRODUCT(($AT$3:$BE$3&lt;AW$3)*$CD160:$CO160))),2))</f>
        <v/>
      </c>
      <c r="CT160">
        <f>IF(CH160&lt;=0,0,ROUND(MIN(CH160,MAX(0,$F160-SUMPRODUCT(($AT$3:$BE$3&lt;AX$3)*$CD160:$CO160))),2))</f>
        <v/>
      </c>
      <c r="CU160">
        <f>IF(CI160&lt;=0,0,ROUND(MIN(CI160,MAX(0,$F160-SUMPRODUCT(($AT$3:$BE$3&lt;AY$3)*$CD160:$CO160))),2))</f>
        <v/>
      </c>
      <c r="CV160">
        <f>IF(CJ160&lt;=0,0,ROUND(MIN(CJ160,MAX(0,$F160-SUMPRODUCT(($AT$3:$BE$3&lt;AZ$3)*$CD160:$CO160))),2))</f>
        <v/>
      </c>
      <c r="CW160">
        <f>IF(CK160&lt;=0,0,ROUND(MIN(CK160,MAX(0,$F160-SUMPRODUCT(($AT$3:$BE$3&lt;BA$3)*$CD160:$CO160))),2))</f>
        <v/>
      </c>
      <c r="CX160">
        <f>IF(CL160&lt;=0,0,ROUND(MIN(CL160,MAX(0,$F160-SUMPRODUCT(($AT$3:$BE$3&lt;BB$3)*$CD160:$CO160))),2))</f>
        <v/>
      </c>
      <c r="CY160">
        <f>IF(CM160&lt;=0,0,ROUND(MIN(CM160,MAX(0,$F160-SUMPRODUCT(($AT$3:$BE$3&lt;BC$3)*$CD160:$CO160))),2))</f>
        <v/>
      </c>
      <c r="CZ160">
        <f>IF(CN160&lt;=0,0,ROUND(MIN(CN160,MAX(0,$F160-SUMPRODUCT(($AT$3:$BE$3&lt;BD$3)*$CD160:$CO160))),2))</f>
        <v/>
      </c>
      <c r="DA160">
        <f>IF(CO160&lt;=0,0,ROUND(MIN(CO160,MAX(0,$F160-SUMPRODUCT(($AT$3:$BE$3&lt;BE$3)*$CD160:$CO160))),2))</f>
        <v/>
      </c>
      <c r="DB160">
        <f>ROUND(AH160-CP160,2)</f>
        <v/>
      </c>
      <c r="DC160">
        <f>ROUND(AI160-CQ160,2)</f>
        <v/>
      </c>
      <c r="DD160">
        <f>ROUND(AJ160-CR160,2)</f>
        <v/>
      </c>
      <c r="DE160">
        <f>ROUND(AK160-CS160,2)</f>
        <v/>
      </c>
      <c r="DF160">
        <f>ROUND(AL160-CT160,2)</f>
        <v/>
      </c>
      <c r="DG160">
        <f>ROUND(AM160-CU160,2)</f>
        <v/>
      </c>
      <c r="DH160">
        <f>ROUND(AN160-CV160,2)</f>
        <v/>
      </c>
      <c r="DI160">
        <f>ROUND(AO160-CW160,2)</f>
        <v/>
      </c>
      <c r="DJ160">
        <f>ROUND(AP160-CX160,2)</f>
        <v/>
      </c>
      <c r="DK160">
        <f>ROUND(AQ160-CY160,2)</f>
        <v/>
      </c>
      <c r="DL160">
        <f>ROUND(AR160-CZ160,2)</f>
        <v/>
      </c>
      <c r="DM160">
        <f>ROUND(AS160-DA160,2)</f>
        <v/>
      </c>
      <c r="DN160">
        <f>MAX(0,ROUND($F160-SUM(CP160:DA160),2))</f>
        <v/>
      </c>
    </row>
    <row r="161">
      <c r="A161" t="n">
        <v>156</v>
      </c>
      <c r="B161" s="29">
        <f>Months!B161</f>
        <v/>
      </c>
      <c r="C161">
        <f>Months!C161</f>
        <v/>
      </c>
      <c r="D161">
        <f>Months!D161</f>
        <v/>
      </c>
      <c r="E161">
        <f>SUM(V161:AG161)</f>
        <v/>
      </c>
      <c r="F161">
        <f>MAX(0,ROUND(C161+D161-E161,2))</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f>IF(AH161&lt;=0,0,ROUND(CP161+MIN(DB161,MAX(0,$DN161-SUMPRODUCT((($BR161:$CC161&gt;BR161)+($BR161:$CC161=BR161)*($AT$2:$BE$2&lt;AT$2))*$DB161:$DM161))),2))</f>
        <v/>
      </c>
      <c r="AU161">
        <f>IF(AI161&lt;=0,0,ROUND(CQ161+MIN(DC161,MAX(0,$DN161-SUMPRODUCT((($BR161:$CC161&gt;BS161)+($BR161:$CC161=BS161)*($AT$2:$BE$2&lt;AU$2))*$DB161:$DM161))),2))</f>
        <v/>
      </c>
      <c r="AV161">
        <f>IF(AJ161&lt;=0,0,ROUND(CR161+MIN(DD161,MAX(0,$DN161-SUMPRODUCT((($BR161:$CC161&gt;BT161)+($BR161:$CC161=BT161)*($AT$2:$BE$2&lt;AV$2))*$DB161:$DM161))),2))</f>
        <v/>
      </c>
      <c r="AW161">
        <f>IF(AK161&lt;=0,0,ROUND(CS161+MIN(DE161,MAX(0,$DN161-SUMPRODUCT((($BR161:$CC161&gt;BU161)+($BR161:$CC161=BU161)*($AT$2:$BE$2&lt;AW$2))*$DB161:$DM161))),2))</f>
        <v/>
      </c>
      <c r="AX161">
        <f>IF(AL161&lt;=0,0,ROUND(CT161+MIN(DF161,MAX(0,$DN161-SUMPRODUCT((($BR161:$CC161&gt;BV161)+($BR161:$CC161=BV161)*($AT$2:$BE$2&lt;AX$2))*$DB161:$DM161))),2))</f>
        <v/>
      </c>
      <c r="AY161">
        <f>IF(AM161&lt;=0,0,ROUND(CU161+MIN(DG161,MAX(0,$DN161-SUMPRODUCT((($BR161:$CC161&gt;BW161)+($BR161:$CC161=BW161)*($AT$2:$BE$2&lt;AY$2))*$DB161:$DM161))),2))</f>
        <v/>
      </c>
      <c r="AZ161">
        <f>IF(AN161&lt;=0,0,ROUND(CV161+MIN(DH161,MAX(0,$DN161-SUMPRODUCT((($BR161:$CC161&gt;BX161)+($BR161:$CC161=BX161)*($AT$2:$BE$2&lt;AZ$2))*$DB161:$DM161))),2))</f>
        <v/>
      </c>
      <c r="BA161">
        <f>IF(AO161&lt;=0,0,ROUND(CW161+MIN(DI161,MAX(0,$DN161-SUMPRODUCT((($BR161:$CC161&gt;BY161)+($BR161:$CC161=BY161)*($AT$2:$BE$2&lt;BA$2))*$DB161:$DM161))),2))</f>
        <v/>
      </c>
      <c r="BB161">
        <f>IF(AP161&lt;=0,0,ROUND(CX161+MIN(DJ161,MAX(0,$DN161-SUMPRODUCT((($BR161:$CC161&gt;BZ161)+($BR161:$CC161=BZ161)*($AT$2:$BE$2&lt;BB$2))*$DB161:$DM161))),2))</f>
        <v/>
      </c>
      <c r="BC161">
        <f>IF(AQ161&lt;=0,0,ROUND(CY161+MIN(DK161,MAX(0,$DN161-SUMPRODUCT((($BR161:$CC161&gt;CA161)+($BR161:$CC161=CA161)*($AT$2:$BE$2&lt;BC$2))*$DB161:$DM161))),2))</f>
        <v/>
      </c>
      <c r="BD161">
        <f>IF(AR161&lt;=0,0,ROUND(CZ161+MIN(DL161,MAX(0,$DN161-SUMPRODUCT((($BR161:$CC161&gt;CB161)+($BR161:$CC161=CB161)*($AT$2:$BE$2&lt;BD$2))*$DB161:$DM161))),2))</f>
        <v/>
      </c>
      <c r="BE161">
        <f>IF(AS161&lt;=0,0,ROUND(DA161+MIN(DM161,MAX(0,$DN161-SUMPRODUCT((($BR161:$CC161&gt;CC161)+($BR161:$CC161=CC161)*($AT$2:$BE$2&lt;BE$2))*$DB161:$DM161))),2))</f>
        <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c r="BR161">
        <f>ROUND(IF($A161&lt;=Debts!$M$5,Debts!$X$5,Debts!$Y$5)*100000,0)*1000000+ROUND(Debts!$Y$5*100000,0)</f>
        <v/>
      </c>
      <c r="BS161">
        <f>ROUND(IF($A161&lt;=Debts!$M$6,Debts!$X$6,Debts!$Y$6)*100000,0)*1000000+ROUND(Debts!$Y$6*100000,0)</f>
        <v/>
      </c>
      <c r="BT161">
        <f>ROUND(IF($A161&lt;=Debts!$M$7,Debts!$X$7,Debts!$Y$7)*100000,0)*1000000+ROUND(Debts!$Y$7*100000,0)</f>
        <v/>
      </c>
      <c r="BU161">
        <f>ROUND(IF($A161&lt;=Debts!$M$8,Debts!$X$8,Debts!$Y$8)*100000,0)*1000000+ROUND(Debts!$Y$8*100000,0)</f>
        <v/>
      </c>
      <c r="BV161">
        <f>ROUND(IF($A161&lt;=Debts!$M$9,Debts!$X$9,Debts!$Y$9)*100000,0)*1000000+ROUND(Debts!$Y$9*100000,0)</f>
        <v/>
      </c>
      <c r="BW161">
        <f>ROUND(IF($A161&lt;=Debts!$M$10,Debts!$X$10,Debts!$Y$10)*100000,0)*1000000+ROUND(Debts!$Y$10*100000,0)</f>
        <v/>
      </c>
      <c r="BX161">
        <f>ROUND(IF($A161&lt;=Debts!$M$11,Debts!$X$11,Debts!$Y$11)*100000,0)*1000000+ROUND(Debts!$Y$11*100000,0)</f>
        <v/>
      </c>
      <c r="BY161">
        <f>ROUND(IF($A161&lt;=Debts!$M$12,Debts!$X$12,Debts!$Y$12)*100000,0)*1000000+ROUND(Debts!$Y$12*100000,0)</f>
        <v/>
      </c>
      <c r="BZ161">
        <f>ROUND(IF($A161&lt;=Debts!$M$13,Debts!$X$13,Debts!$Y$13)*100000,0)*1000000+ROUND(Debts!$Y$13*100000,0)</f>
        <v/>
      </c>
      <c r="CA161">
        <f>ROUND(IF($A161&lt;=Debts!$M$14,Debts!$X$14,Debts!$Y$14)*100000,0)*1000000+ROUND(Debts!$Y$14*100000,0)</f>
        <v/>
      </c>
      <c r="CB161">
        <f>ROUND(IF($A161&lt;=Debts!$M$15,Debts!$X$15,Debts!$Y$15)*100000,0)*1000000+ROUND(Debts!$Y$15*100000,0)</f>
        <v/>
      </c>
      <c r="CC161">
        <f>ROUND(IF($A161&lt;=Debts!$M$16,Debts!$X$16,Debts!$Y$16)*100000,0)*1000000+ROUND(Debts!$Y$16*100000,0)</f>
        <v/>
      </c>
      <c r="CD161">
        <f>IF(OR(AH161&lt;=0,Debts!$AC$5=0,$A161&gt;Debts!$M$5),0,MIN(AH161,MAX(0,ROUNDUP(IF(Debts!$X$5=0,(BF160+J161)/(Debts!$M$5-$A161+1),BF160*(Debts!$X$5/12)/(1-(1+Debts!$X$5/12)^(-(Debts!$M$5-$A161+1)))),2)-V161)))</f>
        <v/>
      </c>
      <c r="CE161">
        <f>IF(OR(AI161&lt;=0,Debts!$AC$6=0,$A161&gt;Debts!$M$6),0,MIN(AI161,MAX(0,ROUNDUP(IF(Debts!$X$6=0,(BG160+K161)/(Debts!$M$6-$A161+1),BG160*(Debts!$X$6/12)/(1-(1+Debts!$X$6/12)^(-(Debts!$M$6-$A161+1)))),2)-W161)))</f>
        <v/>
      </c>
      <c r="CF161">
        <f>IF(OR(AJ161&lt;=0,Debts!$AC$7=0,$A161&gt;Debts!$M$7),0,MIN(AJ161,MAX(0,ROUNDUP(IF(Debts!$X$7=0,(BH160+L161)/(Debts!$M$7-$A161+1),BH160*(Debts!$X$7/12)/(1-(1+Debts!$X$7/12)^(-(Debts!$M$7-$A161+1)))),2)-X161)))</f>
        <v/>
      </c>
      <c r="CG161">
        <f>IF(OR(AK161&lt;=0,Debts!$AC$8=0,$A161&gt;Debts!$M$8),0,MIN(AK161,MAX(0,ROUNDUP(IF(Debts!$X$8=0,(BI160+M161)/(Debts!$M$8-$A161+1),BI160*(Debts!$X$8/12)/(1-(1+Debts!$X$8/12)^(-(Debts!$M$8-$A161+1)))),2)-Y161)))</f>
        <v/>
      </c>
      <c r="CH161">
        <f>IF(OR(AL161&lt;=0,Debts!$AC$9=0,$A161&gt;Debts!$M$9),0,MIN(AL161,MAX(0,ROUNDUP(IF(Debts!$X$9=0,(BJ160+N161)/(Debts!$M$9-$A161+1),BJ160*(Debts!$X$9/12)/(1-(1+Debts!$X$9/12)^(-(Debts!$M$9-$A161+1)))),2)-Z161)))</f>
        <v/>
      </c>
      <c r="CI161">
        <f>IF(OR(AM161&lt;=0,Debts!$AC$10=0,$A161&gt;Debts!$M$10),0,MIN(AM161,MAX(0,ROUNDUP(IF(Debts!$X$10=0,(BK160+O161)/(Debts!$M$10-$A161+1),BK160*(Debts!$X$10/12)/(1-(1+Debts!$X$10/12)^(-(Debts!$M$10-$A161+1)))),2)-AA161)))</f>
        <v/>
      </c>
      <c r="CJ161">
        <f>IF(OR(AN161&lt;=0,Debts!$AC$11=0,$A161&gt;Debts!$M$11),0,MIN(AN161,MAX(0,ROUNDUP(IF(Debts!$X$11=0,(BL160+P161)/(Debts!$M$11-$A161+1),BL160*(Debts!$X$11/12)/(1-(1+Debts!$X$11/12)^(-(Debts!$M$11-$A161+1)))),2)-AB161)))</f>
        <v/>
      </c>
      <c r="CK161">
        <f>IF(OR(AO161&lt;=0,Debts!$AC$12=0,$A161&gt;Debts!$M$12),0,MIN(AO161,MAX(0,ROUNDUP(IF(Debts!$X$12=0,(BM160+Q161)/(Debts!$M$12-$A161+1),BM160*(Debts!$X$12/12)/(1-(1+Debts!$X$12/12)^(-(Debts!$M$12-$A161+1)))),2)-AC161)))</f>
        <v/>
      </c>
      <c r="CL161">
        <f>IF(OR(AP161&lt;=0,Debts!$AC$13=0,$A161&gt;Debts!$M$13),0,MIN(AP161,MAX(0,ROUNDUP(IF(Debts!$X$13=0,(BN160+R161)/(Debts!$M$13-$A161+1),BN160*(Debts!$X$13/12)/(1-(1+Debts!$X$13/12)^(-(Debts!$M$13-$A161+1)))),2)-AD161)))</f>
        <v/>
      </c>
      <c r="CM161">
        <f>IF(OR(AQ161&lt;=0,Debts!$AC$14=0,$A161&gt;Debts!$M$14),0,MIN(AQ161,MAX(0,ROUNDUP(IF(Debts!$X$14=0,(BO160+S161)/(Debts!$M$14-$A161+1),BO160*(Debts!$X$14/12)/(1-(1+Debts!$X$14/12)^(-(Debts!$M$14-$A161+1)))),2)-AE161)))</f>
        <v/>
      </c>
      <c r="CN161">
        <f>IF(OR(AR161&lt;=0,Debts!$AC$15=0,$A161&gt;Debts!$M$15),0,MIN(AR161,MAX(0,ROUNDUP(IF(Debts!$X$15=0,(BP160+T161)/(Debts!$M$15-$A161+1),BP160*(Debts!$X$15/12)/(1-(1+Debts!$X$15/12)^(-(Debts!$M$15-$A161+1)))),2)-AF161)))</f>
        <v/>
      </c>
      <c r="CO161">
        <f>IF(OR(AS161&lt;=0,Debts!$AC$16=0,$A161&gt;Debts!$M$16),0,MIN(AS161,MAX(0,ROUNDUP(IF(Debts!$X$16=0,(BQ160+U161)/(Debts!$M$16-$A161+1),BQ160*(Debts!$X$16/12)/(1-(1+Debts!$X$16/12)^(-(Debts!$M$16-$A161+1)))),2)-AG161)))</f>
        <v/>
      </c>
      <c r="CP161">
        <f>IF(CD161&lt;=0,0,ROUND(MIN(CD161,MAX(0,$F161-SUMPRODUCT(($AT$3:$BE$3&lt;AT$3)*$CD161:$CO161))),2))</f>
        <v/>
      </c>
      <c r="CQ161">
        <f>IF(CE161&lt;=0,0,ROUND(MIN(CE161,MAX(0,$F161-SUMPRODUCT(($AT$3:$BE$3&lt;AU$3)*$CD161:$CO161))),2))</f>
        <v/>
      </c>
      <c r="CR161">
        <f>IF(CF161&lt;=0,0,ROUND(MIN(CF161,MAX(0,$F161-SUMPRODUCT(($AT$3:$BE$3&lt;AV$3)*$CD161:$CO161))),2))</f>
        <v/>
      </c>
      <c r="CS161">
        <f>IF(CG161&lt;=0,0,ROUND(MIN(CG161,MAX(0,$F161-SUMPRODUCT(($AT$3:$BE$3&lt;AW$3)*$CD161:$CO161))),2))</f>
        <v/>
      </c>
      <c r="CT161">
        <f>IF(CH161&lt;=0,0,ROUND(MIN(CH161,MAX(0,$F161-SUMPRODUCT(($AT$3:$BE$3&lt;AX$3)*$CD161:$CO161))),2))</f>
        <v/>
      </c>
      <c r="CU161">
        <f>IF(CI161&lt;=0,0,ROUND(MIN(CI161,MAX(0,$F161-SUMPRODUCT(($AT$3:$BE$3&lt;AY$3)*$CD161:$CO161))),2))</f>
        <v/>
      </c>
      <c r="CV161">
        <f>IF(CJ161&lt;=0,0,ROUND(MIN(CJ161,MAX(0,$F161-SUMPRODUCT(($AT$3:$BE$3&lt;AZ$3)*$CD161:$CO161))),2))</f>
        <v/>
      </c>
      <c r="CW161">
        <f>IF(CK161&lt;=0,0,ROUND(MIN(CK161,MAX(0,$F161-SUMPRODUCT(($AT$3:$BE$3&lt;BA$3)*$CD161:$CO161))),2))</f>
        <v/>
      </c>
      <c r="CX161">
        <f>IF(CL161&lt;=0,0,ROUND(MIN(CL161,MAX(0,$F161-SUMPRODUCT(($AT$3:$BE$3&lt;BB$3)*$CD161:$CO161))),2))</f>
        <v/>
      </c>
      <c r="CY161">
        <f>IF(CM161&lt;=0,0,ROUND(MIN(CM161,MAX(0,$F161-SUMPRODUCT(($AT$3:$BE$3&lt;BC$3)*$CD161:$CO161))),2))</f>
        <v/>
      </c>
      <c r="CZ161">
        <f>IF(CN161&lt;=0,0,ROUND(MIN(CN161,MAX(0,$F161-SUMPRODUCT(($AT$3:$BE$3&lt;BD$3)*$CD161:$CO161))),2))</f>
        <v/>
      </c>
      <c r="DA161">
        <f>IF(CO161&lt;=0,0,ROUND(MIN(CO161,MAX(0,$F161-SUMPRODUCT(($AT$3:$BE$3&lt;BE$3)*$CD161:$CO161))),2))</f>
        <v/>
      </c>
      <c r="DB161">
        <f>ROUND(AH161-CP161,2)</f>
        <v/>
      </c>
      <c r="DC161">
        <f>ROUND(AI161-CQ161,2)</f>
        <v/>
      </c>
      <c r="DD161">
        <f>ROUND(AJ161-CR161,2)</f>
        <v/>
      </c>
      <c r="DE161">
        <f>ROUND(AK161-CS161,2)</f>
        <v/>
      </c>
      <c r="DF161">
        <f>ROUND(AL161-CT161,2)</f>
        <v/>
      </c>
      <c r="DG161">
        <f>ROUND(AM161-CU161,2)</f>
        <v/>
      </c>
      <c r="DH161">
        <f>ROUND(AN161-CV161,2)</f>
        <v/>
      </c>
      <c r="DI161">
        <f>ROUND(AO161-CW161,2)</f>
        <v/>
      </c>
      <c r="DJ161">
        <f>ROUND(AP161-CX161,2)</f>
        <v/>
      </c>
      <c r="DK161">
        <f>ROUND(AQ161-CY161,2)</f>
        <v/>
      </c>
      <c r="DL161">
        <f>ROUND(AR161-CZ161,2)</f>
        <v/>
      </c>
      <c r="DM161">
        <f>ROUND(AS161-DA161,2)</f>
        <v/>
      </c>
      <c r="DN161">
        <f>MAX(0,ROUND($F161-SUM(CP161:DA161),2))</f>
        <v/>
      </c>
    </row>
    <row r="162">
      <c r="A162" t="n">
        <v>157</v>
      </c>
      <c r="B162" s="29">
        <f>Months!B162</f>
        <v/>
      </c>
      <c r="C162">
        <f>Months!C162</f>
        <v/>
      </c>
      <c r="D162">
        <f>Months!D162</f>
        <v/>
      </c>
      <c r="E162">
        <f>SUM(V162:AG162)</f>
        <v/>
      </c>
      <c r="F162">
        <f>MAX(0,ROUND(C162+D162-E162,2))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f>IF(AH162&lt;=0,0,ROUND(CP162+MIN(DB162,MAX(0,$DN162-SUMPRODUCT((($BR162:$CC162&gt;BR162)+($BR162:$CC162=BR162)*($AT$2:$BE$2&lt;AT$2))*$DB162:$DM162))),2))</f>
        <v/>
      </c>
      <c r="AU162">
        <f>IF(AI162&lt;=0,0,ROUND(CQ162+MIN(DC162,MAX(0,$DN162-SUMPRODUCT((($BR162:$CC162&gt;BS162)+($BR162:$CC162=BS162)*($AT$2:$BE$2&lt;AU$2))*$DB162:$DM162))),2))</f>
        <v/>
      </c>
      <c r="AV162">
        <f>IF(AJ162&lt;=0,0,ROUND(CR162+MIN(DD162,MAX(0,$DN162-SUMPRODUCT((($BR162:$CC162&gt;BT162)+($BR162:$CC162=BT162)*($AT$2:$BE$2&lt;AV$2))*$DB162:$DM162))),2))</f>
        <v/>
      </c>
      <c r="AW162">
        <f>IF(AK162&lt;=0,0,ROUND(CS162+MIN(DE162,MAX(0,$DN162-SUMPRODUCT((($BR162:$CC162&gt;BU162)+($BR162:$CC162=BU162)*($AT$2:$BE$2&lt;AW$2))*$DB162:$DM162))),2))</f>
        <v/>
      </c>
      <c r="AX162">
        <f>IF(AL162&lt;=0,0,ROUND(CT162+MIN(DF162,MAX(0,$DN162-SUMPRODUCT((($BR162:$CC162&gt;BV162)+($BR162:$CC162=BV162)*($AT$2:$BE$2&lt;AX$2))*$DB162:$DM162))),2))</f>
        <v/>
      </c>
      <c r="AY162">
        <f>IF(AM162&lt;=0,0,ROUND(CU162+MIN(DG162,MAX(0,$DN162-SUMPRODUCT((($BR162:$CC162&gt;BW162)+($BR162:$CC162=BW162)*($AT$2:$BE$2&lt;AY$2))*$DB162:$DM162))),2))</f>
        <v/>
      </c>
      <c r="AZ162">
        <f>IF(AN162&lt;=0,0,ROUND(CV162+MIN(DH162,MAX(0,$DN162-SUMPRODUCT((($BR162:$CC162&gt;BX162)+($BR162:$CC162=BX162)*($AT$2:$BE$2&lt;AZ$2))*$DB162:$DM162))),2))</f>
        <v/>
      </c>
      <c r="BA162">
        <f>IF(AO162&lt;=0,0,ROUND(CW162+MIN(DI162,MAX(0,$DN162-SUMPRODUCT((($BR162:$CC162&gt;BY162)+($BR162:$CC162=BY162)*($AT$2:$BE$2&lt;BA$2))*$DB162:$DM162))),2))</f>
        <v/>
      </c>
      <c r="BB162">
        <f>IF(AP162&lt;=0,0,ROUND(CX162+MIN(DJ162,MAX(0,$DN162-SUMPRODUCT((($BR162:$CC162&gt;BZ162)+($BR162:$CC162=BZ162)*($AT$2:$BE$2&lt;BB$2))*$DB162:$DM162))),2))</f>
        <v/>
      </c>
      <c r="BC162">
        <f>IF(AQ162&lt;=0,0,ROUND(CY162+MIN(DK162,MAX(0,$DN162-SUMPRODUCT((($BR162:$CC162&gt;CA162)+($BR162:$CC162=CA162)*($AT$2:$BE$2&lt;BC$2))*$DB162:$DM162))),2))</f>
        <v/>
      </c>
      <c r="BD162">
        <f>IF(AR162&lt;=0,0,ROUND(CZ162+MIN(DL162,MAX(0,$DN162-SUMPRODUCT((($BR162:$CC162&gt;CB162)+($BR162:$CC162=CB162)*($AT$2:$BE$2&lt;BD$2))*$DB162:$DM162))),2))</f>
        <v/>
      </c>
      <c r="BE162">
        <f>IF(AS162&lt;=0,0,ROUND(DA162+MIN(DM162,MAX(0,$DN162-SUMPRODUCT((($BR162:$CC162&gt;CC162)+($BR162:$CC162=CC162)*($AT$2:$BE$2&lt;BE$2))*$DB162:$DM162))),2))</f>
        <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c r="BR162">
        <f>ROUND(IF($A162&lt;=Debts!$M$5,Debts!$X$5,Debts!$Y$5)*100000,0)*1000000+ROUND(Debts!$Y$5*100000,0)</f>
        <v/>
      </c>
      <c r="BS162">
        <f>ROUND(IF($A162&lt;=Debts!$M$6,Debts!$X$6,Debts!$Y$6)*100000,0)*1000000+ROUND(Debts!$Y$6*100000,0)</f>
        <v/>
      </c>
      <c r="BT162">
        <f>ROUND(IF($A162&lt;=Debts!$M$7,Debts!$X$7,Debts!$Y$7)*100000,0)*1000000+ROUND(Debts!$Y$7*100000,0)</f>
        <v/>
      </c>
      <c r="BU162">
        <f>ROUND(IF($A162&lt;=Debts!$M$8,Debts!$X$8,Debts!$Y$8)*100000,0)*1000000+ROUND(Debts!$Y$8*100000,0)</f>
        <v/>
      </c>
      <c r="BV162">
        <f>ROUND(IF($A162&lt;=Debts!$M$9,Debts!$X$9,Debts!$Y$9)*100000,0)*1000000+ROUND(Debts!$Y$9*100000,0)</f>
        <v/>
      </c>
      <c r="BW162">
        <f>ROUND(IF($A162&lt;=Debts!$M$10,Debts!$X$10,Debts!$Y$10)*100000,0)*1000000+ROUND(Debts!$Y$10*100000,0)</f>
        <v/>
      </c>
      <c r="BX162">
        <f>ROUND(IF($A162&lt;=Debts!$M$11,Debts!$X$11,Debts!$Y$11)*100000,0)*1000000+ROUND(Debts!$Y$11*100000,0)</f>
        <v/>
      </c>
      <c r="BY162">
        <f>ROUND(IF($A162&lt;=Debts!$M$12,Debts!$X$12,Debts!$Y$12)*100000,0)*1000000+ROUND(Debts!$Y$12*100000,0)</f>
        <v/>
      </c>
      <c r="BZ162">
        <f>ROUND(IF($A162&lt;=Debts!$M$13,Debts!$X$13,Debts!$Y$13)*100000,0)*1000000+ROUND(Debts!$Y$13*100000,0)</f>
        <v/>
      </c>
      <c r="CA162">
        <f>ROUND(IF($A162&lt;=Debts!$M$14,Debts!$X$14,Debts!$Y$14)*100000,0)*1000000+ROUND(Debts!$Y$14*100000,0)</f>
        <v/>
      </c>
      <c r="CB162">
        <f>ROUND(IF($A162&lt;=Debts!$M$15,Debts!$X$15,Debts!$Y$15)*100000,0)*1000000+ROUND(Debts!$Y$15*100000,0)</f>
        <v/>
      </c>
      <c r="CC162">
        <f>ROUND(IF($A162&lt;=Debts!$M$16,Debts!$X$16,Debts!$Y$16)*100000,0)*1000000+ROUND(Debts!$Y$16*100000,0)</f>
        <v/>
      </c>
      <c r="CD162">
        <f>IF(OR(AH162&lt;=0,Debts!$AC$5=0,$A162&gt;Debts!$M$5),0,MIN(AH162,MAX(0,ROUNDUP(IF(Debts!$X$5=0,(BF161+J162)/(Debts!$M$5-$A162+1),BF161*(Debts!$X$5/12)/(1-(1+Debts!$X$5/12)^(-(Debts!$M$5-$A162+1)))),2)-V162)))</f>
        <v/>
      </c>
      <c r="CE162">
        <f>IF(OR(AI162&lt;=0,Debts!$AC$6=0,$A162&gt;Debts!$M$6),0,MIN(AI162,MAX(0,ROUNDUP(IF(Debts!$X$6=0,(BG161+K162)/(Debts!$M$6-$A162+1),BG161*(Debts!$X$6/12)/(1-(1+Debts!$X$6/12)^(-(Debts!$M$6-$A162+1)))),2)-W162)))</f>
        <v/>
      </c>
      <c r="CF162">
        <f>IF(OR(AJ162&lt;=0,Debts!$AC$7=0,$A162&gt;Debts!$M$7),0,MIN(AJ162,MAX(0,ROUNDUP(IF(Debts!$X$7=0,(BH161+L162)/(Debts!$M$7-$A162+1),BH161*(Debts!$X$7/12)/(1-(1+Debts!$X$7/12)^(-(Debts!$M$7-$A162+1)))),2)-X162)))</f>
        <v/>
      </c>
      <c r="CG162">
        <f>IF(OR(AK162&lt;=0,Debts!$AC$8=0,$A162&gt;Debts!$M$8),0,MIN(AK162,MAX(0,ROUNDUP(IF(Debts!$X$8=0,(BI161+M162)/(Debts!$M$8-$A162+1),BI161*(Debts!$X$8/12)/(1-(1+Debts!$X$8/12)^(-(Debts!$M$8-$A162+1)))),2)-Y162)))</f>
        <v/>
      </c>
      <c r="CH162">
        <f>IF(OR(AL162&lt;=0,Debts!$AC$9=0,$A162&gt;Debts!$M$9),0,MIN(AL162,MAX(0,ROUNDUP(IF(Debts!$X$9=0,(BJ161+N162)/(Debts!$M$9-$A162+1),BJ161*(Debts!$X$9/12)/(1-(1+Debts!$X$9/12)^(-(Debts!$M$9-$A162+1)))),2)-Z162)))</f>
        <v/>
      </c>
      <c r="CI162">
        <f>IF(OR(AM162&lt;=0,Debts!$AC$10=0,$A162&gt;Debts!$M$10),0,MIN(AM162,MAX(0,ROUNDUP(IF(Debts!$X$10=0,(BK161+O162)/(Debts!$M$10-$A162+1),BK161*(Debts!$X$10/12)/(1-(1+Debts!$X$10/12)^(-(Debts!$M$10-$A162+1)))),2)-AA162)))</f>
        <v/>
      </c>
      <c r="CJ162">
        <f>IF(OR(AN162&lt;=0,Debts!$AC$11=0,$A162&gt;Debts!$M$11),0,MIN(AN162,MAX(0,ROUNDUP(IF(Debts!$X$11=0,(BL161+P162)/(Debts!$M$11-$A162+1),BL161*(Debts!$X$11/12)/(1-(1+Debts!$X$11/12)^(-(Debts!$M$11-$A162+1)))),2)-AB162)))</f>
        <v/>
      </c>
      <c r="CK162">
        <f>IF(OR(AO162&lt;=0,Debts!$AC$12=0,$A162&gt;Debts!$M$12),0,MIN(AO162,MAX(0,ROUNDUP(IF(Debts!$X$12=0,(BM161+Q162)/(Debts!$M$12-$A162+1),BM161*(Debts!$X$12/12)/(1-(1+Debts!$X$12/12)^(-(Debts!$M$12-$A162+1)))),2)-AC162)))</f>
        <v/>
      </c>
      <c r="CL162">
        <f>IF(OR(AP162&lt;=0,Debts!$AC$13=0,$A162&gt;Debts!$M$13),0,MIN(AP162,MAX(0,ROUNDUP(IF(Debts!$X$13=0,(BN161+R162)/(Debts!$M$13-$A162+1),BN161*(Debts!$X$13/12)/(1-(1+Debts!$X$13/12)^(-(Debts!$M$13-$A162+1)))),2)-AD162)))</f>
        <v/>
      </c>
      <c r="CM162">
        <f>IF(OR(AQ162&lt;=0,Debts!$AC$14=0,$A162&gt;Debts!$M$14),0,MIN(AQ162,MAX(0,ROUNDUP(IF(Debts!$X$14=0,(BO161+S162)/(Debts!$M$14-$A162+1),BO161*(Debts!$X$14/12)/(1-(1+Debts!$X$14/12)^(-(Debts!$M$14-$A162+1)))),2)-AE162)))</f>
        <v/>
      </c>
      <c r="CN162">
        <f>IF(OR(AR162&lt;=0,Debts!$AC$15=0,$A162&gt;Debts!$M$15),0,MIN(AR162,MAX(0,ROUNDUP(IF(Debts!$X$15=0,(BP161+T162)/(Debts!$M$15-$A162+1),BP161*(Debts!$X$15/12)/(1-(1+Debts!$X$15/12)^(-(Debts!$M$15-$A162+1)))),2)-AF162)))</f>
        <v/>
      </c>
      <c r="CO162">
        <f>IF(OR(AS162&lt;=0,Debts!$AC$16=0,$A162&gt;Debts!$M$16),0,MIN(AS162,MAX(0,ROUNDUP(IF(Debts!$X$16=0,(BQ161+U162)/(Debts!$M$16-$A162+1),BQ161*(Debts!$X$16/12)/(1-(1+Debts!$X$16/12)^(-(Debts!$M$16-$A162+1)))),2)-AG162)))</f>
        <v/>
      </c>
      <c r="CP162">
        <f>IF(CD162&lt;=0,0,ROUND(MIN(CD162,MAX(0,$F162-SUMPRODUCT(($AT$3:$BE$3&lt;AT$3)*$CD162:$CO162))),2))</f>
        <v/>
      </c>
      <c r="CQ162">
        <f>IF(CE162&lt;=0,0,ROUND(MIN(CE162,MAX(0,$F162-SUMPRODUCT(($AT$3:$BE$3&lt;AU$3)*$CD162:$CO162))),2))</f>
        <v/>
      </c>
      <c r="CR162">
        <f>IF(CF162&lt;=0,0,ROUND(MIN(CF162,MAX(0,$F162-SUMPRODUCT(($AT$3:$BE$3&lt;AV$3)*$CD162:$CO162))),2))</f>
        <v/>
      </c>
      <c r="CS162">
        <f>IF(CG162&lt;=0,0,ROUND(MIN(CG162,MAX(0,$F162-SUMPRODUCT(($AT$3:$BE$3&lt;AW$3)*$CD162:$CO162))),2))</f>
        <v/>
      </c>
      <c r="CT162">
        <f>IF(CH162&lt;=0,0,ROUND(MIN(CH162,MAX(0,$F162-SUMPRODUCT(($AT$3:$BE$3&lt;AX$3)*$CD162:$CO162))),2))</f>
        <v/>
      </c>
      <c r="CU162">
        <f>IF(CI162&lt;=0,0,ROUND(MIN(CI162,MAX(0,$F162-SUMPRODUCT(($AT$3:$BE$3&lt;AY$3)*$CD162:$CO162))),2))</f>
        <v/>
      </c>
      <c r="CV162">
        <f>IF(CJ162&lt;=0,0,ROUND(MIN(CJ162,MAX(0,$F162-SUMPRODUCT(($AT$3:$BE$3&lt;AZ$3)*$CD162:$CO162))),2))</f>
        <v/>
      </c>
      <c r="CW162">
        <f>IF(CK162&lt;=0,0,ROUND(MIN(CK162,MAX(0,$F162-SUMPRODUCT(($AT$3:$BE$3&lt;BA$3)*$CD162:$CO162))),2))</f>
        <v/>
      </c>
      <c r="CX162">
        <f>IF(CL162&lt;=0,0,ROUND(MIN(CL162,MAX(0,$F162-SUMPRODUCT(($AT$3:$BE$3&lt;BB$3)*$CD162:$CO162))),2))</f>
        <v/>
      </c>
      <c r="CY162">
        <f>IF(CM162&lt;=0,0,ROUND(MIN(CM162,MAX(0,$F162-SUMPRODUCT(($AT$3:$BE$3&lt;BC$3)*$CD162:$CO162))),2))</f>
        <v/>
      </c>
      <c r="CZ162">
        <f>IF(CN162&lt;=0,0,ROUND(MIN(CN162,MAX(0,$F162-SUMPRODUCT(($AT$3:$BE$3&lt;BD$3)*$CD162:$CO162))),2))</f>
        <v/>
      </c>
      <c r="DA162">
        <f>IF(CO162&lt;=0,0,ROUND(MIN(CO162,MAX(0,$F162-SUMPRODUCT(($AT$3:$BE$3&lt;BE$3)*$CD162:$CO162))),2))</f>
        <v/>
      </c>
      <c r="DB162">
        <f>ROUND(AH162-CP162,2)</f>
        <v/>
      </c>
      <c r="DC162">
        <f>ROUND(AI162-CQ162,2)</f>
        <v/>
      </c>
      <c r="DD162">
        <f>ROUND(AJ162-CR162,2)</f>
        <v/>
      </c>
      <c r="DE162">
        <f>ROUND(AK162-CS162,2)</f>
        <v/>
      </c>
      <c r="DF162">
        <f>ROUND(AL162-CT162,2)</f>
        <v/>
      </c>
      <c r="DG162">
        <f>ROUND(AM162-CU162,2)</f>
        <v/>
      </c>
      <c r="DH162">
        <f>ROUND(AN162-CV162,2)</f>
        <v/>
      </c>
      <c r="DI162">
        <f>ROUND(AO162-CW162,2)</f>
        <v/>
      </c>
      <c r="DJ162">
        <f>ROUND(AP162-CX162,2)</f>
        <v/>
      </c>
      <c r="DK162">
        <f>ROUND(AQ162-CY162,2)</f>
        <v/>
      </c>
      <c r="DL162">
        <f>ROUND(AR162-CZ162,2)</f>
        <v/>
      </c>
      <c r="DM162">
        <f>ROUND(AS162-DA162,2)</f>
        <v/>
      </c>
      <c r="DN162">
        <f>MAX(0,ROUND($F162-SUM(CP162:DA162),2))</f>
        <v/>
      </c>
    </row>
    <row r="163">
      <c r="A163" t="n">
        <v>158</v>
      </c>
      <c r="B163" s="29">
        <f>Months!B163</f>
        <v/>
      </c>
      <c r="C163">
        <f>Months!C163</f>
        <v/>
      </c>
      <c r="D163">
        <f>Months!D163</f>
        <v/>
      </c>
      <c r="E163">
        <f>SUM(V163:AG163)</f>
        <v/>
      </c>
      <c r="F163">
        <f>MAX(0,ROUND(C163+D163-E163,2))</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f>IF(AH163&lt;=0,0,ROUND(CP163+MIN(DB163,MAX(0,$DN163-SUMPRODUCT((($BR163:$CC163&gt;BR163)+($BR163:$CC163=BR163)*($AT$2:$BE$2&lt;AT$2))*$DB163:$DM163))),2))</f>
        <v/>
      </c>
      <c r="AU163">
        <f>IF(AI163&lt;=0,0,ROUND(CQ163+MIN(DC163,MAX(0,$DN163-SUMPRODUCT((($BR163:$CC163&gt;BS163)+($BR163:$CC163=BS163)*($AT$2:$BE$2&lt;AU$2))*$DB163:$DM163))),2))</f>
        <v/>
      </c>
      <c r="AV163">
        <f>IF(AJ163&lt;=0,0,ROUND(CR163+MIN(DD163,MAX(0,$DN163-SUMPRODUCT((($BR163:$CC163&gt;BT163)+($BR163:$CC163=BT163)*($AT$2:$BE$2&lt;AV$2))*$DB163:$DM163))),2))</f>
        <v/>
      </c>
      <c r="AW163">
        <f>IF(AK163&lt;=0,0,ROUND(CS163+MIN(DE163,MAX(0,$DN163-SUMPRODUCT((($BR163:$CC163&gt;BU163)+($BR163:$CC163=BU163)*($AT$2:$BE$2&lt;AW$2))*$DB163:$DM163))),2))</f>
        <v/>
      </c>
      <c r="AX163">
        <f>IF(AL163&lt;=0,0,ROUND(CT163+MIN(DF163,MAX(0,$DN163-SUMPRODUCT((($BR163:$CC163&gt;BV163)+($BR163:$CC163=BV163)*($AT$2:$BE$2&lt;AX$2))*$DB163:$DM163))),2))</f>
        <v/>
      </c>
      <c r="AY163">
        <f>IF(AM163&lt;=0,0,ROUND(CU163+MIN(DG163,MAX(0,$DN163-SUMPRODUCT((($BR163:$CC163&gt;BW163)+($BR163:$CC163=BW163)*($AT$2:$BE$2&lt;AY$2))*$DB163:$DM163))),2))</f>
        <v/>
      </c>
      <c r="AZ163">
        <f>IF(AN163&lt;=0,0,ROUND(CV163+MIN(DH163,MAX(0,$DN163-SUMPRODUCT((($BR163:$CC163&gt;BX163)+($BR163:$CC163=BX163)*($AT$2:$BE$2&lt;AZ$2))*$DB163:$DM163))),2))</f>
        <v/>
      </c>
      <c r="BA163">
        <f>IF(AO163&lt;=0,0,ROUND(CW163+MIN(DI163,MAX(0,$DN163-SUMPRODUCT((($BR163:$CC163&gt;BY163)+($BR163:$CC163=BY163)*($AT$2:$BE$2&lt;BA$2))*$DB163:$DM163))),2))</f>
        <v/>
      </c>
      <c r="BB163">
        <f>IF(AP163&lt;=0,0,ROUND(CX163+MIN(DJ163,MAX(0,$DN163-SUMPRODUCT((($BR163:$CC163&gt;BZ163)+($BR163:$CC163=BZ163)*($AT$2:$BE$2&lt;BB$2))*$DB163:$DM163))),2))</f>
        <v/>
      </c>
      <c r="BC163">
        <f>IF(AQ163&lt;=0,0,ROUND(CY163+MIN(DK163,MAX(0,$DN163-SUMPRODUCT((($BR163:$CC163&gt;CA163)+($BR163:$CC163=CA163)*($AT$2:$BE$2&lt;BC$2))*$DB163:$DM163))),2))</f>
        <v/>
      </c>
      <c r="BD163">
        <f>IF(AR163&lt;=0,0,ROUND(CZ163+MIN(DL163,MAX(0,$DN163-SUMPRODUCT((($BR163:$CC163&gt;CB163)+($BR163:$CC163=CB163)*($AT$2:$BE$2&lt;BD$2))*$DB163:$DM163))),2))</f>
        <v/>
      </c>
      <c r="BE163">
        <f>IF(AS163&lt;=0,0,ROUND(DA163+MIN(DM163,MAX(0,$DN163-SUMPRODUCT((($BR163:$CC163&gt;CC163)+($BR163:$CC163=CC163)*($AT$2:$BE$2&lt;BE$2))*$DB163:$DM163))),2))</f>
        <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c r="BR163">
        <f>ROUND(IF($A163&lt;=Debts!$M$5,Debts!$X$5,Debts!$Y$5)*100000,0)*1000000+ROUND(Debts!$Y$5*100000,0)</f>
        <v/>
      </c>
      <c r="BS163">
        <f>ROUND(IF($A163&lt;=Debts!$M$6,Debts!$X$6,Debts!$Y$6)*100000,0)*1000000+ROUND(Debts!$Y$6*100000,0)</f>
        <v/>
      </c>
      <c r="BT163">
        <f>ROUND(IF($A163&lt;=Debts!$M$7,Debts!$X$7,Debts!$Y$7)*100000,0)*1000000+ROUND(Debts!$Y$7*100000,0)</f>
        <v/>
      </c>
      <c r="BU163">
        <f>ROUND(IF($A163&lt;=Debts!$M$8,Debts!$X$8,Debts!$Y$8)*100000,0)*1000000+ROUND(Debts!$Y$8*100000,0)</f>
        <v/>
      </c>
      <c r="BV163">
        <f>ROUND(IF($A163&lt;=Debts!$M$9,Debts!$X$9,Debts!$Y$9)*100000,0)*1000000+ROUND(Debts!$Y$9*100000,0)</f>
        <v/>
      </c>
      <c r="BW163">
        <f>ROUND(IF($A163&lt;=Debts!$M$10,Debts!$X$10,Debts!$Y$10)*100000,0)*1000000+ROUND(Debts!$Y$10*100000,0)</f>
        <v/>
      </c>
      <c r="BX163">
        <f>ROUND(IF($A163&lt;=Debts!$M$11,Debts!$X$11,Debts!$Y$11)*100000,0)*1000000+ROUND(Debts!$Y$11*100000,0)</f>
        <v/>
      </c>
      <c r="BY163">
        <f>ROUND(IF($A163&lt;=Debts!$M$12,Debts!$X$12,Debts!$Y$12)*100000,0)*1000000+ROUND(Debts!$Y$12*100000,0)</f>
        <v/>
      </c>
      <c r="BZ163">
        <f>ROUND(IF($A163&lt;=Debts!$M$13,Debts!$X$13,Debts!$Y$13)*100000,0)*1000000+ROUND(Debts!$Y$13*100000,0)</f>
        <v/>
      </c>
      <c r="CA163">
        <f>ROUND(IF($A163&lt;=Debts!$M$14,Debts!$X$14,Debts!$Y$14)*100000,0)*1000000+ROUND(Debts!$Y$14*100000,0)</f>
        <v/>
      </c>
      <c r="CB163">
        <f>ROUND(IF($A163&lt;=Debts!$M$15,Debts!$X$15,Debts!$Y$15)*100000,0)*1000000+ROUND(Debts!$Y$15*100000,0)</f>
        <v/>
      </c>
      <c r="CC163">
        <f>ROUND(IF($A163&lt;=Debts!$M$16,Debts!$X$16,Debts!$Y$16)*100000,0)*1000000+ROUND(Debts!$Y$16*100000,0)</f>
        <v/>
      </c>
      <c r="CD163">
        <f>IF(OR(AH163&lt;=0,Debts!$AC$5=0,$A163&gt;Debts!$M$5),0,MIN(AH163,MAX(0,ROUNDUP(IF(Debts!$X$5=0,(BF162+J163)/(Debts!$M$5-$A163+1),BF162*(Debts!$X$5/12)/(1-(1+Debts!$X$5/12)^(-(Debts!$M$5-$A163+1)))),2)-V163)))</f>
        <v/>
      </c>
      <c r="CE163">
        <f>IF(OR(AI163&lt;=0,Debts!$AC$6=0,$A163&gt;Debts!$M$6),0,MIN(AI163,MAX(0,ROUNDUP(IF(Debts!$X$6=0,(BG162+K163)/(Debts!$M$6-$A163+1),BG162*(Debts!$X$6/12)/(1-(1+Debts!$X$6/12)^(-(Debts!$M$6-$A163+1)))),2)-W163)))</f>
        <v/>
      </c>
      <c r="CF163">
        <f>IF(OR(AJ163&lt;=0,Debts!$AC$7=0,$A163&gt;Debts!$M$7),0,MIN(AJ163,MAX(0,ROUNDUP(IF(Debts!$X$7=0,(BH162+L163)/(Debts!$M$7-$A163+1),BH162*(Debts!$X$7/12)/(1-(1+Debts!$X$7/12)^(-(Debts!$M$7-$A163+1)))),2)-X163)))</f>
        <v/>
      </c>
      <c r="CG163">
        <f>IF(OR(AK163&lt;=0,Debts!$AC$8=0,$A163&gt;Debts!$M$8),0,MIN(AK163,MAX(0,ROUNDUP(IF(Debts!$X$8=0,(BI162+M163)/(Debts!$M$8-$A163+1),BI162*(Debts!$X$8/12)/(1-(1+Debts!$X$8/12)^(-(Debts!$M$8-$A163+1)))),2)-Y163)))</f>
        <v/>
      </c>
      <c r="CH163">
        <f>IF(OR(AL163&lt;=0,Debts!$AC$9=0,$A163&gt;Debts!$M$9),0,MIN(AL163,MAX(0,ROUNDUP(IF(Debts!$X$9=0,(BJ162+N163)/(Debts!$M$9-$A163+1),BJ162*(Debts!$X$9/12)/(1-(1+Debts!$X$9/12)^(-(Debts!$M$9-$A163+1)))),2)-Z163)))</f>
        <v/>
      </c>
      <c r="CI163">
        <f>IF(OR(AM163&lt;=0,Debts!$AC$10=0,$A163&gt;Debts!$M$10),0,MIN(AM163,MAX(0,ROUNDUP(IF(Debts!$X$10=0,(BK162+O163)/(Debts!$M$10-$A163+1),BK162*(Debts!$X$10/12)/(1-(1+Debts!$X$10/12)^(-(Debts!$M$10-$A163+1)))),2)-AA163)))</f>
        <v/>
      </c>
      <c r="CJ163">
        <f>IF(OR(AN163&lt;=0,Debts!$AC$11=0,$A163&gt;Debts!$M$11),0,MIN(AN163,MAX(0,ROUNDUP(IF(Debts!$X$11=0,(BL162+P163)/(Debts!$M$11-$A163+1),BL162*(Debts!$X$11/12)/(1-(1+Debts!$X$11/12)^(-(Debts!$M$11-$A163+1)))),2)-AB163)))</f>
        <v/>
      </c>
      <c r="CK163">
        <f>IF(OR(AO163&lt;=0,Debts!$AC$12=0,$A163&gt;Debts!$M$12),0,MIN(AO163,MAX(0,ROUNDUP(IF(Debts!$X$12=0,(BM162+Q163)/(Debts!$M$12-$A163+1),BM162*(Debts!$X$12/12)/(1-(1+Debts!$X$12/12)^(-(Debts!$M$12-$A163+1)))),2)-AC163)))</f>
        <v/>
      </c>
      <c r="CL163">
        <f>IF(OR(AP163&lt;=0,Debts!$AC$13=0,$A163&gt;Debts!$M$13),0,MIN(AP163,MAX(0,ROUNDUP(IF(Debts!$X$13=0,(BN162+R163)/(Debts!$M$13-$A163+1),BN162*(Debts!$X$13/12)/(1-(1+Debts!$X$13/12)^(-(Debts!$M$13-$A163+1)))),2)-AD163)))</f>
        <v/>
      </c>
      <c r="CM163">
        <f>IF(OR(AQ163&lt;=0,Debts!$AC$14=0,$A163&gt;Debts!$M$14),0,MIN(AQ163,MAX(0,ROUNDUP(IF(Debts!$X$14=0,(BO162+S163)/(Debts!$M$14-$A163+1),BO162*(Debts!$X$14/12)/(1-(1+Debts!$X$14/12)^(-(Debts!$M$14-$A163+1)))),2)-AE163)))</f>
        <v/>
      </c>
      <c r="CN163">
        <f>IF(OR(AR163&lt;=0,Debts!$AC$15=0,$A163&gt;Debts!$M$15),0,MIN(AR163,MAX(0,ROUNDUP(IF(Debts!$X$15=0,(BP162+T163)/(Debts!$M$15-$A163+1),BP162*(Debts!$X$15/12)/(1-(1+Debts!$X$15/12)^(-(Debts!$M$15-$A163+1)))),2)-AF163)))</f>
        <v/>
      </c>
      <c r="CO163">
        <f>IF(OR(AS163&lt;=0,Debts!$AC$16=0,$A163&gt;Debts!$M$16),0,MIN(AS163,MAX(0,ROUNDUP(IF(Debts!$X$16=0,(BQ162+U163)/(Debts!$M$16-$A163+1),BQ162*(Debts!$X$16/12)/(1-(1+Debts!$X$16/12)^(-(Debts!$M$16-$A163+1)))),2)-AG163)))</f>
        <v/>
      </c>
      <c r="CP163">
        <f>IF(CD163&lt;=0,0,ROUND(MIN(CD163,MAX(0,$F163-SUMPRODUCT(($AT$3:$BE$3&lt;AT$3)*$CD163:$CO163))),2))</f>
        <v/>
      </c>
      <c r="CQ163">
        <f>IF(CE163&lt;=0,0,ROUND(MIN(CE163,MAX(0,$F163-SUMPRODUCT(($AT$3:$BE$3&lt;AU$3)*$CD163:$CO163))),2))</f>
        <v/>
      </c>
      <c r="CR163">
        <f>IF(CF163&lt;=0,0,ROUND(MIN(CF163,MAX(0,$F163-SUMPRODUCT(($AT$3:$BE$3&lt;AV$3)*$CD163:$CO163))),2))</f>
        <v/>
      </c>
      <c r="CS163">
        <f>IF(CG163&lt;=0,0,ROUND(MIN(CG163,MAX(0,$F163-SUMPRODUCT(($AT$3:$BE$3&lt;AW$3)*$CD163:$CO163))),2))</f>
        <v/>
      </c>
      <c r="CT163">
        <f>IF(CH163&lt;=0,0,ROUND(MIN(CH163,MAX(0,$F163-SUMPRODUCT(($AT$3:$BE$3&lt;AX$3)*$CD163:$CO163))),2))</f>
        <v/>
      </c>
      <c r="CU163">
        <f>IF(CI163&lt;=0,0,ROUND(MIN(CI163,MAX(0,$F163-SUMPRODUCT(($AT$3:$BE$3&lt;AY$3)*$CD163:$CO163))),2))</f>
        <v/>
      </c>
      <c r="CV163">
        <f>IF(CJ163&lt;=0,0,ROUND(MIN(CJ163,MAX(0,$F163-SUMPRODUCT(($AT$3:$BE$3&lt;AZ$3)*$CD163:$CO163))),2))</f>
        <v/>
      </c>
      <c r="CW163">
        <f>IF(CK163&lt;=0,0,ROUND(MIN(CK163,MAX(0,$F163-SUMPRODUCT(($AT$3:$BE$3&lt;BA$3)*$CD163:$CO163))),2))</f>
        <v/>
      </c>
      <c r="CX163">
        <f>IF(CL163&lt;=0,0,ROUND(MIN(CL163,MAX(0,$F163-SUMPRODUCT(($AT$3:$BE$3&lt;BB$3)*$CD163:$CO163))),2))</f>
        <v/>
      </c>
      <c r="CY163">
        <f>IF(CM163&lt;=0,0,ROUND(MIN(CM163,MAX(0,$F163-SUMPRODUCT(($AT$3:$BE$3&lt;BC$3)*$CD163:$CO163))),2))</f>
        <v/>
      </c>
      <c r="CZ163">
        <f>IF(CN163&lt;=0,0,ROUND(MIN(CN163,MAX(0,$F163-SUMPRODUCT(($AT$3:$BE$3&lt;BD$3)*$CD163:$CO163))),2))</f>
        <v/>
      </c>
      <c r="DA163">
        <f>IF(CO163&lt;=0,0,ROUND(MIN(CO163,MAX(0,$F163-SUMPRODUCT(($AT$3:$BE$3&lt;BE$3)*$CD163:$CO163))),2))</f>
        <v/>
      </c>
      <c r="DB163">
        <f>ROUND(AH163-CP163,2)</f>
        <v/>
      </c>
      <c r="DC163">
        <f>ROUND(AI163-CQ163,2)</f>
        <v/>
      </c>
      <c r="DD163">
        <f>ROUND(AJ163-CR163,2)</f>
        <v/>
      </c>
      <c r="DE163">
        <f>ROUND(AK163-CS163,2)</f>
        <v/>
      </c>
      <c r="DF163">
        <f>ROUND(AL163-CT163,2)</f>
        <v/>
      </c>
      <c r="DG163">
        <f>ROUND(AM163-CU163,2)</f>
        <v/>
      </c>
      <c r="DH163">
        <f>ROUND(AN163-CV163,2)</f>
        <v/>
      </c>
      <c r="DI163">
        <f>ROUND(AO163-CW163,2)</f>
        <v/>
      </c>
      <c r="DJ163">
        <f>ROUND(AP163-CX163,2)</f>
        <v/>
      </c>
      <c r="DK163">
        <f>ROUND(AQ163-CY163,2)</f>
        <v/>
      </c>
      <c r="DL163">
        <f>ROUND(AR163-CZ163,2)</f>
        <v/>
      </c>
      <c r="DM163">
        <f>ROUND(AS163-DA163,2)</f>
        <v/>
      </c>
      <c r="DN163">
        <f>MAX(0,ROUND($F163-SUM(CP163:DA163),2))</f>
        <v/>
      </c>
    </row>
    <row r="164">
      <c r="A164" t="n">
        <v>159</v>
      </c>
      <c r="B164" s="29">
        <f>Months!B164</f>
        <v/>
      </c>
      <c r="C164">
        <f>Months!C164</f>
        <v/>
      </c>
      <c r="D164">
        <f>Months!D164</f>
        <v/>
      </c>
      <c r="E164">
        <f>SUM(V164:AG164)</f>
        <v/>
      </c>
      <c r="F164">
        <f>MAX(0,ROUND(C164+D164-E164,2))</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f>IF(AH164&lt;=0,0,ROUND(CP164+MIN(DB164,MAX(0,$DN164-SUMPRODUCT((($BR164:$CC164&gt;BR164)+($BR164:$CC164=BR164)*($AT$2:$BE$2&lt;AT$2))*$DB164:$DM164))),2))</f>
        <v/>
      </c>
      <c r="AU164">
        <f>IF(AI164&lt;=0,0,ROUND(CQ164+MIN(DC164,MAX(0,$DN164-SUMPRODUCT((($BR164:$CC164&gt;BS164)+($BR164:$CC164=BS164)*($AT$2:$BE$2&lt;AU$2))*$DB164:$DM164))),2))</f>
        <v/>
      </c>
      <c r="AV164">
        <f>IF(AJ164&lt;=0,0,ROUND(CR164+MIN(DD164,MAX(0,$DN164-SUMPRODUCT((($BR164:$CC164&gt;BT164)+($BR164:$CC164=BT164)*($AT$2:$BE$2&lt;AV$2))*$DB164:$DM164))),2))</f>
        <v/>
      </c>
      <c r="AW164">
        <f>IF(AK164&lt;=0,0,ROUND(CS164+MIN(DE164,MAX(0,$DN164-SUMPRODUCT((($BR164:$CC164&gt;BU164)+($BR164:$CC164=BU164)*($AT$2:$BE$2&lt;AW$2))*$DB164:$DM164))),2))</f>
        <v/>
      </c>
      <c r="AX164">
        <f>IF(AL164&lt;=0,0,ROUND(CT164+MIN(DF164,MAX(0,$DN164-SUMPRODUCT((($BR164:$CC164&gt;BV164)+($BR164:$CC164=BV164)*($AT$2:$BE$2&lt;AX$2))*$DB164:$DM164))),2))</f>
        <v/>
      </c>
      <c r="AY164">
        <f>IF(AM164&lt;=0,0,ROUND(CU164+MIN(DG164,MAX(0,$DN164-SUMPRODUCT((($BR164:$CC164&gt;BW164)+($BR164:$CC164=BW164)*($AT$2:$BE$2&lt;AY$2))*$DB164:$DM164))),2))</f>
        <v/>
      </c>
      <c r="AZ164">
        <f>IF(AN164&lt;=0,0,ROUND(CV164+MIN(DH164,MAX(0,$DN164-SUMPRODUCT((($BR164:$CC164&gt;BX164)+($BR164:$CC164=BX164)*($AT$2:$BE$2&lt;AZ$2))*$DB164:$DM164))),2))</f>
        <v/>
      </c>
      <c r="BA164">
        <f>IF(AO164&lt;=0,0,ROUND(CW164+MIN(DI164,MAX(0,$DN164-SUMPRODUCT((($BR164:$CC164&gt;BY164)+($BR164:$CC164=BY164)*($AT$2:$BE$2&lt;BA$2))*$DB164:$DM164))),2))</f>
        <v/>
      </c>
      <c r="BB164">
        <f>IF(AP164&lt;=0,0,ROUND(CX164+MIN(DJ164,MAX(0,$DN164-SUMPRODUCT((($BR164:$CC164&gt;BZ164)+($BR164:$CC164=BZ164)*($AT$2:$BE$2&lt;BB$2))*$DB164:$DM164))),2))</f>
        <v/>
      </c>
      <c r="BC164">
        <f>IF(AQ164&lt;=0,0,ROUND(CY164+MIN(DK164,MAX(0,$DN164-SUMPRODUCT((($BR164:$CC164&gt;CA164)+($BR164:$CC164=CA164)*($AT$2:$BE$2&lt;BC$2))*$DB164:$DM164))),2))</f>
        <v/>
      </c>
      <c r="BD164">
        <f>IF(AR164&lt;=0,0,ROUND(CZ164+MIN(DL164,MAX(0,$DN164-SUMPRODUCT((($BR164:$CC164&gt;CB164)+($BR164:$CC164=CB164)*($AT$2:$BE$2&lt;BD$2))*$DB164:$DM164))),2))</f>
        <v/>
      </c>
      <c r="BE164">
        <f>IF(AS164&lt;=0,0,ROUND(DA164+MIN(DM164,MAX(0,$DN164-SUMPRODUCT((($BR164:$CC164&gt;CC164)+($BR164:$CC164=CC164)*($AT$2:$BE$2&lt;BE$2))*$DB164:$DM164))),2))</f>
        <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c r="BR164">
        <f>ROUND(IF($A164&lt;=Debts!$M$5,Debts!$X$5,Debts!$Y$5)*100000,0)*1000000+ROUND(Debts!$Y$5*100000,0)</f>
        <v/>
      </c>
      <c r="BS164">
        <f>ROUND(IF($A164&lt;=Debts!$M$6,Debts!$X$6,Debts!$Y$6)*100000,0)*1000000+ROUND(Debts!$Y$6*100000,0)</f>
        <v/>
      </c>
      <c r="BT164">
        <f>ROUND(IF($A164&lt;=Debts!$M$7,Debts!$X$7,Debts!$Y$7)*100000,0)*1000000+ROUND(Debts!$Y$7*100000,0)</f>
        <v/>
      </c>
      <c r="BU164">
        <f>ROUND(IF($A164&lt;=Debts!$M$8,Debts!$X$8,Debts!$Y$8)*100000,0)*1000000+ROUND(Debts!$Y$8*100000,0)</f>
        <v/>
      </c>
      <c r="BV164">
        <f>ROUND(IF($A164&lt;=Debts!$M$9,Debts!$X$9,Debts!$Y$9)*100000,0)*1000000+ROUND(Debts!$Y$9*100000,0)</f>
        <v/>
      </c>
      <c r="BW164">
        <f>ROUND(IF($A164&lt;=Debts!$M$10,Debts!$X$10,Debts!$Y$10)*100000,0)*1000000+ROUND(Debts!$Y$10*100000,0)</f>
        <v/>
      </c>
      <c r="BX164">
        <f>ROUND(IF($A164&lt;=Debts!$M$11,Debts!$X$11,Debts!$Y$11)*100000,0)*1000000+ROUND(Debts!$Y$11*100000,0)</f>
        <v/>
      </c>
      <c r="BY164">
        <f>ROUND(IF($A164&lt;=Debts!$M$12,Debts!$X$12,Debts!$Y$12)*100000,0)*1000000+ROUND(Debts!$Y$12*100000,0)</f>
        <v/>
      </c>
      <c r="BZ164">
        <f>ROUND(IF($A164&lt;=Debts!$M$13,Debts!$X$13,Debts!$Y$13)*100000,0)*1000000+ROUND(Debts!$Y$13*100000,0)</f>
        <v/>
      </c>
      <c r="CA164">
        <f>ROUND(IF($A164&lt;=Debts!$M$14,Debts!$X$14,Debts!$Y$14)*100000,0)*1000000+ROUND(Debts!$Y$14*100000,0)</f>
        <v/>
      </c>
      <c r="CB164">
        <f>ROUND(IF($A164&lt;=Debts!$M$15,Debts!$X$15,Debts!$Y$15)*100000,0)*1000000+ROUND(Debts!$Y$15*100000,0)</f>
        <v/>
      </c>
      <c r="CC164">
        <f>ROUND(IF($A164&lt;=Debts!$M$16,Debts!$X$16,Debts!$Y$16)*100000,0)*1000000+ROUND(Debts!$Y$16*100000,0)</f>
        <v/>
      </c>
      <c r="CD164">
        <f>IF(OR(AH164&lt;=0,Debts!$AC$5=0,$A164&gt;Debts!$M$5),0,MIN(AH164,MAX(0,ROUNDUP(IF(Debts!$X$5=0,(BF163+J164)/(Debts!$M$5-$A164+1),BF163*(Debts!$X$5/12)/(1-(1+Debts!$X$5/12)^(-(Debts!$M$5-$A164+1)))),2)-V164)))</f>
        <v/>
      </c>
      <c r="CE164">
        <f>IF(OR(AI164&lt;=0,Debts!$AC$6=0,$A164&gt;Debts!$M$6),0,MIN(AI164,MAX(0,ROUNDUP(IF(Debts!$X$6=0,(BG163+K164)/(Debts!$M$6-$A164+1),BG163*(Debts!$X$6/12)/(1-(1+Debts!$X$6/12)^(-(Debts!$M$6-$A164+1)))),2)-W164)))</f>
        <v/>
      </c>
      <c r="CF164">
        <f>IF(OR(AJ164&lt;=0,Debts!$AC$7=0,$A164&gt;Debts!$M$7),0,MIN(AJ164,MAX(0,ROUNDUP(IF(Debts!$X$7=0,(BH163+L164)/(Debts!$M$7-$A164+1),BH163*(Debts!$X$7/12)/(1-(1+Debts!$X$7/12)^(-(Debts!$M$7-$A164+1)))),2)-X164)))</f>
        <v/>
      </c>
      <c r="CG164">
        <f>IF(OR(AK164&lt;=0,Debts!$AC$8=0,$A164&gt;Debts!$M$8),0,MIN(AK164,MAX(0,ROUNDUP(IF(Debts!$X$8=0,(BI163+M164)/(Debts!$M$8-$A164+1),BI163*(Debts!$X$8/12)/(1-(1+Debts!$X$8/12)^(-(Debts!$M$8-$A164+1)))),2)-Y164)))</f>
        <v/>
      </c>
      <c r="CH164">
        <f>IF(OR(AL164&lt;=0,Debts!$AC$9=0,$A164&gt;Debts!$M$9),0,MIN(AL164,MAX(0,ROUNDUP(IF(Debts!$X$9=0,(BJ163+N164)/(Debts!$M$9-$A164+1),BJ163*(Debts!$X$9/12)/(1-(1+Debts!$X$9/12)^(-(Debts!$M$9-$A164+1)))),2)-Z164)))</f>
        <v/>
      </c>
      <c r="CI164">
        <f>IF(OR(AM164&lt;=0,Debts!$AC$10=0,$A164&gt;Debts!$M$10),0,MIN(AM164,MAX(0,ROUNDUP(IF(Debts!$X$10=0,(BK163+O164)/(Debts!$M$10-$A164+1),BK163*(Debts!$X$10/12)/(1-(1+Debts!$X$10/12)^(-(Debts!$M$10-$A164+1)))),2)-AA164)))</f>
        <v/>
      </c>
      <c r="CJ164">
        <f>IF(OR(AN164&lt;=0,Debts!$AC$11=0,$A164&gt;Debts!$M$11),0,MIN(AN164,MAX(0,ROUNDUP(IF(Debts!$X$11=0,(BL163+P164)/(Debts!$M$11-$A164+1),BL163*(Debts!$X$11/12)/(1-(1+Debts!$X$11/12)^(-(Debts!$M$11-$A164+1)))),2)-AB164)))</f>
        <v/>
      </c>
      <c r="CK164">
        <f>IF(OR(AO164&lt;=0,Debts!$AC$12=0,$A164&gt;Debts!$M$12),0,MIN(AO164,MAX(0,ROUNDUP(IF(Debts!$X$12=0,(BM163+Q164)/(Debts!$M$12-$A164+1),BM163*(Debts!$X$12/12)/(1-(1+Debts!$X$12/12)^(-(Debts!$M$12-$A164+1)))),2)-AC164)))</f>
        <v/>
      </c>
      <c r="CL164">
        <f>IF(OR(AP164&lt;=0,Debts!$AC$13=0,$A164&gt;Debts!$M$13),0,MIN(AP164,MAX(0,ROUNDUP(IF(Debts!$X$13=0,(BN163+R164)/(Debts!$M$13-$A164+1),BN163*(Debts!$X$13/12)/(1-(1+Debts!$X$13/12)^(-(Debts!$M$13-$A164+1)))),2)-AD164)))</f>
        <v/>
      </c>
      <c r="CM164">
        <f>IF(OR(AQ164&lt;=0,Debts!$AC$14=0,$A164&gt;Debts!$M$14),0,MIN(AQ164,MAX(0,ROUNDUP(IF(Debts!$X$14=0,(BO163+S164)/(Debts!$M$14-$A164+1),BO163*(Debts!$X$14/12)/(1-(1+Debts!$X$14/12)^(-(Debts!$M$14-$A164+1)))),2)-AE164)))</f>
        <v/>
      </c>
      <c r="CN164">
        <f>IF(OR(AR164&lt;=0,Debts!$AC$15=0,$A164&gt;Debts!$M$15),0,MIN(AR164,MAX(0,ROUNDUP(IF(Debts!$X$15=0,(BP163+T164)/(Debts!$M$15-$A164+1),BP163*(Debts!$X$15/12)/(1-(1+Debts!$X$15/12)^(-(Debts!$M$15-$A164+1)))),2)-AF164)))</f>
        <v/>
      </c>
      <c r="CO164">
        <f>IF(OR(AS164&lt;=0,Debts!$AC$16=0,$A164&gt;Debts!$M$16),0,MIN(AS164,MAX(0,ROUNDUP(IF(Debts!$X$16=0,(BQ163+U164)/(Debts!$M$16-$A164+1),BQ163*(Debts!$X$16/12)/(1-(1+Debts!$X$16/12)^(-(Debts!$M$16-$A164+1)))),2)-AG164)))</f>
        <v/>
      </c>
      <c r="CP164">
        <f>IF(CD164&lt;=0,0,ROUND(MIN(CD164,MAX(0,$F164-SUMPRODUCT(($AT$3:$BE$3&lt;AT$3)*$CD164:$CO164))),2))</f>
        <v/>
      </c>
      <c r="CQ164">
        <f>IF(CE164&lt;=0,0,ROUND(MIN(CE164,MAX(0,$F164-SUMPRODUCT(($AT$3:$BE$3&lt;AU$3)*$CD164:$CO164))),2))</f>
        <v/>
      </c>
      <c r="CR164">
        <f>IF(CF164&lt;=0,0,ROUND(MIN(CF164,MAX(0,$F164-SUMPRODUCT(($AT$3:$BE$3&lt;AV$3)*$CD164:$CO164))),2))</f>
        <v/>
      </c>
      <c r="CS164">
        <f>IF(CG164&lt;=0,0,ROUND(MIN(CG164,MAX(0,$F164-SUMPRODUCT(($AT$3:$BE$3&lt;AW$3)*$CD164:$CO164))),2))</f>
        <v/>
      </c>
      <c r="CT164">
        <f>IF(CH164&lt;=0,0,ROUND(MIN(CH164,MAX(0,$F164-SUMPRODUCT(($AT$3:$BE$3&lt;AX$3)*$CD164:$CO164))),2))</f>
        <v/>
      </c>
      <c r="CU164">
        <f>IF(CI164&lt;=0,0,ROUND(MIN(CI164,MAX(0,$F164-SUMPRODUCT(($AT$3:$BE$3&lt;AY$3)*$CD164:$CO164))),2))</f>
        <v/>
      </c>
      <c r="CV164">
        <f>IF(CJ164&lt;=0,0,ROUND(MIN(CJ164,MAX(0,$F164-SUMPRODUCT(($AT$3:$BE$3&lt;AZ$3)*$CD164:$CO164))),2))</f>
        <v/>
      </c>
      <c r="CW164">
        <f>IF(CK164&lt;=0,0,ROUND(MIN(CK164,MAX(0,$F164-SUMPRODUCT(($AT$3:$BE$3&lt;BA$3)*$CD164:$CO164))),2))</f>
        <v/>
      </c>
      <c r="CX164">
        <f>IF(CL164&lt;=0,0,ROUND(MIN(CL164,MAX(0,$F164-SUMPRODUCT(($AT$3:$BE$3&lt;BB$3)*$CD164:$CO164))),2))</f>
        <v/>
      </c>
      <c r="CY164">
        <f>IF(CM164&lt;=0,0,ROUND(MIN(CM164,MAX(0,$F164-SUMPRODUCT(($AT$3:$BE$3&lt;BC$3)*$CD164:$CO164))),2))</f>
        <v/>
      </c>
      <c r="CZ164">
        <f>IF(CN164&lt;=0,0,ROUND(MIN(CN164,MAX(0,$F164-SUMPRODUCT(($AT$3:$BE$3&lt;BD$3)*$CD164:$CO164))),2))</f>
        <v/>
      </c>
      <c r="DA164">
        <f>IF(CO164&lt;=0,0,ROUND(MIN(CO164,MAX(0,$F164-SUMPRODUCT(($AT$3:$BE$3&lt;BE$3)*$CD164:$CO164))),2))</f>
        <v/>
      </c>
      <c r="DB164">
        <f>ROUND(AH164-CP164,2)</f>
        <v/>
      </c>
      <c r="DC164">
        <f>ROUND(AI164-CQ164,2)</f>
        <v/>
      </c>
      <c r="DD164">
        <f>ROUND(AJ164-CR164,2)</f>
        <v/>
      </c>
      <c r="DE164">
        <f>ROUND(AK164-CS164,2)</f>
        <v/>
      </c>
      <c r="DF164">
        <f>ROUND(AL164-CT164,2)</f>
        <v/>
      </c>
      <c r="DG164">
        <f>ROUND(AM164-CU164,2)</f>
        <v/>
      </c>
      <c r="DH164">
        <f>ROUND(AN164-CV164,2)</f>
        <v/>
      </c>
      <c r="DI164">
        <f>ROUND(AO164-CW164,2)</f>
        <v/>
      </c>
      <c r="DJ164">
        <f>ROUND(AP164-CX164,2)</f>
        <v/>
      </c>
      <c r="DK164">
        <f>ROUND(AQ164-CY164,2)</f>
        <v/>
      </c>
      <c r="DL164">
        <f>ROUND(AR164-CZ164,2)</f>
        <v/>
      </c>
      <c r="DM164">
        <f>ROUND(AS164-DA164,2)</f>
        <v/>
      </c>
      <c r="DN164">
        <f>MAX(0,ROUND($F164-SUM(CP164:DA164),2))</f>
        <v/>
      </c>
    </row>
    <row r="165">
      <c r="A165" t="n">
        <v>160</v>
      </c>
      <c r="B165" s="29">
        <f>Months!B165</f>
        <v/>
      </c>
      <c r="C165">
        <f>Months!C165</f>
        <v/>
      </c>
      <c r="D165">
        <f>Months!D165</f>
        <v/>
      </c>
      <c r="E165">
        <f>SUM(V165:AG165)</f>
        <v/>
      </c>
      <c r="F165">
        <f>MAX(0,ROUND(C165+D165-E165,2))</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f>IF(AH165&lt;=0,0,ROUND(CP165+MIN(DB165,MAX(0,$DN165-SUMPRODUCT((($BR165:$CC165&gt;BR165)+($BR165:$CC165=BR165)*($AT$2:$BE$2&lt;AT$2))*$DB165:$DM165))),2))</f>
        <v/>
      </c>
      <c r="AU165">
        <f>IF(AI165&lt;=0,0,ROUND(CQ165+MIN(DC165,MAX(0,$DN165-SUMPRODUCT((($BR165:$CC165&gt;BS165)+($BR165:$CC165=BS165)*($AT$2:$BE$2&lt;AU$2))*$DB165:$DM165))),2))</f>
        <v/>
      </c>
      <c r="AV165">
        <f>IF(AJ165&lt;=0,0,ROUND(CR165+MIN(DD165,MAX(0,$DN165-SUMPRODUCT((($BR165:$CC165&gt;BT165)+($BR165:$CC165=BT165)*($AT$2:$BE$2&lt;AV$2))*$DB165:$DM165))),2))</f>
        <v/>
      </c>
      <c r="AW165">
        <f>IF(AK165&lt;=0,0,ROUND(CS165+MIN(DE165,MAX(0,$DN165-SUMPRODUCT((($BR165:$CC165&gt;BU165)+($BR165:$CC165=BU165)*($AT$2:$BE$2&lt;AW$2))*$DB165:$DM165))),2))</f>
        <v/>
      </c>
      <c r="AX165">
        <f>IF(AL165&lt;=0,0,ROUND(CT165+MIN(DF165,MAX(0,$DN165-SUMPRODUCT((($BR165:$CC165&gt;BV165)+($BR165:$CC165=BV165)*($AT$2:$BE$2&lt;AX$2))*$DB165:$DM165))),2))</f>
        <v/>
      </c>
      <c r="AY165">
        <f>IF(AM165&lt;=0,0,ROUND(CU165+MIN(DG165,MAX(0,$DN165-SUMPRODUCT((($BR165:$CC165&gt;BW165)+($BR165:$CC165=BW165)*($AT$2:$BE$2&lt;AY$2))*$DB165:$DM165))),2))</f>
        <v/>
      </c>
      <c r="AZ165">
        <f>IF(AN165&lt;=0,0,ROUND(CV165+MIN(DH165,MAX(0,$DN165-SUMPRODUCT((($BR165:$CC165&gt;BX165)+($BR165:$CC165=BX165)*($AT$2:$BE$2&lt;AZ$2))*$DB165:$DM165))),2))</f>
        <v/>
      </c>
      <c r="BA165">
        <f>IF(AO165&lt;=0,0,ROUND(CW165+MIN(DI165,MAX(0,$DN165-SUMPRODUCT((($BR165:$CC165&gt;BY165)+($BR165:$CC165=BY165)*($AT$2:$BE$2&lt;BA$2))*$DB165:$DM165))),2))</f>
        <v/>
      </c>
      <c r="BB165">
        <f>IF(AP165&lt;=0,0,ROUND(CX165+MIN(DJ165,MAX(0,$DN165-SUMPRODUCT((($BR165:$CC165&gt;BZ165)+($BR165:$CC165=BZ165)*($AT$2:$BE$2&lt;BB$2))*$DB165:$DM165))),2))</f>
        <v/>
      </c>
      <c r="BC165">
        <f>IF(AQ165&lt;=0,0,ROUND(CY165+MIN(DK165,MAX(0,$DN165-SUMPRODUCT((($BR165:$CC165&gt;CA165)+($BR165:$CC165=CA165)*($AT$2:$BE$2&lt;BC$2))*$DB165:$DM165))),2))</f>
        <v/>
      </c>
      <c r="BD165">
        <f>IF(AR165&lt;=0,0,ROUND(CZ165+MIN(DL165,MAX(0,$DN165-SUMPRODUCT((($BR165:$CC165&gt;CB165)+($BR165:$CC165=CB165)*($AT$2:$BE$2&lt;BD$2))*$DB165:$DM165))),2))</f>
        <v/>
      </c>
      <c r="BE165">
        <f>IF(AS165&lt;=0,0,ROUND(DA165+MIN(DM165,MAX(0,$DN165-SUMPRODUCT((($BR165:$CC165&gt;CC165)+($BR165:$CC165=CC165)*($AT$2:$BE$2&lt;BE$2))*$DB165:$DM165))),2))</f>
        <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c r="BR165">
        <f>ROUND(IF($A165&lt;=Debts!$M$5,Debts!$X$5,Debts!$Y$5)*100000,0)*1000000+ROUND(Debts!$Y$5*100000,0)</f>
        <v/>
      </c>
      <c r="BS165">
        <f>ROUND(IF($A165&lt;=Debts!$M$6,Debts!$X$6,Debts!$Y$6)*100000,0)*1000000+ROUND(Debts!$Y$6*100000,0)</f>
        <v/>
      </c>
      <c r="BT165">
        <f>ROUND(IF($A165&lt;=Debts!$M$7,Debts!$X$7,Debts!$Y$7)*100000,0)*1000000+ROUND(Debts!$Y$7*100000,0)</f>
        <v/>
      </c>
      <c r="BU165">
        <f>ROUND(IF($A165&lt;=Debts!$M$8,Debts!$X$8,Debts!$Y$8)*100000,0)*1000000+ROUND(Debts!$Y$8*100000,0)</f>
        <v/>
      </c>
      <c r="BV165">
        <f>ROUND(IF($A165&lt;=Debts!$M$9,Debts!$X$9,Debts!$Y$9)*100000,0)*1000000+ROUND(Debts!$Y$9*100000,0)</f>
        <v/>
      </c>
      <c r="BW165">
        <f>ROUND(IF($A165&lt;=Debts!$M$10,Debts!$X$10,Debts!$Y$10)*100000,0)*1000000+ROUND(Debts!$Y$10*100000,0)</f>
        <v/>
      </c>
      <c r="BX165">
        <f>ROUND(IF($A165&lt;=Debts!$M$11,Debts!$X$11,Debts!$Y$11)*100000,0)*1000000+ROUND(Debts!$Y$11*100000,0)</f>
        <v/>
      </c>
      <c r="BY165">
        <f>ROUND(IF($A165&lt;=Debts!$M$12,Debts!$X$12,Debts!$Y$12)*100000,0)*1000000+ROUND(Debts!$Y$12*100000,0)</f>
        <v/>
      </c>
      <c r="BZ165">
        <f>ROUND(IF($A165&lt;=Debts!$M$13,Debts!$X$13,Debts!$Y$13)*100000,0)*1000000+ROUND(Debts!$Y$13*100000,0)</f>
        <v/>
      </c>
      <c r="CA165">
        <f>ROUND(IF($A165&lt;=Debts!$M$14,Debts!$X$14,Debts!$Y$14)*100000,0)*1000000+ROUND(Debts!$Y$14*100000,0)</f>
        <v/>
      </c>
      <c r="CB165">
        <f>ROUND(IF($A165&lt;=Debts!$M$15,Debts!$X$15,Debts!$Y$15)*100000,0)*1000000+ROUND(Debts!$Y$15*100000,0)</f>
        <v/>
      </c>
      <c r="CC165">
        <f>ROUND(IF($A165&lt;=Debts!$M$16,Debts!$X$16,Debts!$Y$16)*100000,0)*1000000+ROUND(Debts!$Y$16*100000,0)</f>
        <v/>
      </c>
      <c r="CD165">
        <f>IF(OR(AH165&lt;=0,Debts!$AC$5=0,$A165&gt;Debts!$M$5),0,MIN(AH165,MAX(0,ROUNDUP(IF(Debts!$X$5=0,(BF164+J165)/(Debts!$M$5-$A165+1),BF164*(Debts!$X$5/12)/(1-(1+Debts!$X$5/12)^(-(Debts!$M$5-$A165+1)))),2)-V165)))</f>
        <v/>
      </c>
      <c r="CE165">
        <f>IF(OR(AI165&lt;=0,Debts!$AC$6=0,$A165&gt;Debts!$M$6),0,MIN(AI165,MAX(0,ROUNDUP(IF(Debts!$X$6=0,(BG164+K165)/(Debts!$M$6-$A165+1),BG164*(Debts!$X$6/12)/(1-(1+Debts!$X$6/12)^(-(Debts!$M$6-$A165+1)))),2)-W165)))</f>
        <v/>
      </c>
      <c r="CF165">
        <f>IF(OR(AJ165&lt;=0,Debts!$AC$7=0,$A165&gt;Debts!$M$7),0,MIN(AJ165,MAX(0,ROUNDUP(IF(Debts!$X$7=0,(BH164+L165)/(Debts!$M$7-$A165+1),BH164*(Debts!$X$7/12)/(1-(1+Debts!$X$7/12)^(-(Debts!$M$7-$A165+1)))),2)-X165)))</f>
        <v/>
      </c>
      <c r="CG165">
        <f>IF(OR(AK165&lt;=0,Debts!$AC$8=0,$A165&gt;Debts!$M$8),0,MIN(AK165,MAX(0,ROUNDUP(IF(Debts!$X$8=0,(BI164+M165)/(Debts!$M$8-$A165+1),BI164*(Debts!$X$8/12)/(1-(1+Debts!$X$8/12)^(-(Debts!$M$8-$A165+1)))),2)-Y165)))</f>
        <v/>
      </c>
      <c r="CH165">
        <f>IF(OR(AL165&lt;=0,Debts!$AC$9=0,$A165&gt;Debts!$M$9),0,MIN(AL165,MAX(0,ROUNDUP(IF(Debts!$X$9=0,(BJ164+N165)/(Debts!$M$9-$A165+1),BJ164*(Debts!$X$9/12)/(1-(1+Debts!$X$9/12)^(-(Debts!$M$9-$A165+1)))),2)-Z165)))</f>
        <v/>
      </c>
      <c r="CI165">
        <f>IF(OR(AM165&lt;=0,Debts!$AC$10=0,$A165&gt;Debts!$M$10),0,MIN(AM165,MAX(0,ROUNDUP(IF(Debts!$X$10=0,(BK164+O165)/(Debts!$M$10-$A165+1),BK164*(Debts!$X$10/12)/(1-(1+Debts!$X$10/12)^(-(Debts!$M$10-$A165+1)))),2)-AA165)))</f>
        <v/>
      </c>
      <c r="CJ165">
        <f>IF(OR(AN165&lt;=0,Debts!$AC$11=0,$A165&gt;Debts!$M$11),0,MIN(AN165,MAX(0,ROUNDUP(IF(Debts!$X$11=0,(BL164+P165)/(Debts!$M$11-$A165+1),BL164*(Debts!$X$11/12)/(1-(1+Debts!$X$11/12)^(-(Debts!$M$11-$A165+1)))),2)-AB165)))</f>
        <v/>
      </c>
      <c r="CK165">
        <f>IF(OR(AO165&lt;=0,Debts!$AC$12=0,$A165&gt;Debts!$M$12),0,MIN(AO165,MAX(0,ROUNDUP(IF(Debts!$X$12=0,(BM164+Q165)/(Debts!$M$12-$A165+1),BM164*(Debts!$X$12/12)/(1-(1+Debts!$X$12/12)^(-(Debts!$M$12-$A165+1)))),2)-AC165)))</f>
        <v/>
      </c>
      <c r="CL165">
        <f>IF(OR(AP165&lt;=0,Debts!$AC$13=0,$A165&gt;Debts!$M$13),0,MIN(AP165,MAX(0,ROUNDUP(IF(Debts!$X$13=0,(BN164+R165)/(Debts!$M$13-$A165+1),BN164*(Debts!$X$13/12)/(1-(1+Debts!$X$13/12)^(-(Debts!$M$13-$A165+1)))),2)-AD165)))</f>
        <v/>
      </c>
      <c r="CM165">
        <f>IF(OR(AQ165&lt;=0,Debts!$AC$14=0,$A165&gt;Debts!$M$14),0,MIN(AQ165,MAX(0,ROUNDUP(IF(Debts!$X$14=0,(BO164+S165)/(Debts!$M$14-$A165+1),BO164*(Debts!$X$14/12)/(1-(1+Debts!$X$14/12)^(-(Debts!$M$14-$A165+1)))),2)-AE165)))</f>
        <v/>
      </c>
      <c r="CN165">
        <f>IF(OR(AR165&lt;=0,Debts!$AC$15=0,$A165&gt;Debts!$M$15),0,MIN(AR165,MAX(0,ROUNDUP(IF(Debts!$X$15=0,(BP164+T165)/(Debts!$M$15-$A165+1),BP164*(Debts!$X$15/12)/(1-(1+Debts!$X$15/12)^(-(Debts!$M$15-$A165+1)))),2)-AF165)))</f>
        <v/>
      </c>
      <c r="CO165">
        <f>IF(OR(AS165&lt;=0,Debts!$AC$16=0,$A165&gt;Debts!$M$16),0,MIN(AS165,MAX(0,ROUNDUP(IF(Debts!$X$16=0,(BQ164+U165)/(Debts!$M$16-$A165+1),BQ164*(Debts!$X$16/12)/(1-(1+Debts!$X$16/12)^(-(Debts!$M$16-$A165+1)))),2)-AG165)))</f>
        <v/>
      </c>
      <c r="CP165">
        <f>IF(CD165&lt;=0,0,ROUND(MIN(CD165,MAX(0,$F165-SUMPRODUCT(($AT$3:$BE$3&lt;AT$3)*$CD165:$CO165))),2))</f>
        <v/>
      </c>
      <c r="CQ165">
        <f>IF(CE165&lt;=0,0,ROUND(MIN(CE165,MAX(0,$F165-SUMPRODUCT(($AT$3:$BE$3&lt;AU$3)*$CD165:$CO165))),2))</f>
        <v/>
      </c>
      <c r="CR165">
        <f>IF(CF165&lt;=0,0,ROUND(MIN(CF165,MAX(0,$F165-SUMPRODUCT(($AT$3:$BE$3&lt;AV$3)*$CD165:$CO165))),2))</f>
        <v/>
      </c>
      <c r="CS165">
        <f>IF(CG165&lt;=0,0,ROUND(MIN(CG165,MAX(0,$F165-SUMPRODUCT(($AT$3:$BE$3&lt;AW$3)*$CD165:$CO165))),2))</f>
        <v/>
      </c>
      <c r="CT165">
        <f>IF(CH165&lt;=0,0,ROUND(MIN(CH165,MAX(0,$F165-SUMPRODUCT(($AT$3:$BE$3&lt;AX$3)*$CD165:$CO165))),2))</f>
        <v/>
      </c>
      <c r="CU165">
        <f>IF(CI165&lt;=0,0,ROUND(MIN(CI165,MAX(0,$F165-SUMPRODUCT(($AT$3:$BE$3&lt;AY$3)*$CD165:$CO165))),2))</f>
        <v/>
      </c>
      <c r="CV165">
        <f>IF(CJ165&lt;=0,0,ROUND(MIN(CJ165,MAX(0,$F165-SUMPRODUCT(($AT$3:$BE$3&lt;AZ$3)*$CD165:$CO165))),2))</f>
        <v/>
      </c>
      <c r="CW165">
        <f>IF(CK165&lt;=0,0,ROUND(MIN(CK165,MAX(0,$F165-SUMPRODUCT(($AT$3:$BE$3&lt;BA$3)*$CD165:$CO165))),2))</f>
        <v/>
      </c>
      <c r="CX165">
        <f>IF(CL165&lt;=0,0,ROUND(MIN(CL165,MAX(0,$F165-SUMPRODUCT(($AT$3:$BE$3&lt;BB$3)*$CD165:$CO165))),2))</f>
        <v/>
      </c>
      <c r="CY165">
        <f>IF(CM165&lt;=0,0,ROUND(MIN(CM165,MAX(0,$F165-SUMPRODUCT(($AT$3:$BE$3&lt;BC$3)*$CD165:$CO165))),2))</f>
        <v/>
      </c>
      <c r="CZ165">
        <f>IF(CN165&lt;=0,0,ROUND(MIN(CN165,MAX(0,$F165-SUMPRODUCT(($AT$3:$BE$3&lt;BD$3)*$CD165:$CO165))),2))</f>
        <v/>
      </c>
      <c r="DA165">
        <f>IF(CO165&lt;=0,0,ROUND(MIN(CO165,MAX(0,$F165-SUMPRODUCT(($AT$3:$BE$3&lt;BE$3)*$CD165:$CO165))),2))</f>
        <v/>
      </c>
      <c r="DB165">
        <f>ROUND(AH165-CP165,2)</f>
        <v/>
      </c>
      <c r="DC165">
        <f>ROUND(AI165-CQ165,2)</f>
        <v/>
      </c>
      <c r="DD165">
        <f>ROUND(AJ165-CR165,2)</f>
        <v/>
      </c>
      <c r="DE165">
        <f>ROUND(AK165-CS165,2)</f>
        <v/>
      </c>
      <c r="DF165">
        <f>ROUND(AL165-CT165,2)</f>
        <v/>
      </c>
      <c r="DG165">
        <f>ROUND(AM165-CU165,2)</f>
        <v/>
      </c>
      <c r="DH165">
        <f>ROUND(AN165-CV165,2)</f>
        <v/>
      </c>
      <c r="DI165">
        <f>ROUND(AO165-CW165,2)</f>
        <v/>
      </c>
      <c r="DJ165">
        <f>ROUND(AP165-CX165,2)</f>
        <v/>
      </c>
      <c r="DK165">
        <f>ROUND(AQ165-CY165,2)</f>
        <v/>
      </c>
      <c r="DL165">
        <f>ROUND(AR165-CZ165,2)</f>
        <v/>
      </c>
      <c r="DM165">
        <f>ROUND(AS165-DA165,2)</f>
        <v/>
      </c>
      <c r="DN165">
        <f>MAX(0,ROUND($F165-SUM(CP165:DA165),2))</f>
        <v/>
      </c>
    </row>
    <row r="166">
      <c r="A166" t="n">
        <v>161</v>
      </c>
      <c r="B166" s="29">
        <f>Months!B166</f>
        <v/>
      </c>
      <c r="C166">
        <f>Months!C166</f>
        <v/>
      </c>
      <c r="D166">
        <f>Months!D166</f>
        <v/>
      </c>
      <c r="E166">
        <f>SUM(V166:AG166)</f>
        <v/>
      </c>
      <c r="F166">
        <f>MAX(0,ROUND(C166+D166-E166,2))</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f>IF(AH166&lt;=0,0,ROUND(CP166+MIN(DB166,MAX(0,$DN166-SUMPRODUCT((($BR166:$CC166&gt;BR166)+($BR166:$CC166=BR166)*($AT$2:$BE$2&lt;AT$2))*$DB166:$DM166))),2))</f>
        <v/>
      </c>
      <c r="AU166">
        <f>IF(AI166&lt;=0,0,ROUND(CQ166+MIN(DC166,MAX(0,$DN166-SUMPRODUCT((($BR166:$CC166&gt;BS166)+($BR166:$CC166=BS166)*($AT$2:$BE$2&lt;AU$2))*$DB166:$DM166))),2))</f>
        <v/>
      </c>
      <c r="AV166">
        <f>IF(AJ166&lt;=0,0,ROUND(CR166+MIN(DD166,MAX(0,$DN166-SUMPRODUCT((($BR166:$CC166&gt;BT166)+($BR166:$CC166=BT166)*($AT$2:$BE$2&lt;AV$2))*$DB166:$DM166))),2))</f>
        <v/>
      </c>
      <c r="AW166">
        <f>IF(AK166&lt;=0,0,ROUND(CS166+MIN(DE166,MAX(0,$DN166-SUMPRODUCT((($BR166:$CC166&gt;BU166)+($BR166:$CC166=BU166)*($AT$2:$BE$2&lt;AW$2))*$DB166:$DM166))),2))</f>
        <v/>
      </c>
      <c r="AX166">
        <f>IF(AL166&lt;=0,0,ROUND(CT166+MIN(DF166,MAX(0,$DN166-SUMPRODUCT((($BR166:$CC166&gt;BV166)+($BR166:$CC166=BV166)*($AT$2:$BE$2&lt;AX$2))*$DB166:$DM166))),2))</f>
        <v/>
      </c>
      <c r="AY166">
        <f>IF(AM166&lt;=0,0,ROUND(CU166+MIN(DG166,MAX(0,$DN166-SUMPRODUCT((($BR166:$CC166&gt;BW166)+($BR166:$CC166=BW166)*($AT$2:$BE$2&lt;AY$2))*$DB166:$DM166))),2))</f>
        <v/>
      </c>
      <c r="AZ166">
        <f>IF(AN166&lt;=0,0,ROUND(CV166+MIN(DH166,MAX(0,$DN166-SUMPRODUCT((($BR166:$CC166&gt;BX166)+($BR166:$CC166=BX166)*($AT$2:$BE$2&lt;AZ$2))*$DB166:$DM166))),2))</f>
        <v/>
      </c>
      <c r="BA166">
        <f>IF(AO166&lt;=0,0,ROUND(CW166+MIN(DI166,MAX(0,$DN166-SUMPRODUCT((($BR166:$CC166&gt;BY166)+($BR166:$CC166=BY166)*($AT$2:$BE$2&lt;BA$2))*$DB166:$DM166))),2))</f>
        <v/>
      </c>
      <c r="BB166">
        <f>IF(AP166&lt;=0,0,ROUND(CX166+MIN(DJ166,MAX(0,$DN166-SUMPRODUCT((($BR166:$CC166&gt;BZ166)+($BR166:$CC166=BZ166)*($AT$2:$BE$2&lt;BB$2))*$DB166:$DM166))),2))</f>
        <v/>
      </c>
      <c r="BC166">
        <f>IF(AQ166&lt;=0,0,ROUND(CY166+MIN(DK166,MAX(0,$DN166-SUMPRODUCT((($BR166:$CC166&gt;CA166)+($BR166:$CC166=CA166)*($AT$2:$BE$2&lt;BC$2))*$DB166:$DM166))),2))</f>
        <v/>
      </c>
      <c r="BD166">
        <f>IF(AR166&lt;=0,0,ROUND(CZ166+MIN(DL166,MAX(0,$DN166-SUMPRODUCT((($BR166:$CC166&gt;CB166)+($BR166:$CC166=CB166)*($AT$2:$BE$2&lt;BD$2))*$DB166:$DM166))),2))</f>
        <v/>
      </c>
      <c r="BE166">
        <f>IF(AS166&lt;=0,0,ROUND(DA166+MIN(DM166,MAX(0,$DN166-SUMPRODUCT((($BR166:$CC166&gt;CC166)+($BR166:$CC166=CC166)*($AT$2:$BE$2&lt;BE$2))*$DB166:$DM166))),2))</f>
        <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c r="BR166">
        <f>ROUND(IF($A166&lt;=Debts!$M$5,Debts!$X$5,Debts!$Y$5)*100000,0)*1000000+ROUND(Debts!$Y$5*100000,0)</f>
        <v/>
      </c>
      <c r="BS166">
        <f>ROUND(IF($A166&lt;=Debts!$M$6,Debts!$X$6,Debts!$Y$6)*100000,0)*1000000+ROUND(Debts!$Y$6*100000,0)</f>
        <v/>
      </c>
      <c r="BT166">
        <f>ROUND(IF($A166&lt;=Debts!$M$7,Debts!$X$7,Debts!$Y$7)*100000,0)*1000000+ROUND(Debts!$Y$7*100000,0)</f>
        <v/>
      </c>
      <c r="BU166">
        <f>ROUND(IF($A166&lt;=Debts!$M$8,Debts!$X$8,Debts!$Y$8)*100000,0)*1000000+ROUND(Debts!$Y$8*100000,0)</f>
        <v/>
      </c>
      <c r="BV166">
        <f>ROUND(IF($A166&lt;=Debts!$M$9,Debts!$X$9,Debts!$Y$9)*100000,0)*1000000+ROUND(Debts!$Y$9*100000,0)</f>
        <v/>
      </c>
      <c r="BW166">
        <f>ROUND(IF($A166&lt;=Debts!$M$10,Debts!$X$10,Debts!$Y$10)*100000,0)*1000000+ROUND(Debts!$Y$10*100000,0)</f>
        <v/>
      </c>
      <c r="BX166">
        <f>ROUND(IF($A166&lt;=Debts!$M$11,Debts!$X$11,Debts!$Y$11)*100000,0)*1000000+ROUND(Debts!$Y$11*100000,0)</f>
        <v/>
      </c>
      <c r="BY166">
        <f>ROUND(IF($A166&lt;=Debts!$M$12,Debts!$X$12,Debts!$Y$12)*100000,0)*1000000+ROUND(Debts!$Y$12*100000,0)</f>
        <v/>
      </c>
      <c r="BZ166">
        <f>ROUND(IF($A166&lt;=Debts!$M$13,Debts!$X$13,Debts!$Y$13)*100000,0)*1000000+ROUND(Debts!$Y$13*100000,0)</f>
        <v/>
      </c>
      <c r="CA166">
        <f>ROUND(IF($A166&lt;=Debts!$M$14,Debts!$X$14,Debts!$Y$14)*100000,0)*1000000+ROUND(Debts!$Y$14*100000,0)</f>
        <v/>
      </c>
      <c r="CB166">
        <f>ROUND(IF($A166&lt;=Debts!$M$15,Debts!$X$15,Debts!$Y$15)*100000,0)*1000000+ROUND(Debts!$Y$15*100000,0)</f>
        <v/>
      </c>
      <c r="CC166">
        <f>ROUND(IF($A166&lt;=Debts!$M$16,Debts!$X$16,Debts!$Y$16)*100000,0)*1000000+ROUND(Debts!$Y$16*100000,0)</f>
        <v/>
      </c>
      <c r="CD166">
        <f>IF(OR(AH166&lt;=0,Debts!$AC$5=0,$A166&gt;Debts!$M$5),0,MIN(AH166,MAX(0,ROUNDUP(IF(Debts!$X$5=0,(BF165+J166)/(Debts!$M$5-$A166+1),BF165*(Debts!$X$5/12)/(1-(1+Debts!$X$5/12)^(-(Debts!$M$5-$A166+1)))),2)-V166)))</f>
        <v/>
      </c>
      <c r="CE166">
        <f>IF(OR(AI166&lt;=0,Debts!$AC$6=0,$A166&gt;Debts!$M$6),0,MIN(AI166,MAX(0,ROUNDUP(IF(Debts!$X$6=0,(BG165+K166)/(Debts!$M$6-$A166+1),BG165*(Debts!$X$6/12)/(1-(1+Debts!$X$6/12)^(-(Debts!$M$6-$A166+1)))),2)-W166)))</f>
        <v/>
      </c>
      <c r="CF166">
        <f>IF(OR(AJ166&lt;=0,Debts!$AC$7=0,$A166&gt;Debts!$M$7),0,MIN(AJ166,MAX(0,ROUNDUP(IF(Debts!$X$7=0,(BH165+L166)/(Debts!$M$7-$A166+1),BH165*(Debts!$X$7/12)/(1-(1+Debts!$X$7/12)^(-(Debts!$M$7-$A166+1)))),2)-X166)))</f>
        <v/>
      </c>
      <c r="CG166">
        <f>IF(OR(AK166&lt;=0,Debts!$AC$8=0,$A166&gt;Debts!$M$8),0,MIN(AK166,MAX(0,ROUNDUP(IF(Debts!$X$8=0,(BI165+M166)/(Debts!$M$8-$A166+1),BI165*(Debts!$X$8/12)/(1-(1+Debts!$X$8/12)^(-(Debts!$M$8-$A166+1)))),2)-Y166)))</f>
        <v/>
      </c>
      <c r="CH166">
        <f>IF(OR(AL166&lt;=0,Debts!$AC$9=0,$A166&gt;Debts!$M$9),0,MIN(AL166,MAX(0,ROUNDUP(IF(Debts!$X$9=0,(BJ165+N166)/(Debts!$M$9-$A166+1),BJ165*(Debts!$X$9/12)/(1-(1+Debts!$X$9/12)^(-(Debts!$M$9-$A166+1)))),2)-Z166)))</f>
        <v/>
      </c>
      <c r="CI166">
        <f>IF(OR(AM166&lt;=0,Debts!$AC$10=0,$A166&gt;Debts!$M$10),0,MIN(AM166,MAX(0,ROUNDUP(IF(Debts!$X$10=0,(BK165+O166)/(Debts!$M$10-$A166+1),BK165*(Debts!$X$10/12)/(1-(1+Debts!$X$10/12)^(-(Debts!$M$10-$A166+1)))),2)-AA166)))</f>
        <v/>
      </c>
      <c r="CJ166">
        <f>IF(OR(AN166&lt;=0,Debts!$AC$11=0,$A166&gt;Debts!$M$11),0,MIN(AN166,MAX(0,ROUNDUP(IF(Debts!$X$11=0,(BL165+P166)/(Debts!$M$11-$A166+1),BL165*(Debts!$X$11/12)/(1-(1+Debts!$X$11/12)^(-(Debts!$M$11-$A166+1)))),2)-AB166)))</f>
        <v/>
      </c>
      <c r="CK166">
        <f>IF(OR(AO166&lt;=0,Debts!$AC$12=0,$A166&gt;Debts!$M$12),0,MIN(AO166,MAX(0,ROUNDUP(IF(Debts!$X$12=0,(BM165+Q166)/(Debts!$M$12-$A166+1),BM165*(Debts!$X$12/12)/(1-(1+Debts!$X$12/12)^(-(Debts!$M$12-$A166+1)))),2)-AC166)))</f>
        <v/>
      </c>
      <c r="CL166">
        <f>IF(OR(AP166&lt;=0,Debts!$AC$13=0,$A166&gt;Debts!$M$13),0,MIN(AP166,MAX(0,ROUNDUP(IF(Debts!$X$13=0,(BN165+R166)/(Debts!$M$13-$A166+1),BN165*(Debts!$X$13/12)/(1-(1+Debts!$X$13/12)^(-(Debts!$M$13-$A166+1)))),2)-AD166)))</f>
        <v/>
      </c>
      <c r="CM166">
        <f>IF(OR(AQ166&lt;=0,Debts!$AC$14=0,$A166&gt;Debts!$M$14),0,MIN(AQ166,MAX(0,ROUNDUP(IF(Debts!$X$14=0,(BO165+S166)/(Debts!$M$14-$A166+1),BO165*(Debts!$X$14/12)/(1-(1+Debts!$X$14/12)^(-(Debts!$M$14-$A166+1)))),2)-AE166)))</f>
        <v/>
      </c>
      <c r="CN166">
        <f>IF(OR(AR166&lt;=0,Debts!$AC$15=0,$A166&gt;Debts!$M$15),0,MIN(AR166,MAX(0,ROUNDUP(IF(Debts!$X$15=0,(BP165+T166)/(Debts!$M$15-$A166+1),BP165*(Debts!$X$15/12)/(1-(1+Debts!$X$15/12)^(-(Debts!$M$15-$A166+1)))),2)-AF166)))</f>
        <v/>
      </c>
      <c r="CO166">
        <f>IF(OR(AS166&lt;=0,Debts!$AC$16=0,$A166&gt;Debts!$M$16),0,MIN(AS166,MAX(0,ROUNDUP(IF(Debts!$X$16=0,(BQ165+U166)/(Debts!$M$16-$A166+1),BQ165*(Debts!$X$16/12)/(1-(1+Debts!$X$16/12)^(-(Debts!$M$16-$A166+1)))),2)-AG166)))</f>
        <v/>
      </c>
      <c r="CP166">
        <f>IF(CD166&lt;=0,0,ROUND(MIN(CD166,MAX(0,$F166-SUMPRODUCT(($AT$3:$BE$3&lt;AT$3)*$CD166:$CO166))),2))</f>
        <v/>
      </c>
      <c r="CQ166">
        <f>IF(CE166&lt;=0,0,ROUND(MIN(CE166,MAX(0,$F166-SUMPRODUCT(($AT$3:$BE$3&lt;AU$3)*$CD166:$CO166))),2))</f>
        <v/>
      </c>
      <c r="CR166">
        <f>IF(CF166&lt;=0,0,ROUND(MIN(CF166,MAX(0,$F166-SUMPRODUCT(($AT$3:$BE$3&lt;AV$3)*$CD166:$CO166))),2))</f>
        <v/>
      </c>
      <c r="CS166">
        <f>IF(CG166&lt;=0,0,ROUND(MIN(CG166,MAX(0,$F166-SUMPRODUCT(($AT$3:$BE$3&lt;AW$3)*$CD166:$CO166))),2))</f>
        <v/>
      </c>
      <c r="CT166">
        <f>IF(CH166&lt;=0,0,ROUND(MIN(CH166,MAX(0,$F166-SUMPRODUCT(($AT$3:$BE$3&lt;AX$3)*$CD166:$CO166))),2))</f>
        <v/>
      </c>
      <c r="CU166">
        <f>IF(CI166&lt;=0,0,ROUND(MIN(CI166,MAX(0,$F166-SUMPRODUCT(($AT$3:$BE$3&lt;AY$3)*$CD166:$CO166))),2))</f>
        <v/>
      </c>
      <c r="CV166">
        <f>IF(CJ166&lt;=0,0,ROUND(MIN(CJ166,MAX(0,$F166-SUMPRODUCT(($AT$3:$BE$3&lt;AZ$3)*$CD166:$CO166))),2))</f>
        <v/>
      </c>
      <c r="CW166">
        <f>IF(CK166&lt;=0,0,ROUND(MIN(CK166,MAX(0,$F166-SUMPRODUCT(($AT$3:$BE$3&lt;BA$3)*$CD166:$CO166))),2))</f>
        <v/>
      </c>
      <c r="CX166">
        <f>IF(CL166&lt;=0,0,ROUND(MIN(CL166,MAX(0,$F166-SUMPRODUCT(($AT$3:$BE$3&lt;BB$3)*$CD166:$CO166))),2))</f>
        <v/>
      </c>
      <c r="CY166">
        <f>IF(CM166&lt;=0,0,ROUND(MIN(CM166,MAX(0,$F166-SUMPRODUCT(($AT$3:$BE$3&lt;BC$3)*$CD166:$CO166))),2))</f>
        <v/>
      </c>
      <c r="CZ166">
        <f>IF(CN166&lt;=0,0,ROUND(MIN(CN166,MAX(0,$F166-SUMPRODUCT(($AT$3:$BE$3&lt;BD$3)*$CD166:$CO166))),2))</f>
        <v/>
      </c>
      <c r="DA166">
        <f>IF(CO166&lt;=0,0,ROUND(MIN(CO166,MAX(0,$F166-SUMPRODUCT(($AT$3:$BE$3&lt;BE$3)*$CD166:$CO166))),2))</f>
        <v/>
      </c>
      <c r="DB166">
        <f>ROUND(AH166-CP166,2)</f>
        <v/>
      </c>
      <c r="DC166">
        <f>ROUND(AI166-CQ166,2)</f>
        <v/>
      </c>
      <c r="DD166">
        <f>ROUND(AJ166-CR166,2)</f>
        <v/>
      </c>
      <c r="DE166">
        <f>ROUND(AK166-CS166,2)</f>
        <v/>
      </c>
      <c r="DF166">
        <f>ROUND(AL166-CT166,2)</f>
        <v/>
      </c>
      <c r="DG166">
        <f>ROUND(AM166-CU166,2)</f>
        <v/>
      </c>
      <c r="DH166">
        <f>ROUND(AN166-CV166,2)</f>
        <v/>
      </c>
      <c r="DI166">
        <f>ROUND(AO166-CW166,2)</f>
        <v/>
      </c>
      <c r="DJ166">
        <f>ROUND(AP166-CX166,2)</f>
        <v/>
      </c>
      <c r="DK166">
        <f>ROUND(AQ166-CY166,2)</f>
        <v/>
      </c>
      <c r="DL166">
        <f>ROUND(AR166-CZ166,2)</f>
        <v/>
      </c>
      <c r="DM166">
        <f>ROUND(AS166-DA166,2)</f>
        <v/>
      </c>
      <c r="DN166">
        <f>MAX(0,ROUND($F166-SUM(CP166:DA166),2))</f>
        <v/>
      </c>
    </row>
    <row r="167">
      <c r="A167" t="n">
        <v>162</v>
      </c>
      <c r="B167" s="29">
        <f>Months!B167</f>
        <v/>
      </c>
      <c r="C167">
        <f>Months!C167</f>
        <v/>
      </c>
      <c r="D167">
        <f>Months!D167</f>
        <v/>
      </c>
      <c r="E167">
        <f>SUM(V167:AG167)</f>
        <v/>
      </c>
      <c r="F167">
        <f>MAX(0,ROUND(C167+D167-E167,2))</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f>IF(AH167&lt;=0,0,ROUND(CP167+MIN(DB167,MAX(0,$DN167-SUMPRODUCT((($BR167:$CC167&gt;BR167)+($BR167:$CC167=BR167)*($AT$2:$BE$2&lt;AT$2))*$DB167:$DM167))),2))</f>
        <v/>
      </c>
      <c r="AU167">
        <f>IF(AI167&lt;=0,0,ROUND(CQ167+MIN(DC167,MAX(0,$DN167-SUMPRODUCT((($BR167:$CC167&gt;BS167)+($BR167:$CC167=BS167)*($AT$2:$BE$2&lt;AU$2))*$DB167:$DM167))),2))</f>
        <v/>
      </c>
      <c r="AV167">
        <f>IF(AJ167&lt;=0,0,ROUND(CR167+MIN(DD167,MAX(0,$DN167-SUMPRODUCT((($BR167:$CC167&gt;BT167)+($BR167:$CC167=BT167)*($AT$2:$BE$2&lt;AV$2))*$DB167:$DM167))),2))</f>
        <v/>
      </c>
      <c r="AW167">
        <f>IF(AK167&lt;=0,0,ROUND(CS167+MIN(DE167,MAX(0,$DN167-SUMPRODUCT((($BR167:$CC167&gt;BU167)+($BR167:$CC167=BU167)*($AT$2:$BE$2&lt;AW$2))*$DB167:$DM167))),2))</f>
        <v/>
      </c>
      <c r="AX167">
        <f>IF(AL167&lt;=0,0,ROUND(CT167+MIN(DF167,MAX(0,$DN167-SUMPRODUCT((($BR167:$CC167&gt;BV167)+($BR167:$CC167=BV167)*($AT$2:$BE$2&lt;AX$2))*$DB167:$DM167))),2))</f>
        <v/>
      </c>
      <c r="AY167">
        <f>IF(AM167&lt;=0,0,ROUND(CU167+MIN(DG167,MAX(0,$DN167-SUMPRODUCT((($BR167:$CC167&gt;BW167)+($BR167:$CC167=BW167)*($AT$2:$BE$2&lt;AY$2))*$DB167:$DM167))),2))</f>
        <v/>
      </c>
      <c r="AZ167">
        <f>IF(AN167&lt;=0,0,ROUND(CV167+MIN(DH167,MAX(0,$DN167-SUMPRODUCT((($BR167:$CC167&gt;BX167)+($BR167:$CC167=BX167)*($AT$2:$BE$2&lt;AZ$2))*$DB167:$DM167))),2))</f>
        <v/>
      </c>
      <c r="BA167">
        <f>IF(AO167&lt;=0,0,ROUND(CW167+MIN(DI167,MAX(0,$DN167-SUMPRODUCT((($BR167:$CC167&gt;BY167)+($BR167:$CC167=BY167)*($AT$2:$BE$2&lt;BA$2))*$DB167:$DM167))),2))</f>
        <v/>
      </c>
      <c r="BB167">
        <f>IF(AP167&lt;=0,0,ROUND(CX167+MIN(DJ167,MAX(0,$DN167-SUMPRODUCT((($BR167:$CC167&gt;BZ167)+($BR167:$CC167=BZ167)*($AT$2:$BE$2&lt;BB$2))*$DB167:$DM167))),2))</f>
        <v/>
      </c>
      <c r="BC167">
        <f>IF(AQ167&lt;=0,0,ROUND(CY167+MIN(DK167,MAX(0,$DN167-SUMPRODUCT((($BR167:$CC167&gt;CA167)+($BR167:$CC167=CA167)*($AT$2:$BE$2&lt;BC$2))*$DB167:$DM167))),2))</f>
        <v/>
      </c>
      <c r="BD167">
        <f>IF(AR167&lt;=0,0,ROUND(CZ167+MIN(DL167,MAX(0,$DN167-SUMPRODUCT((($BR167:$CC167&gt;CB167)+($BR167:$CC167=CB167)*($AT$2:$BE$2&lt;BD$2))*$DB167:$DM167))),2))</f>
        <v/>
      </c>
      <c r="BE167">
        <f>IF(AS167&lt;=0,0,ROUND(DA167+MIN(DM167,MAX(0,$DN167-SUMPRODUCT((($BR167:$CC167&gt;CC167)+($BR167:$CC167=CC167)*($AT$2:$BE$2&lt;BE$2))*$DB167:$DM167))),2))</f>
        <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c r="BR167">
        <f>ROUND(IF($A167&lt;=Debts!$M$5,Debts!$X$5,Debts!$Y$5)*100000,0)*1000000+ROUND(Debts!$Y$5*100000,0)</f>
        <v/>
      </c>
      <c r="BS167">
        <f>ROUND(IF($A167&lt;=Debts!$M$6,Debts!$X$6,Debts!$Y$6)*100000,0)*1000000+ROUND(Debts!$Y$6*100000,0)</f>
        <v/>
      </c>
      <c r="BT167">
        <f>ROUND(IF($A167&lt;=Debts!$M$7,Debts!$X$7,Debts!$Y$7)*100000,0)*1000000+ROUND(Debts!$Y$7*100000,0)</f>
        <v/>
      </c>
      <c r="BU167">
        <f>ROUND(IF($A167&lt;=Debts!$M$8,Debts!$X$8,Debts!$Y$8)*100000,0)*1000000+ROUND(Debts!$Y$8*100000,0)</f>
        <v/>
      </c>
      <c r="BV167">
        <f>ROUND(IF($A167&lt;=Debts!$M$9,Debts!$X$9,Debts!$Y$9)*100000,0)*1000000+ROUND(Debts!$Y$9*100000,0)</f>
        <v/>
      </c>
      <c r="BW167">
        <f>ROUND(IF($A167&lt;=Debts!$M$10,Debts!$X$10,Debts!$Y$10)*100000,0)*1000000+ROUND(Debts!$Y$10*100000,0)</f>
        <v/>
      </c>
      <c r="BX167">
        <f>ROUND(IF($A167&lt;=Debts!$M$11,Debts!$X$11,Debts!$Y$11)*100000,0)*1000000+ROUND(Debts!$Y$11*100000,0)</f>
        <v/>
      </c>
      <c r="BY167">
        <f>ROUND(IF($A167&lt;=Debts!$M$12,Debts!$X$12,Debts!$Y$12)*100000,0)*1000000+ROUND(Debts!$Y$12*100000,0)</f>
        <v/>
      </c>
      <c r="BZ167">
        <f>ROUND(IF($A167&lt;=Debts!$M$13,Debts!$X$13,Debts!$Y$13)*100000,0)*1000000+ROUND(Debts!$Y$13*100000,0)</f>
        <v/>
      </c>
      <c r="CA167">
        <f>ROUND(IF($A167&lt;=Debts!$M$14,Debts!$X$14,Debts!$Y$14)*100000,0)*1000000+ROUND(Debts!$Y$14*100000,0)</f>
        <v/>
      </c>
      <c r="CB167">
        <f>ROUND(IF($A167&lt;=Debts!$M$15,Debts!$X$15,Debts!$Y$15)*100000,0)*1000000+ROUND(Debts!$Y$15*100000,0)</f>
        <v/>
      </c>
      <c r="CC167">
        <f>ROUND(IF($A167&lt;=Debts!$M$16,Debts!$X$16,Debts!$Y$16)*100000,0)*1000000+ROUND(Debts!$Y$16*100000,0)</f>
        <v/>
      </c>
      <c r="CD167">
        <f>IF(OR(AH167&lt;=0,Debts!$AC$5=0,$A167&gt;Debts!$M$5),0,MIN(AH167,MAX(0,ROUNDUP(IF(Debts!$X$5=0,(BF166+J167)/(Debts!$M$5-$A167+1),BF166*(Debts!$X$5/12)/(1-(1+Debts!$X$5/12)^(-(Debts!$M$5-$A167+1)))),2)-V167)))</f>
        <v/>
      </c>
      <c r="CE167">
        <f>IF(OR(AI167&lt;=0,Debts!$AC$6=0,$A167&gt;Debts!$M$6),0,MIN(AI167,MAX(0,ROUNDUP(IF(Debts!$X$6=0,(BG166+K167)/(Debts!$M$6-$A167+1),BG166*(Debts!$X$6/12)/(1-(1+Debts!$X$6/12)^(-(Debts!$M$6-$A167+1)))),2)-W167)))</f>
        <v/>
      </c>
      <c r="CF167">
        <f>IF(OR(AJ167&lt;=0,Debts!$AC$7=0,$A167&gt;Debts!$M$7),0,MIN(AJ167,MAX(0,ROUNDUP(IF(Debts!$X$7=0,(BH166+L167)/(Debts!$M$7-$A167+1),BH166*(Debts!$X$7/12)/(1-(1+Debts!$X$7/12)^(-(Debts!$M$7-$A167+1)))),2)-X167)))</f>
        <v/>
      </c>
      <c r="CG167">
        <f>IF(OR(AK167&lt;=0,Debts!$AC$8=0,$A167&gt;Debts!$M$8),0,MIN(AK167,MAX(0,ROUNDUP(IF(Debts!$X$8=0,(BI166+M167)/(Debts!$M$8-$A167+1),BI166*(Debts!$X$8/12)/(1-(1+Debts!$X$8/12)^(-(Debts!$M$8-$A167+1)))),2)-Y167)))</f>
        <v/>
      </c>
      <c r="CH167">
        <f>IF(OR(AL167&lt;=0,Debts!$AC$9=0,$A167&gt;Debts!$M$9),0,MIN(AL167,MAX(0,ROUNDUP(IF(Debts!$X$9=0,(BJ166+N167)/(Debts!$M$9-$A167+1),BJ166*(Debts!$X$9/12)/(1-(1+Debts!$X$9/12)^(-(Debts!$M$9-$A167+1)))),2)-Z167)))</f>
        <v/>
      </c>
      <c r="CI167">
        <f>IF(OR(AM167&lt;=0,Debts!$AC$10=0,$A167&gt;Debts!$M$10),0,MIN(AM167,MAX(0,ROUNDUP(IF(Debts!$X$10=0,(BK166+O167)/(Debts!$M$10-$A167+1),BK166*(Debts!$X$10/12)/(1-(1+Debts!$X$10/12)^(-(Debts!$M$10-$A167+1)))),2)-AA167)))</f>
        <v/>
      </c>
      <c r="CJ167">
        <f>IF(OR(AN167&lt;=0,Debts!$AC$11=0,$A167&gt;Debts!$M$11),0,MIN(AN167,MAX(0,ROUNDUP(IF(Debts!$X$11=0,(BL166+P167)/(Debts!$M$11-$A167+1),BL166*(Debts!$X$11/12)/(1-(1+Debts!$X$11/12)^(-(Debts!$M$11-$A167+1)))),2)-AB167)))</f>
        <v/>
      </c>
      <c r="CK167">
        <f>IF(OR(AO167&lt;=0,Debts!$AC$12=0,$A167&gt;Debts!$M$12),0,MIN(AO167,MAX(0,ROUNDUP(IF(Debts!$X$12=0,(BM166+Q167)/(Debts!$M$12-$A167+1),BM166*(Debts!$X$12/12)/(1-(1+Debts!$X$12/12)^(-(Debts!$M$12-$A167+1)))),2)-AC167)))</f>
        <v/>
      </c>
      <c r="CL167">
        <f>IF(OR(AP167&lt;=0,Debts!$AC$13=0,$A167&gt;Debts!$M$13),0,MIN(AP167,MAX(0,ROUNDUP(IF(Debts!$X$13=0,(BN166+R167)/(Debts!$M$13-$A167+1),BN166*(Debts!$X$13/12)/(1-(1+Debts!$X$13/12)^(-(Debts!$M$13-$A167+1)))),2)-AD167)))</f>
        <v/>
      </c>
      <c r="CM167">
        <f>IF(OR(AQ167&lt;=0,Debts!$AC$14=0,$A167&gt;Debts!$M$14),0,MIN(AQ167,MAX(0,ROUNDUP(IF(Debts!$X$14=0,(BO166+S167)/(Debts!$M$14-$A167+1),BO166*(Debts!$X$14/12)/(1-(1+Debts!$X$14/12)^(-(Debts!$M$14-$A167+1)))),2)-AE167)))</f>
        <v/>
      </c>
      <c r="CN167">
        <f>IF(OR(AR167&lt;=0,Debts!$AC$15=0,$A167&gt;Debts!$M$15),0,MIN(AR167,MAX(0,ROUNDUP(IF(Debts!$X$15=0,(BP166+T167)/(Debts!$M$15-$A167+1),BP166*(Debts!$X$15/12)/(1-(1+Debts!$X$15/12)^(-(Debts!$M$15-$A167+1)))),2)-AF167)))</f>
        <v/>
      </c>
      <c r="CO167">
        <f>IF(OR(AS167&lt;=0,Debts!$AC$16=0,$A167&gt;Debts!$M$16),0,MIN(AS167,MAX(0,ROUNDUP(IF(Debts!$X$16=0,(BQ166+U167)/(Debts!$M$16-$A167+1),BQ166*(Debts!$X$16/12)/(1-(1+Debts!$X$16/12)^(-(Debts!$M$16-$A167+1)))),2)-AG167)))</f>
        <v/>
      </c>
      <c r="CP167">
        <f>IF(CD167&lt;=0,0,ROUND(MIN(CD167,MAX(0,$F167-SUMPRODUCT(($AT$3:$BE$3&lt;AT$3)*$CD167:$CO167))),2))</f>
        <v/>
      </c>
      <c r="CQ167">
        <f>IF(CE167&lt;=0,0,ROUND(MIN(CE167,MAX(0,$F167-SUMPRODUCT(($AT$3:$BE$3&lt;AU$3)*$CD167:$CO167))),2))</f>
        <v/>
      </c>
      <c r="CR167">
        <f>IF(CF167&lt;=0,0,ROUND(MIN(CF167,MAX(0,$F167-SUMPRODUCT(($AT$3:$BE$3&lt;AV$3)*$CD167:$CO167))),2))</f>
        <v/>
      </c>
      <c r="CS167">
        <f>IF(CG167&lt;=0,0,ROUND(MIN(CG167,MAX(0,$F167-SUMPRODUCT(($AT$3:$BE$3&lt;AW$3)*$CD167:$CO167))),2))</f>
        <v/>
      </c>
      <c r="CT167">
        <f>IF(CH167&lt;=0,0,ROUND(MIN(CH167,MAX(0,$F167-SUMPRODUCT(($AT$3:$BE$3&lt;AX$3)*$CD167:$CO167))),2))</f>
        <v/>
      </c>
      <c r="CU167">
        <f>IF(CI167&lt;=0,0,ROUND(MIN(CI167,MAX(0,$F167-SUMPRODUCT(($AT$3:$BE$3&lt;AY$3)*$CD167:$CO167))),2))</f>
        <v/>
      </c>
      <c r="CV167">
        <f>IF(CJ167&lt;=0,0,ROUND(MIN(CJ167,MAX(0,$F167-SUMPRODUCT(($AT$3:$BE$3&lt;AZ$3)*$CD167:$CO167))),2))</f>
        <v/>
      </c>
      <c r="CW167">
        <f>IF(CK167&lt;=0,0,ROUND(MIN(CK167,MAX(0,$F167-SUMPRODUCT(($AT$3:$BE$3&lt;BA$3)*$CD167:$CO167))),2))</f>
        <v/>
      </c>
      <c r="CX167">
        <f>IF(CL167&lt;=0,0,ROUND(MIN(CL167,MAX(0,$F167-SUMPRODUCT(($AT$3:$BE$3&lt;BB$3)*$CD167:$CO167))),2))</f>
        <v/>
      </c>
      <c r="CY167">
        <f>IF(CM167&lt;=0,0,ROUND(MIN(CM167,MAX(0,$F167-SUMPRODUCT(($AT$3:$BE$3&lt;BC$3)*$CD167:$CO167))),2))</f>
        <v/>
      </c>
      <c r="CZ167">
        <f>IF(CN167&lt;=0,0,ROUND(MIN(CN167,MAX(0,$F167-SUMPRODUCT(($AT$3:$BE$3&lt;BD$3)*$CD167:$CO167))),2))</f>
        <v/>
      </c>
      <c r="DA167">
        <f>IF(CO167&lt;=0,0,ROUND(MIN(CO167,MAX(0,$F167-SUMPRODUCT(($AT$3:$BE$3&lt;BE$3)*$CD167:$CO167))),2))</f>
        <v/>
      </c>
      <c r="DB167">
        <f>ROUND(AH167-CP167,2)</f>
        <v/>
      </c>
      <c r="DC167">
        <f>ROUND(AI167-CQ167,2)</f>
        <v/>
      </c>
      <c r="DD167">
        <f>ROUND(AJ167-CR167,2)</f>
        <v/>
      </c>
      <c r="DE167">
        <f>ROUND(AK167-CS167,2)</f>
        <v/>
      </c>
      <c r="DF167">
        <f>ROUND(AL167-CT167,2)</f>
        <v/>
      </c>
      <c r="DG167">
        <f>ROUND(AM167-CU167,2)</f>
        <v/>
      </c>
      <c r="DH167">
        <f>ROUND(AN167-CV167,2)</f>
        <v/>
      </c>
      <c r="DI167">
        <f>ROUND(AO167-CW167,2)</f>
        <v/>
      </c>
      <c r="DJ167">
        <f>ROUND(AP167-CX167,2)</f>
        <v/>
      </c>
      <c r="DK167">
        <f>ROUND(AQ167-CY167,2)</f>
        <v/>
      </c>
      <c r="DL167">
        <f>ROUND(AR167-CZ167,2)</f>
        <v/>
      </c>
      <c r="DM167">
        <f>ROUND(AS167-DA167,2)</f>
        <v/>
      </c>
      <c r="DN167">
        <f>MAX(0,ROUND($F167-SUM(CP167:DA167),2))</f>
        <v/>
      </c>
    </row>
    <row r="168">
      <c r="A168" t="n">
        <v>163</v>
      </c>
      <c r="B168" s="29">
        <f>Months!B168</f>
        <v/>
      </c>
      <c r="C168">
        <f>Months!C168</f>
        <v/>
      </c>
      <c r="D168">
        <f>Months!D168</f>
        <v/>
      </c>
      <c r="E168">
        <f>SUM(V168:AG168)</f>
        <v/>
      </c>
      <c r="F168">
        <f>MAX(0,ROUND(C168+D168-E168,2))</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f>IF(AH168&lt;=0,0,ROUND(CP168+MIN(DB168,MAX(0,$DN168-SUMPRODUCT((($BR168:$CC168&gt;BR168)+($BR168:$CC168=BR168)*($AT$2:$BE$2&lt;AT$2))*$DB168:$DM168))),2))</f>
        <v/>
      </c>
      <c r="AU168">
        <f>IF(AI168&lt;=0,0,ROUND(CQ168+MIN(DC168,MAX(0,$DN168-SUMPRODUCT((($BR168:$CC168&gt;BS168)+($BR168:$CC168=BS168)*($AT$2:$BE$2&lt;AU$2))*$DB168:$DM168))),2))</f>
        <v/>
      </c>
      <c r="AV168">
        <f>IF(AJ168&lt;=0,0,ROUND(CR168+MIN(DD168,MAX(0,$DN168-SUMPRODUCT((($BR168:$CC168&gt;BT168)+($BR168:$CC168=BT168)*($AT$2:$BE$2&lt;AV$2))*$DB168:$DM168))),2))</f>
        <v/>
      </c>
      <c r="AW168">
        <f>IF(AK168&lt;=0,0,ROUND(CS168+MIN(DE168,MAX(0,$DN168-SUMPRODUCT((($BR168:$CC168&gt;BU168)+($BR168:$CC168=BU168)*($AT$2:$BE$2&lt;AW$2))*$DB168:$DM168))),2))</f>
        <v/>
      </c>
      <c r="AX168">
        <f>IF(AL168&lt;=0,0,ROUND(CT168+MIN(DF168,MAX(0,$DN168-SUMPRODUCT((($BR168:$CC168&gt;BV168)+($BR168:$CC168=BV168)*($AT$2:$BE$2&lt;AX$2))*$DB168:$DM168))),2))</f>
        <v/>
      </c>
      <c r="AY168">
        <f>IF(AM168&lt;=0,0,ROUND(CU168+MIN(DG168,MAX(0,$DN168-SUMPRODUCT((($BR168:$CC168&gt;BW168)+($BR168:$CC168=BW168)*($AT$2:$BE$2&lt;AY$2))*$DB168:$DM168))),2))</f>
        <v/>
      </c>
      <c r="AZ168">
        <f>IF(AN168&lt;=0,0,ROUND(CV168+MIN(DH168,MAX(0,$DN168-SUMPRODUCT((($BR168:$CC168&gt;BX168)+($BR168:$CC168=BX168)*($AT$2:$BE$2&lt;AZ$2))*$DB168:$DM168))),2))</f>
        <v/>
      </c>
      <c r="BA168">
        <f>IF(AO168&lt;=0,0,ROUND(CW168+MIN(DI168,MAX(0,$DN168-SUMPRODUCT((($BR168:$CC168&gt;BY168)+($BR168:$CC168=BY168)*($AT$2:$BE$2&lt;BA$2))*$DB168:$DM168))),2))</f>
        <v/>
      </c>
      <c r="BB168">
        <f>IF(AP168&lt;=0,0,ROUND(CX168+MIN(DJ168,MAX(0,$DN168-SUMPRODUCT((($BR168:$CC168&gt;BZ168)+($BR168:$CC168=BZ168)*($AT$2:$BE$2&lt;BB$2))*$DB168:$DM168))),2))</f>
        <v/>
      </c>
      <c r="BC168">
        <f>IF(AQ168&lt;=0,0,ROUND(CY168+MIN(DK168,MAX(0,$DN168-SUMPRODUCT((($BR168:$CC168&gt;CA168)+($BR168:$CC168=CA168)*($AT$2:$BE$2&lt;BC$2))*$DB168:$DM168))),2))</f>
        <v/>
      </c>
      <c r="BD168">
        <f>IF(AR168&lt;=0,0,ROUND(CZ168+MIN(DL168,MAX(0,$DN168-SUMPRODUCT((($BR168:$CC168&gt;CB168)+($BR168:$CC168=CB168)*($AT$2:$BE$2&lt;BD$2))*$DB168:$DM168))),2))</f>
        <v/>
      </c>
      <c r="BE168">
        <f>IF(AS168&lt;=0,0,ROUND(DA168+MIN(DM168,MAX(0,$DN168-SUMPRODUCT((($BR168:$CC168&gt;CC168)+($BR168:$CC168=CC168)*($AT$2:$BE$2&lt;BE$2))*$DB168:$DM168))),2))</f>
        <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c r="BR168">
        <f>ROUND(IF($A168&lt;=Debts!$M$5,Debts!$X$5,Debts!$Y$5)*100000,0)*1000000+ROUND(Debts!$Y$5*100000,0)</f>
        <v/>
      </c>
      <c r="BS168">
        <f>ROUND(IF($A168&lt;=Debts!$M$6,Debts!$X$6,Debts!$Y$6)*100000,0)*1000000+ROUND(Debts!$Y$6*100000,0)</f>
        <v/>
      </c>
      <c r="BT168">
        <f>ROUND(IF($A168&lt;=Debts!$M$7,Debts!$X$7,Debts!$Y$7)*100000,0)*1000000+ROUND(Debts!$Y$7*100000,0)</f>
        <v/>
      </c>
      <c r="BU168">
        <f>ROUND(IF($A168&lt;=Debts!$M$8,Debts!$X$8,Debts!$Y$8)*100000,0)*1000000+ROUND(Debts!$Y$8*100000,0)</f>
        <v/>
      </c>
      <c r="BV168">
        <f>ROUND(IF($A168&lt;=Debts!$M$9,Debts!$X$9,Debts!$Y$9)*100000,0)*1000000+ROUND(Debts!$Y$9*100000,0)</f>
        <v/>
      </c>
      <c r="BW168">
        <f>ROUND(IF($A168&lt;=Debts!$M$10,Debts!$X$10,Debts!$Y$10)*100000,0)*1000000+ROUND(Debts!$Y$10*100000,0)</f>
        <v/>
      </c>
      <c r="BX168">
        <f>ROUND(IF($A168&lt;=Debts!$M$11,Debts!$X$11,Debts!$Y$11)*100000,0)*1000000+ROUND(Debts!$Y$11*100000,0)</f>
        <v/>
      </c>
      <c r="BY168">
        <f>ROUND(IF($A168&lt;=Debts!$M$12,Debts!$X$12,Debts!$Y$12)*100000,0)*1000000+ROUND(Debts!$Y$12*100000,0)</f>
        <v/>
      </c>
      <c r="BZ168">
        <f>ROUND(IF($A168&lt;=Debts!$M$13,Debts!$X$13,Debts!$Y$13)*100000,0)*1000000+ROUND(Debts!$Y$13*100000,0)</f>
        <v/>
      </c>
      <c r="CA168">
        <f>ROUND(IF($A168&lt;=Debts!$M$14,Debts!$X$14,Debts!$Y$14)*100000,0)*1000000+ROUND(Debts!$Y$14*100000,0)</f>
        <v/>
      </c>
      <c r="CB168">
        <f>ROUND(IF($A168&lt;=Debts!$M$15,Debts!$X$15,Debts!$Y$15)*100000,0)*1000000+ROUND(Debts!$Y$15*100000,0)</f>
        <v/>
      </c>
      <c r="CC168">
        <f>ROUND(IF($A168&lt;=Debts!$M$16,Debts!$X$16,Debts!$Y$16)*100000,0)*1000000+ROUND(Debts!$Y$16*100000,0)</f>
        <v/>
      </c>
      <c r="CD168">
        <f>IF(OR(AH168&lt;=0,Debts!$AC$5=0,$A168&gt;Debts!$M$5),0,MIN(AH168,MAX(0,ROUNDUP(IF(Debts!$X$5=0,(BF167+J168)/(Debts!$M$5-$A168+1),BF167*(Debts!$X$5/12)/(1-(1+Debts!$X$5/12)^(-(Debts!$M$5-$A168+1)))),2)-V168)))</f>
        <v/>
      </c>
      <c r="CE168">
        <f>IF(OR(AI168&lt;=0,Debts!$AC$6=0,$A168&gt;Debts!$M$6),0,MIN(AI168,MAX(0,ROUNDUP(IF(Debts!$X$6=0,(BG167+K168)/(Debts!$M$6-$A168+1),BG167*(Debts!$X$6/12)/(1-(1+Debts!$X$6/12)^(-(Debts!$M$6-$A168+1)))),2)-W168)))</f>
        <v/>
      </c>
      <c r="CF168">
        <f>IF(OR(AJ168&lt;=0,Debts!$AC$7=0,$A168&gt;Debts!$M$7),0,MIN(AJ168,MAX(0,ROUNDUP(IF(Debts!$X$7=0,(BH167+L168)/(Debts!$M$7-$A168+1),BH167*(Debts!$X$7/12)/(1-(1+Debts!$X$7/12)^(-(Debts!$M$7-$A168+1)))),2)-X168)))</f>
        <v/>
      </c>
      <c r="CG168">
        <f>IF(OR(AK168&lt;=0,Debts!$AC$8=0,$A168&gt;Debts!$M$8),0,MIN(AK168,MAX(0,ROUNDUP(IF(Debts!$X$8=0,(BI167+M168)/(Debts!$M$8-$A168+1),BI167*(Debts!$X$8/12)/(1-(1+Debts!$X$8/12)^(-(Debts!$M$8-$A168+1)))),2)-Y168)))</f>
        <v/>
      </c>
      <c r="CH168">
        <f>IF(OR(AL168&lt;=0,Debts!$AC$9=0,$A168&gt;Debts!$M$9),0,MIN(AL168,MAX(0,ROUNDUP(IF(Debts!$X$9=0,(BJ167+N168)/(Debts!$M$9-$A168+1),BJ167*(Debts!$X$9/12)/(1-(1+Debts!$X$9/12)^(-(Debts!$M$9-$A168+1)))),2)-Z168)))</f>
        <v/>
      </c>
      <c r="CI168">
        <f>IF(OR(AM168&lt;=0,Debts!$AC$10=0,$A168&gt;Debts!$M$10),0,MIN(AM168,MAX(0,ROUNDUP(IF(Debts!$X$10=0,(BK167+O168)/(Debts!$M$10-$A168+1),BK167*(Debts!$X$10/12)/(1-(1+Debts!$X$10/12)^(-(Debts!$M$10-$A168+1)))),2)-AA168)))</f>
        <v/>
      </c>
      <c r="CJ168">
        <f>IF(OR(AN168&lt;=0,Debts!$AC$11=0,$A168&gt;Debts!$M$11),0,MIN(AN168,MAX(0,ROUNDUP(IF(Debts!$X$11=0,(BL167+P168)/(Debts!$M$11-$A168+1),BL167*(Debts!$X$11/12)/(1-(1+Debts!$X$11/12)^(-(Debts!$M$11-$A168+1)))),2)-AB168)))</f>
        <v/>
      </c>
      <c r="CK168">
        <f>IF(OR(AO168&lt;=0,Debts!$AC$12=0,$A168&gt;Debts!$M$12),0,MIN(AO168,MAX(0,ROUNDUP(IF(Debts!$X$12=0,(BM167+Q168)/(Debts!$M$12-$A168+1),BM167*(Debts!$X$12/12)/(1-(1+Debts!$X$12/12)^(-(Debts!$M$12-$A168+1)))),2)-AC168)))</f>
        <v/>
      </c>
      <c r="CL168">
        <f>IF(OR(AP168&lt;=0,Debts!$AC$13=0,$A168&gt;Debts!$M$13),0,MIN(AP168,MAX(0,ROUNDUP(IF(Debts!$X$13=0,(BN167+R168)/(Debts!$M$13-$A168+1),BN167*(Debts!$X$13/12)/(1-(1+Debts!$X$13/12)^(-(Debts!$M$13-$A168+1)))),2)-AD168)))</f>
        <v/>
      </c>
      <c r="CM168">
        <f>IF(OR(AQ168&lt;=0,Debts!$AC$14=0,$A168&gt;Debts!$M$14),0,MIN(AQ168,MAX(0,ROUNDUP(IF(Debts!$X$14=0,(BO167+S168)/(Debts!$M$14-$A168+1),BO167*(Debts!$X$14/12)/(1-(1+Debts!$X$14/12)^(-(Debts!$M$14-$A168+1)))),2)-AE168)))</f>
        <v/>
      </c>
      <c r="CN168">
        <f>IF(OR(AR168&lt;=0,Debts!$AC$15=0,$A168&gt;Debts!$M$15),0,MIN(AR168,MAX(0,ROUNDUP(IF(Debts!$X$15=0,(BP167+T168)/(Debts!$M$15-$A168+1),BP167*(Debts!$X$15/12)/(1-(1+Debts!$X$15/12)^(-(Debts!$M$15-$A168+1)))),2)-AF168)))</f>
        <v/>
      </c>
      <c r="CO168">
        <f>IF(OR(AS168&lt;=0,Debts!$AC$16=0,$A168&gt;Debts!$M$16),0,MIN(AS168,MAX(0,ROUNDUP(IF(Debts!$X$16=0,(BQ167+U168)/(Debts!$M$16-$A168+1),BQ167*(Debts!$X$16/12)/(1-(1+Debts!$X$16/12)^(-(Debts!$M$16-$A168+1)))),2)-AG168)))</f>
        <v/>
      </c>
      <c r="CP168">
        <f>IF(CD168&lt;=0,0,ROUND(MIN(CD168,MAX(0,$F168-SUMPRODUCT(($AT$3:$BE$3&lt;AT$3)*$CD168:$CO168))),2))</f>
        <v/>
      </c>
      <c r="CQ168">
        <f>IF(CE168&lt;=0,0,ROUND(MIN(CE168,MAX(0,$F168-SUMPRODUCT(($AT$3:$BE$3&lt;AU$3)*$CD168:$CO168))),2))</f>
        <v/>
      </c>
      <c r="CR168">
        <f>IF(CF168&lt;=0,0,ROUND(MIN(CF168,MAX(0,$F168-SUMPRODUCT(($AT$3:$BE$3&lt;AV$3)*$CD168:$CO168))),2))</f>
        <v/>
      </c>
      <c r="CS168">
        <f>IF(CG168&lt;=0,0,ROUND(MIN(CG168,MAX(0,$F168-SUMPRODUCT(($AT$3:$BE$3&lt;AW$3)*$CD168:$CO168))),2))</f>
        <v/>
      </c>
      <c r="CT168">
        <f>IF(CH168&lt;=0,0,ROUND(MIN(CH168,MAX(0,$F168-SUMPRODUCT(($AT$3:$BE$3&lt;AX$3)*$CD168:$CO168))),2))</f>
        <v/>
      </c>
      <c r="CU168">
        <f>IF(CI168&lt;=0,0,ROUND(MIN(CI168,MAX(0,$F168-SUMPRODUCT(($AT$3:$BE$3&lt;AY$3)*$CD168:$CO168))),2))</f>
        <v/>
      </c>
      <c r="CV168">
        <f>IF(CJ168&lt;=0,0,ROUND(MIN(CJ168,MAX(0,$F168-SUMPRODUCT(($AT$3:$BE$3&lt;AZ$3)*$CD168:$CO168))),2))</f>
        <v/>
      </c>
      <c r="CW168">
        <f>IF(CK168&lt;=0,0,ROUND(MIN(CK168,MAX(0,$F168-SUMPRODUCT(($AT$3:$BE$3&lt;BA$3)*$CD168:$CO168))),2))</f>
        <v/>
      </c>
      <c r="CX168">
        <f>IF(CL168&lt;=0,0,ROUND(MIN(CL168,MAX(0,$F168-SUMPRODUCT(($AT$3:$BE$3&lt;BB$3)*$CD168:$CO168))),2))</f>
        <v/>
      </c>
      <c r="CY168">
        <f>IF(CM168&lt;=0,0,ROUND(MIN(CM168,MAX(0,$F168-SUMPRODUCT(($AT$3:$BE$3&lt;BC$3)*$CD168:$CO168))),2))</f>
        <v/>
      </c>
      <c r="CZ168">
        <f>IF(CN168&lt;=0,0,ROUND(MIN(CN168,MAX(0,$F168-SUMPRODUCT(($AT$3:$BE$3&lt;BD$3)*$CD168:$CO168))),2))</f>
        <v/>
      </c>
      <c r="DA168">
        <f>IF(CO168&lt;=0,0,ROUND(MIN(CO168,MAX(0,$F168-SUMPRODUCT(($AT$3:$BE$3&lt;BE$3)*$CD168:$CO168))),2))</f>
        <v/>
      </c>
      <c r="DB168">
        <f>ROUND(AH168-CP168,2)</f>
        <v/>
      </c>
      <c r="DC168">
        <f>ROUND(AI168-CQ168,2)</f>
        <v/>
      </c>
      <c r="DD168">
        <f>ROUND(AJ168-CR168,2)</f>
        <v/>
      </c>
      <c r="DE168">
        <f>ROUND(AK168-CS168,2)</f>
        <v/>
      </c>
      <c r="DF168">
        <f>ROUND(AL168-CT168,2)</f>
        <v/>
      </c>
      <c r="DG168">
        <f>ROUND(AM168-CU168,2)</f>
        <v/>
      </c>
      <c r="DH168">
        <f>ROUND(AN168-CV168,2)</f>
        <v/>
      </c>
      <c r="DI168">
        <f>ROUND(AO168-CW168,2)</f>
        <v/>
      </c>
      <c r="DJ168">
        <f>ROUND(AP168-CX168,2)</f>
        <v/>
      </c>
      <c r="DK168">
        <f>ROUND(AQ168-CY168,2)</f>
        <v/>
      </c>
      <c r="DL168">
        <f>ROUND(AR168-CZ168,2)</f>
        <v/>
      </c>
      <c r="DM168">
        <f>ROUND(AS168-DA168,2)</f>
        <v/>
      </c>
      <c r="DN168">
        <f>MAX(0,ROUND($F168-SUM(CP168:DA168),2))</f>
        <v/>
      </c>
    </row>
    <row r="169">
      <c r="A169" t="n">
        <v>164</v>
      </c>
      <c r="B169" s="29">
        <f>Months!B169</f>
        <v/>
      </c>
      <c r="C169">
        <f>Months!C169</f>
        <v/>
      </c>
      <c r="D169">
        <f>Months!D169</f>
        <v/>
      </c>
      <c r="E169">
        <f>SUM(V169:AG169)</f>
        <v/>
      </c>
      <c r="F169">
        <f>MAX(0,ROUND(C169+D169-E169,2))</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f>IF(AH169&lt;=0,0,ROUND(CP169+MIN(DB169,MAX(0,$DN169-SUMPRODUCT((($BR169:$CC169&gt;BR169)+($BR169:$CC169=BR169)*($AT$2:$BE$2&lt;AT$2))*$DB169:$DM169))),2))</f>
        <v/>
      </c>
      <c r="AU169">
        <f>IF(AI169&lt;=0,0,ROUND(CQ169+MIN(DC169,MAX(0,$DN169-SUMPRODUCT((($BR169:$CC169&gt;BS169)+($BR169:$CC169=BS169)*($AT$2:$BE$2&lt;AU$2))*$DB169:$DM169))),2))</f>
        <v/>
      </c>
      <c r="AV169">
        <f>IF(AJ169&lt;=0,0,ROUND(CR169+MIN(DD169,MAX(0,$DN169-SUMPRODUCT((($BR169:$CC169&gt;BT169)+($BR169:$CC169=BT169)*($AT$2:$BE$2&lt;AV$2))*$DB169:$DM169))),2))</f>
        <v/>
      </c>
      <c r="AW169">
        <f>IF(AK169&lt;=0,0,ROUND(CS169+MIN(DE169,MAX(0,$DN169-SUMPRODUCT((($BR169:$CC169&gt;BU169)+($BR169:$CC169=BU169)*($AT$2:$BE$2&lt;AW$2))*$DB169:$DM169))),2))</f>
        <v/>
      </c>
      <c r="AX169">
        <f>IF(AL169&lt;=0,0,ROUND(CT169+MIN(DF169,MAX(0,$DN169-SUMPRODUCT((($BR169:$CC169&gt;BV169)+($BR169:$CC169=BV169)*($AT$2:$BE$2&lt;AX$2))*$DB169:$DM169))),2))</f>
        <v/>
      </c>
      <c r="AY169">
        <f>IF(AM169&lt;=0,0,ROUND(CU169+MIN(DG169,MAX(0,$DN169-SUMPRODUCT((($BR169:$CC169&gt;BW169)+($BR169:$CC169=BW169)*($AT$2:$BE$2&lt;AY$2))*$DB169:$DM169))),2))</f>
        <v/>
      </c>
      <c r="AZ169">
        <f>IF(AN169&lt;=0,0,ROUND(CV169+MIN(DH169,MAX(0,$DN169-SUMPRODUCT((($BR169:$CC169&gt;BX169)+($BR169:$CC169=BX169)*($AT$2:$BE$2&lt;AZ$2))*$DB169:$DM169))),2))</f>
        <v/>
      </c>
      <c r="BA169">
        <f>IF(AO169&lt;=0,0,ROUND(CW169+MIN(DI169,MAX(0,$DN169-SUMPRODUCT((($BR169:$CC169&gt;BY169)+($BR169:$CC169=BY169)*($AT$2:$BE$2&lt;BA$2))*$DB169:$DM169))),2))</f>
        <v/>
      </c>
      <c r="BB169">
        <f>IF(AP169&lt;=0,0,ROUND(CX169+MIN(DJ169,MAX(0,$DN169-SUMPRODUCT((($BR169:$CC169&gt;BZ169)+($BR169:$CC169=BZ169)*($AT$2:$BE$2&lt;BB$2))*$DB169:$DM169))),2))</f>
        <v/>
      </c>
      <c r="BC169">
        <f>IF(AQ169&lt;=0,0,ROUND(CY169+MIN(DK169,MAX(0,$DN169-SUMPRODUCT((($BR169:$CC169&gt;CA169)+($BR169:$CC169=CA169)*($AT$2:$BE$2&lt;BC$2))*$DB169:$DM169))),2))</f>
        <v/>
      </c>
      <c r="BD169">
        <f>IF(AR169&lt;=0,0,ROUND(CZ169+MIN(DL169,MAX(0,$DN169-SUMPRODUCT((($BR169:$CC169&gt;CB169)+($BR169:$CC169=CB169)*($AT$2:$BE$2&lt;BD$2))*$DB169:$DM169))),2))</f>
        <v/>
      </c>
      <c r="BE169">
        <f>IF(AS169&lt;=0,0,ROUND(DA169+MIN(DM169,MAX(0,$DN169-SUMPRODUCT((($BR169:$CC169&gt;CC169)+($BR169:$CC169=CC169)*($AT$2:$BE$2&lt;BE$2))*$DB169:$DM169))),2))</f>
        <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c r="BR169">
        <f>ROUND(IF($A169&lt;=Debts!$M$5,Debts!$X$5,Debts!$Y$5)*100000,0)*1000000+ROUND(Debts!$Y$5*100000,0)</f>
        <v/>
      </c>
      <c r="BS169">
        <f>ROUND(IF($A169&lt;=Debts!$M$6,Debts!$X$6,Debts!$Y$6)*100000,0)*1000000+ROUND(Debts!$Y$6*100000,0)</f>
        <v/>
      </c>
      <c r="BT169">
        <f>ROUND(IF($A169&lt;=Debts!$M$7,Debts!$X$7,Debts!$Y$7)*100000,0)*1000000+ROUND(Debts!$Y$7*100000,0)</f>
        <v/>
      </c>
      <c r="BU169">
        <f>ROUND(IF($A169&lt;=Debts!$M$8,Debts!$X$8,Debts!$Y$8)*100000,0)*1000000+ROUND(Debts!$Y$8*100000,0)</f>
        <v/>
      </c>
      <c r="BV169">
        <f>ROUND(IF($A169&lt;=Debts!$M$9,Debts!$X$9,Debts!$Y$9)*100000,0)*1000000+ROUND(Debts!$Y$9*100000,0)</f>
        <v/>
      </c>
      <c r="BW169">
        <f>ROUND(IF($A169&lt;=Debts!$M$10,Debts!$X$10,Debts!$Y$10)*100000,0)*1000000+ROUND(Debts!$Y$10*100000,0)</f>
        <v/>
      </c>
      <c r="BX169">
        <f>ROUND(IF($A169&lt;=Debts!$M$11,Debts!$X$11,Debts!$Y$11)*100000,0)*1000000+ROUND(Debts!$Y$11*100000,0)</f>
        <v/>
      </c>
      <c r="BY169">
        <f>ROUND(IF($A169&lt;=Debts!$M$12,Debts!$X$12,Debts!$Y$12)*100000,0)*1000000+ROUND(Debts!$Y$12*100000,0)</f>
        <v/>
      </c>
      <c r="BZ169">
        <f>ROUND(IF($A169&lt;=Debts!$M$13,Debts!$X$13,Debts!$Y$13)*100000,0)*1000000+ROUND(Debts!$Y$13*100000,0)</f>
        <v/>
      </c>
      <c r="CA169">
        <f>ROUND(IF($A169&lt;=Debts!$M$14,Debts!$X$14,Debts!$Y$14)*100000,0)*1000000+ROUND(Debts!$Y$14*100000,0)</f>
        <v/>
      </c>
      <c r="CB169">
        <f>ROUND(IF($A169&lt;=Debts!$M$15,Debts!$X$15,Debts!$Y$15)*100000,0)*1000000+ROUND(Debts!$Y$15*100000,0)</f>
        <v/>
      </c>
      <c r="CC169">
        <f>ROUND(IF($A169&lt;=Debts!$M$16,Debts!$X$16,Debts!$Y$16)*100000,0)*1000000+ROUND(Debts!$Y$16*100000,0)</f>
        <v/>
      </c>
      <c r="CD169">
        <f>IF(OR(AH169&lt;=0,Debts!$AC$5=0,$A169&gt;Debts!$M$5),0,MIN(AH169,MAX(0,ROUNDUP(IF(Debts!$X$5=0,(BF168+J169)/(Debts!$M$5-$A169+1),BF168*(Debts!$X$5/12)/(1-(1+Debts!$X$5/12)^(-(Debts!$M$5-$A169+1)))),2)-V169)))</f>
        <v/>
      </c>
      <c r="CE169">
        <f>IF(OR(AI169&lt;=0,Debts!$AC$6=0,$A169&gt;Debts!$M$6),0,MIN(AI169,MAX(0,ROUNDUP(IF(Debts!$X$6=0,(BG168+K169)/(Debts!$M$6-$A169+1),BG168*(Debts!$X$6/12)/(1-(1+Debts!$X$6/12)^(-(Debts!$M$6-$A169+1)))),2)-W169)))</f>
        <v/>
      </c>
      <c r="CF169">
        <f>IF(OR(AJ169&lt;=0,Debts!$AC$7=0,$A169&gt;Debts!$M$7),0,MIN(AJ169,MAX(0,ROUNDUP(IF(Debts!$X$7=0,(BH168+L169)/(Debts!$M$7-$A169+1),BH168*(Debts!$X$7/12)/(1-(1+Debts!$X$7/12)^(-(Debts!$M$7-$A169+1)))),2)-X169)))</f>
        <v/>
      </c>
      <c r="CG169">
        <f>IF(OR(AK169&lt;=0,Debts!$AC$8=0,$A169&gt;Debts!$M$8),0,MIN(AK169,MAX(0,ROUNDUP(IF(Debts!$X$8=0,(BI168+M169)/(Debts!$M$8-$A169+1),BI168*(Debts!$X$8/12)/(1-(1+Debts!$X$8/12)^(-(Debts!$M$8-$A169+1)))),2)-Y169)))</f>
        <v/>
      </c>
      <c r="CH169">
        <f>IF(OR(AL169&lt;=0,Debts!$AC$9=0,$A169&gt;Debts!$M$9),0,MIN(AL169,MAX(0,ROUNDUP(IF(Debts!$X$9=0,(BJ168+N169)/(Debts!$M$9-$A169+1),BJ168*(Debts!$X$9/12)/(1-(1+Debts!$X$9/12)^(-(Debts!$M$9-$A169+1)))),2)-Z169)))</f>
        <v/>
      </c>
      <c r="CI169">
        <f>IF(OR(AM169&lt;=0,Debts!$AC$10=0,$A169&gt;Debts!$M$10),0,MIN(AM169,MAX(0,ROUNDUP(IF(Debts!$X$10=0,(BK168+O169)/(Debts!$M$10-$A169+1),BK168*(Debts!$X$10/12)/(1-(1+Debts!$X$10/12)^(-(Debts!$M$10-$A169+1)))),2)-AA169)))</f>
        <v/>
      </c>
      <c r="CJ169">
        <f>IF(OR(AN169&lt;=0,Debts!$AC$11=0,$A169&gt;Debts!$M$11),0,MIN(AN169,MAX(0,ROUNDUP(IF(Debts!$X$11=0,(BL168+P169)/(Debts!$M$11-$A169+1),BL168*(Debts!$X$11/12)/(1-(1+Debts!$X$11/12)^(-(Debts!$M$11-$A169+1)))),2)-AB169)))</f>
        <v/>
      </c>
      <c r="CK169">
        <f>IF(OR(AO169&lt;=0,Debts!$AC$12=0,$A169&gt;Debts!$M$12),0,MIN(AO169,MAX(0,ROUNDUP(IF(Debts!$X$12=0,(BM168+Q169)/(Debts!$M$12-$A169+1),BM168*(Debts!$X$12/12)/(1-(1+Debts!$X$12/12)^(-(Debts!$M$12-$A169+1)))),2)-AC169)))</f>
        <v/>
      </c>
      <c r="CL169">
        <f>IF(OR(AP169&lt;=0,Debts!$AC$13=0,$A169&gt;Debts!$M$13),0,MIN(AP169,MAX(0,ROUNDUP(IF(Debts!$X$13=0,(BN168+R169)/(Debts!$M$13-$A169+1),BN168*(Debts!$X$13/12)/(1-(1+Debts!$X$13/12)^(-(Debts!$M$13-$A169+1)))),2)-AD169)))</f>
        <v/>
      </c>
      <c r="CM169">
        <f>IF(OR(AQ169&lt;=0,Debts!$AC$14=0,$A169&gt;Debts!$M$14),0,MIN(AQ169,MAX(0,ROUNDUP(IF(Debts!$X$14=0,(BO168+S169)/(Debts!$M$14-$A169+1),BO168*(Debts!$X$14/12)/(1-(1+Debts!$X$14/12)^(-(Debts!$M$14-$A169+1)))),2)-AE169)))</f>
        <v/>
      </c>
      <c r="CN169">
        <f>IF(OR(AR169&lt;=0,Debts!$AC$15=0,$A169&gt;Debts!$M$15),0,MIN(AR169,MAX(0,ROUNDUP(IF(Debts!$X$15=0,(BP168+T169)/(Debts!$M$15-$A169+1),BP168*(Debts!$X$15/12)/(1-(1+Debts!$X$15/12)^(-(Debts!$M$15-$A169+1)))),2)-AF169)))</f>
        <v/>
      </c>
      <c r="CO169">
        <f>IF(OR(AS169&lt;=0,Debts!$AC$16=0,$A169&gt;Debts!$M$16),0,MIN(AS169,MAX(0,ROUNDUP(IF(Debts!$X$16=0,(BQ168+U169)/(Debts!$M$16-$A169+1),BQ168*(Debts!$X$16/12)/(1-(1+Debts!$X$16/12)^(-(Debts!$M$16-$A169+1)))),2)-AG169)))</f>
        <v/>
      </c>
      <c r="CP169">
        <f>IF(CD169&lt;=0,0,ROUND(MIN(CD169,MAX(0,$F169-SUMPRODUCT(($AT$3:$BE$3&lt;AT$3)*$CD169:$CO169))),2))</f>
        <v/>
      </c>
      <c r="CQ169">
        <f>IF(CE169&lt;=0,0,ROUND(MIN(CE169,MAX(0,$F169-SUMPRODUCT(($AT$3:$BE$3&lt;AU$3)*$CD169:$CO169))),2))</f>
        <v/>
      </c>
      <c r="CR169">
        <f>IF(CF169&lt;=0,0,ROUND(MIN(CF169,MAX(0,$F169-SUMPRODUCT(($AT$3:$BE$3&lt;AV$3)*$CD169:$CO169))),2))</f>
        <v/>
      </c>
      <c r="CS169">
        <f>IF(CG169&lt;=0,0,ROUND(MIN(CG169,MAX(0,$F169-SUMPRODUCT(($AT$3:$BE$3&lt;AW$3)*$CD169:$CO169))),2))</f>
        <v/>
      </c>
      <c r="CT169">
        <f>IF(CH169&lt;=0,0,ROUND(MIN(CH169,MAX(0,$F169-SUMPRODUCT(($AT$3:$BE$3&lt;AX$3)*$CD169:$CO169))),2))</f>
        <v/>
      </c>
      <c r="CU169">
        <f>IF(CI169&lt;=0,0,ROUND(MIN(CI169,MAX(0,$F169-SUMPRODUCT(($AT$3:$BE$3&lt;AY$3)*$CD169:$CO169))),2))</f>
        <v/>
      </c>
      <c r="CV169">
        <f>IF(CJ169&lt;=0,0,ROUND(MIN(CJ169,MAX(0,$F169-SUMPRODUCT(($AT$3:$BE$3&lt;AZ$3)*$CD169:$CO169))),2))</f>
        <v/>
      </c>
      <c r="CW169">
        <f>IF(CK169&lt;=0,0,ROUND(MIN(CK169,MAX(0,$F169-SUMPRODUCT(($AT$3:$BE$3&lt;BA$3)*$CD169:$CO169))),2))</f>
        <v/>
      </c>
      <c r="CX169">
        <f>IF(CL169&lt;=0,0,ROUND(MIN(CL169,MAX(0,$F169-SUMPRODUCT(($AT$3:$BE$3&lt;BB$3)*$CD169:$CO169))),2))</f>
        <v/>
      </c>
      <c r="CY169">
        <f>IF(CM169&lt;=0,0,ROUND(MIN(CM169,MAX(0,$F169-SUMPRODUCT(($AT$3:$BE$3&lt;BC$3)*$CD169:$CO169))),2))</f>
        <v/>
      </c>
      <c r="CZ169">
        <f>IF(CN169&lt;=0,0,ROUND(MIN(CN169,MAX(0,$F169-SUMPRODUCT(($AT$3:$BE$3&lt;BD$3)*$CD169:$CO169))),2))</f>
        <v/>
      </c>
      <c r="DA169">
        <f>IF(CO169&lt;=0,0,ROUND(MIN(CO169,MAX(0,$F169-SUMPRODUCT(($AT$3:$BE$3&lt;BE$3)*$CD169:$CO169))),2))</f>
        <v/>
      </c>
      <c r="DB169">
        <f>ROUND(AH169-CP169,2)</f>
        <v/>
      </c>
      <c r="DC169">
        <f>ROUND(AI169-CQ169,2)</f>
        <v/>
      </c>
      <c r="DD169">
        <f>ROUND(AJ169-CR169,2)</f>
        <v/>
      </c>
      <c r="DE169">
        <f>ROUND(AK169-CS169,2)</f>
        <v/>
      </c>
      <c r="DF169">
        <f>ROUND(AL169-CT169,2)</f>
        <v/>
      </c>
      <c r="DG169">
        <f>ROUND(AM169-CU169,2)</f>
        <v/>
      </c>
      <c r="DH169">
        <f>ROUND(AN169-CV169,2)</f>
        <v/>
      </c>
      <c r="DI169">
        <f>ROUND(AO169-CW169,2)</f>
        <v/>
      </c>
      <c r="DJ169">
        <f>ROUND(AP169-CX169,2)</f>
        <v/>
      </c>
      <c r="DK169">
        <f>ROUND(AQ169-CY169,2)</f>
        <v/>
      </c>
      <c r="DL169">
        <f>ROUND(AR169-CZ169,2)</f>
        <v/>
      </c>
      <c r="DM169">
        <f>ROUND(AS169-DA169,2)</f>
        <v/>
      </c>
      <c r="DN169">
        <f>MAX(0,ROUND($F169-SUM(CP169:DA169),2))</f>
        <v/>
      </c>
    </row>
    <row r="170">
      <c r="A170" t="n">
        <v>165</v>
      </c>
      <c r="B170" s="29">
        <f>Months!B170</f>
        <v/>
      </c>
      <c r="C170">
        <f>Months!C170</f>
        <v/>
      </c>
      <c r="D170">
        <f>Months!D170</f>
        <v/>
      </c>
      <c r="E170">
        <f>SUM(V170:AG170)</f>
        <v/>
      </c>
      <c r="F170">
        <f>MAX(0,ROUND(C170+D170-E170,2))</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f>IF(AH170&lt;=0,0,ROUND(CP170+MIN(DB170,MAX(0,$DN170-SUMPRODUCT((($BR170:$CC170&gt;BR170)+($BR170:$CC170=BR170)*($AT$2:$BE$2&lt;AT$2))*$DB170:$DM170))),2))</f>
        <v/>
      </c>
      <c r="AU170">
        <f>IF(AI170&lt;=0,0,ROUND(CQ170+MIN(DC170,MAX(0,$DN170-SUMPRODUCT((($BR170:$CC170&gt;BS170)+($BR170:$CC170=BS170)*($AT$2:$BE$2&lt;AU$2))*$DB170:$DM170))),2))</f>
        <v/>
      </c>
      <c r="AV170">
        <f>IF(AJ170&lt;=0,0,ROUND(CR170+MIN(DD170,MAX(0,$DN170-SUMPRODUCT((($BR170:$CC170&gt;BT170)+($BR170:$CC170=BT170)*($AT$2:$BE$2&lt;AV$2))*$DB170:$DM170))),2))</f>
        <v/>
      </c>
      <c r="AW170">
        <f>IF(AK170&lt;=0,0,ROUND(CS170+MIN(DE170,MAX(0,$DN170-SUMPRODUCT((($BR170:$CC170&gt;BU170)+($BR170:$CC170=BU170)*($AT$2:$BE$2&lt;AW$2))*$DB170:$DM170))),2))</f>
        <v/>
      </c>
      <c r="AX170">
        <f>IF(AL170&lt;=0,0,ROUND(CT170+MIN(DF170,MAX(0,$DN170-SUMPRODUCT((($BR170:$CC170&gt;BV170)+($BR170:$CC170=BV170)*($AT$2:$BE$2&lt;AX$2))*$DB170:$DM170))),2))</f>
        <v/>
      </c>
      <c r="AY170">
        <f>IF(AM170&lt;=0,0,ROUND(CU170+MIN(DG170,MAX(0,$DN170-SUMPRODUCT((($BR170:$CC170&gt;BW170)+($BR170:$CC170=BW170)*($AT$2:$BE$2&lt;AY$2))*$DB170:$DM170))),2))</f>
        <v/>
      </c>
      <c r="AZ170">
        <f>IF(AN170&lt;=0,0,ROUND(CV170+MIN(DH170,MAX(0,$DN170-SUMPRODUCT((($BR170:$CC170&gt;BX170)+($BR170:$CC170=BX170)*($AT$2:$BE$2&lt;AZ$2))*$DB170:$DM170))),2))</f>
        <v/>
      </c>
      <c r="BA170">
        <f>IF(AO170&lt;=0,0,ROUND(CW170+MIN(DI170,MAX(0,$DN170-SUMPRODUCT((($BR170:$CC170&gt;BY170)+($BR170:$CC170=BY170)*($AT$2:$BE$2&lt;BA$2))*$DB170:$DM170))),2))</f>
        <v/>
      </c>
      <c r="BB170">
        <f>IF(AP170&lt;=0,0,ROUND(CX170+MIN(DJ170,MAX(0,$DN170-SUMPRODUCT((($BR170:$CC170&gt;BZ170)+($BR170:$CC170=BZ170)*($AT$2:$BE$2&lt;BB$2))*$DB170:$DM170))),2))</f>
        <v/>
      </c>
      <c r="BC170">
        <f>IF(AQ170&lt;=0,0,ROUND(CY170+MIN(DK170,MAX(0,$DN170-SUMPRODUCT((($BR170:$CC170&gt;CA170)+($BR170:$CC170=CA170)*($AT$2:$BE$2&lt;BC$2))*$DB170:$DM170))),2))</f>
        <v/>
      </c>
      <c r="BD170">
        <f>IF(AR170&lt;=0,0,ROUND(CZ170+MIN(DL170,MAX(0,$DN170-SUMPRODUCT((($BR170:$CC170&gt;CB170)+($BR170:$CC170=CB170)*($AT$2:$BE$2&lt;BD$2))*$DB170:$DM170))),2))</f>
        <v/>
      </c>
      <c r="BE170">
        <f>IF(AS170&lt;=0,0,ROUND(DA170+MIN(DM170,MAX(0,$DN170-SUMPRODUCT((($BR170:$CC170&gt;CC170)+($BR170:$CC170=CC170)*($AT$2:$BE$2&lt;BE$2))*$DB170:$DM170))),2))</f>
        <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c r="BR170">
        <f>ROUND(IF($A170&lt;=Debts!$M$5,Debts!$X$5,Debts!$Y$5)*100000,0)*1000000+ROUND(Debts!$Y$5*100000,0)</f>
        <v/>
      </c>
      <c r="BS170">
        <f>ROUND(IF($A170&lt;=Debts!$M$6,Debts!$X$6,Debts!$Y$6)*100000,0)*1000000+ROUND(Debts!$Y$6*100000,0)</f>
        <v/>
      </c>
      <c r="BT170">
        <f>ROUND(IF($A170&lt;=Debts!$M$7,Debts!$X$7,Debts!$Y$7)*100000,0)*1000000+ROUND(Debts!$Y$7*100000,0)</f>
        <v/>
      </c>
      <c r="BU170">
        <f>ROUND(IF($A170&lt;=Debts!$M$8,Debts!$X$8,Debts!$Y$8)*100000,0)*1000000+ROUND(Debts!$Y$8*100000,0)</f>
        <v/>
      </c>
      <c r="BV170">
        <f>ROUND(IF($A170&lt;=Debts!$M$9,Debts!$X$9,Debts!$Y$9)*100000,0)*1000000+ROUND(Debts!$Y$9*100000,0)</f>
        <v/>
      </c>
      <c r="BW170">
        <f>ROUND(IF($A170&lt;=Debts!$M$10,Debts!$X$10,Debts!$Y$10)*100000,0)*1000000+ROUND(Debts!$Y$10*100000,0)</f>
        <v/>
      </c>
      <c r="BX170">
        <f>ROUND(IF($A170&lt;=Debts!$M$11,Debts!$X$11,Debts!$Y$11)*100000,0)*1000000+ROUND(Debts!$Y$11*100000,0)</f>
        <v/>
      </c>
      <c r="BY170">
        <f>ROUND(IF($A170&lt;=Debts!$M$12,Debts!$X$12,Debts!$Y$12)*100000,0)*1000000+ROUND(Debts!$Y$12*100000,0)</f>
        <v/>
      </c>
      <c r="BZ170">
        <f>ROUND(IF($A170&lt;=Debts!$M$13,Debts!$X$13,Debts!$Y$13)*100000,0)*1000000+ROUND(Debts!$Y$13*100000,0)</f>
        <v/>
      </c>
      <c r="CA170">
        <f>ROUND(IF($A170&lt;=Debts!$M$14,Debts!$X$14,Debts!$Y$14)*100000,0)*1000000+ROUND(Debts!$Y$14*100000,0)</f>
        <v/>
      </c>
      <c r="CB170">
        <f>ROUND(IF($A170&lt;=Debts!$M$15,Debts!$X$15,Debts!$Y$15)*100000,0)*1000000+ROUND(Debts!$Y$15*100000,0)</f>
        <v/>
      </c>
      <c r="CC170">
        <f>ROUND(IF($A170&lt;=Debts!$M$16,Debts!$X$16,Debts!$Y$16)*100000,0)*1000000+ROUND(Debts!$Y$16*100000,0)</f>
        <v/>
      </c>
      <c r="CD170">
        <f>IF(OR(AH170&lt;=0,Debts!$AC$5=0,$A170&gt;Debts!$M$5),0,MIN(AH170,MAX(0,ROUNDUP(IF(Debts!$X$5=0,(BF169+J170)/(Debts!$M$5-$A170+1),BF169*(Debts!$X$5/12)/(1-(1+Debts!$X$5/12)^(-(Debts!$M$5-$A170+1)))),2)-V170)))</f>
        <v/>
      </c>
      <c r="CE170">
        <f>IF(OR(AI170&lt;=0,Debts!$AC$6=0,$A170&gt;Debts!$M$6),0,MIN(AI170,MAX(0,ROUNDUP(IF(Debts!$X$6=0,(BG169+K170)/(Debts!$M$6-$A170+1),BG169*(Debts!$X$6/12)/(1-(1+Debts!$X$6/12)^(-(Debts!$M$6-$A170+1)))),2)-W170)))</f>
        <v/>
      </c>
      <c r="CF170">
        <f>IF(OR(AJ170&lt;=0,Debts!$AC$7=0,$A170&gt;Debts!$M$7),0,MIN(AJ170,MAX(0,ROUNDUP(IF(Debts!$X$7=0,(BH169+L170)/(Debts!$M$7-$A170+1),BH169*(Debts!$X$7/12)/(1-(1+Debts!$X$7/12)^(-(Debts!$M$7-$A170+1)))),2)-X170)))</f>
        <v/>
      </c>
      <c r="CG170">
        <f>IF(OR(AK170&lt;=0,Debts!$AC$8=0,$A170&gt;Debts!$M$8),0,MIN(AK170,MAX(0,ROUNDUP(IF(Debts!$X$8=0,(BI169+M170)/(Debts!$M$8-$A170+1),BI169*(Debts!$X$8/12)/(1-(1+Debts!$X$8/12)^(-(Debts!$M$8-$A170+1)))),2)-Y170)))</f>
        <v/>
      </c>
      <c r="CH170">
        <f>IF(OR(AL170&lt;=0,Debts!$AC$9=0,$A170&gt;Debts!$M$9),0,MIN(AL170,MAX(0,ROUNDUP(IF(Debts!$X$9=0,(BJ169+N170)/(Debts!$M$9-$A170+1),BJ169*(Debts!$X$9/12)/(1-(1+Debts!$X$9/12)^(-(Debts!$M$9-$A170+1)))),2)-Z170)))</f>
        <v/>
      </c>
      <c r="CI170">
        <f>IF(OR(AM170&lt;=0,Debts!$AC$10=0,$A170&gt;Debts!$M$10),0,MIN(AM170,MAX(0,ROUNDUP(IF(Debts!$X$10=0,(BK169+O170)/(Debts!$M$10-$A170+1),BK169*(Debts!$X$10/12)/(1-(1+Debts!$X$10/12)^(-(Debts!$M$10-$A170+1)))),2)-AA170)))</f>
        <v/>
      </c>
      <c r="CJ170">
        <f>IF(OR(AN170&lt;=0,Debts!$AC$11=0,$A170&gt;Debts!$M$11),0,MIN(AN170,MAX(0,ROUNDUP(IF(Debts!$X$11=0,(BL169+P170)/(Debts!$M$11-$A170+1),BL169*(Debts!$X$11/12)/(1-(1+Debts!$X$11/12)^(-(Debts!$M$11-$A170+1)))),2)-AB170)))</f>
        <v/>
      </c>
      <c r="CK170">
        <f>IF(OR(AO170&lt;=0,Debts!$AC$12=0,$A170&gt;Debts!$M$12),0,MIN(AO170,MAX(0,ROUNDUP(IF(Debts!$X$12=0,(BM169+Q170)/(Debts!$M$12-$A170+1),BM169*(Debts!$X$12/12)/(1-(1+Debts!$X$12/12)^(-(Debts!$M$12-$A170+1)))),2)-AC170)))</f>
        <v/>
      </c>
      <c r="CL170">
        <f>IF(OR(AP170&lt;=0,Debts!$AC$13=0,$A170&gt;Debts!$M$13),0,MIN(AP170,MAX(0,ROUNDUP(IF(Debts!$X$13=0,(BN169+R170)/(Debts!$M$13-$A170+1),BN169*(Debts!$X$13/12)/(1-(1+Debts!$X$13/12)^(-(Debts!$M$13-$A170+1)))),2)-AD170)))</f>
        <v/>
      </c>
      <c r="CM170">
        <f>IF(OR(AQ170&lt;=0,Debts!$AC$14=0,$A170&gt;Debts!$M$14),0,MIN(AQ170,MAX(0,ROUNDUP(IF(Debts!$X$14=0,(BO169+S170)/(Debts!$M$14-$A170+1),BO169*(Debts!$X$14/12)/(1-(1+Debts!$X$14/12)^(-(Debts!$M$14-$A170+1)))),2)-AE170)))</f>
        <v/>
      </c>
      <c r="CN170">
        <f>IF(OR(AR170&lt;=0,Debts!$AC$15=0,$A170&gt;Debts!$M$15),0,MIN(AR170,MAX(0,ROUNDUP(IF(Debts!$X$15=0,(BP169+T170)/(Debts!$M$15-$A170+1),BP169*(Debts!$X$15/12)/(1-(1+Debts!$X$15/12)^(-(Debts!$M$15-$A170+1)))),2)-AF170)))</f>
        <v/>
      </c>
      <c r="CO170">
        <f>IF(OR(AS170&lt;=0,Debts!$AC$16=0,$A170&gt;Debts!$M$16),0,MIN(AS170,MAX(0,ROUNDUP(IF(Debts!$X$16=0,(BQ169+U170)/(Debts!$M$16-$A170+1),BQ169*(Debts!$X$16/12)/(1-(1+Debts!$X$16/12)^(-(Debts!$M$16-$A170+1)))),2)-AG170)))</f>
        <v/>
      </c>
      <c r="CP170">
        <f>IF(CD170&lt;=0,0,ROUND(MIN(CD170,MAX(0,$F170-SUMPRODUCT(($AT$3:$BE$3&lt;AT$3)*$CD170:$CO170))),2))</f>
        <v/>
      </c>
      <c r="CQ170">
        <f>IF(CE170&lt;=0,0,ROUND(MIN(CE170,MAX(0,$F170-SUMPRODUCT(($AT$3:$BE$3&lt;AU$3)*$CD170:$CO170))),2))</f>
        <v/>
      </c>
      <c r="CR170">
        <f>IF(CF170&lt;=0,0,ROUND(MIN(CF170,MAX(0,$F170-SUMPRODUCT(($AT$3:$BE$3&lt;AV$3)*$CD170:$CO170))),2))</f>
        <v/>
      </c>
      <c r="CS170">
        <f>IF(CG170&lt;=0,0,ROUND(MIN(CG170,MAX(0,$F170-SUMPRODUCT(($AT$3:$BE$3&lt;AW$3)*$CD170:$CO170))),2))</f>
        <v/>
      </c>
      <c r="CT170">
        <f>IF(CH170&lt;=0,0,ROUND(MIN(CH170,MAX(0,$F170-SUMPRODUCT(($AT$3:$BE$3&lt;AX$3)*$CD170:$CO170))),2))</f>
        <v/>
      </c>
      <c r="CU170">
        <f>IF(CI170&lt;=0,0,ROUND(MIN(CI170,MAX(0,$F170-SUMPRODUCT(($AT$3:$BE$3&lt;AY$3)*$CD170:$CO170))),2))</f>
        <v/>
      </c>
      <c r="CV170">
        <f>IF(CJ170&lt;=0,0,ROUND(MIN(CJ170,MAX(0,$F170-SUMPRODUCT(($AT$3:$BE$3&lt;AZ$3)*$CD170:$CO170))),2))</f>
        <v/>
      </c>
      <c r="CW170">
        <f>IF(CK170&lt;=0,0,ROUND(MIN(CK170,MAX(0,$F170-SUMPRODUCT(($AT$3:$BE$3&lt;BA$3)*$CD170:$CO170))),2))</f>
        <v/>
      </c>
      <c r="CX170">
        <f>IF(CL170&lt;=0,0,ROUND(MIN(CL170,MAX(0,$F170-SUMPRODUCT(($AT$3:$BE$3&lt;BB$3)*$CD170:$CO170))),2))</f>
        <v/>
      </c>
      <c r="CY170">
        <f>IF(CM170&lt;=0,0,ROUND(MIN(CM170,MAX(0,$F170-SUMPRODUCT(($AT$3:$BE$3&lt;BC$3)*$CD170:$CO170))),2))</f>
        <v/>
      </c>
      <c r="CZ170">
        <f>IF(CN170&lt;=0,0,ROUND(MIN(CN170,MAX(0,$F170-SUMPRODUCT(($AT$3:$BE$3&lt;BD$3)*$CD170:$CO170))),2))</f>
        <v/>
      </c>
      <c r="DA170">
        <f>IF(CO170&lt;=0,0,ROUND(MIN(CO170,MAX(0,$F170-SUMPRODUCT(($AT$3:$BE$3&lt;BE$3)*$CD170:$CO170))),2))</f>
        <v/>
      </c>
      <c r="DB170">
        <f>ROUND(AH170-CP170,2)</f>
        <v/>
      </c>
      <c r="DC170">
        <f>ROUND(AI170-CQ170,2)</f>
        <v/>
      </c>
      <c r="DD170">
        <f>ROUND(AJ170-CR170,2)</f>
        <v/>
      </c>
      <c r="DE170">
        <f>ROUND(AK170-CS170,2)</f>
        <v/>
      </c>
      <c r="DF170">
        <f>ROUND(AL170-CT170,2)</f>
        <v/>
      </c>
      <c r="DG170">
        <f>ROUND(AM170-CU170,2)</f>
        <v/>
      </c>
      <c r="DH170">
        <f>ROUND(AN170-CV170,2)</f>
        <v/>
      </c>
      <c r="DI170">
        <f>ROUND(AO170-CW170,2)</f>
        <v/>
      </c>
      <c r="DJ170">
        <f>ROUND(AP170-CX170,2)</f>
        <v/>
      </c>
      <c r="DK170">
        <f>ROUND(AQ170-CY170,2)</f>
        <v/>
      </c>
      <c r="DL170">
        <f>ROUND(AR170-CZ170,2)</f>
        <v/>
      </c>
      <c r="DM170">
        <f>ROUND(AS170-DA170,2)</f>
        <v/>
      </c>
      <c r="DN170">
        <f>MAX(0,ROUND($F170-SUM(CP170:DA170),2))</f>
        <v/>
      </c>
    </row>
    <row r="171">
      <c r="A171" t="n">
        <v>166</v>
      </c>
      <c r="B171" s="29">
        <f>Months!B171</f>
        <v/>
      </c>
      <c r="C171">
        <f>Months!C171</f>
        <v/>
      </c>
      <c r="D171">
        <f>Months!D171</f>
        <v/>
      </c>
      <c r="E171">
        <f>SUM(V171:AG171)</f>
        <v/>
      </c>
      <c r="F171">
        <f>MAX(0,ROUND(C171+D171-E171,2))</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f>IF(AH171&lt;=0,0,ROUND(CP171+MIN(DB171,MAX(0,$DN171-SUMPRODUCT((($BR171:$CC171&gt;BR171)+($BR171:$CC171=BR171)*($AT$2:$BE$2&lt;AT$2))*$DB171:$DM171))),2))</f>
        <v/>
      </c>
      <c r="AU171">
        <f>IF(AI171&lt;=0,0,ROUND(CQ171+MIN(DC171,MAX(0,$DN171-SUMPRODUCT((($BR171:$CC171&gt;BS171)+($BR171:$CC171=BS171)*($AT$2:$BE$2&lt;AU$2))*$DB171:$DM171))),2))</f>
        <v/>
      </c>
      <c r="AV171">
        <f>IF(AJ171&lt;=0,0,ROUND(CR171+MIN(DD171,MAX(0,$DN171-SUMPRODUCT((($BR171:$CC171&gt;BT171)+($BR171:$CC171=BT171)*($AT$2:$BE$2&lt;AV$2))*$DB171:$DM171))),2))</f>
        <v/>
      </c>
      <c r="AW171">
        <f>IF(AK171&lt;=0,0,ROUND(CS171+MIN(DE171,MAX(0,$DN171-SUMPRODUCT((($BR171:$CC171&gt;BU171)+($BR171:$CC171=BU171)*($AT$2:$BE$2&lt;AW$2))*$DB171:$DM171))),2))</f>
        <v/>
      </c>
      <c r="AX171">
        <f>IF(AL171&lt;=0,0,ROUND(CT171+MIN(DF171,MAX(0,$DN171-SUMPRODUCT((($BR171:$CC171&gt;BV171)+($BR171:$CC171=BV171)*($AT$2:$BE$2&lt;AX$2))*$DB171:$DM171))),2))</f>
        <v/>
      </c>
      <c r="AY171">
        <f>IF(AM171&lt;=0,0,ROUND(CU171+MIN(DG171,MAX(0,$DN171-SUMPRODUCT((($BR171:$CC171&gt;BW171)+($BR171:$CC171=BW171)*($AT$2:$BE$2&lt;AY$2))*$DB171:$DM171))),2))</f>
        <v/>
      </c>
      <c r="AZ171">
        <f>IF(AN171&lt;=0,0,ROUND(CV171+MIN(DH171,MAX(0,$DN171-SUMPRODUCT((($BR171:$CC171&gt;BX171)+($BR171:$CC171=BX171)*($AT$2:$BE$2&lt;AZ$2))*$DB171:$DM171))),2))</f>
        <v/>
      </c>
      <c r="BA171">
        <f>IF(AO171&lt;=0,0,ROUND(CW171+MIN(DI171,MAX(0,$DN171-SUMPRODUCT((($BR171:$CC171&gt;BY171)+($BR171:$CC171=BY171)*($AT$2:$BE$2&lt;BA$2))*$DB171:$DM171))),2))</f>
        <v/>
      </c>
      <c r="BB171">
        <f>IF(AP171&lt;=0,0,ROUND(CX171+MIN(DJ171,MAX(0,$DN171-SUMPRODUCT((($BR171:$CC171&gt;BZ171)+($BR171:$CC171=BZ171)*($AT$2:$BE$2&lt;BB$2))*$DB171:$DM171))),2))</f>
        <v/>
      </c>
      <c r="BC171">
        <f>IF(AQ171&lt;=0,0,ROUND(CY171+MIN(DK171,MAX(0,$DN171-SUMPRODUCT((($BR171:$CC171&gt;CA171)+($BR171:$CC171=CA171)*($AT$2:$BE$2&lt;BC$2))*$DB171:$DM171))),2))</f>
        <v/>
      </c>
      <c r="BD171">
        <f>IF(AR171&lt;=0,0,ROUND(CZ171+MIN(DL171,MAX(0,$DN171-SUMPRODUCT((($BR171:$CC171&gt;CB171)+($BR171:$CC171=CB171)*($AT$2:$BE$2&lt;BD$2))*$DB171:$DM171))),2))</f>
        <v/>
      </c>
      <c r="BE171">
        <f>IF(AS171&lt;=0,0,ROUND(DA171+MIN(DM171,MAX(0,$DN171-SUMPRODUCT((($BR171:$CC171&gt;CC171)+($BR171:$CC171=CC171)*($AT$2:$BE$2&lt;BE$2))*$DB171:$DM171))),2))</f>
        <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c r="BR171">
        <f>ROUND(IF($A171&lt;=Debts!$M$5,Debts!$X$5,Debts!$Y$5)*100000,0)*1000000+ROUND(Debts!$Y$5*100000,0)</f>
        <v/>
      </c>
      <c r="BS171">
        <f>ROUND(IF($A171&lt;=Debts!$M$6,Debts!$X$6,Debts!$Y$6)*100000,0)*1000000+ROUND(Debts!$Y$6*100000,0)</f>
        <v/>
      </c>
      <c r="BT171">
        <f>ROUND(IF($A171&lt;=Debts!$M$7,Debts!$X$7,Debts!$Y$7)*100000,0)*1000000+ROUND(Debts!$Y$7*100000,0)</f>
        <v/>
      </c>
      <c r="BU171">
        <f>ROUND(IF($A171&lt;=Debts!$M$8,Debts!$X$8,Debts!$Y$8)*100000,0)*1000000+ROUND(Debts!$Y$8*100000,0)</f>
        <v/>
      </c>
      <c r="BV171">
        <f>ROUND(IF($A171&lt;=Debts!$M$9,Debts!$X$9,Debts!$Y$9)*100000,0)*1000000+ROUND(Debts!$Y$9*100000,0)</f>
        <v/>
      </c>
      <c r="BW171">
        <f>ROUND(IF($A171&lt;=Debts!$M$10,Debts!$X$10,Debts!$Y$10)*100000,0)*1000000+ROUND(Debts!$Y$10*100000,0)</f>
        <v/>
      </c>
      <c r="BX171">
        <f>ROUND(IF($A171&lt;=Debts!$M$11,Debts!$X$11,Debts!$Y$11)*100000,0)*1000000+ROUND(Debts!$Y$11*100000,0)</f>
        <v/>
      </c>
      <c r="BY171">
        <f>ROUND(IF($A171&lt;=Debts!$M$12,Debts!$X$12,Debts!$Y$12)*100000,0)*1000000+ROUND(Debts!$Y$12*100000,0)</f>
        <v/>
      </c>
      <c r="BZ171">
        <f>ROUND(IF($A171&lt;=Debts!$M$13,Debts!$X$13,Debts!$Y$13)*100000,0)*1000000+ROUND(Debts!$Y$13*100000,0)</f>
        <v/>
      </c>
      <c r="CA171">
        <f>ROUND(IF($A171&lt;=Debts!$M$14,Debts!$X$14,Debts!$Y$14)*100000,0)*1000000+ROUND(Debts!$Y$14*100000,0)</f>
        <v/>
      </c>
      <c r="CB171">
        <f>ROUND(IF($A171&lt;=Debts!$M$15,Debts!$X$15,Debts!$Y$15)*100000,0)*1000000+ROUND(Debts!$Y$15*100000,0)</f>
        <v/>
      </c>
      <c r="CC171">
        <f>ROUND(IF($A171&lt;=Debts!$M$16,Debts!$X$16,Debts!$Y$16)*100000,0)*1000000+ROUND(Debts!$Y$16*100000,0)</f>
        <v/>
      </c>
      <c r="CD171">
        <f>IF(OR(AH171&lt;=0,Debts!$AC$5=0,$A171&gt;Debts!$M$5),0,MIN(AH171,MAX(0,ROUNDUP(IF(Debts!$X$5=0,(BF170+J171)/(Debts!$M$5-$A171+1),BF170*(Debts!$X$5/12)/(1-(1+Debts!$X$5/12)^(-(Debts!$M$5-$A171+1)))),2)-V171)))</f>
        <v/>
      </c>
      <c r="CE171">
        <f>IF(OR(AI171&lt;=0,Debts!$AC$6=0,$A171&gt;Debts!$M$6),0,MIN(AI171,MAX(0,ROUNDUP(IF(Debts!$X$6=0,(BG170+K171)/(Debts!$M$6-$A171+1),BG170*(Debts!$X$6/12)/(1-(1+Debts!$X$6/12)^(-(Debts!$M$6-$A171+1)))),2)-W171)))</f>
        <v/>
      </c>
      <c r="CF171">
        <f>IF(OR(AJ171&lt;=0,Debts!$AC$7=0,$A171&gt;Debts!$M$7),0,MIN(AJ171,MAX(0,ROUNDUP(IF(Debts!$X$7=0,(BH170+L171)/(Debts!$M$7-$A171+1),BH170*(Debts!$X$7/12)/(1-(1+Debts!$X$7/12)^(-(Debts!$M$7-$A171+1)))),2)-X171)))</f>
        <v/>
      </c>
      <c r="CG171">
        <f>IF(OR(AK171&lt;=0,Debts!$AC$8=0,$A171&gt;Debts!$M$8),0,MIN(AK171,MAX(0,ROUNDUP(IF(Debts!$X$8=0,(BI170+M171)/(Debts!$M$8-$A171+1),BI170*(Debts!$X$8/12)/(1-(1+Debts!$X$8/12)^(-(Debts!$M$8-$A171+1)))),2)-Y171)))</f>
        <v/>
      </c>
      <c r="CH171">
        <f>IF(OR(AL171&lt;=0,Debts!$AC$9=0,$A171&gt;Debts!$M$9),0,MIN(AL171,MAX(0,ROUNDUP(IF(Debts!$X$9=0,(BJ170+N171)/(Debts!$M$9-$A171+1),BJ170*(Debts!$X$9/12)/(1-(1+Debts!$X$9/12)^(-(Debts!$M$9-$A171+1)))),2)-Z171)))</f>
        <v/>
      </c>
      <c r="CI171">
        <f>IF(OR(AM171&lt;=0,Debts!$AC$10=0,$A171&gt;Debts!$M$10),0,MIN(AM171,MAX(0,ROUNDUP(IF(Debts!$X$10=0,(BK170+O171)/(Debts!$M$10-$A171+1),BK170*(Debts!$X$10/12)/(1-(1+Debts!$X$10/12)^(-(Debts!$M$10-$A171+1)))),2)-AA171)))</f>
        <v/>
      </c>
      <c r="CJ171">
        <f>IF(OR(AN171&lt;=0,Debts!$AC$11=0,$A171&gt;Debts!$M$11),0,MIN(AN171,MAX(0,ROUNDUP(IF(Debts!$X$11=0,(BL170+P171)/(Debts!$M$11-$A171+1),BL170*(Debts!$X$11/12)/(1-(1+Debts!$X$11/12)^(-(Debts!$M$11-$A171+1)))),2)-AB171)))</f>
        <v/>
      </c>
      <c r="CK171">
        <f>IF(OR(AO171&lt;=0,Debts!$AC$12=0,$A171&gt;Debts!$M$12),0,MIN(AO171,MAX(0,ROUNDUP(IF(Debts!$X$12=0,(BM170+Q171)/(Debts!$M$12-$A171+1),BM170*(Debts!$X$12/12)/(1-(1+Debts!$X$12/12)^(-(Debts!$M$12-$A171+1)))),2)-AC171)))</f>
        <v/>
      </c>
      <c r="CL171">
        <f>IF(OR(AP171&lt;=0,Debts!$AC$13=0,$A171&gt;Debts!$M$13),0,MIN(AP171,MAX(0,ROUNDUP(IF(Debts!$X$13=0,(BN170+R171)/(Debts!$M$13-$A171+1),BN170*(Debts!$X$13/12)/(1-(1+Debts!$X$13/12)^(-(Debts!$M$13-$A171+1)))),2)-AD171)))</f>
        <v/>
      </c>
      <c r="CM171">
        <f>IF(OR(AQ171&lt;=0,Debts!$AC$14=0,$A171&gt;Debts!$M$14),0,MIN(AQ171,MAX(0,ROUNDUP(IF(Debts!$X$14=0,(BO170+S171)/(Debts!$M$14-$A171+1),BO170*(Debts!$X$14/12)/(1-(1+Debts!$X$14/12)^(-(Debts!$M$14-$A171+1)))),2)-AE171)))</f>
        <v/>
      </c>
      <c r="CN171">
        <f>IF(OR(AR171&lt;=0,Debts!$AC$15=0,$A171&gt;Debts!$M$15),0,MIN(AR171,MAX(0,ROUNDUP(IF(Debts!$X$15=0,(BP170+T171)/(Debts!$M$15-$A171+1),BP170*(Debts!$X$15/12)/(1-(1+Debts!$X$15/12)^(-(Debts!$M$15-$A171+1)))),2)-AF171)))</f>
        <v/>
      </c>
      <c r="CO171">
        <f>IF(OR(AS171&lt;=0,Debts!$AC$16=0,$A171&gt;Debts!$M$16),0,MIN(AS171,MAX(0,ROUNDUP(IF(Debts!$X$16=0,(BQ170+U171)/(Debts!$M$16-$A171+1),BQ170*(Debts!$X$16/12)/(1-(1+Debts!$X$16/12)^(-(Debts!$M$16-$A171+1)))),2)-AG171)))</f>
        <v/>
      </c>
      <c r="CP171">
        <f>IF(CD171&lt;=0,0,ROUND(MIN(CD171,MAX(0,$F171-SUMPRODUCT(($AT$3:$BE$3&lt;AT$3)*$CD171:$CO171))),2))</f>
        <v/>
      </c>
      <c r="CQ171">
        <f>IF(CE171&lt;=0,0,ROUND(MIN(CE171,MAX(0,$F171-SUMPRODUCT(($AT$3:$BE$3&lt;AU$3)*$CD171:$CO171))),2))</f>
        <v/>
      </c>
      <c r="CR171">
        <f>IF(CF171&lt;=0,0,ROUND(MIN(CF171,MAX(0,$F171-SUMPRODUCT(($AT$3:$BE$3&lt;AV$3)*$CD171:$CO171))),2))</f>
        <v/>
      </c>
      <c r="CS171">
        <f>IF(CG171&lt;=0,0,ROUND(MIN(CG171,MAX(0,$F171-SUMPRODUCT(($AT$3:$BE$3&lt;AW$3)*$CD171:$CO171))),2))</f>
        <v/>
      </c>
      <c r="CT171">
        <f>IF(CH171&lt;=0,0,ROUND(MIN(CH171,MAX(0,$F171-SUMPRODUCT(($AT$3:$BE$3&lt;AX$3)*$CD171:$CO171))),2))</f>
        <v/>
      </c>
      <c r="CU171">
        <f>IF(CI171&lt;=0,0,ROUND(MIN(CI171,MAX(0,$F171-SUMPRODUCT(($AT$3:$BE$3&lt;AY$3)*$CD171:$CO171))),2))</f>
        <v/>
      </c>
      <c r="CV171">
        <f>IF(CJ171&lt;=0,0,ROUND(MIN(CJ171,MAX(0,$F171-SUMPRODUCT(($AT$3:$BE$3&lt;AZ$3)*$CD171:$CO171))),2))</f>
        <v/>
      </c>
      <c r="CW171">
        <f>IF(CK171&lt;=0,0,ROUND(MIN(CK171,MAX(0,$F171-SUMPRODUCT(($AT$3:$BE$3&lt;BA$3)*$CD171:$CO171))),2))</f>
        <v/>
      </c>
      <c r="CX171">
        <f>IF(CL171&lt;=0,0,ROUND(MIN(CL171,MAX(0,$F171-SUMPRODUCT(($AT$3:$BE$3&lt;BB$3)*$CD171:$CO171))),2))</f>
        <v/>
      </c>
      <c r="CY171">
        <f>IF(CM171&lt;=0,0,ROUND(MIN(CM171,MAX(0,$F171-SUMPRODUCT(($AT$3:$BE$3&lt;BC$3)*$CD171:$CO171))),2))</f>
        <v/>
      </c>
      <c r="CZ171">
        <f>IF(CN171&lt;=0,0,ROUND(MIN(CN171,MAX(0,$F171-SUMPRODUCT(($AT$3:$BE$3&lt;BD$3)*$CD171:$CO171))),2))</f>
        <v/>
      </c>
      <c r="DA171">
        <f>IF(CO171&lt;=0,0,ROUND(MIN(CO171,MAX(0,$F171-SUMPRODUCT(($AT$3:$BE$3&lt;BE$3)*$CD171:$CO171))),2))</f>
        <v/>
      </c>
      <c r="DB171">
        <f>ROUND(AH171-CP171,2)</f>
        <v/>
      </c>
      <c r="DC171">
        <f>ROUND(AI171-CQ171,2)</f>
        <v/>
      </c>
      <c r="DD171">
        <f>ROUND(AJ171-CR171,2)</f>
        <v/>
      </c>
      <c r="DE171">
        <f>ROUND(AK171-CS171,2)</f>
        <v/>
      </c>
      <c r="DF171">
        <f>ROUND(AL171-CT171,2)</f>
        <v/>
      </c>
      <c r="DG171">
        <f>ROUND(AM171-CU171,2)</f>
        <v/>
      </c>
      <c r="DH171">
        <f>ROUND(AN171-CV171,2)</f>
        <v/>
      </c>
      <c r="DI171">
        <f>ROUND(AO171-CW171,2)</f>
        <v/>
      </c>
      <c r="DJ171">
        <f>ROUND(AP171-CX171,2)</f>
        <v/>
      </c>
      <c r="DK171">
        <f>ROUND(AQ171-CY171,2)</f>
        <v/>
      </c>
      <c r="DL171">
        <f>ROUND(AR171-CZ171,2)</f>
        <v/>
      </c>
      <c r="DM171">
        <f>ROUND(AS171-DA171,2)</f>
        <v/>
      </c>
      <c r="DN171">
        <f>MAX(0,ROUND($F171-SUM(CP171:DA171),2))</f>
        <v/>
      </c>
    </row>
    <row r="172">
      <c r="A172" t="n">
        <v>167</v>
      </c>
      <c r="B172" s="29">
        <f>Months!B172</f>
        <v/>
      </c>
      <c r="C172">
        <f>Months!C172</f>
        <v/>
      </c>
      <c r="D172">
        <f>Months!D172</f>
        <v/>
      </c>
      <c r="E172">
        <f>SUM(V172:AG172)</f>
        <v/>
      </c>
      <c r="F172">
        <f>MAX(0,ROUND(C172+D172-E172,2))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f>IF(AH172&lt;=0,0,ROUND(CP172+MIN(DB172,MAX(0,$DN172-SUMPRODUCT((($BR172:$CC172&gt;BR172)+($BR172:$CC172=BR172)*($AT$2:$BE$2&lt;AT$2))*$DB172:$DM172))),2))</f>
        <v/>
      </c>
      <c r="AU172">
        <f>IF(AI172&lt;=0,0,ROUND(CQ172+MIN(DC172,MAX(0,$DN172-SUMPRODUCT((($BR172:$CC172&gt;BS172)+($BR172:$CC172=BS172)*($AT$2:$BE$2&lt;AU$2))*$DB172:$DM172))),2))</f>
        <v/>
      </c>
      <c r="AV172">
        <f>IF(AJ172&lt;=0,0,ROUND(CR172+MIN(DD172,MAX(0,$DN172-SUMPRODUCT((($BR172:$CC172&gt;BT172)+($BR172:$CC172=BT172)*($AT$2:$BE$2&lt;AV$2))*$DB172:$DM172))),2))</f>
        <v/>
      </c>
      <c r="AW172">
        <f>IF(AK172&lt;=0,0,ROUND(CS172+MIN(DE172,MAX(0,$DN172-SUMPRODUCT((($BR172:$CC172&gt;BU172)+($BR172:$CC172=BU172)*($AT$2:$BE$2&lt;AW$2))*$DB172:$DM172))),2))</f>
        <v/>
      </c>
      <c r="AX172">
        <f>IF(AL172&lt;=0,0,ROUND(CT172+MIN(DF172,MAX(0,$DN172-SUMPRODUCT((($BR172:$CC172&gt;BV172)+($BR172:$CC172=BV172)*($AT$2:$BE$2&lt;AX$2))*$DB172:$DM172))),2))</f>
        <v/>
      </c>
      <c r="AY172">
        <f>IF(AM172&lt;=0,0,ROUND(CU172+MIN(DG172,MAX(0,$DN172-SUMPRODUCT((($BR172:$CC172&gt;BW172)+($BR172:$CC172=BW172)*($AT$2:$BE$2&lt;AY$2))*$DB172:$DM172))),2))</f>
        <v/>
      </c>
      <c r="AZ172">
        <f>IF(AN172&lt;=0,0,ROUND(CV172+MIN(DH172,MAX(0,$DN172-SUMPRODUCT((($BR172:$CC172&gt;BX172)+($BR172:$CC172=BX172)*($AT$2:$BE$2&lt;AZ$2))*$DB172:$DM172))),2))</f>
        <v/>
      </c>
      <c r="BA172">
        <f>IF(AO172&lt;=0,0,ROUND(CW172+MIN(DI172,MAX(0,$DN172-SUMPRODUCT((($BR172:$CC172&gt;BY172)+($BR172:$CC172=BY172)*($AT$2:$BE$2&lt;BA$2))*$DB172:$DM172))),2))</f>
        <v/>
      </c>
      <c r="BB172">
        <f>IF(AP172&lt;=0,0,ROUND(CX172+MIN(DJ172,MAX(0,$DN172-SUMPRODUCT((($BR172:$CC172&gt;BZ172)+($BR172:$CC172=BZ172)*($AT$2:$BE$2&lt;BB$2))*$DB172:$DM172))),2))</f>
        <v/>
      </c>
      <c r="BC172">
        <f>IF(AQ172&lt;=0,0,ROUND(CY172+MIN(DK172,MAX(0,$DN172-SUMPRODUCT((($BR172:$CC172&gt;CA172)+($BR172:$CC172=CA172)*($AT$2:$BE$2&lt;BC$2))*$DB172:$DM172))),2))</f>
        <v/>
      </c>
      <c r="BD172">
        <f>IF(AR172&lt;=0,0,ROUND(CZ172+MIN(DL172,MAX(0,$DN172-SUMPRODUCT((($BR172:$CC172&gt;CB172)+($BR172:$CC172=CB172)*($AT$2:$BE$2&lt;BD$2))*$DB172:$DM172))),2))</f>
        <v/>
      </c>
      <c r="BE172">
        <f>IF(AS172&lt;=0,0,ROUND(DA172+MIN(DM172,MAX(0,$DN172-SUMPRODUCT((($BR172:$CC172&gt;CC172)+($BR172:$CC172=CC172)*($AT$2:$BE$2&lt;BE$2))*$DB172:$DM172))),2))</f>
        <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c r="BR172">
        <f>ROUND(IF($A172&lt;=Debts!$M$5,Debts!$X$5,Debts!$Y$5)*100000,0)*1000000+ROUND(Debts!$Y$5*100000,0)</f>
        <v/>
      </c>
      <c r="BS172">
        <f>ROUND(IF($A172&lt;=Debts!$M$6,Debts!$X$6,Debts!$Y$6)*100000,0)*1000000+ROUND(Debts!$Y$6*100000,0)</f>
        <v/>
      </c>
      <c r="BT172">
        <f>ROUND(IF($A172&lt;=Debts!$M$7,Debts!$X$7,Debts!$Y$7)*100000,0)*1000000+ROUND(Debts!$Y$7*100000,0)</f>
        <v/>
      </c>
      <c r="BU172">
        <f>ROUND(IF($A172&lt;=Debts!$M$8,Debts!$X$8,Debts!$Y$8)*100000,0)*1000000+ROUND(Debts!$Y$8*100000,0)</f>
        <v/>
      </c>
      <c r="BV172">
        <f>ROUND(IF($A172&lt;=Debts!$M$9,Debts!$X$9,Debts!$Y$9)*100000,0)*1000000+ROUND(Debts!$Y$9*100000,0)</f>
        <v/>
      </c>
      <c r="BW172">
        <f>ROUND(IF($A172&lt;=Debts!$M$10,Debts!$X$10,Debts!$Y$10)*100000,0)*1000000+ROUND(Debts!$Y$10*100000,0)</f>
        <v/>
      </c>
      <c r="BX172">
        <f>ROUND(IF($A172&lt;=Debts!$M$11,Debts!$X$11,Debts!$Y$11)*100000,0)*1000000+ROUND(Debts!$Y$11*100000,0)</f>
        <v/>
      </c>
      <c r="BY172">
        <f>ROUND(IF($A172&lt;=Debts!$M$12,Debts!$X$12,Debts!$Y$12)*100000,0)*1000000+ROUND(Debts!$Y$12*100000,0)</f>
        <v/>
      </c>
      <c r="BZ172">
        <f>ROUND(IF($A172&lt;=Debts!$M$13,Debts!$X$13,Debts!$Y$13)*100000,0)*1000000+ROUND(Debts!$Y$13*100000,0)</f>
        <v/>
      </c>
      <c r="CA172">
        <f>ROUND(IF($A172&lt;=Debts!$M$14,Debts!$X$14,Debts!$Y$14)*100000,0)*1000000+ROUND(Debts!$Y$14*100000,0)</f>
        <v/>
      </c>
      <c r="CB172">
        <f>ROUND(IF($A172&lt;=Debts!$M$15,Debts!$X$15,Debts!$Y$15)*100000,0)*1000000+ROUND(Debts!$Y$15*100000,0)</f>
        <v/>
      </c>
      <c r="CC172">
        <f>ROUND(IF($A172&lt;=Debts!$M$16,Debts!$X$16,Debts!$Y$16)*100000,0)*1000000+ROUND(Debts!$Y$16*100000,0)</f>
        <v/>
      </c>
      <c r="CD172">
        <f>IF(OR(AH172&lt;=0,Debts!$AC$5=0,$A172&gt;Debts!$M$5),0,MIN(AH172,MAX(0,ROUNDUP(IF(Debts!$X$5=0,(BF171+J172)/(Debts!$M$5-$A172+1),BF171*(Debts!$X$5/12)/(1-(1+Debts!$X$5/12)^(-(Debts!$M$5-$A172+1)))),2)-V172)))</f>
        <v/>
      </c>
      <c r="CE172">
        <f>IF(OR(AI172&lt;=0,Debts!$AC$6=0,$A172&gt;Debts!$M$6),0,MIN(AI172,MAX(0,ROUNDUP(IF(Debts!$X$6=0,(BG171+K172)/(Debts!$M$6-$A172+1),BG171*(Debts!$X$6/12)/(1-(1+Debts!$X$6/12)^(-(Debts!$M$6-$A172+1)))),2)-W172)))</f>
        <v/>
      </c>
      <c r="CF172">
        <f>IF(OR(AJ172&lt;=0,Debts!$AC$7=0,$A172&gt;Debts!$M$7),0,MIN(AJ172,MAX(0,ROUNDUP(IF(Debts!$X$7=0,(BH171+L172)/(Debts!$M$7-$A172+1),BH171*(Debts!$X$7/12)/(1-(1+Debts!$X$7/12)^(-(Debts!$M$7-$A172+1)))),2)-X172)))</f>
        <v/>
      </c>
      <c r="CG172">
        <f>IF(OR(AK172&lt;=0,Debts!$AC$8=0,$A172&gt;Debts!$M$8),0,MIN(AK172,MAX(0,ROUNDUP(IF(Debts!$X$8=0,(BI171+M172)/(Debts!$M$8-$A172+1),BI171*(Debts!$X$8/12)/(1-(1+Debts!$X$8/12)^(-(Debts!$M$8-$A172+1)))),2)-Y172)))</f>
        <v/>
      </c>
      <c r="CH172">
        <f>IF(OR(AL172&lt;=0,Debts!$AC$9=0,$A172&gt;Debts!$M$9),0,MIN(AL172,MAX(0,ROUNDUP(IF(Debts!$X$9=0,(BJ171+N172)/(Debts!$M$9-$A172+1),BJ171*(Debts!$X$9/12)/(1-(1+Debts!$X$9/12)^(-(Debts!$M$9-$A172+1)))),2)-Z172)))</f>
        <v/>
      </c>
      <c r="CI172">
        <f>IF(OR(AM172&lt;=0,Debts!$AC$10=0,$A172&gt;Debts!$M$10),0,MIN(AM172,MAX(0,ROUNDUP(IF(Debts!$X$10=0,(BK171+O172)/(Debts!$M$10-$A172+1),BK171*(Debts!$X$10/12)/(1-(1+Debts!$X$10/12)^(-(Debts!$M$10-$A172+1)))),2)-AA172)))</f>
        <v/>
      </c>
      <c r="CJ172">
        <f>IF(OR(AN172&lt;=0,Debts!$AC$11=0,$A172&gt;Debts!$M$11),0,MIN(AN172,MAX(0,ROUNDUP(IF(Debts!$X$11=0,(BL171+P172)/(Debts!$M$11-$A172+1),BL171*(Debts!$X$11/12)/(1-(1+Debts!$X$11/12)^(-(Debts!$M$11-$A172+1)))),2)-AB172)))</f>
        <v/>
      </c>
      <c r="CK172">
        <f>IF(OR(AO172&lt;=0,Debts!$AC$12=0,$A172&gt;Debts!$M$12),0,MIN(AO172,MAX(0,ROUNDUP(IF(Debts!$X$12=0,(BM171+Q172)/(Debts!$M$12-$A172+1),BM171*(Debts!$X$12/12)/(1-(1+Debts!$X$12/12)^(-(Debts!$M$12-$A172+1)))),2)-AC172)))</f>
        <v/>
      </c>
      <c r="CL172">
        <f>IF(OR(AP172&lt;=0,Debts!$AC$13=0,$A172&gt;Debts!$M$13),0,MIN(AP172,MAX(0,ROUNDUP(IF(Debts!$X$13=0,(BN171+R172)/(Debts!$M$13-$A172+1),BN171*(Debts!$X$13/12)/(1-(1+Debts!$X$13/12)^(-(Debts!$M$13-$A172+1)))),2)-AD172)))</f>
        <v/>
      </c>
      <c r="CM172">
        <f>IF(OR(AQ172&lt;=0,Debts!$AC$14=0,$A172&gt;Debts!$M$14),0,MIN(AQ172,MAX(0,ROUNDUP(IF(Debts!$X$14=0,(BO171+S172)/(Debts!$M$14-$A172+1),BO171*(Debts!$X$14/12)/(1-(1+Debts!$X$14/12)^(-(Debts!$M$14-$A172+1)))),2)-AE172)))</f>
        <v/>
      </c>
      <c r="CN172">
        <f>IF(OR(AR172&lt;=0,Debts!$AC$15=0,$A172&gt;Debts!$M$15),0,MIN(AR172,MAX(0,ROUNDUP(IF(Debts!$X$15=0,(BP171+T172)/(Debts!$M$15-$A172+1),BP171*(Debts!$X$15/12)/(1-(1+Debts!$X$15/12)^(-(Debts!$M$15-$A172+1)))),2)-AF172)))</f>
        <v/>
      </c>
      <c r="CO172">
        <f>IF(OR(AS172&lt;=0,Debts!$AC$16=0,$A172&gt;Debts!$M$16),0,MIN(AS172,MAX(0,ROUNDUP(IF(Debts!$X$16=0,(BQ171+U172)/(Debts!$M$16-$A172+1),BQ171*(Debts!$X$16/12)/(1-(1+Debts!$X$16/12)^(-(Debts!$M$16-$A172+1)))),2)-AG172)))</f>
        <v/>
      </c>
      <c r="CP172">
        <f>IF(CD172&lt;=0,0,ROUND(MIN(CD172,MAX(0,$F172-SUMPRODUCT(($AT$3:$BE$3&lt;AT$3)*$CD172:$CO172))),2))</f>
        <v/>
      </c>
      <c r="CQ172">
        <f>IF(CE172&lt;=0,0,ROUND(MIN(CE172,MAX(0,$F172-SUMPRODUCT(($AT$3:$BE$3&lt;AU$3)*$CD172:$CO172))),2))</f>
        <v/>
      </c>
      <c r="CR172">
        <f>IF(CF172&lt;=0,0,ROUND(MIN(CF172,MAX(0,$F172-SUMPRODUCT(($AT$3:$BE$3&lt;AV$3)*$CD172:$CO172))),2))</f>
        <v/>
      </c>
      <c r="CS172">
        <f>IF(CG172&lt;=0,0,ROUND(MIN(CG172,MAX(0,$F172-SUMPRODUCT(($AT$3:$BE$3&lt;AW$3)*$CD172:$CO172))),2))</f>
        <v/>
      </c>
      <c r="CT172">
        <f>IF(CH172&lt;=0,0,ROUND(MIN(CH172,MAX(0,$F172-SUMPRODUCT(($AT$3:$BE$3&lt;AX$3)*$CD172:$CO172))),2))</f>
        <v/>
      </c>
      <c r="CU172">
        <f>IF(CI172&lt;=0,0,ROUND(MIN(CI172,MAX(0,$F172-SUMPRODUCT(($AT$3:$BE$3&lt;AY$3)*$CD172:$CO172))),2))</f>
        <v/>
      </c>
      <c r="CV172">
        <f>IF(CJ172&lt;=0,0,ROUND(MIN(CJ172,MAX(0,$F172-SUMPRODUCT(($AT$3:$BE$3&lt;AZ$3)*$CD172:$CO172))),2))</f>
        <v/>
      </c>
      <c r="CW172">
        <f>IF(CK172&lt;=0,0,ROUND(MIN(CK172,MAX(0,$F172-SUMPRODUCT(($AT$3:$BE$3&lt;BA$3)*$CD172:$CO172))),2))</f>
        <v/>
      </c>
      <c r="CX172">
        <f>IF(CL172&lt;=0,0,ROUND(MIN(CL172,MAX(0,$F172-SUMPRODUCT(($AT$3:$BE$3&lt;BB$3)*$CD172:$CO172))),2))</f>
        <v/>
      </c>
      <c r="CY172">
        <f>IF(CM172&lt;=0,0,ROUND(MIN(CM172,MAX(0,$F172-SUMPRODUCT(($AT$3:$BE$3&lt;BC$3)*$CD172:$CO172))),2))</f>
        <v/>
      </c>
      <c r="CZ172">
        <f>IF(CN172&lt;=0,0,ROUND(MIN(CN172,MAX(0,$F172-SUMPRODUCT(($AT$3:$BE$3&lt;BD$3)*$CD172:$CO172))),2))</f>
        <v/>
      </c>
      <c r="DA172">
        <f>IF(CO172&lt;=0,0,ROUND(MIN(CO172,MAX(0,$F172-SUMPRODUCT(($AT$3:$BE$3&lt;BE$3)*$CD172:$CO172))),2))</f>
        <v/>
      </c>
      <c r="DB172">
        <f>ROUND(AH172-CP172,2)</f>
        <v/>
      </c>
      <c r="DC172">
        <f>ROUND(AI172-CQ172,2)</f>
        <v/>
      </c>
      <c r="DD172">
        <f>ROUND(AJ172-CR172,2)</f>
        <v/>
      </c>
      <c r="DE172">
        <f>ROUND(AK172-CS172,2)</f>
        <v/>
      </c>
      <c r="DF172">
        <f>ROUND(AL172-CT172,2)</f>
        <v/>
      </c>
      <c r="DG172">
        <f>ROUND(AM172-CU172,2)</f>
        <v/>
      </c>
      <c r="DH172">
        <f>ROUND(AN172-CV172,2)</f>
        <v/>
      </c>
      <c r="DI172">
        <f>ROUND(AO172-CW172,2)</f>
        <v/>
      </c>
      <c r="DJ172">
        <f>ROUND(AP172-CX172,2)</f>
        <v/>
      </c>
      <c r="DK172">
        <f>ROUND(AQ172-CY172,2)</f>
        <v/>
      </c>
      <c r="DL172">
        <f>ROUND(AR172-CZ172,2)</f>
        <v/>
      </c>
      <c r="DM172">
        <f>ROUND(AS172-DA172,2)</f>
        <v/>
      </c>
      <c r="DN172">
        <f>MAX(0,ROUND($F172-SUM(CP172:DA172),2))</f>
        <v/>
      </c>
    </row>
    <row r="173">
      <c r="A173" t="n">
        <v>168</v>
      </c>
      <c r="B173" s="29">
        <f>Months!B173</f>
        <v/>
      </c>
      <c r="C173">
        <f>Months!C173</f>
        <v/>
      </c>
      <c r="D173">
        <f>Months!D173</f>
        <v/>
      </c>
      <c r="E173">
        <f>SUM(V173:AG173)</f>
        <v/>
      </c>
      <c r="F173">
        <f>MAX(0,ROUND(C173+D173-E173,2))</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f>IF(AH173&lt;=0,0,ROUND(CP173+MIN(DB173,MAX(0,$DN173-SUMPRODUCT((($BR173:$CC173&gt;BR173)+($BR173:$CC173=BR173)*($AT$2:$BE$2&lt;AT$2))*$DB173:$DM173))),2))</f>
        <v/>
      </c>
      <c r="AU173">
        <f>IF(AI173&lt;=0,0,ROUND(CQ173+MIN(DC173,MAX(0,$DN173-SUMPRODUCT((($BR173:$CC173&gt;BS173)+($BR173:$CC173=BS173)*($AT$2:$BE$2&lt;AU$2))*$DB173:$DM173))),2))</f>
        <v/>
      </c>
      <c r="AV173">
        <f>IF(AJ173&lt;=0,0,ROUND(CR173+MIN(DD173,MAX(0,$DN173-SUMPRODUCT((($BR173:$CC173&gt;BT173)+($BR173:$CC173=BT173)*($AT$2:$BE$2&lt;AV$2))*$DB173:$DM173))),2))</f>
        <v/>
      </c>
      <c r="AW173">
        <f>IF(AK173&lt;=0,0,ROUND(CS173+MIN(DE173,MAX(0,$DN173-SUMPRODUCT((($BR173:$CC173&gt;BU173)+($BR173:$CC173=BU173)*($AT$2:$BE$2&lt;AW$2))*$DB173:$DM173))),2))</f>
        <v/>
      </c>
      <c r="AX173">
        <f>IF(AL173&lt;=0,0,ROUND(CT173+MIN(DF173,MAX(0,$DN173-SUMPRODUCT((($BR173:$CC173&gt;BV173)+($BR173:$CC173=BV173)*($AT$2:$BE$2&lt;AX$2))*$DB173:$DM173))),2))</f>
        <v/>
      </c>
      <c r="AY173">
        <f>IF(AM173&lt;=0,0,ROUND(CU173+MIN(DG173,MAX(0,$DN173-SUMPRODUCT((($BR173:$CC173&gt;BW173)+($BR173:$CC173=BW173)*($AT$2:$BE$2&lt;AY$2))*$DB173:$DM173))),2))</f>
        <v/>
      </c>
      <c r="AZ173">
        <f>IF(AN173&lt;=0,0,ROUND(CV173+MIN(DH173,MAX(0,$DN173-SUMPRODUCT((($BR173:$CC173&gt;BX173)+($BR173:$CC173=BX173)*($AT$2:$BE$2&lt;AZ$2))*$DB173:$DM173))),2))</f>
        <v/>
      </c>
      <c r="BA173">
        <f>IF(AO173&lt;=0,0,ROUND(CW173+MIN(DI173,MAX(0,$DN173-SUMPRODUCT((($BR173:$CC173&gt;BY173)+($BR173:$CC173=BY173)*($AT$2:$BE$2&lt;BA$2))*$DB173:$DM173))),2))</f>
        <v/>
      </c>
      <c r="BB173">
        <f>IF(AP173&lt;=0,0,ROUND(CX173+MIN(DJ173,MAX(0,$DN173-SUMPRODUCT((($BR173:$CC173&gt;BZ173)+($BR173:$CC173=BZ173)*($AT$2:$BE$2&lt;BB$2))*$DB173:$DM173))),2))</f>
        <v/>
      </c>
      <c r="BC173">
        <f>IF(AQ173&lt;=0,0,ROUND(CY173+MIN(DK173,MAX(0,$DN173-SUMPRODUCT((($BR173:$CC173&gt;CA173)+($BR173:$CC173=CA173)*($AT$2:$BE$2&lt;BC$2))*$DB173:$DM173))),2))</f>
        <v/>
      </c>
      <c r="BD173">
        <f>IF(AR173&lt;=0,0,ROUND(CZ173+MIN(DL173,MAX(0,$DN173-SUMPRODUCT((($BR173:$CC173&gt;CB173)+($BR173:$CC173=CB173)*($AT$2:$BE$2&lt;BD$2))*$DB173:$DM173))),2))</f>
        <v/>
      </c>
      <c r="BE173">
        <f>IF(AS173&lt;=0,0,ROUND(DA173+MIN(DM173,MAX(0,$DN173-SUMPRODUCT((($BR173:$CC173&gt;CC173)+($BR173:$CC173=CC173)*($AT$2:$BE$2&lt;BE$2))*$DB173:$DM173))),2))</f>
        <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c r="BR173">
        <f>ROUND(IF($A173&lt;=Debts!$M$5,Debts!$X$5,Debts!$Y$5)*100000,0)*1000000+ROUND(Debts!$Y$5*100000,0)</f>
        <v/>
      </c>
      <c r="BS173">
        <f>ROUND(IF($A173&lt;=Debts!$M$6,Debts!$X$6,Debts!$Y$6)*100000,0)*1000000+ROUND(Debts!$Y$6*100000,0)</f>
        <v/>
      </c>
      <c r="BT173">
        <f>ROUND(IF($A173&lt;=Debts!$M$7,Debts!$X$7,Debts!$Y$7)*100000,0)*1000000+ROUND(Debts!$Y$7*100000,0)</f>
        <v/>
      </c>
      <c r="BU173">
        <f>ROUND(IF($A173&lt;=Debts!$M$8,Debts!$X$8,Debts!$Y$8)*100000,0)*1000000+ROUND(Debts!$Y$8*100000,0)</f>
        <v/>
      </c>
      <c r="BV173">
        <f>ROUND(IF($A173&lt;=Debts!$M$9,Debts!$X$9,Debts!$Y$9)*100000,0)*1000000+ROUND(Debts!$Y$9*100000,0)</f>
        <v/>
      </c>
      <c r="BW173">
        <f>ROUND(IF($A173&lt;=Debts!$M$10,Debts!$X$10,Debts!$Y$10)*100000,0)*1000000+ROUND(Debts!$Y$10*100000,0)</f>
        <v/>
      </c>
      <c r="BX173">
        <f>ROUND(IF($A173&lt;=Debts!$M$11,Debts!$X$11,Debts!$Y$11)*100000,0)*1000000+ROUND(Debts!$Y$11*100000,0)</f>
        <v/>
      </c>
      <c r="BY173">
        <f>ROUND(IF($A173&lt;=Debts!$M$12,Debts!$X$12,Debts!$Y$12)*100000,0)*1000000+ROUND(Debts!$Y$12*100000,0)</f>
        <v/>
      </c>
      <c r="BZ173">
        <f>ROUND(IF($A173&lt;=Debts!$M$13,Debts!$X$13,Debts!$Y$13)*100000,0)*1000000+ROUND(Debts!$Y$13*100000,0)</f>
        <v/>
      </c>
      <c r="CA173">
        <f>ROUND(IF($A173&lt;=Debts!$M$14,Debts!$X$14,Debts!$Y$14)*100000,0)*1000000+ROUND(Debts!$Y$14*100000,0)</f>
        <v/>
      </c>
      <c r="CB173">
        <f>ROUND(IF($A173&lt;=Debts!$M$15,Debts!$X$15,Debts!$Y$15)*100000,0)*1000000+ROUND(Debts!$Y$15*100000,0)</f>
        <v/>
      </c>
      <c r="CC173">
        <f>ROUND(IF($A173&lt;=Debts!$M$16,Debts!$X$16,Debts!$Y$16)*100000,0)*1000000+ROUND(Debts!$Y$16*100000,0)</f>
        <v/>
      </c>
      <c r="CD173">
        <f>IF(OR(AH173&lt;=0,Debts!$AC$5=0,$A173&gt;Debts!$M$5),0,MIN(AH173,MAX(0,ROUNDUP(IF(Debts!$X$5=0,(BF172+J173)/(Debts!$M$5-$A173+1),BF172*(Debts!$X$5/12)/(1-(1+Debts!$X$5/12)^(-(Debts!$M$5-$A173+1)))),2)-V173)))</f>
        <v/>
      </c>
      <c r="CE173">
        <f>IF(OR(AI173&lt;=0,Debts!$AC$6=0,$A173&gt;Debts!$M$6),0,MIN(AI173,MAX(0,ROUNDUP(IF(Debts!$X$6=0,(BG172+K173)/(Debts!$M$6-$A173+1),BG172*(Debts!$X$6/12)/(1-(1+Debts!$X$6/12)^(-(Debts!$M$6-$A173+1)))),2)-W173)))</f>
        <v/>
      </c>
      <c r="CF173">
        <f>IF(OR(AJ173&lt;=0,Debts!$AC$7=0,$A173&gt;Debts!$M$7),0,MIN(AJ173,MAX(0,ROUNDUP(IF(Debts!$X$7=0,(BH172+L173)/(Debts!$M$7-$A173+1),BH172*(Debts!$X$7/12)/(1-(1+Debts!$X$7/12)^(-(Debts!$M$7-$A173+1)))),2)-X173)))</f>
        <v/>
      </c>
      <c r="CG173">
        <f>IF(OR(AK173&lt;=0,Debts!$AC$8=0,$A173&gt;Debts!$M$8),0,MIN(AK173,MAX(0,ROUNDUP(IF(Debts!$X$8=0,(BI172+M173)/(Debts!$M$8-$A173+1),BI172*(Debts!$X$8/12)/(1-(1+Debts!$X$8/12)^(-(Debts!$M$8-$A173+1)))),2)-Y173)))</f>
        <v/>
      </c>
      <c r="CH173">
        <f>IF(OR(AL173&lt;=0,Debts!$AC$9=0,$A173&gt;Debts!$M$9),0,MIN(AL173,MAX(0,ROUNDUP(IF(Debts!$X$9=0,(BJ172+N173)/(Debts!$M$9-$A173+1),BJ172*(Debts!$X$9/12)/(1-(1+Debts!$X$9/12)^(-(Debts!$M$9-$A173+1)))),2)-Z173)))</f>
        <v/>
      </c>
      <c r="CI173">
        <f>IF(OR(AM173&lt;=0,Debts!$AC$10=0,$A173&gt;Debts!$M$10),0,MIN(AM173,MAX(0,ROUNDUP(IF(Debts!$X$10=0,(BK172+O173)/(Debts!$M$10-$A173+1),BK172*(Debts!$X$10/12)/(1-(1+Debts!$X$10/12)^(-(Debts!$M$10-$A173+1)))),2)-AA173)))</f>
        <v/>
      </c>
      <c r="CJ173">
        <f>IF(OR(AN173&lt;=0,Debts!$AC$11=0,$A173&gt;Debts!$M$11),0,MIN(AN173,MAX(0,ROUNDUP(IF(Debts!$X$11=0,(BL172+P173)/(Debts!$M$11-$A173+1),BL172*(Debts!$X$11/12)/(1-(1+Debts!$X$11/12)^(-(Debts!$M$11-$A173+1)))),2)-AB173)))</f>
        <v/>
      </c>
      <c r="CK173">
        <f>IF(OR(AO173&lt;=0,Debts!$AC$12=0,$A173&gt;Debts!$M$12),0,MIN(AO173,MAX(0,ROUNDUP(IF(Debts!$X$12=0,(BM172+Q173)/(Debts!$M$12-$A173+1),BM172*(Debts!$X$12/12)/(1-(1+Debts!$X$12/12)^(-(Debts!$M$12-$A173+1)))),2)-AC173)))</f>
        <v/>
      </c>
      <c r="CL173">
        <f>IF(OR(AP173&lt;=0,Debts!$AC$13=0,$A173&gt;Debts!$M$13),0,MIN(AP173,MAX(0,ROUNDUP(IF(Debts!$X$13=0,(BN172+R173)/(Debts!$M$13-$A173+1),BN172*(Debts!$X$13/12)/(1-(1+Debts!$X$13/12)^(-(Debts!$M$13-$A173+1)))),2)-AD173)))</f>
        <v/>
      </c>
      <c r="CM173">
        <f>IF(OR(AQ173&lt;=0,Debts!$AC$14=0,$A173&gt;Debts!$M$14),0,MIN(AQ173,MAX(0,ROUNDUP(IF(Debts!$X$14=0,(BO172+S173)/(Debts!$M$14-$A173+1),BO172*(Debts!$X$14/12)/(1-(1+Debts!$X$14/12)^(-(Debts!$M$14-$A173+1)))),2)-AE173)))</f>
        <v/>
      </c>
      <c r="CN173">
        <f>IF(OR(AR173&lt;=0,Debts!$AC$15=0,$A173&gt;Debts!$M$15),0,MIN(AR173,MAX(0,ROUNDUP(IF(Debts!$X$15=0,(BP172+T173)/(Debts!$M$15-$A173+1),BP172*(Debts!$X$15/12)/(1-(1+Debts!$X$15/12)^(-(Debts!$M$15-$A173+1)))),2)-AF173)))</f>
        <v/>
      </c>
      <c r="CO173">
        <f>IF(OR(AS173&lt;=0,Debts!$AC$16=0,$A173&gt;Debts!$M$16),0,MIN(AS173,MAX(0,ROUNDUP(IF(Debts!$X$16=0,(BQ172+U173)/(Debts!$M$16-$A173+1),BQ172*(Debts!$X$16/12)/(1-(1+Debts!$X$16/12)^(-(Debts!$M$16-$A173+1)))),2)-AG173)))</f>
        <v/>
      </c>
      <c r="CP173">
        <f>IF(CD173&lt;=0,0,ROUND(MIN(CD173,MAX(0,$F173-SUMPRODUCT(($AT$3:$BE$3&lt;AT$3)*$CD173:$CO173))),2))</f>
        <v/>
      </c>
      <c r="CQ173">
        <f>IF(CE173&lt;=0,0,ROUND(MIN(CE173,MAX(0,$F173-SUMPRODUCT(($AT$3:$BE$3&lt;AU$3)*$CD173:$CO173))),2))</f>
        <v/>
      </c>
      <c r="CR173">
        <f>IF(CF173&lt;=0,0,ROUND(MIN(CF173,MAX(0,$F173-SUMPRODUCT(($AT$3:$BE$3&lt;AV$3)*$CD173:$CO173))),2))</f>
        <v/>
      </c>
      <c r="CS173">
        <f>IF(CG173&lt;=0,0,ROUND(MIN(CG173,MAX(0,$F173-SUMPRODUCT(($AT$3:$BE$3&lt;AW$3)*$CD173:$CO173))),2))</f>
        <v/>
      </c>
      <c r="CT173">
        <f>IF(CH173&lt;=0,0,ROUND(MIN(CH173,MAX(0,$F173-SUMPRODUCT(($AT$3:$BE$3&lt;AX$3)*$CD173:$CO173))),2))</f>
        <v/>
      </c>
      <c r="CU173">
        <f>IF(CI173&lt;=0,0,ROUND(MIN(CI173,MAX(0,$F173-SUMPRODUCT(($AT$3:$BE$3&lt;AY$3)*$CD173:$CO173))),2))</f>
        <v/>
      </c>
      <c r="CV173">
        <f>IF(CJ173&lt;=0,0,ROUND(MIN(CJ173,MAX(0,$F173-SUMPRODUCT(($AT$3:$BE$3&lt;AZ$3)*$CD173:$CO173))),2))</f>
        <v/>
      </c>
      <c r="CW173">
        <f>IF(CK173&lt;=0,0,ROUND(MIN(CK173,MAX(0,$F173-SUMPRODUCT(($AT$3:$BE$3&lt;BA$3)*$CD173:$CO173))),2))</f>
        <v/>
      </c>
      <c r="CX173">
        <f>IF(CL173&lt;=0,0,ROUND(MIN(CL173,MAX(0,$F173-SUMPRODUCT(($AT$3:$BE$3&lt;BB$3)*$CD173:$CO173))),2))</f>
        <v/>
      </c>
      <c r="CY173">
        <f>IF(CM173&lt;=0,0,ROUND(MIN(CM173,MAX(0,$F173-SUMPRODUCT(($AT$3:$BE$3&lt;BC$3)*$CD173:$CO173))),2))</f>
        <v/>
      </c>
      <c r="CZ173">
        <f>IF(CN173&lt;=0,0,ROUND(MIN(CN173,MAX(0,$F173-SUMPRODUCT(($AT$3:$BE$3&lt;BD$3)*$CD173:$CO173))),2))</f>
        <v/>
      </c>
      <c r="DA173">
        <f>IF(CO173&lt;=0,0,ROUND(MIN(CO173,MAX(0,$F173-SUMPRODUCT(($AT$3:$BE$3&lt;BE$3)*$CD173:$CO173))),2))</f>
        <v/>
      </c>
      <c r="DB173">
        <f>ROUND(AH173-CP173,2)</f>
        <v/>
      </c>
      <c r="DC173">
        <f>ROUND(AI173-CQ173,2)</f>
        <v/>
      </c>
      <c r="DD173">
        <f>ROUND(AJ173-CR173,2)</f>
        <v/>
      </c>
      <c r="DE173">
        <f>ROUND(AK173-CS173,2)</f>
        <v/>
      </c>
      <c r="DF173">
        <f>ROUND(AL173-CT173,2)</f>
        <v/>
      </c>
      <c r="DG173">
        <f>ROUND(AM173-CU173,2)</f>
        <v/>
      </c>
      <c r="DH173">
        <f>ROUND(AN173-CV173,2)</f>
        <v/>
      </c>
      <c r="DI173">
        <f>ROUND(AO173-CW173,2)</f>
        <v/>
      </c>
      <c r="DJ173">
        <f>ROUND(AP173-CX173,2)</f>
        <v/>
      </c>
      <c r="DK173">
        <f>ROUND(AQ173-CY173,2)</f>
        <v/>
      </c>
      <c r="DL173">
        <f>ROUND(AR173-CZ173,2)</f>
        <v/>
      </c>
      <c r="DM173">
        <f>ROUND(AS173-DA173,2)</f>
        <v/>
      </c>
      <c r="DN173">
        <f>MAX(0,ROUND($F173-SUM(CP173:DA173),2))</f>
        <v/>
      </c>
    </row>
    <row r="174">
      <c r="A174" t="n">
        <v>169</v>
      </c>
      <c r="B174" s="29">
        <f>Months!B174</f>
        <v/>
      </c>
      <c r="C174">
        <f>Months!C174</f>
        <v/>
      </c>
      <c r="D174">
        <f>Months!D174</f>
        <v/>
      </c>
      <c r="E174">
        <f>SUM(V174:AG174)</f>
        <v/>
      </c>
      <c r="F174">
        <f>MAX(0,ROUND(C174+D174-E174,2))</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f>IF(AH174&lt;=0,0,ROUND(CP174+MIN(DB174,MAX(0,$DN174-SUMPRODUCT((($BR174:$CC174&gt;BR174)+($BR174:$CC174=BR174)*($AT$2:$BE$2&lt;AT$2))*$DB174:$DM174))),2))</f>
        <v/>
      </c>
      <c r="AU174">
        <f>IF(AI174&lt;=0,0,ROUND(CQ174+MIN(DC174,MAX(0,$DN174-SUMPRODUCT((($BR174:$CC174&gt;BS174)+($BR174:$CC174=BS174)*($AT$2:$BE$2&lt;AU$2))*$DB174:$DM174))),2))</f>
        <v/>
      </c>
      <c r="AV174">
        <f>IF(AJ174&lt;=0,0,ROUND(CR174+MIN(DD174,MAX(0,$DN174-SUMPRODUCT((($BR174:$CC174&gt;BT174)+($BR174:$CC174=BT174)*($AT$2:$BE$2&lt;AV$2))*$DB174:$DM174))),2))</f>
        <v/>
      </c>
      <c r="AW174">
        <f>IF(AK174&lt;=0,0,ROUND(CS174+MIN(DE174,MAX(0,$DN174-SUMPRODUCT((($BR174:$CC174&gt;BU174)+($BR174:$CC174=BU174)*($AT$2:$BE$2&lt;AW$2))*$DB174:$DM174))),2))</f>
        <v/>
      </c>
      <c r="AX174">
        <f>IF(AL174&lt;=0,0,ROUND(CT174+MIN(DF174,MAX(0,$DN174-SUMPRODUCT((($BR174:$CC174&gt;BV174)+($BR174:$CC174=BV174)*($AT$2:$BE$2&lt;AX$2))*$DB174:$DM174))),2))</f>
        <v/>
      </c>
      <c r="AY174">
        <f>IF(AM174&lt;=0,0,ROUND(CU174+MIN(DG174,MAX(0,$DN174-SUMPRODUCT((($BR174:$CC174&gt;BW174)+($BR174:$CC174=BW174)*($AT$2:$BE$2&lt;AY$2))*$DB174:$DM174))),2))</f>
        <v/>
      </c>
      <c r="AZ174">
        <f>IF(AN174&lt;=0,0,ROUND(CV174+MIN(DH174,MAX(0,$DN174-SUMPRODUCT((($BR174:$CC174&gt;BX174)+($BR174:$CC174=BX174)*($AT$2:$BE$2&lt;AZ$2))*$DB174:$DM174))),2))</f>
        <v/>
      </c>
      <c r="BA174">
        <f>IF(AO174&lt;=0,0,ROUND(CW174+MIN(DI174,MAX(0,$DN174-SUMPRODUCT((($BR174:$CC174&gt;BY174)+($BR174:$CC174=BY174)*($AT$2:$BE$2&lt;BA$2))*$DB174:$DM174))),2))</f>
        <v/>
      </c>
      <c r="BB174">
        <f>IF(AP174&lt;=0,0,ROUND(CX174+MIN(DJ174,MAX(0,$DN174-SUMPRODUCT((($BR174:$CC174&gt;BZ174)+($BR174:$CC174=BZ174)*($AT$2:$BE$2&lt;BB$2))*$DB174:$DM174))),2))</f>
        <v/>
      </c>
      <c r="BC174">
        <f>IF(AQ174&lt;=0,0,ROUND(CY174+MIN(DK174,MAX(0,$DN174-SUMPRODUCT((($BR174:$CC174&gt;CA174)+($BR174:$CC174=CA174)*($AT$2:$BE$2&lt;BC$2))*$DB174:$DM174))),2))</f>
        <v/>
      </c>
      <c r="BD174">
        <f>IF(AR174&lt;=0,0,ROUND(CZ174+MIN(DL174,MAX(0,$DN174-SUMPRODUCT((($BR174:$CC174&gt;CB174)+($BR174:$CC174=CB174)*($AT$2:$BE$2&lt;BD$2))*$DB174:$DM174))),2))</f>
        <v/>
      </c>
      <c r="BE174">
        <f>IF(AS174&lt;=0,0,ROUND(DA174+MIN(DM174,MAX(0,$DN174-SUMPRODUCT((($BR174:$CC174&gt;CC174)+($BR174:$CC174=CC174)*($AT$2:$BE$2&lt;BE$2))*$DB174:$DM174))),2))</f>
        <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c r="BR174">
        <f>ROUND(IF($A174&lt;=Debts!$M$5,Debts!$X$5,Debts!$Y$5)*100000,0)*1000000+ROUND(Debts!$Y$5*100000,0)</f>
        <v/>
      </c>
      <c r="BS174">
        <f>ROUND(IF($A174&lt;=Debts!$M$6,Debts!$X$6,Debts!$Y$6)*100000,0)*1000000+ROUND(Debts!$Y$6*100000,0)</f>
        <v/>
      </c>
      <c r="BT174">
        <f>ROUND(IF($A174&lt;=Debts!$M$7,Debts!$X$7,Debts!$Y$7)*100000,0)*1000000+ROUND(Debts!$Y$7*100000,0)</f>
        <v/>
      </c>
      <c r="BU174">
        <f>ROUND(IF($A174&lt;=Debts!$M$8,Debts!$X$8,Debts!$Y$8)*100000,0)*1000000+ROUND(Debts!$Y$8*100000,0)</f>
        <v/>
      </c>
      <c r="BV174">
        <f>ROUND(IF($A174&lt;=Debts!$M$9,Debts!$X$9,Debts!$Y$9)*100000,0)*1000000+ROUND(Debts!$Y$9*100000,0)</f>
        <v/>
      </c>
      <c r="BW174">
        <f>ROUND(IF($A174&lt;=Debts!$M$10,Debts!$X$10,Debts!$Y$10)*100000,0)*1000000+ROUND(Debts!$Y$10*100000,0)</f>
        <v/>
      </c>
      <c r="BX174">
        <f>ROUND(IF($A174&lt;=Debts!$M$11,Debts!$X$11,Debts!$Y$11)*100000,0)*1000000+ROUND(Debts!$Y$11*100000,0)</f>
        <v/>
      </c>
      <c r="BY174">
        <f>ROUND(IF($A174&lt;=Debts!$M$12,Debts!$X$12,Debts!$Y$12)*100000,0)*1000000+ROUND(Debts!$Y$12*100000,0)</f>
        <v/>
      </c>
      <c r="BZ174">
        <f>ROUND(IF($A174&lt;=Debts!$M$13,Debts!$X$13,Debts!$Y$13)*100000,0)*1000000+ROUND(Debts!$Y$13*100000,0)</f>
        <v/>
      </c>
      <c r="CA174">
        <f>ROUND(IF($A174&lt;=Debts!$M$14,Debts!$X$14,Debts!$Y$14)*100000,0)*1000000+ROUND(Debts!$Y$14*100000,0)</f>
        <v/>
      </c>
      <c r="CB174">
        <f>ROUND(IF($A174&lt;=Debts!$M$15,Debts!$X$15,Debts!$Y$15)*100000,0)*1000000+ROUND(Debts!$Y$15*100000,0)</f>
        <v/>
      </c>
      <c r="CC174">
        <f>ROUND(IF($A174&lt;=Debts!$M$16,Debts!$X$16,Debts!$Y$16)*100000,0)*1000000+ROUND(Debts!$Y$16*100000,0)</f>
        <v/>
      </c>
      <c r="CD174">
        <f>IF(OR(AH174&lt;=0,Debts!$AC$5=0,$A174&gt;Debts!$M$5),0,MIN(AH174,MAX(0,ROUNDUP(IF(Debts!$X$5=0,(BF173+J174)/(Debts!$M$5-$A174+1),BF173*(Debts!$X$5/12)/(1-(1+Debts!$X$5/12)^(-(Debts!$M$5-$A174+1)))),2)-V174)))</f>
        <v/>
      </c>
      <c r="CE174">
        <f>IF(OR(AI174&lt;=0,Debts!$AC$6=0,$A174&gt;Debts!$M$6),0,MIN(AI174,MAX(0,ROUNDUP(IF(Debts!$X$6=0,(BG173+K174)/(Debts!$M$6-$A174+1),BG173*(Debts!$X$6/12)/(1-(1+Debts!$X$6/12)^(-(Debts!$M$6-$A174+1)))),2)-W174)))</f>
        <v/>
      </c>
      <c r="CF174">
        <f>IF(OR(AJ174&lt;=0,Debts!$AC$7=0,$A174&gt;Debts!$M$7),0,MIN(AJ174,MAX(0,ROUNDUP(IF(Debts!$X$7=0,(BH173+L174)/(Debts!$M$7-$A174+1),BH173*(Debts!$X$7/12)/(1-(1+Debts!$X$7/12)^(-(Debts!$M$7-$A174+1)))),2)-X174)))</f>
        <v/>
      </c>
      <c r="CG174">
        <f>IF(OR(AK174&lt;=0,Debts!$AC$8=0,$A174&gt;Debts!$M$8),0,MIN(AK174,MAX(0,ROUNDUP(IF(Debts!$X$8=0,(BI173+M174)/(Debts!$M$8-$A174+1),BI173*(Debts!$X$8/12)/(1-(1+Debts!$X$8/12)^(-(Debts!$M$8-$A174+1)))),2)-Y174)))</f>
        <v/>
      </c>
      <c r="CH174">
        <f>IF(OR(AL174&lt;=0,Debts!$AC$9=0,$A174&gt;Debts!$M$9),0,MIN(AL174,MAX(0,ROUNDUP(IF(Debts!$X$9=0,(BJ173+N174)/(Debts!$M$9-$A174+1),BJ173*(Debts!$X$9/12)/(1-(1+Debts!$X$9/12)^(-(Debts!$M$9-$A174+1)))),2)-Z174)))</f>
        <v/>
      </c>
      <c r="CI174">
        <f>IF(OR(AM174&lt;=0,Debts!$AC$10=0,$A174&gt;Debts!$M$10),0,MIN(AM174,MAX(0,ROUNDUP(IF(Debts!$X$10=0,(BK173+O174)/(Debts!$M$10-$A174+1),BK173*(Debts!$X$10/12)/(1-(1+Debts!$X$10/12)^(-(Debts!$M$10-$A174+1)))),2)-AA174)))</f>
        <v/>
      </c>
      <c r="CJ174">
        <f>IF(OR(AN174&lt;=0,Debts!$AC$11=0,$A174&gt;Debts!$M$11),0,MIN(AN174,MAX(0,ROUNDUP(IF(Debts!$X$11=0,(BL173+P174)/(Debts!$M$11-$A174+1),BL173*(Debts!$X$11/12)/(1-(1+Debts!$X$11/12)^(-(Debts!$M$11-$A174+1)))),2)-AB174)))</f>
        <v/>
      </c>
      <c r="CK174">
        <f>IF(OR(AO174&lt;=0,Debts!$AC$12=0,$A174&gt;Debts!$M$12),0,MIN(AO174,MAX(0,ROUNDUP(IF(Debts!$X$12=0,(BM173+Q174)/(Debts!$M$12-$A174+1),BM173*(Debts!$X$12/12)/(1-(1+Debts!$X$12/12)^(-(Debts!$M$12-$A174+1)))),2)-AC174)))</f>
        <v/>
      </c>
      <c r="CL174">
        <f>IF(OR(AP174&lt;=0,Debts!$AC$13=0,$A174&gt;Debts!$M$13),0,MIN(AP174,MAX(0,ROUNDUP(IF(Debts!$X$13=0,(BN173+R174)/(Debts!$M$13-$A174+1),BN173*(Debts!$X$13/12)/(1-(1+Debts!$X$13/12)^(-(Debts!$M$13-$A174+1)))),2)-AD174)))</f>
        <v/>
      </c>
      <c r="CM174">
        <f>IF(OR(AQ174&lt;=0,Debts!$AC$14=0,$A174&gt;Debts!$M$14),0,MIN(AQ174,MAX(0,ROUNDUP(IF(Debts!$X$14=0,(BO173+S174)/(Debts!$M$14-$A174+1),BO173*(Debts!$X$14/12)/(1-(1+Debts!$X$14/12)^(-(Debts!$M$14-$A174+1)))),2)-AE174)))</f>
        <v/>
      </c>
      <c r="CN174">
        <f>IF(OR(AR174&lt;=0,Debts!$AC$15=0,$A174&gt;Debts!$M$15),0,MIN(AR174,MAX(0,ROUNDUP(IF(Debts!$X$15=0,(BP173+T174)/(Debts!$M$15-$A174+1),BP173*(Debts!$X$15/12)/(1-(1+Debts!$X$15/12)^(-(Debts!$M$15-$A174+1)))),2)-AF174)))</f>
        <v/>
      </c>
      <c r="CO174">
        <f>IF(OR(AS174&lt;=0,Debts!$AC$16=0,$A174&gt;Debts!$M$16),0,MIN(AS174,MAX(0,ROUNDUP(IF(Debts!$X$16=0,(BQ173+U174)/(Debts!$M$16-$A174+1),BQ173*(Debts!$X$16/12)/(1-(1+Debts!$X$16/12)^(-(Debts!$M$16-$A174+1)))),2)-AG174)))</f>
        <v/>
      </c>
      <c r="CP174">
        <f>IF(CD174&lt;=0,0,ROUND(MIN(CD174,MAX(0,$F174-SUMPRODUCT(($AT$3:$BE$3&lt;AT$3)*$CD174:$CO174))),2))</f>
        <v/>
      </c>
      <c r="CQ174">
        <f>IF(CE174&lt;=0,0,ROUND(MIN(CE174,MAX(0,$F174-SUMPRODUCT(($AT$3:$BE$3&lt;AU$3)*$CD174:$CO174))),2))</f>
        <v/>
      </c>
      <c r="CR174">
        <f>IF(CF174&lt;=0,0,ROUND(MIN(CF174,MAX(0,$F174-SUMPRODUCT(($AT$3:$BE$3&lt;AV$3)*$CD174:$CO174))),2))</f>
        <v/>
      </c>
      <c r="CS174">
        <f>IF(CG174&lt;=0,0,ROUND(MIN(CG174,MAX(0,$F174-SUMPRODUCT(($AT$3:$BE$3&lt;AW$3)*$CD174:$CO174))),2))</f>
        <v/>
      </c>
      <c r="CT174">
        <f>IF(CH174&lt;=0,0,ROUND(MIN(CH174,MAX(0,$F174-SUMPRODUCT(($AT$3:$BE$3&lt;AX$3)*$CD174:$CO174))),2))</f>
        <v/>
      </c>
      <c r="CU174">
        <f>IF(CI174&lt;=0,0,ROUND(MIN(CI174,MAX(0,$F174-SUMPRODUCT(($AT$3:$BE$3&lt;AY$3)*$CD174:$CO174))),2))</f>
        <v/>
      </c>
      <c r="CV174">
        <f>IF(CJ174&lt;=0,0,ROUND(MIN(CJ174,MAX(0,$F174-SUMPRODUCT(($AT$3:$BE$3&lt;AZ$3)*$CD174:$CO174))),2))</f>
        <v/>
      </c>
      <c r="CW174">
        <f>IF(CK174&lt;=0,0,ROUND(MIN(CK174,MAX(0,$F174-SUMPRODUCT(($AT$3:$BE$3&lt;BA$3)*$CD174:$CO174))),2))</f>
        <v/>
      </c>
      <c r="CX174">
        <f>IF(CL174&lt;=0,0,ROUND(MIN(CL174,MAX(0,$F174-SUMPRODUCT(($AT$3:$BE$3&lt;BB$3)*$CD174:$CO174))),2))</f>
        <v/>
      </c>
      <c r="CY174">
        <f>IF(CM174&lt;=0,0,ROUND(MIN(CM174,MAX(0,$F174-SUMPRODUCT(($AT$3:$BE$3&lt;BC$3)*$CD174:$CO174))),2))</f>
        <v/>
      </c>
      <c r="CZ174">
        <f>IF(CN174&lt;=0,0,ROUND(MIN(CN174,MAX(0,$F174-SUMPRODUCT(($AT$3:$BE$3&lt;BD$3)*$CD174:$CO174))),2))</f>
        <v/>
      </c>
      <c r="DA174">
        <f>IF(CO174&lt;=0,0,ROUND(MIN(CO174,MAX(0,$F174-SUMPRODUCT(($AT$3:$BE$3&lt;BE$3)*$CD174:$CO174))),2))</f>
        <v/>
      </c>
      <c r="DB174">
        <f>ROUND(AH174-CP174,2)</f>
        <v/>
      </c>
      <c r="DC174">
        <f>ROUND(AI174-CQ174,2)</f>
        <v/>
      </c>
      <c r="DD174">
        <f>ROUND(AJ174-CR174,2)</f>
        <v/>
      </c>
      <c r="DE174">
        <f>ROUND(AK174-CS174,2)</f>
        <v/>
      </c>
      <c r="DF174">
        <f>ROUND(AL174-CT174,2)</f>
        <v/>
      </c>
      <c r="DG174">
        <f>ROUND(AM174-CU174,2)</f>
        <v/>
      </c>
      <c r="DH174">
        <f>ROUND(AN174-CV174,2)</f>
        <v/>
      </c>
      <c r="DI174">
        <f>ROUND(AO174-CW174,2)</f>
        <v/>
      </c>
      <c r="DJ174">
        <f>ROUND(AP174-CX174,2)</f>
        <v/>
      </c>
      <c r="DK174">
        <f>ROUND(AQ174-CY174,2)</f>
        <v/>
      </c>
      <c r="DL174">
        <f>ROUND(AR174-CZ174,2)</f>
        <v/>
      </c>
      <c r="DM174">
        <f>ROUND(AS174-DA174,2)</f>
        <v/>
      </c>
      <c r="DN174">
        <f>MAX(0,ROUND($F174-SUM(CP174:DA174),2))</f>
        <v/>
      </c>
    </row>
    <row r="175">
      <c r="A175" t="n">
        <v>170</v>
      </c>
      <c r="B175" s="29">
        <f>Months!B175</f>
        <v/>
      </c>
      <c r="C175">
        <f>Months!C175</f>
        <v/>
      </c>
      <c r="D175">
        <f>Months!D175</f>
        <v/>
      </c>
      <c r="E175">
        <f>SUM(V175:AG175)</f>
        <v/>
      </c>
      <c r="F175">
        <f>MAX(0,ROUND(C175+D175-E175,2))</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f>IF(AH175&lt;=0,0,ROUND(CP175+MIN(DB175,MAX(0,$DN175-SUMPRODUCT((($BR175:$CC175&gt;BR175)+($BR175:$CC175=BR175)*($AT$2:$BE$2&lt;AT$2))*$DB175:$DM175))),2))</f>
        <v/>
      </c>
      <c r="AU175">
        <f>IF(AI175&lt;=0,0,ROUND(CQ175+MIN(DC175,MAX(0,$DN175-SUMPRODUCT((($BR175:$CC175&gt;BS175)+($BR175:$CC175=BS175)*($AT$2:$BE$2&lt;AU$2))*$DB175:$DM175))),2))</f>
        <v/>
      </c>
      <c r="AV175">
        <f>IF(AJ175&lt;=0,0,ROUND(CR175+MIN(DD175,MAX(0,$DN175-SUMPRODUCT((($BR175:$CC175&gt;BT175)+($BR175:$CC175=BT175)*($AT$2:$BE$2&lt;AV$2))*$DB175:$DM175))),2))</f>
        <v/>
      </c>
      <c r="AW175">
        <f>IF(AK175&lt;=0,0,ROUND(CS175+MIN(DE175,MAX(0,$DN175-SUMPRODUCT((($BR175:$CC175&gt;BU175)+($BR175:$CC175=BU175)*($AT$2:$BE$2&lt;AW$2))*$DB175:$DM175))),2))</f>
        <v/>
      </c>
      <c r="AX175">
        <f>IF(AL175&lt;=0,0,ROUND(CT175+MIN(DF175,MAX(0,$DN175-SUMPRODUCT((($BR175:$CC175&gt;BV175)+($BR175:$CC175=BV175)*($AT$2:$BE$2&lt;AX$2))*$DB175:$DM175))),2))</f>
        <v/>
      </c>
      <c r="AY175">
        <f>IF(AM175&lt;=0,0,ROUND(CU175+MIN(DG175,MAX(0,$DN175-SUMPRODUCT((($BR175:$CC175&gt;BW175)+($BR175:$CC175=BW175)*($AT$2:$BE$2&lt;AY$2))*$DB175:$DM175))),2))</f>
        <v/>
      </c>
      <c r="AZ175">
        <f>IF(AN175&lt;=0,0,ROUND(CV175+MIN(DH175,MAX(0,$DN175-SUMPRODUCT((($BR175:$CC175&gt;BX175)+($BR175:$CC175=BX175)*($AT$2:$BE$2&lt;AZ$2))*$DB175:$DM175))),2))</f>
        <v/>
      </c>
      <c r="BA175">
        <f>IF(AO175&lt;=0,0,ROUND(CW175+MIN(DI175,MAX(0,$DN175-SUMPRODUCT((($BR175:$CC175&gt;BY175)+($BR175:$CC175=BY175)*($AT$2:$BE$2&lt;BA$2))*$DB175:$DM175))),2))</f>
        <v/>
      </c>
      <c r="BB175">
        <f>IF(AP175&lt;=0,0,ROUND(CX175+MIN(DJ175,MAX(0,$DN175-SUMPRODUCT((($BR175:$CC175&gt;BZ175)+($BR175:$CC175=BZ175)*($AT$2:$BE$2&lt;BB$2))*$DB175:$DM175))),2))</f>
        <v/>
      </c>
      <c r="BC175">
        <f>IF(AQ175&lt;=0,0,ROUND(CY175+MIN(DK175,MAX(0,$DN175-SUMPRODUCT((($BR175:$CC175&gt;CA175)+($BR175:$CC175=CA175)*($AT$2:$BE$2&lt;BC$2))*$DB175:$DM175))),2))</f>
        <v/>
      </c>
      <c r="BD175">
        <f>IF(AR175&lt;=0,0,ROUND(CZ175+MIN(DL175,MAX(0,$DN175-SUMPRODUCT((($BR175:$CC175&gt;CB175)+($BR175:$CC175=CB175)*($AT$2:$BE$2&lt;BD$2))*$DB175:$DM175))),2))</f>
        <v/>
      </c>
      <c r="BE175">
        <f>IF(AS175&lt;=0,0,ROUND(DA175+MIN(DM175,MAX(0,$DN175-SUMPRODUCT((($BR175:$CC175&gt;CC175)+($BR175:$CC175=CC175)*($AT$2:$BE$2&lt;BE$2))*$DB175:$DM175))),2))</f>
        <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c r="BR175">
        <f>ROUND(IF($A175&lt;=Debts!$M$5,Debts!$X$5,Debts!$Y$5)*100000,0)*1000000+ROUND(Debts!$Y$5*100000,0)</f>
        <v/>
      </c>
      <c r="BS175">
        <f>ROUND(IF($A175&lt;=Debts!$M$6,Debts!$X$6,Debts!$Y$6)*100000,0)*1000000+ROUND(Debts!$Y$6*100000,0)</f>
        <v/>
      </c>
      <c r="BT175">
        <f>ROUND(IF($A175&lt;=Debts!$M$7,Debts!$X$7,Debts!$Y$7)*100000,0)*1000000+ROUND(Debts!$Y$7*100000,0)</f>
        <v/>
      </c>
      <c r="BU175">
        <f>ROUND(IF($A175&lt;=Debts!$M$8,Debts!$X$8,Debts!$Y$8)*100000,0)*1000000+ROUND(Debts!$Y$8*100000,0)</f>
        <v/>
      </c>
      <c r="BV175">
        <f>ROUND(IF($A175&lt;=Debts!$M$9,Debts!$X$9,Debts!$Y$9)*100000,0)*1000000+ROUND(Debts!$Y$9*100000,0)</f>
        <v/>
      </c>
      <c r="BW175">
        <f>ROUND(IF($A175&lt;=Debts!$M$10,Debts!$X$10,Debts!$Y$10)*100000,0)*1000000+ROUND(Debts!$Y$10*100000,0)</f>
        <v/>
      </c>
      <c r="BX175">
        <f>ROUND(IF($A175&lt;=Debts!$M$11,Debts!$X$11,Debts!$Y$11)*100000,0)*1000000+ROUND(Debts!$Y$11*100000,0)</f>
        <v/>
      </c>
      <c r="BY175">
        <f>ROUND(IF($A175&lt;=Debts!$M$12,Debts!$X$12,Debts!$Y$12)*100000,0)*1000000+ROUND(Debts!$Y$12*100000,0)</f>
        <v/>
      </c>
      <c r="BZ175">
        <f>ROUND(IF($A175&lt;=Debts!$M$13,Debts!$X$13,Debts!$Y$13)*100000,0)*1000000+ROUND(Debts!$Y$13*100000,0)</f>
        <v/>
      </c>
      <c r="CA175">
        <f>ROUND(IF($A175&lt;=Debts!$M$14,Debts!$X$14,Debts!$Y$14)*100000,0)*1000000+ROUND(Debts!$Y$14*100000,0)</f>
        <v/>
      </c>
      <c r="CB175">
        <f>ROUND(IF($A175&lt;=Debts!$M$15,Debts!$X$15,Debts!$Y$15)*100000,0)*1000000+ROUND(Debts!$Y$15*100000,0)</f>
        <v/>
      </c>
      <c r="CC175">
        <f>ROUND(IF($A175&lt;=Debts!$M$16,Debts!$X$16,Debts!$Y$16)*100000,0)*1000000+ROUND(Debts!$Y$16*100000,0)</f>
        <v/>
      </c>
      <c r="CD175">
        <f>IF(OR(AH175&lt;=0,Debts!$AC$5=0,$A175&gt;Debts!$M$5),0,MIN(AH175,MAX(0,ROUNDUP(IF(Debts!$X$5=0,(BF174+J175)/(Debts!$M$5-$A175+1),BF174*(Debts!$X$5/12)/(1-(1+Debts!$X$5/12)^(-(Debts!$M$5-$A175+1)))),2)-V175)))</f>
        <v/>
      </c>
      <c r="CE175">
        <f>IF(OR(AI175&lt;=0,Debts!$AC$6=0,$A175&gt;Debts!$M$6),0,MIN(AI175,MAX(0,ROUNDUP(IF(Debts!$X$6=0,(BG174+K175)/(Debts!$M$6-$A175+1),BG174*(Debts!$X$6/12)/(1-(1+Debts!$X$6/12)^(-(Debts!$M$6-$A175+1)))),2)-W175)))</f>
        <v/>
      </c>
      <c r="CF175">
        <f>IF(OR(AJ175&lt;=0,Debts!$AC$7=0,$A175&gt;Debts!$M$7),0,MIN(AJ175,MAX(0,ROUNDUP(IF(Debts!$X$7=0,(BH174+L175)/(Debts!$M$7-$A175+1),BH174*(Debts!$X$7/12)/(1-(1+Debts!$X$7/12)^(-(Debts!$M$7-$A175+1)))),2)-X175)))</f>
        <v/>
      </c>
      <c r="CG175">
        <f>IF(OR(AK175&lt;=0,Debts!$AC$8=0,$A175&gt;Debts!$M$8),0,MIN(AK175,MAX(0,ROUNDUP(IF(Debts!$X$8=0,(BI174+M175)/(Debts!$M$8-$A175+1),BI174*(Debts!$X$8/12)/(1-(1+Debts!$X$8/12)^(-(Debts!$M$8-$A175+1)))),2)-Y175)))</f>
        <v/>
      </c>
      <c r="CH175">
        <f>IF(OR(AL175&lt;=0,Debts!$AC$9=0,$A175&gt;Debts!$M$9),0,MIN(AL175,MAX(0,ROUNDUP(IF(Debts!$X$9=0,(BJ174+N175)/(Debts!$M$9-$A175+1),BJ174*(Debts!$X$9/12)/(1-(1+Debts!$X$9/12)^(-(Debts!$M$9-$A175+1)))),2)-Z175)))</f>
        <v/>
      </c>
      <c r="CI175">
        <f>IF(OR(AM175&lt;=0,Debts!$AC$10=0,$A175&gt;Debts!$M$10),0,MIN(AM175,MAX(0,ROUNDUP(IF(Debts!$X$10=0,(BK174+O175)/(Debts!$M$10-$A175+1),BK174*(Debts!$X$10/12)/(1-(1+Debts!$X$10/12)^(-(Debts!$M$10-$A175+1)))),2)-AA175)))</f>
        <v/>
      </c>
      <c r="CJ175">
        <f>IF(OR(AN175&lt;=0,Debts!$AC$11=0,$A175&gt;Debts!$M$11),0,MIN(AN175,MAX(0,ROUNDUP(IF(Debts!$X$11=0,(BL174+P175)/(Debts!$M$11-$A175+1),BL174*(Debts!$X$11/12)/(1-(1+Debts!$X$11/12)^(-(Debts!$M$11-$A175+1)))),2)-AB175)))</f>
        <v/>
      </c>
      <c r="CK175">
        <f>IF(OR(AO175&lt;=0,Debts!$AC$12=0,$A175&gt;Debts!$M$12),0,MIN(AO175,MAX(0,ROUNDUP(IF(Debts!$X$12=0,(BM174+Q175)/(Debts!$M$12-$A175+1),BM174*(Debts!$X$12/12)/(1-(1+Debts!$X$12/12)^(-(Debts!$M$12-$A175+1)))),2)-AC175)))</f>
        <v/>
      </c>
      <c r="CL175">
        <f>IF(OR(AP175&lt;=0,Debts!$AC$13=0,$A175&gt;Debts!$M$13),0,MIN(AP175,MAX(0,ROUNDUP(IF(Debts!$X$13=0,(BN174+R175)/(Debts!$M$13-$A175+1),BN174*(Debts!$X$13/12)/(1-(1+Debts!$X$13/12)^(-(Debts!$M$13-$A175+1)))),2)-AD175)))</f>
        <v/>
      </c>
      <c r="CM175">
        <f>IF(OR(AQ175&lt;=0,Debts!$AC$14=0,$A175&gt;Debts!$M$14),0,MIN(AQ175,MAX(0,ROUNDUP(IF(Debts!$X$14=0,(BO174+S175)/(Debts!$M$14-$A175+1),BO174*(Debts!$X$14/12)/(1-(1+Debts!$X$14/12)^(-(Debts!$M$14-$A175+1)))),2)-AE175)))</f>
        <v/>
      </c>
      <c r="CN175">
        <f>IF(OR(AR175&lt;=0,Debts!$AC$15=0,$A175&gt;Debts!$M$15),0,MIN(AR175,MAX(0,ROUNDUP(IF(Debts!$X$15=0,(BP174+T175)/(Debts!$M$15-$A175+1),BP174*(Debts!$X$15/12)/(1-(1+Debts!$X$15/12)^(-(Debts!$M$15-$A175+1)))),2)-AF175)))</f>
        <v/>
      </c>
      <c r="CO175">
        <f>IF(OR(AS175&lt;=0,Debts!$AC$16=0,$A175&gt;Debts!$M$16),0,MIN(AS175,MAX(0,ROUNDUP(IF(Debts!$X$16=0,(BQ174+U175)/(Debts!$M$16-$A175+1),BQ174*(Debts!$X$16/12)/(1-(1+Debts!$X$16/12)^(-(Debts!$M$16-$A175+1)))),2)-AG175)))</f>
        <v/>
      </c>
      <c r="CP175">
        <f>IF(CD175&lt;=0,0,ROUND(MIN(CD175,MAX(0,$F175-SUMPRODUCT(($AT$3:$BE$3&lt;AT$3)*$CD175:$CO175))),2))</f>
        <v/>
      </c>
      <c r="CQ175">
        <f>IF(CE175&lt;=0,0,ROUND(MIN(CE175,MAX(0,$F175-SUMPRODUCT(($AT$3:$BE$3&lt;AU$3)*$CD175:$CO175))),2))</f>
        <v/>
      </c>
      <c r="CR175">
        <f>IF(CF175&lt;=0,0,ROUND(MIN(CF175,MAX(0,$F175-SUMPRODUCT(($AT$3:$BE$3&lt;AV$3)*$CD175:$CO175))),2))</f>
        <v/>
      </c>
      <c r="CS175">
        <f>IF(CG175&lt;=0,0,ROUND(MIN(CG175,MAX(0,$F175-SUMPRODUCT(($AT$3:$BE$3&lt;AW$3)*$CD175:$CO175))),2))</f>
        <v/>
      </c>
      <c r="CT175">
        <f>IF(CH175&lt;=0,0,ROUND(MIN(CH175,MAX(0,$F175-SUMPRODUCT(($AT$3:$BE$3&lt;AX$3)*$CD175:$CO175))),2))</f>
        <v/>
      </c>
      <c r="CU175">
        <f>IF(CI175&lt;=0,0,ROUND(MIN(CI175,MAX(0,$F175-SUMPRODUCT(($AT$3:$BE$3&lt;AY$3)*$CD175:$CO175))),2))</f>
        <v/>
      </c>
      <c r="CV175">
        <f>IF(CJ175&lt;=0,0,ROUND(MIN(CJ175,MAX(0,$F175-SUMPRODUCT(($AT$3:$BE$3&lt;AZ$3)*$CD175:$CO175))),2))</f>
        <v/>
      </c>
      <c r="CW175">
        <f>IF(CK175&lt;=0,0,ROUND(MIN(CK175,MAX(0,$F175-SUMPRODUCT(($AT$3:$BE$3&lt;BA$3)*$CD175:$CO175))),2))</f>
        <v/>
      </c>
      <c r="CX175">
        <f>IF(CL175&lt;=0,0,ROUND(MIN(CL175,MAX(0,$F175-SUMPRODUCT(($AT$3:$BE$3&lt;BB$3)*$CD175:$CO175))),2))</f>
        <v/>
      </c>
      <c r="CY175">
        <f>IF(CM175&lt;=0,0,ROUND(MIN(CM175,MAX(0,$F175-SUMPRODUCT(($AT$3:$BE$3&lt;BC$3)*$CD175:$CO175))),2))</f>
        <v/>
      </c>
      <c r="CZ175">
        <f>IF(CN175&lt;=0,0,ROUND(MIN(CN175,MAX(0,$F175-SUMPRODUCT(($AT$3:$BE$3&lt;BD$3)*$CD175:$CO175))),2))</f>
        <v/>
      </c>
      <c r="DA175">
        <f>IF(CO175&lt;=0,0,ROUND(MIN(CO175,MAX(0,$F175-SUMPRODUCT(($AT$3:$BE$3&lt;BE$3)*$CD175:$CO175))),2))</f>
        <v/>
      </c>
      <c r="DB175">
        <f>ROUND(AH175-CP175,2)</f>
        <v/>
      </c>
      <c r="DC175">
        <f>ROUND(AI175-CQ175,2)</f>
        <v/>
      </c>
      <c r="DD175">
        <f>ROUND(AJ175-CR175,2)</f>
        <v/>
      </c>
      <c r="DE175">
        <f>ROUND(AK175-CS175,2)</f>
        <v/>
      </c>
      <c r="DF175">
        <f>ROUND(AL175-CT175,2)</f>
        <v/>
      </c>
      <c r="DG175">
        <f>ROUND(AM175-CU175,2)</f>
        <v/>
      </c>
      <c r="DH175">
        <f>ROUND(AN175-CV175,2)</f>
        <v/>
      </c>
      <c r="DI175">
        <f>ROUND(AO175-CW175,2)</f>
        <v/>
      </c>
      <c r="DJ175">
        <f>ROUND(AP175-CX175,2)</f>
        <v/>
      </c>
      <c r="DK175">
        <f>ROUND(AQ175-CY175,2)</f>
        <v/>
      </c>
      <c r="DL175">
        <f>ROUND(AR175-CZ175,2)</f>
        <v/>
      </c>
      <c r="DM175">
        <f>ROUND(AS175-DA175,2)</f>
        <v/>
      </c>
      <c r="DN175">
        <f>MAX(0,ROUND($F175-SUM(CP175:DA175),2))</f>
        <v/>
      </c>
    </row>
    <row r="176">
      <c r="A176" t="n">
        <v>171</v>
      </c>
      <c r="B176" s="29">
        <f>Months!B176</f>
        <v/>
      </c>
      <c r="C176">
        <f>Months!C176</f>
        <v/>
      </c>
      <c r="D176">
        <f>Months!D176</f>
        <v/>
      </c>
      <c r="E176">
        <f>SUM(V176:AG176)</f>
        <v/>
      </c>
      <c r="F176">
        <f>MAX(0,ROUND(C176+D176-E176,2))</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f>IF(AH176&lt;=0,0,ROUND(CP176+MIN(DB176,MAX(0,$DN176-SUMPRODUCT((($BR176:$CC176&gt;BR176)+($BR176:$CC176=BR176)*($AT$2:$BE$2&lt;AT$2))*$DB176:$DM176))),2))</f>
        <v/>
      </c>
      <c r="AU176">
        <f>IF(AI176&lt;=0,0,ROUND(CQ176+MIN(DC176,MAX(0,$DN176-SUMPRODUCT((($BR176:$CC176&gt;BS176)+($BR176:$CC176=BS176)*($AT$2:$BE$2&lt;AU$2))*$DB176:$DM176))),2))</f>
        <v/>
      </c>
      <c r="AV176">
        <f>IF(AJ176&lt;=0,0,ROUND(CR176+MIN(DD176,MAX(0,$DN176-SUMPRODUCT((($BR176:$CC176&gt;BT176)+($BR176:$CC176=BT176)*($AT$2:$BE$2&lt;AV$2))*$DB176:$DM176))),2))</f>
        <v/>
      </c>
      <c r="AW176">
        <f>IF(AK176&lt;=0,0,ROUND(CS176+MIN(DE176,MAX(0,$DN176-SUMPRODUCT((($BR176:$CC176&gt;BU176)+($BR176:$CC176=BU176)*($AT$2:$BE$2&lt;AW$2))*$DB176:$DM176))),2))</f>
        <v/>
      </c>
      <c r="AX176">
        <f>IF(AL176&lt;=0,0,ROUND(CT176+MIN(DF176,MAX(0,$DN176-SUMPRODUCT((($BR176:$CC176&gt;BV176)+($BR176:$CC176=BV176)*($AT$2:$BE$2&lt;AX$2))*$DB176:$DM176))),2))</f>
        <v/>
      </c>
      <c r="AY176">
        <f>IF(AM176&lt;=0,0,ROUND(CU176+MIN(DG176,MAX(0,$DN176-SUMPRODUCT((($BR176:$CC176&gt;BW176)+($BR176:$CC176=BW176)*($AT$2:$BE$2&lt;AY$2))*$DB176:$DM176))),2))</f>
        <v/>
      </c>
      <c r="AZ176">
        <f>IF(AN176&lt;=0,0,ROUND(CV176+MIN(DH176,MAX(0,$DN176-SUMPRODUCT((($BR176:$CC176&gt;BX176)+($BR176:$CC176=BX176)*($AT$2:$BE$2&lt;AZ$2))*$DB176:$DM176))),2))</f>
        <v/>
      </c>
      <c r="BA176">
        <f>IF(AO176&lt;=0,0,ROUND(CW176+MIN(DI176,MAX(0,$DN176-SUMPRODUCT((($BR176:$CC176&gt;BY176)+($BR176:$CC176=BY176)*($AT$2:$BE$2&lt;BA$2))*$DB176:$DM176))),2))</f>
        <v/>
      </c>
      <c r="BB176">
        <f>IF(AP176&lt;=0,0,ROUND(CX176+MIN(DJ176,MAX(0,$DN176-SUMPRODUCT((($BR176:$CC176&gt;BZ176)+($BR176:$CC176=BZ176)*($AT$2:$BE$2&lt;BB$2))*$DB176:$DM176))),2))</f>
        <v/>
      </c>
      <c r="BC176">
        <f>IF(AQ176&lt;=0,0,ROUND(CY176+MIN(DK176,MAX(0,$DN176-SUMPRODUCT((($BR176:$CC176&gt;CA176)+($BR176:$CC176=CA176)*($AT$2:$BE$2&lt;BC$2))*$DB176:$DM176))),2))</f>
        <v/>
      </c>
      <c r="BD176">
        <f>IF(AR176&lt;=0,0,ROUND(CZ176+MIN(DL176,MAX(0,$DN176-SUMPRODUCT((($BR176:$CC176&gt;CB176)+($BR176:$CC176=CB176)*($AT$2:$BE$2&lt;BD$2))*$DB176:$DM176))),2))</f>
        <v/>
      </c>
      <c r="BE176">
        <f>IF(AS176&lt;=0,0,ROUND(DA176+MIN(DM176,MAX(0,$DN176-SUMPRODUCT((($BR176:$CC176&gt;CC176)+($BR176:$CC176=CC176)*($AT$2:$BE$2&lt;BE$2))*$DB176:$DM176))),2))</f>
        <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c r="BR176">
        <f>ROUND(IF($A176&lt;=Debts!$M$5,Debts!$X$5,Debts!$Y$5)*100000,0)*1000000+ROUND(Debts!$Y$5*100000,0)</f>
        <v/>
      </c>
      <c r="BS176">
        <f>ROUND(IF($A176&lt;=Debts!$M$6,Debts!$X$6,Debts!$Y$6)*100000,0)*1000000+ROUND(Debts!$Y$6*100000,0)</f>
        <v/>
      </c>
      <c r="BT176">
        <f>ROUND(IF($A176&lt;=Debts!$M$7,Debts!$X$7,Debts!$Y$7)*100000,0)*1000000+ROUND(Debts!$Y$7*100000,0)</f>
        <v/>
      </c>
      <c r="BU176">
        <f>ROUND(IF($A176&lt;=Debts!$M$8,Debts!$X$8,Debts!$Y$8)*100000,0)*1000000+ROUND(Debts!$Y$8*100000,0)</f>
        <v/>
      </c>
      <c r="BV176">
        <f>ROUND(IF($A176&lt;=Debts!$M$9,Debts!$X$9,Debts!$Y$9)*100000,0)*1000000+ROUND(Debts!$Y$9*100000,0)</f>
        <v/>
      </c>
      <c r="BW176">
        <f>ROUND(IF($A176&lt;=Debts!$M$10,Debts!$X$10,Debts!$Y$10)*100000,0)*1000000+ROUND(Debts!$Y$10*100000,0)</f>
        <v/>
      </c>
      <c r="BX176">
        <f>ROUND(IF($A176&lt;=Debts!$M$11,Debts!$X$11,Debts!$Y$11)*100000,0)*1000000+ROUND(Debts!$Y$11*100000,0)</f>
        <v/>
      </c>
      <c r="BY176">
        <f>ROUND(IF($A176&lt;=Debts!$M$12,Debts!$X$12,Debts!$Y$12)*100000,0)*1000000+ROUND(Debts!$Y$12*100000,0)</f>
        <v/>
      </c>
      <c r="BZ176">
        <f>ROUND(IF($A176&lt;=Debts!$M$13,Debts!$X$13,Debts!$Y$13)*100000,0)*1000000+ROUND(Debts!$Y$13*100000,0)</f>
        <v/>
      </c>
      <c r="CA176">
        <f>ROUND(IF($A176&lt;=Debts!$M$14,Debts!$X$14,Debts!$Y$14)*100000,0)*1000000+ROUND(Debts!$Y$14*100000,0)</f>
        <v/>
      </c>
      <c r="CB176">
        <f>ROUND(IF($A176&lt;=Debts!$M$15,Debts!$X$15,Debts!$Y$15)*100000,0)*1000000+ROUND(Debts!$Y$15*100000,0)</f>
        <v/>
      </c>
      <c r="CC176">
        <f>ROUND(IF($A176&lt;=Debts!$M$16,Debts!$X$16,Debts!$Y$16)*100000,0)*1000000+ROUND(Debts!$Y$16*100000,0)</f>
        <v/>
      </c>
      <c r="CD176">
        <f>IF(OR(AH176&lt;=0,Debts!$AC$5=0,$A176&gt;Debts!$M$5),0,MIN(AH176,MAX(0,ROUNDUP(IF(Debts!$X$5=0,(BF175+J176)/(Debts!$M$5-$A176+1),BF175*(Debts!$X$5/12)/(1-(1+Debts!$X$5/12)^(-(Debts!$M$5-$A176+1)))),2)-V176)))</f>
        <v/>
      </c>
      <c r="CE176">
        <f>IF(OR(AI176&lt;=0,Debts!$AC$6=0,$A176&gt;Debts!$M$6),0,MIN(AI176,MAX(0,ROUNDUP(IF(Debts!$X$6=0,(BG175+K176)/(Debts!$M$6-$A176+1),BG175*(Debts!$X$6/12)/(1-(1+Debts!$X$6/12)^(-(Debts!$M$6-$A176+1)))),2)-W176)))</f>
        <v/>
      </c>
      <c r="CF176">
        <f>IF(OR(AJ176&lt;=0,Debts!$AC$7=0,$A176&gt;Debts!$M$7),0,MIN(AJ176,MAX(0,ROUNDUP(IF(Debts!$X$7=0,(BH175+L176)/(Debts!$M$7-$A176+1),BH175*(Debts!$X$7/12)/(1-(1+Debts!$X$7/12)^(-(Debts!$M$7-$A176+1)))),2)-X176)))</f>
        <v/>
      </c>
      <c r="CG176">
        <f>IF(OR(AK176&lt;=0,Debts!$AC$8=0,$A176&gt;Debts!$M$8),0,MIN(AK176,MAX(0,ROUNDUP(IF(Debts!$X$8=0,(BI175+M176)/(Debts!$M$8-$A176+1),BI175*(Debts!$X$8/12)/(1-(1+Debts!$X$8/12)^(-(Debts!$M$8-$A176+1)))),2)-Y176)))</f>
        <v/>
      </c>
      <c r="CH176">
        <f>IF(OR(AL176&lt;=0,Debts!$AC$9=0,$A176&gt;Debts!$M$9),0,MIN(AL176,MAX(0,ROUNDUP(IF(Debts!$X$9=0,(BJ175+N176)/(Debts!$M$9-$A176+1),BJ175*(Debts!$X$9/12)/(1-(1+Debts!$X$9/12)^(-(Debts!$M$9-$A176+1)))),2)-Z176)))</f>
        <v/>
      </c>
      <c r="CI176">
        <f>IF(OR(AM176&lt;=0,Debts!$AC$10=0,$A176&gt;Debts!$M$10),0,MIN(AM176,MAX(0,ROUNDUP(IF(Debts!$X$10=0,(BK175+O176)/(Debts!$M$10-$A176+1),BK175*(Debts!$X$10/12)/(1-(1+Debts!$X$10/12)^(-(Debts!$M$10-$A176+1)))),2)-AA176)))</f>
        <v/>
      </c>
      <c r="CJ176">
        <f>IF(OR(AN176&lt;=0,Debts!$AC$11=0,$A176&gt;Debts!$M$11),0,MIN(AN176,MAX(0,ROUNDUP(IF(Debts!$X$11=0,(BL175+P176)/(Debts!$M$11-$A176+1),BL175*(Debts!$X$11/12)/(1-(1+Debts!$X$11/12)^(-(Debts!$M$11-$A176+1)))),2)-AB176)))</f>
        <v/>
      </c>
      <c r="CK176">
        <f>IF(OR(AO176&lt;=0,Debts!$AC$12=0,$A176&gt;Debts!$M$12),0,MIN(AO176,MAX(0,ROUNDUP(IF(Debts!$X$12=0,(BM175+Q176)/(Debts!$M$12-$A176+1),BM175*(Debts!$X$12/12)/(1-(1+Debts!$X$12/12)^(-(Debts!$M$12-$A176+1)))),2)-AC176)))</f>
        <v/>
      </c>
      <c r="CL176">
        <f>IF(OR(AP176&lt;=0,Debts!$AC$13=0,$A176&gt;Debts!$M$13),0,MIN(AP176,MAX(0,ROUNDUP(IF(Debts!$X$13=0,(BN175+R176)/(Debts!$M$13-$A176+1),BN175*(Debts!$X$13/12)/(1-(1+Debts!$X$13/12)^(-(Debts!$M$13-$A176+1)))),2)-AD176)))</f>
        <v/>
      </c>
      <c r="CM176">
        <f>IF(OR(AQ176&lt;=0,Debts!$AC$14=0,$A176&gt;Debts!$M$14),0,MIN(AQ176,MAX(0,ROUNDUP(IF(Debts!$X$14=0,(BO175+S176)/(Debts!$M$14-$A176+1),BO175*(Debts!$X$14/12)/(1-(1+Debts!$X$14/12)^(-(Debts!$M$14-$A176+1)))),2)-AE176)))</f>
        <v/>
      </c>
      <c r="CN176">
        <f>IF(OR(AR176&lt;=0,Debts!$AC$15=0,$A176&gt;Debts!$M$15),0,MIN(AR176,MAX(0,ROUNDUP(IF(Debts!$X$15=0,(BP175+T176)/(Debts!$M$15-$A176+1),BP175*(Debts!$X$15/12)/(1-(1+Debts!$X$15/12)^(-(Debts!$M$15-$A176+1)))),2)-AF176)))</f>
        <v/>
      </c>
      <c r="CO176">
        <f>IF(OR(AS176&lt;=0,Debts!$AC$16=0,$A176&gt;Debts!$M$16),0,MIN(AS176,MAX(0,ROUNDUP(IF(Debts!$X$16=0,(BQ175+U176)/(Debts!$M$16-$A176+1),BQ175*(Debts!$X$16/12)/(1-(1+Debts!$X$16/12)^(-(Debts!$M$16-$A176+1)))),2)-AG176)))</f>
        <v/>
      </c>
      <c r="CP176">
        <f>IF(CD176&lt;=0,0,ROUND(MIN(CD176,MAX(0,$F176-SUMPRODUCT(($AT$3:$BE$3&lt;AT$3)*$CD176:$CO176))),2))</f>
        <v/>
      </c>
      <c r="CQ176">
        <f>IF(CE176&lt;=0,0,ROUND(MIN(CE176,MAX(0,$F176-SUMPRODUCT(($AT$3:$BE$3&lt;AU$3)*$CD176:$CO176))),2))</f>
        <v/>
      </c>
      <c r="CR176">
        <f>IF(CF176&lt;=0,0,ROUND(MIN(CF176,MAX(0,$F176-SUMPRODUCT(($AT$3:$BE$3&lt;AV$3)*$CD176:$CO176))),2))</f>
        <v/>
      </c>
      <c r="CS176">
        <f>IF(CG176&lt;=0,0,ROUND(MIN(CG176,MAX(0,$F176-SUMPRODUCT(($AT$3:$BE$3&lt;AW$3)*$CD176:$CO176))),2))</f>
        <v/>
      </c>
      <c r="CT176">
        <f>IF(CH176&lt;=0,0,ROUND(MIN(CH176,MAX(0,$F176-SUMPRODUCT(($AT$3:$BE$3&lt;AX$3)*$CD176:$CO176))),2))</f>
        <v/>
      </c>
      <c r="CU176">
        <f>IF(CI176&lt;=0,0,ROUND(MIN(CI176,MAX(0,$F176-SUMPRODUCT(($AT$3:$BE$3&lt;AY$3)*$CD176:$CO176))),2))</f>
        <v/>
      </c>
      <c r="CV176">
        <f>IF(CJ176&lt;=0,0,ROUND(MIN(CJ176,MAX(0,$F176-SUMPRODUCT(($AT$3:$BE$3&lt;AZ$3)*$CD176:$CO176))),2))</f>
        <v/>
      </c>
      <c r="CW176">
        <f>IF(CK176&lt;=0,0,ROUND(MIN(CK176,MAX(0,$F176-SUMPRODUCT(($AT$3:$BE$3&lt;BA$3)*$CD176:$CO176))),2))</f>
        <v/>
      </c>
      <c r="CX176">
        <f>IF(CL176&lt;=0,0,ROUND(MIN(CL176,MAX(0,$F176-SUMPRODUCT(($AT$3:$BE$3&lt;BB$3)*$CD176:$CO176))),2))</f>
        <v/>
      </c>
      <c r="CY176">
        <f>IF(CM176&lt;=0,0,ROUND(MIN(CM176,MAX(0,$F176-SUMPRODUCT(($AT$3:$BE$3&lt;BC$3)*$CD176:$CO176))),2))</f>
        <v/>
      </c>
      <c r="CZ176">
        <f>IF(CN176&lt;=0,0,ROUND(MIN(CN176,MAX(0,$F176-SUMPRODUCT(($AT$3:$BE$3&lt;BD$3)*$CD176:$CO176))),2))</f>
        <v/>
      </c>
      <c r="DA176">
        <f>IF(CO176&lt;=0,0,ROUND(MIN(CO176,MAX(0,$F176-SUMPRODUCT(($AT$3:$BE$3&lt;BE$3)*$CD176:$CO176))),2))</f>
        <v/>
      </c>
      <c r="DB176">
        <f>ROUND(AH176-CP176,2)</f>
        <v/>
      </c>
      <c r="DC176">
        <f>ROUND(AI176-CQ176,2)</f>
        <v/>
      </c>
      <c r="DD176">
        <f>ROUND(AJ176-CR176,2)</f>
        <v/>
      </c>
      <c r="DE176">
        <f>ROUND(AK176-CS176,2)</f>
        <v/>
      </c>
      <c r="DF176">
        <f>ROUND(AL176-CT176,2)</f>
        <v/>
      </c>
      <c r="DG176">
        <f>ROUND(AM176-CU176,2)</f>
        <v/>
      </c>
      <c r="DH176">
        <f>ROUND(AN176-CV176,2)</f>
        <v/>
      </c>
      <c r="DI176">
        <f>ROUND(AO176-CW176,2)</f>
        <v/>
      </c>
      <c r="DJ176">
        <f>ROUND(AP176-CX176,2)</f>
        <v/>
      </c>
      <c r="DK176">
        <f>ROUND(AQ176-CY176,2)</f>
        <v/>
      </c>
      <c r="DL176">
        <f>ROUND(AR176-CZ176,2)</f>
        <v/>
      </c>
      <c r="DM176">
        <f>ROUND(AS176-DA176,2)</f>
        <v/>
      </c>
      <c r="DN176">
        <f>MAX(0,ROUND($F176-SUM(CP176:DA176),2))</f>
        <v/>
      </c>
    </row>
    <row r="177">
      <c r="A177" t="n">
        <v>172</v>
      </c>
      <c r="B177" s="29">
        <f>Months!B177</f>
        <v/>
      </c>
      <c r="C177">
        <f>Months!C177</f>
        <v/>
      </c>
      <c r="D177">
        <f>Months!D177</f>
        <v/>
      </c>
      <c r="E177">
        <f>SUM(V177:AG177)</f>
        <v/>
      </c>
      <c r="F177">
        <f>MAX(0,ROUND(C177+D177-E177,2))</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f>IF(AH177&lt;=0,0,ROUND(CP177+MIN(DB177,MAX(0,$DN177-SUMPRODUCT((($BR177:$CC177&gt;BR177)+($BR177:$CC177=BR177)*($AT$2:$BE$2&lt;AT$2))*$DB177:$DM177))),2))</f>
        <v/>
      </c>
      <c r="AU177">
        <f>IF(AI177&lt;=0,0,ROUND(CQ177+MIN(DC177,MAX(0,$DN177-SUMPRODUCT((($BR177:$CC177&gt;BS177)+($BR177:$CC177=BS177)*($AT$2:$BE$2&lt;AU$2))*$DB177:$DM177))),2))</f>
        <v/>
      </c>
      <c r="AV177">
        <f>IF(AJ177&lt;=0,0,ROUND(CR177+MIN(DD177,MAX(0,$DN177-SUMPRODUCT((($BR177:$CC177&gt;BT177)+($BR177:$CC177=BT177)*($AT$2:$BE$2&lt;AV$2))*$DB177:$DM177))),2))</f>
        <v/>
      </c>
      <c r="AW177">
        <f>IF(AK177&lt;=0,0,ROUND(CS177+MIN(DE177,MAX(0,$DN177-SUMPRODUCT((($BR177:$CC177&gt;BU177)+($BR177:$CC177=BU177)*($AT$2:$BE$2&lt;AW$2))*$DB177:$DM177))),2))</f>
        <v/>
      </c>
      <c r="AX177">
        <f>IF(AL177&lt;=0,0,ROUND(CT177+MIN(DF177,MAX(0,$DN177-SUMPRODUCT((($BR177:$CC177&gt;BV177)+($BR177:$CC177=BV177)*($AT$2:$BE$2&lt;AX$2))*$DB177:$DM177))),2))</f>
        <v/>
      </c>
      <c r="AY177">
        <f>IF(AM177&lt;=0,0,ROUND(CU177+MIN(DG177,MAX(0,$DN177-SUMPRODUCT((($BR177:$CC177&gt;BW177)+($BR177:$CC177=BW177)*($AT$2:$BE$2&lt;AY$2))*$DB177:$DM177))),2))</f>
        <v/>
      </c>
      <c r="AZ177">
        <f>IF(AN177&lt;=0,0,ROUND(CV177+MIN(DH177,MAX(0,$DN177-SUMPRODUCT((($BR177:$CC177&gt;BX177)+($BR177:$CC177=BX177)*($AT$2:$BE$2&lt;AZ$2))*$DB177:$DM177))),2))</f>
        <v/>
      </c>
      <c r="BA177">
        <f>IF(AO177&lt;=0,0,ROUND(CW177+MIN(DI177,MAX(0,$DN177-SUMPRODUCT((($BR177:$CC177&gt;BY177)+($BR177:$CC177=BY177)*($AT$2:$BE$2&lt;BA$2))*$DB177:$DM177))),2))</f>
        <v/>
      </c>
      <c r="BB177">
        <f>IF(AP177&lt;=0,0,ROUND(CX177+MIN(DJ177,MAX(0,$DN177-SUMPRODUCT((($BR177:$CC177&gt;BZ177)+($BR177:$CC177=BZ177)*($AT$2:$BE$2&lt;BB$2))*$DB177:$DM177))),2))</f>
        <v/>
      </c>
      <c r="BC177">
        <f>IF(AQ177&lt;=0,0,ROUND(CY177+MIN(DK177,MAX(0,$DN177-SUMPRODUCT((($BR177:$CC177&gt;CA177)+($BR177:$CC177=CA177)*($AT$2:$BE$2&lt;BC$2))*$DB177:$DM177))),2))</f>
        <v/>
      </c>
      <c r="BD177">
        <f>IF(AR177&lt;=0,0,ROUND(CZ177+MIN(DL177,MAX(0,$DN177-SUMPRODUCT((($BR177:$CC177&gt;CB177)+($BR177:$CC177=CB177)*($AT$2:$BE$2&lt;BD$2))*$DB177:$DM177))),2))</f>
        <v/>
      </c>
      <c r="BE177">
        <f>IF(AS177&lt;=0,0,ROUND(DA177+MIN(DM177,MAX(0,$DN177-SUMPRODUCT((($BR177:$CC177&gt;CC177)+($BR177:$CC177=CC177)*($AT$2:$BE$2&lt;BE$2))*$DB177:$DM177))),2))</f>
        <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c r="BR177">
        <f>ROUND(IF($A177&lt;=Debts!$M$5,Debts!$X$5,Debts!$Y$5)*100000,0)*1000000+ROUND(Debts!$Y$5*100000,0)</f>
        <v/>
      </c>
      <c r="BS177">
        <f>ROUND(IF($A177&lt;=Debts!$M$6,Debts!$X$6,Debts!$Y$6)*100000,0)*1000000+ROUND(Debts!$Y$6*100000,0)</f>
        <v/>
      </c>
      <c r="BT177">
        <f>ROUND(IF($A177&lt;=Debts!$M$7,Debts!$X$7,Debts!$Y$7)*100000,0)*1000000+ROUND(Debts!$Y$7*100000,0)</f>
        <v/>
      </c>
      <c r="BU177">
        <f>ROUND(IF($A177&lt;=Debts!$M$8,Debts!$X$8,Debts!$Y$8)*100000,0)*1000000+ROUND(Debts!$Y$8*100000,0)</f>
        <v/>
      </c>
      <c r="BV177">
        <f>ROUND(IF($A177&lt;=Debts!$M$9,Debts!$X$9,Debts!$Y$9)*100000,0)*1000000+ROUND(Debts!$Y$9*100000,0)</f>
        <v/>
      </c>
      <c r="BW177">
        <f>ROUND(IF($A177&lt;=Debts!$M$10,Debts!$X$10,Debts!$Y$10)*100000,0)*1000000+ROUND(Debts!$Y$10*100000,0)</f>
        <v/>
      </c>
      <c r="BX177">
        <f>ROUND(IF($A177&lt;=Debts!$M$11,Debts!$X$11,Debts!$Y$11)*100000,0)*1000000+ROUND(Debts!$Y$11*100000,0)</f>
        <v/>
      </c>
      <c r="BY177">
        <f>ROUND(IF($A177&lt;=Debts!$M$12,Debts!$X$12,Debts!$Y$12)*100000,0)*1000000+ROUND(Debts!$Y$12*100000,0)</f>
        <v/>
      </c>
      <c r="BZ177">
        <f>ROUND(IF($A177&lt;=Debts!$M$13,Debts!$X$13,Debts!$Y$13)*100000,0)*1000000+ROUND(Debts!$Y$13*100000,0)</f>
        <v/>
      </c>
      <c r="CA177">
        <f>ROUND(IF($A177&lt;=Debts!$M$14,Debts!$X$14,Debts!$Y$14)*100000,0)*1000000+ROUND(Debts!$Y$14*100000,0)</f>
        <v/>
      </c>
      <c r="CB177">
        <f>ROUND(IF($A177&lt;=Debts!$M$15,Debts!$X$15,Debts!$Y$15)*100000,0)*1000000+ROUND(Debts!$Y$15*100000,0)</f>
        <v/>
      </c>
      <c r="CC177">
        <f>ROUND(IF($A177&lt;=Debts!$M$16,Debts!$X$16,Debts!$Y$16)*100000,0)*1000000+ROUND(Debts!$Y$16*100000,0)</f>
        <v/>
      </c>
      <c r="CD177">
        <f>IF(OR(AH177&lt;=0,Debts!$AC$5=0,$A177&gt;Debts!$M$5),0,MIN(AH177,MAX(0,ROUNDUP(IF(Debts!$X$5=0,(BF176+J177)/(Debts!$M$5-$A177+1),BF176*(Debts!$X$5/12)/(1-(1+Debts!$X$5/12)^(-(Debts!$M$5-$A177+1)))),2)-V177)))</f>
        <v/>
      </c>
      <c r="CE177">
        <f>IF(OR(AI177&lt;=0,Debts!$AC$6=0,$A177&gt;Debts!$M$6),0,MIN(AI177,MAX(0,ROUNDUP(IF(Debts!$X$6=0,(BG176+K177)/(Debts!$M$6-$A177+1),BG176*(Debts!$X$6/12)/(1-(1+Debts!$X$6/12)^(-(Debts!$M$6-$A177+1)))),2)-W177)))</f>
        <v/>
      </c>
      <c r="CF177">
        <f>IF(OR(AJ177&lt;=0,Debts!$AC$7=0,$A177&gt;Debts!$M$7),0,MIN(AJ177,MAX(0,ROUNDUP(IF(Debts!$X$7=0,(BH176+L177)/(Debts!$M$7-$A177+1),BH176*(Debts!$X$7/12)/(1-(1+Debts!$X$7/12)^(-(Debts!$M$7-$A177+1)))),2)-X177)))</f>
        <v/>
      </c>
      <c r="CG177">
        <f>IF(OR(AK177&lt;=0,Debts!$AC$8=0,$A177&gt;Debts!$M$8),0,MIN(AK177,MAX(0,ROUNDUP(IF(Debts!$X$8=0,(BI176+M177)/(Debts!$M$8-$A177+1),BI176*(Debts!$X$8/12)/(1-(1+Debts!$X$8/12)^(-(Debts!$M$8-$A177+1)))),2)-Y177)))</f>
        <v/>
      </c>
      <c r="CH177">
        <f>IF(OR(AL177&lt;=0,Debts!$AC$9=0,$A177&gt;Debts!$M$9),0,MIN(AL177,MAX(0,ROUNDUP(IF(Debts!$X$9=0,(BJ176+N177)/(Debts!$M$9-$A177+1),BJ176*(Debts!$X$9/12)/(1-(1+Debts!$X$9/12)^(-(Debts!$M$9-$A177+1)))),2)-Z177)))</f>
        <v/>
      </c>
      <c r="CI177">
        <f>IF(OR(AM177&lt;=0,Debts!$AC$10=0,$A177&gt;Debts!$M$10),0,MIN(AM177,MAX(0,ROUNDUP(IF(Debts!$X$10=0,(BK176+O177)/(Debts!$M$10-$A177+1),BK176*(Debts!$X$10/12)/(1-(1+Debts!$X$10/12)^(-(Debts!$M$10-$A177+1)))),2)-AA177)))</f>
        <v/>
      </c>
      <c r="CJ177">
        <f>IF(OR(AN177&lt;=0,Debts!$AC$11=0,$A177&gt;Debts!$M$11),0,MIN(AN177,MAX(0,ROUNDUP(IF(Debts!$X$11=0,(BL176+P177)/(Debts!$M$11-$A177+1),BL176*(Debts!$X$11/12)/(1-(1+Debts!$X$11/12)^(-(Debts!$M$11-$A177+1)))),2)-AB177)))</f>
        <v/>
      </c>
      <c r="CK177">
        <f>IF(OR(AO177&lt;=0,Debts!$AC$12=0,$A177&gt;Debts!$M$12),0,MIN(AO177,MAX(0,ROUNDUP(IF(Debts!$X$12=0,(BM176+Q177)/(Debts!$M$12-$A177+1),BM176*(Debts!$X$12/12)/(1-(1+Debts!$X$12/12)^(-(Debts!$M$12-$A177+1)))),2)-AC177)))</f>
        <v/>
      </c>
      <c r="CL177">
        <f>IF(OR(AP177&lt;=0,Debts!$AC$13=0,$A177&gt;Debts!$M$13),0,MIN(AP177,MAX(0,ROUNDUP(IF(Debts!$X$13=0,(BN176+R177)/(Debts!$M$13-$A177+1),BN176*(Debts!$X$13/12)/(1-(1+Debts!$X$13/12)^(-(Debts!$M$13-$A177+1)))),2)-AD177)))</f>
        <v/>
      </c>
      <c r="CM177">
        <f>IF(OR(AQ177&lt;=0,Debts!$AC$14=0,$A177&gt;Debts!$M$14),0,MIN(AQ177,MAX(0,ROUNDUP(IF(Debts!$X$14=0,(BO176+S177)/(Debts!$M$14-$A177+1),BO176*(Debts!$X$14/12)/(1-(1+Debts!$X$14/12)^(-(Debts!$M$14-$A177+1)))),2)-AE177)))</f>
        <v/>
      </c>
      <c r="CN177">
        <f>IF(OR(AR177&lt;=0,Debts!$AC$15=0,$A177&gt;Debts!$M$15),0,MIN(AR177,MAX(0,ROUNDUP(IF(Debts!$X$15=0,(BP176+T177)/(Debts!$M$15-$A177+1),BP176*(Debts!$X$15/12)/(1-(1+Debts!$X$15/12)^(-(Debts!$M$15-$A177+1)))),2)-AF177)))</f>
        <v/>
      </c>
      <c r="CO177">
        <f>IF(OR(AS177&lt;=0,Debts!$AC$16=0,$A177&gt;Debts!$M$16),0,MIN(AS177,MAX(0,ROUNDUP(IF(Debts!$X$16=0,(BQ176+U177)/(Debts!$M$16-$A177+1),BQ176*(Debts!$X$16/12)/(1-(1+Debts!$X$16/12)^(-(Debts!$M$16-$A177+1)))),2)-AG177)))</f>
        <v/>
      </c>
      <c r="CP177">
        <f>IF(CD177&lt;=0,0,ROUND(MIN(CD177,MAX(0,$F177-SUMPRODUCT(($AT$3:$BE$3&lt;AT$3)*$CD177:$CO177))),2))</f>
        <v/>
      </c>
      <c r="CQ177">
        <f>IF(CE177&lt;=0,0,ROUND(MIN(CE177,MAX(0,$F177-SUMPRODUCT(($AT$3:$BE$3&lt;AU$3)*$CD177:$CO177))),2))</f>
        <v/>
      </c>
      <c r="CR177">
        <f>IF(CF177&lt;=0,0,ROUND(MIN(CF177,MAX(0,$F177-SUMPRODUCT(($AT$3:$BE$3&lt;AV$3)*$CD177:$CO177))),2))</f>
        <v/>
      </c>
      <c r="CS177">
        <f>IF(CG177&lt;=0,0,ROUND(MIN(CG177,MAX(0,$F177-SUMPRODUCT(($AT$3:$BE$3&lt;AW$3)*$CD177:$CO177))),2))</f>
        <v/>
      </c>
      <c r="CT177">
        <f>IF(CH177&lt;=0,0,ROUND(MIN(CH177,MAX(0,$F177-SUMPRODUCT(($AT$3:$BE$3&lt;AX$3)*$CD177:$CO177))),2))</f>
        <v/>
      </c>
      <c r="CU177">
        <f>IF(CI177&lt;=0,0,ROUND(MIN(CI177,MAX(0,$F177-SUMPRODUCT(($AT$3:$BE$3&lt;AY$3)*$CD177:$CO177))),2))</f>
        <v/>
      </c>
      <c r="CV177">
        <f>IF(CJ177&lt;=0,0,ROUND(MIN(CJ177,MAX(0,$F177-SUMPRODUCT(($AT$3:$BE$3&lt;AZ$3)*$CD177:$CO177))),2))</f>
        <v/>
      </c>
      <c r="CW177">
        <f>IF(CK177&lt;=0,0,ROUND(MIN(CK177,MAX(0,$F177-SUMPRODUCT(($AT$3:$BE$3&lt;BA$3)*$CD177:$CO177))),2))</f>
        <v/>
      </c>
      <c r="CX177">
        <f>IF(CL177&lt;=0,0,ROUND(MIN(CL177,MAX(0,$F177-SUMPRODUCT(($AT$3:$BE$3&lt;BB$3)*$CD177:$CO177))),2))</f>
        <v/>
      </c>
      <c r="CY177">
        <f>IF(CM177&lt;=0,0,ROUND(MIN(CM177,MAX(0,$F177-SUMPRODUCT(($AT$3:$BE$3&lt;BC$3)*$CD177:$CO177))),2))</f>
        <v/>
      </c>
      <c r="CZ177">
        <f>IF(CN177&lt;=0,0,ROUND(MIN(CN177,MAX(0,$F177-SUMPRODUCT(($AT$3:$BE$3&lt;BD$3)*$CD177:$CO177))),2))</f>
        <v/>
      </c>
      <c r="DA177">
        <f>IF(CO177&lt;=0,0,ROUND(MIN(CO177,MAX(0,$F177-SUMPRODUCT(($AT$3:$BE$3&lt;BE$3)*$CD177:$CO177))),2))</f>
        <v/>
      </c>
      <c r="DB177">
        <f>ROUND(AH177-CP177,2)</f>
        <v/>
      </c>
      <c r="DC177">
        <f>ROUND(AI177-CQ177,2)</f>
        <v/>
      </c>
      <c r="DD177">
        <f>ROUND(AJ177-CR177,2)</f>
        <v/>
      </c>
      <c r="DE177">
        <f>ROUND(AK177-CS177,2)</f>
        <v/>
      </c>
      <c r="DF177">
        <f>ROUND(AL177-CT177,2)</f>
        <v/>
      </c>
      <c r="DG177">
        <f>ROUND(AM177-CU177,2)</f>
        <v/>
      </c>
      <c r="DH177">
        <f>ROUND(AN177-CV177,2)</f>
        <v/>
      </c>
      <c r="DI177">
        <f>ROUND(AO177-CW177,2)</f>
        <v/>
      </c>
      <c r="DJ177">
        <f>ROUND(AP177-CX177,2)</f>
        <v/>
      </c>
      <c r="DK177">
        <f>ROUND(AQ177-CY177,2)</f>
        <v/>
      </c>
      <c r="DL177">
        <f>ROUND(AR177-CZ177,2)</f>
        <v/>
      </c>
      <c r="DM177">
        <f>ROUND(AS177-DA177,2)</f>
        <v/>
      </c>
      <c r="DN177">
        <f>MAX(0,ROUND($F177-SUM(CP177:DA177),2))</f>
        <v/>
      </c>
    </row>
    <row r="178">
      <c r="A178" t="n">
        <v>173</v>
      </c>
      <c r="B178" s="29">
        <f>Months!B178</f>
        <v/>
      </c>
      <c r="C178">
        <f>Months!C178</f>
        <v/>
      </c>
      <c r="D178">
        <f>Months!D178</f>
        <v/>
      </c>
      <c r="E178">
        <f>SUM(V178:AG178)</f>
        <v/>
      </c>
      <c r="F178">
        <f>MAX(0,ROUND(C178+D178-E178,2))</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f>IF(AH178&lt;=0,0,ROUND(CP178+MIN(DB178,MAX(0,$DN178-SUMPRODUCT((($BR178:$CC178&gt;BR178)+($BR178:$CC178=BR178)*($AT$2:$BE$2&lt;AT$2))*$DB178:$DM178))),2))</f>
        <v/>
      </c>
      <c r="AU178">
        <f>IF(AI178&lt;=0,0,ROUND(CQ178+MIN(DC178,MAX(0,$DN178-SUMPRODUCT((($BR178:$CC178&gt;BS178)+($BR178:$CC178=BS178)*($AT$2:$BE$2&lt;AU$2))*$DB178:$DM178))),2))</f>
        <v/>
      </c>
      <c r="AV178">
        <f>IF(AJ178&lt;=0,0,ROUND(CR178+MIN(DD178,MAX(0,$DN178-SUMPRODUCT((($BR178:$CC178&gt;BT178)+($BR178:$CC178=BT178)*($AT$2:$BE$2&lt;AV$2))*$DB178:$DM178))),2))</f>
        <v/>
      </c>
      <c r="AW178">
        <f>IF(AK178&lt;=0,0,ROUND(CS178+MIN(DE178,MAX(0,$DN178-SUMPRODUCT((($BR178:$CC178&gt;BU178)+($BR178:$CC178=BU178)*($AT$2:$BE$2&lt;AW$2))*$DB178:$DM178))),2))</f>
        <v/>
      </c>
      <c r="AX178">
        <f>IF(AL178&lt;=0,0,ROUND(CT178+MIN(DF178,MAX(0,$DN178-SUMPRODUCT((($BR178:$CC178&gt;BV178)+($BR178:$CC178=BV178)*($AT$2:$BE$2&lt;AX$2))*$DB178:$DM178))),2))</f>
        <v/>
      </c>
      <c r="AY178">
        <f>IF(AM178&lt;=0,0,ROUND(CU178+MIN(DG178,MAX(0,$DN178-SUMPRODUCT((($BR178:$CC178&gt;BW178)+($BR178:$CC178=BW178)*($AT$2:$BE$2&lt;AY$2))*$DB178:$DM178))),2))</f>
        <v/>
      </c>
      <c r="AZ178">
        <f>IF(AN178&lt;=0,0,ROUND(CV178+MIN(DH178,MAX(0,$DN178-SUMPRODUCT((($BR178:$CC178&gt;BX178)+($BR178:$CC178=BX178)*($AT$2:$BE$2&lt;AZ$2))*$DB178:$DM178))),2))</f>
        <v/>
      </c>
      <c r="BA178">
        <f>IF(AO178&lt;=0,0,ROUND(CW178+MIN(DI178,MAX(0,$DN178-SUMPRODUCT((($BR178:$CC178&gt;BY178)+($BR178:$CC178=BY178)*($AT$2:$BE$2&lt;BA$2))*$DB178:$DM178))),2))</f>
        <v/>
      </c>
      <c r="BB178">
        <f>IF(AP178&lt;=0,0,ROUND(CX178+MIN(DJ178,MAX(0,$DN178-SUMPRODUCT((($BR178:$CC178&gt;BZ178)+($BR178:$CC178=BZ178)*($AT$2:$BE$2&lt;BB$2))*$DB178:$DM178))),2))</f>
        <v/>
      </c>
      <c r="BC178">
        <f>IF(AQ178&lt;=0,0,ROUND(CY178+MIN(DK178,MAX(0,$DN178-SUMPRODUCT((($BR178:$CC178&gt;CA178)+($BR178:$CC178=CA178)*($AT$2:$BE$2&lt;BC$2))*$DB178:$DM178))),2))</f>
        <v/>
      </c>
      <c r="BD178">
        <f>IF(AR178&lt;=0,0,ROUND(CZ178+MIN(DL178,MAX(0,$DN178-SUMPRODUCT((($BR178:$CC178&gt;CB178)+($BR178:$CC178=CB178)*($AT$2:$BE$2&lt;BD$2))*$DB178:$DM178))),2))</f>
        <v/>
      </c>
      <c r="BE178">
        <f>IF(AS178&lt;=0,0,ROUND(DA178+MIN(DM178,MAX(0,$DN178-SUMPRODUCT((($BR178:$CC178&gt;CC178)+($BR178:$CC178=CC178)*($AT$2:$BE$2&lt;BE$2))*$DB178:$DM178))),2))</f>
        <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c r="BR178">
        <f>ROUND(IF($A178&lt;=Debts!$M$5,Debts!$X$5,Debts!$Y$5)*100000,0)*1000000+ROUND(Debts!$Y$5*100000,0)</f>
        <v/>
      </c>
      <c r="BS178">
        <f>ROUND(IF($A178&lt;=Debts!$M$6,Debts!$X$6,Debts!$Y$6)*100000,0)*1000000+ROUND(Debts!$Y$6*100000,0)</f>
        <v/>
      </c>
      <c r="BT178">
        <f>ROUND(IF($A178&lt;=Debts!$M$7,Debts!$X$7,Debts!$Y$7)*100000,0)*1000000+ROUND(Debts!$Y$7*100000,0)</f>
        <v/>
      </c>
      <c r="BU178">
        <f>ROUND(IF($A178&lt;=Debts!$M$8,Debts!$X$8,Debts!$Y$8)*100000,0)*1000000+ROUND(Debts!$Y$8*100000,0)</f>
        <v/>
      </c>
      <c r="BV178">
        <f>ROUND(IF($A178&lt;=Debts!$M$9,Debts!$X$9,Debts!$Y$9)*100000,0)*1000000+ROUND(Debts!$Y$9*100000,0)</f>
        <v/>
      </c>
      <c r="BW178">
        <f>ROUND(IF($A178&lt;=Debts!$M$10,Debts!$X$10,Debts!$Y$10)*100000,0)*1000000+ROUND(Debts!$Y$10*100000,0)</f>
        <v/>
      </c>
      <c r="BX178">
        <f>ROUND(IF($A178&lt;=Debts!$M$11,Debts!$X$11,Debts!$Y$11)*100000,0)*1000000+ROUND(Debts!$Y$11*100000,0)</f>
        <v/>
      </c>
      <c r="BY178">
        <f>ROUND(IF($A178&lt;=Debts!$M$12,Debts!$X$12,Debts!$Y$12)*100000,0)*1000000+ROUND(Debts!$Y$12*100000,0)</f>
        <v/>
      </c>
      <c r="BZ178">
        <f>ROUND(IF($A178&lt;=Debts!$M$13,Debts!$X$13,Debts!$Y$13)*100000,0)*1000000+ROUND(Debts!$Y$13*100000,0)</f>
        <v/>
      </c>
      <c r="CA178">
        <f>ROUND(IF($A178&lt;=Debts!$M$14,Debts!$X$14,Debts!$Y$14)*100000,0)*1000000+ROUND(Debts!$Y$14*100000,0)</f>
        <v/>
      </c>
      <c r="CB178">
        <f>ROUND(IF($A178&lt;=Debts!$M$15,Debts!$X$15,Debts!$Y$15)*100000,0)*1000000+ROUND(Debts!$Y$15*100000,0)</f>
        <v/>
      </c>
      <c r="CC178">
        <f>ROUND(IF($A178&lt;=Debts!$M$16,Debts!$X$16,Debts!$Y$16)*100000,0)*1000000+ROUND(Debts!$Y$16*100000,0)</f>
        <v/>
      </c>
      <c r="CD178">
        <f>IF(OR(AH178&lt;=0,Debts!$AC$5=0,$A178&gt;Debts!$M$5),0,MIN(AH178,MAX(0,ROUNDUP(IF(Debts!$X$5=0,(BF177+J178)/(Debts!$M$5-$A178+1),BF177*(Debts!$X$5/12)/(1-(1+Debts!$X$5/12)^(-(Debts!$M$5-$A178+1)))),2)-V178)))</f>
        <v/>
      </c>
      <c r="CE178">
        <f>IF(OR(AI178&lt;=0,Debts!$AC$6=0,$A178&gt;Debts!$M$6),0,MIN(AI178,MAX(0,ROUNDUP(IF(Debts!$X$6=0,(BG177+K178)/(Debts!$M$6-$A178+1),BG177*(Debts!$X$6/12)/(1-(1+Debts!$X$6/12)^(-(Debts!$M$6-$A178+1)))),2)-W178)))</f>
        <v/>
      </c>
      <c r="CF178">
        <f>IF(OR(AJ178&lt;=0,Debts!$AC$7=0,$A178&gt;Debts!$M$7),0,MIN(AJ178,MAX(0,ROUNDUP(IF(Debts!$X$7=0,(BH177+L178)/(Debts!$M$7-$A178+1),BH177*(Debts!$X$7/12)/(1-(1+Debts!$X$7/12)^(-(Debts!$M$7-$A178+1)))),2)-X178)))</f>
        <v/>
      </c>
      <c r="CG178">
        <f>IF(OR(AK178&lt;=0,Debts!$AC$8=0,$A178&gt;Debts!$M$8),0,MIN(AK178,MAX(0,ROUNDUP(IF(Debts!$X$8=0,(BI177+M178)/(Debts!$M$8-$A178+1),BI177*(Debts!$X$8/12)/(1-(1+Debts!$X$8/12)^(-(Debts!$M$8-$A178+1)))),2)-Y178)))</f>
        <v/>
      </c>
      <c r="CH178">
        <f>IF(OR(AL178&lt;=0,Debts!$AC$9=0,$A178&gt;Debts!$M$9),0,MIN(AL178,MAX(0,ROUNDUP(IF(Debts!$X$9=0,(BJ177+N178)/(Debts!$M$9-$A178+1),BJ177*(Debts!$X$9/12)/(1-(1+Debts!$X$9/12)^(-(Debts!$M$9-$A178+1)))),2)-Z178)))</f>
        <v/>
      </c>
      <c r="CI178">
        <f>IF(OR(AM178&lt;=0,Debts!$AC$10=0,$A178&gt;Debts!$M$10),0,MIN(AM178,MAX(0,ROUNDUP(IF(Debts!$X$10=0,(BK177+O178)/(Debts!$M$10-$A178+1),BK177*(Debts!$X$10/12)/(1-(1+Debts!$X$10/12)^(-(Debts!$M$10-$A178+1)))),2)-AA178)))</f>
        <v/>
      </c>
      <c r="CJ178">
        <f>IF(OR(AN178&lt;=0,Debts!$AC$11=0,$A178&gt;Debts!$M$11),0,MIN(AN178,MAX(0,ROUNDUP(IF(Debts!$X$11=0,(BL177+P178)/(Debts!$M$11-$A178+1),BL177*(Debts!$X$11/12)/(1-(1+Debts!$X$11/12)^(-(Debts!$M$11-$A178+1)))),2)-AB178)))</f>
        <v/>
      </c>
      <c r="CK178">
        <f>IF(OR(AO178&lt;=0,Debts!$AC$12=0,$A178&gt;Debts!$M$12),0,MIN(AO178,MAX(0,ROUNDUP(IF(Debts!$X$12=0,(BM177+Q178)/(Debts!$M$12-$A178+1),BM177*(Debts!$X$12/12)/(1-(1+Debts!$X$12/12)^(-(Debts!$M$12-$A178+1)))),2)-AC178)))</f>
        <v/>
      </c>
      <c r="CL178">
        <f>IF(OR(AP178&lt;=0,Debts!$AC$13=0,$A178&gt;Debts!$M$13),0,MIN(AP178,MAX(0,ROUNDUP(IF(Debts!$X$13=0,(BN177+R178)/(Debts!$M$13-$A178+1),BN177*(Debts!$X$13/12)/(1-(1+Debts!$X$13/12)^(-(Debts!$M$13-$A178+1)))),2)-AD178)))</f>
        <v/>
      </c>
      <c r="CM178">
        <f>IF(OR(AQ178&lt;=0,Debts!$AC$14=0,$A178&gt;Debts!$M$14),0,MIN(AQ178,MAX(0,ROUNDUP(IF(Debts!$X$14=0,(BO177+S178)/(Debts!$M$14-$A178+1),BO177*(Debts!$X$14/12)/(1-(1+Debts!$X$14/12)^(-(Debts!$M$14-$A178+1)))),2)-AE178)))</f>
        <v/>
      </c>
      <c r="CN178">
        <f>IF(OR(AR178&lt;=0,Debts!$AC$15=0,$A178&gt;Debts!$M$15),0,MIN(AR178,MAX(0,ROUNDUP(IF(Debts!$X$15=0,(BP177+T178)/(Debts!$M$15-$A178+1),BP177*(Debts!$X$15/12)/(1-(1+Debts!$X$15/12)^(-(Debts!$M$15-$A178+1)))),2)-AF178)))</f>
        <v/>
      </c>
      <c r="CO178">
        <f>IF(OR(AS178&lt;=0,Debts!$AC$16=0,$A178&gt;Debts!$M$16),0,MIN(AS178,MAX(0,ROUNDUP(IF(Debts!$X$16=0,(BQ177+U178)/(Debts!$M$16-$A178+1),BQ177*(Debts!$X$16/12)/(1-(1+Debts!$X$16/12)^(-(Debts!$M$16-$A178+1)))),2)-AG178)))</f>
        <v/>
      </c>
      <c r="CP178">
        <f>IF(CD178&lt;=0,0,ROUND(MIN(CD178,MAX(0,$F178-SUMPRODUCT(($AT$3:$BE$3&lt;AT$3)*$CD178:$CO178))),2))</f>
        <v/>
      </c>
      <c r="CQ178">
        <f>IF(CE178&lt;=0,0,ROUND(MIN(CE178,MAX(0,$F178-SUMPRODUCT(($AT$3:$BE$3&lt;AU$3)*$CD178:$CO178))),2))</f>
        <v/>
      </c>
      <c r="CR178">
        <f>IF(CF178&lt;=0,0,ROUND(MIN(CF178,MAX(0,$F178-SUMPRODUCT(($AT$3:$BE$3&lt;AV$3)*$CD178:$CO178))),2))</f>
        <v/>
      </c>
      <c r="CS178">
        <f>IF(CG178&lt;=0,0,ROUND(MIN(CG178,MAX(0,$F178-SUMPRODUCT(($AT$3:$BE$3&lt;AW$3)*$CD178:$CO178))),2))</f>
        <v/>
      </c>
      <c r="CT178">
        <f>IF(CH178&lt;=0,0,ROUND(MIN(CH178,MAX(0,$F178-SUMPRODUCT(($AT$3:$BE$3&lt;AX$3)*$CD178:$CO178))),2))</f>
        <v/>
      </c>
      <c r="CU178">
        <f>IF(CI178&lt;=0,0,ROUND(MIN(CI178,MAX(0,$F178-SUMPRODUCT(($AT$3:$BE$3&lt;AY$3)*$CD178:$CO178))),2))</f>
        <v/>
      </c>
      <c r="CV178">
        <f>IF(CJ178&lt;=0,0,ROUND(MIN(CJ178,MAX(0,$F178-SUMPRODUCT(($AT$3:$BE$3&lt;AZ$3)*$CD178:$CO178))),2))</f>
        <v/>
      </c>
      <c r="CW178">
        <f>IF(CK178&lt;=0,0,ROUND(MIN(CK178,MAX(0,$F178-SUMPRODUCT(($AT$3:$BE$3&lt;BA$3)*$CD178:$CO178))),2))</f>
        <v/>
      </c>
      <c r="CX178">
        <f>IF(CL178&lt;=0,0,ROUND(MIN(CL178,MAX(0,$F178-SUMPRODUCT(($AT$3:$BE$3&lt;BB$3)*$CD178:$CO178))),2))</f>
        <v/>
      </c>
      <c r="CY178">
        <f>IF(CM178&lt;=0,0,ROUND(MIN(CM178,MAX(0,$F178-SUMPRODUCT(($AT$3:$BE$3&lt;BC$3)*$CD178:$CO178))),2))</f>
        <v/>
      </c>
      <c r="CZ178">
        <f>IF(CN178&lt;=0,0,ROUND(MIN(CN178,MAX(0,$F178-SUMPRODUCT(($AT$3:$BE$3&lt;BD$3)*$CD178:$CO178))),2))</f>
        <v/>
      </c>
      <c r="DA178">
        <f>IF(CO178&lt;=0,0,ROUND(MIN(CO178,MAX(0,$F178-SUMPRODUCT(($AT$3:$BE$3&lt;BE$3)*$CD178:$CO178))),2))</f>
        <v/>
      </c>
      <c r="DB178">
        <f>ROUND(AH178-CP178,2)</f>
        <v/>
      </c>
      <c r="DC178">
        <f>ROUND(AI178-CQ178,2)</f>
        <v/>
      </c>
      <c r="DD178">
        <f>ROUND(AJ178-CR178,2)</f>
        <v/>
      </c>
      <c r="DE178">
        <f>ROUND(AK178-CS178,2)</f>
        <v/>
      </c>
      <c r="DF178">
        <f>ROUND(AL178-CT178,2)</f>
        <v/>
      </c>
      <c r="DG178">
        <f>ROUND(AM178-CU178,2)</f>
        <v/>
      </c>
      <c r="DH178">
        <f>ROUND(AN178-CV178,2)</f>
        <v/>
      </c>
      <c r="DI178">
        <f>ROUND(AO178-CW178,2)</f>
        <v/>
      </c>
      <c r="DJ178">
        <f>ROUND(AP178-CX178,2)</f>
        <v/>
      </c>
      <c r="DK178">
        <f>ROUND(AQ178-CY178,2)</f>
        <v/>
      </c>
      <c r="DL178">
        <f>ROUND(AR178-CZ178,2)</f>
        <v/>
      </c>
      <c r="DM178">
        <f>ROUND(AS178-DA178,2)</f>
        <v/>
      </c>
      <c r="DN178">
        <f>MAX(0,ROUND($F178-SUM(CP178:DA178),2))</f>
        <v/>
      </c>
    </row>
    <row r="179">
      <c r="A179" t="n">
        <v>174</v>
      </c>
      <c r="B179" s="29">
        <f>Months!B179</f>
        <v/>
      </c>
      <c r="C179">
        <f>Months!C179</f>
        <v/>
      </c>
      <c r="D179">
        <f>Months!D179</f>
        <v/>
      </c>
      <c r="E179">
        <f>SUM(V179:AG179)</f>
        <v/>
      </c>
      <c r="F179">
        <f>MAX(0,ROUND(C179+D179-E179,2))</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f>IF(AH179&lt;=0,0,ROUND(CP179+MIN(DB179,MAX(0,$DN179-SUMPRODUCT((($BR179:$CC179&gt;BR179)+($BR179:$CC179=BR179)*($AT$2:$BE$2&lt;AT$2))*$DB179:$DM179))),2))</f>
        <v/>
      </c>
      <c r="AU179">
        <f>IF(AI179&lt;=0,0,ROUND(CQ179+MIN(DC179,MAX(0,$DN179-SUMPRODUCT((($BR179:$CC179&gt;BS179)+($BR179:$CC179=BS179)*($AT$2:$BE$2&lt;AU$2))*$DB179:$DM179))),2))</f>
        <v/>
      </c>
      <c r="AV179">
        <f>IF(AJ179&lt;=0,0,ROUND(CR179+MIN(DD179,MAX(0,$DN179-SUMPRODUCT((($BR179:$CC179&gt;BT179)+($BR179:$CC179=BT179)*($AT$2:$BE$2&lt;AV$2))*$DB179:$DM179))),2))</f>
        <v/>
      </c>
      <c r="AW179">
        <f>IF(AK179&lt;=0,0,ROUND(CS179+MIN(DE179,MAX(0,$DN179-SUMPRODUCT((($BR179:$CC179&gt;BU179)+($BR179:$CC179=BU179)*($AT$2:$BE$2&lt;AW$2))*$DB179:$DM179))),2))</f>
        <v/>
      </c>
      <c r="AX179">
        <f>IF(AL179&lt;=0,0,ROUND(CT179+MIN(DF179,MAX(0,$DN179-SUMPRODUCT((($BR179:$CC179&gt;BV179)+($BR179:$CC179=BV179)*($AT$2:$BE$2&lt;AX$2))*$DB179:$DM179))),2))</f>
        <v/>
      </c>
      <c r="AY179">
        <f>IF(AM179&lt;=0,0,ROUND(CU179+MIN(DG179,MAX(0,$DN179-SUMPRODUCT((($BR179:$CC179&gt;BW179)+($BR179:$CC179=BW179)*($AT$2:$BE$2&lt;AY$2))*$DB179:$DM179))),2))</f>
        <v/>
      </c>
      <c r="AZ179">
        <f>IF(AN179&lt;=0,0,ROUND(CV179+MIN(DH179,MAX(0,$DN179-SUMPRODUCT((($BR179:$CC179&gt;BX179)+($BR179:$CC179=BX179)*($AT$2:$BE$2&lt;AZ$2))*$DB179:$DM179))),2))</f>
        <v/>
      </c>
      <c r="BA179">
        <f>IF(AO179&lt;=0,0,ROUND(CW179+MIN(DI179,MAX(0,$DN179-SUMPRODUCT((($BR179:$CC179&gt;BY179)+($BR179:$CC179=BY179)*($AT$2:$BE$2&lt;BA$2))*$DB179:$DM179))),2))</f>
        <v/>
      </c>
      <c r="BB179">
        <f>IF(AP179&lt;=0,0,ROUND(CX179+MIN(DJ179,MAX(0,$DN179-SUMPRODUCT((($BR179:$CC179&gt;BZ179)+($BR179:$CC179=BZ179)*($AT$2:$BE$2&lt;BB$2))*$DB179:$DM179))),2))</f>
        <v/>
      </c>
      <c r="BC179">
        <f>IF(AQ179&lt;=0,0,ROUND(CY179+MIN(DK179,MAX(0,$DN179-SUMPRODUCT((($BR179:$CC179&gt;CA179)+($BR179:$CC179=CA179)*($AT$2:$BE$2&lt;BC$2))*$DB179:$DM179))),2))</f>
        <v/>
      </c>
      <c r="BD179">
        <f>IF(AR179&lt;=0,0,ROUND(CZ179+MIN(DL179,MAX(0,$DN179-SUMPRODUCT((($BR179:$CC179&gt;CB179)+($BR179:$CC179=CB179)*($AT$2:$BE$2&lt;BD$2))*$DB179:$DM179))),2))</f>
        <v/>
      </c>
      <c r="BE179">
        <f>IF(AS179&lt;=0,0,ROUND(DA179+MIN(DM179,MAX(0,$DN179-SUMPRODUCT((($BR179:$CC179&gt;CC179)+($BR179:$CC179=CC179)*($AT$2:$BE$2&lt;BE$2))*$DB179:$DM179))),2))</f>
        <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c r="BR179">
        <f>ROUND(IF($A179&lt;=Debts!$M$5,Debts!$X$5,Debts!$Y$5)*100000,0)*1000000+ROUND(Debts!$Y$5*100000,0)</f>
        <v/>
      </c>
      <c r="BS179">
        <f>ROUND(IF($A179&lt;=Debts!$M$6,Debts!$X$6,Debts!$Y$6)*100000,0)*1000000+ROUND(Debts!$Y$6*100000,0)</f>
        <v/>
      </c>
      <c r="BT179">
        <f>ROUND(IF($A179&lt;=Debts!$M$7,Debts!$X$7,Debts!$Y$7)*100000,0)*1000000+ROUND(Debts!$Y$7*100000,0)</f>
        <v/>
      </c>
      <c r="BU179">
        <f>ROUND(IF($A179&lt;=Debts!$M$8,Debts!$X$8,Debts!$Y$8)*100000,0)*1000000+ROUND(Debts!$Y$8*100000,0)</f>
        <v/>
      </c>
      <c r="BV179">
        <f>ROUND(IF($A179&lt;=Debts!$M$9,Debts!$X$9,Debts!$Y$9)*100000,0)*1000000+ROUND(Debts!$Y$9*100000,0)</f>
        <v/>
      </c>
      <c r="BW179">
        <f>ROUND(IF($A179&lt;=Debts!$M$10,Debts!$X$10,Debts!$Y$10)*100000,0)*1000000+ROUND(Debts!$Y$10*100000,0)</f>
        <v/>
      </c>
      <c r="BX179">
        <f>ROUND(IF($A179&lt;=Debts!$M$11,Debts!$X$11,Debts!$Y$11)*100000,0)*1000000+ROUND(Debts!$Y$11*100000,0)</f>
        <v/>
      </c>
      <c r="BY179">
        <f>ROUND(IF($A179&lt;=Debts!$M$12,Debts!$X$12,Debts!$Y$12)*100000,0)*1000000+ROUND(Debts!$Y$12*100000,0)</f>
        <v/>
      </c>
      <c r="BZ179">
        <f>ROUND(IF($A179&lt;=Debts!$M$13,Debts!$X$13,Debts!$Y$13)*100000,0)*1000000+ROUND(Debts!$Y$13*100000,0)</f>
        <v/>
      </c>
      <c r="CA179">
        <f>ROUND(IF($A179&lt;=Debts!$M$14,Debts!$X$14,Debts!$Y$14)*100000,0)*1000000+ROUND(Debts!$Y$14*100000,0)</f>
        <v/>
      </c>
      <c r="CB179">
        <f>ROUND(IF($A179&lt;=Debts!$M$15,Debts!$X$15,Debts!$Y$15)*100000,0)*1000000+ROUND(Debts!$Y$15*100000,0)</f>
        <v/>
      </c>
      <c r="CC179">
        <f>ROUND(IF($A179&lt;=Debts!$M$16,Debts!$X$16,Debts!$Y$16)*100000,0)*1000000+ROUND(Debts!$Y$16*100000,0)</f>
        <v/>
      </c>
      <c r="CD179">
        <f>IF(OR(AH179&lt;=0,Debts!$AC$5=0,$A179&gt;Debts!$M$5),0,MIN(AH179,MAX(0,ROUNDUP(IF(Debts!$X$5=0,(BF178+J179)/(Debts!$M$5-$A179+1),BF178*(Debts!$X$5/12)/(1-(1+Debts!$X$5/12)^(-(Debts!$M$5-$A179+1)))),2)-V179)))</f>
        <v/>
      </c>
      <c r="CE179">
        <f>IF(OR(AI179&lt;=0,Debts!$AC$6=0,$A179&gt;Debts!$M$6),0,MIN(AI179,MAX(0,ROUNDUP(IF(Debts!$X$6=0,(BG178+K179)/(Debts!$M$6-$A179+1),BG178*(Debts!$X$6/12)/(1-(1+Debts!$X$6/12)^(-(Debts!$M$6-$A179+1)))),2)-W179)))</f>
        <v/>
      </c>
      <c r="CF179">
        <f>IF(OR(AJ179&lt;=0,Debts!$AC$7=0,$A179&gt;Debts!$M$7),0,MIN(AJ179,MAX(0,ROUNDUP(IF(Debts!$X$7=0,(BH178+L179)/(Debts!$M$7-$A179+1),BH178*(Debts!$X$7/12)/(1-(1+Debts!$X$7/12)^(-(Debts!$M$7-$A179+1)))),2)-X179)))</f>
        <v/>
      </c>
      <c r="CG179">
        <f>IF(OR(AK179&lt;=0,Debts!$AC$8=0,$A179&gt;Debts!$M$8),0,MIN(AK179,MAX(0,ROUNDUP(IF(Debts!$X$8=0,(BI178+M179)/(Debts!$M$8-$A179+1),BI178*(Debts!$X$8/12)/(1-(1+Debts!$X$8/12)^(-(Debts!$M$8-$A179+1)))),2)-Y179)))</f>
        <v/>
      </c>
      <c r="CH179">
        <f>IF(OR(AL179&lt;=0,Debts!$AC$9=0,$A179&gt;Debts!$M$9),0,MIN(AL179,MAX(0,ROUNDUP(IF(Debts!$X$9=0,(BJ178+N179)/(Debts!$M$9-$A179+1),BJ178*(Debts!$X$9/12)/(1-(1+Debts!$X$9/12)^(-(Debts!$M$9-$A179+1)))),2)-Z179)))</f>
        <v/>
      </c>
      <c r="CI179">
        <f>IF(OR(AM179&lt;=0,Debts!$AC$10=0,$A179&gt;Debts!$M$10),0,MIN(AM179,MAX(0,ROUNDUP(IF(Debts!$X$10=0,(BK178+O179)/(Debts!$M$10-$A179+1),BK178*(Debts!$X$10/12)/(1-(1+Debts!$X$10/12)^(-(Debts!$M$10-$A179+1)))),2)-AA179)))</f>
        <v/>
      </c>
      <c r="CJ179">
        <f>IF(OR(AN179&lt;=0,Debts!$AC$11=0,$A179&gt;Debts!$M$11),0,MIN(AN179,MAX(0,ROUNDUP(IF(Debts!$X$11=0,(BL178+P179)/(Debts!$M$11-$A179+1),BL178*(Debts!$X$11/12)/(1-(1+Debts!$X$11/12)^(-(Debts!$M$11-$A179+1)))),2)-AB179)))</f>
        <v/>
      </c>
      <c r="CK179">
        <f>IF(OR(AO179&lt;=0,Debts!$AC$12=0,$A179&gt;Debts!$M$12),0,MIN(AO179,MAX(0,ROUNDUP(IF(Debts!$X$12=0,(BM178+Q179)/(Debts!$M$12-$A179+1),BM178*(Debts!$X$12/12)/(1-(1+Debts!$X$12/12)^(-(Debts!$M$12-$A179+1)))),2)-AC179)))</f>
        <v/>
      </c>
      <c r="CL179">
        <f>IF(OR(AP179&lt;=0,Debts!$AC$13=0,$A179&gt;Debts!$M$13),0,MIN(AP179,MAX(0,ROUNDUP(IF(Debts!$X$13=0,(BN178+R179)/(Debts!$M$13-$A179+1),BN178*(Debts!$X$13/12)/(1-(1+Debts!$X$13/12)^(-(Debts!$M$13-$A179+1)))),2)-AD179)))</f>
        <v/>
      </c>
      <c r="CM179">
        <f>IF(OR(AQ179&lt;=0,Debts!$AC$14=0,$A179&gt;Debts!$M$14),0,MIN(AQ179,MAX(0,ROUNDUP(IF(Debts!$X$14=0,(BO178+S179)/(Debts!$M$14-$A179+1),BO178*(Debts!$X$14/12)/(1-(1+Debts!$X$14/12)^(-(Debts!$M$14-$A179+1)))),2)-AE179)))</f>
        <v/>
      </c>
      <c r="CN179">
        <f>IF(OR(AR179&lt;=0,Debts!$AC$15=0,$A179&gt;Debts!$M$15),0,MIN(AR179,MAX(0,ROUNDUP(IF(Debts!$X$15=0,(BP178+T179)/(Debts!$M$15-$A179+1),BP178*(Debts!$X$15/12)/(1-(1+Debts!$X$15/12)^(-(Debts!$M$15-$A179+1)))),2)-AF179)))</f>
        <v/>
      </c>
      <c r="CO179">
        <f>IF(OR(AS179&lt;=0,Debts!$AC$16=0,$A179&gt;Debts!$M$16),0,MIN(AS179,MAX(0,ROUNDUP(IF(Debts!$X$16=0,(BQ178+U179)/(Debts!$M$16-$A179+1),BQ178*(Debts!$X$16/12)/(1-(1+Debts!$X$16/12)^(-(Debts!$M$16-$A179+1)))),2)-AG179)))</f>
        <v/>
      </c>
      <c r="CP179">
        <f>IF(CD179&lt;=0,0,ROUND(MIN(CD179,MAX(0,$F179-SUMPRODUCT(($AT$3:$BE$3&lt;AT$3)*$CD179:$CO179))),2))</f>
        <v/>
      </c>
      <c r="CQ179">
        <f>IF(CE179&lt;=0,0,ROUND(MIN(CE179,MAX(0,$F179-SUMPRODUCT(($AT$3:$BE$3&lt;AU$3)*$CD179:$CO179))),2))</f>
        <v/>
      </c>
      <c r="CR179">
        <f>IF(CF179&lt;=0,0,ROUND(MIN(CF179,MAX(0,$F179-SUMPRODUCT(($AT$3:$BE$3&lt;AV$3)*$CD179:$CO179))),2))</f>
        <v/>
      </c>
      <c r="CS179">
        <f>IF(CG179&lt;=0,0,ROUND(MIN(CG179,MAX(0,$F179-SUMPRODUCT(($AT$3:$BE$3&lt;AW$3)*$CD179:$CO179))),2))</f>
        <v/>
      </c>
      <c r="CT179">
        <f>IF(CH179&lt;=0,0,ROUND(MIN(CH179,MAX(0,$F179-SUMPRODUCT(($AT$3:$BE$3&lt;AX$3)*$CD179:$CO179))),2))</f>
        <v/>
      </c>
      <c r="CU179">
        <f>IF(CI179&lt;=0,0,ROUND(MIN(CI179,MAX(0,$F179-SUMPRODUCT(($AT$3:$BE$3&lt;AY$3)*$CD179:$CO179))),2))</f>
        <v/>
      </c>
      <c r="CV179">
        <f>IF(CJ179&lt;=0,0,ROUND(MIN(CJ179,MAX(0,$F179-SUMPRODUCT(($AT$3:$BE$3&lt;AZ$3)*$CD179:$CO179))),2))</f>
        <v/>
      </c>
      <c r="CW179">
        <f>IF(CK179&lt;=0,0,ROUND(MIN(CK179,MAX(0,$F179-SUMPRODUCT(($AT$3:$BE$3&lt;BA$3)*$CD179:$CO179))),2))</f>
        <v/>
      </c>
      <c r="CX179">
        <f>IF(CL179&lt;=0,0,ROUND(MIN(CL179,MAX(0,$F179-SUMPRODUCT(($AT$3:$BE$3&lt;BB$3)*$CD179:$CO179))),2))</f>
        <v/>
      </c>
      <c r="CY179">
        <f>IF(CM179&lt;=0,0,ROUND(MIN(CM179,MAX(0,$F179-SUMPRODUCT(($AT$3:$BE$3&lt;BC$3)*$CD179:$CO179))),2))</f>
        <v/>
      </c>
      <c r="CZ179">
        <f>IF(CN179&lt;=0,0,ROUND(MIN(CN179,MAX(0,$F179-SUMPRODUCT(($AT$3:$BE$3&lt;BD$3)*$CD179:$CO179))),2))</f>
        <v/>
      </c>
      <c r="DA179">
        <f>IF(CO179&lt;=0,0,ROUND(MIN(CO179,MAX(0,$F179-SUMPRODUCT(($AT$3:$BE$3&lt;BE$3)*$CD179:$CO179))),2))</f>
        <v/>
      </c>
      <c r="DB179">
        <f>ROUND(AH179-CP179,2)</f>
        <v/>
      </c>
      <c r="DC179">
        <f>ROUND(AI179-CQ179,2)</f>
        <v/>
      </c>
      <c r="DD179">
        <f>ROUND(AJ179-CR179,2)</f>
        <v/>
      </c>
      <c r="DE179">
        <f>ROUND(AK179-CS179,2)</f>
        <v/>
      </c>
      <c r="DF179">
        <f>ROUND(AL179-CT179,2)</f>
        <v/>
      </c>
      <c r="DG179">
        <f>ROUND(AM179-CU179,2)</f>
        <v/>
      </c>
      <c r="DH179">
        <f>ROUND(AN179-CV179,2)</f>
        <v/>
      </c>
      <c r="DI179">
        <f>ROUND(AO179-CW179,2)</f>
        <v/>
      </c>
      <c r="DJ179">
        <f>ROUND(AP179-CX179,2)</f>
        <v/>
      </c>
      <c r="DK179">
        <f>ROUND(AQ179-CY179,2)</f>
        <v/>
      </c>
      <c r="DL179">
        <f>ROUND(AR179-CZ179,2)</f>
        <v/>
      </c>
      <c r="DM179">
        <f>ROUND(AS179-DA179,2)</f>
        <v/>
      </c>
      <c r="DN179">
        <f>MAX(0,ROUND($F179-SUM(CP179:DA179),2))</f>
        <v/>
      </c>
    </row>
    <row r="180">
      <c r="A180" t="n">
        <v>175</v>
      </c>
      <c r="B180" s="29">
        <f>Months!B180</f>
        <v/>
      </c>
      <c r="C180">
        <f>Months!C180</f>
        <v/>
      </c>
      <c r="D180">
        <f>Months!D180</f>
        <v/>
      </c>
      <c r="E180">
        <f>SUM(V180:AG180)</f>
        <v/>
      </c>
      <c r="F180">
        <f>MAX(0,ROUND(C180+D180-E180,2))</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f>IF(AH180&lt;=0,0,ROUND(CP180+MIN(DB180,MAX(0,$DN180-SUMPRODUCT((($BR180:$CC180&gt;BR180)+($BR180:$CC180=BR180)*($AT$2:$BE$2&lt;AT$2))*$DB180:$DM180))),2))</f>
        <v/>
      </c>
      <c r="AU180">
        <f>IF(AI180&lt;=0,0,ROUND(CQ180+MIN(DC180,MAX(0,$DN180-SUMPRODUCT((($BR180:$CC180&gt;BS180)+($BR180:$CC180=BS180)*($AT$2:$BE$2&lt;AU$2))*$DB180:$DM180))),2))</f>
        <v/>
      </c>
      <c r="AV180">
        <f>IF(AJ180&lt;=0,0,ROUND(CR180+MIN(DD180,MAX(0,$DN180-SUMPRODUCT((($BR180:$CC180&gt;BT180)+($BR180:$CC180=BT180)*($AT$2:$BE$2&lt;AV$2))*$DB180:$DM180))),2))</f>
        <v/>
      </c>
      <c r="AW180">
        <f>IF(AK180&lt;=0,0,ROUND(CS180+MIN(DE180,MAX(0,$DN180-SUMPRODUCT((($BR180:$CC180&gt;BU180)+($BR180:$CC180=BU180)*($AT$2:$BE$2&lt;AW$2))*$DB180:$DM180))),2))</f>
        <v/>
      </c>
      <c r="AX180">
        <f>IF(AL180&lt;=0,0,ROUND(CT180+MIN(DF180,MAX(0,$DN180-SUMPRODUCT((($BR180:$CC180&gt;BV180)+($BR180:$CC180=BV180)*($AT$2:$BE$2&lt;AX$2))*$DB180:$DM180))),2))</f>
        <v/>
      </c>
      <c r="AY180">
        <f>IF(AM180&lt;=0,0,ROUND(CU180+MIN(DG180,MAX(0,$DN180-SUMPRODUCT((($BR180:$CC180&gt;BW180)+($BR180:$CC180=BW180)*($AT$2:$BE$2&lt;AY$2))*$DB180:$DM180))),2))</f>
        <v/>
      </c>
      <c r="AZ180">
        <f>IF(AN180&lt;=0,0,ROUND(CV180+MIN(DH180,MAX(0,$DN180-SUMPRODUCT((($BR180:$CC180&gt;BX180)+($BR180:$CC180=BX180)*($AT$2:$BE$2&lt;AZ$2))*$DB180:$DM180))),2))</f>
        <v/>
      </c>
      <c r="BA180">
        <f>IF(AO180&lt;=0,0,ROUND(CW180+MIN(DI180,MAX(0,$DN180-SUMPRODUCT((($BR180:$CC180&gt;BY180)+($BR180:$CC180=BY180)*($AT$2:$BE$2&lt;BA$2))*$DB180:$DM180))),2))</f>
        <v/>
      </c>
      <c r="BB180">
        <f>IF(AP180&lt;=0,0,ROUND(CX180+MIN(DJ180,MAX(0,$DN180-SUMPRODUCT((($BR180:$CC180&gt;BZ180)+($BR180:$CC180=BZ180)*($AT$2:$BE$2&lt;BB$2))*$DB180:$DM180))),2))</f>
        <v/>
      </c>
      <c r="BC180">
        <f>IF(AQ180&lt;=0,0,ROUND(CY180+MIN(DK180,MAX(0,$DN180-SUMPRODUCT((($BR180:$CC180&gt;CA180)+($BR180:$CC180=CA180)*($AT$2:$BE$2&lt;BC$2))*$DB180:$DM180))),2))</f>
        <v/>
      </c>
      <c r="BD180">
        <f>IF(AR180&lt;=0,0,ROUND(CZ180+MIN(DL180,MAX(0,$DN180-SUMPRODUCT((($BR180:$CC180&gt;CB180)+($BR180:$CC180=CB180)*($AT$2:$BE$2&lt;BD$2))*$DB180:$DM180))),2))</f>
        <v/>
      </c>
      <c r="BE180">
        <f>IF(AS180&lt;=0,0,ROUND(DA180+MIN(DM180,MAX(0,$DN180-SUMPRODUCT((($BR180:$CC180&gt;CC180)+($BR180:$CC180=CC180)*($AT$2:$BE$2&lt;BE$2))*$DB180:$DM180))),2))</f>
        <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c r="BR180">
        <f>ROUND(IF($A180&lt;=Debts!$M$5,Debts!$X$5,Debts!$Y$5)*100000,0)*1000000+ROUND(Debts!$Y$5*100000,0)</f>
        <v/>
      </c>
      <c r="BS180">
        <f>ROUND(IF($A180&lt;=Debts!$M$6,Debts!$X$6,Debts!$Y$6)*100000,0)*1000000+ROUND(Debts!$Y$6*100000,0)</f>
        <v/>
      </c>
      <c r="BT180">
        <f>ROUND(IF($A180&lt;=Debts!$M$7,Debts!$X$7,Debts!$Y$7)*100000,0)*1000000+ROUND(Debts!$Y$7*100000,0)</f>
        <v/>
      </c>
      <c r="BU180">
        <f>ROUND(IF($A180&lt;=Debts!$M$8,Debts!$X$8,Debts!$Y$8)*100000,0)*1000000+ROUND(Debts!$Y$8*100000,0)</f>
        <v/>
      </c>
      <c r="BV180">
        <f>ROUND(IF($A180&lt;=Debts!$M$9,Debts!$X$9,Debts!$Y$9)*100000,0)*1000000+ROUND(Debts!$Y$9*100000,0)</f>
        <v/>
      </c>
      <c r="BW180">
        <f>ROUND(IF($A180&lt;=Debts!$M$10,Debts!$X$10,Debts!$Y$10)*100000,0)*1000000+ROUND(Debts!$Y$10*100000,0)</f>
        <v/>
      </c>
      <c r="BX180">
        <f>ROUND(IF($A180&lt;=Debts!$M$11,Debts!$X$11,Debts!$Y$11)*100000,0)*1000000+ROUND(Debts!$Y$11*100000,0)</f>
        <v/>
      </c>
      <c r="BY180">
        <f>ROUND(IF($A180&lt;=Debts!$M$12,Debts!$X$12,Debts!$Y$12)*100000,0)*1000000+ROUND(Debts!$Y$12*100000,0)</f>
        <v/>
      </c>
      <c r="BZ180">
        <f>ROUND(IF($A180&lt;=Debts!$M$13,Debts!$X$13,Debts!$Y$13)*100000,0)*1000000+ROUND(Debts!$Y$13*100000,0)</f>
        <v/>
      </c>
      <c r="CA180">
        <f>ROUND(IF($A180&lt;=Debts!$M$14,Debts!$X$14,Debts!$Y$14)*100000,0)*1000000+ROUND(Debts!$Y$14*100000,0)</f>
        <v/>
      </c>
      <c r="CB180">
        <f>ROUND(IF($A180&lt;=Debts!$M$15,Debts!$X$15,Debts!$Y$15)*100000,0)*1000000+ROUND(Debts!$Y$15*100000,0)</f>
        <v/>
      </c>
      <c r="CC180">
        <f>ROUND(IF($A180&lt;=Debts!$M$16,Debts!$X$16,Debts!$Y$16)*100000,0)*1000000+ROUND(Debts!$Y$16*100000,0)</f>
        <v/>
      </c>
      <c r="CD180">
        <f>IF(OR(AH180&lt;=0,Debts!$AC$5=0,$A180&gt;Debts!$M$5),0,MIN(AH180,MAX(0,ROUNDUP(IF(Debts!$X$5=0,(BF179+J180)/(Debts!$M$5-$A180+1),BF179*(Debts!$X$5/12)/(1-(1+Debts!$X$5/12)^(-(Debts!$M$5-$A180+1)))),2)-V180)))</f>
        <v/>
      </c>
      <c r="CE180">
        <f>IF(OR(AI180&lt;=0,Debts!$AC$6=0,$A180&gt;Debts!$M$6),0,MIN(AI180,MAX(0,ROUNDUP(IF(Debts!$X$6=0,(BG179+K180)/(Debts!$M$6-$A180+1),BG179*(Debts!$X$6/12)/(1-(1+Debts!$X$6/12)^(-(Debts!$M$6-$A180+1)))),2)-W180)))</f>
        <v/>
      </c>
      <c r="CF180">
        <f>IF(OR(AJ180&lt;=0,Debts!$AC$7=0,$A180&gt;Debts!$M$7),0,MIN(AJ180,MAX(0,ROUNDUP(IF(Debts!$X$7=0,(BH179+L180)/(Debts!$M$7-$A180+1),BH179*(Debts!$X$7/12)/(1-(1+Debts!$X$7/12)^(-(Debts!$M$7-$A180+1)))),2)-X180)))</f>
        <v/>
      </c>
      <c r="CG180">
        <f>IF(OR(AK180&lt;=0,Debts!$AC$8=0,$A180&gt;Debts!$M$8),0,MIN(AK180,MAX(0,ROUNDUP(IF(Debts!$X$8=0,(BI179+M180)/(Debts!$M$8-$A180+1),BI179*(Debts!$X$8/12)/(1-(1+Debts!$X$8/12)^(-(Debts!$M$8-$A180+1)))),2)-Y180)))</f>
        <v/>
      </c>
      <c r="CH180">
        <f>IF(OR(AL180&lt;=0,Debts!$AC$9=0,$A180&gt;Debts!$M$9),0,MIN(AL180,MAX(0,ROUNDUP(IF(Debts!$X$9=0,(BJ179+N180)/(Debts!$M$9-$A180+1),BJ179*(Debts!$X$9/12)/(1-(1+Debts!$X$9/12)^(-(Debts!$M$9-$A180+1)))),2)-Z180)))</f>
        <v/>
      </c>
      <c r="CI180">
        <f>IF(OR(AM180&lt;=0,Debts!$AC$10=0,$A180&gt;Debts!$M$10),0,MIN(AM180,MAX(0,ROUNDUP(IF(Debts!$X$10=0,(BK179+O180)/(Debts!$M$10-$A180+1),BK179*(Debts!$X$10/12)/(1-(1+Debts!$X$10/12)^(-(Debts!$M$10-$A180+1)))),2)-AA180)))</f>
        <v/>
      </c>
      <c r="CJ180">
        <f>IF(OR(AN180&lt;=0,Debts!$AC$11=0,$A180&gt;Debts!$M$11),0,MIN(AN180,MAX(0,ROUNDUP(IF(Debts!$X$11=0,(BL179+P180)/(Debts!$M$11-$A180+1),BL179*(Debts!$X$11/12)/(1-(1+Debts!$X$11/12)^(-(Debts!$M$11-$A180+1)))),2)-AB180)))</f>
        <v/>
      </c>
      <c r="CK180">
        <f>IF(OR(AO180&lt;=0,Debts!$AC$12=0,$A180&gt;Debts!$M$12),0,MIN(AO180,MAX(0,ROUNDUP(IF(Debts!$X$12=0,(BM179+Q180)/(Debts!$M$12-$A180+1),BM179*(Debts!$X$12/12)/(1-(1+Debts!$X$12/12)^(-(Debts!$M$12-$A180+1)))),2)-AC180)))</f>
        <v/>
      </c>
      <c r="CL180">
        <f>IF(OR(AP180&lt;=0,Debts!$AC$13=0,$A180&gt;Debts!$M$13),0,MIN(AP180,MAX(0,ROUNDUP(IF(Debts!$X$13=0,(BN179+R180)/(Debts!$M$13-$A180+1),BN179*(Debts!$X$13/12)/(1-(1+Debts!$X$13/12)^(-(Debts!$M$13-$A180+1)))),2)-AD180)))</f>
        <v/>
      </c>
      <c r="CM180">
        <f>IF(OR(AQ180&lt;=0,Debts!$AC$14=0,$A180&gt;Debts!$M$14),0,MIN(AQ180,MAX(0,ROUNDUP(IF(Debts!$X$14=0,(BO179+S180)/(Debts!$M$14-$A180+1),BO179*(Debts!$X$14/12)/(1-(1+Debts!$X$14/12)^(-(Debts!$M$14-$A180+1)))),2)-AE180)))</f>
        <v/>
      </c>
      <c r="CN180">
        <f>IF(OR(AR180&lt;=0,Debts!$AC$15=0,$A180&gt;Debts!$M$15),0,MIN(AR180,MAX(0,ROUNDUP(IF(Debts!$X$15=0,(BP179+T180)/(Debts!$M$15-$A180+1),BP179*(Debts!$X$15/12)/(1-(1+Debts!$X$15/12)^(-(Debts!$M$15-$A180+1)))),2)-AF180)))</f>
        <v/>
      </c>
      <c r="CO180">
        <f>IF(OR(AS180&lt;=0,Debts!$AC$16=0,$A180&gt;Debts!$M$16),0,MIN(AS180,MAX(0,ROUNDUP(IF(Debts!$X$16=0,(BQ179+U180)/(Debts!$M$16-$A180+1),BQ179*(Debts!$X$16/12)/(1-(1+Debts!$X$16/12)^(-(Debts!$M$16-$A180+1)))),2)-AG180)))</f>
        <v/>
      </c>
      <c r="CP180">
        <f>IF(CD180&lt;=0,0,ROUND(MIN(CD180,MAX(0,$F180-SUMPRODUCT(($AT$3:$BE$3&lt;AT$3)*$CD180:$CO180))),2))</f>
        <v/>
      </c>
      <c r="CQ180">
        <f>IF(CE180&lt;=0,0,ROUND(MIN(CE180,MAX(0,$F180-SUMPRODUCT(($AT$3:$BE$3&lt;AU$3)*$CD180:$CO180))),2))</f>
        <v/>
      </c>
      <c r="CR180">
        <f>IF(CF180&lt;=0,0,ROUND(MIN(CF180,MAX(0,$F180-SUMPRODUCT(($AT$3:$BE$3&lt;AV$3)*$CD180:$CO180))),2))</f>
        <v/>
      </c>
      <c r="CS180">
        <f>IF(CG180&lt;=0,0,ROUND(MIN(CG180,MAX(0,$F180-SUMPRODUCT(($AT$3:$BE$3&lt;AW$3)*$CD180:$CO180))),2))</f>
        <v/>
      </c>
      <c r="CT180">
        <f>IF(CH180&lt;=0,0,ROUND(MIN(CH180,MAX(0,$F180-SUMPRODUCT(($AT$3:$BE$3&lt;AX$3)*$CD180:$CO180))),2))</f>
        <v/>
      </c>
      <c r="CU180">
        <f>IF(CI180&lt;=0,0,ROUND(MIN(CI180,MAX(0,$F180-SUMPRODUCT(($AT$3:$BE$3&lt;AY$3)*$CD180:$CO180))),2))</f>
        <v/>
      </c>
      <c r="CV180">
        <f>IF(CJ180&lt;=0,0,ROUND(MIN(CJ180,MAX(0,$F180-SUMPRODUCT(($AT$3:$BE$3&lt;AZ$3)*$CD180:$CO180))),2))</f>
        <v/>
      </c>
      <c r="CW180">
        <f>IF(CK180&lt;=0,0,ROUND(MIN(CK180,MAX(0,$F180-SUMPRODUCT(($AT$3:$BE$3&lt;BA$3)*$CD180:$CO180))),2))</f>
        <v/>
      </c>
      <c r="CX180">
        <f>IF(CL180&lt;=0,0,ROUND(MIN(CL180,MAX(0,$F180-SUMPRODUCT(($AT$3:$BE$3&lt;BB$3)*$CD180:$CO180))),2))</f>
        <v/>
      </c>
      <c r="CY180">
        <f>IF(CM180&lt;=0,0,ROUND(MIN(CM180,MAX(0,$F180-SUMPRODUCT(($AT$3:$BE$3&lt;BC$3)*$CD180:$CO180))),2))</f>
        <v/>
      </c>
      <c r="CZ180">
        <f>IF(CN180&lt;=0,0,ROUND(MIN(CN180,MAX(0,$F180-SUMPRODUCT(($AT$3:$BE$3&lt;BD$3)*$CD180:$CO180))),2))</f>
        <v/>
      </c>
      <c r="DA180">
        <f>IF(CO180&lt;=0,0,ROUND(MIN(CO180,MAX(0,$F180-SUMPRODUCT(($AT$3:$BE$3&lt;BE$3)*$CD180:$CO180))),2))</f>
        <v/>
      </c>
      <c r="DB180">
        <f>ROUND(AH180-CP180,2)</f>
        <v/>
      </c>
      <c r="DC180">
        <f>ROUND(AI180-CQ180,2)</f>
        <v/>
      </c>
      <c r="DD180">
        <f>ROUND(AJ180-CR180,2)</f>
        <v/>
      </c>
      <c r="DE180">
        <f>ROUND(AK180-CS180,2)</f>
        <v/>
      </c>
      <c r="DF180">
        <f>ROUND(AL180-CT180,2)</f>
        <v/>
      </c>
      <c r="DG180">
        <f>ROUND(AM180-CU180,2)</f>
        <v/>
      </c>
      <c r="DH180">
        <f>ROUND(AN180-CV180,2)</f>
        <v/>
      </c>
      <c r="DI180">
        <f>ROUND(AO180-CW180,2)</f>
        <v/>
      </c>
      <c r="DJ180">
        <f>ROUND(AP180-CX180,2)</f>
        <v/>
      </c>
      <c r="DK180">
        <f>ROUND(AQ180-CY180,2)</f>
        <v/>
      </c>
      <c r="DL180">
        <f>ROUND(AR180-CZ180,2)</f>
        <v/>
      </c>
      <c r="DM180">
        <f>ROUND(AS180-DA180,2)</f>
        <v/>
      </c>
      <c r="DN180">
        <f>MAX(0,ROUND($F180-SUM(CP180:DA180),2))</f>
        <v/>
      </c>
    </row>
    <row r="181">
      <c r="A181" t="n">
        <v>176</v>
      </c>
      <c r="B181" s="29">
        <f>Months!B181</f>
        <v/>
      </c>
      <c r="C181">
        <f>Months!C181</f>
        <v/>
      </c>
      <c r="D181">
        <f>Months!D181</f>
        <v/>
      </c>
      <c r="E181">
        <f>SUM(V181:AG181)</f>
        <v/>
      </c>
      <c r="F181">
        <f>MAX(0,ROUND(C181+D181-E181,2))</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f>IF(AH181&lt;=0,0,ROUND(CP181+MIN(DB181,MAX(0,$DN181-SUMPRODUCT((($BR181:$CC181&gt;BR181)+($BR181:$CC181=BR181)*($AT$2:$BE$2&lt;AT$2))*$DB181:$DM181))),2))</f>
        <v/>
      </c>
      <c r="AU181">
        <f>IF(AI181&lt;=0,0,ROUND(CQ181+MIN(DC181,MAX(0,$DN181-SUMPRODUCT((($BR181:$CC181&gt;BS181)+($BR181:$CC181=BS181)*($AT$2:$BE$2&lt;AU$2))*$DB181:$DM181))),2))</f>
        <v/>
      </c>
      <c r="AV181">
        <f>IF(AJ181&lt;=0,0,ROUND(CR181+MIN(DD181,MAX(0,$DN181-SUMPRODUCT((($BR181:$CC181&gt;BT181)+($BR181:$CC181=BT181)*($AT$2:$BE$2&lt;AV$2))*$DB181:$DM181))),2))</f>
        <v/>
      </c>
      <c r="AW181">
        <f>IF(AK181&lt;=0,0,ROUND(CS181+MIN(DE181,MAX(0,$DN181-SUMPRODUCT((($BR181:$CC181&gt;BU181)+($BR181:$CC181=BU181)*($AT$2:$BE$2&lt;AW$2))*$DB181:$DM181))),2))</f>
        <v/>
      </c>
      <c r="AX181">
        <f>IF(AL181&lt;=0,0,ROUND(CT181+MIN(DF181,MAX(0,$DN181-SUMPRODUCT((($BR181:$CC181&gt;BV181)+($BR181:$CC181=BV181)*($AT$2:$BE$2&lt;AX$2))*$DB181:$DM181))),2))</f>
        <v/>
      </c>
      <c r="AY181">
        <f>IF(AM181&lt;=0,0,ROUND(CU181+MIN(DG181,MAX(0,$DN181-SUMPRODUCT((($BR181:$CC181&gt;BW181)+($BR181:$CC181=BW181)*($AT$2:$BE$2&lt;AY$2))*$DB181:$DM181))),2))</f>
        <v/>
      </c>
      <c r="AZ181">
        <f>IF(AN181&lt;=0,0,ROUND(CV181+MIN(DH181,MAX(0,$DN181-SUMPRODUCT((($BR181:$CC181&gt;BX181)+($BR181:$CC181=BX181)*($AT$2:$BE$2&lt;AZ$2))*$DB181:$DM181))),2))</f>
        <v/>
      </c>
      <c r="BA181">
        <f>IF(AO181&lt;=0,0,ROUND(CW181+MIN(DI181,MAX(0,$DN181-SUMPRODUCT((($BR181:$CC181&gt;BY181)+($BR181:$CC181=BY181)*($AT$2:$BE$2&lt;BA$2))*$DB181:$DM181))),2))</f>
        <v/>
      </c>
      <c r="BB181">
        <f>IF(AP181&lt;=0,0,ROUND(CX181+MIN(DJ181,MAX(0,$DN181-SUMPRODUCT((($BR181:$CC181&gt;BZ181)+($BR181:$CC181=BZ181)*($AT$2:$BE$2&lt;BB$2))*$DB181:$DM181))),2))</f>
        <v/>
      </c>
      <c r="BC181">
        <f>IF(AQ181&lt;=0,0,ROUND(CY181+MIN(DK181,MAX(0,$DN181-SUMPRODUCT((($BR181:$CC181&gt;CA181)+($BR181:$CC181=CA181)*($AT$2:$BE$2&lt;BC$2))*$DB181:$DM181))),2))</f>
        <v/>
      </c>
      <c r="BD181">
        <f>IF(AR181&lt;=0,0,ROUND(CZ181+MIN(DL181,MAX(0,$DN181-SUMPRODUCT((($BR181:$CC181&gt;CB181)+($BR181:$CC181=CB181)*($AT$2:$BE$2&lt;BD$2))*$DB181:$DM181))),2))</f>
        <v/>
      </c>
      <c r="BE181">
        <f>IF(AS181&lt;=0,0,ROUND(DA181+MIN(DM181,MAX(0,$DN181-SUMPRODUCT((($BR181:$CC181&gt;CC181)+($BR181:$CC181=CC181)*($AT$2:$BE$2&lt;BE$2))*$DB181:$DM181))),2))</f>
        <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c r="BR181">
        <f>ROUND(IF($A181&lt;=Debts!$M$5,Debts!$X$5,Debts!$Y$5)*100000,0)*1000000+ROUND(Debts!$Y$5*100000,0)</f>
        <v/>
      </c>
      <c r="BS181">
        <f>ROUND(IF($A181&lt;=Debts!$M$6,Debts!$X$6,Debts!$Y$6)*100000,0)*1000000+ROUND(Debts!$Y$6*100000,0)</f>
        <v/>
      </c>
      <c r="BT181">
        <f>ROUND(IF($A181&lt;=Debts!$M$7,Debts!$X$7,Debts!$Y$7)*100000,0)*1000000+ROUND(Debts!$Y$7*100000,0)</f>
        <v/>
      </c>
      <c r="BU181">
        <f>ROUND(IF($A181&lt;=Debts!$M$8,Debts!$X$8,Debts!$Y$8)*100000,0)*1000000+ROUND(Debts!$Y$8*100000,0)</f>
        <v/>
      </c>
      <c r="BV181">
        <f>ROUND(IF($A181&lt;=Debts!$M$9,Debts!$X$9,Debts!$Y$9)*100000,0)*1000000+ROUND(Debts!$Y$9*100000,0)</f>
        <v/>
      </c>
      <c r="BW181">
        <f>ROUND(IF($A181&lt;=Debts!$M$10,Debts!$X$10,Debts!$Y$10)*100000,0)*1000000+ROUND(Debts!$Y$10*100000,0)</f>
        <v/>
      </c>
      <c r="BX181">
        <f>ROUND(IF($A181&lt;=Debts!$M$11,Debts!$X$11,Debts!$Y$11)*100000,0)*1000000+ROUND(Debts!$Y$11*100000,0)</f>
        <v/>
      </c>
      <c r="BY181">
        <f>ROUND(IF($A181&lt;=Debts!$M$12,Debts!$X$12,Debts!$Y$12)*100000,0)*1000000+ROUND(Debts!$Y$12*100000,0)</f>
        <v/>
      </c>
      <c r="BZ181">
        <f>ROUND(IF($A181&lt;=Debts!$M$13,Debts!$X$13,Debts!$Y$13)*100000,0)*1000000+ROUND(Debts!$Y$13*100000,0)</f>
        <v/>
      </c>
      <c r="CA181">
        <f>ROUND(IF($A181&lt;=Debts!$M$14,Debts!$X$14,Debts!$Y$14)*100000,0)*1000000+ROUND(Debts!$Y$14*100000,0)</f>
        <v/>
      </c>
      <c r="CB181">
        <f>ROUND(IF($A181&lt;=Debts!$M$15,Debts!$X$15,Debts!$Y$15)*100000,0)*1000000+ROUND(Debts!$Y$15*100000,0)</f>
        <v/>
      </c>
      <c r="CC181">
        <f>ROUND(IF($A181&lt;=Debts!$M$16,Debts!$X$16,Debts!$Y$16)*100000,0)*1000000+ROUND(Debts!$Y$16*100000,0)</f>
        <v/>
      </c>
      <c r="CD181">
        <f>IF(OR(AH181&lt;=0,Debts!$AC$5=0,$A181&gt;Debts!$M$5),0,MIN(AH181,MAX(0,ROUNDUP(IF(Debts!$X$5=0,(BF180+J181)/(Debts!$M$5-$A181+1),BF180*(Debts!$X$5/12)/(1-(1+Debts!$X$5/12)^(-(Debts!$M$5-$A181+1)))),2)-V181)))</f>
        <v/>
      </c>
      <c r="CE181">
        <f>IF(OR(AI181&lt;=0,Debts!$AC$6=0,$A181&gt;Debts!$M$6),0,MIN(AI181,MAX(0,ROUNDUP(IF(Debts!$X$6=0,(BG180+K181)/(Debts!$M$6-$A181+1),BG180*(Debts!$X$6/12)/(1-(1+Debts!$X$6/12)^(-(Debts!$M$6-$A181+1)))),2)-W181)))</f>
        <v/>
      </c>
      <c r="CF181">
        <f>IF(OR(AJ181&lt;=0,Debts!$AC$7=0,$A181&gt;Debts!$M$7),0,MIN(AJ181,MAX(0,ROUNDUP(IF(Debts!$X$7=0,(BH180+L181)/(Debts!$M$7-$A181+1),BH180*(Debts!$X$7/12)/(1-(1+Debts!$X$7/12)^(-(Debts!$M$7-$A181+1)))),2)-X181)))</f>
        <v/>
      </c>
      <c r="CG181">
        <f>IF(OR(AK181&lt;=0,Debts!$AC$8=0,$A181&gt;Debts!$M$8),0,MIN(AK181,MAX(0,ROUNDUP(IF(Debts!$X$8=0,(BI180+M181)/(Debts!$M$8-$A181+1),BI180*(Debts!$X$8/12)/(1-(1+Debts!$X$8/12)^(-(Debts!$M$8-$A181+1)))),2)-Y181)))</f>
        <v/>
      </c>
      <c r="CH181">
        <f>IF(OR(AL181&lt;=0,Debts!$AC$9=0,$A181&gt;Debts!$M$9),0,MIN(AL181,MAX(0,ROUNDUP(IF(Debts!$X$9=0,(BJ180+N181)/(Debts!$M$9-$A181+1),BJ180*(Debts!$X$9/12)/(1-(1+Debts!$X$9/12)^(-(Debts!$M$9-$A181+1)))),2)-Z181)))</f>
        <v/>
      </c>
      <c r="CI181">
        <f>IF(OR(AM181&lt;=0,Debts!$AC$10=0,$A181&gt;Debts!$M$10),0,MIN(AM181,MAX(0,ROUNDUP(IF(Debts!$X$10=0,(BK180+O181)/(Debts!$M$10-$A181+1),BK180*(Debts!$X$10/12)/(1-(1+Debts!$X$10/12)^(-(Debts!$M$10-$A181+1)))),2)-AA181)))</f>
        <v/>
      </c>
      <c r="CJ181">
        <f>IF(OR(AN181&lt;=0,Debts!$AC$11=0,$A181&gt;Debts!$M$11),0,MIN(AN181,MAX(0,ROUNDUP(IF(Debts!$X$11=0,(BL180+P181)/(Debts!$M$11-$A181+1),BL180*(Debts!$X$11/12)/(1-(1+Debts!$X$11/12)^(-(Debts!$M$11-$A181+1)))),2)-AB181)))</f>
        <v/>
      </c>
      <c r="CK181">
        <f>IF(OR(AO181&lt;=0,Debts!$AC$12=0,$A181&gt;Debts!$M$12),0,MIN(AO181,MAX(0,ROUNDUP(IF(Debts!$X$12=0,(BM180+Q181)/(Debts!$M$12-$A181+1),BM180*(Debts!$X$12/12)/(1-(1+Debts!$X$12/12)^(-(Debts!$M$12-$A181+1)))),2)-AC181)))</f>
        <v/>
      </c>
      <c r="CL181">
        <f>IF(OR(AP181&lt;=0,Debts!$AC$13=0,$A181&gt;Debts!$M$13),0,MIN(AP181,MAX(0,ROUNDUP(IF(Debts!$X$13=0,(BN180+R181)/(Debts!$M$13-$A181+1),BN180*(Debts!$X$13/12)/(1-(1+Debts!$X$13/12)^(-(Debts!$M$13-$A181+1)))),2)-AD181)))</f>
        <v/>
      </c>
      <c r="CM181">
        <f>IF(OR(AQ181&lt;=0,Debts!$AC$14=0,$A181&gt;Debts!$M$14),0,MIN(AQ181,MAX(0,ROUNDUP(IF(Debts!$X$14=0,(BO180+S181)/(Debts!$M$14-$A181+1),BO180*(Debts!$X$14/12)/(1-(1+Debts!$X$14/12)^(-(Debts!$M$14-$A181+1)))),2)-AE181)))</f>
        <v/>
      </c>
      <c r="CN181">
        <f>IF(OR(AR181&lt;=0,Debts!$AC$15=0,$A181&gt;Debts!$M$15),0,MIN(AR181,MAX(0,ROUNDUP(IF(Debts!$X$15=0,(BP180+T181)/(Debts!$M$15-$A181+1),BP180*(Debts!$X$15/12)/(1-(1+Debts!$X$15/12)^(-(Debts!$M$15-$A181+1)))),2)-AF181)))</f>
        <v/>
      </c>
      <c r="CO181">
        <f>IF(OR(AS181&lt;=0,Debts!$AC$16=0,$A181&gt;Debts!$M$16),0,MIN(AS181,MAX(0,ROUNDUP(IF(Debts!$X$16=0,(BQ180+U181)/(Debts!$M$16-$A181+1),BQ180*(Debts!$X$16/12)/(1-(1+Debts!$X$16/12)^(-(Debts!$M$16-$A181+1)))),2)-AG181)))</f>
        <v/>
      </c>
      <c r="CP181">
        <f>IF(CD181&lt;=0,0,ROUND(MIN(CD181,MAX(0,$F181-SUMPRODUCT(($AT$3:$BE$3&lt;AT$3)*$CD181:$CO181))),2))</f>
        <v/>
      </c>
      <c r="CQ181">
        <f>IF(CE181&lt;=0,0,ROUND(MIN(CE181,MAX(0,$F181-SUMPRODUCT(($AT$3:$BE$3&lt;AU$3)*$CD181:$CO181))),2))</f>
        <v/>
      </c>
      <c r="CR181">
        <f>IF(CF181&lt;=0,0,ROUND(MIN(CF181,MAX(0,$F181-SUMPRODUCT(($AT$3:$BE$3&lt;AV$3)*$CD181:$CO181))),2))</f>
        <v/>
      </c>
      <c r="CS181">
        <f>IF(CG181&lt;=0,0,ROUND(MIN(CG181,MAX(0,$F181-SUMPRODUCT(($AT$3:$BE$3&lt;AW$3)*$CD181:$CO181))),2))</f>
        <v/>
      </c>
      <c r="CT181">
        <f>IF(CH181&lt;=0,0,ROUND(MIN(CH181,MAX(0,$F181-SUMPRODUCT(($AT$3:$BE$3&lt;AX$3)*$CD181:$CO181))),2))</f>
        <v/>
      </c>
      <c r="CU181">
        <f>IF(CI181&lt;=0,0,ROUND(MIN(CI181,MAX(0,$F181-SUMPRODUCT(($AT$3:$BE$3&lt;AY$3)*$CD181:$CO181))),2))</f>
        <v/>
      </c>
      <c r="CV181">
        <f>IF(CJ181&lt;=0,0,ROUND(MIN(CJ181,MAX(0,$F181-SUMPRODUCT(($AT$3:$BE$3&lt;AZ$3)*$CD181:$CO181))),2))</f>
        <v/>
      </c>
      <c r="CW181">
        <f>IF(CK181&lt;=0,0,ROUND(MIN(CK181,MAX(0,$F181-SUMPRODUCT(($AT$3:$BE$3&lt;BA$3)*$CD181:$CO181))),2))</f>
        <v/>
      </c>
      <c r="CX181">
        <f>IF(CL181&lt;=0,0,ROUND(MIN(CL181,MAX(0,$F181-SUMPRODUCT(($AT$3:$BE$3&lt;BB$3)*$CD181:$CO181))),2))</f>
        <v/>
      </c>
      <c r="CY181">
        <f>IF(CM181&lt;=0,0,ROUND(MIN(CM181,MAX(0,$F181-SUMPRODUCT(($AT$3:$BE$3&lt;BC$3)*$CD181:$CO181))),2))</f>
        <v/>
      </c>
      <c r="CZ181">
        <f>IF(CN181&lt;=0,0,ROUND(MIN(CN181,MAX(0,$F181-SUMPRODUCT(($AT$3:$BE$3&lt;BD$3)*$CD181:$CO181))),2))</f>
        <v/>
      </c>
      <c r="DA181">
        <f>IF(CO181&lt;=0,0,ROUND(MIN(CO181,MAX(0,$F181-SUMPRODUCT(($AT$3:$BE$3&lt;BE$3)*$CD181:$CO181))),2))</f>
        <v/>
      </c>
      <c r="DB181">
        <f>ROUND(AH181-CP181,2)</f>
        <v/>
      </c>
      <c r="DC181">
        <f>ROUND(AI181-CQ181,2)</f>
        <v/>
      </c>
      <c r="DD181">
        <f>ROUND(AJ181-CR181,2)</f>
        <v/>
      </c>
      <c r="DE181">
        <f>ROUND(AK181-CS181,2)</f>
        <v/>
      </c>
      <c r="DF181">
        <f>ROUND(AL181-CT181,2)</f>
        <v/>
      </c>
      <c r="DG181">
        <f>ROUND(AM181-CU181,2)</f>
        <v/>
      </c>
      <c r="DH181">
        <f>ROUND(AN181-CV181,2)</f>
        <v/>
      </c>
      <c r="DI181">
        <f>ROUND(AO181-CW181,2)</f>
        <v/>
      </c>
      <c r="DJ181">
        <f>ROUND(AP181-CX181,2)</f>
        <v/>
      </c>
      <c r="DK181">
        <f>ROUND(AQ181-CY181,2)</f>
        <v/>
      </c>
      <c r="DL181">
        <f>ROUND(AR181-CZ181,2)</f>
        <v/>
      </c>
      <c r="DM181">
        <f>ROUND(AS181-DA181,2)</f>
        <v/>
      </c>
      <c r="DN181">
        <f>MAX(0,ROUND($F181-SUM(CP181:DA181),2))</f>
        <v/>
      </c>
    </row>
    <row r="182">
      <c r="A182" t="n">
        <v>177</v>
      </c>
      <c r="B182" s="29">
        <f>Months!B182</f>
        <v/>
      </c>
      <c r="C182">
        <f>Months!C182</f>
        <v/>
      </c>
      <c r="D182">
        <f>Months!D182</f>
        <v/>
      </c>
      <c r="E182">
        <f>SUM(V182:AG182)</f>
        <v/>
      </c>
      <c r="F182">
        <f>MAX(0,ROUND(C182+D182-E182,2))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f>IF(AH182&lt;=0,0,ROUND(CP182+MIN(DB182,MAX(0,$DN182-SUMPRODUCT((($BR182:$CC182&gt;BR182)+($BR182:$CC182=BR182)*($AT$2:$BE$2&lt;AT$2))*$DB182:$DM182))),2))</f>
        <v/>
      </c>
      <c r="AU182">
        <f>IF(AI182&lt;=0,0,ROUND(CQ182+MIN(DC182,MAX(0,$DN182-SUMPRODUCT((($BR182:$CC182&gt;BS182)+($BR182:$CC182=BS182)*($AT$2:$BE$2&lt;AU$2))*$DB182:$DM182))),2))</f>
        <v/>
      </c>
      <c r="AV182">
        <f>IF(AJ182&lt;=0,0,ROUND(CR182+MIN(DD182,MAX(0,$DN182-SUMPRODUCT((($BR182:$CC182&gt;BT182)+($BR182:$CC182=BT182)*($AT$2:$BE$2&lt;AV$2))*$DB182:$DM182))),2))</f>
        <v/>
      </c>
      <c r="AW182">
        <f>IF(AK182&lt;=0,0,ROUND(CS182+MIN(DE182,MAX(0,$DN182-SUMPRODUCT((($BR182:$CC182&gt;BU182)+($BR182:$CC182=BU182)*($AT$2:$BE$2&lt;AW$2))*$DB182:$DM182))),2))</f>
        <v/>
      </c>
      <c r="AX182">
        <f>IF(AL182&lt;=0,0,ROUND(CT182+MIN(DF182,MAX(0,$DN182-SUMPRODUCT((($BR182:$CC182&gt;BV182)+($BR182:$CC182=BV182)*($AT$2:$BE$2&lt;AX$2))*$DB182:$DM182))),2))</f>
        <v/>
      </c>
      <c r="AY182">
        <f>IF(AM182&lt;=0,0,ROUND(CU182+MIN(DG182,MAX(0,$DN182-SUMPRODUCT((($BR182:$CC182&gt;BW182)+($BR182:$CC182=BW182)*($AT$2:$BE$2&lt;AY$2))*$DB182:$DM182))),2))</f>
        <v/>
      </c>
      <c r="AZ182">
        <f>IF(AN182&lt;=0,0,ROUND(CV182+MIN(DH182,MAX(0,$DN182-SUMPRODUCT((($BR182:$CC182&gt;BX182)+($BR182:$CC182=BX182)*($AT$2:$BE$2&lt;AZ$2))*$DB182:$DM182))),2))</f>
        <v/>
      </c>
      <c r="BA182">
        <f>IF(AO182&lt;=0,0,ROUND(CW182+MIN(DI182,MAX(0,$DN182-SUMPRODUCT((($BR182:$CC182&gt;BY182)+($BR182:$CC182=BY182)*($AT$2:$BE$2&lt;BA$2))*$DB182:$DM182))),2))</f>
        <v/>
      </c>
      <c r="BB182">
        <f>IF(AP182&lt;=0,0,ROUND(CX182+MIN(DJ182,MAX(0,$DN182-SUMPRODUCT((($BR182:$CC182&gt;BZ182)+($BR182:$CC182=BZ182)*($AT$2:$BE$2&lt;BB$2))*$DB182:$DM182))),2))</f>
        <v/>
      </c>
      <c r="BC182">
        <f>IF(AQ182&lt;=0,0,ROUND(CY182+MIN(DK182,MAX(0,$DN182-SUMPRODUCT((($BR182:$CC182&gt;CA182)+($BR182:$CC182=CA182)*($AT$2:$BE$2&lt;BC$2))*$DB182:$DM182))),2))</f>
        <v/>
      </c>
      <c r="BD182">
        <f>IF(AR182&lt;=0,0,ROUND(CZ182+MIN(DL182,MAX(0,$DN182-SUMPRODUCT((($BR182:$CC182&gt;CB182)+($BR182:$CC182=CB182)*($AT$2:$BE$2&lt;BD$2))*$DB182:$DM182))),2))</f>
        <v/>
      </c>
      <c r="BE182">
        <f>IF(AS182&lt;=0,0,ROUND(DA182+MIN(DM182,MAX(0,$DN182-SUMPRODUCT((($BR182:$CC182&gt;CC182)+($BR182:$CC182=CC182)*($AT$2:$BE$2&lt;BE$2))*$DB182:$DM182))),2))</f>
        <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c r="BR182">
        <f>ROUND(IF($A182&lt;=Debts!$M$5,Debts!$X$5,Debts!$Y$5)*100000,0)*1000000+ROUND(Debts!$Y$5*100000,0)</f>
        <v/>
      </c>
      <c r="BS182">
        <f>ROUND(IF($A182&lt;=Debts!$M$6,Debts!$X$6,Debts!$Y$6)*100000,0)*1000000+ROUND(Debts!$Y$6*100000,0)</f>
        <v/>
      </c>
      <c r="BT182">
        <f>ROUND(IF($A182&lt;=Debts!$M$7,Debts!$X$7,Debts!$Y$7)*100000,0)*1000000+ROUND(Debts!$Y$7*100000,0)</f>
        <v/>
      </c>
      <c r="BU182">
        <f>ROUND(IF($A182&lt;=Debts!$M$8,Debts!$X$8,Debts!$Y$8)*100000,0)*1000000+ROUND(Debts!$Y$8*100000,0)</f>
        <v/>
      </c>
      <c r="BV182">
        <f>ROUND(IF($A182&lt;=Debts!$M$9,Debts!$X$9,Debts!$Y$9)*100000,0)*1000000+ROUND(Debts!$Y$9*100000,0)</f>
        <v/>
      </c>
      <c r="BW182">
        <f>ROUND(IF($A182&lt;=Debts!$M$10,Debts!$X$10,Debts!$Y$10)*100000,0)*1000000+ROUND(Debts!$Y$10*100000,0)</f>
        <v/>
      </c>
      <c r="BX182">
        <f>ROUND(IF($A182&lt;=Debts!$M$11,Debts!$X$11,Debts!$Y$11)*100000,0)*1000000+ROUND(Debts!$Y$11*100000,0)</f>
        <v/>
      </c>
      <c r="BY182">
        <f>ROUND(IF($A182&lt;=Debts!$M$12,Debts!$X$12,Debts!$Y$12)*100000,0)*1000000+ROUND(Debts!$Y$12*100000,0)</f>
        <v/>
      </c>
      <c r="BZ182">
        <f>ROUND(IF($A182&lt;=Debts!$M$13,Debts!$X$13,Debts!$Y$13)*100000,0)*1000000+ROUND(Debts!$Y$13*100000,0)</f>
        <v/>
      </c>
      <c r="CA182">
        <f>ROUND(IF($A182&lt;=Debts!$M$14,Debts!$X$14,Debts!$Y$14)*100000,0)*1000000+ROUND(Debts!$Y$14*100000,0)</f>
        <v/>
      </c>
      <c r="CB182">
        <f>ROUND(IF($A182&lt;=Debts!$M$15,Debts!$X$15,Debts!$Y$15)*100000,0)*1000000+ROUND(Debts!$Y$15*100000,0)</f>
        <v/>
      </c>
      <c r="CC182">
        <f>ROUND(IF($A182&lt;=Debts!$M$16,Debts!$X$16,Debts!$Y$16)*100000,0)*1000000+ROUND(Debts!$Y$16*100000,0)</f>
        <v/>
      </c>
      <c r="CD182">
        <f>IF(OR(AH182&lt;=0,Debts!$AC$5=0,$A182&gt;Debts!$M$5),0,MIN(AH182,MAX(0,ROUNDUP(IF(Debts!$X$5=0,(BF181+J182)/(Debts!$M$5-$A182+1),BF181*(Debts!$X$5/12)/(1-(1+Debts!$X$5/12)^(-(Debts!$M$5-$A182+1)))),2)-V182)))</f>
        <v/>
      </c>
      <c r="CE182">
        <f>IF(OR(AI182&lt;=0,Debts!$AC$6=0,$A182&gt;Debts!$M$6),0,MIN(AI182,MAX(0,ROUNDUP(IF(Debts!$X$6=0,(BG181+K182)/(Debts!$M$6-$A182+1),BG181*(Debts!$X$6/12)/(1-(1+Debts!$X$6/12)^(-(Debts!$M$6-$A182+1)))),2)-W182)))</f>
        <v/>
      </c>
      <c r="CF182">
        <f>IF(OR(AJ182&lt;=0,Debts!$AC$7=0,$A182&gt;Debts!$M$7),0,MIN(AJ182,MAX(0,ROUNDUP(IF(Debts!$X$7=0,(BH181+L182)/(Debts!$M$7-$A182+1),BH181*(Debts!$X$7/12)/(1-(1+Debts!$X$7/12)^(-(Debts!$M$7-$A182+1)))),2)-X182)))</f>
        <v/>
      </c>
      <c r="CG182">
        <f>IF(OR(AK182&lt;=0,Debts!$AC$8=0,$A182&gt;Debts!$M$8),0,MIN(AK182,MAX(0,ROUNDUP(IF(Debts!$X$8=0,(BI181+M182)/(Debts!$M$8-$A182+1),BI181*(Debts!$X$8/12)/(1-(1+Debts!$X$8/12)^(-(Debts!$M$8-$A182+1)))),2)-Y182)))</f>
        <v/>
      </c>
      <c r="CH182">
        <f>IF(OR(AL182&lt;=0,Debts!$AC$9=0,$A182&gt;Debts!$M$9),0,MIN(AL182,MAX(0,ROUNDUP(IF(Debts!$X$9=0,(BJ181+N182)/(Debts!$M$9-$A182+1),BJ181*(Debts!$X$9/12)/(1-(1+Debts!$X$9/12)^(-(Debts!$M$9-$A182+1)))),2)-Z182)))</f>
        <v/>
      </c>
      <c r="CI182">
        <f>IF(OR(AM182&lt;=0,Debts!$AC$10=0,$A182&gt;Debts!$M$10),0,MIN(AM182,MAX(0,ROUNDUP(IF(Debts!$X$10=0,(BK181+O182)/(Debts!$M$10-$A182+1),BK181*(Debts!$X$10/12)/(1-(1+Debts!$X$10/12)^(-(Debts!$M$10-$A182+1)))),2)-AA182)))</f>
        <v/>
      </c>
      <c r="CJ182">
        <f>IF(OR(AN182&lt;=0,Debts!$AC$11=0,$A182&gt;Debts!$M$11),0,MIN(AN182,MAX(0,ROUNDUP(IF(Debts!$X$11=0,(BL181+P182)/(Debts!$M$11-$A182+1),BL181*(Debts!$X$11/12)/(1-(1+Debts!$X$11/12)^(-(Debts!$M$11-$A182+1)))),2)-AB182)))</f>
        <v/>
      </c>
      <c r="CK182">
        <f>IF(OR(AO182&lt;=0,Debts!$AC$12=0,$A182&gt;Debts!$M$12),0,MIN(AO182,MAX(0,ROUNDUP(IF(Debts!$X$12=0,(BM181+Q182)/(Debts!$M$12-$A182+1),BM181*(Debts!$X$12/12)/(1-(1+Debts!$X$12/12)^(-(Debts!$M$12-$A182+1)))),2)-AC182)))</f>
        <v/>
      </c>
      <c r="CL182">
        <f>IF(OR(AP182&lt;=0,Debts!$AC$13=0,$A182&gt;Debts!$M$13),0,MIN(AP182,MAX(0,ROUNDUP(IF(Debts!$X$13=0,(BN181+R182)/(Debts!$M$13-$A182+1),BN181*(Debts!$X$13/12)/(1-(1+Debts!$X$13/12)^(-(Debts!$M$13-$A182+1)))),2)-AD182)))</f>
        <v/>
      </c>
      <c r="CM182">
        <f>IF(OR(AQ182&lt;=0,Debts!$AC$14=0,$A182&gt;Debts!$M$14),0,MIN(AQ182,MAX(0,ROUNDUP(IF(Debts!$X$14=0,(BO181+S182)/(Debts!$M$14-$A182+1),BO181*(Debts!$X$14/12)/(1-(1+Debts!$X$14/12)^(-(Debts!$M$14-$A182+1)))),2)-AE182)))</f>
        <v/>
      </c>
      <c r="CN182">
        <f>IF(OR(AR182&lt;=0,Debts!$AC$15=0,$A182&gt;Debts!$M$15),0,MIN(AR182,MAX(0,ROUNDUP(IF(Debts!$X$15=0,(BP181+T182)/(Debts!$M$15-$A182+1),BP181*(Debts!$X$15/12)/(1-(1+Debts!$X$15/12)^(-(Debts!$M$15-$A182+1)))),2)-AF182)))</f>
        <v/>
      </c>
      <c r="CO182">
        <f>IF(OR(AS182&lt;=0,Debts!$AC$16=0,$A182&gt;Debts!$M$16),0,MIN(AS182,MAX(0,ROUNDUP(IF(Debts!$X$16=0,(BQ181+U182)/(Debts!$M$16-$A182+1),BQ181*(Debts!$X$16/12)/(1-(1+Debts!$X$16/12)^(-(Debts!$M$16-$A182+1)))),2)-AG182)))</f>
        <v/>
      </c>
      <c r="CP182">
        <f>IF(CD182&lt;=0,0,ROUND(MIN(CD182,MAX(0,$F182-SUMPRODUCT(($AT$3:$BE$3&lt;AT$3)*$CD182:$CO182))),2))</f>
        <v/>
      </c>
      <c r="CQ182">
        <f>IF(CE182&lt;=0,0,ROUND(MIN(CE182,MAX(0,$F182-SUMPRODUCT(($AT$3:$BE$3&lt;AU$3)*$CD182:$CO182))),2))</f>
        <v/>
      </c>
      <c r="CR182">
        <f>IF(CF182&lt;=0,0,ROUND(MIN(CF182,MAX(0,$F182-SUMPRODUCT(($AT$3:$BE$3&lt;AV$3)*$CD182:$CO182))),2))</f>
        <v/>
      </c>
      <c r="CS182">
        <f>IF(CG182&lt;=0,0,ROUND(MIN(CG182,MAX(0,$F182-SUMPRODUCT(($AT$3:$BE$3&lt;AW$3)*$CD182:$CO182))),2))</f>
        <v/>
      </c>
      <c r="CT182">
        <f>IF(CH182&lt;=0,0,ROUND(MIN(CH182,MAX(0,$F182-SUMPRODUCT(($AT$3:$BE$3&lt;AX$3)*$CD182:$CO182))),2))</f>
        <v/>
      </c>
      <c r="CU182">
        <f>IF(CI182&lt;=0,0,ROUND(MIN(CI182,MAX(0,$F182-SUMPRODUCT(($AT$3:$BE$3&lt;AY$3)*$CD182:$CO182))),2))</f>
        <v/>
      </c>
      <c r="CV182">
        <f>IF(CJ182&lt;=0,0,ROUND(MIN(CJ182,MAX(0,$F182-SUMPRODUCT(($AT$3:$BE$3&lt;AZ$3)*$CD182:$CO182))),2))</f>
        <v/>
      </c>
      <c r="CW182">
        <f>IF(CK182&lt;=0,0,ROUND(MIN(CK182,MAX(0,$F182-SUMPRODUCT(($AT$3:$BE$3&lt;BA$3)*$CD182:$CO182))),2))</f>
        <v/>
      </c>
      <c r="CX182">
        <f>IF(CL182&lt;=0,0,ROUND(MIN(CL182,MAX(0,$F182-SUMPRODUCT(($AT$3:$BE$3&lt;BB$3)*$CD182:$CO182))),2))</f>
        <v/>
      </c>
      <c r="CY182">
        <f>IF(CM182&lt;=0,0,ROUND(MIN(CM182,MAX(0,$F182-SUMPRODUCT(($AT$3:$BE$3&lt;BC$3)*$CD182:$CO182))),2))</f>
        <v/>
      </c>
      <c r="CZ182">
        <f>IF(CN182&lt;=0,0,ROUND(MIN(CN182,MAX(0,$F182-SUMPRODUCT(($AT$3:$BE$3&lt;BD$3)*$CD182:$CO182))),2))</f>
        <v/>
      </c>
      <c r="DA182">
        <f>IF(CO182&lt;=0,0,ROUND(MIN(CO182,MAX(0,$F182-SUMPRODUCT(($AT$3:$BE$3&lt;BE$3)*$CD182:$CO182))),2))</f>
        <v/>
      </c>
      <c r="DB182">
        <f>ROUND(AH182-CP182,2)</f>
        <v/>
      </c>
      <c r="DC182">
        <f>ROUND(AI182-CQ182,2)</f>
        <v/>
      </c>
      <c r="DD182">
        <f>ROUND(AJ182-CR182,2)</f>
        <v/>
      </c>
      <c r="DE182">
        <f>ROUND(AK182-CS182,2)</f>
        <v/>
      </c>
      <c r="DF182">
        <f>ROUND(AL182-CT182,2)</f>
        <v/>
      </c>
      <c r="DG182">
        <f>ROUND(AM182-CU182,2)</f>
        <v/>
      </c>
      <c r="DH182">
        <f>ROUND(AN182-CV182,2)</f>
        <v/>
      </c>
      <c r="DI182">
        <f>ROUND(AO182-CW182,2)</f>
        <v/>
      </c>
      <c r="DJ182">
        <f>ROUND(AP182-CX182,2)</f>
        <v/>
      </c>
      <c r="DK182">
        <f>ROUND(AQ182-CY182,2)</f>
        <v/>
      </c>
      <c r="DL182">
        <f>ROUND(AR182-CZ182,2)</f>
        <v/>
      </c>
      <c r="DM182">
        <f>ROUND(AS182-DA182,2)</f>
        <v/>
      </c>
      <c r="DN182">
        <f>MAX(0,ROUND($F182-SUM(CP182:DA182),2))</f>
        <v/>
      </c>
    </row>
    <row r="183">
      <c r="A183" t="n">
        <v>178</v>
      </c>
      <c r="B183" s="29">
        <f>Months!B183</f>
        <v/>
      </c>
      <c r="C183">
        <f>Months!C183</f>
        <v/>
      </c>
      <c r="D183">
        <f>Months!D183</f>
        <v/>
      </c>
      <c r="E183">
        <f>SUM(V183:AG183)</f>
        <v/>
      </c>
      <c r="F183">
        <f>MAX(0,ROUND(C183+D183-E183,2))</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f>IF(AH183&lt;=0,0,ROUND(CP183+MIN(DB183,MAX(0,$DN183-SUMPRODUCT((($BR183:$CC183&gt;BR183)+($BR183:$CC183=BR183)*($AT$2:$BE$2&lt;AT$2))*$DB183:$DM183))),2))</f>
        <v/>
      </c>
      <c r="AU183">
        <f>IF(AI183&lt;=0,0,ROUND(CQ183+MIN(DC183,MAX(0,$DN183-SUMPRODUCT((($BR183:$CC183&gt;BS183)+($BR183:$CC183=BS183)*($AT$2:$BE$2&lt;AU$2))*$DB183:$DM183))),2))</f>
        <v/>
      </c>
      <c r="AV183">
        <f>IF(AJ183&lt;=0,0,ROUND(CR183+MIN(DD183,MAX(0,$DN183-SUMPRODUCT((($BR183:$CC183&gt;BT183)+($BR183:$CC183=BT183)*($AT$2:$BE$2&lt;AV$2))*$DB183:$DM183))),2))</f>
        <v/>
      </c>
      <c r="AW183">
        <f>IF(AK183&lt;=0,0,ROUND(CS183+MIN(DE183,MAX(0,$DN183-SUMPRODUCT((($BR183:$CC183&gt;BU183)+($BR183:$CC183=BU183)*($AT$2:$BE$2&lt;AW$2))*$DB183:$DM183))),2))</f>
        <v/>
      </c>
      <c r="AX183">
        <f>IF(AL183&lt;=0,0,ROUND(CT183+MIN(DF183,MAX(0,$DN183-SUMPRODUCT((($BR183:$CC183&gt;BV183)+($BR183:$CC183=BV183)*($AT$2:$BE$2&lt;AX$2))*$DB183:$DM183))),2))</f>
        <v/>
      </c>
      <c r="AY183">
        <f>IF(AM183&lt;=0,0,ROUND(CU183+MIN(DG183,MAX(0,$DN183-SUMPRODUCT((($BR183:$CC183&gt;BW183)+($BR183:$CC183=BW183)*($AT$2:$BE$2&lt;AY$2))*$DB183:$DM183))),2))</f>
        <v/>
      </c>
      <c r="AZ183">
        <f>IF(AN183&lt;=0,0,ROUND(CV183+MIN(DH183,MAX(0,$DN183-SUMPRODUCT((($BR183:$CC183&gt;BX183)+($BR183:$CC183=BX183)*($AT$2:$BE$2&lt;AZ$2))*$DB183:$DM183))),2))</f>
        <v/>
      </c>
      <c r="BA183">
        <f>IF(AO183&lt;=0,0,ROUND(CW183+MIN(DI183,MAX(0,$DN183-SUMPRODUCT((($BR183:$CC183&gt;BY183)+($BR183:$CC183=BY183)*($AT$2:$BE$2&lt;BA$2))*$DB183:$DM183))),2))</f>
        <v/>
      </c>
      <c r="BB183">
        <f>IF(AP183&lt;=0,0,ROUND(CX183+MIN(DJ183,MAX(0,$DN183-SUMPRODUCT((($BR183:$CC183&gt;BZ183)+($BR183:$CC183=BZ183)*($AT$2:$BE$2&lt;BB$2))*$DB183:$DM183))),2))</f>
        <v/>
      </c>
      <c r="BC183">
        <f>IF(AQ183&lt;=0,0,ROUND(CY183+MIN(DK183,MAX(0,$DN183-SUMPRODUCT((($BR183:$CC183&gt;CA183)+($BR183:$CC183=CA183)*($AT$2:$BE$2&lt;BC$2))*$DB183:$DM183))),2))</f>
        <v/>
      </c>
      <c r="BD183">
        <f>IF(AR183&lt;=0,0,ROUND(CZ183+MIN(DL183,MAX(0,$DN183-SUMPRODUCT((($BR183:$CC183&gt;CB183)+($BR183:$CC183=CB183)*($AT$2:$BE$2&lt;BD$2))*$DB183:$DM183))),2))</f>
        <v/>
      </c>
      <c r="BE183">
        <f>IF(AS183&lt;=0,0,ROUND(DA183+MIN(DM183,MAX(0,$DN183-SUMPRODUCT((($BR183:$CC183&gt;CC183)+($BR183:$CC183=CC183)*($AT$2:$BE$2&lt;BE$2))*$DB183:$DM183))),2))</f>
        <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c r="BR183">
        <f>ROUND(IF($A183&lt;=Debts!$M$5,Debts!$X$5,Debts!$Y$5)*100000,0)*1000000+ROUND(Debts!$Y$5*100000,0)</f>
        <v/>
      </c>
      <c r="BS183">
        <f>ROUND(IF($A183&lt;=Debts!$M$6,Debts!$X$6,Debts!$Y$6)*100000,0)*1000000+ROUND(Debts!$Y$6*100000,0)</f>
        <v/>
      </c>
      <c r="BT183">
        <f>ROUND(IF($A183&lt;=Debts!$M$7,Debts!$X$7,Debts!$Y$7)*100000,0)*1000000+ROUND(Debts!$Y$7*100000,0)</f>
        <v/>
      </c>
      <c r="BU183">
        <f>ROUND(IF($A183&lt;=Debts!$M$8,Debts!$X$8,Debts!$Y$8)*100000,0)*1000000+ROUND(Debts!$Y$8*100000,0)</f>
        <v/>
      </c>
      <c r="BV183">
        <f>ROUND(IF($A183&lt;=Debts!$M$9,Debts!$X$9,Debts!$Y$9)*100000,0)*1000000+ROUND(Debts!$Y$9*100000,0)</f>
        <v/>
      </c>
      <c r="BW183">
        <f>ROUND(IF($A183&lt;=Debts!$M$10,Debts!$X$10,Debts!$Y$10)*100000,0)*1000000+ROUND(Debts!$Y$10*100000,0)</f>
        <v/>
      </c>
      <c r="BX183">
        <f>ROUND(IF($A183&lt;=Debts!$M$11,Debts!$X$11,Debts!$Y$11)*100000,0)*1000000+ROUND(Debts!$Y$11*100000,0)</f>
        <v/>
      </c>
      <c r="BY183">
        <f>ROUND(IF($A183&lt;=Debts!$M$12,Debts!$X$12,Debts!$Y$12)*100000,0)*1000000+ROUND(Debts!$Y$12*100000,0)</f>
        <v/>
      </c>
      <c r="BZ183">
        <f>ROUND(IF($A183&lt;=Debts!$M$13,Debts!$X$13,Debts!$Y$13)*100000,0)*1000000+ROUND(Debts!$Y$13*100000,0)</f>
        <v/>
      </c>
      <c r="CA183">
        <f>ROUND(IF($A183&lt;=Debts!$M$14,Debts!$X$14,Debts!$Y$14)*100000,0)*1000000+ROUND(Debts!$Y$14*100000,0)</f>
        <v/>
      </c>
      <c r="CB183">
        <f>ROUND(IF($A183&lt;=Debts!$M$15,Debts!$X$15,Debts!$Y$15)*100000,0)*1000000+ROUND(Debts!$Y$15*100000,0)</f>
        <v/>
      </c>
      <c r="CC183">
        <f>ROUND(IF($A183&lt;=Debts!$M$16,Debts!$X$16,Debts!$Y$16)*100000,0)*1000000+ROUND(Debts!$Y$16*100000,0)</f>
        <v/>
      </c>
      <c r="CD183">
        <f>IF(OR(AH183&lt;=0,Debts!$AC$5=0,$A183&gt;Debts!$M$5),0,MIN(AH183,MAX(0,ROUNDUP(IF(Debts!$X$5=0,(BF182+J183)/(Debts!$M$5-$A183+1),BF182*(Debts!$X$5/12)/(1-(1+Debts!$X$5/12)^(-(Debts!$M$5-$A183+1)))),2)-V183)))</f>
        <v/>
      </c>
      <c r="CE183">
        <f>IF(OR(AI183&lt;=0,Debts!$AC$6=0,$A183&gt;Debts!$M$6),0,MIN(AI183,MAX(0,ROUNDUP(IF(Debts!$X$6=0,(BG182+K183)/(Debts!$M$6-$A183+1),BG182*(Debts!$X$6/12)/(1-(1+Debts!$X$6/12)^(-(Debts!$M$6-$A183+1)))),2)-W183)))</f>
        <v/>
      </c>
      <c r="CF183">
        <f>IF(OR(AJ183&lt;=0,Debts!$AC$7=0,$A183&gt;Debts!$M$7),0,MIN(AJ183,MAX(0,ROUNDUP(IF(Debts!$X$7=0,(BH182+L183)/(Debts!$M$7-$A183+1),BH182*(Debts!$X$7/12)/(1-(1+Debts!$X$7/12)^(-(Debts!$M$7-$A183+1)))),2)-X183)))</f>
        <v/>
      </c>
      <c r="CG183">
        <f>IF(OR(AK183&lt;=0,Debts!$AC$8=0,$A183&gt;Debts!$M$8),0,MIN(AK183,MAX(0,ROUNDUP(IF(Debts!$X$8=0,(BI182+M183)/(Debts!$M$8-$A183+1),BI182*(Debts!$X$8/12)/(1-(1+Debts!$X$8/12)^(-(Debts!$M$8-$A183+1)))),2)-Y183)))</f>
        <v/>
      </c>
      <c r="CH183">
        <f>IF(OR(AL183&lt;=0,Debts!$AC$9=0,$A183&gt;Debts!$M$9),0,MIN(AL183,MAX(0,ROUNDUP(IF(Debts!$X$9=0,(BJ182+N183)/(Debts!$M$9-$A183+1),BJ182*(Debts!$X$9/12)/(1-(1+Debts!$X$9/12)^(-(Debts!$M$9-$A183+1)))),2)-Z183)))</f>
        <v/>
      </c>
      <c r="CI183">
        <f>IF(OR(AM183&lt;=0,Debts!$AC$10=0,$A183&gt;Debts!$M$10),0,MIN(AM183,MAX(0,ROUNDUP(IF(Debts!$X$10=0,(BK182+O183)/(Debts!$M$10-$A183+1),BK182*(Debts!$X$10/12)/(1-(1+Debts!$X$10/12)^(-(Debts!$M$10-$A183+1)))),2)-AA183)))</f>
        <v/>
      </c>
      <c r="CJ183">
        <f>IF(OR(AN183&lt;=0,Debts!$AC$11=0,$A183&gt;Debts!$M$11),0,MIN(AN183,MAX(0,ROUNDUP(IF(Debts!$X$11=0,(BL182+P183)/(Debts!$M$11-$A183+1),BL182*(Debts!$X$11/12)/(1-(1+Debts!$X$11/12)^(-(Debts!$M$11-$A183+1)))),2)-AB183)))</f>
        <v/>
      </c>
      <c r="CK183">
        <f>IF(OR(AO183&lt;=0,Debts!$AC$12=0,$A183&gt;Debts!$M$12),0,MIN(AO183,MAX(0,ROUNDUP(IF(Debts!$X$12=0,(BM182+Q183)/(Debts!$M$12-$A183+1),BM182*(Debts!$X$12/12)/(1-(1+Debts!$X$12/12)^(-(Debts!$M$12-$A183+1)))),2)-AC183)))</f>
        <v/>
      </c>
      <c r="CL183">
        <f>IF(OR(AP183&lt;=0,Debts!$AC$13=0,$A183&gt;Debts!$M$13),0,MIN(AP183,MAX(0,ROUNDUP(IF(Debts!$X$13=0,(BN182+R183)/(Debts!$M$13-$A183+1),BN182*(Debts!$X$13/12)/(1-(1+Debts!$X$13/12)^(-(Debts!$M$13-$A183+1)))),2)-AD183)))</f>
        <v/>
      </c>
      <c r="CM183">
        <f>IF(OR(AQ183&lt;=0,Debts!$AC$14=0,$A183&gt;Debts!$M$14),0,MIN(AQ183,MAX(0,ROUNDUP(IF(Debts!$X$14=0,(BO182+S183)/(Debts!$M$14-$A183+1),BO182*(Debts!$X$14/12)/(1-(1+Debts!$X$14/12)^(-(Debts!$M$14-$A183+1)))),2)-AE183)))</f>
        <v/>
      </c>
      <c r="CN183">
        <f>IF(OR(AR183&lt;=0,Debts!$AC$15=0,$A183&gt;Debts!$M$15),0,MIN(AR183,MAX(0,ROUNDUP(IF(Debts!$X$15=0,(BP182+T183)/(Debts!$M$15-$A183+1),BP182*(Debts!$X$15/12)/(1-(1+Debts!$X$15/12)^(-(Debts!$M$15-$A183+1)))),2)-AF183)))</f>
        <v/>
      </c>
      <c r="CO183">
        <f>IF(OR(AS183&lt;=0,Debts!$AC$16=0,$A183&gt;Debts!$M$16),0,MIN(AS183,MAX(0,ROUNDUP(IF(Debts!$X$16=0,(BQ182+U183)/(Debts!$M$16-$A183+1),BQ182*(Debts!$X$16/12)/(1-(1+Debts!$X$16/12)^(-(Debts!$M$16-$A183+1)))),2)-AG183)))</f>
        <v/>
      </c>
      <c r="CP183">
        <f>IF(CD183&lt;=0,0,ROUND(MIN(CD183,MAX(0,$F183-SUMPRODUCT(($AT$3:$BE$3&lt;AT$3)*$CD183:$CO183))),2))</f>
        <v/>
      </c>
      <c r="CQ183">
        <f>IF(CE183&lt;=0,0,ROUND(MIN(CE183,MAX(0,$F183-SUMPRODUCT(($AT$3:$BE$3&lt;AU$3)*$CD183:$CO183))),2))</f>
        <v/>
      </c>
      <c r="CR183">
        <f>IF(CF183&lt;=0,0,ROUND(MIN(CF183,MAX(0,$F183-SUMPRODUCT(($AT$3:$BE$3&lt;AV$3)*$CD183:$CO183))),2))</f>
        <v/>
      </c>
      <c r="CS183">
        <f>IF(CG183&lt;=0,0,ROUND(MIN(CG183,MAX(0,$F183-SUMPRODUCT(($AT$3:$BE$3&lt;AW$3)*$CD183:$CO183))),2))</f>
        <v/>
      </c>
      <c r="CT183">
        <f>IF(CH183&lt;=0,0,ROUND(MIN(CH183,MAX(0,$F183-SUMPRODUCT(($AT$3:$BE$3&lt;AX$3)*$CD183:$CO183))),2))</f>
        <v/>
      </c>
      <c r="CU183">
        <f>IF(CI183&lt;=0,0,ROUND(MIN(CI183,MAX(0,$F183-SUMPRODUCT(($AT$3:$BE$3&lt;AY$3)*$CD183:$CO183))),2))</f>
        <v/>
      </c>
      <c r="CV183">
        <f>IF(CJ183&lt;=0,0,ROUND(MIN(CJ183,MAX(0,$F183-SUMPRODUCT(($AT$3:$BE$3&lt;AZ$3)*$CD183:$CO183))),2))</f>
        <v/>
      </c>
      <c r="CW183">
        <f>IF(CK183&lt;=0,0,ROUND(MIN(CK183,MAX(0,$F183-SUMPRODUCT(($AT$3:$BE$3&lt;BA$3)*$CD183:$CO183))),2))</f>
        <v/>
      </c>
      <c r="CX183">
        <f>IF(CL183&lt;=0,0,ROUND(MIN(CL183,MAX(0,$F183-SUMPRODUCT(($AT$3:$BE$3&lt;BB$3)*$CD183:$CO183))),2))</f>
        <v/>
      </c>
      <c r="CY183">
        <f>IF(CM183&lt;=0,0,ROUND(MIN(CM183,MAX(0,$F183-SUMPRODUCT(($AT$3:$BE$3&lt;BC$3)*$CD183:$CO183))),2))</f>
        <v/>
      </c>
      <c r="CZ183">
        <f>IF(CN183&lt;=0,0,ROUND(MIN(CN183,MAX(0,$F183-SUMPRODUCT(($AT$3:$BE$3&lt;BD$3)*$CD183:$CO183))),2))</f>
        <v/>
      </c>
      <c r="DA183">
        <f>IF(CO183&lt;=0,0,ROUND(MIN(CO183,MAX(0,$F183-SUMPRODUCT(($AT$3:$BE$3&lt;BE$3)*$CD183:$CO183))),2))</f>
        <v/>
      </c>
      <c r="DB183">
        <f>ROUND(AH183-CP183,2)</f>
        <v/>
      </c>
      <c r="DC183">
        <f>ROUND(AI183-CQ183,2)</f>
        <v/>
      </c>
      <c r="DD183">
        <f>ROUND(AJ183-CR183,2)</f>
        <v/>
      </c>
      <c r="DE183">
        <f>ROUND(AK183-CS183,2)</f>
        <v/>
      </c>
      <c r="DF183">
        <f>ROUND(AL183-CT183,2)</f>
        <v/>
      </c>
      <c r="DG183">
        <f>ROUND(AM183-CU183,2)</f>
        <v/>
      </c>
      <c r="DH183">
        <f>ROUND(AN183-CV183,2)</f>
        <v/>
      </c>
      <c r="DI183">
        <f>ROUND(AO183-CW183,2)</f>
        <v/>
      </c>
      <c r="DJ183">
        <f>ROUND(AP183-CX183,2)</f>
        <v/>
      </c>
      <c r="DK183">
        <f>ROUND(AQ183-CY183,2)</f>
        <v/>
      </c>
      <c r="DL183">
        <f>ROUND(AR183-CZ183,2)</f>
        <v/>
      </c>
      <c r="DM183">
        <f>ROUND(AS183-DA183,2)</f>
        <v/>
      </c>
      <c r="DN183">
        <f>MAX(0,ROUND($F183-SUM(CP183:DA183),2))</f>
        <v/>
      </c>
    </row>
    <row r="184">
      <c r="A184" t="n">
        <v>179</v>
      </c>
      <c r="B184" s="29">
        <f>Months!B184</f>
        <v/>
      </c>
      <c r="C184">
        <f>Months!C184</f>
        <v/>
      </c>
      <c r="D184">
        <f>Months!D184</f>
        <v/>
      </c>
      <c r="E184">
        <f>SUM(V184:AG184)</f>
        <v/>
      </c>
      <c r="F184">
        <f>MAX(0,ROUND(C184+D184-E184,2))</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f>IF(AH184&lt;=0,0,ROUND(CP184+MIN(DB184,MAX(0,$DN184-SUMPRODUCT((($BR184:$CC184&gt;BR184)+($BR184:$CC184=BR184)*($AT$2:$BE$2&lt;AT$2))*$DB184:$DM184))),2))</f>
        <v/>
      </c>
      <c r="AU184">
        <f>IF(AI184&lt;=0,0,ROUND(CQ184+MIN(DC184,MAX(0,$DN184-SUMPRODUCT((($BR184:$CC184&gt;BS184)+($BR184:$CC184=BS184)*($AT$2:$BE$2&lt;AU$2))*$DB184:$DM184))),2))</f>
        <v/>
      </c>
      <c r="AV184">
        <f>IF(AJ184&lt;=0,0,ROUND(CR184+MIN(DD184,MAX(0,$DN184-SUMPRODUCT((($BR184:$CC184&gt;BT184)+($BR184:$CC184=BT184)*($AT$2:$BE$2&lt;AV$2))*$DB184:$DM184))),2))</f>
        <v/>
      </c>
      <c r="AW184">
        <f>IF(AK184&lt;=0,0,ROUND(CS184+MIN(DE184,MAX(0,$DN184-SUMPRODUCT((($BR184:$CC184&gt;BU184)+($BR184:$CC184=BU184)*($AT$2:$BE$2&lt;AW$2))*$DB184:$DM184))),2))</f>
        <v/>
      </c>
      <c r="AX184">
        <f>IF(AL184&lt;=0,0,ROUND(CT184+MIN(DF184,MAX(0,$DN184-SUMPRODUCT((($BR184:$CC184&gt;BV184)+($BR184:$CC184=BV184)*($AT$2:$BE$2&lt;AX$2))*$DB184:$DM184))),2))</f>
        <v/>
      </c>
      <c r="AY184">
        <f>IF(AM184&lt;=0,0,ROUND(CU184+MIN(DG184,MAX(0,$DN184-SUMPRODUCT((($BR184:$CC184&gt;BW184)+($BR184:$CC184=BW184)*($AT$2:$BE$2&lt;AY$2))*$DB184:$DM184))),2))</f>
        <v/>
      </c>
      <c r="AZ184">
        <f>IF(AN184&lt;=0,0,ROUND(CV184+MIN(DH184,MAX(0,$DN184-SUMPRODUCT((($BR184:$CC184&gt;BX184)+($BR184:$CC184=BX184)*($AT$2:$BE$2&lt;AZ$2))*$DB184:$DM184))),2))</f>
        <v/>
      </c>
      <c r="BA184">
        <f>IF(AO184&lt;=0,0,ROUND(CW184+MIN(DI184,MAX(0,$DN184-SUMPRODUCT((($BR184:$CC184&gt;BY184)+($BR184:$CC184=BY184)*($AT$2:$BE$2&lt;BA$2))*$DB184:$DM184))),2))</f>
        <v/>
      </c>
      <c r="BB184">
        <f>IF(AP184&lt;=0,0,ROUND(CX184+MIN(DJ184,MAX(0,$DN184-SUMPRODUCT((($BR184:$CC184&gt;BZ184)+($BR184:$CC184=BZ184)*($AT$2:$BE$2&lt;BB$2))*$DB184:$DM184))),2))</f>
        <v/>
      </c>
      <c r="BC184">
        <f>IF(AQ184&lt;=0,0,ROUND(CY184+MIN(DK184,MAX(0,$DN184-SUMPRODUCT((($BR184:$CC184&gt;CA184)+($BR184:$CC184=CA184)*($AT$2:$BE$2&lt;BC$2))*$DB184:$DM184))),2))</f>
        <v/>
      </c>
      <c r="BD184">
        <f>IF(AR184&lt;=0,0,ROUND(CZ184+MIN(DL184,MAX(0,$DN184-SUMPRODUCT((($BR184:$CC184&gt;CB184)+($BR184:$CC184=CB184)*($AT$2:$BE$2&lt;BD$2))*$DB184:$DM184))),2))</f>
        <v/>
      </c>
      <c r="BE184">
        <f>IF(AS184&lt;=0,0,ROUND(DA184+MIN(DM184,MAX(0,$DN184-SUMPRODUCT((($BR184:$CC184&gt;CC184)+($BR184:$CC184=CC184)*($AT$2:$BE$2&lt;BE$2))*$DB184:$DM184))),2))</f>
        <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c r="BR184">
        <f>ROUND(IF($A184&lt;=Debts!$M$5,Debts!$X$5,Debts!$Y$5)*100000,0)*1000000+ROUND(Debts!$Y$5*100000,0)</f>
        <v/>
      </c>
      <c r="BS184">
        <f>ROUND(IF($A184&lt;=Debts!$M$6,Debts!$X$6,Debts!$Y$6)*100000,0)*1000000+ROUND(Debts!$Y$6*100000,0)</f>
        <v/>
      </c>
      <c r="BT184">
        <f>ROUND(IF($A184&lt;=Debts!$M$7,Debts!$X$7,Debts!$Y$7)*100000,0)*1000000+ROUND(Debts!$Y$7*100000,0)</f>
        <v/>
      </c>
      <c r="BU184">
        <f>ROUND(IF($A184&lt;=Debts!$M$8,Debts!$X$8,Debts!$Y$8)*100000,0)*1000000+ROUND(Debts!$Y$8*100000,0)</f>
        <v/>
      </c>
      <c r="BV184">
        <f>ROUND(IF($A184&lt;=Debts!$M$9,Debts!$X$9,Debts!$Y$9)*100000,0)*1000000+ROUND(Debts!$Y$9*100000,0)</f>
        <v/>
      </c>
      <c r="BW184">
        <f>ROUND(IF($A184&lt;=Debts!$M$10,Debts!$X$10,Debts!$Y$10)*100000,0)*1000000+ROUND(Debts!$Y$10*100000,0)</f>
        <v/>
      </c>
      <c r="BX184">
        <f>ROUND(IF($A184&lt;=Debts!$M$11,Debts!$X$11,Debts!$Y$11)*100000,0)*1000000+ROUND(Debts!$Y$11*100000,0)</f>
        <v/>
      </c>
      <c r="BY184">
        <f>ROUND(IF($A184&lt;=Debts!$M$12,Debts!$X$12,Debts!$Y$12)*100000,0)*1000000+ROUND(Debts!$Y$12*100000,0)</f>
        <v/>
      </c>
      <c r="BZ184">
        <f>ROUND(IF($A184&lt;=Debts!$M$13,Debts!$X$13,Debts!$Y$13)*100000,0)*1000000+ROUND(Debts!$Y$13*100000,0)</f>
        <v/>
      </c>
      <c r="CA184">
        <f>ROUND(IF($A184&lt;=Debts!$M$14,Debts!$X$14,Debts!$Y$14)*100000,0)*1000000+ROUND(Debts!$Y$14*100000,0)</f>
        <v/>
      </c>
      <c r="CB184">
        <f>ROUND(IF($A184&lt;=Debts!$M$15,Debts!$X$15,Debts!$Y$15)*100000,0)*1000000+ROUND(Debts!$Y$15*100000,0)</f>
        <v/>
      </c>
      <c r="CC184">
        <f>ROUND(IF($A184&lt;=Debts!$M$16,Debts!$X$16,Debts!$Y$16)*100000,0)*1000000+ROUND(Debts!$Y$16*100000,0)</f>
        <v/>
      </c>
      <c r="CD184">
        <f>IF(OR(AH184&lt;=0,Debts!$AC$5=0,$A184&gt;Debts!$M$5),0,MIN(AH184,MAX(0,ROUNDUP(IF(Debts!$X$5=0,(BF183+J184)/(Debts!$M$5-$A184+1),BF183*(Debts!$X$5/12)/(1-(1+Debts!$X$5/12)^(-(Debts!$M$5-$A184+1)))),2)-V184)))</f>
        <v/>
      </c>
      <c r="CE184">
        <f>IF(OR(AI184&lt;=0,Debts!$AC$6=0,$A184&gt;Debts!$M$6),0,MIN(AI184,MAX(0,ROUNDUP(IF(Debts!$X$6=0,(BG183+K184)/(Debts!$M$6-$A184+1),BG183*(Debts!$X$6/12)/(1-(1+Debts!$X$6/12)^(-(Debts!$M$6-$A184+1)))),2)-W184)))</f>
        <v/>
      </c>
      <c r="CF184">
        <f>IF(OR(AJ184&lt;=0,Debts!$AC$7=0,$A184&gt;Debts!$M$7),0,MIN(AJ184,MAX(0,ROUNDUP(IF(Debts!$X$7=0,(BH183+L184)/(Debts!$M$7-$A184+1),BH183*(Debts!$X$7/12)/(1-(1+Debts!$X$7/12)^(-(Debts!$M$7-$A184+1)))),2)-X184)))</f>
        <v/>
      </c>
      <c r="CG184">
        <f>IF(OR(AK184&lt;=0,Debts!$AC$8=0,$A184&gt;Debts!$M$8),0,MIN(AK184,MAX(0,ROUNDUP(IF(Debts!$X$8=0,(BI183+M184)/(Debts!$M$8-$A184+1),BI183*(Debts!$X$8/12)/(1-(1+Debts!$X$8/12)^(-(Debts!$M$8-$A184+1)))),2)-Y184)))</f>
        <v/>
      </c>
      <c r="CH184">
        <f>IF(OR(AL184&lt;=0,Debts!$AC$9=0,$A184&gt;Debts!$M$9),0,MIN(AL184,MAX(0,ROUNDUP(IF(Debts!$X$9=0,(BJ183+N184)/(Debts!$M$9-$A184+1),BJ183*(Debts!$X$9/12)/(1-(1+Debts!$X$9/12)^(-(Debts!$M$9-$A184+1)))),2)-Z184)))</f>
        <v/>
      </c>
      <c r="CI184">
        <f>IF(OR(AM184&lt;=0,Debts!$AC$10=0,$A184&gt;Debts!$M$10),0,MIN(AM184,MAX(0,ROUNDUP(IF(Debts!$X$10=0,(BK183+O184)/(Debts!$M$10-$A184+1),BK183*(Debts!$X$10/12)/(1-(1+Debts!$X$10/12)^(-(Debts!$M$10-$A184+1)))),2)-AA184)))</f>
        <v/>
      </c>
      <c r="CJ184">
        <f>IF(OR(AN184&lt;=0,Debts!$AC$11=0,$A184&gt;Debts!$M$11),0,MIN(AN184,MAX(0,ROUNDUP(IF(Debts!$X$11=0,(BL183+P184)/(Debts!$M$11-$A184+1),BL183*(Debts!$X$11/12)/(1-(1+Debts!$X$11/12)^(-(Debts!$M$11-$A184+1)))),2)-AB184)))</f>
        <v/>
      </c>
      <c r="CK184">
        <f>IF(OR(AO184&lt;=0,Debts!$AC$12=0,$A184&gt;Debts!$M$12),0,MIN(AO184,MAX(0,ROUNDUP(IF(Debts!$X$12=0,(BM183+Q184)/(Debts!$M$12-$A184+1),BM183*(Debts!$X$12/12)/(1-(1+Debts!$X$12/12)^(-(Debts!$M$12-$A184+1)))),2)-AC184)))</f>
        <v/>
      </c>
      <c r="CL184">
        <f>IF(OR(AP184&lt;=0,Debts!$AC$13=0,$A184&gt;Debts!$M$13),0,MIN(AP184,MAX(0,ROUNDUP(IF(Debts!$X$13=0,(BN183+R184)/(Debts!$M$13-$A184+1),BN183*(Debts!$X$13/12)/(1-(1+Debts!$X$13/12)^(-(Debts!$M$13-$A184+1)))),2)-AD184)))</f>
        <v/>
      </c>
      <c r="CM184">
        <f>IF(OR(AQ184&lt;=0,Debts!$AC$14=0,$A184&gt;Debts!$M$14),0,MIN(AQ184,MAX(0,ROUNDUP(IF(Debts!$X$14=0,(BO183+S184)/(Debts!$M$14-$A184+1),BO183*(Debts!$X$14/12)/(1-(1+Debts!$X$14/12)^(-(Debts!$M$14-$A184+1)))),2)-AE184)))</f>
        <v/>
      </c>
      <c r="CN184">
        <f>IF(OR(AR184&lt;=0,Debts!$AC$15=0,$A184&gt;Debts!$M$15),0,MIN(AR184,MAX(0,ROUNDUP(IF(Debts!$X$15=0,(BP183+T184)/(Debts!$M$15-$A184+1),BP183*(Debts!$X$15/12)/(1-(1+Debts!$X$15/12)^(-(Debts!$M$15-$A184+1)))),2)-AF184)))</f>
        <v/>
      </c>
      <c r="CO184">
        <f>IF(OR(AS184&lt;=0,Debts!$AC$16=0,$A184&gt;Debts!$M$16),0,MIN(AS184,MAX(0,ROUNDUP(IF(Debts!$X$16=0,(BQ183+U184)/(Debts!$M$16-$A184+1),BQ183*(Debts!$X$16/12)/(1-(1+Debts!$X$16/12)^(-(Debts!$M$16-$A184+1)))),2)-AG184)))</f>
        <v/>
      </c>
      <c r="CP184">
        <f>IF(CD184&lt;=0,0,ROUND(MIN(CD184,MAX(0,$F184-SUMPRODUCT(($AT$3:$BE$3&lt;AT$3)*$CD184:$CO184))),2))</f>
        <v/>
      </c>
      <c r="CQ184">
        <f>IF(CE184&lt;=0,0,ROUND(MIN(CE184,MAX(0,$F184-SUMPRODUCT(($AT$3:$BE$3&lt;AU$3)*$CD184:$CO184))),2))</f>
        <v/>
      </c>
      <c r="CR184">
        <f>IF(CF184&lt;=0,0,ROUND(MIN(CF184,MAX(0,$F184-SUMPRODUCT(($AT$3:$BE$3&lt;AV$3)*$CD184:$CO184))),2))</f>
        <v/>
      </c>
      <c r="CS184">
        <f>IF(CG184&lt;=0,0,ROUND(MIN(CG184,MAX(0,$F184-SUMPRODUCT(($AT$3:$BE$3&lt;AW$3)*$CD184:$CO184))),2))</f>
        <v/>
      </c>
      <c r="CT184">
        <f>IF(CH184&lt;=0,0,ROUND(MIN(CH184,MAX(0,$F184-SUMPRODUCT(($AT$3:$BE$3&lt;AX$3)*$CD184:$CO184))),2))</f>
        <v/>
      </c>
      <c r="CU184">
        <f>IF(CI184&lt;=0,0,ROUND(MIN(CI184,MAX(0,$F184-SUMPRODUCT(($AT$3:$BE$3&lt;AY$3)*$CD184:$CO184))),2))</f>
        <v/>
      </c>
      <c r="CV184">
        <f>IF(CJ184&lt;=0,0,ROUND(MIN(CJ184,MAX(0,$F184-SUMPRODUCT(($AT$3:$BE$3&lt;AZ$3)*$CD184:$CO184))),2))</f>
        <v/>
      </c>
      <c r="CW184">
        <f>IF(CK184&lt;=0,0,ROUND(MIN(CK184,MAX(0,$F184-SUMPRODUCT(($AT$3:$BE$3&lt;BA$3)*$CD184:$CO184))),2))</f>
        <v/>
      </c>
      <c r="CX184">
        <f>IF(CL184&lt;=0,0,ROUND(MIN(CL184,MAX(0,$F184-SUMPRODUCT(($AT$3:$BE$3&lt;BB$3)*$CD184:$CO184))),2))</f>
        <v/>
      </c>
      <c r="CY184">
        <f>IF(CM184&lt;=0,0,ROUND(MIN(CM184,MAX(0,$F184-SUMPRODUCT(($AT$3:$BE$3&lt;BC$3)*$CD184:$CO184))),2))</f>
        <v/>
      </c>
      <c r="CZ184">
        <f>IF(CN184&lt;=0,0,ROUND(MIN(CN184,MAX(0,$F184-SUMPRODUCT(($AT$3:$BE$3&lt;BD$3)*$CD184:$CO184))),2))</f>
        <v/>
      </c>
      <c r="DA184">
        <f>IF(CO184&lt;=0,0,ROUND(MIN(CO184,MAX(0,$F184-SUMPRODUCT(($AT$3:$BE$3&lt;BE$3)*$CD184:$CO184))),2))</f>
        <v/>
      </c>
      <c r="DB184">
        <f>ROUND(AH184-CP184,2)</f>
        <v/>
      </c>
      <c r="DC184">
        <f>ROUND(AI184-CQ184,2)</f>
        <v/>
      </c>
      <c r="DD184">
        <f>ROUND(AJ184-CR184,2)</f>
        <v/>
      </c>
      <c r="DE184">
        <f>ROUND(AK184-CS184,2)</f>
        <v/>
      </c>
      <c r="DF184">
        <f>ROUND(AL184-CT184,2)</f>
        <v/>
      </c>
      <c r="DG184">
        <f>ROUND(AM184-CU184,2)</f>
        <v/>
      </c>
      <c r="DH184">
        <f>ROUND(AN184-CV184,2)</f>
        <v/>
      </c>
      <c r="DI184">
        <f>ROUND(AO184-CW184,2)</f>
        <v/>
      </c>
      <c r="DJ184">
        <f>ROUND(AP184-CX184,2)</f>
        <v/>
      </c>
      <c r="DK184">
        <f>ROUND(AQ184-CY184,2)</f>
        <v/>
      </c>
      <c r="DL184">
        <f>ROUND(AR184-CZ184,2)</f>
        <v/>
      </c>
      <c r="DM184">
        <f>ROUND(AS184-DA184,2)</f>
        <v/>
      </c>
      <c r="DN184">
        <f>MAX(0,ROUND($F184-SUM(CP184:DA184),2))</f>
        <v/>
      </c>
    </row>
    <row r="185">
      <c r="A185" t="n">
        <v>180</v>
      </c>
      <c r="B185" s="29">
        <f>Months!B185</f>
        <v/>
      </c>
      <c r="C185">
        <f>Months!C185</f>
        <v/>
      </c>
      <c r="D185">
        <f>Months!D185</f>
        <v/>
      </c>
      <c r="E185">
        <f>SUM(V185:AG185)</f>
        <v/>
      </c>
      <c r="F185">
        <f>MAX(0,ROUND(C185+D185-E185,2))</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f>IF(AH185&lt;=0,0,ROUND(CP185+MIN(DB185,MAX(0,$DN185-SUMPRODUCT((($BR185:$CC185&gt;BR185)+($BR185:$CC185=BR185)*($AT$2:$BE$2&lt;AT$2))*$DB185:$DM185))),2))</f>
        <v/>
      </c>
      <c r="AU185">
        <f>IF(AI185&lt;=0,0,ROUND(CQ185+MIN(DC185,MAX(0,$DN185-SUMPRODUCT((($BR185:$CC185&gt;BS185)+($BR185:$CC185=BS185)*($AT$2:$BE$2&lt;AU$2))*$DB185:$DM185))),2))</f>
        <v/>
      </c>
      <c r="AV185">
        <f>IF(AJ185&lt;=0,0,ROUND(CR185+MIN(DD185,MAX(0,$DN185-SUMPRODUCT((($BR185:$CC185&gt;BT185)+($BR185:$CC185=BT185)*($AT$2:$BE$2&lt;AV$2))*$DB185:$DM185))),2))</f>
        <v/>
      </c>
      <c r="AW185">
        <f>IF(AK185&lt;=0,0,ROUND(CS185+MIN(DE185,MAX(0,$DN185-SUMPRODUCT((($BR185:$CC185&gt;BU185)+($BR185:$CC185=BU185)*($AT$2:$BE$2&lt;AW$2))*$DB185:$DM185))),2))</f>
        <v/>
      </c>
      <c r="AX185">
        <f>IF(AL185&lt;=0,0,ROUND(CT185+MIN(DF185,MAX(0,$DN185-SUMPRODUCT((($BR185:$CC185&gt;BV185)+($BR185:$CC185=BV185)*($AT$2:$BE$2&lt;AX$2))*$DB185:$DM185))),2))</f>
        <v/>
      </c>
      <c r="AY185">
        <f>IF(AM185&lt;=0,0,ROUND(CU185+MIN(DG185,MAX(0,$DN185-SUMPRODUCT((($BR185:$CC185&gt;BW185)+($BR185:$CC185=BW185)*($AT$2:$BE$2&lt;AY$2))*$DB185:$DM185))),2))</f>
        <v/>
      </c>
      <c r="AZ185">
        <f>IF(AN185&lt;=0,0,ROUND(CV185+MIN(DH185,MAX(0,$DN185-SUMPRODUCT((($BR185:$CC185&gt;BX185)+($BR185:$CC185=BX185)*($AT$2:$BE$2&lt;AZ$2))*$DB185:$DM185))),2))</f>
        <v/>
      </c>
      <c r="BA185">
        <f>IF(AO185&lt;=0,0,ROUND(CW185+MIN(DI185,MAX(0,$DN185-SUMPRODUCT((($BR185:$CC185&gt;BY185)+($BR185:$CC185=BY185)*($AT$2:$BE$2&lt;BA$2))*$DB185:$DM185))),2))</f>
        <v/>
      </c>
      <c r="BB185">
        <f>IF(AP185&lt;=0,0,ROUND(CX185+MIN(DJ185,MAX(0,$DN185-SUMPRODUCT((($BR185:$CC185&gt;BZ185)+($BR185:$CC185=BZ185)*($AT$2:$BE$2&lt;BB$2))*$DB185:$DM185))),2))</f>
        <v/>
      </c>
      <c r="BC185">
        <f>IF(AQ185&lt;=0,0,ROUND(CY185+MIN(DK185,MAX(0,$DN185-SUMPRODUCT((($BR185:$CC185&gt;CA185)+($BR185:$CC185=CA185)*($AT$2:$BE$2&lt;BC$2))*$DB185:$DM185))),2))</f>
        <v/>
      </c>
      <c r="BD185">
        <f>IF(AR185&lt;=0,0,ROUND(CZ185+MIN(DL185,MAX(0,$DN185-SUMPRODUCT((($BR185:$CC185&gt;CB185)+($BR185:$CC185=CB185)*($AT$2:$BE$2&lt;BD$2))*$DB185:$DM185))),2))</f>
        <v/>
      </c>
      <c r="BE185">
        <f>IF(AS185&lt;=0,0,ROUND(DA185+MIN(DM185,MAX(0,$DN185-SUMPRODUCT((($BR185:$CC185&gt;CC185)+($BR185:$CC185=CC185)*($AT$2:$BE$2&lt;BE$2))*$DB185:$DM185))),2))</f>
        <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c r="BR185">
        <f>ROUND(IF($A185&lt;=Debts!$M$5,Debts!$X$5,Debts!$Y$5)*100000,0)*1000000+ROUND(Debts!$Y$5*100000,0)</f>
        <v/>
      </c>
      <c r="BS185">
        <f>ROUND(IF($A185&lt;=Debts!$M$6,Debts!$X$6,Debts!$Y$6)*100000,0)*1000000+ROUND(Debts!$Y$6*100000,0)</f>
        <v/>
      </c>
      <c r="BT185">
        <f>ROUND(IF($A185&lt;=Debts!$M$7,Debts!$X$7,Debts!$Y$7)*100000,0)*1000000+ROUND(Debts!$Y$7*100000,0)</f>
        <v/>
      </c>
      <c r="BU185">
        <f>ROUND(IF($A185&lt;=Debts!$M$8,Debts!$X$8,Debts!$Y$8)*100000,0)*1000000+ROUND(Debts!$Y$8*100000,0)</f>
        <v/>
      </c>
      <c r="BV185">
        <f>ROUND(IF($A185&lt;=Debts!$M$9,Debts!$X$9,Debts!$Y$9)*100000,0)*1000000+ROUND(Debts!$Y$9*100000,0)</f>
        <v/>
      </c>
      <c r="BW185">
        <f>ROUND(IF($A185&lt;=Debts!$M$10,Debts!$X$10,Debts!$Y$10)*100000,0)*1000000+ROUND(Debts!$Y$10*100000,0)</f>
        <v/>
      </c>
      <c r="BX185">
        <f>ROUND(IF($A185&lt;=Debts!$M$11,Debts!$X$11,Debts!$Y$11)*100000,0)*1000000+ROUND(Debts!$Y$11*100000,0)</f>
        <v/>
      </c>
      <c r="BY185">
        <f>ROUND(IF($A185&lt;=Debts!$M$12,Debts!$X$12,Debts!$Y$12)*100000,0)*1000000+ROUND(Debts!$Y$12*100000,0)</f>
        <v/>
      </c>
      <c r="BZ185">
        <f>ROUND(IF($A185&lt;=Debts!$M$13,Debts!$X$13,Debts!$Y$13)*100000,0)*1000000+ROUND(Debts!$Y$13*100000,0)</f>
        <v/>
      </c>
      <c r="CA185">
        <f>ROUND(IF($A185&lt;=Debts!$M$14,Debts!$X$14,Debts!$Y$14)*100000,0)*1000000+ROUND(Debts!$Y$14*100000,0)</f>
        <v/>
      </c>
      <c r="CB185">
        <f>ROUND(IF($A185&lt;=Debts!$M$15,Debts!$X$15,Debts!$Y$15)*100000,0)*1000000+ROUND(Debts!$Y$15*100000,0)</f>
        <v/>
      </c>
      <c r="CC185">
        <f>ROUND(IF($A185&lt;=Debts!$M$16,Debts!$X$16,Debts!$Y$16)*100000,0)*1000000+ROUND(Debts!$Y$16*100000,0)</f>
        <v/>
      </c>
      <c r="CD185">
        <f>IF(OR(AH185&lt;=0,Debts!$AC$5=0,$A185&gt;Debts!$M$5),0,MIN(AH185,MAX(0,ROUNDUP(IF(Debts!$X$5=0,(BF184+J185)/(Debts!$M$5-$A185+1),BF184*(Debts!$X$5/12)/(1-(1+Debts!$X$5/12)^(-(Debts!$M$5-$A185+1)))),2)-V185)))</f>
        <v/>
      </c>
      <c r="CE185">
        <f>IF(OR(AI185&lt;=0,Debts!$AC$6=0,$A185&gt;Debts!$M$6),0,MIN(AI185,MAX(0,ROUNDUP(IF(Debts!$X$6=0,(BG184+K185)/(Debts!$M$6-$A185+1),BG184*(Debts!$X$6/12)/(1-(1+Debts!$X$6/12)^(-(Debts!$M$6-$A185+1)))),2)-W185)))</f>
        <v/>
      </c>
      <c r="CF185">
        <f>IF(OR(AJ185&lt;=0,Debts!$AC$7=0,$A185&gt;Debts!$M$7),0,MIN(AJ185,MAX(0,ROUNDUP(IF(Debts!$X$7=0,(BH184+L185)/(Debts!$M$7-$A185+1),BH184*(Debts!$X$7/12)/(1-(1+Debts!$X$7/12)^(-(Debts!$M$7-$A185+1)))),2)-X185)))</f>
        <v/>
      </c>
      <c r="CG185">
        <f>IF(OR(AK185&lt;=0,Debts!$AC$8=0,$A185&gt;Debts!$M$8),0,MIN(AK185,MAX(0,ROUNDUP(IF(Debts!$X$8=0,(BI184+M185)/(Debts!$M$8-$A185+1),BI184*(Debts!$X$8/12)/(1-(1+Debts!$X$8/12)^(-(Debts!$M$8-$A185+1)))),2)-Y185)))</f>
        <v/>
      </c>
      <c r="CH185">
        <f>IF(OR(AL185&lt;=0,Debts!$AC$9=0,$A185&gt;Debts!$M$9),0,MIN(AL185,MAX(0,ROUNDUP(IF(Debts!$X$9=0,(BJ184+N185)/(Debts!$M$9-$A185+1),BJ184*(Debts!$X$9/12)/(1-(1+Debts!$X$9/12)^(-(Debts!$M$9-$A185+1)))),2)-Z185)))</f>
        <v/>
      </c>
      <c r="CI185">
        <f>IF(OR(AM185&lt;=0,Debts!$AC$10=0,$A185&gt;Debts!$M$10),0,MIN(AM185,MAX(0,ROUNDUP(IF(Debts!$X$10=0,(BK184+O185)/(Debts!$M$10-$A185+1),BK184*(Debts!$X$10/12)/(1-(1+Debts!$X$10/12)^(-(Debts!$M$10-$A185+1)))),2)-AA185)))</f>
        <v/>
      </c>
      <c r="CJ185">
        <f>IF(OR(AN185&lt;=0,Debts!$AC$11=0,$A185&gt;Debts!$M$11),0,MIN(AN185,MAX(0,ROUNDUP(IF(Debts!$X$11=0,(BL184+P185)/(Debts!$M$11-$A185+1),BL184*(Debts!$X$11/12)/(1-(1+Debts!$X$11/12)^(-(Debts!$M$11-$A185+1)))),2)-AB185)))</f>
        <v/>
      </c>
      <c r="CK185">
        <f>IF(OR(AO185&lt;=0,Debts!$AC$12=0,$A185&gt;Debts!$M$12),0,MIN(AO185,MAX(0,ROUNDUP(IF(Debts!$X$12=0,(BM184+Q185)/(Debts!$M$12-$A185+1),BM184*(Debts!$X$12/12)/(1-(1+Debts!$X$12/12)^(-(Debts!$M$12-$A185+1)))),2)-AC185)))</f>
        <v/>
      </c>
      <c r="CL185">
        <f>IF(OR(AP185&lt;=0,Debts!$AC$13=0,$A185&gt;Debts!$M$13),0,MIN(AP185,MAX(0,ROUNDUP(IF(Debts!$X$13=0,(BN184+R185)/(Debts!$M$13-$A185+1),BN184*(Debts!$X$13/12)/(1-(1+Debts!$X$13/12)^(-(Debts!$M$13-$A185+1)))),2)-AD185)))</f>
        <v/>
      </c>
      <c r="CM185">
        <f>IF(OR(AQ185&lt;=0,Debts!$AC$14=0,$A185&gt;Debts!$M$14),0,MIN(AQ185,MAX(0,ROUNDUP(IF(Debts!$X$14=0,(BO184+S185)/(Debts!$M$14-$A185+1),BO184*(Debts!$X$14/12)/(1-(1+Debts!$X$14/12)^(-(Debts!$M$14-$A185+1)))),2)-AE185)))</f>
        <v/>
      </c>
      <c r="CN185">
        <f>IF(OR(AR185&lt;=0,Debts!$AC$15=0,$A185&gt;Debts!$M$15),0,MIN(AR185,MAX(0,ROUNDUP(IF(Debts!$X$15=0,(BP184+T185)/(Debts!$M$15-$A185+1),BP184*(Debts!$X$15/12)/(1-(1+Debts!$X$15/12)^(-(Debts!$M$15-$A185+1)))),2)-AF185)))</f>
        <v/>
      </c>
      <c r="CO185">
        <f>IF(OR(AS185&lt;=0,Debts!$AC$16=0,$A185&gt;Debts!$M$16),0,MIN(AS185,MAX(0,ROUNDUP(IF(Debts!$X$16=0,(BQ184+U185)/(Debts!$M$16-$A185+1),BQ184*(Debts!$X$16/12)/(1-(1+Debts!$X$16/12)^(-(Debts!$M$16-$A185+1)))),2)-AG185)))</f>
        <v/>
      </c>
      <c r="CP185">
        <f>IF(CD185&lt;=0,0,ROUND(MIN(CD185,MAX(0,$F185-SUMPRODUCT(($AT$3:$BE$3&lt;AT$3)*$CD185:$CO185))),2))</f>
        <v/>
      </c>
      <c r="CQ185">
        <f>IF(CE185&lt;=0,0,ROUND(MIN(CE185,MAX(0,$F185-SUMPRODUCT(($AT$3:$BE$3&lt;AU$3)*$CD185:$CO185))),2))</f>
        <v/>
      </c>
      <c r="CR185">
        <f>IF(CF185&lt;=0,0,ROUND(MIN(CF185,MAX(0,$F185-SUMPRODUCT(($AT$3:$BE$3&lt;AV$3)*$CD185:$CO185))),2))</f>
        <v/>
      </c>
      <c r="CS185">
        <f>IF(CG185&lt;=0,0,ROUND(MIN(CG185,MAX(0,$F185-SUMPRODUCT(($AT$3:$BE$3&lt;AW$3)*$CD185:$CO185))),2))</f>
        <v/>
      </c>
      <c r="CT185">
        <f>IF(CH185&lt;=0,0,ROUND(MIN(CH185,MAX(0,$F185-SUMPRODUCT(($AT$3:$BE$3&lt;AX$3)*$CD185:$CO185))),2))</f>
        <v/>
      </c>
      <c r="CU185">
        <f>IF(CI185&lt;=0,0,ROUND(MIN(CI185,MAX(0,$F185-SUMPRODUCT(($AT$3:$BE$3&lt;AY$3)*$CD185:$CO185))),2))</f>
        <v/>
      </c>
      <c r="CV185">
        <f>IF(CJ185&lt;=0,0,ROUND(MIN(CJ185,MAX(0,$F185-SUMPRODUCT(($AT$3:$BE$3&lt;AZ$3)*$CD185:$CO185))),2))</f>
        <v/>
      </c>
      <c r="CW185">
        <f>IF(CK185&lt;=0,0,ROUND(MIN(CK185,MAX(0,$F185-SUMPRODUCT(($AT$3:$BE$3&lt;BA$3)*$CD185:$CO185))),2))</f>
        <v/>
      </c>
      <c r="CX185">
        <f>IF(CL185&lt;=0,0,ROUND(MIN(CL185,MAX(0,$F185-SUMPRODUCT(($AT$3:$BE$3&lt;BB$3)*$CD185:$CO185))),2))</f>
        <v/>
      </c>
      <c r="CY185">
        <f>IF(CM185&lt;=0,0,ROUND(MIN(CM185,MAX(0,$F185-SUMPRODUCT(($AT$3:$BE$3&lt;BC$3)*$CD185:$CO185))),2))</f>
        <v/>
      </c>
      <c r="CZ185">
        <f>IF(CN185&lt;=0,0,ROUND(MIN(CN185,MAX(0,$F185-SUMPRODUCT(($AT$3:$BE$3&lt;BD$3)*$CD185:$CO185))),2))</f>
        <v/>
      </c>
      <c r="DA185">
        <f>IF(CO185&lt;=0,0,ROUND(MIN(CO185,MAX(0,$F185-SUMPRODUCT(($AT$3:$BE$3&lt;BE$3)*$CD185:$CO185))),2))</f>
        <v/>
      </c>
      <c r="DB185">
        <f>ROUND(AH185-CP185,2)</f>
        <v/>
      </c>
      <c r="DC185">
        <f>ROUND(AI185-CQ185,2)</f>
        <v/>
      </c>
      <c r="DD185">
        <f>ROUND(AJ185-CR185,2)</f>
        <v/>
      </c>
      <c r="DE185">
        <f>ROUND(AK185-CS185,2)</f>
        <v/>
      </c>
      <c r="DF185">
        <f>ROUND(AL185-CT185,2)</f>
        <v/>
      </c>
      <c r="DG185">
        <f>ROUND(AM185-CU185,2)</f>
        <v/>
      </c>
      <c r="DH185">
        <f>ROUND(AN185-CV185,2)</f>
        <v/>
      </c>
      <c r="DI185">
        <f>ROUND(AO185-CW185,2)</f>
        <v/>
      </c>
      <c r="DJ185">
        <f>ROUND(AP185-CX185,2)</f>
        <v/>
      </c>
      <c r="DK185">
        <f>ROUND(AQ185-CY185,2)</f>
        <v/>
      </c>
      <c r="DL185">
        <f>ROUND(AR185-CZ185,2)</f>
        <v/>
      </c>
      <c r="DM185">
        <f>ROUND(AS185-DA185,2)</f>
        <v/>
      </c>
      <c r="DN185">
        <f>MAX(0,ROUND($F185-SUM(CP185:DA185),2))</f>
        <v/>
      </c>
    </row>
    <row r="186">
      <c r="A186" t="n">
        <v>181</v>
      </c>
      <c r="B186" s="29">
        <f>Months!B186</f>
        <v/>
      </c>
      <c r="C186">
        <f>Months!C186</f>
        <v/>
      </c>
      <c r="D186">
        <f>Months!D186</f>
        <v/>
      </c>
      <c r="E186">
        <f>SUM(V186:AG186)</f>
        <v/>
      </c>
      <c r="F186">
        <f>MAX(0,ROUND(C186+D186-E186,2))</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f>IF(AH186&lt;=0,0,ROUND(CP186+MIN(DB186,MAX(0,$DN186-SUMPRODUCT((($BR186:$CC186&gt;BR186)+($BR186:$CC186=BR186)*($AT$2:$BE$2&lt;AT$2))*$DB186:$DM186))),2))</f>
        <v/>
      </c>
      <c r="AU186">
        <f>IF(AI186&lt;=0,0,ROUND(CQ186+MIN(DC186,MAX(0,$DN186-SUMPRODUCT((($BR186:$CC186&gt;BS186)+($BR186:$CC186=BS186)*($AT$2:$BE$2&lt;AU$2))*$DB186:$DM186))),2))</f>
        <v/>
      </c>
      <c r="AV186">
        <f>IF(AJ186&lt;=0,0,ROUND(CR186+MIN(DD186,MAX(0,$DN186-SUMPRODUCT((($BR186:$CC186&gt;BT186)+($BR186:$CC186=BT186)*($AT$2:$BE$2&lt;AV$2))*$DB186:$DM186))),2))</f>
        <v/>
      </c>
      <c r="AW186">
        <f>IF(AK186&lt;=0,0,ROUND(CS186+MIN(DE186,MAX(0,$DN186-SUMPRODUCT((($BR186:$CC186&gt;BU186)+($BR186:$CC186=BU186)*($AT$2:$BE$2&lt;AW$2))*$DB186:$DM186))),2))</f>
        <v/>
      </c>
      <c r="AX186">
        <f>IF(AL186&lt;=0,0,ROUND(CT186+MIN(DF186,MAX(0,$DN186-SUMPRODUCT((($BR186:$CC186&gt;BV186)+($BR186:$CC186=BV186)*($AT$2:$BE$2&lt;AX$2))*$DB186:$DM186))),2))</f>
        <v/>
      </c>
      <c r="AY186">
        <f>IF(AM186&lt;=0,0,ROUND(CU186+MIN(DG186,MAX(0,$DN186-SUMPRODUCT((($BR186:$CC186&gt;BW186)+($BR186:$CC186=BW186)*($AT$2:$BE$2&lt;AY$2))*$DB186:$DM186))),2))</f>
        <v/>
      </c>
      <c r="AZ186">
        <f>IF(AN186&lt;=0,0,ROUND(CV186+MIN(DH186,MAX(0,$DN186-SUMPRODUCT((($BR186:$CC186&gt;BX186)+($BR186:$CC186=BX186)*($AT$2:$BE$2&lt;AZ$2))*$DB186:$DM186))),2))</f>
        <v/>
      </c>
      <c r="BA186">
        <f>IF(AO186&lt;=0,0,ROUND(CW186+MIN(DI186,MAX(0,$DN186-SUMPRODUCT((($BR186:$CC186&gt;BY186)+($BR186:$CC186=BY186)*($AT$2:$BE$2&lt;BA$2))*$DB186:$DM186))),2))</f>
        <v/>
      </c>
      <c r="BB186">
        <f>IF(AP186&lt;=0,0,ROUND(CX186+MIN(DJ186,MAX(0,$DN186-SUMPRODUCT((($BR186:$CC186&gt;BZ186)+($BR186:$CC186=BZ186)*($AT$2:$BE$2&lt;BB$2))*$DB186:$DM186))),2))</f>
        <v/>
      </c>
      <c r="BC186">
        <f>IF(AQ186&lt;=0,0,ROUND(CY186+MIN(DK186,MAX(0,$DN186-SUMPRODUCT((($BR186:$CC186&gt;CA186)+($BR186:$CC186=CA186)*($AT$2:$BE$2&lt;BC$2))*$DB186:$DM186))),2))</f>
        <v/>
      </c>
      <c r="BD186">
        <f>IF(AR186&lt;=0,0,ROUND(CZ186+MIN(DL186,MAX(0,$DN186-SUMPRODUCT((($BR186:$CC186&gt;CB186)+($BR186:$CC186=CB186)*($AT$2:$BE$2&lt;BD$2))*$DB186:$DM186))),2))</f>
        <v/>
      </c>
      <c r="BE186">
        <f>IF(AS186&lt;=0,0,ROUND(DA186+MIN(DM186,MAX(0,$DN186-SUMPRODUCT((($BR186:$CC186&gt;CC186)+($BR186:$CC186=CC186)*($AT$2:$BE$2&lt;BE$2))*$DB186:$DM186))),2))</f>
        <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c r="BR186">
        <f>ROUND(IF($A186&lt;=Debts!$M$5,Debts!$X$5,Debts!$Y$5)*100000,0)*1000000+ROUND(Debts!$Y$5*100000,0)</f>
        <v/>
      </c>
      <c r="BS186">
        <f>ROUND(IF($A186&lt;=Debts!$M$6,Debts!$X$6,Debts!$Y$6)*100000,0)*1000000+ROUND(Debts!$Y$6*100000,0)</f>
        <v/>
      </c>
      <c r="BT186">
        <f>ROUND(IF($A186&lt;=Debts!$M$7,Debts!$X$7,Debts!$Y$7)*100000,0)*1000000+ROUND(Debts!$Y$7*100000,0)</f>
        <v/>
      </c>
      <c r="BU186">
        <f>ROUND(IF($A186&lt;=Debts!$M$8,Debts!$X$8,Debts!$Y$8)*100000,0)*1000000+ROUND(Debts!$Y$8*100000,0)</f>
        <v/>
      </c>
      <c r="BV186">
        <f>ROUND(IF($A186&lt;=Debts!$M$9,Debts!$X$9,Debts!$Y$9)*100000,0)*1000000+ROUND(Debts!$Y$9*100000,0)</f>
        <v/>
      </c>
      <c r="BW186">
        <f>ROUND(IF($A186&lt;=Debts!$M$10,Debts!$X$10,Debts!$Y$10)*100000,0)*1000000+ROUND(Debts!$Y$10*100000,0)</f>
        <v/>
      </c>
      <c r="BX186">
        <f>ROUND(IF($A186&lt;=Debts!$M$11,Debts!$X$11,Debts!$Y$11)*100000,0)*1000000+ROUND(Debts!$Y$11*100000,0)</f>
        <v/>
      </c>
      <c r="BY186">
        <f>ROUND(IF($A186&lt;=Debts!$M$12,Debts!$X$12,Debts!$Y$12)*100000,0)*1000000+ROUND(Debts!$Y$12*100000,0)</f>
        <v/>
      </c>
      <c r="BZ186">
        <f>ROUND(IF($A186&lt;=Debts!$M$13,Debts!$X$13,Debts!$Y$13)*100000,0)*1000000+ROUND(Debts!$Y$13*100000,0)</f>
        <v/>
      </c>
      <c r="CA186">
        <f>ROUND(IF($A186&lt;=Debts!$M$14,Debts!$X$14,Debts!$Y$14)*100000,0)*1000000+ROUND(Debts!$Y$14*100000,0)</f>
        <v/>
      </c>
      <c r="CB186">
        <f>ROUND(IF($A186&lt;=Debts!$M$15,Debts!$X$15,Debts!$Y$15)*100000,0)*1000000+ROUND(Debts!$Y$15*100000,0)</f>
        <v/>
      </c>
      <c r="CC186">
        <f>ROUND(IF($A186&lt;=Debts!$M$16,Debts!$X$16,Debts!$Y$16)*100000,0)*1000000+ROUND(Debts!$Y$16*100000,0)</f>
        <v/>
      </c>
      <c r="CD186">
        <f>IF(OR(AH186&lt;=0,Debts!$AC$5=0,$A186&gt;Debts!$M$5),0,MIN(AH186,MAX(0,ROUNDUP(IF(Debts!$X$5=0,(BF185+J186)/(Debts!$M$5-$A186+1),BF185*(Debts!$X$5/12)/(1-(1+Debts!$X$5/12)^(-(Debts!$M$5-$A186+1)))),2)-V186)))</f>
        <v/>
      </c>
      <c r="CE186">
        <f>IF(OR(AI186&lt;=0,Debts!$AC$6=0,$A186&gt;Debts!$M$6),0,MIN(AI186,MAX(0,ROUNDUP(IF(Debts!$X$6=0,(BG185+K186)/(Debts!$M$6-$A186+1),BG185*(Debts!$X$6/12)/(1-(1+Debts!$X$6/12)^(-(Debts!$M$6-$A186+1)))),2)-W186)))</f>
        <v/>
      </c>
      <c r="CF186">
        <f>IF(OR(AJ186&lt;=0,Debts!$AC$7=0,$A186&gt;Debts!$M$7),0,MIN(AJ186,MAX(0,ROUNDUP(IF(Debts!$X$7=0,(BH185+L186)/(Debts!$M$7-$A186+1),BH185*(Debts!$X$7/12)/(1-(1+Debts!$X$7/12)^(-(Debts!$M$7-$A186+1)))),2)-X186)))</f>
        <v/>
      </c>
      <c r="CG186">
        <f>IF(OR(AK186&lt;=0,Debts!$AC$8=0,$A186&gt;Debts!$M$8),0,MIN(AK186,MAX(0,ROUNDUP(IF(Debts!$X$8=0,(BI185+M186)/(Debts!$M$8-$A186+1),BI185*(Debts!$X$8/12)/(1-(1+Debts!$X$8/12)^(-(Debts!$M$8-$A186+1)))),2)-Y186)))</f>
        <v/>
      </c>
      <c r="CH186">
        <f>IF(OR(AL186&lt;=0,Debts!$AC$9=0,$A186&gt;Debts!$M$9),0,MIN(AL186,MAX(0,ROUNDUP(IF(Debts!$X$9=0,(BJ185+N186)/(Debts!$M$9-$A186+1),BJ185*(Debts!$X$9/12)/(1-(1+Debts!$X$9/12)^(-(Debts!$M$9-$A186+1)))),2)-Z186)))</f>
        <v/>
      </c>
      <c r="CI186">
        <f>IF(OR(AM186&lt;=0,Debts!$AC$10=0,$A186&gt;Debts!$M$10),0,MIN(AM186,MAX(0,ROUNDUP(IF(Debts!$X$10=0,(BK185+O186)/(Debts!$M$10-$A186+1),BK185*(Debts!$X$10/12)/(1-(1+Debts!$X$10/12)^(-(Debts!$M$10-$A186+1)))),2)-AA186)))</f>
        <v/>
      </c>
      <c r="CJ186">
        <f>IF(OR(AN186&lt;=0,Debts!$AC$11=0,$A186&gt;Debts!$M$11),0,MIN(AN186,MAX(0,ROUNDUP(IF(Debts!$X$11=0,(BL185+P186)/(Debts!$M$11-$A186+1),BL185*(Debts!$X$11/12)/(1-(1+Debts!$X$11/12)^(-(Debts!$M$11-$A186+1)))),2)-AB186)))</f>
        <v/>
      </c>
      <c r="CK186">
        <f>IF(OR(AO186&lt;=0,Debts!$AC$12=0,$A186&gt;Debts!$M$12),0,MIN(AO186,MAX(0,ROUNDUP(IF(Debts!$X$12=0,(BM185+Q186)/(Debts!$M$12-$A186+1),BM185*(Debts!$X$12/12)/(1-(1+Debts!$X$12/12)^(-(Debts!$M$12-$A186+1)))),2)-AC186)))</f>
        <v/>
      </c>
      <c r="CL186">
        <f>IF(OR(AP186&lt;=0,Debts!$AC$13=0,$A186&gt;Debts!$M$13),0,MIN(AP186,MAX(0,ROUNDUP(IF(Debts!$X$13=0,(BN185+R186)/(Debts!$M$13-$A186+1),BN185*(Debts!$X$13/12)/(1-(1+Debts!$X$13/12)^(-(Debts!$M$13-$A186+1)))),2)-AD186)))</f>
        <v/>
      </c>
      <c r="CM186">
        <f>IF(OR(AQ186&lt;=0,Debts!$AC$14=0,$A186&gt;Debts!$M$14),0,MIN(AQ186,MAX(0,ROUNDUP(IF(Debts!$X$14=0,(BO185+S186)/(Debts!$M$14-$A186+1),BO185*(Debts!$X$14/12)/(1-(1+Debts!$X$14/12)^(-(Debts!$M$14-$A186+1)))),2)-AE186)))</f>
        <v/>
      </c>
      <c r="CN186">
        <f>IF(OR(AR186&lt;=0,Debts!$AC$15=0,$A186&gt;Debts!$M$15),0,MIN(AR186,MAX(0,ROUNDUP(IF(Debts!$X$15=0,(BP185+T186)/(Debts!$M$15-$A186+1),BP185*(Debts!$X$15/12)/(1-(1+Debts!$X$15/12)^(-(Debts!$M$15-$A186+1)))),2)-AF186)))</f>
        <v/>
      </c>
      <c r="CO186">
        <f>IF(OR(AS186&lt;=0,Debts!$AC$16=0,$A186&gt;Debts!$M$16),0,MIN(AS186,MAX(0,ROUNDUP(IF(Debts!$X$16=0,(BQ185+U186)/(Debts!$M$16-$A186+1),BQ185*(Debts!$X$16/12)/(1-(1+Debts!$X$16/12)^(-(Debts!$M$16-$A186+1)))),2)-AG186)))</f>
        <v/>
      </c>
      <c r="CP186">
        <f>IF(CD186&lt;=0,0,ROUND(MIN(CD186,MAX(0,$F186-SUMPRODUCT(($AT$3:$BE$3&lt;AT$3)*$CD186:$CO186))),2))</f>
        <v/>
      </c>
      <c r="CQ186">
        <f>IF(CE186&lt;=0,0,ROUND(MIN(CE186,MAX(0,$F186-SUMPRODUCT(($AT$3:$BE$3&lt;AU$3)*$CD186:$CO186))),2))</f>
        <v/>
      </c>
      <c r="CR186">
        <f>IF(CF186&lt;=0,0,ROUND(MIN(CF186,MAX(0,$F186-SUMPRODUCT(($AT$3:$BE$3&lt;AV$3)*$CD186:$CO186))),2))</f>
        <v/>
      </c>
      <c r="CS186">
        <f>IF(CG186&lt;=0,0,ROUND(MIN(CG186,MAX(0,$F186-SUMPRODUCT(($AT$3:$BE$3&lt;AW$3)*$CD186:$CO186))),2))</f>
        <v/>
      </c>
      <c r="CT186">
        <f>IF(CH186&lt;=0,0,ROUND(MIN(CH186,MAX(0,$F186-SUMPRODUCT(($AT$3:$BE$3&lt;AX$3)*$CD186:$CO186))),2))</f>
        <v/>
      </c>
      <c r="CU186">
        <f>IF(CI186&lt;=0,0,ROUND(MIN(CI186,MAX(0,$F186-SUMPRODUCT(($AT$3:$BE$3&lt;AY$3)*$CD186:$CO186))),2))</f>
        <v/>
      </c>
      <c r="CV186">
        <f>IF(CJ186&lt;=0,0,ROUND(MIN(CJ186,MAX(0,$F186-SUMPRODUCT(($AT$3:$BE$3&lt;AZ$3)*$CD186:$CO186))),2))</f>
        <v/>
      </c>
      <c r="CW186">
        <f>IF(CK186&lt;=0,0,ROUND(MIN(CK186,MAX(0,$F186-SUMPRODUCT(($AT$3:$BE$3&lt;BA$3)*$CD186:$CO186))),2))</f>
        <v/>
      </c>
      <c r="CX186">
        <f>IF(CL186&lt;=0,0,ROUND(MIN(CL186,MAX(0,$F186-SUMPRODUCT(($AT$3:$BE$3&lt;BB$3)*$CD186:$CO186))),2))</f>
        <v/>
      </c>
      <c r="CY186">
        <f>IF(CM186&lt;=0,0,ROUND(MIN(CM186,MAX(0,$F186-SUMPRODUCT(($AT$3:$BE$3&lt;BC$3)*$CD186:$CO186))),2))</f>
        <v/>
      </c>
      <c r="CZ186">
        <f>IF(CN186&lt;=0,0,ROUND(MIN(CN186,MAX(0,$F186-SUMPRODUCT(($AT$3:$BE$3&lt;BD$3)*$CD186:$CO186))),2))</f>
        <v/>
      </c>
      <c r="DA186">
        <f>IF(CO186&lt;=0,0,ROUND(MIN(CO186,MAX(0,$F186-SUMPRODUCT(($AT$3:$BE$3&lt;BE$3)*$CD186:$CO186))),2))</f>
        <v/>
      </c>
      <c r="DB186">
        <f>ROUND(AH186-CP186,2)</f>
        <v/>
      </c>
      <c r="DC186">
        <f>ROUND(AI186-CQ186,2)</f>
        <v/>
      </c>
      <c r="DD186">
        <f>ROUND(AJ186-CR186,2)</f>
        <v/>
      </c>
      <c r="DE186">
        <f>ROUND(AK186-CS186,2)</f>
        <v/>
      </c>
      <c r="DF186">
        <f>ROUND(AL186-CT186,2)</f>
        <v/>
      </c>
      <c r="DG186">
        <f>ROUND(AM186-CU186,2)</f>
        <v/>
      </c>
      <c r="DH186">
        <f>ROUND(AN186-CV186,2)</f>
        <v/>
      </c>
      <c r="DI186">
        <f>ROUND(AO186-CW186,2)</f>
        <v/>
      </c>
      <c r="DJ186">
        <f>ROUND(AP186-CX186,2)</f>
        <v/>
      </c>
      <c r="DK186">
        <f>ROUND(AQ186-CY186,2)</f>
        <v/>
      </c>
      <c r="DL186">
        <f>ROUND(AR186-CZ186,2)</f>
        <v/>
      </c>
      <c r="DM186">
        <f>ROUND(AS186-DA186,2)</f>
        <v/>
      </c>
      <c r="DN186">
        <f>MAX(0,ROUND($F186-SUM(CP186:DA186),2))</f>
        <v/>
      </c>
    </row>
    <row r="187">
      <c r="A187" t="n">
        <v>182</v>
      </c>
      <c r="B187" s="29">
        <f>Months!B187</f>
        <v/>
      </c>
      <c r="C187">
        <f>Months!C187</f>
        <v/>
      </c>
      <c r="D187">
        <f>Months!D187</f>
        <v/>
      </c>
      <c r="E187">
        <f>SUM(V187:AG187)</f>
        <v/>
      </c>
      <c r="F187">
        <f>MAX(0,ROUND(C187+D187-E187,2))</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f>IF(AH187&lt;=0,0,ROUND(CP187+MIN(DB187,MAX(0,$DN187-SUMPRODUCT((($BR187:$CC187&gt;BR187)+($BR187:$CC187=BR187)*($AT$2:$BE$2&lt;AT$2))*$DB187:$DM187))),2))</f>
        <v/>
      </c>
      <c r="AU187">
        <f>IF(AI187&lt;=0,0,ROUND(CQ187+MIN(DC187,MAX(0,$DN187-SUMPRODUCT((($BR187:$CC187&gt;BS187)+($BR187:$CC187=BS187)*($AT$2:$BE$2&lt;AU$2))*$DB187:$DM187))),2))</f>
        <v/>
      </c>
      <c r="AV187">
        <f>IF(AJ187&lt;=0,0,ROUND(CR187+MIN(DD187,MAX(0,$DN187-SUMPRODUCT((($BR187:$CC187&gt;BT187)+($BR187:$CC187=BT187)*($AT$2:$BE$2&lt;AV$2))*$DB187:$DM187))),2))</f>
        <v/>
      </c>
      <c r="AW187">
        <f>IF(AK187&lt;=0,0,ROUND(CS187+MIN(DE187,MAX(0,$DN187-SUMPRODUCT((($BR187:$CC187&gt;BU187)+($BR187:$CC187=BU187)*($AT$2:$BE$2&lt;AW$2))*$DB187:$DM187))),2))</f>
        <v/>
      </c>
      <c r="AX187">
        <f>IF(AL187&lt;=0,0,ROUND(CT187+MIN(DF187,MAX(0,$DN187-SUMPRODUCT((($BR187:$CC187&gt;BV187)+($BR187:$CC187=BV187)*($AT$2:$BE$2&lt;AX$2))*$DB187:$DM187))),2))</f>
        <v/>
      </c>
      <c r="AY187">
        <f>IF(AM187&lt;=0,0,ROUND(CU187+MIN(DG187,MAX(0,$DN187-SUMPRODUCT((($BR187:$CC187&gt;BW187)+($BR187:$CC187=BW187)*($AT$2:$BE$2&lt;AY$2))*$DB187:$DM187))),2))</f>
        <v/>
      </c>
      <c r="AZ187">
        <f>IF(AN187&lt;=0,0,ROUND(CV187+MIN(DH187,MAX(0,$DN187-SUMPRODUCT((($BR187:$CC187&gt;BX187)+($BR187:$CC187=BX187)*($AT$2:$BE$2&lt;AZ$2))*$DB187:$DM187))),2))</f>
        <v/>
      </c>
      <c r="BA187">
        <f>IF(AO187&lt;=0,0,ROUND(CW187+MIN(DI187,MAX(0,$DN187-SUMPRODUCT((($BR187:$CC187&gt;BY187)+($BR187:$CC187=BY187)*($AT$2:$BE$2&lt;BA$2))*$DB187:$DM187))),2))</f>
        <v/>
      </c>
      <c r="BB187">
        <f>IF(AP187&lt;=0,0,ROUND(CX187+MIN(DJ187,MAX(0,$DN187-SUMPRODUCT((($BR187:$CC187&gt;BZ187)+($BR187:$CC187=BZ187)*($AT$2:$BE$2&lt;BB$2))*$DB187:$DM187))),2))</f>
        <v/>
      </c>
      <c r="BC187">
        <f>IF(AQ187&lt;=0,0,ROUND(CY187+MIN(DK187,MAX(0,$DN187-SUMPRODUCT((($BR187:$CC187&gt;CA187)+($BR187:$CC187=CA187)*($AT$2:$BE$2&lt;BC$2))*$DB187:$DM187))),2))</f>
        <v/>
      </c>
      <c r="BD187">
        <f>IF(AR187&lt;=0,0,ROUND(CZ187+MIN(DL187,MAX(0,$DN187-SUMPRODUCT((($BR187:$CC187&gt;CB187)+($BR187:$CC187=CB187)*($AT$2:$BE$2&lt;BD$2))*$DB187:$DM187))),2))</f>
        <v/>
      </c>
      <c r="BE187">
        <f>IF(AS187&lt;=0,0,ROUND(DA187+MIN(DM187,MAX(0,$DN187-SUMPRODUCT((($BR187:$CC187&gt;CC187)+($BR187:$CC187=CC187)*($AT$2:$BE$2&lt;BE$2))*$DB187:$DM187))),2))</f>
        <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c r="BR187">
        <f>ROUND(IF($A187&lt;=Debts!$M$5,Debts!$X$5,Debts!$Y$5)*100000,0)*1000000+ROUND(Debts!$Y$5*100000,0)</f>
        <v/>
      </c>
      <c r="BS187">
        <f>ROUND(IF($A187&lt;=Debts!$M$6,Debts!$X$6,Debts!$Y$6)*100000,0)*1000000+ROUND(Debts!$Y$6*100000,0)</f>
        <v/>
      </c>
      <c r="BT187">
        <f>ROUND(IF($A187&lt;=Debts!$M$7,Debts!$X$7,Debts!$Y$7)*100000,0)*1000000+ROUND(Debts!$Y$7*100000,0)</f>
        <v/>
      </c>
      <c r="BU187">
        <f>ROUND(IF($A187&lt;=Debts!$M$8,Debts!$X$8,Debts!$Y$8)*100000,0)*1000000+ROUND(Debts!$Y$8*100000,0)</f>
        <v/>
      </c>
      <c r="BV187">
        <f>ROUND(IF($A187&lt;=Debts!$M$9,Debts!$X$9,Debts!$Y$9)*100000,0)*1000000+ROUND(Debts!$Y$9*100000,0)</f>
        <v/>
      </c>
      <c r="BW187">
        <f>ROUND(IF($A187&lt;=Debts!$M$10,Debts!$X$10,Debts!$Y$10)*100000,0)*1000000+ROUND(Debts!$Y$10*100000,0)</f>
        <v/>
      </c>
      <c r="BX187">
        <f>ROUND(IF($A187&lt;=Debts!$M$11,Debts!$X$11,Debts!$Y$11)*100000,0)*1000000+ROUND(Debts!$Y$11*100000,0)</f>
        <v/>
      </c>
      <c r="BY187">
        <f>ROUND(IF($A187&lt;=Debts!$M$12,Debts!$X$12,Debts!$Y$12)*100000,0)*1000000+ROUND(Debts!$Y$12*100000,0)</f>
        <v/>
      </c>
      <c r="BZ187">
        <f>ROUND(IF($A187&lt;=Debts!$M$13,Debts!$X$13,Debts!$Y$13)*100000,0)*1000000+ROUND(Debts!$Y$13*100000,0)</f>
        <v/>
      </c>
      <c r="CA187">
        <f>ROUND(IF($A187&lt;=Debts!$M$14,Debts!$X$14,Debts!$Y$14)*100000,0)*1000000+ROUND(Debts!$Y$14*100000,0)</f>
        <v/>
      </c>
      <c r="CB187">
        <f>ROUND(IF($A187&lt;=Debts!$M$15,Debts!$X$15,Debts!$Y$15)*100000,0)*1000000+ROUND(Debts!$Y$15*100000,0)</f>
        <v/>
      </c>
      <c r="CC187">
        <f>ROUND(IF($A187&lt;=Debts!$M$16,Debts!$X$16,Debts!$Y$16)*100000,0)*1000000+ROUND(Debts!$Y$16*100000,0)</f>
        <v/>
      </c>
      <c r="CD187">
        <f>IF(OR(AH187&lt;=0,Debts!$AC$5=0,$A187&gt;Debts!$M$5),0,MIN(AH187,MAX(0,ROUNDUP(IF(Debts!$X$5=0,(BF186+J187)/(Debts!$M$5-$A187+1),BF186*(Debts!$X$5/12)/(1-(1+Debts!$X$5/12)^(-(Debts!$M$5-$A187+1)))),2)-V187)))</f>
        <v/>
      </c>
      <c r="CE187">
        <f>IF(OR(AI187&lt;=0,Debts!$AC$6=0,$A187&gt;Debts!$M$6),0,MIN(AI187,MAX(0,ROUNDUP(IF(Debts!$X$6=0,(BG186+K187)/(Debts!$M$6-$A187+1),BG186*(Debts!$X$6/12)/(1-(1+Debts!$X$6/12)^(-(Debts!$M$6-$A187+1)))),2)-W187)))</f>
        <v/>
      </c>
      <c r="CF187">
        <f>IF(OR(AJ187&lt;=0,Debts!$AC$7=0,$A187&gt;Debts!$M$7),0,MIN(AJ187,MAX(0,ROUNDUP(IF(Debts!$X$7=0,(BH186+L187)/(Debts!$M$7-$A187+1),BH186*(Debts!$X$7/12)/(1-(1+Debts!$X$7/12)^(-(Debts!$M$7-$A187+1)))),2)-X187)))</f>
        <v/>
      </c>
      <c r="CG187">
        <f>IF(OR(AK187&lt;=0,Debts!$AC$8=0,$A187&gt;Debts!$M$8),0,MIN(AK187,MAX(0,ROUNDUP(IF(Debts!$X$8=0,(BI186+M187)/(Debts!$M$8-$A187+1),BI186*(Debts!$X$8/12)/(1-(1+Debts!$X$8/12)^(-(Debts!$M$8-$A187+1)))),2)-Y187)))</f>
        <v/>
      </c>
      <c r="CH187">
        <f>IF(OR(AL187&lt;=0,Debts!$AC$9=0,$A187&gt;Debts!$M$9),0,MIN(AL187,MAX(0,ROUNDUP(IF(Debts!$X$9=0,(BJ186+N187)/(Debts!$M$9-$A187+1),BJ186*(Debts!$X$9/12)/(1-(1+Debts!$X$9/12)^(-(Debts!$M$9-$A187+1)))),2)-Z187)))</f>
        <v/>
      </c>
      <c r="CI187">
        <f>IF(OR(AM187&lt;=0,Debts!$AC$10=0,$A187&gt;Debts!$M$10),0,MIN(AM187,MAX(0,ROUNDUP(IF(Debts!$X$10=0,(BK186+O187)/(Debts!$M$10-$A187+1),BK186*(Debts!$X$10/12)/(1-(1+Debts!$X$10/12)^(-(Debts!$M$10-$A187+1)))),2)-AA187)))</f>
        <v/>
      </c>
      <c r="CJ187">
        <f>IF(OR(AN187&lt;=0,Debts!$AC$11=0,$A187&gt;Debts!$M$11),0,MIN(AN187,MAX(0,ROUNDUP(IF(Debts!$X$11=0,(BL186+P187)/(Debts!$M$11-$A187+1),BL186*(Debts!$X$11/12)/(1-(1+Debts!$X$11/12)^(-(Debts!$M$11-$A187+1)))),2)-AB187)))</f>
        <v/>
      </c>
      <c r="CK187">
        <f>IF(OR(AO187&lt;=0,Debts!$AC$12=0,$A187&gt;Debts!$M$12),0,MIN(AO187,MAX(0,ROUNDUP(IF(Debts!$X$12=0,(BM186+Q187)/(Debts!$M$12-$A187+1),BM186*(Debts!$X$12/12)/(1-(1+Debts!$X$12/12)^(-(Debts!$M$12-$A187+1)))),2)-AC187)))</f>
        <v/>
      </c>
      <c r="CL187">
        <f>IF(OR(AP187&lt;=0,Debts!$AC$13=0,$A187&gt;Debts!$M$13),0,MIN(AP187,MAX(0,ROUNDUP(IF(Debts!$X$13=0,(BN186+R187)/(Debts!$M$13-$A187+1),BN186*(Debts!$X$13/12)/(1-(1+Debts!$X$13/12)^(-(Debts!$M$13-$A187+1)))),2)-AD187)))</f>
        <v/>
      </c>
      <c r="CM187">
        <f>IF(OR(AQ187&lt;=0,Debts!$AC$14=0,$A187&gt;Debts!$M$14),0,MIN(AQ187,MAX(0,ROUNDUP(IF(Debts!$X$14=0,(BO186+S187)/(Debts!$M$14-$A187+1),BO186*(Debts!$X$14/12)/(1-(1+Debts!$X$14/12)^(-(Debts!$M$14-$A187+1)))),2)-AE187)))</f>
        <v/>
      </c>
      <c r="CN187">
        <f>IF(OR(AR187&lt;=0,Debts!$AC$15=0,$A187&gt;Debts!$M$15),0,MIN(AR187,MAX(0,ROUNDUP(IF(Debts!$X$15=0,(BP186+T187)/(Debts!$M$15-$A187+1),BP186*(Debts!$X$15/12)/(1-(1+Debts!$X$15/12)^(-(Debts!$M$15-$A187+1)))),2)-AF187)))</f>
        <v/>
      </c>
      <c r="CO187">
        <f>IF(OR(AS187&lt;=0,Debts!$AC$16=0,$A187&gt;Debts!$M$16),0,MIN(AS187,MAX(0,ROUNDUP(IF(Debts!$X$16=0,(BQ186+U187)/(Debts!$M$16-$A187+1),BQ186*(Debts!$X$16/12)/(1-(1+Debts!$X$16/12)^(-(Debts!$M$16-$A187+1)))),2)-AG187)))</f>
        <v/>
      </c>
      <c r="CP187">
        <f>IF(CD187&lt;=0,0,ROUND(MIN(CD187,MAX(0,$F187-SUMPRODUCT(($AT$3:$BE$3&lt;AT$3)*$CD187:$CO187))),2))</f>
        <v/>
      </c>
      <c r="CQ187">
        <f>IF(CE187&lt;=0,0,ROUND(MIN(CE187,MAX(0,$F187-SUMPRODUCT(($AT$3:$BE$3&lt;AU$3)*$CD187:$CO187))),2))</f>
        <v/>
      </c>
      <c r="CR187">
        <f>IF(CF187&lt;=0,0,ROUND(MIN(CF187,MAX(0,$F187-SUMPRODUCT(($AT$3:$BE$3&lt;AV$3)*$CD187:$CO187))),2))</f>
        <v/>
      </c>
      <c r="CS187">
        <f>IF(CG187&lt;=0,0,ROUND(MIN(CG187,MAX(0,$F187-SUMPRODUCT(($AT$3:$BE$3&lt;AW$3)*$CD187:$CO187))),2))</f>
        <v/>
      </c>
      <c r="CT187">
        <f>IF(CH187&lt;=0,0,ROUND(MIN(CH187,MAX(0,$F187-SUMPRODUCT(($AT$3:$BE$3&lt;AX$3)*$CD187:$CO187))),2))</f>
        <v/>
      </c>
      <c r="CU187">
        <f>IF(CI187&lt;=0,0,ROUND(MIN(CI187,MAX(0,$F187-SUMPRODUCT(($AT$3:$BE$3&lt;AY$3)*$CD187:$CO187))),2))</f>
        <v/>
      </c>
      <c r="CV187">
        <f>IF(CJ187&lt;=0,0,ROUND(MIN(CJ187,MAX(0,$F187-SUMPRODUCT(($AT$3:$BE$3&lt;AZ$3)*$CD187:$CO187))),2))</f>
        <v/>
      </c>
      <c r="CW187">
        <f>IF(CK187&lt;=0,0,ROUND(MIN(CK187,MAX(0,$F187-SUMPRODUCT(($AT$3:$BE$3&lt;BA$3)*$CD187:$CO187))),2))</f>
        <v/>
      </c>
      <c r="CX187">
        <f>IF(CL187&lt;=0,0,ROUND(MIN(CL187,MAX(0,$F187-SUMPRODUCT(($AT$3:$BE$3&lt;BB$3)*$CD187:$CO187))),2))</f>
        <v/>
      </c>
      <c r="CY187">
        <f>IF(CM187&lt;=0,0,ROUND(MIN(CM187,MAX(0,$F187-SUMPRODUCT(($AT$3:$BE$3&lt;BC$3)*$CD187:$CO187))),2))</f>
        <v/>
      </c>
      <c r="CZ187">
        <f>IF(CN187&lt;=0,0,ROUND(MIN(CN187,MAX(0,$F187-SUMPRODUCT(($AT$3:$BE$3&lt;BD$3)*$CD187:$CO187))),2))</f>
        <v/>
      </c>
      <c r="DA187">
        <f>IF(CO187&lt;=0,0,ROUND(MIN(CO187,MAX(0,$F187-SUMPRODUCT(($AT$3:$BE$3&lt;BE$3)*$CD187:$CO187))),2))</f>
        <v/>
      </c>
      <c r="DB187">
        <f>ROUND(AH187-CP187,2)</f>
        <v/>
      </c>
      <c r="DC187">
        <f>ROUND(AI187-CQ187,2)</f>
        <v/>
      </c>
      <c r="DD187">
        <f>ROUND(AJ187-CR187,2)</f>
        <v/>
      </c>
      <c r="DE187">
        <f>ROUND(AK187-CS187,2)</f>
        <v/>
      </c>
      <c r="DF187">
        <f>ROUND(AL187-CT187,2)</f>
        <v/>
      </c>
      <c r="DG187">
        <f>ROUND(AM187-CU187,2)</f>
        <v/>
      </c>
      <c r="DH187">
        <f>ROUND(AN187-CV187,2)</f>
        <v/>
      </c>
      <c r="DI187">
        <f>ROUND(AO187-CW187,2)</f>
        <v/>
      </c>
      <c r="DJ187">
        <f>ROUND(AP187-CX187,2)</f>
        <v/>
      </c>
      <c r="DK187">
        <f>ROUND(AQ187-CY187,2)</f>
        <v/>
      </c>
      <c r="DL187">
        <f>ROUND(AR187-CZ187,2)</f>
        <v/>
      </c>
      <c r="DM187">
        <f>ROUND(AS187-DA187,2)</f>
        <v/>
      </c>
      <c r="DN187">
        <f>MAX(0,ROUND($F187-SUM(CP187:DA187),2))</f>
        <v/>
      </c>
    </row>
    <row r="188">
      <c r="A188" t="n">
        <v>183</v>
      </c>
      <c r="B188" s="29">
        <f>Months!B188</f>
        <v/>
      </c>
      <c r="C188">
        <f>Months!C188</f>
        <v/>
      </c>
      <c r="D188">
        <f>Months!D188</f>
        <v/>
      </c>
      <c r="E188">
        <f>SUM(V188:AG188)</f>
        <v/>
      </c>
      <c r="F188">
        <f>MAX(0,ROUND(C188+D188-E188,2))</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f>IF(AH188&lt;=0,0,ROUND(CP188+MIN(DB188,MAX(0,$DN188-SUMPRODUCT((($BR188:$CC188&gt;BR188)+($BR188:$CC188=BR188)*($AT$2:$BE$2&lt;AT$2))*$DB188:$DM188))),2))</f>
        <v/>
      </c>
      <c r="AU188">
        <f>IF(AI188&lt;=0,0,ROUND(CQ188+MIN(DC188,MAX(0,$DN188-SUMPRODUCT((($BR188:$CC188&gt;BS188)+($BR188:$CC188=BS188)*($AT$2:$BE$2&lt;AU$2))*$DB188:$DM188))),2))</f>
        <v/>
      </c>
      <c r="AV188">
        <f>IF(AJ188&lt;=0,0,ROUND(CR188+MIN(DD188,MAX(0,$DN188-SUMPRODUCT((($BR188:$CC188&gt;BT188)+($BR188:$CC188=BT188)*($AT$2:$BE$2&lt;AV$2))*$DB188:$DM188))),2))</f>
        <v/>
      </c>
      <c r="AW188">
        <f>IF(AK188&lt;=0,0,ROUND(CS188+MIN(DE188,MAX(0,$DN188-SUMPRODUCT((($BR188:$CC188&gt;BU188)+($BR188:$CC188=BU188)*($AT$2:$BE$2&lt;AW$2))*$DB188:$DM188))),2))</f>
        <v/>
      </c>
      <c r="AX188">
        <f>IF(AL188&lt;=0,0,ROUND(CT188+MIN(DF188,MAX(0,$DN188-SUMPRODUCT((($BR188:$CC188&gt;BV188)+($BR188:$CC188=BV188)*($AT$2:$BE$2&lt;AX$2))*$DB188:$DM188))),2))</f>
        <v/>
      </c>
      <c r="AY188">
        <f>IF(AM188&lt;=0,0,ROUND(CU188+MIN(DG188,MAX(0,$DN188-SUMPRODUCT((($BR188:$CC188&gt;BW188)+($BR188:$CC188=BW188)*($AT$2:$BE$2&lt;AY$2))*$DB188:$DM188))),2))</f>
        <v/>
      </c>
      <c r="AZ188">
        <f>IF(AN188&lt;=0,0,ROUND(CV188+MIN(DH188,MAX(0,$DN188-SUMPRODUCT((($BR188:$CC188&gt;BX188)+($BR188:$CC188=BX188)*($AT$2:$BE$2&lt;AZ$2))*$DB188:$DM188))),2))</f>
        <v/>
      </c>
      <c r="BA188">
        <f>IF(AO188&lt;=0,0,ROUND(CW188+MIN(DI188,MAX(0,$DN188-SUMPRODUCT((($BR188:$CC188&gt;BY188)+($BR188:$CC188=BY188)*($AT$2:$BE$2&lt;BA$2))*$DB188:$DM188))),2))</f>
        <v/>
      </c>
      <c r="BB188">
        <f>IF(AP188&lt;=0,0,ROUND(CX188+MIN(DJ188,MAX(0,$DN188-SUMPRODUCT((($BR188:$CC188&gt;BZ188)+($BR188:$CC188=BZ188)*($AT$2:$BE$2&lt;BB$2))*$DB188:$DM188))),2))</f>
        <v/>
      </c>
      <c r="BC188">
        <f>IF(AQ188&lt;=0,0,ROUND(CY188+MIN(DK188,MAX(0,$DN188-SUMPRODUCT((($BR188:$CC188&gt;CA188)+($BR188:$CC188=CA188)*($AT$2:$BE$2&lt;BC$2))*$DB188:$DM188))),2))</f>
        <v/>
      </c>
      <c r="BD188">
        <f>IF(AR188&lt;=0,0,ROUND(CZ188+MIN(DL188,MAX(0,$DN188-SUMPRODUCT((($BR188:$CC188&gt;CB188)+($BR188:$CC188=CB188)*($AT$2:$BE$2&lt;BD$2))*$DB188:$DM188))),2))</f>
        <v/>
      </c>
      <c r="BE188">
        <f>IF(AS188&lt;=0,0,ROUND(DA188+MIN(DM188,MAX(0,$DN188-SUMPRODUCT((($BR188:$CC188&gt;CC188)+($BR188:$CC188=CC188)*($AT$2:$BE$2&lt;BE$2))*$DB188:$DM188))),2))</f>
        <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c r="BR188">
        <f>ROUND(IF($A188&lt;=Debts!$M$5,Debts!$X$5,Debts!$Y$5)*100000,0)*1000000+ROUND(Debts!$Y$5*100000,0)</f>
        <v/>
      </c>
      <c r="BS188">
        <f>ROUND(IF($A188&lt;=Debts!$M$6,Debts!$X$6,Debts!$Y$6)*100000,0)*1000000+ROUND(Debts!$Y$6*100000,0)</f>
        <v/>
      </c>
      <c r="BT188">
        <f>ROUND(IF($A188&lt;=Debts!$M$7,Debts!$X$7,Debts!$Y$7)*100000,0)*1000000+ROUND(Debts!$Y$7*100000,0)</f>
        <v/>
      </c>
      <c r="BU188">
        <f>ROUND(IF($A188&lt;=Debts!$M$8,Debts!$X$8,Debts!$Y$8)*100000,0)*1000000+ROUND(Debts!$Y$8*100000,0)</f>
        <v/>
      </c>
      <c r="BV188">
        <f>ROUND(IF($A188&lt;=Debts!$M$9,Debts!$X$9,Debts!$Y$9)*100000,0)*1000000+ROUND(Debts!$Y$9*100000,0)</f>
        <v/>
      </c>
      <c r="BW188">
        <f>ROUND(IF($A188&lt;=Debts!$M$10,Debts!$X$10,Debts!$Y$10)*100000,0)*1000000+ROUND(Debts!$Y$10*100000,0)</f>
        <v/>
      </c>
      <c r="BX188">
        <f>ROUND(IF($A188&lt;=Debts!$M$11,Debts!$X$11,Debts!$Y$11)*100000,0)*1000000+ROUND(Debts!$Y$11*100000,0)</f>
        <v/>
      </c>
      <c r="BY188">
        <f>ROUND(IF($A188&lt;=Debts!$M$12,Debts!$X$12,Debts!$Y$12)*100000,0)*1000000+ROUND(Debts!$Y$12*100000,0)</f>
        <v/>
      </c>
      <c r="BZ188">
        <f>ROUND(IF($A188&lt;=Debts!$M$13,Debts!$X$13,Debts!$Y$13)*100000,0)*1000000+ROUND(Debts!$Y$13*100000,0)</f>
        <v/>
      </c>
      <c r="CA188">
        <f>ROUND(IF($A188&lt;=Debts!$M$14,Debts!$X$14,Debts!$Y$14)*100000,0)*1000000+ROUND(Debts!$Y$14*100000,0)</f>
        <v/>
      </c>
      <c r="CB188">
        <f>ROUND(IF($A188&lt;=Debts!$M$15,Debts!$X$15,Debts!$Y$15)*100000,0)*1000000+ROUND(Debts!$Y$15*100000,0)</f>
        <v/>
      </c>
      <c r="CC188">
        <f>ROUND(IF($A188&lt;=Debts!$M$16,Debts!$X$16,Debts!$Y$16)*100000,0)*1000000+ROUND(Debts!$Y$16*100000,0)</f>
        <v/>
      </c>
      <c r="CD188">
        <f>IF(OR(AH188&lt;=0,Debts!$AC$5=0,$A188&gt;Debts!$M$5),0,MIN(AH188,MAX(0,ROUNDUP(IF(Debts!$X$5=0,(BF187+J188)/(Debts!$M$5-$A188+1),BF187*(Debts!$X$5/12)/(1-(1+Debts!$X$5/12)^(-(Debts!$M$5-$A188+1)))),2)-V188)))</f>
        <v/>
      </c>
      <c r="CE188">
        <f>IF(OR(AI188&lt;=0,Debts!$AC$6=0,$A188&gt;Debts!$M$6),0,MIN(AI188,MAX(0,ROUNDUP(IF(Debts!$X$6=0,(BG187+K188)/(Debts!$M$6-$A188+1),BG187*(Debts!$X$6/12)/(1-(1+Debts!$X$6/12)^(-(Debts!$M$6-$A188+1)))),2)-W188)))</f>
        <v/>
      </c>
      <c r="CF188">
        <f>IF(OR(AJ188&lt;=0,Debts!$AC$7=0,$A188&gt;Debts!$M$7),0,MIN(AJ188,MAX(0,ROUNDUP(IF(Debts!$X$7=0,(BH187+L188)/(Debts!$M$7-$A188+1),BH187*(Debts!$X$7/12)/(1-(1+Debts!$X$7/12)^(-(Debts!$M$7-$A188+1)))),2)-X188)))</f>
        <v/>
      </c>
      <c r="CG188">
        <f>IF(OR(AK188&lt;=0,Debts!$AC$8=0,$A188&gt;Debts!$M$8),0,MIN(AK188,MAX(0,ROUNDUP(IF(Debts!$X$8=0,(BI187+M188)/(Debts!$M$8-$A188+1),BI187*(Debts!$X$8/12)/(1-(1+Debts!$X$8/12)^(-(Debts!$M$8-$A188+1)))),2)-Y188)))</f>
        <v/>
      </c>
      <c r="CH188">
        <f>IF(OR(AL188&lt;=0,Debts!$AC$9=0,$A188&gt;Debts!$M$9),0,MIN(AL188,MAX(0,ROUNDUP(IF(Debts!$X$9=0,(BJ187+N188)/(Debts!$M$9-$A188+1),BJ187*(Debts!$X$9/12)/(1-(1+Debts!$X$9/12)^(-(Debts!$M$9-$A188+1)))),2)-Z188)))</f>
        <v/>
      </c>
      <c r="CI188">
        <f>IF(OR(AM188&lt;=0,Debts!$AC$10=0,$A188&gt;Debts!$M$10),0,MIN(AM188,MAX(0,ROUNDUP(IF(Debts!$X$10=0,(BK187+O188)/(Debts!$M$10-$A188+1),BK187*(Debts!$X$10/12)/(1-(1+Debts!$X$10/12)^(-(Debts!$M$10-$A188+1)))),2)-AA188)))</f>
        <v/>
      </c>
      <c r="CJ188">
        <f>IF(OR(AN188&lt;=0,Debts!$AC$11=0,$A188&gt;Debts!$M$11),0,MIN(AN188,MAX(0,ROUNDUP(IF(Debts!$X$11=0,(BL187+P188)/(Debts!$M$11-$A188+1),BL187*(Debts!$X$11/12)/(1-(1+Debts!$X$11/12)^(-(Debts!$M$11-$A188+1)))),2)-AB188)))</f>
        <v/>
      </c>
      <c r="CK188">
        <f>IF(OR(AO188&lt;=0,Debts!$AC$12=0,$A188&gt;Debts!$M$12),0,MIN(AO188,MAX(0,ROUNDUP(IF(Debts!$X$12=0,(BM187+Q188)/(Debts!$M$12-$A188+1),BM187*(Debts!$X$12/12)/(1-(1+Debts!$X$12/12)^(-(Debts!$M$12-$A188+1)))),2)-AC188)))</f>
        <v/>
      </c>
      <c r="CL188">
        <f>IF(OR(AP188&lt;=0,Debts!$AC$13=0,$A188&gt;Debts!$M$13),0,MIN(AP188,MAX(0,ROUNDUP(IF(Debts!$X$13=0,(BN187+R188)/(Debts!$M$13-$A188+1),BN187*(Debts!$X$13/12)/(1-(1+Debts!$X$13/12)^(-(Debts!$M$13-$A188+1)))),2)-AD188)))</f>
        <v/>
      </c>
      <c r="CM188">
        <f>IF(OR(AQ188&lt;=0,Debts!$AC$14=0,$A188&gt;Debts!$M$14),0,MIN(AQ188,MAX(0,ROUNDUP(IF(Debts!$X$14=0,(BO187+S188)/(Debts!$M$14-$A188+1),BO187*(Debts!$X$14/12)/(1-(1+Debts!$X$14/12)^(-(Debts!$M$14-$A188+1)))),2)-AE188)))</f>
        <v/>
      </c>
      <c r="CN188">
        <f>IF(OR(AR188&lt;=0,Debts!$AC$15=0,$A188&gt;Debts!$M$15),0,MIN(AR188,MAX(0,ROUNDUP(IF(Debts!$X$15=0,(BP187+T188)/(Debts!$M$15-$A188+1),BP187*(Debts!$X$15/12)/(1-(1+Debts!$X$15/12)^(-(Debts!$M$15-$A188+1)))),2)-AF188)))</f>
        <v/>
      </c>
      <c r="CO188">
        <f>IF(OR(AS188&lt;=0,Debts!$AC$16=0,$A188&gt;Debts!$M$16),0,MIN(AS188,MAX(0,ROUNDUP(IF(Debts!$X$16=0,(BQ187+U188)/(Debts!$M$16-$A188+1),BQ187*(Debts!$X$16/12)/(1-(1+Debts!$X$16/12)^(-(Debts!$M$16-$A188+1)))),2)-AG188)))</f>
        <v/>
      </c>
      <c r="CP188">
        <f>IF(CD188&lt;=0,0,ROUND(MIN(CD188,MAX(0,$F188-SUMPRODUCT(($AT$3:$BE$3&lt;AT$3)*$CD188:$CO188))),2))</f>
        <v/>
      </c>
      <c r="CQ188">
        <f>IF(CE188&lt;=0,0,ROUND(MIN(CE188,MAX(0,$F188-SUMPRODUCT(($AT$3:$BE$3&lt;AU$3)*$CD188:$CO188))),2))</f>
        <v/>
      </c>
      <c r="CR188">
        <f>IF(CF188&lt;=0,0,ROUND(MIN(CF188,MAX(0,$F188-SUMPRODUCT(($AT$3:$BE$3&lt;AV$3)*$CD188:$CO188))),2))</f>
        <v/>
      </c>
      <c r="CS188">
        <f>IF(CG188&lt;=0,0,ROUND(MIN(CG188,MAX(0,$F188-SUMPRODUCT(($AT$3:$BE$3&lt;AW$3)*$CD188:$CO188))),2))</f>
        <v/>
      </c>
      <c r="CT188">
        <f>IF(CH188&lt;=0,0,ROUND(MIN(CH188,MAX(0,$F188-SUMPRODUCT(($AT$3:$BE$3&lt;AX$3)*$CD188:$CO188))),2))</f>
        <v/>
      </c>
      <c r="CU188">
        <f>IF(CI188&lt;=0,0,ROUND(MIN(CI188,MAX(0,$F188-SUMPRODUCT(($AT$3:$BE$3&lt;AY$3)*$CD188:$CO188))),2))</f>
        <v/>
      </c>
      <c r="CV188">
        <f>IF(CJ188&lt;=0,0,ROUND(MIN(CJ188,MAX(0,$F188-SUMPRODUCT(($AT$3:$BE$3&lt;AZ$3)*$CD188:$CO188))),2))</f>
        <v/>
      </c>
      <c r="CW188">
        <f>IF(CK188&lt;=0,0,ROUND(MIN(CK188,MAX(0,$F188-SUMPRODUCT(($AT$3:$BE$3&lt;BA$3)*$CD188:$CO188))),2))</f>
        <v/>
      </c>
      <c r="CX188">
        <f>IF(CL188&lt;=0,0,ROUND(MIN(CL188,MAX(0,$F188-SUMPRODUCT(($AT$3:$BE$3&lt;BB$3)*$CD188:$CO188))),2))</f>
        <v/>
      </c>
      <c r="CY188">
        <f>IF(CM188&lt;=0,0,ROUND(MIN(CM188,MAX(0,$F188-SUMPRODUCT(($AT$3:$BE$3&lt;BC$3)*$CD188:$CO188))),2))</f>
        <v/>
      </c>
      <c r="CZ188">
        <f>IF(CN188&lt;=0,0,ROUND(MIN(CN188,MAX(0,$F188-SUMPRODUCT(($AT$3:$BE$3&lt;BD$3)*$CD188:$CO188))),2))</f>
        <v/>
      </c>
      <c r="DA188">
        <f>IF(CO188&lt;=0,0,ROUND(MIN(CO188,MAX(0,$F188-SUMPRODUCT(($AT$3:$BE$3&lt;BE$3)*$CD188:$CO188))),2))</f>
        <v/>
      </c>
      <c r="DB188">
        <f>ROUND(AH188-CP188,2)</f>
        <v/>
      </c>
      <c r="DC188">
        <f>ROUND(AI188-CQ188,2)</f>
        <v/>
      </c>
      <c r="DD188">
        <f>ROUND(AJ188-CR188,2)</f>
        <v/>
      </c>
      <c r="DE188">
        <f>ROUND(AK188-CS188,2)</f>
        <v/>
      </c>
      <c r="DF188">
        <f>ROUND(AL188-CT188,2)</f>
        <v/>
      </c>
      <c r="DG188">
        <f>ROUND(AM188-CU188,2)</f>
        <v/>
      </c>
      <c r="DH188">
        <f>ROUND(AN188-CV188,2)</f>
        <v/>
      </c>
      <c r="DI188">
        <f>ROUND(AO188-CW188,2)</f>
        <v/>
      </c>
      <c r="DJ188">
        <f>ROUND(AP188-CX188,2)</f>
        <v/>
      </c>
      <c r="DK188">
        <f>ROUND(AQ188-CY188,2)</f>
        <v/>
      </c>
      <c r="DL188">
        <f>ROUND(AR188-CZ188,2)</f>
        <v/>
      </c>
      <c r="DM188">
        <f>ROUND(AS188-DA188,2)</f>
        <v/>
      </c>
      <c r="DN188">
        <f>MAX(0,ROUND($F188-SUM(CP188:DA188),2))</f>
        <v/>
      </c>
    </row>
    <row r="189">
      <c r="A189" t="n">
        <v>184</v>
      </c>
      <c r="B189" s="29">
        <f>Months!B189</f>
        <v/>
      </c>
      <c r="C189">
        <f>Months!C189</f>
        <v/>
      </c>
      <c r="D189">
        <f>Months!D189</f>
        <v/>
      </c>
      <c r="E189">
        <f>SUM(V189:AG189)</f>
        <v/>
      </c>
      <c r="F189">
        <f>MAX(0,ROUND(C189+D189-E189,2))</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f>IF(AH189&lt;=0,0,ROUND(CP189+MIN(DB189,MAX(0,$DN189-SUMPRODUCT((($BR189:$CC189&gt;BR189)+($BR189:$CC189=BR189)*($AT$2:$BE$2&lt;AT$2))*$DB189:$DM189))),2))</f>
        <v/>
      </c>
      <c r="AU189">
        <f>IF(AI189&lt;=0,0,ROUND(CQ189+MIN(DC189,MAX(0,$DN189-SUMPRODUCT((($BR189:$CC189&gt;BS189)+($BR189:$CC189=BS189)*($AT$2:$BE$2&lt;AU$2))*$DB189:$DM189))),2))</f>
        <v/>
      </c>
      <c r="AV189">
        <f>IF(AJ189&lt;=0,0,ROUND(CR189+MIN(DD189,MAX(0,$DN189-SUMPRODUCT((($BR189:$CC189&gt;BT189)+($BR189:$CC189=BT189)*($AT$2:$BE$2&lt;AV$2))*$DB189:$DM189))),2))</f>
        <v/>
      </c>
      <c r="AW189">
        <f>IF(AK189&lt;=0,0,ROUND(CS189+MIN(DE189,MAX(0,$DN189-SUMPRODUCT((($BR189:$CC189&gt;BU189)+($BR189:$CC189=BU189)*($AT$2:$BE$2&lt;AW$2))*$DB189:$DM189))),2))</f>
        <v/>
      </c>
      <c r="AX189">
        <f>IF(AL189&lt;=0,0,ROUND(CT189+MIN(DF189,MAX(0,$DN189-SUMPRODUCT((($BR189:$CC189&gt;BV189)+($BR189:$CC189=BV189)*($AT$2:$BE$2&lt;AX$2))*$DB189:$DM189))),2))</f>
        <v/>
      </c>
      <c r="AY189">
        <f>IF(AM189&lt;=0,0,ROUND(CU189+MIN(DG189,MAX(0,$DN189-SUMPRODUCT((($BR189:$CC189&gt;BW189)+($BR189:$CC189=BW189)*($AT$2:$BE$2&lt;AY$2))*$DB189:$DM189))),2))</f>
        <v/>
      </c>
      <c r="AZ189">
        <f>IF(AN189&lt;=0,0,ROUND(CV189+MIN(DH189,MAX(0,$DN189-SUMPRODUCT((($BR189:$CC189&gt;BX189)+($BR189:$CC189=BX189)*($AT$2:$BE$2&lt;AZ$2))*$DB189:$DM189))),2))</f>
        <v/>
      </c>
      <c r="BA189">
        <f>IF(AO189&lt;=0,0,ROUND(CW189+MIN(DI189,MAX(0,$DN189-SUMPRODUCT((($BR189:$CC189&gt;BY189)+($BR189:$CC189=BY189)*($AT$2:$BE$2&lt;BA$2))*$DB189:$DM189))),2))</f>
        <v/>
      </c>
      <c r="BB189">
        <f>IF(AP189&lt;=0,0,ROUND(CX189+MIN(DJ189,MAX(0,$DN189-SUMPRODUCT((($BR189:$CC189&gt;BZ189)+($BR189:$CC189=BZ189)*($AT$2:$BE$2&lt;BB$2))*$DB189:$DM189))),2))</f>
        <v/>
      </c>
      <c r="BC189">
        <f>IF(AQ189&lt;=0,0,ROUND(CY189+MIN(DK189,MAX(0,$DN189-SUMPRODUCT((($BR189:$CC189&gt;CA189)+($BR189:$CC189=CA189)*($AT$2:$BE$2&lt;BC$2))*$DB189:$DM189))),2))</f>
        <v/>
      </c>
      <c r="BD189">
        <f>IF(AR189&lt;=0,0,ROUND(CZ189+MIN(DL189,MAX(0,$DN189-SUMPRODUCT((($BR189:$CC189&gt;CB189)+($BR189:$CC189=CB189)*($AT$2:$BE$2&lt;BD$2))*$DB189:$DM189))),2))</f>
        <v/>
      </c>
      <c r="BE189">
        <f>IF(AS189&lt;=0,0,ROUND(DA189+MIN(DM189,MAX(0,$DN189-SUMPRODUCT((($BR189:$CC189&gt;CC189)+($BR189:$CC189=CC189)*($AT$2:$BE$2&lt;BE$2))*$DB189:$DM189))),2))</f>
        <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c r="BR189">
        <f>ROUND(IF($A189&lt;=Debts!$M$5,Debts!$X$5,Debts!$Y$5)*100000,0)*1000000+ROUND(Debts!$Y$5*100000,0)</f>
        <v/>
      </c>
      <c r="BS189">
        <f>ROUND(IF($A189&lt;=Debts!$M$6,Debts!$X$6,Debts!$Y$6)*100000,0)*1000000+ROUND(Debts!$Y$6*100000,0)</f>
        <v/>
      </c>
      <c r="BT189">
        <f>ROUND(IF($A189&lt;=Debts!$M$7,Debts!$X$7,Debts!$Y$7)*100000,0)*1000000+ROUND(Debts!$Y$7*100000,0)</f>
        <v/>
      </c>
      <c r="BU189">
        <f>ROUND(IF($A189&lt;=Debts!$M$8,Debts!$X$8,Debts!$Y$8)*100000,0)*1000000+ROUND(Debts!$Y$8*100000,0)</f>
        <v/>
      </c>
      <c r="BV189">
        <f>ROUND(IF($A189&lt;=Debts!$M$9,Debts!$X$9,Debts!$Y$9)*100000,0)*1000000+ROUND(Debts!$Y$9*100000,0)</f>
        <v/>
      </c>
      <c r="BW189">
        <f>ROUND(IF($A189&lt;=Debts!$M$10,Debts!$X$10,Debts!$Y$10)*100000,0)*1000000+ROUND(Debts!$Y$10*100000,0)</f>
        <v/>
      </c>
      <c r="BX189">
        <f>ROUND(IF($A189&lt;=Debts!$M$11,Debts!$X$11,Debts!$Y$11)*100000,0)*1000000+ROUND(Debts!$Y$11*100000,0)</f>
        <v/>
      </c>
      <c r="BY189">
        <f>ROUND(IF($A189&lt;=Debts!$M$12,Debts!$X$12,Debts!$Y$12)*100000,0)*1000000+ROUND(Debts!$Y$12*100000,0)</f>
        <v/>
      </c>
      <c r="BZ189">
        <f>ROUND(IF($A189&lt;=Debts!$M$13,Debts!$X$13,Debts!$Y$13)*100000,0)*1000000+ROUND(Debts!$Y$13*100000,0)</f>
        <v/>
      </c>
      <c r="CA189">
        <f>ROUND(IF($A189&lt;=Debts!$M$14,Debts!$X$14,Debts!$Y$14)*100000,0)*1000000+ROUND(Debts!$Y$14*100000,0)</f>
        <v/>
      </c>
      <c r="CB189">
        <f>ROUND(IF($A189&lt;=Debts!$M$15,Debts!$X$15,Debts!$Y$15)*100000,0)*1000000+ROUND(Debts!$Y$15*100000,0)</f>
        <v/>
      </c>
      <c r="CC189">
        <f>ROUND(IF($A189&lt;=Debts!$M$16,Debts!$X$16,Debts!$Y$16)*100000,0)*1000000+ROUND(Debts!$Y$16*100000,0)</f>
        <v/>
      </c>
      <c r="CD189">
        <f>IF(OR(AH189&lt;=0,Debts!$AC$5=0,$A189&gt;Debts!$M$5),0,MIN(AH189,MAX(0,ROUNDUP(IF(Debts!$X$5=0,(BF188+J189)/(Debts!$M$5-$A189+1),BF188*(Debts!$X$5/12)/(1-(1+Debts!$X$5/12)^(-(Debts!$M$5-$A189+1)))),2)-V189)))</f>
        <v/>
      </c>
      <c r="CE189">
        <f>IF(OR(AI189&lt;=0,Debts!$AC$6=0,$A189&gt;Debts!$M$6),0,MIN(AI189,MAX(0,ROUNDUP(IF(Debts!$X$6=0,(BG188+K189)/(Debts!$M$6-$A189+1),BG188*(Debts!$X$6/12)/(1-(1+Debts!$X$6/12)^(-(Debts!$M$6-$A189+1)))),2)-W189)))</f>
        <v/>
      </c>
      <c r="CF189">
        <f>IF(OR(AJ189&lt;=0,Debts!$AC$7=0,$A189&gt;Debts!$M$7),0,MIN(AJ189,MAX(0,ROUNDUP(IF(Debts!$X$7=0,(BH188+L189)/(Debts!$M$7-$A189+1),BH188*(Debts!$X$7/12)/(1-(1+Debts!$X$7/12)^(-(Debts!$M$7-$A189+1)))),2)-X189)))</f>
        <v/>
      </c>
      <c r="CG189">
        <f>IF(OR(AK189&lt;=0,Debts!$AC$8=0,$A189&gt;Debts!$M$8),0,MIN(AK189,MAX(0,ROUNDUP(IF(Debts!$X$8=0,(BI188+M189)/(Debts!$M$8-$A189+1),BI188*(Debts!$X$8/12)/(1-(1+Debts!$X$8/12)^(-(Debts!$M$8-$A189+1)))),2)-Y189)))</f>
        <v/>
      </c>
      <c r="CH189">
        <f>IF(OR(AL189&lt;=0,Debts!$AC$9=0,$A189&gt;Debts!$M$9),0,MIN(AL189,MAX(0,ROUNDUP(IF(Debts!$X$9=0,(BJ188+N189)/(Debts!$M$9-$A189+1),BJ188*(Debts!$X$9/12)/(1-(1+Debts!$X$9/12)^(-(Debts!$M$9-$A189+1)))),2)-Z189)))</f>
        <v/>
      </c>
      <c r="CI189">
        <f>IF(OR(AM189&lt;=0,Debts!$AC$10=0,$A189&gt;Debts!$M$10),0,MIN(AM189,MAX(0,ROUNDUP(IF(Debts!$X$10=0,(BK188+O189)/(Debts!$M$10-$A189+1),BK188*(Debts!$X$10/12)/(1-(1+Debts!$X$10/12)^(-(Debts!$M$10-$A189+1)))),2)-AA189)))</f>
        <v/>
      </c>
      <c r="CJ189">
        <f>IF(OR(AN189&lt;=0,Debts!$AC$11=0,$A189&gt;Debts!$M$11),0,MIN(AN189,MAX(0,ROUNDUP(IF(Debts!$X$11=0,(BL188+P189)/(Debts!$M$11-$A189+1),BL188*(Debts!$X$11/12)/(1-(1+Debts!$X$11/12)^(-(Debts!$M$11-$A189+1)))),2)-AB189)))</f>
        <v/>
      </c>
      <c r="CK189">
        <f>IF(OR(AO189&lt;=0,Debts!$AC$12=0,$A189&gt;Debts!$M$12),0,MIN(AO189,MAX(0,ROUNDUP(IF(Debts!$X$12=0,(BM188+Q189)/(Debts!$M$12-$A189+1),BM188*(Debts!$X$12/12)/(1-(1+Debts!$X$12/12)^(-(Debts!$M$12-$A189+1)))),2)-AC189)))</f>
        <v/>
      </c>
      <c r="CL189">
        <f>IF(OR(AP189&lt;=0,Debts!$AC$13=0,$A189&gt;Debts!$M$13),0,MIN(AP189,MAX(0,ROUNDUP(IF(Debts!$X$13=0,(BN188+R189)/(Debts!$M$13-$A189+1),BN188*(Debts!$X$13/12)/(1-(1+Debts!$X$13/12)^(-(Debts!$M$13-$A189+1)))),2)-AD189)))</f>
        <v/>
      </c>
      <c r="CM189">
        <f>IF(OR(AQ189&lt;=0,Debts!$AC$14=0,$A189&gt;Debts!$M$14),0,MIN(AQ189,MAX(0,ROUNDUP(IF(Debts!$X$14=0,(BO188+S189)/(Debts!$M$14-$A189+1),BO188*(Debts!$X$14/12)/(1-(1+Debts!$X$14/12)^(-(Debts!$M$14-$A189+1)))),2)-AE189)))</f>
        <v/>
      </c>
      <c r="CN189">
        <f>IF(OR(AR189&lt;=0,Debts!$AC$15=0,$A189&gt;Debts!$M$15),0,MIN(AR189,MAX(0,ROUNDUP(IF(Debts!$X$15=0,(BP188+T189)/(Debts!$M$15-$A189+1),BP188*(Debts!$X$15/12)/(1-(1+Debts!$X$15/12)^(-(Debts!$M$15-$A189+1)))),2)-AF189)))</f>
        <v/>
      </c>
      <c r="CO189">
        <f>IF(OR(AS189&lt;=0,Debts!$AC$16=0,$A189&gt;Debts!$M$16),0,MIN(AS189,MAX(0,ROUNDUP(IF(Debts!$X$16=0,(BQ188+U189)/(Debts!$M$16-$A189+1),BQ188*(Debts!$X$16/12)/(1-(1+Debts!$X$16/12)^(-(Debts!$M$16-$A189+1)))),2)-AG189)))</f>
        <v/>
      </c>
      <c r="CP189">
        <f>IF(CD189&lt;=0,0,ROUND(MIN(CD189,MAX(0,$F189-SUMPRODUCT(($AT$3:$BE$3&lt;AT$3)*$CD189:$CO189))),2))</f>
        <v/>
      </c>
      <c r="CQ189">
        <f>IF(CE189&lt;=0,0,ROUND(MIN(CE189,MAX(0,$F189-SUMPRODUCT(($AT$3:$BE$3&lt;AU$3)*$CD189:$CO189))),2))</f>
        <v/>
      </c>
      <c r="CR189">
        <f>IF(CF189&lt;=0,0,ROUND(MIN(CF189,MAX(0,$F189-SUMPRODUCT(($AT$3:$BE$3&lt;AV$3)*$CD189:$CO189))),2))</f>
        <v/>
      </c>
      <c r="CS189">
        <f>IF(CG189&lt;=0,0,ROUND(MIN(CG189,MAX(0,$F189-SUMPRODUCT(($AT$3:$BE$3&lt;AW$3)*$CD189:$CO189))),2))</f>
        <v/>
      </c>
      <c r="CT189">
        <f>IF(CH189&lt;=0,0,ROUND(MIN(CH189,MAX(0,$F189-SUMPRODUCT(($AT$3:$BE$3&lt;AX$3)*$CD189:$CO189))),2))</f>
        <v/>
      </c>
      <c r="CU189">
        <f>IF(CI189&lt;=0,0,ROUND(MIN(CI189,MAX(0,$F189-SUMPRODUCT(($AT$3:$BE$3&lt;AY$3)*$CD189:$CO189))),2))</f>
        <v/>
      </c>
      <c r="CV189">
        <f>IF(CJ189&lt;=0,0,ROUND(MIN(CJ189,MAX(0,$F189-SUMPRODUCT(($AT$3:$BE$3&lt;AZ$3)*$CD189:$CO189))),2))</f>
        <v/>
      </c>
      <c r="CW189">
        <f>IF(CK189&lt;=0,0,ROUND(MIN(CK189,MAX(0,$F189-SUMPRODUCT(($AT$3:$BE$3&lt;BA$3)*$CD189:$CO189))),2))</f>
        <v/>
      </c>
      <c r="CX189">
        <f>IF(CL189&lt;=0,0,ROUND(MIN(CL189,MAX(0,$F189-SUMPRODUCT(($AT$3:$BE$3&lt;BB$3)*$CD189:$CO189))),2))</f>
        <v/>
      </c>
      <c r="CY189">
        <f>IF(CM189&lt;=0,0,ROUND(MIN(CM189,MAX(0,$F189-SUMPRODUCT(($AT$3:$BE$3&lt;BC$3)*$CD189:$CO189))),2))</f>
        <v/>
      </c>
      <c r="CZ189">
        <f>IF(CN189&lt;=0,0,ROUND(MIN(CN189,MAX(0,$F189-SUMPRODUCT(($AT$3:$BE$3&lt;BD$3)*$CD189:$CO189))),2))</f>
        <v/>
      </c>
      <c r="DA189">
        <f>IF(CO189&lt;=0,0,ROUND(MIN(CO189,MAX(0,$F189-SUMPRODUCT(($AT$3:$BE$3&lt;BE$3)*$CD189:$CO189))),2))</f>
        <v/>
      </c>
      <c r="DB189">
        <f>ROUND(AH189-CP189,2)</f>
        <v/>
      </c>
      <c r="DC189">
        <f>ROUND(AI189-CQ189,2)</f>
        <v/>
      </c>
      <c r="DD189">
        <f>ROUND(AJ189-CR189,2)</f>
        <v/>
      </c>
      <c r="DE189">
        <f>ROUND(AK189-CS189,2)</f>
        <v/>
      </c>
      <c r="DF189">
        <f>ROUND(AL189-CT189,2)</f>
        <v/>
      </c>
      <c r="DG189">
        <f>ROUND(AM189-CU189,2)</f>
        <v/>
      </c>
      <c r="DH189">
        <f>ROUND(AN189-CV189,2)</f>
        <v/>
      </c>
      <c r="DI189">
        <f>ROUND(AO189-CW189,2)</f>
        <v/>
      </c>
      <c r="DJ189">
        <f>ROUND(AP189-CX189,2)</f>
        <v/>
      </c>
      <c r="DK189">
        <f>ROUND(AQ189-CY189,2)</f>
        <v/>
      </c>
      <c r="DL189">
        <f>ROUND(AR189-CZ189,2)</f>
        <v/>
      </c>
      <c r="DM189">
        <f>ROUND(AS189-DA189,2)</f>
        <v/>
      </c>
      <c r="DN189">
        <f>MAX(0,ROUND($F189-SUM(CP189:DA189),2))</f>
        <v/>
      </c>
    </row>
    <row r="190">
      <c r="A190" t="n">
        <v>185</v>
      </c>
      <c r="B190" s="29">
        <f>Months!B190</f>
        <v/>
      </c>
      <c r="C190">
        <f>Months!C190</f>
        <v/>
      </c>
      <c r="D190">
        <f>Months!D190</f>
        <v/>
      </c>
      <c r="E190">
        <f>SUM(V190:AG190)</f>
        <v/>
      </c>
      <c r="F190">
        <f>MAX(0,ROUND(C190+D190-E190,2))</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f>IF(AH190&lt;=0,0,ROUND(CP190+MIN(DB190,MAX(0,$DN190-SUMPRODUCT((($BR190:$CC190&gt;BR190)+($BR190:$CC190=BR190)*($AT$2:$BE$2&lt;AT$2))*$DB190:$DM190))),2))</f>
        <v/>
      </c>
      <c r="AU190">
        <f>IF(AI190&lt;=0,0,ROUND(CQ190+MIN(DC190,MAX(0,$DN190-SUMPRODUCT((($BR190:$CC190&gt;BS190)+($BR190:$CC190=BS190)*($AT$2:$BE$2&lt;AU$2))*$DB190:$DM190))),2))</f>
        <v/>
      </c>
      <c r="AV190">
        <f>IF(AJ190&lt;=0,0,ROUND(CR190+MIN(DD190,MAX(0,$DN190-SUMPRODUCT((($BR190:$CC190&gt;BT190)+($BR190:$CC190=BT190)*($AT$2:$BE$2&lt;AV$2))*$DB190:$DM190))),2))</f>
        <v/>
      </c>
      <c r="AW190">
        <f>IF(AK190&lt;=0,0,ROUND(CS190+MIN(DE190,MAX(0,$DN190-SUMPRODUCT((($BR190:$CC190&gt;BU190)+($BR190:$CC190=BU190)*($AT$2:$BE$2&lt;AW$2))*$DB190:$DM190))),2))</f>
        <v/>
      </c>
      <c r="AX190">
        <f>IF(AL190&lt;=0,0,ROUND(CT190+MIN(DF190,MAX(0,$DN190-SUMPRODUCT((($BR190:$CC190&gt;BV190)+($BR190:$CC190=BV190)*($AT$2:$BE$2&lt;AX$2))*$DB190:$DM190))),2))</f>
        <v/>
      </c>
      <c r="AY190">
        <f>IF(AM190&lt;=0,0,ROUND(CU190+MIN(DG190,MAX(0,$DN190-SUMPRODUCT((($BR190:$CC190&gt;BW190)+($BR190:$CC190=BW190)*($AT$2:$BE$2&lt;AY$2))*$DB190:$DM190))),2))</f>
        <v/>
      </c>
      <c r="AZ190">
        <f>IF(AN190&lt;=0,0,ROUND(CV190+MIN(DH190,MAX(0,$DN190-SUMPRODUCT((($BR190:$CC190&gt;BX190)+($BR190:$CC190=BX190)*($AT$2:$BE$2&lt;AZ$2))*$DB190:$DM190))),2))</f>
        <v/>
      </c>
      <c r="BA190">
        <f>IF(AO190&lt;=0,0,ROUND(CW190+MIN(DI190,MAX(0,$DN190-SUMPRODUCT((($BR190:$CC190&gt;BY190)+($BR190:$CC190=BY190)*($AT$2:$BE$2&lt;BA$2))*$DB190:$DM190))),2))</f>
        <v/>
      </c>
      <c r="BB190">
        <f>IF(AP190&lt;=0,0,ROUND(CX190+MIN(DJ190,MAX(0,$DN190-SUMPRODUCT((($BR190:$CC190&gt;BZ190)+($BR190:$CC190=BZ190)*($AT$2:$BE$2&lt;BB$2))*$DB190:$DM190))),2))</f>
        <v/>
      </c>
      <c r="BC190">
        <f>IF(AQ190&lt;=0,0,ROUND(CY190+MIN(DK190,MAX(0,$DN190-SUMPRODUCT((($BR190:$CC190&gt;CA190)+($BR190:$CC190=CA190)*($AT$2:$BE$2&lt;BC$2))*$DB190:$DM190))),2))</f>
        <v/>
      </c>
      <c r="BD190">
        <f>IF(AR190&lt;=0,0,ROUND(CZ190+MIN(DL190,MAX(0,$DN190-SUMPRODUCT((($BR190:$CC190&gt;CB190)+($BR190:$CC190=CB190)*($AT$2:$BE$2&lt;BD$2))*$DB190:$DM190))),2))</f>
        <v/>
      </c>
      <c r="BE190">
        <f>IF(AS190&lt;=0,0,ROUND(DA190+MIN(DM190,MAX(0,$DN190-SUMPRODUCT((($BR190:$CC190&gt;CC190)+($BR190:$CC190=CC190)*($AT$2:$BE$2&lt;BE$2))*$DB190:$DM190))),2))</f>
        <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c r="BR190">
        <f>ROUND(IF($A190&lt;=Debts!$M$5,Debts!$X$5,Debts!$Y$5)*100000,0)*1000000+ROUND(Debts!$Y$5*100000,0)</f>
        <v/>
      </c>
      <c r="BS190">
        <f>ROUND(IF($A190&lt;=Debts!$M$6,Debts!$X$6,Debts!$Y$6)*100000,0)*1000000+ROUND(Debts!$Y$6*100000,0)</f>
        <v/>
      </c>
      <c r="BT190">
        <f>ROUND(IF($A190&lt;=Debts!$M$7,Debts!$X$7,Debts!$Y$7)*100000,0)*1000000+ROUND(Debts!$Y$7*100000,0)</f>
        <v/>
      </c>
      <c r="BU190">
        <f>ROUND(IF($A190&lt;=Debts!$M$8,Debts!$X$8,Debts!$Y$8)*100000,0)*1000000+ROUND(Debts!$Y$8*100000,0)</f>
        <v/>
      </c>
      <c r="BV190">
        <f>ROUND(IF($A190&lt;=Debts!$M$9,Debts!$X$9,Debts!$Y$9)*100000,0)*1000000+ROUND(Debts!$Y$9*100000,0)</f>
        <v/>
      </c>
      <c r="BW190">
        <f>ROUND(IF($A190&lt;=Debts!$M$10,Debts!$X$10,Debts!$Y$10)*100000,0)*1000000+ROUND(Debts!$Y$10*100000,0)</f>
        <v/>
      </c>
      <c r="BX190">
        <f>ROUND(IF($A190&lt;=Debts!$M$11,Debts!$X$11,Debts!$Y$11)*100000,0)*1000000+ROUND(Debts!$Y$11*100000,0)</f>
        <v/>
      </c>
      <c r="BY190">
        <f>ROUND(IF($A190&lt;=Debts!$M$12,Debts!$X$12,Debts!$Y$12)*100000,0)*1000000+ROUND(Debts!$Y$12*100000,0)</f>
        <v/>
      </c>
      <c r="BZ190">
        <f>ROUND(IF($A190&lt;=Debts!$M$13,Debts!$X$13,Debts!$Y$13)*100000,0)*1000000+ROUND(Debts!$Y$13*100000,0)</f>
        <v/>
      </c>
      <c r="CA190">
        <f>ROUND(IF($A190&lt;=Debts!$M$14,Debts!$X$14,Debts!$Y$14)*100000,0)*1000000+ROUND(Debts!$Y$14*100000,0)</f>
        <v/>
      </c>
      <c r="CB190">
        <f>ROUND(IF($A190&lt;=Debts!$M$15,Debts!$X$15,Debts!$Y$15)*100000,0)*1000000+ROUND(Debts!$Y$15*100000,0)</f>
        <v/>
      </c>
      <c r="CC190">
        <f>ROUND(IF($A190&lt;=Debts!$M$16,Debts!$X$16,Debts!$Y$16)*100000,0)*1000000+ROUND(Debts!$Y$16*100000,0)</f>
        <v/>
      </c>
      <c r="CD190">
        <f>IF(OR(AH190&lt;=0,Debts!$AC$5=0,$A190&gt;Debts!$M$5),0,MIN(AH190,MAX(0,ROUNDUP(IF(Debts!$X$5=0,(BF189+J190)/(Debts!$M$5-$A190+1),BF189*(Debts!$X$5/12)/(1-(1+Debts!$X$5/12)^(-(Debts!$M$5-$A190+1)))),2)-V190)))</f>
        <v/>
      </c>
      <c r="CE190">
        <f>IF(OR(AI190&lt;=0,Debts!$AC$6=0,$A190&gt;Debts!$M$6),0,MIN(AI190,MAX(0,ROUNDUP(IF(Debts!$X$6=0,(BG189+K190)/(Debts!$M$6-$A190+1),BG189*(Debts!$X$6/12)/(1-(1+Debts!$X$6/12)^(-(Debts!$M$6-$A190+1)))),2)-W190)))</f>
        <v/>
      </c>
      <c r="CF190">
        <f>IF(OR(AJ190&lt;=0,Debts!$AC$7=0,$A190&gt;Debts!$M$7),0,MIN(AJ190,MAX(0,ROUNDUP(IF(Debts!$X$7=0,(BH189+L190)/(Debts!$M$7-$A190+1),BH189*(Debts!$X$7/12)/(1-(1+Debts!$X$7/12)^(-(Debts!$M$7-$A190+1)))),2)-X190)))</f>
        <v/>
      </c>
      <c r="CG190">
        <f>IF(OR(AK190&lt;=0,Debts!$AC$8=0,$A190&gt;Debts!$M$8),0,MIN(AK190,MAX(0,ROUNDUP(IF(Debts!$X$8=0,(BI189+M190)/(Debts!$M$8-$A190+1),BI189*(Debts!$X$8/12)/(1-(1+Debts!$X$8/12)^(-(Debts!$M$8-$A190+1)))),2)-Y190)))</f>
        <v/>
      </c>
      <c r="CH190">
        <f>IF(OR(AL190&lt;=0,Debts!$AC$9=0,$A190&gt;Debts!$M$9),0,MIN(AL190,MAX(0,ROUNDUP(IF(Debts!$X$9=0,(BJ189+N190)/(Debts!$M$9-$A190+1),BJ189*(Debts!$X$9/12)/(1-(1+Debts!$X$9/12)^(-(Debts!$M$9-$A190+1)))),2)-Z190)))</f>
        <v/>
      </c>
      <c r="CI190">
        <f>IF(OR(AM190&lt;=0,Debts!$AC$10=0,$A190&gt;Debts!$M$10),0,MIN(AM190,MAX(0,ROUNDUP(IF(Debts!$X$10=0,(BK189+O190)/(Debts!$M$10-$A190+1),BK189*(Debts!$X$10/12)/(1-(1+Debts!$X$10/12)^(-(Debts!$M$10-$A190+1)))),2)-AA190)))</f>
        <v/>
      </c>
      <c r="CJ190">
        <f>IF(OR(AN190&lt;=0,Debts!$AC$11=0,$A190&gt;Debts!$M$11),0,MIN(AN190,MAX(0,ROUNDUP(IF(Debts!$X$11=0,(BL189+P190)/(Debts!$M$11-$A190+1),BL189*(Debts!$X$11/12)/(1-(1+Debts!$X$11/12)^(-(Debts!$M$11-$A190+1)))),2)-AB190)))</f>
        <v/>
      </c>
      <c r="CK190">
        <f>IF(OR(AO190&lt;=0,Debts!$AC$12=0,$A190&gt;Debts!$M$12),0,MIN(AO190,MAX(0,ROUNDUP(IF(Debts!$X$12=0,(BM189+Q190)/(Debts!$M$12-$A190+1),BM189*(Debts!$X$12/12)/(1-(1+Debts!$X$12/12)^(-(Debts!$M$12-$A190+1)))),2)-AC190)))</f>
        <v/>
      </c>
      <c r="CL190">
        <f>IF(OR(AP190&lt;=0,Debts!$AC$13=0,$A190&gt;Debts!$M$13),0,MIN(AP190,MAX(0,ROUNDUP(IF(Debts!$X$13=0,(BN189+R190)/(Debts!$M$13-$A190+1),BN189*(Debts!$X$13/12)/(1-(1+Debts!$X$13/12)^(-(Debts!$M$13-$A190+1)))),2)-AD190)))</f>
        <v/>
      </c>
      <c r="CM190">
        <f>IF(OR(AQ190&lt;=0,Debts!$AC$14=0,$A190&gt;Debts!$M$14),0,MIN(AQ190,MAX(0,ROUNDUP(IF(Debts!$X$14=0,(BO189+S190)/(Debts!$M$14-$A190+1),BO189*(Debts!$X$14/12)/(1-(1+Debts!$X$14/12)^(-(Debts!$M$14-$A190+1)))),2)-AE190)))</f>
        <v/>
      </c>
      <c r="CN190">
        <f>IF(OR(AR190&lt;=0,Debts!$AC$15=0,$A190&gt;Debts!$M$15),0,MIN(AR190,MAX(0,ROUNDUP(IF(Debts!$X$15=0,(BP189+T190)/(Debts!$M$15-$A190+1),BP189*(Debts!$X$15/12)/(1-(1+Debts!$X$15/12)^(-(Debts!$M$15-$A190+1)))),2)-AF190)))</f>
        <v/>
      </c>
      <c r="CO190">
        <f>IF(OR(AS190&lt;=0,Debts!$AC$16=0,$A190&gt;Debts!$M$16),0,MIN(AS190,MAX(0,ROUNDUP(IF(Debts!$X$16=0,(BQ189+U190)/(Debts!$M$16-$A190+1),BQ189*(Debts!$X$16/12)/(1-(1+Debts!$X$16/12)^(-(Debts!$M$16-$A190+1)))),2)-AG190)))</f>
        <v/>
      </c>
      <c r="CP190">
        <f>IF(CD190&lt;=0,0,ROUND(MIN(CD190,MAX(0,$F190-SUMPRODUCT(($AT$3:$BE$3&lt;AT$3)*$CD190:$CO190))),2))</f>
        <v/>
      </c>
      <c r="CQ190">
        <f>IF(CE190&lt;=0,0,ROUND(MIN(CE190,MAX(0,$F190-SUMPRODUCT(($AT$3:$BE$3&lt;AU$3)*$CD190:$CO190))),2))</f>
        <v/>
      </c>
      <c r="CR190">
        <f>IF(CF190&lt;=0,0,ROUND(MIN(CF190,MAX(0,$F190-SUMPRODUCT(($AT$3:$BE$3&lt;AV$3)*$CD190:$CO190))),2))</f>
        <v/>
      </c>
      <c r="CS190">
        <f>IF(CG190&lt;=0,0,ROUND(MIN(CG190,MAX(0,$F190-SUMPRODUCT(($AT$3:$BE$3&lt;AW$3)*$CD190:$CO190))),2))</f>
        <v/>
      </c>
      <c r="CT190">
        <f>IF(CH190&lt;=0,0,ROUND(MIN(CH190,MAX(0,$F190-SUMPRODUCT(($AT$3:$BE$3&lt;AX$3)*$CD190:$CO190))),2))</f>
        <v/>
      </c>
      <c r="CU190">
        <f>IF(CI190&lt;=0,0,ROUND(MIN(CI190,MAX(0,$F190-SUMPRODUCT(($AT$3:$BE$3&lt;AY$3)*$CD190:$CO190))),2))</f>
        <v/>
      </c>
      <c r="CV190">
        <f>IF(CJ190&lt;=0,0,ROUND(MIN(CJ190,MAX(0,$F190-SUMPRODUCT(($AT$3:$BE$3&lt;AZ$3)*$CD190:$CO190))),2))</f>
        <v/>
      </c>
      <c r="CW190">
        <f>IF(CK190&lt;=0,0,ROUND(MIN(CK190,MAX(0,$F190-SUMPRODUCT(($AT$3:$BE$3&lt;BA$3)*$CD190:$CO190))),2))</f>
        <v/>
      </c>
      <c r="CX190">
        <f>IF(CL190&lt;=0,0,ROUND(MIN(CL190,MAX(0,$F190-SUMPRODUCT(($AT$3:$BE$3&lt;BB$3)*$CD190:$CO190))),2))</f>
        <v/>
      </c>
      <c r="CY190">
        <f>IF(CM190&lt;=0,0,ROUND(MIN(CM190,MAX(0,$F190-SUMPRODUCT(($AT$3:$BE$3&lt;BC$3)*$CD190:$CO190))),2))</f>
        <v/>
      </c>
      <c r="CZ190">
        <f>IF(CN190&lt;=0,0,ROUND(MIN(CN190,MAX(0,$F190-SUMPRODUCT(($AT$3:$BE$3&lt;BD$3)*$CD190:$CO190))),2))</f>
        <v/>
      </c>
      <c r="DA190">
        <f>IF(CO190&lt;=0,0,ROUND(MIN(CO190,MAX(0,$F190-SUMPRODUCT(($AT$3:$BE$3&lt;BE$3)*$CD190:$CO190))),2))</f>
        <v/>
      </c>
      <c r="DB190">
        <f>ROUND(AH190-CP190,2)</f>
        <v/>
      </c>
      <c r="DC190">
        <f>ROUND(AI190-CQ190,2)</f>
        <v/>
      </c>
      <c r="DD190">
        <f>ROUND(AJ190-CR190,2)</f>
        <v/>
      </c>
      <c r="DE190">
        <f>ROUND(AK190-CS190,2)</f>
        <v/>
      </c>
      <c r="DF190">
        <f>ROUND(AL190-CT190,2)</f>
        <v/>
      </c>
      <c r="DG190">
        <f>ROUND(AM190-CU190,2)</f>
        <v/>
      </c>
      <c r="DH190">
        <f>ROUND(AN190-CV190,2)</f>
        <v/>
      </c>
      <c r="DI190">
        <f>ROUND(AO190-CW190,2)</f>
        <v/>
      </c>
      <c r="DJ190">
        <f>ROUND(AP190-CX190,2)</f>
        <v/>
      </c>
      <c r="DK190">
        <f>ROUND(AQ190-CY190,2)</f>
        <v/>
      </c>
      <c r="DL190">
        <f>ROUND(AR190-CZ190,2)</f>
        <v/>
      </c>
      <c r="DM190">
        <f>ROUND(AS190-DA190,2)</f>
        <v/>
      </c>
      <c r="DN190">
        <f>MAX(0,ROUND($F190-SUM(CP190:DA190),2))</f>
        <v/>
      </c>
    </row>
    <row r="191">
      <c r="A191" t="n">
        <v>186</v>
      </c>
      <c r="B191" s="29">
        <f>Months!B191</f>
        <v/>
      </c>
      <c r="C191">
        <f>Months!C191</f>
        <v/>
      </c>
      <c r="D191">
        <f>Months!D191</f>
        <v/>
      </c>
      <c r="E191">
        <f>SUM(V191:AG191)</f>
        <v/>
      </c>
      <c r="F191">
        <f>MAX(0,ROUND(C191+D191-E191,2))</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f>IF(AH191&lt;=0,0,ROUND(CP191+MIN(DB191,MAX(0,$DN191-SUMPRODUCT((($BR191:$CC191&gt;BR191)+($BR191:$CC191=BR191)*($AT$2:$BE$2&lt;AT$2))*$DB191:$DM191))),2))</f>
        <v/>
      </c>
      <c r="AU191">
        <f>IF(AI191&lt;=0,0,ROUND(CQ191+MIN(DC191,MAX(0,$DN191-SUMPRODUCT((($BR191:$CC191&gt;BS191)+($BR191:$CC191=BS191)*($AT$2:$BE$2&lt;AU$2))*$DB191:$DM191))),2))</f>
        <v/>
      </c>
      <c r="AV191">
        <f>IF(AJ191&lt;=0,0,ROUND(CR191+MIN(DD191,MAX(0,$DN191-SUMPRODUCT((($BR191:$CC191&gt;BT191)+($BR191:$CC191=BT191)*($AT$2:$BE$2&lt;AV$2))*$DB191:$DM191))),2))</f>
        <v/>
      </c>
      <c r="AW191">
        <f>IF(AK191&lt;=0,0,ROUND(CS191+MIN(DE191,MAX(0,$DN191-SUMPRODUCT((($BR191:$CC191&gt;BU191)+($BR191:$CC191=BU191)*($AT$2:$BE$2&lt;AW$2))*$DB191:$DM191))),2))</f>
        <v/>
      </c>
      <c r="AX191">
        <f>IF(AL191&lt;=0,0,ROUND(CT191+MIN(DF191,MAX(0,$DN191-SUMPRODUCT((($BR191:$CC191&gt;BV191)+($BR191:$CC191=BV191)*($AT$2:$BE$2&lt;AX$2))*$DB191:$DM191))),2))</f>
        <v/>
      </c>
      <c r="AY191">
        <f>IF(AM191&lt;=0,0,ROUND(CU191+MIN(DG191,MAX(0,$DN191-SUMPRODUCT((($BR191:$CC191&gt;BW191)+($BR191:$CC191=BW191)*($AT$2:$BE$2&lt;AY$2))*$DB191:$DM191))),2))</f>
        <v/>
      </c>
      <c r="AZ191">
        <f>IF(AN191&lt;=0,0,ROUND(CV191+MIN(DH191,MAX(0,$DN191-SUMPRODUCT((($BR191:$CC191&gt;BX191)+($BR191:$CC191=BX191)*($AT$2:$BE$2&lt;AZ$2))*$DB191:$DM191))),2))</f>
        <v/>
      </c>
      <c r="BA191">
        <f>IF(AO191&lt;=0,0,ROUND(CW191+MIN(DI191,MAX(0,$DN191-SUMPRODUCT((($BR191:$CC191&gt;BY191)+($BR191:$CC191=BY191)*($AT$2:$BE$2&lt;BA$2))*$DB191:$DM191))),2))</f>
        <v/>
      </c>
      <c r="BB191">
        <f>IF(AP191&lt;=0,0,ROUND(CX191+MIN(DJ191,MAX(0,$DN191-SUMPRODUCT((($BR191:$CC191&gt;BZ191)+($BR191:$CC191=BZ191)*($AT$2:$BE$2&lt;BB$2))*$DB191:$DM191))),2))</f>
        <v/>
      </c>
      <c r="BC191">
        <f>IF(AQ191&lt;=0,0,ROUND(CY191+MIN(DK191,MAX(0,$DN191-SUMPRODUCT((($BR191:$CC191&gt;CA191)+($BR191:$CC191=CA191)*($AT$2:$BE$2&lt;BC$2))*$DB191:$DM191))),2))</f>
        <v/>
      </c>
      <c r="BD191">
        <f>IF(AR191&lt;=0,0,ROUND(CZ191+MIN(DL191,MAX(0,$DN191-SUMPRODUCT((($BR191:$CC191&gt;CB191)+($BR191:$CC191=CB191)*($AT$2:$BE$2&lt;BD$2))*$DB191:$DM191))),2))</f>
        <v/>
      </c>
      <c r="BE191">
        <f>IF(AS191&lt;=0,0,ROUND(DA191+MIN(DM191,MAX(0,$DN191-SUMPRODUCT((($BR191:$CC191&gt;CC191)+($BR191:$CC191=CC191)*($AT$2:$BE$2&lt;BE$2))*$DB191:$DM191))),2))</f>
        <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c r="BR191">
        <f>ROUND(IF($A191&lt;=Debts!$M$5,Debts!$X$5,Debts!$Y$5)*100000,0)*1000000+ROUND(Debts!$Y$5*100000,0)</f>
        <v/>
      </c>
      <c r="BS191">
        <f>ROUND(IF($A191&lt;=Debts!$M$6,Debts!$X$6,Debts!$Y$6)*100000,0)*1000000+ROUND(Debts!$Y$6*100000,0)</f>
        <v/>
      </c>
      <c r="BT191">
        <f>ROUND(IF($A191&lt;=Debts!$M$7,Debts!$X$7,Debts!$Y$7)*100000,0)*1000000+ROUND(Debts!$Y$7*100000,0)</f>
        <v/>
      </c>
      <c r="BU191">
        <f>ROUND(IF($A191&lt;=Debts!$M$8,Debts!$X$8,Debts!$Y$8)*100000,0)*1000000+ROUND(Debts!$Y$8*100000,0)</f>
        <v/>
      </c>
      <c r="BV191">
        <f>ROUND(IF($A191&lt;=Debts!$M$9,Debts!$X$9,Debts!$Y$9)*100000,0)*1000000+ROUND(Debts!$Y$9*100000,0)</f>
        <v/>
      </c>
      <c r="BW191">
        <f>ROUND(IF($A191&lt;=Debts!$M$10,Debts!$X$10,Debts!$Y$10)*100000,0)*1000000+ROUND(Debts!$Y$10*100000,0)</f>
        <v/>
      </c>
      <c r="BX191">
        <f>ROUND(IF($A191&lt;=Debts!$M$11,Debts!$X$11,Debts!$Y$11)*100000,0)*1000000+ROUND(Debts!$Y$11*100000,0)</f>
        <v/>
      </c>
      <c r="BY191">
        <f>ROUND(IF($A191&lt;=Debts!$M$12,Debts!$X$12,Debts!$Y$12)*100000,0)*1000000+ROUND(Debts!$Y$12*100000,0)</f>
        <v/>
      </c>
      <c r="BZ191">
        <f>ROUND(IF($A191&lt;=Debts!$M$13,Debts!$X$13,Debts!$Y$13)*100000,0)*1000000+ROUND(Debts!$Y$13*100000,0)</f>
        <v/>
      </c>
      <c r="CA191">
        <f>ROUND(IF($A191&lt;=Debts!$M$14,Debts!$X$14,Debts!$Y$14)*100000,0)*1000000+ROUND(Debts!$Y$14*100000,0)</f>
        <v/>
      </c>
      <c r="CB191">
        <f>ROUND(IF($A191&lt;=Debts!$M$15,Debts!$X$15,Debts!$Y$15)*100000,0)*1000000+ROUND(Debts!$Y$15*100000,0)</f>
        <v/>
      </c>
      <c r="CC191">
        <f>ROUND(IF($A191&lt;=Debts!$M$16,Debts!$X$16,Debts!$Y$16)*100000,0)*1000000+ROUND(Debts!$Y$16*100000,0)</f>
        <v/>
      </c>
      <c r="CD191">
        <f>IF(OR(AH191&lt;=0,Debts!$AC$5=0,$A191&gt;Debts!$M$5),0,MIN(AH191,MAX(0,ROUNDUP(IF(Debts!$X$5=0,(BF190+J191)/(Debts!$M$5-$A191+1),BF190*(Debts!$X$5/12)/(1-(1+Debts!$X$5/12)^(-(Debts!$M$5-$A191+1)))),2)-V191)))</f>
        <v/>
      </c>
      <c r="CE191">
        <f>IF(OR(AI191&lt;=0,Debts!$AC$6=0,$A191&gt;Debts!$M$6),0,MIN(AI191,MAX(0,ROUNDUP(IF(Debts!$X$6=0,(BG190+K191)/(Debts!$M$6-$A191+1),BG190*(Debts!$X$6/12)/(1-(1+Debts!$X$6/12)^(-(Debts!$M$6-$A191+1)))),2)-W191)))</f>
        <v/>
      </c>
      <c r="CF191">
        <f>IF(OR(AJ191&lt;=0,Debts!$AC$7=0,$A191&gt;Debts!$M$7),0,MIN(AJ191,MAX(0,ROUNDUP(IF(Debts!$X$7=0,(BH190+L191)/(Debts!$M$7-$A191+1),BH190*(Debts!$X$7/12)/(1-(1+Debts!$X$7/12)^(-(Debts!$M$7-$A191+1)))),2)-X191)))</f>
        <v/>
      </c>
      <c r="CG191">
        <f>IF(OR(AK191&lt;=0,Debts!$AC$8=0,$A191&gt;Debts!$M$8),0,MIN(AK191,MAX(0,ROUNDUP(IF(Debts!$X$8=0,(BI190+M191)/(Debts!$M$8-$A191+1),BI190*(Debts!$X$8/12)/(1-(1+Debts!$X$8/12)^(-(Debts!$M$8-$A191+1)))),2)-Y191)))</f>
        <v/>
      </c>
      <c r="CH191">
        <f>IF(OR(AL191&lt;=0,Debts!$AC$9=0,$A191&gt;Debts!$M$9),0,MIN(AL191,MAX(0,ROUNDUP(IF(Debts!$X$9=0,(BJ190+N191)/(Debts!$M$9-$A191+1),BJ190*(Debts!$X$9/12)/(1-(1+Debts!$X$9/12)^(-(Debts!$M$9-$A191+1)))),2)-Z191)))</f>
        <v/>
      </c>
      <c r="CI191">
        <f>IF(OR(AM191&lt;=0,Debts!$AC$10=0,$A191&gt;Debts!$M$10),0,MIN(AM191,MAX(0,ROUNDUP(IF(Debts!$X$10=0,(BK190+O191)/(Debts!$M$10-$A191+1),BK190*(Debts!$X$10/12)/(1-(1+Debts!$X$10/12)^(-(Debts!$M$10-$A191+1)))),2)-AA191)))</f>
        <v/>
      </c>
      <c r="CJ191">
        <f>IF(OR(AN191&lt;=0,Debts!$AC$11=0,$A191&gt;Debts!$M$11),0,MIN(AN191,MAX(0,ROUNDUP(IF(Debts!$X$11=0,(BL190+P191)/(Debts!$M$11-$A191+1),BL190*(Debts!$X$11/12)/(1-(1+Debts!$X$11/12)^(-(Debts!$M$11-$A191+1)))),2)-AB191)))</f>
        <v/>
      </c>
      <c r="CK191">
        <f>IF(OR(AO191&lt;=0,Debts!$AC$12=0,$A191&gt;Debts!$M$12),0,MIN(AO191,MAX(0,ROUNDUP(IF(Debts!$X$12=0,(BM190+Q191)/(Debts!$M$12-$A191+1),BM190*(Debts!$X$12/12)/(1-(1+Debts!$X$12/12)^(-(Debts!$M$12-$A191+1)))),2)-AC191)))</f>
        <v/>
      </c>
      <c r="CL191">
        <f>IF(OR(AP191&lt;=0,Debts!$AC$13=0,$A191&gt;Debts!$M$13),0,MIN(AP191,MAX(0,ROUNDUP(IF(Debts!$X$13=0,(BN190+R191)/(Debts!$M$13-$A191+1),BN190*(Debts!$X$13/12)/(1-(1+Debts!$X$13/12)^(-(Debts!$M$13-$A191+1)))),2)-AD191)))</f>
        <v/>
      </c>
      <c r="CM191">
        <f>IF(OR(AQ191&lt;=0,Debts!$AC$14=0,$A191&gt;Debts!$M$14),0,MIN(AQ191,MAX(0,ROUNDUP(IF(Debts!$X$14=0,(BO190+S191)/(Debts!$M$14-$A191+1),BO190*(Debts!$X$14/12)/(1-(1+Debts!$X$14/12)^(-(Debts!$M$14-$A191+1)))),2)-AE191)))</f>
        <v/>
      </c>
      <c r="CN191">
        <f>IF(OR(AR191&lt;=0,Debts!$AC$15=0,$A191&gt;Debts!$M$15),0,MIN(AR191,MAX(0,ROUNDUP(IF(Debts!$X$15=0,(BP190+T191)/(Debts!$M$15-$A191+1),BP190*(Debts!$X$15/12)/(1-(1+Debts!$X$15/12)^(-(Debts!$M$15-$A191+1)))),2)-AF191)))</f>
        <v/>
      </c>
      <c r="CO191">
        <f>IF(OR(AS191&lt;=0,Debts!$AC$16=0,$A191&gt;Debts!$M$16),0,MIN(AS191,MAX(0,ROUNDUP(IF(Debts!$X$16=0,(BQ190+U191)/(Debts!$M$16-$A191+1),BQ190*(Debts!$X$16/12)/(1-(1+Debts!$X$16/12)^(-(Debts!$M$16-$A191+1)))),2)-AG191)))</f>
        <v/>
      </c>
      <c r="CP191">
        <f>IF(CD191&lt;=0,0,ROUND(MIN(CD191,MAX(0,$F191-SUMPRODUCT(($AT$3:$BE$3&lt;AT$3)*$CD191:$CO191))),2))</f>
        <v/>
      </c>
      <c r="CQ191">
        <f>IF(CE191&lt;=0,0,ROUND(MIN(CE191,MAX(0,$F191-SUMPRODUCT(($AT$3:$BE$3&lt;AU$3)*$CD191:$CO191))),2))</f>
        <v/>
      </c>
      <c r="CR191">
        <f>IF(CF191&lt;=0,0,ROUND(MIN(CF191,MAX(0,$F191-SUMPRODUCT(($AT$3:$BE$3&lt;AV$3)*$CD191:$CO191))),2))</f>
        <v/>
      </c>
      <c r="CS191">
        <f>IF(CG191&lt;=0,0,ROUND(MIN(CG191,MAX(0,$F191-SUMPRODUCT(($AT$3:$BE$3&lt;AW$3)*$CD191:$CO191))),2))</f>
        <v/>
      </c>
      <c r="CT191">
        <f>IF(CH191&lt;=0,0,ROUND(MIN(CH191,MAX(0,$F191-SUMPRODUCT(($AT$3:$BE$3&lt;AX$3)*$CD191:$CO191))),2))</f>
        <v/>
      </c>
      <c r="CU191">
        <f>IF(CI191&lt;=0,0,ROUND(MIN(CI191,MAX(0,$F191-SUMPRODUCT(($AT$3:$BE$3&lt;AY$3)*$CD191:$CO191))),2))</f>
        <v/>
      </c>
      <c r="CV191">
        <f>IF(CJ191&lt;=0,0,ROUND(MIN(CJ191,MAX(0,$F191-SUMPRODUCT(($AT$3:$BE$3&lt;AZ$3)*$CD191:$CO191))),2))</f>
        <v/>
      </c>
      <c r="CW191">
        <f>IF(CK191&lt;=0,0,ROUND(MIN(CK191,MAX(0,$F191-SUMPRODUCT(($AT$3:$BE$3&lt;BA$3)*$CD191:$CO191))),2))</f>
        <v/>
      </c>
      <c r="CX191">
        <f>IF(CL191&lt;=0,0,ROUND(MIN(CL191,MAX(0,$F191-SUMPRODUCT(($AT$3:$BE$3&lt;BB$3)*$CD191:$CO191))),2))</f>
        <v/>
      </c>
      <c r="CY191">
        <f>IF(CM191&lt;=0,0,ROUND(MIN(CM191,MAX(0,$F191-SUMPRODUCT(($AT$3:$BE$3&lt;BC$3)*$CD191:$CO191))),2))</f>
        <v/>
      </c>
      <c r="CZ191">
        <f>IF(CN191&lt;=0,0,ROUND(MIN(CN191,MAX(0,$F191-SUMPRODUCT(($AT$3:$BE$3&lt;BD$3)*$CD191:$CO191))),2))</f>
        <v/>
      </c>
      <c r="DA191">
        <f>IF(CO191&lt;=0,0,ROUND(MIN(CO191,MAX(0,$F191-SUMPRODUCT(($AT$3:$BE$3&lt;BE$3)*$CD191:$CO191))),2))</f>
        <v/>
      </c>
      <c r="DB191">
        <f>ROUND(AH191-CP191,2)</f>
        <v/>
      </c>
      <c r="DC191">
        <f>ROUND(AI191-CQ191,2)</f>
        <v/>
      </c>
      <c r="DD191">
        <f>ROUND(AJ191-CR191,2)</f>
        <v/>
      </c>
      <c r="DE191">
        <f>ROUND(AK191-CS191,2)</f>
        <v/>
      </c>
      <c r="DF191">
        <f>ROUND(AL191-CT191,2)</f>
        <v/>
      </c>
      <c r="DG191">
        <f>ROUND(AM191-CU191,2)</f>
        <v/>
      </c>
      <c r="DH191">
        <f>ROUND(AN191-CV191,2)</f>
        <v/>
      </c>
      <c r="DI191">
        <f>ROUND(AO191-CW191,2)</f>
        <v/>
      </c>
      <c r="DJ191">
        <f>ROUND(AP191-CX191,2)</f>
        <v/>
      </c>
      <c r="DK191">
        <f>ROUND(AQ191-CY191,2)</f>
        <v/>
      </c>
      <c r="DL191">
        <f>ROUND(AR191-CZ191,2)</f>
        <v/>
      </c>
      <c r="DM191">
        <f>ROUND(AS191-DA191,2)</f>
        <v/>
      </c>
      <c r="DN191">
        <f>MAX(0,ROUND($F191-SUM(CP191:DA191),2))</f>
        <v/>
      </c>
    </row>
    <row r="192">
      <c r="A192" t="n">
        <v>187</v>
      </c>
      <c r="B192" s="29">
        <f>Months!B192</f>
        <v/>
      </c>
      <c r="C192">
        <f>Months!C192</f>
        <v/>
      </c>
      <c r="D192">
        <f>Months!D192</f>
        <v/>
      </c>
      <c r="E192">
        <f>SUM(V192:AG192)</f>
        <v/>
      </c>
      <c r="F192">
        <f>MAX(0,ROUND(C192+D192-E192,2))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f>IF(AH192&lt;=0,0,ROUND(CP192+MIN(DB192,MAX(0,$DN192-SUMPRODUCT((($BR192:$CC192&gt;BR192)+($BR192:$CC192=BR192)*($AT$2:$BE$2&lt;AT$2))*$DB192:$DM192))),2))</f>
        <v/>
      </c>
      <c r="AU192">
        <f>IF(AI192&lt;=0,0,ROUND(CQ192+MIN(DC192,MAX(0,$DN192-SUMPRODUCT((($BR192:$CC192&gt;BS192)+($BR192:$CC192=BS192)*($AT$2:$BE$2&lt;AU$2))*$DB192:$DM192))),2))</f>
        <v/>
      </c>
      <c r="AV192">
        <f>IF(AJ192&lt;=0,0,ROUND(CR192+MIN(DD192,MAX(0,$DN192-SUMPRODUCT((($BR192:$CC192&gt;BT192)+($BR192:$CC192=BT192)*($AT$2:$BE$2&lt;AV$2))*$DB192:$DM192))),2))</f>
        <v/>
      </c>
      <c r="AW192">
        <f>IF(AK192&lt;=0,0,ROUND(CS192+MIN(DE192,MAX(0,$DN192-SUMPRODUCT((($BR192:$CC192&gt;BU192)+($BR192:$CC192=BU192)*($AT$2:$BE$2&lt;AW$2))*$DB192:$DM192))),2))</f>
        <v/>
      </c>
      <c r="AX192">
        <f>IF(AL192&lt;=0,0,ROUND(CT192+MIN(DF192,MAX(0,$DN192-SUMPRODUCT((($BR192:$CC192&gt;BV192)+($BR192:$CC192=BV192)*($AT$2:$BE$2&lt;AX$2))*$DB192:$DM192))),2))</f>
        <v/>
      </c>
      <c r="AY192">
        <f>IF(AM192&lt;=0,0,ROUND(CU192+MIN(DG192,MAX(0,$DN192-SUMPRODUCT((($BR192:$CC192&gt;BW192)+($BR192:$CC192=BW192)*($AT$2:$BE$2&lt;AY$2))*$DB192:$DM192))),2))</f>
        <v/>
      </c>
      <c r="AZ192">
        <f>IF(AN192&lt;=0,0,ROUND(CV192+MIN(DH192,MAX(0,$DN192-SUMPRODUCT((($BR192:$CC192&gt;BX192)+($BR192:$CC192=BX192)*($AT$2:$BE$2&lt;AZ$2))*$DB192:$DM192))),2))</f>
        <v/>
      </c>
      <c r="BA192">
        <f>IF(AO192&lt;=0,0,ROUND(CW192+MIN(DI192,MAX(0,$DN192-SUMPRODUCT((($BR192:$CC192&gt;BY192)+($BR192:$CC192=BY192)*($AT$2:$BE$2&lt;BA$2))*$DB192:$DM192))),2))</f>
        <v/>
      </c>
      <c r="BB192">
        <f>IF(AP192&lt;=0,0,ROUND(CX192+MIN(DJ192,MAX(0,$DN192-SUMPRODUCT((($BR192:$CC192&gt;BZ192)+($BR192:$CC192=BZ192)*($AT$2:$BE$2&lt;BB$2))*$DB192:$DM192))),2))</f>
        <v/>
      </c>
      <c r="BC192">
        <f>IF(AQ192&lt;=0,0,ROUND(CY192+MIN(DK192,MAX(0,$DN192-SUMPRODUCT((($BR192:$CC192&gt;CA192)+($BR192:$CC192=CA192)*($AT$2:$BE$2&lt;BC$2))*$DB192:$DM192))),2))</f>
        <v/>
      </c>
      <c r="BD192">
        <f>IF(AR192&lt;=0,0,ROUND(CZ192+MIN(DL192,MAX(0,$DN192-SUMPRODUCT((($BR192:$CC192&gt;CB192)+($BR192:$CC192=CB192)*($AT$2:$BE$2&lt;BD$2))*$DB192:$DM192))),2))</f>
        <v/>
      </c>
      <c r="BE192">
        <f>IF(AS192&lt;=0,0,ROUND(DA192+MIN(DM192,MAX(0,$DN192-SUMPRODUCT((($BR192:$CC192&gt;CC192)+($BR192:$CC192=CC192)*($AT$2:$BE$2&lt;BE$2))*$DB192:$DM192))),2))</f>
        <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c r="BR192">
        <f>ROUND(IF($A192&lt;=Debts!$M$5,Debts!$X$5,Debts!$Y$5)*100000,0)*1000000+ROUND(Debts!$Y$5*100000,0)</f>
        <v/>
      </c>
      <c r="BS192">
        <f>ROUND(IF($A192&lt;=Debts!$M$6,Debts!$X$6,Debts!$Y$6)*100000,0)*1000000+ROUND(Debts!$Y$6*100000,0)</f>
        <v/>
      </c>
      <c r="BT192">
        <f>ROUND(IF($A192&lt;=Debts!$M$7,Debts!$X$7,Debts!$Y$7)*100000,0)*1000000+ROUND(Debts!$Y$7*100000,0)</f>
        <v/>
      </c>
      <c r="BU192">
        <f>ROUND(IF($A192&lt;=Debts!$M$8,Debts!$X$8,Debts!$Y$8)*100000,0)*1000000+ROUND(Debts!$Y$8*100000,0)</f>
        <v/>
      </c>
      <c r="BV192">
        <f>ROUND(IF($A192&lt;=Debts!$M$9,Debts!$X$9,Debts!$Y$9)*100000,0)*1000000+ROUND(Debts!$Y$9*100000,0)</f>
        <v/>
      </c>
      <c r="BW192">
        <f>ROUND(IF($A192&lt;=Debts!$M$10,Debts!$X$10,Debts!$Y$10)*100000,0)*1000000+ROUND(Debts!$Y$10*100000,0)</f>
        <v/>
      </c>
      <c r="BX192">
        <f>ROUND(IF($A192&lt;=Debts!$M$11,Debts!$X$11,Debts!$Y$11)*100000,0)*1000000+ROUND(Debts!$Y$11*100000,0)</f>
        <v/>
      </c>
      <c r="BY192">
        <f>ROUND(IF($A192&lt;=Debts!$M$12,Debts!$X$12,Debts!$Y$12)*100000,0)*1000000+ROUND(Debts!$Y$12*100000,0)</f>
        <v/>
      </c>
      <c r="BZ192">
        <f>ROUND(IF($A192&lt;=Debts!$M$13,Debts!$X$13,Debts!$Y$13)*100000,0)*1000000+ROUND(Debts!$Y$13*100000,0)</f>
        <v/>
      </c>
      <c r="CA192">
        <f>ROUND(IF($A192&lt;=Debts!$M$14,Debts!$X$14,Debts!$Y$14)*100000,0)*1000000+ROUND(Debts!$Y$14*100000,0)</f>
        <v/>
      </c>
      <c r="CB192">
        <f>ROUND(IF($A192&lt;=Debts!$M$15,Debts!$X$15,Debts!$Y$15)*100000,0)*1000000+ROUND(Debts!$Y$15*100000,0)</f>
        <v/>
      </c>
      <c r="CC192">
        <f>ROUND(IF($A192&lt;=Debts!$M$16,Debts!$X$16,Debts!$Y$16)*100000,0)*1000000+ROUND(Debts!$Y$16*100000,0)</f>
        <v/>
      </c>
      <c r="CD192">
        <f>IF(OR(AH192&lt;=0,Debts!$AC$5=0,$A192&gt;Debts!$M$5),0,MIN(AH192,MAX(0,ROUNDUP(IF(Debts!$X$5=0,(BF191+J192)/(Debts!$M$5-$A192+1),BF191*(Debts!$X$5/12)/(1-(1+Debts!$X$5/12)^(-(Debts!$M$5-$A192+1)))),2)-V192)))</f>
        <v/>
      </c>
      <c r="CE192">
        <f>IF(OR(AI192&lt;=0,Debts!$AC$6=0,$A192&gt;Debts!$M$6),0,MIN(AI192,MAX(0,ROUNDUP(IF(Debts!$X$6=0,(BG191+K192)/(Debts!$M$6-$A192+1),BG191*(Debts!$X$6/12)/(1-(1+Debts!$X$6/12)^(-(Debts!$M$6-$A192+1)))),2)-W192)))</f>
        <v/>
      </c>
      <c r="CF192">
        <f>IF(OR(AJ192&lt;=0,Debts!$AC$7=0,$A192&gt;Debts!$M$7),0,MIN(AJ192,MAX(0,ROUNDUP(IF(Debts!$X$7=0,(BH191+L192)/(Debts!$M$7-$A192+1),BH191*(Debts!$X$7/12)/(1-(1+Debts!$X$7/12)^(-(Debts!$M$7-$A192+1)))),2)-X192)))</f>
        <v/>
      </c>
      <c r="CG192">
        <f>IF(OR(AK192&lt;=0,Debts!$AC$8=0,$A192&gt;Debts!$M$8),0,MIN(AK192,MAX(0,ROUNDUP(IF(Debts!$X$8=0,(BI191+M192)/(Debts!$M$8-$A192+1),BI191*(Debts!$X$8/12)/(1-(1+Debts!$X$8/12)^(-(Debts!$M$8-$A192+1)))),2)-Y192)))</f>
        <v/>
      </c>
      <c r="CH192">
        <f>IF(OR(AL192&lt;=0,Debts!$AC$9=0,$A192&gt;Debts!$M$9),0,MIN(AL192,MAX(0,ROUNDUP(IF(Debts!$X$9=0,(BJ191+N192)/(Debts!$M$9-$A192+1),BJ191*(Debts!$X$9/12)/(1-(1+Debts!$X$9/12)^(-(Debts!$M$9-$A192+1)))),2)-Z192)))</f>
        <v/>
      </c>
      <c r="CI192">
        <f>IF(OR(AM192&lt;=0,Debts!$AC$10=0,$A192&gt;Debts!$M$10),0,MIN(AM192,MAX(0,ROUNDUP(IF(Debts!$X$10=0,(BK191+O192)/(Debts!$M$10-$A192+1),BK191*(Debts!$X$10/12)/(1-(1+Debts!$X$10/12)^(-(Debts!$M$10-$A192+1)))),2)-AA192)))</f>
        <v/>
      </c>
      <c r="CJ192">
        <f>IF(OR(AN192&lt;=0,Debts!$AC$11=0,$A192&gt;Debts!$M$11),0,MIN(AN192,MAX(0,ROUNDUP(IF(Debts!$X$11=0,(BL191+P192)/(Debts!$M$11-$A192+1),BL191*(Debts!$X$11/12)/(1-(1+Debts!$X$11/12)^(-(Debts!$M$11-$A192+1)))),2)-AB192)))</f>
        <v/>
      </c>
      <c r="CK192">
        <f>IF(OR(AO192&lt;=0,Debts!$AC$12=0,$A192&gt;Debts!$M$12),0,MIN(AO192,MAX(0,ROUNDUP(IF(Debts!$X$12=0,(BM191+Q192)/(Debts!$M$12-$A192+1),BM191*(Debts!$X$12/12)/(1-(1+Debts!$X$12/12)^(-(Debts!$M$12-$A192+1)))),2)-AC192)))</f>
        <v/>
      </c>
      <c r="CL192">
        <f>IF(OR(AP192&lt;=0,Debts!$AC$13=0,$A192&gt;Debts!$M$13),0,MIN(AP192,MAX(0,ROUNDUP(IF(Debts!$X$13=0,(BN191+R192)/(Debts!$M$13-$A192+1),BN191*(Debts!$X$13/12)/(1-(1+Debts!$X$13/12)^(-(Debts!$M$13-$A192+1)))),2)-AD192)))</f>
        <v/>
      </c>
      <c r="CM192">
        <f>IF(OR(AQ192&lt;=0,Debts!$AC$14=0,$A192&gt;Debts!$M$14),0,MIN(AQ192,MAX(0,ROUNDUP(IF(Debts!$X$14=0,(BO191+S192)/(Debts!$M$14-$A192+1),BO191*(Debts!$X$14/12)/(1-(1+Debts!$X$14/12)^(-(Debts!$M$14-$A192+1)))),2)-AE192)))</f>
        <v/>
      </c>
      <c r="CN192">
        <f>IF(OR(AR192&lt;=0,Debts!$AC$15=0,$A192&gt;Debts!$M$15),0,MIN(AR192,MAX(0,ROUNDUP(IF(Debts!$X$15=0,(BP191+T192)/(Debts!$M$15-$A192+1),BP191*(Debts!$X$15/12)/(1-(1+Debts!$X$15/12)^(-(Debts!$M$15-$A192+1)))),2)-AF192)))</f>
        <v/>
      </c>
      <c r="CO192">
        <f>IF(OR(AS192&lt;=0,Debts!$AC$16=0,$A192&gt;Debts!$M$16),0,MIN(AS192,MAX(0,ROUNDUP(IF(Debts!$X$16=0,(BQ191+U192)/(Debts!$M$16-$A192+1),BQ191*(Debts!$X$16/12)/(1-(1+Debts!$X$16/12)^(-(Debts!$M$16-$A192+1)))),2)-AG192)))</f>
        <v/>
      </c>
      <c r="CP192">
        <f>IF(CD192&lt;=0,0,ROUND(MIN(CD192,MAX(0,$F192-SUMPRODUCT(($AT$3:$BE$3&lt;AT$3)*$CD192:$CO192))),2))</f>
        <v/>
      </c>
      <c r="CQ192">
        <f>IF(CE192&lt;=0,0,ROUND(MIN(CE192,MAX(0,$F192-SUMPRODUCT(($AT$3:$BE$3&lt;AU$3)*$CD192:$CO192))),2))</f>
        <v/>
      </c>
      <c r="CR192">
        <f>IF(CF192&lt;=0,0,ROUND(MIN(CF192,MAX(0,$F192-SUMPRODUCT(($AT$3:$BE$3&lt;AV$3)*$CD192:$CO192))),2))</f>
        <v/>
      </c>
      <c r="CS192">
        <f>IF(CG192&lt;=0,0,ROUND(MIN(CG192,MAX(0,$F192-SUMPRODUCT(($AT$3:$BE$3&lt;AW$3)*$CD192:$CO192))),2))</f>
        <v/>
      </c>
      <c r="CT192">
        <f>IF(CH192&lt;=0,0,ROUND(MIN(CH192,MAX(0,$F192-SUMPRODUCT(($AT$3:$BE$3&lt;AX$3)*$CD192:$CO192))),2))</f>
        <v/>
      </c>
      <c r="CU192">
        <f>IF(CI192&lt;=0,0,ROUND(MIN(CI192,MAX(0,$F192-SUMPRODUCT(($AT$3:$BE$3&lt;AY$3)*$CD192:$CO192))),2))</f>
        <v/>
      </c>
      <c r="CV192">
        <f>IF(CJ192&lt;=0,0,ROUND(MIN(CJ192,MAX(0,$F192-SUMPRODUCT(($AT$3:$BE$3&lt;AZ$3)*$CD192:$CO192))),2))</f>
        <v/>
      </c>
      <c r="CW192">
        <f>IF(CK192&lt;=0,0,ROUND(MIN(CK192,MAX(0,$F192-SUMPRODUCT(($AT$3:$BE$3&lt;BA$3)*$CD192:$CO192))),2))</f>
        <v/>
      </c>
      <c r="CX192">
        <f>IF(CL192&lt;=0,0,ROUND(MIN(CL192,MAX(0,$F192-SUMPRODUCT(($AT$3:$BE$3&lt;BB$3)*$CD192:$CO192))),2))</f>
        <v/>
      </c>
      <c r="CY192">
        <f>IF(CM192&lt;=0,0,ROUND(MIN(CM192,MAX(0,$F192-SUMPRODUCT(($AT$3:$BE$3&lt;BC$3)*$CD192:$CO192))),2))</f>
        <v/>
      </c>
      <c r="CZ192">
        <f>IF(CN192&lt;=0,0,ROUND(MIN(CN192,MAX(0,$F192-SUMPRODUCT(($AT$3:$BE$3&lt;BD$3)*$CD192:$CO192))),2))</f>
        <v/>
      </c>
      <c r="DA192">
        <f>IF(CO192&lt;=0,0,ROUND(MIN(CO192,MAX(0,$F192-SUMPRODUCT(($AT$3:$BE$3&lt;BE$3)*$CD192:$CO192))),2))</f>
        <v/>
      </c>
      <c r="DB192">
        <f>ROUND(AH192-CP192,2)</f>
        <v/>
      </c>
      <c r="DC192">
        <f>ROUND(AI192-CQ192,2)</f>
        <v/>
      </c>
      <c r="DD192">
        <f>ROUND(AJ192-CR192,2)</f>
        <v/>
      </c>
      <c r="DE192">
        <f>ROUND(AK192-CS192,2)</f>
        <v/>
      </c>
      <c r="DF192">
        <f>ROUND(AL192-CT192,2)</f>
        <v/>
      </c>
      <c r="DG192">
        <f>ROUND(AM192-CU192,2)</f>
        <v/>
      </c>
      <c r="DH192">
        <f>ROUND(AN192-CV192,2)</f>
        <v/>
      </c>
      <c r="DI192">
        <f>ROUND(AO192-CW192,2)</f>
        <v/>
      </c>
      <c r="DJ192">
        <f>ROUND(AP192-CX192,2)</f>
        <v/>
      </c>
      <c r="DK192">
        <f>ROUND(AQ192-CY192,2)</f>
        <v/>
      </c>
      <c r="DL192">
        <f>ROUND(AR192-CZ192,2)</f>
        <v/>
      </c>
      <c r="DM192">
        <f>ROUND(AS192-DA192,2)</f>
        <v/>
      </c>
      <c r="DN192">
        <f>MAX(0,ROUND($F192-SUM(CP192:DA192),2))</f>
        <v/>
      </c>
    </row>
    <row r="193">
      <c r="A193" t="n">
        <v>188</v>
      </c>
      <c r="B193" s="29">
        <f>Months!B193</f>
        <v/>
      </c>
      <c r="C193">
        <f>Months!C193</f>
        <v/>
      </c>
      <c r="D193">
        <f>Months!D193</f>
        <v/>
      </c>
      <c r="E193">
        <f>SUM(V193:AG193)</f>
        <v/>
      </c>
      <c r="F193">
        <f>MAX(0,ROUND(C193+D193-E193,2))</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f>IF(AH193&lt;=0,0,ROUND(CP193+MIN(DB193,MAX(0,$DN193-SUMPRODUCT((($BR193:$CC193&gt;BR193)+($BR193:$CC193=BR193)*($AT$2:$BE$2&lt;AT$2))*$DB193:$DM193))),2))</f>
        <v/>
      </c>
      <c r="AU193">
        <f>IF(AI193&lt;=0,0,ROUND(CQ193+MIN(DC193,MAX(0,$DN193-SUMPRODUCT((($BR193:$CC193&gt;BS193)+($BR193:$CC193=BS193)*($AT$2:$BE$2&lt;AU$2))*$DB193:$DM193))),2))</f>
        <v/>
      </c>
      <c r="AV193">
        <f>IF(AJ193&lt;=0,0,ROUND(CR193+MIN(DD193,MAX(0,$DN193-SUMPRODUCT((($BR193:$CC193&gt;BT193)+($BR193:$CC193=BT193)*($AT$2:$BE$2&lt;AV$2))*$DB193:$DM193))),2))</f>
        <v/>
      </c>
      <c r="AW193">
        <f>IF(AK193&lt;=0,0,ROUND(CS193+MIN(DE193,MAX(0,$DN193-SUMPRODUCT((($BR193:$CC193&gt;BU193)+($BR193:$CC193=BU193)*($AT$2:$BE$2&lt;AW$2))*$DB193:$DM193))),2))</f>
        <v/>
      </c>
      <c r="AX193">
        <f>IF(AL193&lt;=0,0,ROUND(CT193+MIN(DF193,MAX(0,$DN193-SUMPRODUCT((($BR193:$CC193&gt;BV193)+($BR193:$CC193=BV193)*($AT$2:$BE$2&lt;AX$2))*$DB193:$DM193))),2))</f>
        <v/>
      </c>
      <c r="AY193">
        <f>IF(AM193&lt;=0,0,ROUND(CU193+MIN(DG193,MAX(0,$DN193-SUMPRODUCT((($BR193:$CC193&gt;BW193)+($BR193:$CC193=BW193)*($AT$2:$BE$2&lt;AY$2))*$DB193:$DM193))),2))</f>
        <v/>
      </c>
      <c r="AZ193">
        <f>IF(AN193&lt;=0,0,ROUND(CV193+MIN(DH193,MAX(0,$DN193-SUMPRODUCT((($BR193:$CC193&gt;BX193)+($BR193:$CC193=BX193)*($AT$2:$BE$2&lt;AZ$2))*$DB193:$DM193))),2))</f>
        <v/>
      </c>
      <c r="BA193">
        <f>IF(AO193&lt;=0,0,ROUND(CW193+MIN(DI193,MAX(0,$DN193-SUMPRODUCT((($BR193:$CC193&gt;BY193)+($BR193:$CC193=BY193)*($AT$2:$BE$2&lt;BA$2))*$DB193:$DM193))),2))</f>
        <v/>
      </c>
      <c r="BB193">
        <f>IF(AP193&lt;=0,0,ROUND(CX193+MIN(DJ193,MAX(0,$DN193-SUMPRODUCT((($BR193:$CC193&gt;BZ193)+($BR193:$CC193=BZ193)*($AT$2:$BE$2&lt;BB$2))*$DB193:$DM193))),2))</f>
        <v/>
      </c>
      <c r="BC193">
        <f>IF(AQ193&lt;=0,0,ROUND(CY193+MIN(DK193,MAX(0,$DN193-SUMPRODUCT((($BR193:$CC193&gt;CA193)+($BR193:$CC193=CA193)*($AT$2:$BE$2&lt;BC$2))*$DB193:$DM193))),2))</f>
        <v/>
      </c>
      <c r="BD193">
        <f>IF(AR193&lt;=0,0,ROUND(CZ193+MIN(DL193,MAX(0,$DN193-SUMPRODUCT((($BR193:$CC193&gt;CB193)+($BR193:$CC193=CB193)*($AT$2:$BE$2&lt;BD$2))*$DB193:$DM193))),2))</f>
        <v/>
      </c>
      <c r="BE193">
        <f>IF(AS193&lt;=0,0,ROUND(DA193+MIN(DM193,MAX(0,$DN193-SUMPRODUCT((($BR193:$CC193&gt;CC193)+($BR193:$CC193=CC193)*($AT$2:$BE$2&lt;BE$2))*$DB193:$DM193))),2))</f>
        <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c r="BR193">
        <f>ROUND(IF($A193&lt;=Debts!$M$5,Debts!$X$5,Debts!$Y$5)*100000,0)*1000000+ROUND(Debts!$Y$5*100000,0)</f>
        <v/>
      </c>
      <c r="BS193">
        <f>ROUND(IF($A193&lt;=Debts!$M$6,Debts!$X$6,Debts!$Y$6)*100000,0)*1000000+ROUND(Debts!$Y$6*100000,0)</f>
        <v/>
      </c>
      <c r="BT193">
        <f>ROUND(IF($A193&lt;=Debts!$M$7,Debts!$X$7,Debts!$Y$7)*100000,0)*1000000+ROUND(Debts!$Y$7*100000,0)</f>
        <v/>
      </c>
      <c r="BU193">
        <f>ROUND(IF($A193&lt;=Debts!$M$8,Debts!$X$8,Debts!$Y$8)*100000,0)*1000000+ROUND(Debts!$Y$8*100000,0)</f>
        <v/>
      </c>
      <c r="BV193">
        <f>ROUND(IF($A193&lt;=Debts!$M$9,Debts!$X$9,Debts!$Y$9)*100000,0)*1000000+ROUND(Debts!$Y$9*100000,0)</f>
        <v/>
      </c>
      <c r="BW193">
        <f>ROUND(IF($A193&lt;=Debts!$M$10,Debts!$X$10,Debts!$Y$10)*100000,0)*1000000+ROUND(Debts!$Y$10*100000,0)</f>
        <v/>
      </c>
      <c r="BX193">
        <f>ROUND(IF($A193&lt;=Debts!$M$11,Debts!$X$11,Debts!$Y$11)*100000,0)*1000000+ROUND(Debts!$Y$11*100000,0)</f>
        <v/>
      </c>
      <c r="BY193">
        <f>ROUND(IF($A193&lt;=Debts!$M$12,Debts!$X$12,Debts!$Y$12)*100000,0)*1000000+ROUND(Debts!$Y$12*100000,0)</f>
        <v/>
      </c>
      <c r="BZ193">
        <f>ROUND(IF($A193&lt;=Debts!$M$13,Debts!$X$13,Debts!$Y$13)*100000,0)*1000000+ROUND(Debts!$Y$13*100000,0)</f>
        <v/>
      </c>
      <c r="CA193">
        <f>ROUND(IF($A193&lt;=Debts!$M$14,Debts!$X$14,Debts!$Y$14)*100000,0)*1000000+ROUND(Debts!$Y$14*100000,0)</f>
        <v/>
      </c>
      <c r="CB193">
        <f>ROUND(IF($A193&lt;=Debts!$M$15,Debts!$X$15,Debts!$Y$15)*100000,0)*1000000+ROUND(Debts!$Y$15*100000,0)</f>
        <v/>
      </c>
      <c r="CC193">
        <f>ROUND(IF($A193&lt;=Debts!$M$16,Debts!$X$16,Debts!$Y$16)*100000,0)*1000000+ROUND(Debts!$Y$16*100000,0)</f>
        <v/>
      </c>
      <c r="CD193">
        <f>IF(OR(AH193&lt;=0,Debts!$AC$5=0,$A193&gt;Debts!$M$5),0,MIN(AH193,MAX(0,ROUNDUP(IF(Debts!$X$5=0,(BF192+J193)/(Debts!$M$5-$A193+1),BF192*(Debts!$X$5/12)/(1-(1+Debts!$X$5/12)^(-(Debts!$M$5-$A193+1)))),2)-V193)))</f>
        <v/>
      </c>
      <c r="CE193">
        <f>IF(OR(AI193&lt;=0,Debts!$AC$6=0,$A193&gt;Debts!$M$6),0,MIN(AI193,MAX(0,ROUNDUP(IF(Debts!$X$6=0,(BG192+K193)/(Debts!$M$6-$A193+1),BG192*(Debts!$X$6/12)/(1-(1+Debts!$X$6/12)^(-(Debts!$M$6-$A193+1)))),2)-W193)))</f>
        <v/>
      </c>
      <c r="CF193">
        <f>IF(OR(AJ193&lt;=0,Debts!$AC$7=0,$A193&gt;Debts!$M$7),0,MIN(AJ193,MAX(0,ROUNDUP(IF(Debts!$X$7=0,(BH192+L193)/(Debts!$M$7-$A193+1),BH192*(Debts!$X$7/12)/(1-(1+Debts!$X$7/12)^(-(Debts!$M$7-$A193+1)))),2)-X193)))</f>
        <v/>
      </c>
      <c r="CG193">
        <f>IF(OR(AK193&lt;=0,Debts!$AC$8=0,$A193&gt;Debts!$M$8),0,MIN(AK193,MAX(0,ROUNDUP(IF(Debts!$X$8=0,(BI192+M193)/(Debts!$M$8-$A193+1),BI192*(Debts!$X$8/12)/(1-(1+Debts!$X$8/12)^(-(Debts!$M$8-$A193+1)))),2)-Y193)))</f>
        <v/>
      </c>
      <c r="CH193">
        <f>IF(OR(AL193&lt;=0,Debts!$AC$9=0,$A193&gt;Debts!$M$9),0,MIN(AL193,MAX(0,ROUNDUP(IF(Debts!$X$9=0,(BJ192+N193)/(Debts!$M$9-$A193+1),BJ192*(Debts!$X$9/12)/(1-(1+Debts!$X$9/12)^(-(Debts!$M$9-$A193+1)))),2)-Z193)))</f>
        <v/>
      </c>
      <c r="CI193">
        <f>IF(OR(AM193&lt;=0,Debts!$AC$10=0,$A193&gt;Debts!$M$10),0,MIN(AM193,MAX(0,ROUNDUP(IF(Debts!$X$10=0,(BK192+O193)/(Debts!$M$10-$A193+1),BK192*(Debts!$X$10/12)/(1-(1+Debts!$X$10/12)^(-(Debts!$M$10-$A193+1)))),2)-AA193)))</f>
        <v/>
      </c>
      <c r="CJ193">
        <f>IF(OR(AN193&lt;=0,Debts!$AC$11=0,$A193&gt;Debts!$M$11),0,MIN(AN193,MAX(0,ROUNDUP(IF(Debts!$X$11=0,(BL192+P193)/(Debts!$M$11-$A193+1),BL192*(Debts!$X$11/12)/(1-(1+Debts!$X$11/12)^(-(Debts!$M$11-$A193+1)))),2)-AB193)))</f>
        <v/>
      </c>
      <c r="CK193">
        <f>IF(OR(AO193&lt;=0,Debts!$AC$12=0,$A193&gt;Debts!$M$12),0,MIN(AO193,MAX(0,ROUNDUP(IF(Debts!$X$12=0,(BM192+Q193)/(Debts!$M$12-$A193+1),BM192*(Debts!$X$12/12)/(1-(1+Debts!$X$12/12)^(-(Debts!$M$12-$A193+1)))),2)-AC193)))</f>
        <v/>
      </c>
      <c r="CL193">
        <f>IF(OR(AP193&lt;=0,Debts!$AC$13=0,$A193&gt;Debts!$M$13),0,MIN(AP193,MAX(0,ROUNDUP(IF(Debts!$X$13=0,(BN192+R193)/(Debts!$M$13-$A193+1),BN192*(Debts!$X$13/12)/(1-(1+Debts!$X$13/12)^(-(Debts!$M$13-$A193+1)))),2)-AD193)))</f>
        <v/>
      </c>
      <c r="CM193">
        <f>IF(OR(AQ193&lt;=0,Debts!$AC$14=0,$A193&gt;Debts!$M$14),0,MIN(AQ193,MAX(0,ROUNDUP(IF(Debts!$X$14=0,(BO192+S193)/(Debts!$M$14-$A193+1),BO192*(Debts!$X$14/12)/(1-(1+Debts!$X$14/12)^(-(Debts!$M$14-$A193+1)))),2)-AE193)))</f>
        <v/>
      </c>
      <c r="CN193">
        <f>IF(OR(AR193&lt;=0,Debts!$AC$15=0,$A193&gt;Debts!$M$15),0,MIN(AR193,MAX(0,ROUNDUP(IF(Debts!$X$15=0,(BP192+T193)/(Debts!$M$15-$A193+1),BP192*(Debts!$X$15/12)/(1-(1+Debts!$X$15/12)^(-(Debts!$M$15-$A193+1)))),2)-AF193)))</f>
        <v/>
      </c>
      <c r="CO193">
        <f>IF(OR(AS193&lt;=0,Debts!$AC$16=0,$A193&gt;Debts!$M$16),0,MIN(AS193,MAX(0,ROUNDUP(IF(Debts!$X$16=0,(BQ192+U193)/(Debts!$M$16-$A193+1),BQ192*(Debts!$X$16/12)/(1-(1+Debts!$X$16/12)^(-(Debts!$M$16-$A193+1)))),2)-AG193)))</f>
        <v/>
      </c>
      <c r="CP193">
        <f>IF(CD193&lt;=0,0,ROUND(MIN(CD193,MAX(0,$F193-SUMPRODUCT(($AT$3:$BE$3&lt;AT$3)*$CD193:$CO193))),2))</f>
        <v/>
      </c>
      <c r="CQ193">
        <f>IF(CE193&lt;=0,0,ROUND(MIN(CE193,MAX(0,$F193-SUMPRODUCT(($AT$3:$BE$3&lt;AU$3)*$CD193:$CO193))),2))</f>
        <v/>
      </c>
      <c r="CR193">
        <f>IF(CF193&lt;=0,0,ROUND(MIN(CF193,MAX(0,$F193-SUMPRODUCT(($AT$3:$BE$3&lt;AV$3)*$CD193:$CO193))),2))</f>
        <v/>
      </c>
      <c r="CS193">
        <f>IF(CG193&lt;=0,0,ROUND(MIN(CG193,MAX(0,$F193-SUMPRODUCT(($AT$3:$BE$3&lt;AW$3)*$CD193:$CO193))),2))</f>
        <v/>
      </c>
      <c r="CT193">
        <f>IF(CH193&lt;=0,0,ROUND(MIN(CH193,MAX(0,$F193-SUMPRODUCT(($AT$3:$BE$3&lt;AX$3)*$CD193:$CO193))),2))</f>
        <v/>
      </c>
      <c r="CU193">
        <f>IF(CI193&lt;=0,0,ROUND(MIN(CI193,MAX(0,$F193-SUMPRODUCT(($AT$3:$BE$3&lt;AY$3)*$CD193:$CO193))),2))</f>
        <v/>
      </c>
      <c r="CV193">
        <f>IF(CJ193&lt;=0,0,ROUND(MIN(CJ193,MAX(0,$F193-SUMPRODUCT(($AT$3:$BE$3&lt;AZ$3)*$CD193:$CO193))),2))</f>
        <v/>
      </c>
      <c r="CW193">
        <f>IF(CK193&lt;=0,0,ROUND(MIN(CK193,MAX(0,$F193-SUMPRODUCT(($AT$3:$BE$3&lt;BA$3)*$CD193:$CO193))),2))</f>
        <v/>
      </c>
      <c r="CX193">
        <f>IF(CL193&lt;=0,0,ROUND(MIN(CL193,MAX(0,$F193-SUMPRODUCT(($AT$3:$BE$3&lt;BB$3)*$CD193:$CO193))),2))</f>
        <v/>
      </c>
      <c r="CY193">
        <f>IF(CM193&lt;=0,0,ROUND(MIN(CM193,MAX(0,$F193-SUMPRODUCT(($AT$3:$BE$3&lt;BC$3)*$CD193:$CO193))),2))</f>
        <v/>
      </c>
      <c r="CZ193">
        <f>IF(CN193&lt;=0,0,ROUND(MIN(CN193,MAX(0,$F193-SUMPRODUCT(($AT$3:$BE$3&lt;BD$3)*$CD193:$CO193))),2))</f>
        <v/>
      </c>
      <c r="DA193">
        <f>IF(CO193&lt;=0,0,ROUND(MIN(CO193,MAX(0,$F193-SUMPRODUCT(($AT$3:$BE$3&lt;BE$3)*$CD193:$CO193))),2))</f>
        <v/>
      </c>
      <c r="DB193">
        <f>ROUND(AH193-CP193,2)</f>
        <v/>
      </c>
      <c r="DC193">
        <f>ROUND(AI193-CQ193,2)</f>
        <v/>
      </c>
      <c r="DD193">
        <f>ROUND(AJ193-CR193,2)</f>
        <v/>
      </c>
      <c r="DE193">
        <f>ROUND(AK193-CS193,2)</f>
        <v/>
      </c>
      <c r="DF193">
        <f>ROUND(AL193-CT193,2)</f>
        <v/>
      </c>
      <c r="DG193">
        <f>ROUND(AM193-CU193,2)</f>
        <v/>
      </c>
      <c r="DH193">
        <f>ROUND(AN193-CV193,2)</f>
        <v/>
      </c>
      <c r="DI193">
        <f>ROUND(AO193-CW193,2)</f>
        <v/>
      </c>
      <c r="DJ193">
        <f>ROUND(AP193-CX193,2)</f>
        <v/>
      </c>
      <c r="DK193">
        <f>ROUND(AQ193-CY193,2)</f>
        <v/>
      </c>
      <c r="DL193">
        <f>ROUND(AR193-CZ193,2)</f>
        <v/>
      </c>
      <c r="DM193">
        <f>ROUND(AS193-DA193,2)</f>
        <v/>
      </c>
      <c r="DN193">
        <f>MAX(0,ROUND($F193-SUM(CP193:DA193),2))</f>
        <v/>
      </c>
    </row>
    <row r="194">
      <c r="A194" t="n">
        <v>189</v>
      </c>
      <c r="B194" s="29">
        <f>Months!B194</f>
        <v/>
      </c>
      <c r="C194">
        <f>Months!C194</f>
        <v/>
      </c>
      <c r="D194">
        <f>Months!D194</f>
        <v/>
      </c>
      <c r="E194">
        <f>SUM(V194:AG194)</f>
        <v/>
      </c>
      <c r="F194">
        <f>MAX(0,ROUND(C194+D194-E194,2))</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f>IF(AH194&lt;=0,0,ROUND(CP194+MIN(DB194,MAX(0,$DN194-SUMPRODUCT((($BR194:$CC194&gt;BR194)+($BR194:$CC194=BR194)*($AT$2:$BE$2&lt;AT$2))*$DB194:$DM194))),2))</f>
        <v/>
      </c>
      <c r="AU194">
        <f>IF(AI194&lt;=0,0,ROUND(CQ194+MIN(DC194,MAX(0,$DN194-SUMPRODUCT((($BR194:$CC194&gt;BS194)+($BR194:$CC194=BS194)*($AT$2:$BE$2&lt;AU$2))*$DB194:$DM194))),2))</f>
        <v/>
      </c>
      <c r="AV194">
        <f>IF(AJ194&lt;=0,0,ROUND(CR194+MIN(DD194,MAX(0,$DN194-SUMPRODUCT((($BR194:$CC194&gt;BT194)+($BR194:$CC194=BT194)*($AT$2:$BE$2&lt;AV$2))*$DB194:$DM194))),2))</f>
        <v/>
      </c>
      <c r="AW194">
        <f>IF(AK194&lt;=0,0,ROUND(CS194+MIN(DE194,MAX(0,$DN194-SUMPRODUCT((($BR194:$CC194&gt;BU194)+($BR194:$CC194=BU194)*($AT$2:$BE$2&lt;AW$2))*$DB194:$DM194))),2))</f>
        <v/>
      </c>
      <c r="AX194">
        <f>IF(AL194&lt;=0,0,ROUND(CT194+MIN(DF194,MAX(0,$DN194-SUMPRODUCT((($BR194:$CC194&gt;BV194)+($BR194:$CC194=BV194)*($AT$2:$BE$2&lt;AX$2))*$DB194:$DM194))),2))</f>
        <v/>
      </c>
      <c r="AY194">
        <f>IF(AM194&lt;=0,0,ROUND(CU194+MIN(DG194,MAX(0,$DN194-SUMPRODUCT((($BR194:$CC194&gt;BW194)+($BR194:$CC194=BW194)*($AT$2:$BE$2&lt;AY$2))*$DB194:$DM194))),2))</f>
        <v/>
      </c>
      <c r="AZ194">
        <f>IF(AN194&lt;=0,0,ROUND(CV194+MIN(DH194,MAX(0,$DN194-SUMPRODUCT((($BR194:$CC194&gt;BX194)+($BR194:$CC194=BX194)*($AT$2:$BE$2&lt;AZ$2))*$DB194:$DM194))),2))</f>
        <v/>
      </c>
      <c r="BA194">
        <f>IF(AO194&lt;=0,0,ROUND(CW194+MIN(DI194,MAX(0,$DN194-SUMPRODUCT((($BR194:$CC194&gt;BY194)+($BR194:$CC194=BY194)*($AT$2:$BE$2&lt;BA$2))*$DB194:$DM194))),2))</f>
        <v/>
      </c>
      <c r="BB194">
        <f>IF(AP194&lt;=0,0,ROUND(CX194+MIN(DJ194,MAX(0,$DN194-SUMPRODUCT((($BR194:$CC194&gt;BZ194)+($BR194:$CC194=BZ194)*($AT$2:$BE$2&lt;BB$2))*$DB194:$DM194))),2))</f>
        <v/>
      </c>
      <c r="BC194">
        <f>IF(AQ194&lt;=0,0,ROUND(CY194+MIN(DK194,MAX(0,$DN194-SUMPRODUCT((($BR194:$CC194&gt;CA194)+($BR194:$CC194=CA194)*($AT$2:$BE$2&lt;BC$2))*$DB194:$DM194))),2))</f>
        <v/>
      </c>
      <c r="BD194">
        <f>IF(AR194&lt;=0,0,ROUND(CZ194+MIN(DL194,MAX(0,$DN194-SUMPRODUCT((($BR194:$CC194&gt;CB194)+($BR194:$CC194=CB194)*($AT$2:$BE$2&lt;BD$2))*$DB194:$DM194))),2))</f>
        <v/>
      </c>
      <c r="BE194">
        <f>IF(AS194&lt;=0,0,ROUND(DA194+MIN(DM194,MAX(0,$DN194-SUMPRODUCT((($BR194:$CC194&gt;CC194)+($BR194:$CC194=CC194)*($AT$2:$BE$2&lt;BE$2))*$DB194:$DM194))),2))</f>
        <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c r="BR194">
        <f>ROUND(IF($A194&lt;=Debts!$M$5,Debts!$X$5,Debts!$Y$5)*100000,0)*1000000+ROUND(Debts!$Y$5*100000,0)</f>
        <v/>
      </c>
      <c r="BS194">
        <f>ROUND(IF($A194&lt;=Debts!$M$6,Debts!$X$6,Debts!$Y$6)*100000,0)*1000000+ROUND(Debts!$Y$6*100000,0)</f>
        <v/>
      </c>
      <c r="BT194">
        <f>ROUND(IF($A194&lt;=Debts!$M$7,Debts!$X$7,Debts!$Y$7)*100000,0)*1000000+ROUND(Debts!$Y$7*100000,0)</f>
        <v/>
      </c>
      <c r="BU194">
        <f>ROUND(IF($A194&lt;=Debts!$M$8,Debts!$X$8,Debts!$Y$8)*100000,0)*1000000+ROUND(Debts!$Y$8*100000,0)</f>
        <v/>
      </c>
      <c r="BV194">
        <f>ROUND(IF($A194&lt;=Debts!$M$9,Debts!$X$9,Debts!$Y$9)*100000,0)*1000000+ROUND(Debts!$Y$9*100000,0)</f>
        <v/>
      </c>
      <c r="BW194">
        <f>ROUND(IF($A194&lt;=Debts!$M$10,Debts!$X$10,Debts!$Y$10)*100000,0)*1000000+ROUND(Debts!$Y$10*100000,0)</f>
        <v/>
      </c>
      <c r="BX194">
        <f>ROUND(IF($A194&lt;=Debts!$M$11,Debts!$X$11,Debts!$Y$11)*100000,0)*1000000+ROUND(Debts!$Y$11*100000,0)</f>
        <v/>
      </c>
      <c r="BY194">
        <f>ROUND(IF($A194&lt;=Debts!$M$12,Debts!$X$12,Debts!$Y$12)*100000,0)*1000000+ROUND(Debts!$Y$12*100000,0)</f>
        <v/>
      </c>
      <c r="BZ194">
        <f>ROUND(IF($A194&lt;=Debts!$M$13,Debts!$X$13,Debts!$Y$13)*100000,0)*1000000+ROUND(Debts!$Y$13*100000,0)</f>
        <v/>
      </c>
      <c r="CA194">
        <f>ROUND(IF($A194&lt;=Debts!$M$14,Debts!$X$14,Debts!$Y$14)*100000,0)*1000000+ROUND(Debts!$Y$14*100000,0)</f>
        <v/>
      </c>
      <c r="CB194">
        <f>ROUND(IF($A194&lt;=Debts!$M$15,Debts!$X$15,Debts!$Y$15)*100000,0)*1000000+ROUND(Debts!$Y$15*100000,0)</f>
        <v/>
      </c>
      <c r="CC194">
        <f>ROUND(IF($A194&lt;=Debts!$M$16,Debts!$X$16,Debts!$Y$16)*100000,0)*1000000+ROUND(Debts!$Y$16*100000,0)</f>
        <v/>
      </c>
      <c r="CD194">
        <f>IF(OR(AH194&lt;=0,Debts!$AC$5=0,$A194&gt;Debts!$M$5),0,MIN(AH194,MAX(0,ROUNDUP(IF(Debts!$X$5=0,(BF193+J194)/(Debts!$M$5-$A194+1),BF193*(Debts!$X$5/12)/(1-(1+Debts!$X$5/12)^(-(Debts!$M$5-$A194+1)))),2)-V194)))</f>
        <v/>
      </c>
      <c r="CE194">
        <f>IF(OR(AI194&lt;=0,Debts!$AC$6=0,$A194&gt;Debts!$M$6),0,MIN(AI194,MAX(0,ROUNDUP(IF(Debts!$X$6=0,(BG193+K194)/(Debts!$M$6-$A194+1),BG193*(Debts!$X$6/12)/(1-(1+Debts!$X$6/12)^(-(Debts!$M$6-$A194+1)))),2)-W194)))</f>
        <v/>
      </c>
      <c r="CF194">
        <f>IF(OR(AJ194&lt;=0,Debts!$AC$7=0,$A194&gt;Debts!$M$7),0,MIN(AJ194,MAX(0,ROUNDUP(IF(Debts!$X$7=0,(BH193+L194)/(Debts!$M$7-$A194+1),BH193*(Debts!$X$7/12)/(1-(1+Debts!$X$7/12)^(-(Debts!$M$7-$A194+1)))),2)-X194)))</f>
        <v/>
      </c>
      <c r="CG194">
        <f>IF(OR(AK194&lt;=0,Debts!$AC$8=0,$A194&gt;Debts!$M$8),0,MIN(AK194,MAX(0,ROUNDUP(IF(Debts!$X$8=0,(BI193+M194)/(Debts!$M$8-$A194+1),BI193*(Debts!$X$8/12)/(1-(1+Debts!$X$8/12)^(-(Debts!$M$8-$A194+1)))),2)-Y194)))</f>
        <v/>
      </c>
      <c r="CH194">
        <f>IF(OR(AL194&lt;=0,Debts!$AC$9=0,$A194&gt;Debts!$M$9),0,MIN(AL194,MAX(0,ROUNDUP(IF(Debts!$X$9=0,(BJ193+N194)/(Debts!$M$9-$A194+1),BJ193*(Debts!$X$9/12)/(1-(1+Debts!$X$9/12)^(-(Debts!$M$9-$A194+1)))),2)-Z194)))</f>
        <v/>
      </c>
      <c r="CI194">
        <f>IF(OR(AM194&lt;=0,Debts!$AC$10=0,$A194&gt;Debts!$M$10),0,MIN(AM194,MAX(0,ROUNDUP(IF(Debts!$X$10=0,(BK193+O194)/(Debts!$M$10-$A194+1),BK193*(Debts!$X$10/12)/(1-(1+Debts!$X$10/12)^(-(Debts!$M$10-$A194+1)))),2)-AA194)))</f>
        <v/>
      </c>
      <c r="CJ194">
        <f>IF(OR(AN194&lt;=0,Debts!$AC$11=0,$A194&gt;Debts!$M$11),0,MIN(AN194,MAX(0,ROUNDUP(IF(Debts!$X$11=0,(BL193+P194)/(Debts!$M$11-$A194+1),BL193*(Debts!$X$11/12)/(1-(1+Debts!$X$11/12)^(-(Debts!$M$11-$A194+1)))),2)-AB194)))</f>
        <v/>
      </c>
      <c r="CK194">
        <f>IF(OR(AO194&lt;=0,Debts!$AC$12=0,$A194&gt;Debts!$M$12),0,MIN(AO194,MAX(0,ROUNDUP(IF(Debts!$X$12=0,(BM193+Q194)/(Debts!$M$12-$A194+1),BM193*(Debts!$X$12/12)/(1-(1+Debts!$X$12/12)^(-(Debts!$M$12-$A194+1)))),2)-AC194)))</f>
        <v/>
      </c>
      <c r="CL194">
        <f>IF(OR(AP194&lt;=0,Debts!$AC$13=0,$A194&gt;Debts!$M$13),0,MIN(AP194,MAX(0,ROUNDUP(IF(Debts!$X$13=0,(BN193+R194)/(Debts!$M$13-$A194+1),BN193*(Debts!$X$13/12)/(1-(1+Debts!$X$13/12)^(-(Debts!$M$13-$A194+1)))),2)-AD194)))</f>
        <v/>
      </c>
      <c r="CM194">
        <f>IF(OR(AQ194&lt;=0,Debts!$AC$14=0,$A194&gt;Debts!$M$14),0,MIN(AQ194,MAX(0,ROUNDUP(IF(Debts!$X$14=0,(BO193+S194)/(Debts!$M$14-$A194+1),BO193*(Debts!$X$14/12)/(1-(1+Debts!$X$14/12)^(-(Debts!$M$14-$A194+1)))),2)-AE194)))</f>
        <v/>
      </c>
      <c r="CN194">
        <f>IF(OR(AR194&lt;=0,Debts!$AC$15=0,$A194&gt;Debts!$M$15),0,MIN(AR194,MAX(0,ROUNDUP(IF(Debts!$X$15=0,(BP193+T194)/(Debts!$M$15-$A194+1),BP193*(Debts!$X$15/12)/(1-(1+Debts!$X$15/12)^(-(Debts!$M$15-$A194+1)))),2)-AF194)))</f>
        <v/>
      </c>
      <c r="CO194">
        <f>IF(OR(AS194&lt;=0,Debts!$AC$16=0,$A194&gt;Debts!$M$16),0,MIN(AS194,MAX(0,ROUNDUP(IF(Debts!$X$16=0,(BQ193+U194)/(Debts!$M$16-$A194+1),BQ193*(Debts!$X$16/12)/(1-(1+Debts!$X$16/12)^(-(Debts!$M$16-$A194+1)))),2)-AG194)))</f>
        <v/>
      </c>
      <c r="CP194">
        <f>IF(CD194&lt;=0,0,ROUND(MIN(CD194,MAX(0,$F194-SUMPRODUCT(($AT$3:$BE$3&lt;AT$3)*$CD194:$CO194))),2))</f>
        <v/>
      </c>
      <c r="CQ194">
        <f>IF(CE194&lt;=0,0,ROUND(MIN(CE194,MAX(0,$F194-SUMPRODUCT(($AT$3:$BE$3&lt;AU$3)*$CD194:$CO194))),2))</f>
        <v/>
      </c>
      <c r="CR194">
        <f>IF(CF194&lt;=0,0,ROUND(MIN(CF194,MAX(0,$F194-SUMPRODUCT(($AT$3:$BE$3&lt;AV$3)*$CD194:$CO194))),2))</f>
        <v/>
      </c>
      <c r="CS194">
        <f>IF(CG194&lt;=0,0,ROUND(MIN(CG194,MAX(0,$F194-SUMPRODUCT(($AT$3:$BE$3&lt;AW$3)*$CD194:$CO194))),2))</f>
        <v/>
      </c>
      <c r="CT194">
        <f>IF(CH194&lt;=0,0,ROUND(MIN(CH194,MAX(0,$F194-SUMPRODUCT(($AT$3:$BE$3&lt;AX$3)*$CD194:$CO194))),2))</f>
        <v/>
      </c>
      <c r="CU194">
        <f>IF(CI194&lt;=0,0,ROUND(MIN(CI194,MAX(0,$F194-SUMPRODUCT(($AT$3:$BE$3&lt;AY$3)*$CD194:$CO194))),2))</f>
        <v/>
      </c>
      <c r="CV194">
        <f>IF(CJ194&lt;=0,0,ROUND(MIN(CJ194,MAX(0,$F194-SUMPRODUCT(($AT$3:$BE$3&lt;AZ$3)*$CD194:$CO194))),2))</f>
        <v/>
      </c>
      <c r="CW194">
        <f>IF(CK194&lt;=0,0,ROUND(MIN(CK194,MAX(0,$F194-SUMPRODUCT(($AT$3:$BE$3&lt;BA$3)*$CD194:$CO194))),2))</f>
        <v/>
      </c>
      <c r="CX194">
        <f>IF(CL194&lt;=0,0,ROUND(MIN(CL194,MAX(0,$F194-SUMPRODUCT(($AT$3:$BE$3&lt;BB$3)*$CD194:$CO194))),2))</f>
        <v/>
      </c>
      <c r="CY194">
        <f>IF(CM194&lt;=0,0,ROUND(MIN(CM194,MAX(0,$F194-SUMPRODUCT(($AT$3:$BE$3&lt;BC$3)*$CD194:$CO194))),2))</f>
        <v/>
      </c>
      <c r="CZ194">
        <f>IF(CN194&lt;=0,0,ROUND(MIN(CN194,MAX(0,$F194-SUMPRODUCT(($AT$3:$BE$3&lt;BD$3)*$CD194:$CO194))),2))</f>
        <v/>
      </c>
      <c r="DA194">
        <f>IF(CO194&lt;=0,0,ROUND(MIN(CO194,MAX(0,$F194-SUMPRODUCT(($AT$3:$BE$3&lt;BE$3)*$CD194:$CO194))),2))</f>
        <v/>
      </c>
      <c r="DB194">
        <f>ROUND(AH194-CP194,2)</f>
        <v/>
      </c>
      <c r="DC194">
        <f>ROUND(AI194-CQ194,2)</f>
        <v/>
      </c>
      <c r="DD194">
        <f>ROUND(AJ194-CR194,2)</f>
        <v/>
      </c>
      <c r="DE194">
        <f>ROUND(AK194-CS194,2)</f>
        <v/>
      </c>
      <c r="DF194">
        <f>ROUND(AL194-CT194,2)</f>
        <v/>
      </c>
      <c r="DG194">
        <f>ROUND(AM194-CU194,2)</f>
        <v/>
      </c>
      <c r="DH194">
        <f>ROUND(AN194-CV194,2)</f>
        <v/>
      </c>
      <c r="DI194">
        <f>ROUND(AO194-CW194,2)</f>
        <v/>
      </c>
      <c r="DJ194">
        <f>ROUND(AP194-CX194,2)</f>
        <v/>
      </c>
      <c r="DK194">
        <f>ROUND(AQ194-CY194,2)</f>
        <v/>
      </c>
      <c r="DL194">
        <f>ROUND(AR194-CZ194,2)</f>
        <v/>
      </c>
      <c r="DM194">
        <f>ROUND(AS194-DA194,2)</f>
        <v/>
      </c>
      <c r="DN194">
        <f>MAX(0,ROUND($F194-SUM(CP194:DA194),2))</f>
        <v/>
      </c>
    </row>
    <row r="195">
      <c r="A195" t="n">
        <v>190</v>
      </c>
      <c r="B195" s="29">
        <f>Months!B195</f>
        <v/>
      </c>
      <c r="C195">
        <f>Months!C195</f>
        <v/>
      </c>
      <c r="D195">
        <f>Months!D195</f>
        <v/>
      </c>
      <c r="E195">
        <f>SUM(V195:AG195)</f>
        <v/>
      </c>
      <c r="F195">
        <f>MAX(0,ROUND(C195+D195-E195,2))</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f>IF(AH195&lt;=0,0,ROUND(CP195+MIN(DB195,MAX(0,$DN195-SUMPRODUCT((($BR195:$CC195&gt;BR195)+($BR195:$CC195=BR195)*($AT$2:$BE$2&lt;AT$2))*$DB195:$DM195))),2))</f>
        <v/>
      </c>
      <c r="AU195">
        <f>IF(AI195&lt;=0,0,ROUND(CQ195+MIN(DC195,MAX(0,$DN195-SUMPRODUCT((($BR195:$CC195&gt;BS195)+($BR195:$CC195=BS195)*($AT$2:$BE$2&lt;AU$2))*$DB195:$DM195))),2))</f>
        <v/>
      </c>
      <c r="AV195">
        <f>IF(AJ195&lt;=0,0,ROUND(CR195+MIN(DD195,MAX(0,$DN195-SUMPRODUCT((($BR195:$CC195&gt;BT195)+($BR195:$CC195=BT195)*($AT$2:$BE$2&lt;AV$2))*$DB195:$DM195))),2))</f>
        <v/>
      </c>
      <c r="AW195">
        <f>IF(AK195&lt;=0,0,ROUND(CS195+MIN(DE195,MAX(0,$DN195-SUMPRODUCT((($BR195:$CC195&gt;BU195)+($BR195:$CC195=BU195)*($AT$2:$BE$2&lt;AW$2))*$DB195:$DM195))),2))</f>
        <v/>
      </c>
      <c r="AX195">
        <f>IF(AL195&lt;=0,0,ROUND(CT195+MIN(DF195,MAX(0,$DN195-SUMPRODUCT((($BR195:$CC195&gt;BV195)+($BR195:$CC195=BV195)*($AT$2:$BE$2&lt;AX$2))*$DB195:$DM195))),2))</f>
        <v/>
      </c>
      <c r="AY195">
        <f>IF(AM195&lt;=0,0,ROUND(CU195+MIN(DG195,MAX(0,$DN195-SUMPRODUCT((($BR195:$CC195&gt;BW195)+($BR195:$CC195=BW195)*($AT$2:$BE$2&lt;AY$2))*$DB195:$DM195))),2))</f>
        <v/>
      </c>
      <c r="AZ195">
        <f>IF(AN195&lt;=0,0,ROUND(CV195+MIN(DH195,MAX(0,$DN195-SUMPRODUCT((($BR195:$CC195&gt;BX195)+($BR195:$CC195=BX195)*($AT$2:$BE$2&lt;AZ$2))*$DB195:$DM195))),2))</f>
        <v/>
      </c>
      <c r="BA195">
        <f>IF(AO195&lt;=0,0,ROUND(CW195+MIN(DI195,MAX(0,$DN195-SUMPRODUCT((($BR195:$CC195&gt;BY195)+($BR195:$CC195=BY195)*($AT$2:$BE$2&lt;BA$2))*$DB195:$DM195))),2))</f>
        <v/>
      </c>
      <c r="BB195">
        <f>IF(AP195&lt;=0,0,ROUND(CX195+MIN(DJ195,MAX(0,$DN195-SUMPRODUCT((($BR195:$CC195&gt;BZ195)+($BR195:$CC195=BZ195)*($AT$2:$BE$2&lt;BB$2))*$DB195:$DM195))),2))</f>
        <v/>
      </c>
      <c r="BC195">
        <f>IF(AQ195&lt;=0,0,ROUND(CY195+MIN(DK195,MAX(0,$DN195-SUMPRODUCT((($BR195:$CC195&gt;CA195)+($BR195:$CC195=CA195)*($AT$2:$BE$2&lt;BC$2))*$DB195:$DM195))),2))</f>
        <v/>
      </c>
      <c r="BD195">
        <f>IF(AR195&lt;=0,0,ROUND(CZ195+MIN(DL195,MAX(0,$DN195-SUMPRODUCT((($BR195:$CC195&gt;CB195)+($BR195:$CC195=CB195)*($AT$2:$BE$2&lt;BD$2))*$DB195:$DM195))),2))</f>
        <v/>
      </c>
      <c r="BE195">
        <f>IF(AS195&lt;=0,0,ROUND(DA195+MIN(DM195,MAX(0,$DN195-SUMPRODUCT((($BR195:$CC195&gt;CC195)+($BR195:$CC195=CC195)*($AT$2:$BE$2&lt;BE$2))*$DB195:$DM195))),2))</f>
        <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c r="BR195">
        <f>ROUND(IF($A195&lt;=Debts!$M$5,Debts!$X$5,Debts!$Y$5)*100000,0)*1000000+ROUND(Debts!$Y$5*100000,0)</f>
        <v/>
      </c>
      <c r="BS195">
        <f>ROUND(IF($A195&lt;=Debts!$M$6,Debts!$X$6,Debts!$Y$6)*100000,0)*1000000+ROUND(Debts!$Y$6*100000,0)</f>
        <v/>
      </c>
      <c r="BT195">
        <f>ROUND(IF($A195&lt;=Debts!$M$7,Debts!$X$7,Debts!$Y$7)*100000,0)*1000000+ROUND(Debts!$Y$7*100000,0)</f>
        <v/>
      </c>
      <c r="BU195">
        <f>ROUND(IF($A195&lt;=Debts!$M$8,Debts!$X$8,Debts!$Y$8)*100000,0)*1000000+ROUND(Debts!$Y$8*100000,0)</f>
        <v/>
      </c>
      <c r="BV195">
        <f>ROUND(IF($A195&lt;=Debts!$M$9,Debts!$X$9,Debts!$Y$9)*100000,0)*1000000+ROUND(Debts!$Y$9*100000,0)</f>
        <v/>
      </c>
      <c r="BW195">
        <f>ROUND(IF($A195&lt;=Debts!$M$10,Debts!$X$10,Debts!$Y$10)*100000,0)*1000000+ROUND(Debts!$Y$10*100000,0)</f>
        <v/>
      </c>
      <c r="BX195">
        <f>ROUND(IF($A195&lt;=Debts!$M$11,Debts!$X$11,Debts!$Y$11)*100000,0)*1000000+ROUND(Debts!$Y$11*100000,0)</f>
        <v/>
      </c>
      <c r="BY195">
        <f>ROUND(IF($A195&lt;=Debts!$M$12,Debts!$X$12,Debts!$Y$12)*100000,0)*1000000+ROUND(Debts!$Y$12*100000,0)</f>
        <v/>
      </c>
      <c r="BZ195">
        <f>ROUND(IF($A195&lt;=Debts!$M$13,Debts!$X$13,Debts!$Y$13)*100000,0)*1000000+ROUND(Debts!$Y$13*100000,0)</f>
        <v/>
      </c>
      <c r="CA195">
        <f>ROUND(IF($A195&lt;=Debts!$M$14,Debts!$X$14,Debts!$Y$14)*100000,0)*1000000+ROUND(Debts!$Y$14*100000,0)</f>
        <v/>
      </c>
      <c r="CB195">
        <f>ROUND(IF($A195&lt;=Debts!$M$15,Debts!$X$15,Debts!$Y$15)*100000,0)*1000000+ROUND(Debts!$Y$15*100000,0)</f>
        <v/>
      </c>
      <c r="CC195">
        <f>ROUND(IF($A195&lt;=Debts!$M$16,Debts!$X$16,Debts!$Y$16)*100000,0)*1000000+ROUND(Debts!$Y$16*100000,0)</f>
        <v/>
      </c>
      <c r="CD195">
        <f>IF(OR(AH195&lt;=0,Debts!$AC$5=0,$A195&gt;Debts!$M$5),0,MIN(AH195,MAX(0,ROUNDUP(IF(Debts!$X$5=0,(BF194+J195)/(Debts!$M$5-$A195+1),BF194*(Debts!$X$5/12)/(1-(1+Debts!$X$5/12)^(-(Debts!$M$5-$A195+1)))),2)-V195)))</f>
        <v/>
      </c>
      <c r="CE195">
        <f>IF(OR(AI195&lt;=0,Debts!$AC$6=0,$A195&gt;Debts!$M$6),0,MIN(AI195,MAX(0,ROUNDUP(IF(Debts!$X$6=0,(BG194+K195)/(Debts!$M$6-$A195+1),BG194*(Debts!$X$6/12)/(1-(1+Debts!$X$6/12)^(-(Debts!$M$6-$A195+1)))),2)-W195)))</f>
        <v/>
      </c>
      <c r="CF195">
        <f>IF(OR(AJ195&lt;=0,Debts!$AC$7=0,$A195&gt;Debts!$M$7),0,MIN(AJ195,MAX(0,ROUNDUP(IF(Debts!$X$7=0,(BH194+L195)/(Debts!$M$7-$A195+1),BH194*(Debts!$X$7/12)/(1-(1+Debts!$X$7/12)^(-(Debts!$M$7-$A195+1)))),2)-X195)))</f>
        <v/>
      </c>
      <c r="CG195">
        <f>IF(OR(AK195&lt;=0,Debts!$AC$8=0,$A195&gt;Debts!$M$8),0,MIN(AK195,MAX(0,ROUNDUP(IF(Debts!$X$8=0,(BI194+M195)/(Debts!$M$8-$A195+1),BI194*(Debts!$X$8/12)/(1-(1+Debts!$X$8/12)^(-(Debts!$M$8-$A195+1)))),2)-Y195)))</f>
        <v/>
      </c>
      <c r="CH195">
        <f>IF(OR(AL195&lt;=0,Debts!$AC$9=0,$A195&gt;Debts!$M$9),0,MIN(AL195,MAX(0,ROUNDUP(IF(Debts!$X$9=0,(BJ194+N195)/(Debts!$M$9-$A195+1),BJ194*(Debts!$X$9/12)/(1-(1+Debts!$X$9/12)^(-(Debts!$M$9-$A195+1)))),2)-Z195)))</f>
        <v/>
      </c>
      <c r="CI195">
        <f>IF(OR(AM195&lt;=0,Debts!$AC$10=0,$A195&gt;Debts!$M$10),0,MIN(AM195,MAX(0,ROUNDUP(IF(Debts!$X$10=0,(BK194+O195)/(Debts!$M$10-$A195+1),BK194*(Debts!$X$10/12)/(1-(1+Debts!$X$10/12)^(-(Debts!$M$10-$A195+1)))),2)-AA195)))</f>
        <v/>
      </c>
      <c r="CJ195">
        <f>IF(OR(AN195&lt;=0,Debts!$AC$11=0,$A195&gt;Debts!$M$11),0,MIN(AN195,MAX(0,ROUNDUP(IF(Debts!$X$11=0,(BL194+P195)/(Debts!$M$11-$A195+1),BL194*(Debts!$X$11/12)/(1-(1+Debts!$X$11/12)^(-(Debts!$M$11-$A195+1)))),2)-AB195)))</f>
        <v/>
      </c>
      <c r="CK195">
        <f>IF(OR(AO195&lt;=0,Debts!$AC$12=0,$A195&gt;Debts!$M$12),0,MIN(AO195,MAX(0,ROUNDUP(IF(Debts!$X$12=0,(BM194+Q195)/(Debts!$M$12-$A195+1),BM194*(Debts!$X$12/12)/(1-(1+Debts!$X$12/12)^(-(Debts!$M$12-$A195+1)))),2)-AC195)))</f>
        <v/>
      </c>
      <c r="CL195">
        <f>IF(OR(AP195&lt;=0,Debts!$AC$13=0,$A195&gt;Debts!$M$13),0,MIN(AP195,MAX(0,ROUNDUP(IF(Debts!$X$13=0,(BN194+R195)/(Debts!$M$13-$A195+1),BN194*(Debts!$X$13/12)/(1-(1+Debts!$X$13/12)^(-(Debts!$M$13-$A195+1)))),2)-AD195)))</f>
        <v/>
      </c>
      <c r="CM195">
        <f>IF(OR(AQ195&lt;=0,Debts!$AC$14=0,$A195&gt;Debts!$M$14),0,MIN(AQ195,MAX(0,ROUNDUP(IF(Debts!$X$14=0,(BO194+S195)/(Debts!$M$14-$A195+1),BO194*(Debts!$X$14/12)/(1-(1+Debts!$X$14/12)^(-(Debts!$M$14-$A195+1)))),2)-AE195)))</f>
        <v/>
      </c>
      <c r="CN195">
        <f>IF(OR(AR195&lt;=0,Debts!$AC$15=0,$A195&gt;Debts!$M$15),0,MIN(AR195,MAX(0,ROUNDUP(IF(Debts!$X$15=0,(BP194+T195)/(Debts!$M$15-$A195+1),BP194*(Debts!$X$15/12)/(1-(1+Debts!$X$15/12)^(-(Debts!$M$15-$A195+1)))),2)-AF195)))</f>
        <v/>
      </c>
      <c r="CO195">
        <f>IF(OR(AS195&lt;=0,Debts!$AC$16=0,$A195&gt;Debts!$M$16),0,MIN(AS195,MAX(0,ROUNDUP(IF(Debts!$X$16=0,(BQ194+U195)/(Debts!$M$16-$A195+1),BQ194*(Debts!$X$16/12)/(1-(1+Debts!$X$16/12)^(-(Debts!$M$16-$A195+1)))),2)-AG195)))</f>
        <v/>
      </c>
      <c r="CP195">
        <f>IF(CD195&lt;=0,0,ROUND(MIN(CD195,MAX(0,$F195-SUMPRODUCT(($AT$3:$BE$3&lt;AT$3)*$CD195:$CO195))),2))</f>
        <v/>
      </c>
      <c r="CQ195">
        <f>IF(CE195&lt;=0,0,ROUND(MIN(CE195,MAX(0,$F195-SUMPRODUCT(($AT$3:$BE$3&lt;AU$3)*$CD195:$CO195))),2))</f>
        <v/>
      </c>
      <c r="CR195">
        <f>IF(CF195&lt;=0,0,ROUND(MIN(CF195,MAX(0,$F195-SUMPRODUCT(($AT$3:$BE$3&lt;AV$3)*$CD195:$CO195))),2))</f>
        <v/>
      </c>
      <c r="CS195">
        <f>IF(CG195&lt;=0,0,ROUND(MIN(CG195,MAX(0,$F195-SUMPRODUCT(($AT$3:$BE$3&lt;AW$3)*$CD195:$CO195))),2))</f>
        <v/>
      </c>
      <c r="CT195">
        <f>IF(CH195&lt;=0,0,ROUND(MIN(CH195,MAX(0,$F195-SUMPRODUCT(($AT$3:$BE$3&lt;AX$3)*$CD195:$CO195))),2))</f>
        <v/>
      </c>
      <c r="CU195">
        <f>IF(CI195&lt;=0,0,ROUND(MIN(CI195,MAX(0,$F195-SUMPRODUCT(($AT$3:$BE$3&lt;AY$3)*$CD195:$CO195))),2))</f>
        <v/>
      </c>
      <c r="CV195">
        <f>IF(CJ195&lt;=0,0,ROUND(MIN(CJ195,MAX(0,$F195-SUMPRODUCT(($AT$3:$BE$3&lt;AZ$3)*$CD195:$CO195))),2))</f>
        <v/>
      </c>
      <c r="CW195">
        <f>IF(CK195&lt;=0,0,ROUND(MIN(CK195,MAX(0,$F195-SUMPRODUCT(($AT$3:$BE$3&lt;BA$3)*$CD195:$CO195))),2))</f>
        <v/>
      </c>
      <c r="CX195">
        <f>IF(CL195&lt;=0,0,ROUND(MIN(CL195,MAX(0,$F195-SUMPRODUCT(($AT$3:$BE$3&lt;BB$3)*$CD195:$CO195))),2))</f>
        <v/>
      </c>
      <c r="CY195">
        <f>IF(CM195&lt;=0,0,ROUND(MIN(CM195,MAX(0,$F195-SUMPRODUCT(($AT$3:$BE$3&lt;BC$3)*$CD195:$CO195))),2))</f>
        <v/>
      </c>
      <c r="CZ195">
        <f>IF(CN195&lt;=0,0,ROUND(MIN(CN195,MAX(0,$F195-SUMPRODUCT(($AT$3:$BE$3&lt;BD$3)*$CD195:$CO195))),2))</f>
        <v/>
      </c>
      <c r="DA195">
        <f>IF(CO195&lt;=0,0,ROUND(MIN(CO195,MAX(0,$F195-SUMPRODUCT(($AT$3:$BE$3&lt;BE$3)*$CD195:$CO195))),2))</f>
        <v/>
      </c>
      <c r="DB195">
        <f>ROUND(AH195-CP195,2)</f>
        <v/>
      </c>
      <c r="DC195">
        <f>ROUND(AI195-CQ195,2)</f>
        <v/>
      </c>
      <c r="DD195">
        <f>ROUND(AJ195-CR195,2)</f>
        <v/>
      </c>
      <c r="DE195">
        <f>ROUND(AK195-CS195,2)</f>
        <v/>
      </c>
      <c r="DF195">
        <f>ROUND(AL195-CT195,2)</f>
        <v/>
      </c>
      <c r="DG195">
        <f>ROUND(AM195-CU195,2)</f>
        <v/>
      </c>
      <c r="DH195">
        <f>ROUND(AN195-CV195,2)</f>
        <v/>
      </c>
      <c r="DI195">
        <f>ROUND(AO195-CW195,2)</f>
        <v/>
      </c>
      <c r="DJ195">
        <f>ROUND(AP195-CX195,2)</f>
        <v/>
      </c>
      <c r="DK195">
        <f>ROUND(AQ195-CY195,2)</f>
        <v/>
      </c>
      <c r="DL195">
        <f>ROUND(AR195-CZ195,2)</f>
        <v/>
      </c>
      <c r="DM195">
        <f>ROUND(AS195-DA195,2)</f>
        <v/>
      </c>
      <c r="DN195">
        <f>MAX(0,ROUND($F195-SUM(CP195:DA195),2))</f>
        <v/>
      </c>
    </row>
    <row r="196">
      <c r="A196" t="n">
        <v>191</v>
      </c>
      <c r="B196" s="29">
        <f>Months!B196</f>
        <v/>
      </c>
      <c r="C196">
        <f>Months!C196</f>
        <v/>
      </c>
      <c r="D196">
        <f>Months!D196</f>
        <v/>
      </c>
      <c r="E196">
        <f>SUM(V196:AG196)</f>
        <v/>
      </c>
      <c r="F196">
        <f>MAX(0,ROUND(C196+D196-E196,2))</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f>IF(AH196&lt;=0,0,ROUND(CP196+MIN(DB196,MAX(0,$DN196-SUMPRODUCT((($BR196:$CC196&gt;BR196)+($BR196:$CC196=BR196)*($AT$2:$BE$2&lt;AT$2))*$DB196:$DM196))),2))</f>
        <v/>
      </c>
      <c r="AU196">
        <f>IF(AI196&lt;=0,0,ROUND(CQ196+MIN(DC196,MAX(0,$DN196-SUMPRODUCT((($BR196:$CC196&gt;BS196)+($BR196:$CC196=BS196)*($AT$2:$BE$2&lt;AU$2))*$DB196:$DM196))),2))</f>
        <v/>
      </c>
      <c r="AV196">
        <f>IF(AJ196&lt;=0,0,ROUND(CR196+MIN(DD196,MAX(0,$DN196-SUMPRODUCT((($BR196:$CC196&gt;BT196)+($BR196:$CC196=BT196)*($AT$2:$BE$2&lt;AV$2))*$DB196:$DM196))),2))</f>
        <v/>
      </c>
      <c r="AW196">
        <f>IF(AK196&lt;=0,0,ROUND(CS196+MIN(DE196,MAX(0,$DN196-SUMPRODUCT((($BR196:$CC196&gt;BU196)+($BR196:$CC196=BU196)*($AT$2:$BE$2&lt;AW$2))*$DB196:$DM196))),2))</f>
        <v/>
      </c>
      <c r="AX196">
        <f>IF(AL196&lt;=0,0,ROUND(CT196+MIN(DF196,MAX(0,$DN196-SUMPRODUCT((($BR196:$CC196&gt;BV196)+($BR196:$CC196=BV196)*($AT$2:$BE$2&lt;AX$2))*$DB196:$DM196))),2))</f>
        <v/>
      </c>
      <c r="AY196">
        <f>IF(AM196&lt;=0,0,ROUND(CU196+MIN(DG196,MAX(0,$DN196-SUMPRODUCT((($BR196:$CC196&gt;BW196)+($BR196:$CC196=BW196)*($AT$2:$BE$2&lt;AY$2))*$DB196:$DM196))),2))</f>
        <v/>
      </c>
      <c r="AZ196">
        <f>IF(AN196&lt;=0,0,ROUND(CV196+MIN(DH196,MAX(0,$DN196-SUMPRODUCT((($BR196:$CC196&gt;BX196)+($BR196:$CC196=BX196)*($AT$2:$BE$2&lt;AZ$2))*$DB196:$DM196))),2))</f>
        <v/>
      </c>
      <c r="BA196">
        <f>IF(AO196&lt;=0,0,ROUND(CW196+MIN(DI196,MAX(0,$DN196-SUMPRODUCT((($BR196:$CC196&gt;BY196)+($BR196:$CC196=BY196)*($AT$2:$BE$2&lt;BA$2))*$DB196:$DM196))),2))</f>
        <v/>
      </c>
      <c r="BB196">
        <f>IF(AP196&lt;=0,0,ROUND(CX196+MIN(DJ196,MAX(0,$DN196-SUMPRODUCT((($BR196:$CC196&gt;BZ196)+($BR196:$CC196=BZ196)*($AT$2:$BE$2&lt;BB$2))*$DB196:$DM196))),2))</f>
        <v/>
      </c>
      <c r="BC196">
        <f>IF(AQ196&lt;=0,0,ROUND(CY196+MIN(DK196,MAX(0,$DN196-SUMPRODUCT((($BR196:$CC196&gt;CA196)+($BR196:$CC196=CA196)*($AT$2:$BE$2&lt;BC$2))*$DB196:$DM196))),2))</f>
        <v/>
      </c>
      <c r="BD196">
        <f>IF(AR196&lt;=0,0,ROUND(CZ196+MIN(DL196,MAX(0,$DN196-SUMPRODUCT((($BR196:$CC196&gt;CB196)+($BR196:$CC196=CB196)*($AT$2:$BE$2&lt;BD$2))*$DB196:$DM196))),2))</f>
        <v/>
      </c>
      <c r="BE196">
        <f>IF(AS196&lt;=0,0,ROUND(DA196+MIN(DM196,MAX(0,$DN196-SUMPRODUCT((($BR196:$CC196&gt;CC196)+($BR196:$CC196=CC196)*($AT$2:$BE$2&lt;BE$2))*$DB196:$DM196))),2))</f>
        <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c r="BR196">
        <f>ROUND(IF($A196&lt;=Debts!$M$5,Debts!$X$5,Debts!$Y$5)*100000,0)*1000000+ROUND(Debts!$Y$5*100000,0)</f>
        <v/>
      </c>
      <c r="BS196">
        <f>ROUND(IF($A196&lt;=Debts!$M$6,Debts!$X$6,Debts!$Y$6)*100000,0)*1000000+ROUND(Debts!$Y$6*100000,0)</f>
        <v/>
      </c>
      <c r="BT196">
        <f>ROUND(IF($A196&lt;=Debts!$M$7,Debts!$X$7,Debts!$Y$7)*100000,0)*1000000+ROUND(Debts!$Y$7*100000,0)</f>
        <v/>
      </c>
      <c r="BU196">
        <f>ROUND(IF($A196&lt;=Debts!$M$8,Debts!$X$8,Debts!$Y$8)*100000,0)*1000000+ROUND(Debts!$Y$8*100000,0)</f>
        <v/>
      </c>
      <c r="BV196">
        <f>ROUND(IF($A196&lt;=Debts!$M$9,Debts!$X$9,Debts!$Y$9)*100000,0)*1000000+ROUND(Debts!$Y$9*100000,0)</f>
        <v/>
      </c>
      <c r="BW196">
        <f>ROUND(IF($A196&lt;=Debts!$M$10,Debts!$X$10,Debts!$Y$10)*100000,0)*1000000+ROUND(Debts!$Y$10*100000,0)</f>
        <v/>
      </c>
      <c r="BX196">
        <f>ROUND(IF($A196&lt;=Debts!$M$11,Debts!$X$11,Debts!$Y$11)*100000,0)*1000000+ROUND(Debts!$Y$11*100000,0)</f>
        <v/>
      </c>
      <c r="BY196">
        <f>ROUND(IF($A196&lt;=Debts!$M$12,Debts!$X$12,Debts!$Y$12)*100000,0)*1000000+ROUND(Debts!$Y$12*100000,0)</f>
        <v/>
      </c>
      <c r="BZ196">
        <f>ROUND(IF($A196&lt;=Debts!$M$13,Debts!$X$13,Debts!$Y$13)*100000,0)*1000000+ROUND(Debts!$Y$13*100000,0)</f>
        <v/>
      </c>
      <c r="CA196">
        <f>ROUND(IF($A196&lt;=Debts!$M$14,Debts!$X$14,Debts!$Y$14)*100000,0)*1000000+ROUND(Debts!$Y$14*100000,0)</f>
        <v/>
      </c>
      <c r="CB196">
        <f>ROUND(IF($A196&lt;=Debts!$M$15,Debts!$X$15,Debts!$Y$15)*100000,0)*1000000+ROUND(Debts!$Y$15*100000,0)</f>
        <v/>
      </c>
      <c r="CC196">
        <f>ROUND(IF($A196&lt;=Debts!$M$16,Debts!$X$16,Debts!$Y$16)*100000,0)*1000000+ROUND(Debts!$Y$16*100000,0)</f>
        <v/>
      </c>
      <c r="CD196">
        <f>IF(OR(AH196&lt;=0,Debts!$AC$5=0,$A196&gt;Debts!$M$5),0,MIN(AH196,MAX(0,ROUNDUP(IF(Debts!$X$5=0,(BF195+J196)/(Debts!$M$5-$A196+1),BF195*(Debts!$X$5/12)/(1-(1+Debts!$X$5/12)^(-(Debts!$M$5-$A196+1)))),2)-V196)))</f>
        <v/>
      </c>
      <c r="CE196">
        <f>IF(OR(AI196&lt;=0,Debts!$AC$6=0,$A196&gt;Debts!$M$6),0,MIN(AI196,MAX(0,ROUNDUP(IF(Debts!$X$6=0,(BG195+K196)/(Debts!$M$6-$A196+1),BG195*(Debts!$X$6/12)/(1-(1+Debts!$X$6/12)^(-(Debts!$M$6-$A196+1)))),2)-W196)))</f>
        <v/>
      </c>
      <c r="CF196">
        <f>IF(OR(AJ196&lt;=0,Debts!$AC$7=0,$A196&gt;Debts!$M$7),0,MIN(AJ196,MAX(0,ROUNDUP(IF(Debts!$X$7=0,(BH195+L196)/(Debts!$M$7-$A196+1),BH195*(Debts!$X$7/12)/(1-(1+Debts!$X$7/12)^(-(Debts!$M$7-$A196+1)))),2)-X196)))</f>
        <v/>
      </c>
      <c r="CG196">
        <f>IF(OR(AK196&lt;=0,Debts!$AC$8=0,$A196&gt;Debts!$M$8),0,MIN(AK196,MAX(0,ROUNDUP(IF(Debts!$X$8=0,(BI195+M196)/(Debts!$M$8-$A196+1),BI195*(Debts!$X$8/12)/(1-(1+Debts!$X$8/12)^(-(Debts!$M$8-$A196+1)))),2)-Y196)))</f>
        <v/>
      </c>
      <c r="CH196">
        <f>IF(OR(AL196&lt;=0,Debts!$AC$9=0,$A196&gt;Debts!$M$9),0,MIN(AL196,MAX(0,ROUNDUP(IF(Debts!$X$9=0,(BJ195+N196)/(Debts!$M$9-$A196+1),BJ195*(Debts!$X$9/12)/(1-(1+Debts!$X$9/12)^(-(Debts!$M$9-$A196+1)))),2)-Z196)))</f>
        <v/>
      </c>
      <c r="CI196">
        <f>IF(OR(AM196&lt;=0,Debts!$AC$10=0,$A196&gt;Debts!$M$10),0,MIN(AM196,MAX(0,ROUNDUP(IF(Debts!$X$10=0,(BK195+O196)/(Debts!$M$10-$A196+1),BK195*(Debts!$X$10/12)/(1-(1+Debts!$X$10/12)^(-(Debts!$M$10-$A196+1)))),2)-AA196)))</f>
        <v/>
      </c>
      <c r="CJ196">
        <f>IF(OR(AN196&lt;=0,Debts!$AC$11=0,$A196&gt;Debts!$M$11),0,MIN(AN196,MAX(0,ROUNDUP(IF(Debts!$X$11=0,(BL195+P196)/(Debts!$M$11-$A196+1),BL195*(Debts!$X$11/12)/(1-(1+Debts!$X$11/12)^(-(Debts!$M$11-$A196+1)))),2)-AB196)))</f>
        <v/>
      </c>
      <c r="CK196">
        <f>IF(OR(AO196&lt;=0,Debts!$AC$12=0,$A196&gt;Debts!$M$12),0,MIN(AO196,MAX(0,ROUNDUP(IF(Debts!$X$12=0,(BM195+Q196)/(Debts!$M$12-$A196+1),BM195*(Debts!$X$12/12)/(1-(1+Debts!$X$12/12)^(-(Debts!$M$12-$A196+1)))),2)-AC196)))</f>
        <v/>
      </c>
      <c r="CL196">
        <f>IF(OR(AP196&lt;=0,Debts!$AC$13=0,$A196&gt;Debts!$M$13),0,MIN(AP196,MAX(0,ROUNDUP(IF(Debts!$X$13=0,(BN195+R196)/(Debts!$M$13-$A196+1),BN195*(Debts!$X$13/12)/(1-(1+Debts!$X$13/12)^(-(Debts!$M$13-$A196+1)))),2)-AD196)))</f>
        <v/>
      </c>
      <c r="CM196">
        <f>IF(OR(AQ196&lt;=0,Debts!$AC$14=0,$A196&gt;Debts!$M$14),0,MIN(AQ196,MAX(0,ROUNDUP(IF(Debts!$X$14=0,(BO195+S196)/(Debts!$M$14-$A196+1),BO195*(Debts!$X$14/12)/(1-(1+Debts!$X$14/12)^(-(Debts!$M$14-$A196+1)))),2)-AE196)))</f>
        <v/>
      </c>
      <c r="CN196">
        <f>IF(OR(AR196&lt;=0,Debts!$AC$15=0,$A196&gt;Debts!$M$15),0,MIN(AR196,MAX(0,ROUNDUP(IF(Debts!$X$15=0,(BP195+T196)/(Debts!$M$15-$A196+1),BP195*(Debts!$X$15/12)/(1-(1+Debts!$X$15/12)^(-(Debts!$M$15-$A196+1)))),2)-AF196)))</f>
        <v/>
      </c>
      <c r="CO196">
        <f>IF(OR(AS196&lt;=0,Debts!$AC$16=0,$A196&gt;Debts!$M$16),0,MIN(AS196,MAX(0,ROUNDUP(IF(Debts!$X$16=0,(BQ195+U196)/(Debts!$M$16-$A196+1),BQ195*(Debts!$X$16/12)/(1-(1+Debts!$X$16/12)^(-(Debts!$M$16-$A196+1)))),2)-AG196)))</f>
        <v/>
      </c>
      <c r="CP196">
        <f>IF(CD196&lt;=0,0,ROUND(MIN(CD196,MAX(0,$F196-SUMPRODUCT(($AT$3:$BE$3&lt;AT$3)*$CD196:$CO196))),2))</f>
        <v/>
      </c>
      <c r="CQ196">
        <f>IF(CE196&lt;=0,0,ROUND(MIN(CE196,MAX(0,$F196-SUMPRODUCT(($AT$3:$BE$3&lt;AU$3)*$CD196:$CO196))),2))</f>
        <v/>
      </c>
      <c r="CR196">
        <f>IF(CF196&lt;=0,0,ROUND(MIN(CF196,MAX(0,$F196-SUMPRODUCT(($AT$3:$BE$3&lt;AV$3)*$CD196:$CO196))),2))</f>
        <v/>
      </c>
      <c r="CS196">
        <f>IF(CG196&lt;=0,0,ROUND(MIN(CG196,MAX(0,$F196-SUMPRODUCT(($AT$3:$BE$3&lt;AW$3)*$CD196:$CO196))),2))</f>
        <v/>
      </c>
      <c r="CT196">
        <f>IF(CH196&lt;=0,0,ROUND(MIN(CH196,MAX(0,$F196-SUMPRODUCT(($AT$3:$BE$3&lt;AX$3)*$CD196:$CO196))),2))</f>
        <v/>
      </c>
      <c r="CU196">
        <f>IF(CI196&lt;=0,0,ROUND(MIN(CI196,MAX(0,$F196-SUMPRODUCT(($AT$3:$BE$3&lt;AY$3)*$CD196:$CO196))),2))</f>
        <v/>
      </c>
      <c r="CV196">
        <f>IF(CJ196&lt;=0,0,ROUND(MIN(CJ196,MAX(0,$F196-SUMPRODUCT(($AT$3:$BE$3&lt;AZ$3)*$CD196:$CO196))),2))</f>
        <v/>
      </c>
      <c r="CW196">
        <f>IF(CK196&lt;=0,0,ROUND(MIN(CK196,MAX(0,$F196-SUMPRODUCT(($AT$3:$BE$3&lt;BA$3)*$CD196:$CO196))),2))</f>
        <v/>
      </c>
      <c r="CX196">
        <f>IF(CL196&lt;=0,0,ROUND(MIN(CL196,MAX(0,$F196-SUMPRODUCT(($AT$3:$BE$3&lt;BB$3)*$CD196:$CO196))),2))</f>
        <v/>
      </c>
      <c r="CY196">
        <f>IF(CM196&lt;=0,0,ROUND(MIN(CM196,MAX(0,$F196-SUMPRODUCT(($AT$3:$BE$3&lt;BC$3)*$CD196:$CO196))),2))</f>
        <v/>
      </c>
      <c r="CZ196">
        <f>IF(CN196&lt;=0,0,ROUND(MIN(CN196,MAX(0,$F196-SUMPRODUCT(($AT$3:$BE$3&lt;BD$3)*$CD196:$CO196))),2))</f>
        <v/>
      </c>
      <c r="DA196">
        <f>IF(CO196&lt;=0,0,ROUND(MIN(CO196,MAX(0,$F196-SUMPRODUCT(($AT$3:$BE$3&lt;BE$3)*$CD196:$CO196))),2))</f>
        <v/>
      </c>
      <c r="DB196">
        <f>ROUND(AH196-CP196,2)</f>
        <v/>
      </c>
      <c r="DC196">
        <f>ROUND(AI196-CQ196,2)</f>
        <v/>
      </c>
      <c r="DD196">
        <f>ROUND(AJ196-CR196,2)</f>
        <v/>
      </c>
      <c r="DE196">
        <f>ROUND(AK196-CS196,2)</f>
        <v/>
      </c>
      <c r="DF196">
        <f>ROUND(AL196-CT196,2)</f>
        <v/>
      </c>
      <c r="DG196">
        <f>ROUND(AM196-CU196,2)</f>
        <v/>
      </c>
      <c r="DH196">
        <f>ROUND(AN196-CV196,2)</f>
        <v/>
      </c>
      <c r="DI196">
        <f>ROUND(AO196-CW196,2)</f>
        <v/>
      </c>
      <c r="DJ196">
        <f>ROUND(AP196-CX196,2)</f>
        <v/>
      </c>
      <c r="DK196">
        <f>ROUND(AQ196-CY196,2)</f>
        <v/>
      </c>
      <c r="DL196">
        <f>ROUND(AR196-CZ196,2)</f>
        <v/>
      </c>
      <c r="DM196">
        <f>ROUND(AS196-DA196,2)</f>
        <v/>
      </c>
      <c r="DN196">
        <f>MAX(0,ROUND($F196-SUM(CP196:DA196),2))</f>
        <v/>
      </c>
    </row>
    <row r="197">
      <c r="A197" t="n">
        <v>192</v>
      </c>
      <c r="B197" s="29">
        <f>Months!B197</f>
        <v/>
      </c>
      <c r="C197">
        <f>Months!C197</f>
        <v/>
      </c>
      <c r="D197">
        <f>Months!D197</f>
        <v/>
      </c>
      <c r="E197">
        <f>SUM(V197:AG197)</f>
        <v/>
      </c>
      <c r="F197">
        <f>MAX(0,ROUND(C197+D197-E197,2))</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f>IF(AH197&lt;=0,0,ROUND(CP197+MIN(DB197,MAX(0,$DN197-SUMPRODUCT((($BR197:$CC197&gt;BR197)+($BR197:$CC197=BR197)*($AT$2:$BE$2&lt;AT$2))*$DB197:$DM197))),2))</f>
        <v/>
      </c>
      <c r="AU197">
        <f>IF(AI197&lt;=0,0,ROUND(CQ197+MIN(DC197,MAX(0,$DN197-SUMPRODUCT((($BR197:$CC197&gt;BS197)+($BR197:$CC197=BS197)*($AT$2:$BE$2&lt;AU$2))*$DB197:$DM197))),2))</f>
        <v/>
      </c>
      <c r="AV197">
        <f>IF(AJ197&lt;=0,0,ROUND(CR197+MIN(DD197,MAX(0,$DN197-SUMPRODUCT((($BR197:$CC197&gt;BT197)+($BR197:$CC197=BT197)*($AT$2:$BE$2&lt;AV$2))*$DB197:$DM197))),2))</f>
        <v/>
      </c>
      <c r="AW197">
        <f>IF(AK197&lt;=0,0,ROUND(CS197+MIN(DE197,MAX(0,$DN197-SUMPRODUCT((($BR197:$CC197&gt;BU197)+($BR197:$CC197=BU197)*($AT$2:$BE$2&lt;AW$2))*$DB197:$DM197))),2))</f>
        <v/>
      </c>
      <c r="AX197">
        <f>IF(AL197&lt;=0,0,ROUND(CT197+MIN(DF197,MAX(0,$DN197-SUMPRODUCT((($BR197:$CC197&gt;BV197)+($BR197:$CC197=BV197)*($AT$2:$BE$2&lt;AX$2))*$DB197:$DM197))),2))</f>
        <v/>
      </c>
      <c r="AY197">
        <f>IF(AM197&lt;=0,0,ROUND(CU197+MIN(DG197,MAX(0,$DN197-SUMPRODUCT((($BR197:$CC197&gt;BW197)+($BR197:$CC197=BW197)*($AT$2:$BE$2&lt;AY$2))*$DB197:$DM197))),2))</f>
        <v/>
      </c>
      <c r="AZ197">
        <f>IF(AN197&lt;=0,0,ROUND(CV197+MIN(DH197,MAX(0,$DN197-SUMPRODUCT((($BR197:$CC197&gt;BX197)+($BR197:$CC197=BX197)*($AT$2:$BE$2&lt;AZ$2))*$DB197:$DM197))),2))</f>
        <v/>
      </c>
      <c r="BA197">
        <f>IF(AO197&lt;=0,0,ROUND(CW197+MIN(DI197,MAX(0,$DN197-SUMPRODUCT((($BR197:$CC197&gt;BY197)+($BR197:$CC197=BY197)*($AT$2:$BE$2&lt;BA$2))*$DB197:$DM197))),2))</f>
        <v/>
      </c>
      <c r="BB197">
        <f>IF(AP197&lt;=0,0,ROUND(CX197+MIN(DJ197,MAX(0,$DN197-SUMPRODUCT((($BR197:$CC197&gt;BZ197)+($BR197:$CC197=BZ197)*($AT$2:$BE$2&lt;BB$2))*$DB197:$DM197))),2))</f>
        <v/>
      </c>
      <c r="BC197">
        <f>IF(AQ197&lt;=0,0,ROUND(CY197+MIN(DK197,MAX(0,$DN197-SUMPRODUCT((($BR197:$CC197&gt;CA197)+($BR197:$CC197=CA197)*($AT$2:$BE$2&lt;BC$2))*$DB197:$DM197))),2))</f>
        <v/>
      </c>
      <c r="BD197">
        <f>IF(AR197&lt;=0,0,ROUND(CZ197+MIN(DL197,MAX(0,$DN197-SUMPRODUCT((($BR197:$CC197&gt;CB197)+($BR197:$CC197=CB197)*($AT$2:$BE$2&lt;BD$2))*$DB197:$DM197))),2))</f>
        <v/>
      </c>
      <c r="BE197">
        <f>IF(AS197&lt;=0,0,ROUND(DA197+MIN(DM197,MAX(0,$DN197-SUMPRODUCT((($BR197:$CC197&gt;CC197)+($BR197:$CC197=CC197)*($AT$2:$BE$2&lt;BE$2))*$DB197:$DM197))),2))</f>
        <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c r="BR197">
        <f>ROUND(IF($A197&lt;=Debts!$M$5,Debts!$X$5,Debts!$Y$5)*100000,0)*1000000+ROUND(Debts!$Y$5*100000,0)</f>
        <v/>
      </c>
      <c r="BS197">
        <f>ROUND(IF($A197&lt;=Debts!$M$6,Debts!$X$6,Debts!$Y$6)*100000,0)*1000000+ROUND(Debts!$Y$6*100000,0)</f>
        <v/>
      </c>
      <c r="BT197">
        <f>ROUND(IF($A197&lt;=Debts!$M$7,Debts!$X$7,Debts!$Y$7)*100000,0)*1000000+ROUND(Debts!$Y$7*100000,0)</f>
        <v/>
      </c>
      <c r="BU197">
        <f>ROUND(IF($A197&lt;=Debts!$M$8,Debts!$X$8,Debts!$Y$8)*100000,0)*1000000+ROUND(Debts!$Y$8*100000,0)</f>
        <v/>
      </c>
      <c r="BV197">
        <f>ROUND(IF($A197&lt;=Debts!$M$9,Debts!$X$9,Debts!$Y$9)*100000,0)*1000000+ROUND(Debts!$Y$9*100000,0)</f>
        <v/>
      </c>
      <c r="BW197">
        <f>ROUND(IF($A197&lt;=Debts!$M$10,Debts!$X$10,Debts!$Y$10)*100000,0)*1000000+ROUND(Debts!$Y$10*100000,0)</f>
        <v/>
      </c>
      <c r="BX197">
        <f>ROUND(IF($A197&lt;=Debts!$M$11,Debts!$X$11,Debts!$Y$11)*100000,0)*1000000+ROUND(Debts!$Y$11*100000,0)</f>
        <v/>
      </c>
      <c r="BY197">
        <f>ROUND(IF($A197&lt;=Debts!$M$12,Debts!$X$12,Debts!$Y$12)*100000,0)*1000000+ROUND(Debts!$Y$12*100000,0)</f>
        <v/>
      </c>
      <c r="BZ197">
        <f>ROUND(IF($A197&lt;=Debts!$M$13,Debts!$X$13,Debts!$Y$13)*100000,0)*1000000+ROUND(Debts!$Y$13*100000,0)</f>
        <v/>
      </c>
      <c r="CA197">
        <f>ROUND(IF($A197&lt;=Debts!$M$14,Debts!$X$14,Debts!$Y$14)*100000,0)*1000000+ROUND(Debts!$Y$14*100000,0)</f>
        <v/>
      </c>
      <c r="CB197">
        <f>ROUND(IF($A197&lt;=Debts!$M$15,Debts!$X$15,Debts!$Y$15)*100000,0)*1000000+ROUND(Debts!$Y$15*100000,0)</f>
        <v/>
      </c>
      <c r="CC197">
        <f>ROUND(IF($A197&lt;=Debts!$M$16,Debts!$X$16,Debts!$Y$16)*100000,0)*1000000+ROUND(Debts!$Y$16*100000,0)</f>
        <v/>
      </c>
      <c r="CD197">
        <f>IF(OR(AH197&lt;=0,Debts!$AC$5=0,$A197&gt;Debts!$M$5),0,MIN(AH197,MAX(0,ROUNDUP(IF(Debts!$X$5=0,(BF196+J197)/(Debts!$M$5-$A197+1),BF196*(Debts!$X$5/12)/(1-(1+Debts!$X$5/12)^(-(Debts!$M$5-$A197+1)))),2)-V197)))</f>
        <v/>
      </c>
      <c r="CE197">
        <f>IF(OR(AI197&lt;=0,Debts!$AC$6=0,$A197&gt;Debts!$M$6),0,MIN(AI197,MAX(0,ROUNDUP(IF(Debts!$X$6=0,(BG196+K197)/(Debts!$M$6-$A197+1),BG196*(Debts!$X$6/12)/(1-(1+Debts!$X$6/12)^(-(Debts!$M$6-$A197+1)))),2)-W197)))</f>
        <v/>
      </c>
      <c r="CF197">
        <f>IF(OR(AJ197&lt;=0,Debts!$AC$7=0,$A197&gt;Debts!$M$7),0,MIN(AJ197,MAX(0,ROUNDUP(IF(Debts!$X$7=0,(BH196+L197)/(Debts!$M$7-$A197+1),BH196*(Debts!$X$7/12)/(1-(1+Debts!$X$7/12)^(-(Debts!$M$7-$A197+1)))),2)-X197)))</f>
        <v/>
      </c>
      <c r="CG197">
        <f>IF(OR(AK197&lt;=0,Debts!$AC$8=0,$A197&gt;Debts!$M$8),0,MIN(AK197,MAX(0,ROUNDUP(IF(Debts!$X$8=0,(BI196+M197)/(Debts!$M$8-$A197+1),BI196*(Debts!$X$8/12)/(1-(1+Debts!$X$8/12)^(-(Debts!$M$8-$A197+1)))),2)-Y197)))</f>
        <v/>
      </c>
      <c r="CH197">
        <f>IF(OR(AL197&lt;=0,Debts!$AC$9=0,$A197&gt;Debts!$M$9),0,MIN(AL197,MAX(0,ROUNDUP(IF(Debts!$X$9=0,(BJ196+N197)/(Debts!$M$9-$A197+1),BJ196*(Debts!$X$9/12)/(1-(1+Debts!$X$9/12)^(-(Debts!$M$9-$A197+1)))),2)-Z197)))</f>
        <v/>
      </c>
      <c r="CI197">
        <f>IF(OR(AM197&lt;=0,Debts!$AC$10=0,$A197&gt;Debts!$M$10),0,MIN(AM197,MAX(0,ROUNDUP(IF(Debts!$X$10=0,(BK196+O197)/(Debts!$M$10-$A197+1),BK196*(Debts!$X$10/12)/(1-(1+Debts!$X$10/12)^(-(Debts!$M$10-$A197+1)))),2)-AA197)))</f>
        <v/>
      </c>
      <c r="CJ197">
        <f>IF(OR(AN197&lt;=0,Debts!$AC$11=0,$A197&gt;Debts!$M$11),0,MIN(AN197,MAX(0,ROUNDUP(IF(Debts!$X$11=0,(BL196+P197)/(Debts!$M$11-$A197+1),BL196*(Debts!$X$11/12)/(1-(1+Debts!$X$11/12)^(-(Debts!$M$11-$A197+1)))),2)-AB197)))</f>
        <v/>
      </c>
      <c r="CK197">
        <f>IF(OR(AO197&lt;=0,Debts!$AC$12=0,$A197&gt;Debts!$M$12),0,MIN(AO197,MAX(0,ROUNDUP(IF(Debts!$X$12=0,(BM196+Q197)/(Debts!$M$12-$A197+1),BM196*(Debts!$X$12/12)/(1-(1+Debts!$X$12/12)^(-(Debts!$M$12-$A197+1)))),2)-AC197)))</f>
        <v/>
      </c>
      <c r="CL197">
        <f>IF(OR(AP197&lt;=0,Debts!$AC$13=0,$A197&gt;Debts!$M$13),0,MIN(AP197,MAX(0,ROUNDUP(IF(Debts!$X$13=0,(BN196+R197)/(Debts!$M$13-$A197+1),BN196*(Debts!$X$13/12)/(1-(1+Debts!$X$13/12)^(-(Debts!$M$13-$A197+1)))),2)-AD197)))</f>
        <v/>
      </c>
      <c r="CM197">
        <f>IF(OR(AQ197&lt;=0,Debts!$AC$14=0,$A197&gt;Debts!$M$14),0,MIN(AQ197,MAX(0,ROUNDUP(IF(Debts!$X$14=0,(BO196+S197)/(Debts!$M$14-$A197+1),BO196*(Debts!$X$14/12)/(1-(1+Debts!$X$14/12)^(-(Debts!$M$14-$A197+1)))),2)-AE197)))</f>
        <v/>
      </c>
      <c r="CN197">
        <f>IF(OR(AR197&lt;=0,Debts!$AC$15=0,$A197&gt;Debts!$M$15),0,MIN(AR197,MAX(0,ROUNDUP(IF(Debts!$X$15=0,(BP196+T197)/(Debts!$M$15-$A197+1),BP196*(Debts!$X$15/12)/(1-(1+Debts!$X$15/12)^(-(Debts!$M$15-$A197+1)))),2)-AF197)))</f>
        <v/>
      </c>
      <c r="CO197">
        <f>IF(OR(AS197&lt;=0,Debts!$AC$16=0,$A197&gt;Debts!$M$16),0,MIN(AS197,MAX(0,ROUNDUP(IF(Debts!$X$16=0,(BQ196+U197)/(Debts!$M$16-$A197+1),BQ196*(Debts!$X$16/12)/(1-(1+Debts!$X$16/12)^(-(Debts!$M$16-$A197+1)))),2)-AG197)))</f>
        <v/>
      </c>
      <c r="CP197">
        <f>IF(CD197&lt;=0,0,ROUND(MIN(CD197,MAX(0,$F197-SUMPRODUCT(($AT$3:$BE$3&lt;AT$3)*$CD197:$CO197))),2))</f>
        <v/>
      </c>
      <c r="CQ197">
        <f>IF(CE197&lt;=0,0,ROUND(MIN(CE197,MAX(0,$F197-SUMPRODUCT(($AT$3:$BE$3&lt;AU$3)*$CD197:$CO197))),2))</f>
        <v/>
      </c>
      <c r="CR197">
        <f>IF(CF197&lt;=0,0,ROUND(MIN(CF197,MAX(0,$F197-SUMPRODUCT(($AT$3:$BE$3&lt;AV$3)*$CD197:$CO197))),2))</f>
        <v/>
      </c>
      <c r="CS197">
        <f>IF(CG197&lt;=0,0,ROUND(MIN(CG197,MAX(0,$F197-SUMPRODUCT(($AT$3:$BE$3&lt;AW$3)*$CD197:$CO197))),2))</f>
        <v/>
      </c>
      <c r="CT197">
        <f>IF(CH197&lt;=0,0,ROUND(MIN(CH197,MAX(0,$F197-SUMPRODUCT(($AT$3:$BE$3&lt;AX$3)*$CD197:$CO197))),2))</f>
        <v/>
      </c>
      <c r="CU197">
        <f>IF(CI197&lt;=0,0,ROUND(MIN(CI197,MAX(0,$F197-SUMPRODUCT(($AT$3:$BE$3&lt;AY$3)*$CD197:$CO197))),2))</f>
        <v/>
      </c>
      <c r="CV197">
        <f>IF(CJ197&lt;=0,0,ROUND(MIN(CJ197,MAX(0,$F197-SUMPRODUCT(($AT$3:$BE$3&lt;AZ$3)*$CD197:$CO197))),2))</f>
        <v/>
      </c>
      <c r="CW197">
        <f>IF(CK197&lt;=0,0,ROUND(MIN(CK197,MAX(0,$F197-SUMPRODUCT(($AT$3:$BE$3&lt;BA$3)*$CD197:$CO197))),2))</f>
        <v/>
      </c>
      <c r="CX197">
        <f>IF(CL197&lt;=0,0,ROUND(MIN(CL197,MAX(0,$F197-SUMPRODUCT(($AT$3:$BE$3&lt;BB$3)*$CD197:$CO197))),2))</f>
        <v/>
      </c>
      <c r="CY197">
        <f>IF(CM197&lt;=0,0,ROUND(MIN(CM197,MAX(0,$F197-SUMPRODUCT(($AT$3:$BE$3&lt;BC$3)*$CD197:$CO197))),2))</f>
        <v/>
      </c>
      <c r="CZ197">
        <f>IF(CN197&lt;=0,0,ROUND(MIN(CN197,MAX(0,$F197-SUMPRODUCT(($AT$3:$BE$3&lt;BD$3)*$CD197:$CO197))),2))</f>
        <v/>
      </c>
      <c r="DA197">
        <f>IF(CO197&lt;=0,0,ROUND(MIN(CO197,MAX(0,$F197-SUMPRODUCT(($AT$3:$BE$3&lt;BE$3)*$CD197:$CO197))),2))</f>
        <v/>
      </c>
      <c r="DB197">
        <f>ROUND(AH197-CP197,2)</f>
        <v/>
      </c>
      <c r="DC197">
        <f>ROUND(AI197-CQ197,2)</f>
        <v/>
      </c>
      <c r="DD197">
        <f>ROUND(AJ197-CR197,2)</f>
        <v/>
      </c>
      <c r="DE197">
        <f>ROUND(AK197-CS197,2)</f>
        <v/>
      </c>
      <c r="DF197">
        <f>ROUND(AL197-CT197,2)</f>
        <v/>
      </c>
      <c r="DG197">
        <f>ROUND(AM197-CU197,2)</f>
        <v/>
      </c>
      <c r="DH197">
        <f>ROUND(AN197-CV197,2)</f>
        <v/>
      </c>
      <c r="DI197">
        <f>ROUND(AO197-CW197,2)</f>
        <v/>
      </c>
      <c r="DJ197">
        <f>ROUND(AP197-CX197,2)</f>
        <v/>
      </c>
      <c r="DK197">
        <f>ROUND(AQ197-CY197,2)</f>
        <v/>
      </c>
      <c r="DL197">
        <f>ROUND(AR197-CZ197,2)</f>
        <v/>
      </c>
      <c r="DM197">
        <f>ROUND(AS197-DA197,2)</f>
        <v/>
      </c>
      <c r="DN197">
        <f>MAX(0,ROUND($F197-SUM(CP197:DA197),2))</f>
        <v/>
      </c>
    </row>
    <row r="198">
      <c r="A198" t="n">
        <v>193</v>
      </c>
      <c r="B198" s="29">
        <f>Months!B198</f>
        <v/>
      </c>
      <c r="C198">
        <f>Months!C198</f>
        <v/>
      </c>
      <c r="D198">
        <f>Months!D198</f>
        <v/>
      </c>
      <c r="E198">
        <f>SUM(V198:AG198)</f>
        <v/>
      </c>
      <c r="F198">
        <f>MAX(0,ROUND(C198+D198-E198,2))</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f>IF(AH198&lt;=0,0,ROUND(CP198+MIN(DB198,MAX(0,$DN198-SUMPRODUCT((($BR198:$CC198&gt;BR198)+($BR198:$CC198=BR198)*($AT$2:$BE$2&lt;AT$2))*$DB198:$DM198))),2))</f>
        <v/>
      </c>
      <c r="AU198">
        <f>IF(AI198&lt;=0,0,ROUND(CQ198+MIN(DC198,MAX(0,$DN198-SUMPRODUCT((($BR198:$CC198&gt;BS198)+($BR198:$CC198=BS198)*($AT$2:$BE$2&lt;AU$2))*$DB198:$DM198))),2))</f>
        <v/>
      </c>
      <c r="AV198">
        <f>IF(AJ198&lt;=0,0,ROUND(CR198+MIN(DD198,MAX(0,$DN198-SUMPRODUCT((($BR198:$CC198&gt;BT198)+($BR198:$CC198=BT198)*($AT$2:$BE$2&lt;AV$2))*$DB198:$DM198))),2))</f>
        <v/>
      </c>
      <c r="AW198">
        <f>IF(AK198&lt;=0,0,ROUND(CS198+MIN(DE198,MAX(0,$DN198-SUMPRODUCT((($BR198:$CC198&gt;BU198)+($BR198:$CC198=BU198)*($AT$2:$BE$2&lt;AW$2))*$DB198:$DM198))),2))</f>
        <v/>
      </c>
      <c r="AX198">
        <f>IF(AL198&lt;=0,0,ROUND(CT198+MIN(DF198,MAX(0,$DN198-SUMPRODUCT((($BR198:$CC198&gt;BV198)+($BR198:$CC198=BV198)*($AT$2:$BE$2&lt;AX$2))*$DB198:$DM198))),2))</f>
        <v/>
      </c>
      <c r="AY198">
        <f>IF(AM198&lt;=0,0,ROUND(CU198+MIN(DG198,MAX(0,$DN198-SUMPRODUCT((($BR198:$CC198&gt;BW198)+($BR198:$CC198=BW198)*($AT$2:$BE$2&lt;AY$2))*$DB198:$DM198))),2))</f>
        <v/>
      </c>
      <c r="AZ198">
        <f>IF(AN198&lt;=0,0,ROUND(CV198+MIN(DH198,MAX(0,$DN198-SUMPRODUCT((($BR198:$CC198&gt;BX198)+($BR198:$CC198=BX198)*($AT$2:$BE$2&lt;AZ$2))*$DB198:$DM198))),2))</f>
        <v/>
      </c>
      <c r="BA198">
        <f>IF(AO198&lt;=0,0,ROUND(CW198+MIN(DI198,MAX(0,$DN198-SUMPRODUCT((($BR198:$CC198&gt;BY198)+($BR198:$CC198=BY198)*($AT$2:$BE$2&lt;BA$2))*$DB198:$DM198))),2))</f>
        <v/>
      </c>
      <c r="BB198">
        <f>IF(AP198&lt;=0,0,ROUND(CX198+MIN(DJ198,MAX(0,$DN198-SUMPRODUCT((($BR198:$CC198&gt;BZ198)+($BR198:$CC198=BZ198)*($AT$2:$BE$2&lt;BB$2))*$DB198:$DM198))),2))</f>
        <v/>
      </c>
      <c r="BC198">
        <f>IF(AQ198&lt;=0,0,ROUND(CY198+MIN(DK198,MAX(0,$DN198-SUMPRODUCT((($BR198:$CC198&gt;CA198)+($BR198:$CC198=CA198)*($AT$2:$BE$2&lt;BC$2))*$DB198:$DM198))),2))</f>
        <v/>
      </c>
      <c r="BD198">
        <f>IF(AR198&lt;=0,0,ROUND(CZ198+MIN(DL198,MAX(0,$DN198-SUMPRODUCT((($BR198:$CC198&gt;CB198)+($BR198:$CC198=CB198)*($AT$2:$BE$2&lt;BD$2))*$DB198:$DM198))),2))</f>
        <v/>
      </c>
      <c r="BE198">
        <f>IF(AS198&lt;=0,0,ROUND(DA198+MIN(DM198,MAX(0,$DN198-SUMPRODUCT((($BR198:$CC198&gt;CC198)+($BR198:$CC198=CC198)*($AT$2:$BE$2&lt;BE$2))*$DB198:$DM198))),2))</f>
        <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c r="BR198">
        <f>ROUND(IF($A198&lt;=Debts!$M$5,Debts!$X$5,Debts!$Y$5)*100000,0)*1000000+ROUND(Debts!$Y$5*100000,0)</f>
        <v/>
      </c>
      <c r="BS198">
        <f>ROUND(IF($A198&lt;=Debts!$M$6,Debts!$X$6,Debts!$Y$6)*100000,0)*1000000+ROUND(Debts!$Y$6*100000,0)</f>
        <v/>
      </c>
      <c r="BT198">
        <f>ROUND(IF($A198&lt;=Debts!$M$7,Debts!$X$7,Debts!$Y$7)*100000,0)*1000000+ROUND(Debts!$Y$7*100000,0)</f>
        <v/>
      </c>
      <c r="BU198">
        <f>ROUND(IF($A198&lt;=Debts!$M$8,Debts!$X$8,Debts!$Y$8)*100000,0)*1000000+ROUND(Debts!$Y$8*100000,0)</f>
        <v/>
      </c>
      <c r="BV198">
        <f>ROUND(IF($A198&lt;=Debts!$M$9,Debts!$X$9,Debts!$Y$9)*100000,0)*1000000+ROUND(Debts!$Y$9*100000,0)</f>
        <v/>
      </c>
      <c r="BW198">
        <f>ROUND(IF($A198&lt;=Debts!$M$10,Debts!$X$10,Debts!$Y$10)*100000,0)*1000000+ROUND(Debts!$Y$10*100000,0)</f>
        <v/>
      </c>
      <c r="BX198">
        <f>ROUND(IF($A198&lt;=Debts!$M$11,Debts!$X$11,Debts!$Y$11)*100000,0)*1000000+ROUND(Debts!$Y$11*100000,0)</f>
        <v/>
      </c>
      <c r="BY198">
        <f>ROUND(IF($A198&lt;=Debts!$M$12,Debts!$X$12,Debts!$Y$12)*100000,0)*1000000+ROUND(Debts!$Y$12*100000,0)</f>
        <v/>
      </c>
      <c r="BZ198">
        <f>ROUND(IF($A198&lt;=Debts!$M$13,Debts!$X$13,Debts!$Y$13)*100000,0)*1000000+ROUND(Debts!$Y$13*100000,0)</f>
        <v/>
      </c>
      <c r="CA198">
        <f>ROUND(IF($A198&lt;=Debts!$M$14,Debts!$X$14,Debts!$Y$14)*100000,0)*1000000+ROUND(Debts!$Y$14*100000,0)</f>
        <v/>
      </c>
      <c r="CB198">
        <f>ROUND(IF($A198&lt;=Debts!$M$15,Debts!$X$15,Debts!$Y$15)*100000,0)*1000000+ROUND(Debts!$Y$15*100000,0)</f>
        <v/>
      </c>
      <c r="CC198">
        <f>ROUND(IF($A198&lt;=Debts!$M$16,Debts!$X$16,Debts!$Y$16)*100000,0)*1000000+ROUND(Debts!$Y$16*100000,0)</f>
        <v/>
      </c>
      <c r="CD198">
        <f>IF(OR(AH198&lt;=0,Debts!$AC$5=0,$A198&gt;Debts!$M$5),0,MIN(AH198,MAX(0,ROUNDUP(IF(Debts!$X$5=0,(BF197+J198)/(Debts!$M$5-$A198+1),BF197*(Debts!$X$5/12)/(1-(1+Debts!$X$5/12)^(-(Debts!$M$5-$A198+1)))),2)-V198)))</f>
        <v/>
      </c>
      <c r="CE198">
        <f>IF(OR(AI198&lt;=0,Debts!$AC$6=0,$A198&gt;Debts!$M$6),0,MIN(AI198,MAX(0,ROUNDUP(IF(Debts!$X$6=0,(BG197+K198)/(Debts!$M$6-$A198+1),BG197*(Debts!$X$6/12)/(1-(1+Debts!$X$6/12)^(-(Debts!$M$6-$A198+1)))),2)-W198)))</f>
        <v/>
      </c>
      <c r="CF198">
        <f>IF(OR(AJ198&lt;=0,Debts!$AC$7=0,$A198&gt;Debts!$M$7),0,MIN(AJ198,MAX(0,ROUNDUP(IF(Debts!$X$7=0,(BH197+L198)/(Debts!$M$7-$A198+1),BH197*(Debts!$X$7/12)/(1-(1+Debts!$X$7/12)^(-(Debts!$M$7-$A198+1)))),2)-X198)))</f>
        <v/>
      </c>
      <c r="CG198">
        <f>IF(OR(AK198&lt;=0,Debts!$AC$8=0,$A198&gt;Debts!$M$8),0,MIN(AK198,MAX(0,ROUNDUP(IF(Debts!$X$8=0,(BI197+M198)/(Debts!$M$8-$A198+1),BI197*(Debts!$X$8/12)/(1-(1+Debts!$X$8/12)^(-(Debts!$M$8-$A198+1)))),2)-Y198)))</f>
        <v/>
      </c>
      <c r="CH198">
        <f>IF(OR(AL198&lt;=0,Debts!$AC$9=0,$A198&gt;Debts!$M$9),0,MIN(AL198,MAX(0,ROUNDUP(IF(Debts!$X$9=0,(BJ197+N198)/(Debts!$M$9-$A198+1),BJ197*(Debts!$X$9/12)/(1-(1+Debts!$X$9/12)^(-(Debts!$M$9-$A198+1)))),2)-Z198)))</f>
        <v/>
      </c>
      <c r="CI198">
        <f>IF(OR(AM198&lt;=0,Debts!$AC$10=0,$A198&gt;Debts!$M$10),0,MIN(AM198,MAX(0,ROUNDUP(IF(Debts!$X$10=0,(BK197+O198)/(Debts!$M$10-$A198+1),BK197*(Debts!$X$10/12)/(1-(1+Debts!$X$10/12)^(-(Debts!$M$10-$A198+1)))),2)-AA198)))</f>
        <v/>
      </c>
      <c r="CJ198">
        <f>IF(OR(AN198&lt;=0,Debts!$AC$11=0,$A198&gt;Debts!$M$11),0,MIN(AN198,MAX(0,ROUNDUP(IF(Debts!$X$11=0,(BL197+P198)/(Debts!$M$11-$A198+1),BL197*(Debts!$X$11/12)/(1-(1+Debts!$X$11/12)^(-(Debts!$M$11-$A198+1)))),2)-AB198)))</f>
        <v/>
      </c>
      <c r="CK198">
        <f>IF(OR(AO198&lt;=0,Debts!$AC$12=0,$A198&gt;Debts!$M$12),0,MIN(AO198,MAX(0,ROUNDUP(IF(Debts!$X$12=0,(BM197+Q198)/(Debts!$M$12-$A198+1),BM197*(Debts!$X$12/12)/(1-(1+Debts!$X$12/12)^(-(Debts!$M$12-$A198+1)))),2)-AC198)))</f>
        <v/>
      </c>
      <c r="CL198">
        <f>IF(OR(AP198&lt;=0,Debts!$AC$13=0,$A198&gt;Debts!$M$13),0,MIN(AP198,MAX(0,ROUNDUP(IF(Debts!$X$13=0,(BN197+R198)/(Debts!$M$13-$A198+1),BN197*(Debts!$X$13/12)/(1-(1+Debts!$X$13/12)^(-(Debts!$M$13-$A198+1)))),2)-AD198)))</f>
        <v/>
      </c>
      <c r="CM198">
        <f>IF(OR(AQ198&lt;=0,Debts!$AC$14=0,$A198&gt;Debts!$M$14),0,MIN(AQ198,MAX(0,ROUNDUP(IF(Debts!$X$14=0,(BO197+S198)/(Debts!$M$14-$A198+1),BO197*(Debts!$X$14/12)/(1-(1+Debts!$X$14/12)^(-(Debts!$M$14-$A198+1)))),2)-AE198)))</f>
        <v/>
      </c>
      <c r="CN198">
        <f>IF(OR(AR198&lt;=0,Debts!$AC$15=0,$A198&gt;Debts!$M$15),0,MIN(AR198,MAX(0,ROUNDUP(IF(Debts!$X$15=0,(BP197+T198)/(Debts!$M$15-$A198+1),BP197*(Debts!$X$15/12)/(1-(1+Debts!$X$15/12)^(-(Debts!$M$15-$A198+1)))),2)-AF198)))</f>
        <v/>
      </c>
      <c r="CO198">
        <f>IF(OR(AS198&lt;=0,Debts!$AC$16=0,$A198&gt;Debts!$M$16),0,MIN(AS198,MAX(0,ROUNDUP(IF(Debts!$X$16=0,(BQ197+U198)/(Debts!$M$16-$A198+1),BQ197*(Debts!$X$16/12)/(1-(1+Debts!$X$16/12)^(-(Debts!$M$16-$A198+1)))),2)-AG198)))</f>
        <v/>
      </c>
      <c r="CP198">
        <f>IF(CD198&lt;=0,0,ROUND(MIN(CD198,MAX(0,$F198-SUMPRODUCT(($AT$3:$BE$3&lt;AT$3)*$CD198:$CO198))),2))</f>
        <v/>
      </c>
      <c r="CQ198">
        <f>IF(CE198&lt;=0,0,ROUND(MIN(CE198,MAX(0,$F198-SUMPRODUCT(($AT$3:$BE$3&lt;AU$3)*$CD198:$CO198))),2))</f>
        <v/>
      </c>
      <c r="CR198">
        <f>IF(CF198&lt;=0,0,ROUND(MIN(CF198,MAX(0,$F198-SUMPRODUCT(($AT$3:$BE$3&lt;AV$3)*$CD198:$CO198))),2))</f>
        <v/>
      </c>
      <c r="CS198">
        <f>IF(CG198&lt;=0,0,ROUND(MIN(CG198,MAX(0,$F198-SUMPRODUCT(($AT$3:$BE$3&lt;AW$3)*$CD198:$CO198))),2))</f>
        <v/>
      </c>
      <c r="CT198">
        <f>IF(CH198&lt;=0,0,ROUND(MIN(CH198,MAX(0,$F198-SUMPRODUCT(($AT$3:$BE$3&lt;AX$3)*$CD198:$CO198))),2))</f>
        <v/>
      </c>
      <c r="CU198">
        <f>IF(CI198&lt;=0,0,ROUND(MIN(CI198,MAX(0,$F198-SUMPRODUCT(($AT$3:$BE$3&lt;AY$3)*$CD198:$CO198))),2))</f>
        <v/>
      </c>
      <c r="CV198">
        <f>IF(CJ198&lt;=0,0,ROUND(MIN(CJ198,MAX(0,$F198-SUMPRODUCT(($AT$3:$BE$3&lt;AZ$3)*$CD198:$CO198))),2))</f>
        <v/>
      </c>
      <c r="CW198">
        <f>IF(CK198&lt;=0,0,ROUND(MIN(CK198,MAX(0,$F198-SUMPRODUCT(($AT$3:$BE$3&lt;BA$3)*$CD198:$CO198))),2))</f>
        <v/>
      </c>
      <c r="CX198">
        <f>IF(CL198&lt;=0,0,ROUND(MIN(CL198,MAX(0,$F198-SUMPRODUCT(($AT$3:$BE$3&lt;BB$3)*$CD198:$CO198))),2))</f>
        <v/>
      </c>
      <c r="CY198">
        <f>IF(CM198&lt;=0,0,ROUND(MIN(CM198,MAX(0,$F198-SUMPRODUCT(($AT$3:$BE$3&lt;BC$3)*$CD198:$CO198))),2))</f>
        <v/>
      </c>
      <c r="CZ198">
        <f>IF(CN198&lt;=0,0,ROUND(MIN(CN198,MAX(0,$F198-SUMPRODUCT(($AT$3:$BE$3&lt;BD$3)*$CD198:$CO198))),2))</f>
        <v/>
      </c>
      <c r="DA198">
        <f>IF(CO198&lt;=0,0,ROUND(MIN(CO198,MAX(0,$F198-SUMPRODUCT(($AT$3:$BE$3&lt;BE$3)*$CD198:$CO198))),2))</f>
        <v/>
      </c>
      <c r="DB198">
        <f>ROUND(AH198-CP198,2)</f>
        <v/>
      </c>
      <c r="DC198">
        <f>ROUND(AI198-CQ198,2)</f>
        <v/>
      </c>
      <c r="DD198">
        <f>ROUND(AJ198-CR198,2)</f>
        <v/>
      </c>
      <c r="DE198">
        <f>ROUND(AK198-CS198,2)</f>
        <v/>
      </c>
      <c r="DF198">
        <f>ROUND(AL198-CT198,2)</f>
        <v/>
      </c>
      <c r="DG198">
        <f>ROUND(AM198-CU198,2)</f>
        <v/>
      </c>
      <c r="DH198">
        <f>ROUND(AN198-CV198,2)</f>
        <v/>
      </c>
      <c r="DI198">
        <f>ROUND(AO198-CW198,2)</f>
        <v/>
      </c>
      <c r="DJ198">
        <f>ROUND(AP198-CX198,2)</f>
        <v/>
      </c>
      <c r="DK198">
        <f>ROUND(AQ198-CY198,2)</f>
        <v/>
      </c>
      <c r="DL198">
        <f>ROUND(AR198-CZ198,2)</f>
        <v/>
      </c>
      <c r="DM198">
        <f>ROUND(AS198-DA198,2)</f>
        <v/>
      </c>
      <c r="DN198">
        <f>MAX(0,ROUND($F198-SUM(CP198:DA198),2))</f>
        <v/>
      </c>
    </row>
    <row r="199">
      <c r="A199" t="n">
        <v>194</v>
      </c>
      <c r="B199" s="29">
        <f>Months!B199</f>
        <v/>
      </c>
      <c r="C199">
        <f>Months!C199</f>
        <v/>
      </c>
      <c r="D199">
        <f>Months!D199</f>
        <v/>
      </c>
      <c r="E199">
        <f>SUM(V199:AG199)</f>
        <v/>
      </c>
      <c r="F199">
        <f>MAX(0,ROUND(C199+D199-E199,2))</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f>IF(AH199&lt;=0,0,ROUND(CP199+MIN(DB199,MAX(0,$DN199-SUMPRODUCT((($BR199:$CC199&gt;BR199)+($BR199:$CC199=BR199)*($AT$2:$BE$2&lt;AT$2))*$DB199:$DM199))),2))</f>
        <v/>
      </c>
      <c r="AU199">
        <f>IF(AI199&lt;=0,0,ROUND(CQ199+MIN(DC199,MAX(0,$DN199-SUMPRODUCT((($BR199:$CC199&gt;BS199)+($BR199:$CC199=BS199)*($AT$2:$BE$2&lt;AU$2))*$DB199:$DM199))),2))</f>
        <v/>
      </c>
      <c r="AV199">
        <f>IF(AJ199&lt;=0,0,ROUND(CR199+MIN(DD199,MAX(0,$DN199-SUMPRODUCT((($BR199:$CC199&gt;BT199)+($BR199:$CC199=BT199)*($AT$2:$BE$2&lt;AV$2))*$DB199:$DM199))),2))</f>
        <v/>
      </c>
      <c r="AW199">
        <f>IF(AK199&lt;=0,0,ROUND(CS199+MIN(DE199,MAX(0,$DN199-SUMPRODUCT((($BR199:$CC199&gt;BU199)+($BR199:$CC199=BU199)*($AT$2:$BE$2&lt;AW$2))*$DB199:$DM199))),2))</f>
        <v/>
      </c>
      <c r="AX199">
        <f>IF(AL199&lt;=0,0,ROUND(CT199+MIN(DF199,MAX(0,$DN199-SUMPRODUCT((($BR199:$CC199&gt;BV199)+($BR199:$CC199=BV199)*($AT$2:$BE$2&lt;AX$2))*$DB199:$DM199))),2))</f>
        <v/>
      </c>
      <c r="AY199">
        <f>IF(AM199&lt;=0,0,ROUND(CU199+MIN(DG199,MAX(0,$DN199-SUMPRODUCT((($BR199:$CC199&gt;BW199)+($BR199:$CC199=BW199)*($AT$2:$BE$2&lt;AY$2))*$DB199:$DM199))),2))</f>
        <v/>
      </c>
      <c r="AZ199">
        <f>IF(AN199&lt;=0,0,ROUND(CV199+MIN(DH199,MAX(0,$DN199-SUMPRODUCT((($BR199:$CC199&gt;BX199)+($BR199:$CC199=BX199)*($AT$2:$BE$2&lt;AZ$2))*$DB199:$DM199))),2))</f>
        <v/>
      </c>
      <c r="BA199">
        <f>IF(AO199&lt;=0,0,ROUND(CW199+MIN(DI199,MAX(0,$DN199-SUMPRODUCT((($BR199:$CC199&gt;BY199)+($BR199:$CC199=BY199)*($AT$2:$BE$2&lt;BA$2))*$DB199:$DM199))),2))</f>
        <v/>
      </c>
      <c r="BB199">
        <f>IF(AP199&lt;=0,0,ROUND(CX199+MIN(DJ199,MAX(0,$DN199-SUMPRODUCT((($BR199:$CC199&gt;BZ199)+($BR199:$CC199=BZ199)*($AT$2:$BE$2&lt;BB$2))*$DB199:$DM199))),2))</f>
        <v/>
      </c>
      <c r="BC199">
        <f>IF(AQ199&lt;=0,0,ROUND(CY199+MIN(DK199,MAX(0,$DN199-SUMPRODUCT((($BR199:$CC199&gt;CA199)+($BR199:$CC199=CA199)*($AT$2:$BE$2&lt;BC$2))*$DB199:$DM199))),2))</f>
        <v/>
      </c>
      <c r="BD199">
        <f>IF(AR199&lt;=0,0,ROUND(CZ199+MIN(DL199,MAX(0,$DN199-SUMPRODUCT((($BR199:$CC199&gt;CB199)+($BR199:$CC199=CB199)*($AT$2:$BE$2&lt;BD$2))*$DB199:$DM199))),2))</f>
        <v/>
      </c>
      <c r="BE199">
        <f>IF(AS199&lt;=0,0,ROUND(DA199+MIN(DM199,MAX(0,$DN199-SUMPRODUCT((($BR199:$CC199&gt;CC199)+($BR199:$CC199=CC199)*($AT$2:$BE$2&lt;BE$2))*$DB199:$DM199))),2))</f>
        <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c r="BR199">
        <f>ROUND(IF($A199&lt;=Debts!$M$5,Debts!$X$5,Debts!$Y$5)*100000,0)*1000000+ROUND(Debts!$Y$5*100000,0)</f>
        <v/>
      </c>
      <c r="BS199">
        <f>ROUND(IF($A199&lt;=Debts!$M$6,Debts!$X$6,Debts!$Y$6)*100000,0)*1000000+ROUND(Debts!$Y$6*100000,0)</f>
        <v/>
      </c>
      <c r="BT199">
        <f>ROUND(IF($A199&lt;=Debts!$M$7,Debts!$X$7,Debts!$Y$7)*100000,0)*1000000+ROUND(Debts!$Y$7*100000,0)</f>
        <v/>
      </c>
      <c r="BU199">
        <f>ROUND(IF($A199&lt;=Debts!$M$8,Debts!$X$8,Debts!$Y$8)*100000,0)*1000000+ROUND(Debts!$Y$8*100000,0)</f>
        <v/>
      </c>
      <c r="BV199">
        <f>ROUND(IF($A199&lt;=Debts!$M$9,Debts!$X$9,Debts!$Y$9)*100000,0)*1000000+ROUND(Debts!$Y$9*100000,0)</f>
        <v/>
      </c>
      <c r="BW199">
        <f>ROUND(IF($A199&lt;=Debts!$M$10,Debts!$X$10,Debts!$Y$10)*100000,0)*1000000+ROUND(Debts!$Y$10*100000,0)</f>
        <v/>
      </c>
      <c r="BX199">
        <f>ROUND(IF($A199&lt;=Debts!$M$11,Debts!$X$11,Debts!$Y$11)*100000,0)*1000000+ROUND(Debts!$Y$11*100000,0)</f>
        <v/>
      </c>
      <c r="BY199">
        <f>ROUND(IF($A199&lt;=Debts!$M$12,Debts!$X$12,Debts!$Y$12)*100000,0)*1000000+ROUND(Debts!$Y$12*100000,0)</f>
        <v/>
      </c>
      <c r="BZ199">
        <f>ROUND(IF($A199&lt;=Debts!$M$13,Debts!$X$13,Debts!$Y$13)*100000,0)*1000000+ROUND(Debts!$Y$13*100000,0)</f>
        <v/>
      </c>
      <c r="CA199">
        <f>ROUND(IF($A199&lt;=Debts!$M$14,Debts!$X$14,Debts!$Y$14)*100000,0)*1000000+ROUND(Debts!$Y$14*100000,0)</f>
        <v/>
      </c>
      <c r="CB199">
        <f>ROUND(IF($A199&lt;=Debts!$M$15,Debts!$X$15,Debts!$Y$15)*100000,0)*1000000+ROUND(Debts!$Y$15*100000,0)</f>
        <v/>
      </c>
      <c r="CC199">
        <f>ROUND(IF($A199&lt;=Debts!$M$16,Debts!$X$16,Debts!$Y$16)*100000,0)*1000000+ROUND(Debts!$Y$16*100000,0)</f>
        <v/>
      </c>
      <c r="CD199">
        <f>IF(OR(AH199&lt;=0,Debts!$AC$5=0,$A199&gt;Debts!$M$5),0,MIN(AH199,MAX(0,ROUNDUP(IF(Debts!$X$5=0,(BF198+J199)/(Debts!$M$5-$A199+1),BF198*(Debts!$X$5/12)/(1-(1+Debts!$X$5/12)^(-(Debts!$M$5-$A199+1)))),2)-V199)))</f>
        <v/>
      </c>
      <c r="CE199">
        <f>IF(OR(AI199&lt;=0,Debts!$AC$6=0,$A199&gt;Debts!$M$6),0,MIN(AI199,MAX(0,ROUNDUP(IF(Debts!$X$6=0,(BG198+K199)/(Debts!$M$6-$A199+1),BG198*(Debts!$X$6/12)/(1-(1+Debts!$X$6/12)^(-(Debts!$M$6-$A199+1)))),2)-W199)))</f>
        <v/>
      </c>
      <c r="CF199">
        <f>IF(OR(AJ199&lt;=0,Debts!$AC$7=0,$A199&gt;Debts!$M$7),0,MIN(AJ199,MAX(0,ROUNDUP(IF(Debts!$X$7=0,(BH198+L199)/(Debts!$M$7-$A199+1),BH198*(Debts!$X$7/12)/(1-(1+Debts!$X$7/12)^(-(Debts!$M$7-$A199+1)))),2)-X199)))</f>
        <v/>
      </c>
      <c r="CG199">
        <f>IF(OR(AK199&lt;=0,Debts!$AC$8=0,$A199&gt;Debts!$M$8),0,MIN(AK199,MAX(0,ROUNDUP(IF(Debts!$X$8=0,(BI198+M199)/(Debts!$M$8-$A199+1),BI198*(Debts!$X$8/12)/(1-(1+Debts!$X$8/12)^(-(Debts!$M$8-$A199+1)))),2)-Y199)))</f>
        <v/>
      </c>
      <c r="CH199">
        <f>IF(OR(AL199&lt;=0,Debts!$AC$9=0,$A199&gt;Debts!$M$9),0,MIN(AL199,MAX(0,ROUNDUP(IF(Debts!$X$9=0,(BJ198+N199)/(Debts!$M$9-$A199+1),BJ198*(Debts!$X$9/12)/(1-(1+Debts!$X$9/12)^(-(Debts!$M$9-$A199+1)))),2)-Z199)))</f>
        <v/>
      </c>
      <c r="CI199">
        <f>IF(OR(AM199&lt;=0,Debts!$AC$10=0,$A199&gt;Debts!$M$10),0,MIN(AM199,MAX(0,ROUNDUP(IF(Debts!$X$10=0,(BK198+O199)/(Debts!$M$10-$A199+1),BK198*(Debts!$X$10/12)/(1-(1+Debts!$X$10/12)^(-(Debts!$M$10-$A199+1)))),2)-AA199)))</f>
        <v/>
      </c>
      <c r="CJ199">
        <f>IF(OR(AN199&lt;=0,Debts!$AC$11=0,$A199&gt;Debts!$M$11),0,MIN(AN199,MAX(0,ROUNDUP(IF(Debts!$X$11=0,(BL198+P199)/(Debts!$M$11-$A199+1),BL198*(Debts!$X$11/12)/(1-(1+Debts!$X$11/12)^(-(Debts!$M$11-$A199+1)))),2)-AB199)))</f>
        <v/>
      </c>
      <c r="CK199">
        <f>IF(OR(AO199&lt;=0,Debts!$AC$12=0,$A199&gt;Debts!$M$12),0,MIN(AO199,MAX(0,ROUNDUP(IF(Debts!$X$12=0,(BM198+Q199)/(Debts!$M$12-$A199+1),BM198*(Debts!$X$12/12)/(1-(1+Debts!$X$12/12)^(-(Debts!$M$12-$A199+1)))),2)-AC199)))</f>
        <v/>
      </c>
      <c r="CL199">
        <f>IF(OR(AP199&lt;=0,Debts!$AC$13=0,$A199&gt;Debts!$M$13),0,MIN(AP199,MAX(0,ROUNDUP(IF(Debts!$X$13=0,(BN198+R199)/(Debts!$M$13-$A199+1),BN198*(Debts!$X$13/12)/(1-(1+Debts!$X$13/12)^(-(Debts!$M$13-$A199+1)))),2)-AD199)))</f>
        <v/>
      </c>
      <c r="CM199">
        <f>IF(OR(AQ199&lt;=0,Debts!$AC$14=0,$A199&gt;Debts!$M$14),0,MIN(AQ199,MAX(0,ROUNDUP(IF(Debts!$X$14=0,(BO198+S199)/(Debts!$M$14-$A199+1),BO198*(Debts!$X$14/12)/(1-(1+Debts!$X$14/12)^(-(Debts!$M$14-$A199+1)))),2)-AE199)))</f>
        <v/>
      </c>
      <c r="CN199">
        <f>IF(OR(AR199&lt;=0,Debts!$AC$15=0,$A199&gt;Debts!$M$15),0,MIN(AR199,MAX(0,ROUNDUP(IF(Debts!$X$15=0,(BP198+T199)/(Debts!$M$15-$A199+1),BP198*(Debts!$X$15/12)/(1-(1+Debts!$X$15/12)^(-(Debts!$M$15-$A199+1)))),2)-AF199)))</f>
        <v/>
      </c>
      <c r="CO199">
        <f>IF(OR(AS199&lt;=0,Debts!$AC$16=0,$A199&gt;Debts!$M$16),0,MIN(AS199,MAX(0,ROUNDUP(IF(Debts!$X$16=0,(BQ198+U199)/(Debts!$M$16-$A199+1),BQ198*(Debts!$X$16/12)/(1-(1+Debts!$X$16/12)^(-(Debts!$M$16-$A199+1)))),2)-AG199)))</f>
        <v/>
      </c>
      <c r="CP199">
        <f>IF(CD199&lt;=0,0,ROUND(MIN(CD199,MAX(0,$F199-SUMPRODUCT(($AT$3:$BE$3&lt;AT$3)*$CD199:$CO199))),2))</f>
        <v/>
      </c>
      <c r="CQ199">
        <f>IF(CE199&lt;=0,0,ROUND(MIN(CE199,MAX(0,$F199-SUMPRODUCT(($AT$3:$BE$3&lt;AU$3)*$CD199:$CO199))),2))</f>
        <v/>
      </c>
      <c r="CR199">
        <f>IF(CF199&lt;=0,0,ROUND(MIN(CF199,MAX(0,$F199-SUMPRODUCT(($AT$3:$BE$3&lt;AV$3)*$CD199:$CO199))),2))</f>
        <v/>
      </c>
      <c r="CS199">
        <f>IF(CG199&lt;=0,0,ROUND(MIN(CG199,MAX(0,$F199-SUMPRODUCT(($AT$3:$BE$3&lt;AW$3)*$CD199:$CO199))),2))</f>
        <v/>
      </c>
      <c r="CT199">
        <f>IF(CH199&lt;=0,0,ROUND(MIN(CH199,MAX(0,$F199-SUMPRODUCT(($AT$3:$BE$3&lt;AX$3)*$CD199:$CO199))),2))</f>
        <v/>
      </c>
      <c r="CU199">
        <f>IF(CI199&lt;=0,0,ROUND(MIN(CI199,MAX(0,$F199-SUMPRODUCT(($AT$3:$BE$3&lt;AY$3)*$CD199:$CO199))),2))</f>
        <v/>
      </c>
      <c r="CV199">
        <f>IF(CJ199&lt;=0,0,ROUND(MIN(CJ199,MAX(0,$F199-SUMPRODUCT(($AT$3:$BE$3&lt;AZ$3)*$CD199:$CO199))),2))</f>
        <v/>
      </c>
      <c r="CW199">
        <f>IF(CK199&lt;=0,0,ROUND(MIN(CK199,MAX(0,$F199-SUMPRODUCT(($AT$3:$BE$3&lt;BA$3)*$CD199:$CO199))),2))</f>
        <v/>
      </c>
      <c r="CX199">
        <f>IF(CL199&lt;=0,0,ROUND(MIN(CL199,MAX(0,$F199-SUMPRODUCT(($AT$3:$BE$3&lt;BB$3)*$CD199:$CO199))),2))</f>
        <v/>
      </c>
      <c r="CY199">
        <f>IF(CM199&lt;=0,0,ROUND(MIN(CM199,MAX(0,$F199-SUMPRODUCT(($AT$3:$BE$3&lt;BC$3)*$CD199:$CO199))),2))</f>
        <v/>
      </c>
      <c r="CZ199">
        <f>IF(CN199&lt;=0,0,ROUND(MIN(CN199,MAX(0,$F199-SUMPRODUCT(($AT$3:$BE$3&lt;BD$3)*$CD199:$CO199))),2))</f>
        <v/>
      </c>
      <c r="DA199">
        <f>IF(CO199&lt;=0,0,ROUND(MIN(CO199,MAX(0,$F199-SUMPRODUCT(($AT$3:$BE$3&lt;BE$3)*$CD199:$CO199))),2))</f>
        <v/>
      </c>
      <c r="DB199">
        <f>ROUND(AH199-CP199,2)</f>
        <v/>
      </c>
      <c r="DC199">
        <f>ROUND(AI199-CQ199,2)</f>
        <v/>
      </c>
      <c r="DD199">
        <f>ROUND(AJ199-CR199,2)</f>
        <v/>
      </c>
      <c r="DE199">
        <f>ROUND(AK199-CS199,2)</f>
        <v/>
      </c>
      <c r="DF199">
        <f>ROUND(AL199-CT199,2)</f>
        <v/>
      </c>
      <c r="DG199">
        <f>ROUND(AM199-CU199,2)</f>
        <v/>
      </c>
      <c r="DH199">
        <f>ROUND(AN199-CV199,2)</f>
        <v/>
      </c>
      <c r="DI199">
        <f>ROUND(AO199-CW199,2)</f>
        <v/>
      </c>
      <c r="DJ199">
        <f>ROUND(AP199-CX199,2)</f>
        <v/>
      </c>
      <c r="DK199">
        <f>ROUND(AQ199-CY199,2)</f>
        <v/>
      </c>
      <c r="DL199">
        <f>ROUND(AR199-CZ199,2)</f>
        <v/>
      </c>
      <c r="DM199">
        <f>ROUND(AS199-DA199,2)</f>
        <v/>
      </c>
      <c r="DN199">
        <f>MAX(0,ROUND($F199-SUM(CP199:DA199),2))</f>
        <v/>
      </c>
    </row>
    <row r="200">
      <c r="A200" t="n">
        <v>195</v>
      </c>
      <c r="B200" s="29">
        <f>Months!B200</f>
        <v/>
      </c>
      <c r="C200">
        <f>Months!C200</f>
        <v/>
      </c>
      <c r="D200">
        <f>Months!D200</f>
        <v/>
      </c>
      <c r="E200">
        <f>SUM(V200:AG200)</f>
        <v/>
      </c>
      <c r="F200">
        <f>MAX(0,ROUND(C200+D200-E200,2))</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f>IF(AH200&lt;=0,0,ROUND(CP200+MIN(DB200,MAX(0,$DN200-SUMPRODUCT((($BR200:$CC200&gt;BR200)+($BR200:$CC200=BR200)*($AT$2:$BE$2&lt;AT$2))*$DB200:$DM200))),2))</f>
        <v/>
      </c>
      <c r="AU200">
        <f>IF(AI200&lt;=0,0,ROUND(CQ200+MIN(DC200,MAX(0,$DN200-SUMPRODUCT((($BR200:$CC200&gt;BS200)+($BR200:$CC200=BS200)*($AT$2:$BE$2&lt;AU$2))*$DB200:$DM200))),2))</f>
        <v/>
      </c>
      <c r="AV200">
        <f>IF(AJ200&lt;=0,0,ROUND(CR200+MIN(DD200,MAX(0,$DN200-SUMPRODUCT((($BR200:$CC200&gt;BT200)+($BR200:$CC200=BT200)*($AT$2:$BE$2&lt;AV$2))*$DB200:$DM200))),2))</f>
        <v/>
      </c>
      <c r="AW200">
        <f>IF(AK200&lt;=0,0,ROUND(CS200+MIN(DE200,MAX(0,$DN200-SUMPRODUCT((($BR200:$CC200&gt;BU200)+($BR200:$CC200=BU200)*($AT$2:$BE$2&lt;AW$2))*$DB200:$DM200))),2))</f>
        <v/>
      </c>
      <c r="AX200">
        <f>IF(AL200&lt;=0,0,ROUND(CT200+MIN(DF200,MAX(0,$DN200-SUMPRODUCT((($BR200:$CC200&gt;BV200)+($BR200:$CC200=BV200)*($AT$2:$BE$2&lt;AX$2))*$DB200:$DM200))),2))</f>
        <v/>
      </c>
      <c r="AY200">
        <f>IF(AM200&lt;=0,0,ROUND(CU200+MIN(DG200,MAX(0,$DN200-SUMPRODUCT((($BR200:$CC200&gt;BW200)+($BR200:$CC200=BW200)*($AT$2:$BE$2&lt;AY$2))*$DB200:$DM200))),2))</f>
        <v/>
      </c>
      <c r="AZ200">
        <f>IF(AN200&lt;=0,0,ROUND(CV200+MIN(DH200,MAX(0,$DN200-SUMPRODUCT((($BR200:$CC200&gt;BX200)+($BR200:$CC200=BX200)*($AT$2:$BE$2&lt;AZ$2))*$DB200:$DM200))),2))</f>
        <v/>
      </c>
      <c r="BA200">
        <f>IF(AO200&lt;=0,0,ROUND(CW200+MIN(DI200,MAX(0,$DN200-SUMPRODUCT((($BR200:$CC200&gt;BY200)+($BR200:$CC200=BY200)*($AT$2:$BE$2&lt;BA$2))*$DB200:$DM200))),2))</f>
        <v/>
      </c>
      <c r="BB200">
        <f>IF(AP200&lt;=0,0,ROUND(CX200+MIN(DJ200,MAX(0,$DN200-SUMPRODUCT((($BR200:$CC200&gt;BZ200)+($BR200:$CC200=BZ200)*($AT$2:$BE$2&lt;BB$2))*$DB200:$DM200))),2))</f>
        <v/>
      </c>
      <c r="BC200">
        <f>IF(AQ200&lt;=0,0,ROUND(CY200+MIN(DK200,MAX(0,$DN200-SUMPRODUCT((($BR200:$CC200&gt;CA200)+($BR200:$CC200=CA200)*($AT$2:$BE$2&lt;BC$2))*$DB200:$DM200))),2))</f>
        <v/>
      </c>
      <c r="BD200">
        <f>IF(AR200&lt;=0,0,ROUND(CZ200+MIN(DL200,MAX(0,$DN200-SUMPRODUCT((($BR200:$CC200&gt;CB200)+($BR200:$CC200=CB200)*($AT$2:$BE$2&lt;BD$2))*$DB200:$DM200))),2))</f>
        <v/>
      </c>
      <c r="BE200">
        <f>IF(AS200&lt;=0,0,ROUND(DA200+MIN(DM200,MAX(0,$DN200-SUMPRODUCT((($BR200:$CC200&gt;CC200)+($BR200:$CC200=CC200)*($AT$2:$BE$2&lt;BE$2))*$DB200:$DM200))),2))</f>
        <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c r="BR200">
        <f>ROUND(IF($A200&lt;=Debts!$M$5,Debts!$X$5,Debts!$Y$5)*100000,0)*1000000+ROUND(Debts!$Y$5*100000,0)</f>
        <v/>
      </c>
      <c r="BS200">
        <f>ROUND(IF($A200&lt;=Debts!$M$6,Debts!$X$6,Debts!$Y$6)*100000,0)*1000000+ROUND(Debts!$Y$6*100000,0)</f>
        <v/>
      </c>
      <c r="BT200">
        <f>ROUND(IF($A200&lt;=Debts!$M$7,Debts!$X$7,Debts!$Y$7)*100000,0)*1000000+ROUND(Debts!$Y$7*100000,0)</f>
        <v/>
      </c>
      <c r="BU200">
        <f>ROUND(IF($A200&lt;=Debts!$M$8,Debts!$X$8,Debts!$Y$8)*100000,0)*1000000+ROUND(Debts!$Y$8*100000,0)</f>
        <v/>
      </c>
      <c r="BV200">
        <f>ROUND(IF($A200&lt;=Debts!$M$9,Debts!$X$9,Debts!$Y$9)*100000,0)*1000000+ROUND(Debts!$Y$9*100000,0)</f>
        <v/>
      </c>
      <c r="BW200">
        <f>ROUND(IF($A200&lt;=Debts!$M$10,Debts!$X$10,Debts!$Y$10)*100000,0)*1000000+ROUND(Debts!$Y$10*100000,0)</f>
        <v/>
      </c>
      <c r="BX200">
        <f>ROUND(IF($A200&lt;=Debts!$M$11,Debts!$X$11,Debts!$Y$11)*100000,0)*1000000+ROUND(Debts!$Y$11*100000,0)</f>
        <v/>
      </c>
      <c r="BY200">
        <f>ROUND(IF($A200&lt;=Debts!$M$12,Debts!$X$12,Debts!$Y$12)*100000,0)*1000000+ROUND(Debts!$Y$12*100000,0)</f>
        <v/>
      </c>
      <c r="BZ200">
        <f>ROUND(IF($A200&lt;=Debts!$M$13,Debts!$X$13,Debts!$Y$13)*100000,0)*1000000+ROUND(Debts!$Y$13*100000,0)</f>
        <v/>
      </c>
      <c r="CA200">
        <f>ROUND(IF($A200&lt;=Debts!$M$14,Debts!$X$14,Debts!$Y$14)*100000,0)*1000000+ROUND(Debts!$Y$14*100000,0)</f>
        <v/>
      </c>
      <c r="CB200">
        <f>ROUND(IF($A200&lt;=Debts!$M$15,Debts!$X$15,Debts!$Y$15)*100000,0)*1000000+ROUND(Debts!$Y$15*100000,0)</f>
        <v/>
      </c>
      <c r="CC200">
        <f>ROUND(IF($A200&lt;=Debts!$M$16,Debts!$X$16,Debts!$Y$16)*100000,0)*1000000+ROUND(Debts!$Y$16*100000,0)</f>
        <v/>
      </c>
      <c r="CD200">
        <f>IF(OR(AH200&lt;=0,Debts!$AC$5=0,$A200&gt;Debts!$M$5),0,MIN(AH200,MAX(0,ROUNDUP(IF(Debts!$X$5=0,(BF199+J200)/(Debts!$M$5-$A200+1),BF199*(Debts!$X$5/12)/(1-(1+Debts!$X$5/12)^(-(Debts!$M$5-$A200+1)))),2)-V200)))</f>
        <v/>
      </c>
      <c r="CE200">
        <f>IF(OR(AI200&lt;=0,Debts!$AC$6=0,$A200&gt;Debts!$M$6),0,MIN(AI200,MAX(0,ROUNDUP(IF(Debts!$X$6=0,(BG199+K200)/(Debts!$M$6-$A200+1),BG199*(Debts!$X$6/12)/(1-(1+Debts!$X$6/12)^(-(Debts!$M$6-$A200+1)))),2)-W200)))</f>
        <v/>
      </c>
      <c r="CF200">
        <f>IF(OR(AJ200&lt;=0,Debts!$AC$7=0,$A200&gt;Debts!$M$7),0,MIN(AJ200,MAX(0,ROUNDUP(IF(Debts!$X$7=0,(BH199+L200)/(Debts!$M$7-$A200+1),BH199*(Debts!$X$7/12)/(1-(1+Debts!$X$7/12)^(-(Debts!$M$7-$A200+1)))),2)-X200)))</f>
        <v/>
      </c>
      <c r="CG200">
        <f>IF(OR(AK200&lt;=0,Debts!$AC$8=0,$A200&gt;Debts!$M$8),0,MIN(AK200,MAX(0,ROUNDUP(IF(Debts!$X$8=0,(BI199+M200)/(Debts!$M$8-$A200+1),BI199*(Debts!$X$8/12)/(1-(1+Debts!$X$8/12)^(-(Debts!$M$8-$A200+1)))),2)-Y200)))</f>
        <v/>
      </c>
      <c r="CH200">
        <f>IF(OR(AL200&lt;=0,Debts!$AC$9=0,$A200&gt;Debts!$M$9),0,MIN(AL200,MAX(0,ROUNDUP(IF(Debts!$X$9=0,(BJ199+N200)/(Debts!$M$9-$A200+1),BJ199*(Debts!$X$9/12)/(1-(1+Debts!$X$9/12)^(-(Debts!$M$9-$A200+1)))),2)-Z200)))</f>
        <v/>
      </c>
      <c r="CI200">
        <f>IF(OR(AM200&lt;=0,Debts!$AC$10=0,$A200&gt;Debts!$M$10),0,MIN(AM200,MAX(0,ROUNDUP(IF(Debts!$X$10=0,(BK199+O200)/(Debts!$M$10-$A200+1),BK199*(Debts!$X$10/12)/(1-(1+Debts!$X$10/12)^(-(Debts!$M$10-$A200+1)))),2)-AA200)))</f>
        <v/>
      </c>
      <c r="CJ200">
        <f>IF(OR(AN200&lt;=0,Debts!$AC$11=0,$A200&gt;Debts!$M$11),0,MIN(AN200,MAX(0,ROUNDUP(IF(Debts!$X$11=0,(BL199+P200)/(Debts!$M$11-$A200+1),BL199*(Debts!$X$11/12)/(1-(1+Debts!$X$11/12)^(-(Debts!$M$11-$A200+1)))),2)-AB200)))</f>
        <v/>
      </c>
      <c r="CK200">
        <f>IF(OR(AO200&lt;=0,Debts!$AC$12=0,$A200&gt;Debts!$M$12),0,MIN(AO200,MAX(0,ROUNDUP(IF(Debts!$X$12=0,(BM199+Q200)/(Debts!$M$12-$A200+1),BM199*(Debts!$X$12/12)/(1-(1+Debts!$X$12/12)^(-(Debts!$M$12-$A200+1)))),2)-AC200)))</f>
        <v/>
      </c>
      <c r="CL200">
        <f>IF(OR(AP200&lt;=0,Debts!$AC$13=0,$A200&gt;Debts!$M$13),0,MIN(AP200,MAX(0,ROUNDUP(IF(Debts!$X$13=0,(BN199+R200)/(Debts!$M$13-$A200+1),BN199*(Debts!$X$13/12)/(1-(1+Debts!$X$13/12)^(-(Debts!$M$13-$A200+1)))),2)-AD200)))</f>
        <v/>
      </c>
      <c r="CM200">
        <f>IF(OR(AQ200&lt;=0,Debts!$AC$14=0,$A200&gt;Debts!$M$14),0,MIN(AQ200,MAX(0,ROUNDUP(IF(Debts!$X$14=0,(BO199+S200)/(Debts!$M$14-$A200+1),BO199*(Debts!$X$14/12)/(1-(1+Debts!$X$14/12)^(-(Debts!$M$14-$A200+1)))),2)-AE200)))</f>
        <v/>
      </c>
      <c r="CN200">
        <f>IF(OR(AR200&lt;=0,Debts!$AC$15=0,$A200&gt;Debts!$M$15),0,MIN(AR200,MAX(0,ROUNDUP(IF(Debts!$X$15=0,(BP199+T200)/(Debts!$M$15-$A200+1),BP199*(Debts!$X$15/12)/(1-(1+Debts!$X$15/12)^(-(Debts!$M$15-$A200+1)))),2)-AF200)))</f>
        <v/>
      </c>
      <c r="CO200">
        <f>IF(OR(AS200&lt;=0,Debts!$AC$16=0,$A200&gt;Debts!$M$16),0,MIN(AS200,MAX(0,ROUNDUP(IF(Debts!$X$16=0,(BQ199+U200)/(Debts!$M$16-$A200+1),BQ199*(Debts!$X$16/12)/(1-(1+Debts!$X$16/12)^(-(Debts!$M$16-$A200+1)))),2)-AG200)))</f>
        <v/>
      </c>
      <c r="CP200">
        <f>IF(CD200&lt;=0,0,ROUND(MIN(CD200,MAX(0,$F200-SUMPRODUCT(($AT$3:$BE$3&lt;AT$3)*$CD200:$CO200))),2))</f>
        <v/>
      </c>
      <c r="CQ200">
        <f>IF(CE200&lt;=0,0,ROUND(MIN(CE200,MAX(0,$F200-SUMPRODUCT(($AT$3:$BE$3&lt;AU$3)*$CD200:$CO200))),2))</f>
        <v/>
      </c>
      <c r="CR200">
        <f>IF(CF200&lt;=0,0,ROUND(MIN(CF200,MAX(0,$F200-SUMPRODUCT(($AT$3:$BE$3&lt;AV$3)*$CD200:$CO200))),2))</f>
        <v/>
      </c>
      <c r="CS200">
        <f>IF(CG200&lt;=0,0,ROUND(MIN(CG200,MAX(0,$F200-SUMPRODUCT(($AT$3:$BE$3&lt;AW$3)*$CD200:$CO200))),2))</f>
        <v/>
      </c>
      <c r="CT200">
        <f>IF(CH200&lt;=0,0,ROUND(MIN(CH200,MAX(0,$F200-SUMPRODUCT(($AT$3:$BE$3&lt;AX$3)*$CD200:$CO200))),2))</f>
        <v/>
      </c>
      <c r="CU200">
        <f>IF(CI200&lt;=0,0,ROUND(MIN(CI200,MAX(0,$F200-SUMPRODUCT(($AT$3:$BE$3&lt;AY$3)*$CD200:$CO200))),2))</f>
        <v/>
      </c>
      <c r="CV200">
        <f>IF(CJ200&lt;=0,0,ROUND(MIN(CJ200,MAX(0,$F200-SUMPRODUCT(($AT$3:$BE$3&lt;AZ$3)*$CD200:$CO200))),2))</f>
        <v/>
      </c>
      <c r="CW200">
        <f>IF(CK200&lt;=0,0,ROUND(MIN(CK200,MAX(0,$F200-SUMPRODUCT(($AT$3:$BE$3&lt;BA$3)*$CD200:$CO200))),2))</f>
        <v/>
      </c>
      <c r="CX200">
        <f>IF(CL200&lt;=0,0,ROUND(MIN(CL200,MAX(0,$F200-SUMPRODUCT(($AT$3:$BE$3&lt;BB$3)*$CD200:$CO200))),2))</f>
        <v/>
      </c>
      <c r="CY200">
        <f>IF(CM200&lt;=0,0,ROUND(MIN(CM200,MAX(0,$F200-SUMPRODUCT(($AT$3:$BE$3&lt;BC$3)*$CD200:$CO200))),2))</f>
        <v/>
      </c>
      <c r="CZ200">
        <f>IF(CN200&lt;=0,0,ROUND(MIN(CN200,MAX(0,$F200-SUMPRODUCT(($AT$3:$BE$3&lt;BD$3)*$CD200:$CO200))),2))</f>
        <v/>
      </c>
      <c r="DA200">
        <f>IF(CO200&lt;=0,0,ROUND(MIN(CO200,MAX(0,$F200-SUMPRODUCT(($AT$3:$BE$3&lt;BE$3)*$CD200:$CO200))),2))</f>
        <v/>
      </c>
      <c r="DB200">
        <f>ROUND(AH200-CP200,2)</f>
        <v/>
      </c>
      <c r="DC200">
        <f>ROUND(AI200-CQ200,2)</f>
        <v/>
      </c>
      <c r="DD200">
        <f>ROUND(AJ200-CR200,2)</f>
        <v/>
      </c>
      <c r="DE200">
        <f>ROUND(AK200-CS200,2)</f>
        <v/>
      </c>
      <c r="DF200">
        <f>ROUND(AL200-CT200,2)</f>
        <v/>
      </c>
      <c r="DG200">
        <f>ROUND(AM200-CU200,2)</f>
        <v/>
      </c>
      <c r="DH200">
        <f>ROUND(AN200-CV200,2)</f>
        <v/>
      </c>
      <c r="DI200">
        <f>ROUND(AO200-CW200,2)</f>
        <v/>
      </c>
      <c r="DJ200">
        <f>ROUND(AP200-CX200,2)</f>
        <v/>
      </c>
      <c r="DK200">
        <f>ROUND(AQ200-CY200,2)</f>
        <v/>
      </c>
      <c r="DL200">
        <f>ROUND(AR200-CZ200,2)</f>
        <v/>
      </c>
      <c r="DM200">
        <f>ROUND(AS200-DA200,2)</f>
        <v/>
      </c>
      <c r="DN200">
        <f>MAX(0,ROUND($F200-SUM(CP200:DA200),2))</f>
        <v/>
      </c>
    </row>
    <row r="201">
      <c r="A201" t="n">
        <v>196</v>
      </c>
      <c r="B201" s="29">
        <f>Months!B201</f>
        <v/>
      </c>
      <c r="C201">
        <f>Months!C201</f>
        <v/>
      </c>
      <c r="D201">
        <f>Months!D201</f>
        <v/>
      </c>
      <c r="E201">
        <f>SUM(V201:AG201)</f>
        <v/>
      </c>
      <c r="F201">
        <f>MAX(0,ROUND(C201+D201-E201,2))</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f>IF(AH201&lt;=0,0,ROUND(CP201+MIN(DB201,MAX(0,$DN201-SUMPRODUCT((($BR201:$CC201&gt;BR201)+($BR201:$CC201=BR201)*($AT$2:$BE$2&lt;AT$2))*$DB201:$DM201))),2))</f>
        <v/>
      </c>
      <c r="AU201">
        <f>IF(AI201&lt;=0,0,ROUND(CQ201+MIN(DC201,MAX(0,$DN201-SUMPRODUCT((($BR201:$CC201&gt;BS201)+($BR201:$CC201=BS201)*($AT$2:$BE$2&lt;AU$2))*$DB201:$DM201))),2))</f>
        <v/>
      </c>
      <c r="AV201">
        <f>IF(AJ201&lt;=0,0,ROUND(CR201+MIN(DD201,MAX(0,$DN201-SUMPRODUCT((($BR201:$CC201&gt;BT201)+($BR201:$CC201=BT201)*($AT$2:$BE$2&lt;AV$2))*$DB201:$DM201))),2))</f>
        <v/>
      </c>
      <c r="AW201">
        <f>IF(AK201&lt;=0,0,ROUND(CS201+MIN(DE201,MAX(0,$DN201-SUMPRODUCT((($BR201:$CC201&gt;BU201)+($BR201:$CC201=BU201)*($AT$2:$BE$2&lt;AW$2))*$DB201:$DM201))),2))</f>
        <v/>
      </c>
      <c r="AX201">
        <f>IF(AL201&lt;=0,0,ROUND(CT201+MIN(DF201,MAX(0,$DN201-SUMPRODUCT((($BR201:$CC201&gt;BV201)+($BR201:$CC201=BV201)*($AT$2:$BE$2&lt;AX$2))*$DB201:$DM201))),2))</f>
        <v/>
      </c>
      <c r="AY201">
        <f>IF(AM201&lt;=0,0,ROUND(CU201+MIN(DG201,MAX(0,$DN201-SUMPRODUCT((($BR201:$CC201&gt;BW201)+($BR201:$CC201=BW201)*($AT$2:$BE$2&lt;AY$2))*$DB201:$DM201))),2))</f>
        <v/>
      </c>
      <c r="AZ201">
        <f>IF(AN201&lt;=0,0,ROUND(CV201+MIN(DH201,MAX(0,$DN201-SUMPRODUCT((($BR201:$CC201&gt;BX201)+($BR201:$CC201=BX201)*($AT$2:$BE$2&lt;AZ$2))*$DB201:$DM201))),2))</f>
        <v/>
      </c>
      <c r="BA201">
        <f>IF(AO201&lt;=0,0,ROUND(CW201+MIN(DI201,MAX(0,$DN201-SUMPRODUCT((($BR201:$CC201&gt;BY201)+($BR201:$CC201=BY201)*($AT$2:$BE$2&lt;BA$2))*$DB201:$DM201))),2))</f>
        <v/>
      </c>
      <c r="BB201">
        <f>IF(AP201&lt;=0,0,ROUND(CX201+MIN(DJ201,MAX(0,$DN201-SUMPRODUCT((($BR201:$CC201&gt;BZ201)+($BR201:$CC201=BZ201)*($AT$2:$BE$2&lt;BB$2))*$DB201:$DM201))),2))</f>
        <v/>
      </c>
      <c r="BC201">
        <f>IF(AQ201&lt;=0,0,ROUND(CY201+MIN(DK201,MAX(0,$DN201-SUMPRODUCT((($BR201:$CC201&gt;CA201)+($BR201:$CC201=CA201)*($AT$2:$BE$2&lt;BC$2))*$DB201:$DM201))),2))</f>
        <v/>
      </c>
      <c r="BD201">
        <f>IF(AR201&lt;=0,0,ROUND(CZ201+MIN(DL201,MAX(0,$DN201-SUMPRODUCT((($BR201:$CC201&gt;CB201)+($BR201:$CC201=CB201)*($AT$2:$BE$2&lt;BD$2))*$DB201:$DM201))),2))</f>
        <v/>
      </c>
      <c r="BE201">
        <f>IF(AS201&lt;=0,0,ROUND(DA201+MIN(DM201,MAX(0,$DN201-SUMPRODUCT((($BR201:$CC201&gt;CC201)+($BR201:$CC201=CC201)*($AT$2:$BE$2&lt;BE$2))*$DB201:$DM201))),2))</f>
        <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c r="BR201">
        <f>ROUND(IF($A201&lt;=Debts!$M$5,Debts!$X$5,Debts!$Y$5)*100000,0)*1000000+ROUND(Debts!$Y$5*100000,0)</f>
        <v/>
      </c>
      <c r="BS201">
        <f>ROUND(IF($A201&lt;=Debts!$M$6,Debts!$X$6,Debts!$Y$6)*100000,0)*1000000+ROUND(Debts!$Y$6*100000,0)</f>
        <v/>
      </c>
      <c r="BT201">
        <f>ROUND(IF($A201&lt;=Debts!$M$7,Debts!$X$7,Debts!$Y$7)*100000,0)*1000000+ROUND(Debts!$Y$7*100000,0)</f>
        <v/>
      </c>
      <c r="BU201">
        <f>ROUND(IF($A201&lt;=Debts!$M$8,Debts!$X$8,Debts!$Y$8)*100000,0)*1000000+ROUND(Debts!$Y$8*100000,0)</f>
        <v/>
      </c>
      <c r="BV201">
        <f>ROUND(IF($A201&lt;=Debts!$M$9,Debts!$X$9,Debts!$Y$9)*100000,0)*1000000+ROUND(Debts!$Y$9*100000,0)</f>
        <v/>
      </c>
      <c r="BW201">
        <f>ROUND(IF($A201&lt;=Debts!$M$10,Debts!$X$10,Debts!$Y$10)*100000,0)*1000000+ROUND(Debts!$Y$10*100000,0)</f>
        <v/>
      </c>
      <c r="BX201">
        <f>ROUND(IF($A201&lt;=Debts!$M$11,Debts!$X$11,Debts!$Y$11)*100000,0)*1000000+ROUND(Debts!$Y$11*100000,0)</f>
        <v/>
      </c>
      <c r="BY201">
        <f>ROUND(IF($A201&lt;=Debts!$M$12,Debts!$X$12,Debts!$Y$12)*100000,0)*1000000+ROUND(Debts!$Y$12*100000,0)</f>
        <v/>
      </c>
      <c r="BZ201">
        <f>ROUND(IF($A201&lt;=Debts!$M$13,Debts!$X$13,Debts!$Y$13)*100000,0)*1000000+ROUND(Debts!$Y$13*100000,0)</f>
        <v/>
      </c>
      <c r="CA201">
        <f>ROUND(IF($A201&lt;=Debts!$M$14,Debts!$X$14,Debts!$Y$14)*100000,0)*1000000+ROUND(Debts!$Y$14*100000,0)</f>
        <v/>
      </c>
      <c r="CB201">
        <f>ROUND(IF($A201&lt;=Debts!$M$15,Debts!$X$15,Debts!$Y$15)*100000,0)*1000000+ROUND(Debts!$Y$15*100000,0)</f>
        <v/>
      </c>
      <c r="CC201">
        <f>ROUND(IF($A201&lt;=Debts!$M$16,Debts!$X$16,Debts!$Y$16)*100000,0)*1000000+ROUND(Debts!$Y$16*100000,0)</f>
        <v/>
      </c>
      <c r="CD201">
        <f>IF(OR(AH201&lt;=0,Debts!$AC$5=0,$A201&gt;Debts!$M$5),0,MIN(AH201,MAX(0,ROUNDUP(IF(Debts!$X$5=0,(BF200+J201)/(Debts!$M$5-$A201+1),BF200*(Debts!$X$5/12)/(1-(1+Debts!$X$5/12)^(-(Debts!$M$5-$A201+1)))),2)-V201)))</f>
        <v/>
      </c>
      <c r="CE201">
        <f>IF(OR(AI201&lt;=0,Debts!$AC$6=0,$A201&gt;Debts!$M$6),0,MIN(AI201,MAX(0,ROUNDUP(IF(Debts!$X$6=0,(BG200+K201)/(Debts!$M$6-$A201+1),BG200*(Debts!$X$6/12)/(1-(1+Debts!$X$6/12)^(-(Debts!$M$6-$A201+1)))),2)-W201)))</f>
        <v/>
      </c>
      <c r="CF201">
        <f>IF(OR(AJ201&lt;=0,Debts!$AC$7=0,$A201&gt;Debts!$M$7),0,MIN(AJ201,MAX(0,ROUNDUP(IF(Debts!$X$7=0,(BH200+L201)/(Debts!$M$7-$A201+1),BH200*(Debts!$X$7/12)/(1-(1+Debts!$X$7/12)^(-(Debts!$M$7-$A201+1)))),2)-X201)))</f>
        <v/>
      </c>
      <c r="CG201">
        <f>IF(OR(AK201&lt;=0,Debts!$AC$8=0,$A201&gt;Debts!$M$8),0,MIN(AK201,MAX(0,ROUNDUP(IF(Debts!$X$8=0,(BI200+M201)/(Debts!$M$8-$A201+1),BI200*(Debts!$X$8/12)/(1-(1+Debts!$X$8/12)^(-(Debts!$M$8-$A201+1)))),2)-Y201)))</f>
        <v/>
      </c>
      <c r="CH201">
        <f>IF(OR(AL201&lt;=0,Debts!$AC$9=0,$A201&gt;Debts!$M$9),0,MIN(AL201,MAX(0,ROUNDUP(IF(Debts!$X$9=0,(BJ200+N201)/(Debts!$M$9-$A201+1),BJ200*(Debts!$X$9/12)/(1-(1+Debts!$X$9/12)^(-(Debts!$M$9-$A201+1)))),2)-Z201)))</f>
        <v/>
      </c>
      <c r="CI201">
        <f>IF(OR(AM201&lt;=0,Debts!$AC$10=0,$A201&gt;Debts!$M$10),0,MIN(AM201,MAX(0,ROUNDUP(IF(Debts!$X$10=0,(BK200+O201)/(Debts!$M$10-$A201+1),BK200*(Debts!$X$10/12)/(1-(1+Debts!$X$10/12)^(-(Debts!$M$10-$A201+1)))),2)-AA201)))</f>
        <v/>
      </c>
      <c r="CJ201">
        <f>IF(OR(AN201&lt;=0,Debts!$AC$11=0,$A201&gt;Debts!$M$11),0,MIN(AN201,MAX(0,ROUNDUP(IF(Debts!$X$11=0,(BL200+P201)/(Debts!$M$11-$A201+1),BL200*(Debts!$X$11/12)/(1-(1+Debts!$X$11/12)^(-(Debts!$M$11-$A201+1)))),2)-AB201)))</f>
        <v/>
      </c>
      <c r="CK201">
        <f>IF(OR(AO201&lt;=0,Debts!$AC$12=0,$A201&gt;Debts!$M$12),0,MIN(AO201,MAX(0,ROUNDUP(IF(Debts!$X$12=0,(BM200+Q201)/(Debts!$M$12-$A201+1),BM200*(Debts!$X$12/12)/(1-(1+Debts!$X$12/12)^(-(Debts!$M$12-$A201+1)))),2)-AC201)))</f>
        <v/>
      </c>
      <c r="CL201">
        <f>IF(OR(AP201&lt;=0,Debts!$AC$13=0,$A201&gt;Debts!$M$13),0,MIN(AP201,MAX(0,ROUNDUP(IF(Debts!$X$13=0,(BN200+R201)/(Debts!$M$13-$A201+1),BN200*(Debts!$X$13/12)/(1-(1+Debts!$X$13/12)^(-(Debts!$M$13-$A201+1)))),2)-AD201)))</f>
        <v/>
      </c>
      <c r="CM201">
        <f>IF(OR(AQ201&lt;=0,Debts!$AC$14=0,$A201&gt;Debts!$M$14),0,MIN(AQ201,MAX(0,ROUNDUP(IF(Debts!$X$14=0,(BO200+S201)/(Debts!$M$14-$A201+1),BO200*(Debts!$X$14/12)/(1-(1+Debts!$X$14/12)^(-(Debts!$M$14-$A201+1)))),2)-AE201)))</f>
        <v/>
      </c>
      <c r="CN201">
        <f>IF(OR(AR201&lt;=0,Debts!$AC$15=0,$A201&gt;Debts!$M$15),0,MIN(AR201,MAX(0,ROUNDUP(IF(Debts!$X$15=0,(BP200+T201)/(Debts!$M$15-$A201+1),BP200*(Debts!$X$15/12)/(1-(1+Debts!$X$15/12)^(-(Debts!$M$15-$A201+1)))),2)-AF201)))</f>
        <v/>
      </c>
      <c r="CO201">
        <f>IF(OR(AS201&lt;=0,Debts!$AC$16=0,$A201&gt;Debts!$M$16),0,MIN(AS201,MAX(0,ROUNDUP(IF(Debts!$X$16=0,(BQ200+U201)/(Debts!$M$16-$A201+1),BQ200*(Debts!$X$16/12)/(1-(1+Debts!$X$16/12)^(-(Debts!$M$16-$A201+1)))),2)-AG201)))</f>
        <v/>
      </c>
      <c r="CP201">
        <f>IF(CD201&lt;=0,0,ROUND(MIN(CD201,MAX(0,$F201-SUMPRODUCT(($AT$3:$BE$3&lt;AT$3)*$CD201:$CO201))),2))</f>
        <v/>
      </c>
      <c r="CQ201">
        <f>IF(CE201&lt;=0,0,ROUND(MIN(CE201,MAX(0,$F201-SUMPRODUCT(($AT$3:$BE$3&lt;AU$3)*$CD201:$CO201))),2))</f>
        <v/>
      </c>
      <c r="CR201">
        <f>IF(CF201&lt;=0,0,ROUND(MIN(CF201,MAX(0,$F201-SUMPRODUCT(($AT$3:$BE$3&lt;AV$3)*$CD201:$CO201))),2))</f>
        <v/>
      </c>
      <c r="CS201">
        <f>IF(CG201&lt;=0,0,ROUND(MIN(CG201,MAX(0,$F201-SUMPRODUCT(($AT$3:$BE$3&lt;AW$3)*$CD201:$CO201))),2))</f>
        <v/>
      </c>
      <c r="CT201">
        <f>IF(CH201&lt;=0,0,ROUND(MIN(CH201,MAX(0,$F201-SUMPRODUCT(($AT$3:$BE$3&lt;AX$3)*$CD201:$CO201))),2))</f>
        <v/>
      </c>
      <c r="CU201">
        <f>IF(CI201&lt;=0,0,ROUND(MIN(CI201,MAX(0,$F201-SUMPRODUCT(($AT$3:$BE$3&lt;AY$3)*$CD201:$CO201))),2))</f>
        <v/>
      </c>
      <c r="CV201">
        <f>IF(CJ201&lt;=0,0,ROUND(MIN(CJ201,MAX(0,$F201-SUMPRODUCT(($AT$3:$BE$3&lt;AZ$3)*$CD201:$CO201))),2))</f>
        <v/>
      </c>
      <c r="CW201">
        <f>IF(CK201&lt;=0,0,ROUND(MIN(CK201,MAX(0,$F201-SUMPRODUCT(($AT$3:$BE$3&lt;BA$3)*$CD201:$CO201))),2))</f>
        <v/>
      </c>
      <c r="CX201">
        <f>IF(CL201&lt;=0,0,ROUND(MIN(CL201,MAX(0,$F201-SUMPRODUCT(($AT$3:$BE$3&lt;BB$3)*$CD201:$CO201))),2))</f>
        <v/>
      </c>
      <c r="CY201">
        <f>IF(CM201&lt;=0,0,ROUND(MIN(CM201,MAX(0,$F201-SUMPRODUCT(($AT$3:$BE$3&lt;BC$3)*$CD201:$CO201))),2))</f>
        <v/>
      </c>
      <c r="CZ201">
        <f>IF(CN201&lt;=0,0,ROUND(MIN(CN201,MAX(0,$F201-SUMPRODUCT(($AT$3:$BE$3&lt;BD$3)*$CD201:$CO201))),2))</f>
        <v/>
      </c>
      <c r="DA201">
        <f>IF(CO201&lt;=0,0,ROUND(MIN(CO201,MAX(0,$F201-SUMPRODUCT(($AT$3:$BE$3&lt;BE$3)*$CD201:$CO201))),2))</f>
        <v/>
      </c>
      <c r="DB201">
        <f>ROUND(AH201-CP201,2)</f>
        <v/>
      </c>
      <c r="DC201">
        <f>ROUND(AI201-CQ201,2)</f>
        <v/>
      </c>
      <c r="DD201">
        <f>ROUND(AJ201-CR201,2)</f>
        <v/>
      </c>
      <c r="DE201">
        <f>ROUND(AK201-CS201,2)</f>
        <v/>
      </c>
      <c r="DF201">
        <f>ROUND(AL201-CT201,2)</f>
        <v/>
      </c>
      <c r="DG201">
        <f>ROUND(AM201-CU201,2)</f>
        <v/>
      </c>
      <c r="DH201">
        <f>ROUND(AN201-CV201,2)</f>
        <v/>
      </c>
      <c r="DI201">
        <f>ROUND(AO201-CW201,2)</f>
        <v/>
      </c>
      <c r="DJ201">
        <f>ROUND(AP201-CX201,2)</f>
        <v/>
      </c>
      <c r="DK201">
        <f>ROUND(AQ201-CY201,2)</f>
        <v/>
      </c>
      <c r="DL201">
        <f>ROUND(AR201-CZ201,2)</f>
        <v/>
      </c>
      <c r="DM201">
        <f>ROUND(AS201-DA201,2)</f>
        <v/>
      </c>
      <c r="DN201">
        <f>MAX(0,ROUND($F201-SUM(CP201:DA201),2))</f>
        <v/>
      </c>
    </row>
    <row r="202">
      <c r="A202" t="n">
        <v>197</v>
      </c>
      <c r="B202" s="29">
        <f>Months!B202</f>
        <v/>
      </c>
      <c r="C202">
        <f>Months!C202</f>
        <v/>
      </c>
      <c r="D202">
        <f>Months!D202</f>
        <v/>
      </c>
      <c r="E202">
        <f>SUM(V202:AG202)</f>
        <v/>
      </c>
      <c r="F202">
        <f>MAX(0,ROUND(C202+D202-E202,2))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f>IF(AH202&lt;=0,0,ROUND(CP202+MIN(DB202,MAX(0,$DN202-SUMPRODUCT((($BR202:$CC202&gt;BR202)+($BR202:$CC202=BR202)*($AT$2:$BE$2&lt;AT$2))*$DB202:$DM202))),2))</f>
        <v/>
      </c>
      <c r="AU202">
        <f>IF(AI202&lt;=0,0,ROUND(CQ202+MIN(DC202,MAX(0,$DN202-SUMPRODUCT((($BR202:$CC202&gt;BS202)+($BR202:$CC202=BS202)*($AT$2:$BE$2&lt;AU$2))*$DB202:$DM202))),2))</f>
        <v/>
      </c>
      <c r="AV202">
        <f>IF(AJ202&lt;=0,0,ROUND(CR202+MIN(DD202,MAX(0,$DN202-SUMPRODUCT((($BR202:$CC202&gt;BT202)+($BR202:$CC202=BT202)*($AT$2:$BE$2&lt;AV$2))*$DB202:$DM202))),2))</f>
        <v/>
      </c>
      <c r="AW202">
        <f>IF(AK202&lt;=0,0,ROUND(CS202+MIN(DE202,MAX(0,$DN202-SUMPRODUCT((($BR202:$CC202&gt;BU202)+($BR202:$CC202=BU202)*($AT$2:$BE$2&lt;AW$2))*$DB202:$DM202))),2))</f>
        <v/>
      </c>
      <c r="AX202">
        <f>IF(AL202&lt;=0,0,ROUND(CT202+MIN(DF202,MAX(0,$DN202-SUMPRODUCT((($BR202:$CC202&gt;BV202)+($BR202:$CC202=BV202)*($AT$2:$BE$2&lt;AX$2))*$DB202:$DM202))),2))</f>
        <v/>
      </c>
      <c r="AY202">
        <f>IF(AM202&lt;=0,0,ROUND(CU202+MIN(DG202,MAX(0,$DN202-SUMPRODUCT((($BR202:$CC202&gt;BW202)+($BR202:$CC202=BW202)*($AT$2:$BE$2&lt;AY$2))*$DB202:$DM202))),2))</f>
        <v/>
      </c>
      <c r="AZ202">
        <f>IF(AN202&lt;=0,0,ROUND(CV202+MIN(DH202,MAX(0,$DN202-SUMPRODUCT((($BR202:$CC202&gt;BX202)+($BR202:$CC202=BX202)*($AT$2:$BE$2&lt;AZ$2))*$DB202:$DM202))),2))</f>
        <v/>
      </c>
      <c r="BA202">
        <f>IF(AO202&lt;=0,0,ROUND(CW202+MIN(DI202,MAX(0,$DN202-SUMPRODUCT((($BR202:$CC202&gt;BY202)+($BR202:$CC202=BY202)*($AT$2:$BE$2&lt;BA$2))*$DB202:$DM202))),2))</f>
        <v/>
      </c>
      <c r="BB202">
        <f>IF(AP202&lt;=0,0,ROUND(CX202+MIN(DJ202,MAX(0,$DN202-SUMPRODUCT((($BR202:$CC202&gt;BZ202)+($BR202:$CC202=BZ202)*($AT$2:$BE$2&lt;BB$2))*$DB202:$DM202))),2))</f>
        <v/>
      </c>
      <c r="BC202">
        <f>IF(AQ202&lt;=0,0,ROUND(CY202+MIN(DK202,MAX(0,$DN202-SUMPRODUCT((($BR202:$CC202&gt;CA202)+($BR202:$CC202=CA202)*($AT$2:$BE$2&lt;BC$2))*$DB202:$DM202))),2))</f>
        <v/>
      </c>
      <c r="BD202">
        <f>IF(AR202&lt;=0,0,ROUND(CZ202+MIN(DL202,MAX(0,$DN202-SUMPRODUCT((($BR202:$CC202&gt;CB202)+($BR202:$CC202=CB202)*($AT$2:$BE$2&lt;BD$2))*$DB202:$DM202))),2))</f>
        <v/>
      </c>
      <c r="BE202">
        <f>IF(AS202&lt;=0,0,ROUND(DA202+MIN(DM202,MAX(0,$DN202-SUMPRODUCT((($BR202:$CC202&gt;CC202)+($BR202:$CC202=CC202)*($AT$2:$BE$2&lt;BE$2))*$DB202:$DM202))),2))</f>
        <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c r="BR202">
        <f>ROUND(IF($A202&lt;=Debts!$M$5,Debts!$X$5,Debts!$Y$5)*100000,0)*1000000+ROUND(Debts!$Y$5*100000,0)</f>
        <v/>
      </c>
      <c r="BS202">
        <f>ROUND(IF($A202&lt;=Debts!$M$6,Debts!$X$6,Debts!$Y$6)*100000,0)*1000000+ROUND(Debts!$Y$6*100000,0)</f>
        <v/>
      </c>
      <c r="BT202">
        <f>ROUND(IF($A202&lt;=Debts!$M$7,Debts!$X$7,Debts!$Y$7)*100000,0)*1000000+ROUND(Debts!$Y$7*100000,0)</f>
        <v/>
      </c>
      <c r="BU202">
        <f>ROUND(IF($A202&lt;=Debts!$M$8,Debts!$X$8,Debts!$Y$8)*100000,0)*1000000+ROUND(Debts!$Y$8*100000,0)</f>
        <v/>
      </c>
      <c r="BV202">
        <f>ROUND(IF($A202&lt;=Debts!$M$9,Debts!$X$9,Debts!$Y$9)*100000,0)*1000000+ROUND(Debts!$Y$9*100000,0)</f>
        <v/>
      </c>
      <c r="BW202">
        <f>ROUND(IF($A202&lt;=Debts!$M$10,Debts!$X$10,Debts!$Y$10)*100000,0)*1000000+ROUND(Debts!$Y$10*100000,0)</f>
        <v/>
      </c>
      <c r="BX202">
        <f>ROUND(IF($A202&lt;=Debts!$M$11,Debts!$X$11,Debts!$Y$11)*100000,0)*1000000+ROUND(Debts!$Y$11*100000,0)</f>
        <v/>
      </c>
      <c r="BY202">
        <f>ROUND(IF($A202&lt;=Debts!$M$12,Debts!$X$12,Debts!$Y$12)*100000,0)*1000000+ROUND(Debts!$Y$12*100000,0)</f>
        <v/>
      </c>
      <c r="BZ202">
        <f>ROUND(IF($A202&lt;=Debts!$M$13,Debts!$X$13,Debts!$Y$13)*100000,0)*1000000+ROUND(Debts!$Y$13*100000,0)</f>
        <v/>
      </c>
      <c r="CA202">
        <f>ROUND(IF($A202&lt;=Debts!$M$14,Debts!$X$14,Debts!$Y$14)*100000,0)*1000000+ROUND(Debts!$Y$14*100000,0)</f>
        <v/>
      </c>
      <c r="CB202">
        <f>ROUND(IF($A202&lt;=Debts!$M$15,Debts!$X$15,Debts!$Y$15)*100000,0)*1000000+ROUND(Debts!$Y$15*100000,0)</f>
        <v/>
      </c>
      <c r="CC202">
        <f>ROUND(IF($A202&lt;=Debts!$M$16,Debts!$X$16,Debts!$Y$16)*100000,0)*1000000+ROUND(Debts!$Y$16*100000,0)</f>
        <v/>
      </c>
      <c r="CD202">
        <f>IF(OR(AH202&lt;=0,Debts!$AC$5=0,$A202&gt;Debts!$M$5),0,MIN(AH202,MAX(0,ROUNDUP(IF(Debts!$X$5=0,(BF201+J202)/(Debts!$M$5-$A202+1),BF201*(Debts!$X$5/12)/(1-(1+Debts!$X$5/12)^(-(Debts!$M$5-$A202+1)))),2)-V202)))</f>
        <v/>
      </c>
      <c r="CE202">
        <f>IF(OR(AI202&lt;=0,Debts!$AC$6=0,$A202&gt;Debts!$M$6),0,MIN(AI202,MAX(0,ROUNDUP(IF(Debts!$X$6=0,(BG201+K202)/(Debts!$M$6-$A202+1),BG201*(Debts!$X$6/12)/(1-(1+Debts!$X$6/12)^(-(Debts!$M$6-$A202+1)))),2)-W202)))</f>
        <v/>
      </c>
      <c r="CF202">
        <f>IF(OR(AJ202&lt;=0,Debts!$AC$7=0,$A202&gt;Debts!$M$7),0,MIN(AJ202,MAX(0,ROUNDUP(IF(Debts!$X$7=0,(BH201+L202)/(Debts!$M$7-$A202+1),BH201*(Debts!$X$7/12)/(1-(1+Debts!$X$7/12)^(-(Debts!$M$7-$A202+1)))),2)-X202)))</f>
        <v/>
      </c>
      <c r="CG202">
        <f>IF(OR(AK202&lt;=0,Debts!$AC$8=0,$A202&gt;Debts!$M$8),0,MIN(AK202,MAX(0,ROUNDUP(IF(Debts!$X$8=0,(BI201+M202)/(Debts!$M$8-$A202+1),BI201*(Debts!$X$8/12)/(1-(1+Debts!$X$8/12)^(-(Debts!$M$8-$A202+1)))),2)-Y202)))</f>
        <v/>
      </c>
      <c r="CH202">
        <f>IF(OR(AL202&lt;=0,Debts!$AC$9=0,$A202&gt;Debts!$M$9),0,MIN(AL202,MAX(0,ROUNDUP(IF(Debts!$X$9=0,(BJ201+N202)/(Debts!$M$9-$A202+1),BJ201*(Debts!$X$9/12)/(1-(1+Debts!$X$9/12)^(-(Debts!$M$9-$A202+1)))),2)-Z202)))</f>
        <v/>
      </c>
      <c r="CI202">
        <f>IF(OR(AM202&lt;=0,Debts!$AC$10=0,$A202&gt;Debts!$M$10),0,MIN(AM202,MAX(0,ROUNDUP(IF(Debts!$X$10=0,(BK201+O202)/(Debts!$M$10-$A202+1),BK201*(Debts!$X$10/12)/(1-(1+Debts!$X$10/12)^(-(Debts!$M$10-$A202+1)))),2)-AA202)))</f>
        <v/>
      </c>
      <c r="CJ202">
        <f>IF(OR(AN202&lt;=0,Debts!$AC$11=0,$A202&gt;Debts!$M$11),0,MIN(AN202,MAX(0,ROUNDUP(IF(Debts!$X$11=0,(BL201+P202)/(Debts!$M$11-$A202+1),BL201*(Debts!$X$11/12)/(1-(1+Debts!$X$11/12)^(-(Debts!$M$11-$A202+1)))),2)-AB202)))</f>
        <v/>
      </c>
      <c r="CK202">
        <f>IF(OR(AO202&lt;=0,Debts!$AC$12=0,$A202&gt;Debts!$M$12),0,MIN(AO202,MAX(0,ROUNDUP(IF(Debts!$X$12=0,(BM201+Q202)/(Debts!$M$12-$A202+1),BM201*(Debts!$X$12/12)/(1-(1+Debts!$X$12/12)^(-(Debts!$M$12-$A202+1)))),2)-AC202)))</f>
        <v/>
      </c>
      <c r="CL202">
        <f>IF(OR(AP202&lt;=0,Debts!$AC$13=0,$A202&gt;Debts!$M$13),0,MIN(AP202,MAX(0,ROUNDUP(IF(Debts!$X$13=0,(BN201+R202)/(Debts!$M$13-$A202+1),BN201*(Debts!$X$13/12)/(1-(1+Debts!$X$13/12)^(-(Debts!$M$13-$A202+1)))),2)-AD202)))</f>
        <v/>
      </c>
      <c r="CM202">
        <f>IF(OR(AQ202&lt;=0,Debts!$AC$14=0,$A202&gt;Debts!$M$14),0,MIN(AQ202,MAX(0,ROUNDUP(IF(Debts!$X$14=0,(BO201+S202)/(Debts!$M$14-$A202+1),BO201*(Debts!$X$14/12)/(1-(1+Debts!$X$14/12)^(-(Debts!$M$14-$A202+1)))),2)-AE202)))</f>
        <v/>
      </c>
      <c r="CN202">
        <f>IF(OR(AR202&lt;=0,Debts!$AC$15=0,$A202&gt;Debts!$M$15),0,MIN(AR202,MAX(0,ROUNDUP(IF(Debts!$X$15=0,(BP201+T202)/(Debts!$M$15-$A202+1),BP201*(Debts!$X$15/12)/(1-(1+Debts!$X$15/12)^(-(Debts!$M$15-$A202+1)))),2)-AF202)))</f>
        <v/>
      </c>
      <c r="CO202">
        <f>IF(OR(AS202&lt;=0,Debts!$AC$16=0,$A202&gt;Debts!$M$16),0,MIN(AS202,MAX(0,ROUNDUP(IF(Debts!$X$16=0,(BQ201+U202)/(Debts!$M$16-$A202+1),BQ201*(Debts!$X$16/12)/(1-(1+Debts!$X$16/12)^(-(Debts!$M$16-$A202+1)))),2)-AG202)))</f>
        <v/>
      </c>
      <c r="CP202">
        <f>IF(CD202&lt;=0,0,ROUND(MIN(CD202,MAX(0,$F202-SUMPRODUCT(($AT$3:$BE$3&lt;AT$3)*$CD202:$CO202))),2))</f>
        <v/>
      </c>
      <c r="CQ202">
        <f>IF(CE202&lt;=0,0,ROUND(MIN(CE202,MAX(0,$F202-SUMPRODUCT(($AT$3:$BE$3&lt;AU$3)*$CD202:$CO202))),2))</f>
        <v/>
      </c>
      <c r="CR202">
        <f>IF(CF202&lt;=0,0,ROUND(MIN(CF202,MAX(0,$F202-SUMPRODUCT(($AT$3:$BE$3&lt;AV$3)*$CD202:$CO202))),2))</f>
        <v/>
      </c>
      <c r="CS202">
        <f>IF(CG202&lt;=0,0,ROUND(MIN(CG202,MAX(0,$F202-SUMPRODUCT(($AT$3:$BE$3&lt;AW$3)*$CD202:$CO202))),2))</f>
        <v/>
      </c>
      <c r="CT202">
        <f>IF(CH202&lt;=0,0,ROUND(MIN(CH202,MAX(0,$F202-SUMPRODUCT(($AT$3:$BE$3&lt;AX$3)*$CD202:$CO202))),2))</f>
        <v/>
      </c>
      <c r="CU202">
        <f>IF(CI202&lt;=0,0,ROUND(MIN(CI202,MAX(0,$F202-SUMPRODUCT(($AT$3:$BE$3&lt;AY$3)*$CD202:$CO202))),2))</f>
        <v/>
      </c>
      <c r="CV202">
        <f>IF(CJ202&lt;=0,0,ROUND(MIN(CJ202,MAX(0,$F202-SUMPRODUCT(($AT$3:$BE$3&lt;AZ$3)*$CD202:$CO202))),2))</f>
        <v/>
      </c>
      <c r="CW202">
        <f>IF(CK202&lt;=0,0,ROUND(MIN(CK202,MAX(0,$F202-SUMPRODUCT(($AT$3:$BE$3&lt;BA$3)*$CD202:$CO202))),2))</f>
        <v/>
      </c>
      <c r="CX202">
        <f>IF(CL202&lt;=0,0,ROUND(MIN(CL202,MAX(0,$F202-SUMPRODUCT(($AT$3:$BE$3&lt;BB$3)*$CD202:$CO202))),2))</f>
        <v/>
      </c>
      <c r="CY202">
        <f>IF(CM202&lt;=0,0,ROUND(MIN(CM202,MAX(0,$F202-SUMPRODUCT(($AT$3:$BE$3&lt;BC$3)*$CD202:$CO202))),2))</f>
        <v/>
      </c>
      <c r="CZ202">
        <f>IF(CN202&lt;=0,0,ROUND(MIN(CN202,MAX(0,$F202-SUMPRODUCT(($AT$3:$BE$3&lt;BD$3)*$CD202:$CO202))),2))</f>
        <v/>
      </c>
      <c r="DA202">
        <f>IF(CO202&lt;=0,0,ROUND(MIN(CO202,MAX(0,$F202-SUMPRODUCT(($AT$3:$BE$3&lt;BE$3)*$CD202:$CO202))),2))</f>
        <v/>
      </c>
      <c r="DB202">
        <f>ROUND(AH202-CP202,2)</f>
        <v/>
      </c>
      <c r="DC202">
        <f>ROUND(AI202-CQ202,2)</f>
        <v/>
      </c>
      <c r="DD202">
        <f>ROUND(AJ202-CR202,2)</f>
        <v/>
      </c>
      <c r="DE202">
        <f>ROUND(AK202-CS202,2)</f>
        <v/>
      </c>
      <c r="DF202">
        <f>ROUND(AL202-CT202,2)</f>
        <v/>
      </c>
      <c r="DG202">
        <f>ROUND(AM202-CU202,2)</f>
        <v/>
      </c>
      <c r="DH202">
        <f>ROUND(AN202-CV202,2)</f>
        <v/>
      </c>
      <c r="DI202">
        <f>ROUND(AO202-CW202,2)</f>
        <v/>
      </c>
      <c r="DJ202">
        <f>ROUND(AP202-CX202,2)</f>
        <v/>
      </c>
      <c r="DK202">
        <f>ROUND(AQ202-CY202,2)</f>
        <v/>
      </c>
      <c r="DL202">
        <f>ROUND(AR202-CZ202,2)</f>
        <v/>
      </c>
      <c r="DM202">
        <f>ROUND(AS202-DA202,2)</f>
        <v/>
      </c>
      <c r="DN202">
        <f>MAX(0,ROUND($F202-SUM(CP202:DA202),2))</f>
        <v/>
      </c>
    </row>
    <row r="203">
      <c r="A203" t="n">
        <v>198</v>
      </c>
      <c r="B203" s="29">
        <f>Months!B203</f>
        <v/>
      </c>
      <c r="C203">
        <f>Months!C203</f>
        <v/>
      </c>
      <c r="D203">
        <f>Months!D203</f>
        <v/>
      </c>
      <c r="E203">
        <f>SUM(V203:AG203)</f>
        <v/>
      </c>
      <c r="F203">
        <f>MAX(0,ROUND(C203+D203-E203,2))</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f>IF(AH203&lt;=0,0,ROUND(CP203+MIN(DB203,MAX(0,$DN203-SUMPRODUCT((($BR203:$CC203&gt;BR203)+($BR203:$CC203=BR203)*($AT$2:$BE$2&lt;AT$2))*$DB203:$DM203))),2))</f>
        <v/>
      </c>
      <c r="AU203">
        <f>IF(AI203&lt;=0,0,ROUND(CQ203+MIN(DC203,MAX(0,$DN203-SUMPRODUCT((($BR203:$CC203&gt;BS203)+($BR203:$CC203=BS203)*($AT$2:$BE$2&lt;AU$2))*$DB203:$DM203))),2))</f>
        <v/>
      </c>
      <c r="AV203">
        <f>IF(AJ203&lt;=0,0,ROUND(CR203+MIN(DD203,MAX(0,$DN203-SUMPRODUCT((($BR203:$CC203&gt;BT203)+($BR203:$CC203=BT203)*($AT$2:$BE$2&lt;AV$2))*$DB203:$DM203))),2))</f>
        <v/>
      </c>
      <c r="AW203">
        <f>IF(AK203&lt;=0,0,ROUND(CS203+MIN(DE203,MAX(0,$DN203-SUMPRODUCT((($BR203:$CC203&gt;BU203)+($BR203:$CC203=BU203)*($AT$2:$BE$2&lt;AW$2))*$DB203:$DM203))),2))</f>
        <v/>
      </c>
      <c r="AX203">
        <f>IF(AL203&lt;=0,0,ROUND(CT203+MIN(DF203,MAX(0,$DN203-SUMPRODUCT((($BR203:$CC203&gt;BV203)+($BR203:$CC203=BV203)*($AT$2:$BE$2&lt;AX$2))*$DB203:$DM203))),2))</f>
        <v/>
      </c>
      <c r="AY203">
        <f>IF(AM203&lt;=0,0,ROUND(CU203+MIN(DG203,MAX(0,$DN203-SUMPRODUCT((($BR203:$CC203&gt;BW203)+($BR203:$CC203=BW203)*($AT$2:$BE$2&lt;AY$2))*$DB203:$DM203))),2))</f>
        <v/>
      </c>
      <c r="AZ203">
        <f>IF(AN203&lt;=0,0,ROUND(CV203+MIN(DH203,MAX(0,$DN203-SUMPRODUCT((($BR203:$CC203&gt;BX203)+($BR203:$CC203=BX203)*($AT$2:$BE$2&lt;AZ$2))*$DB203:$DM203))),2))</f>
        <v/>
      </c>
      <c r="BA203">
        <f>IF(AO203&lt;=0,0,ROUND(CW203+MIN(DI203,MAX(0,$DN203-SUMPRODUCT((($BR203:$CC203&gt;BY203)+($BR203:$CC203=BY203)*($AT$2:$BE$2&lt;BA$2))*$DB203:$DM203))),2))</f>
        <v/>
      </c>
      <c r="BB203">
        <f>IF(AP203&lt;=0,0,ROUND(CX203+MIN(DJ203,MAX(0,$DN203-SUMPRODUCT((($BR203:$CC203&gt;BZ203)+($BR203:$CC203=BZ203)*($AT$2:$BE$2&lt;BB$2))*$DB203:$DM203))),2))</f>
        <v/>
      </c>
      <c r="BC203">
        <f>IF(AQ203&lt;=0,0,ROUND(CY203+MIN(DK203,MAX(0,$DN203-SUMPRODUCT((($BR203:$CC203&gt;CA203)+($BR203:$CC203=CA203)*($AT$2:$BE$2&lt;BC$2))*$DB203:$DM203))),2))</f>
        <v/>
      </c>
      <c r="BD203">
        <f>IF(AR203&lt;=0,0,ROUND(CZ203+MIN(DL203,MAX(0,$DN203-SUMPRODUCT((($BR203:$CC203&gt;CB203)+($BR203:$CC203=CB203)*($AT$2:$BE$2&lt;BD$2))*$DB203:$DM203))),2))</f>
        <v/>
      </c>
      <c r="BE203">
        <f>IF(AS203&lt;=0,0,ROUND(DA203+MIN(DM203,MAX(0,$DN203-SUMPRODUCT((($BR203:$CC203&gt;CC203)+($BR203:$CC203=CC203)*($AT$2:$BE$2&lt;BE$2))*$DB203:$DM203))),2))</f>
        <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c r="BR203">
        <f>ROUND(IF($A203&lt;=Debts!$M$5,Debts!$X$5,Debts!$Y$5)*100000,0)*1000000+ROUND(Debts!$Y$5*100000,0)</f>
        <v/>
      </c>
      <c r="BS203">
        <f>ROUND(IF($A203&lt;=Debts!$M$6,Debts!$X$6,Debts!$Y$6)*100000,0)*1000000+ROUND(Debts!$Y$6*100000,0)</f>
        <v/>
      </c>
      <c r="BT203">
        <f>ROUND(IF($A203&lt;=Debts!$M$7,Debts!$X$7,Debts!$Y$7)*100000,0)*1000000+ROUND(Debts!$Y$7*100000,0)</f>
        <v/>
      </c>
      <c r="BU203">
        <f>ROUND(IF($A203&lt;=Debts!$M$8,Debts!$X$8,Debts!$Y$8)*100000,0)*1000000+ROUND(Debts!$Y$8*100000,0)</f>
        <v/>
      </c>
      <c r="BV203">
        <f>ROUND(IF($A203&lt;=Debts!$M$9,Debts!$X$9,Debts!$Y$9)*100000,0)*1000000+ROUND(Debts!$Y$9*100000,0)</f>
        <v/>
      </c>
      <c r="BW203">
        <f>ROUND(IF($A203&lt;=Debts!$M$10,Debts!$X$10,Debts!$Y$10)*100000,0)*1000000+ROUND(Debts!$Y$10*100000,0)</f>
        <v/>
      </c>
      <c r="BX203">
        <f>ROUND(IF($A203&lt;=Debts!$M$11,Debts!$X$11,Debts!$Y$11)*100000,0)*1000000+ROUND(Debts!$Y$11*100000,0)</f>
        <v/>
      </c>
      <c r="BY203">
        <f>ROUND(IF($A203&lt;=Debts!$M$12,Debts!$X$12,Debts!$Y$12)*100000,0)*1000000+ROUND(Debts!$Y$12*100000,0)</f>
        <v/>
      </c>
      <c r="BZ203">
        <f>ROUND(IF($A203&lt;=Debts!$M$13,Debts!$X$13,Debts!$Y$13)*100000,0)*1000000+ROUND(Debts!$Y$13*100000,0)</f>
        <v/>
      </c>
      <c r="CA203">
        <f>ROUND(IF($A203&lt;=Debts!$M$14,Debts!$X$14,Debts!$Y$14)*100000,0)*1000000+ROUND(Debts!$Y$14*100000,0)</f>
        <v/>
      </c>
      <c r="CB203">
        <f>ROUND(IF($A203&lt;=Debts!$M$15,Debts!$X$15,Debts!$Y$15)*100000,0)*1000000+ROUND(Debts!$Y$15*100000,0)</f>
        <v/>
      </c>
      <c r="CC203">
        <f>ROUND(IF($A203&lt;=Debts!$M$16,Debts!$X$16,Debts!$Y$16)*100000,0)*1000000+ROUND(Debts!$Y$16*100000,0)</f>
        <v/>
      </c>
      <c r="CD203">
        <f>IF(OR(AH203&lt;=0,Debts!$AC$5=0,$A203&gt;Debts!$M$5),0,MIN(AH203,MAX(0,ROUNDUP(IF(Debts!$X$5=0,(BF202+J203)/(Debts!$M$5-$A203+1),BF202*(Debts!$X$5/12)/(1-(1+Debts!$X$5/12)^(-(Debts!$M$5-$A203+1)))),2)-V203)))</f>
        <v/>
      </c>
      <c r="CE203">
        <f>IF(OR(AI203&lt;=0,Debts!$AC$6=0,$A203&gt;Debts!$M$6),0,MIN(AI203,MAX(0,ROUNDUP(IF(Debts!$X$6=0,(BG202+K203)/(Debts!$M$6-$A203+1),BG202*(Debts!$X$6/12)/(1-(1+Debts!$X$6/12)^(-(Debts!$M$6-$A203+1)))),2)-W203)))</f>
        <v/>
      </c>
      <c r="CF203">
        <f>IF(OR(AJ203&lt;=0,Debts!$AC$7=0,$A203&gt;Debts!$M$7),0,MIN(AJ203,MAX(0,ROUNDUP(IF(Debts!$X$7=0,(BH202+L203)/(Debts!$M$7-$A203+1),BH202*(Debts!$X$7/12)/(1-(1+Debts!$X$7/12)^(-(Debts!$M$7-$A203+1)))),2)-X203)))</f>
        <v/>
      </c>
      <c r="CG203">
        <f>IF(OR(AK203&lt;=0,Debts!$AC$8=0,$A203&gt;Debts!$M$8),0,MIN(AK203,MAX(0,ROUNDUP(IF(Debts!$X$8=0,(BI202+M203)/(Debts!$M$8-$A203+1),BI202*(Debts!$X$8/12)/(1-(1+Debts!$X$8/12)^(-(Debts!$M$8-$A203+1)))),2)-Y203)))</f>
        <v/>
      </c>
      <c r="CH203">
        <f>IF(OR(AL203&lt;=0,Debts!$AC$9=0,$A203&gt;Debts!$M$9),0,MIN(AL203,MAX(0,ROUNDUP(IF(Debts!$X$9=0,(BJ202+N203)/(Debts!$M$9-$A203+1),BJ202*(Debts!$X$9/12)/(1-(1+Debts!$X$9/12)^(-(Debts!$M$9-$A203+1)))),2)-Z203)))</f>
        <v/>
      </c>
      <c r="CI203">
        <f>IF(OR(AM203&lt;=0,Debts!$AC$10=0,$A203&gt;Debts!$M$10),0,MIN(AM203,MAX(0,ROUNDUP(IF(Debts!$X$10=0,(BK202+O203)/(Debts!$M$10-$A203+1),BK202*(Debts!$X$10/12)/(1-(1+Debts!$X$10/12)^(-(Debts!$M$10-$A203+1)))),2)-AA203)))</f>
        <v/>
      </c>
      <c r="CJ203">
        <f>IF(OR(AN203&lt;=0,Debts!$AC$11=0,$A203&gt;Debts!$M$11),0,MIN(AN203,MAX(0,ROUNDUP(IF(Debts!$X$11=0,(BL202+P203)/(Debts!$M$11-$A203+1),BL202*(Debts!$X$11/12)/(1-(1+Debts!$X$11/12)^(-(Debts!$M$11-$A203+1)))),2)-AB203)))</f>
        <v/>
      </c>
      <c r="CK203">
        <f>IF(OR(AO203&lt;=0,Debts!$AC$12=0,$A203&gt;Debts!$M$12),0,MIN(AO203,MAX(0,ROUNDUP(IF(Debts!$X$12=0,(BM202+Q203)/(Debts!$M$12-$A203+1),BM202*(Debts!$X$12/12)/(1-(1+Debts!$X$12/12)^(-(Debts!$M$12-$A203+1)))),2)-AC203)))</f>
        <v/>
      </c>
      <c r="CL203">
        <f>IF(OR(AP203&lt;=0,Debts!$AC$13=0,$A203&gt;Debts!$M$13),0,MIN(AP203,MAX(0,ROUNDUP(IF(Debts!$X$13=0,(BN202+R203)/(Debts!$M$13-$A203+1),BN202*(Debts!$X$13/12)/(1-(1+Debts!$X$13/12)^(-(Debts!$M$13-$A203+1)))),2)-AD203)))</f>
        <v/>
      </c>
      <c r="CM203">
        <f>IF(OR(AQ203&lt;=0,Debts!$AC$14=0,$A203&gt;Debts!$M$14),0,MIN(AQ203,MAX(0,ROUNDUP(IF(Debts!$X$14=0,(BO202+S203)/(Debts!$M$14-$A203+1),BO202*(Debts!$X$14/12)/(1-(1+Debts!$X$14/12)^(-(Debts!$M$14-$A203+1)))),2)-AE203)))</f>
        <v/>
      </c>
      <c r="CN203">
        <f>IF(OR(AR203&lt;=0,Debts!$AC$15=0,$A203&gt;Debts!$M$15),0,MIN(AR203,MAX(0,ROUNDUP(IF(Debts!$X$15=0,(BP202+T203)/(Debts!$M$15-$A203+1),BP202*(Debts!$X$15/12)/(1-(1+Debts!$X$15/12)^(-(Debts!$M$15-$A203+1)))),2)-AF203)))</f>
        <v/>
      </c>
      <c r="CO203">
        <f>IF(OR(AS203&lt;=0,Debts!$AC$16=0,$A203&gt;Debts!$M$16),0,MIN(AS203,MAX(0,ROUNDUP(IF(Debts!$X$16=0,(BQ202+U203)/(Debts!$M$16-$A203+1),BQ202*(Debts!$X$16/12)/(1-(1+Debts!$X$16/12)^(-(Debts!$M$16-$A203+1)))),2)-AG203)))</f>
        <v/>
      </c>
      <c r="CP203">
        <f>IF(CD203&lt;=0,0,ROUND(MIN(CD203,MAX(0,$F203-SUMPRODUCT(($AT$3:$BE$3&lt;AT$3)*$CD203:$CO203))),2))</f>
        <v/>
      </c>
      <c r="CQ203">
        <f>IF(CE203&lt;=0,0,ROUND(MIN(CE203,MAX(0,$F203-SUMPRODUCT(($AT$3:$BE$3&lt;AU$3)*$CD203:$CO203))),2))</f>
        <v/>
      </c>
      <c r="CR203">
        <f>IF(CF203&lt;=0,0,ROUND(MIN(CF203,MAX(0,$F203-SUMPRODUCT(($AT$3:$BE$3&lt;AV$3)*$CD203:$CO203))),2))</f>
        <v/>
      </c>
      <c r="CS203">
        <f>IF(CG203&lt;=0,0,ROUND(MIN(CG203,MAX(0,$F203-SUMPRODUCT(($AT$3:$BE$3&lt;AW$3)*$CD203:$CO203))),2))</f>
        <v/>
      </c>
      <c r="CT203">
        <f>IF(CH203&lt;=0,0,ROUND(MIN(CH203,MAX(0,$F203-SUMPRODUCT(($AT$3:$BE$3&lt;AX$3)*$CD203:$CO203))),2))</f>
        <v/>
      </c>
      <c r="CU203">
        <f>IF(CI203&lt;=0,0,ROUND(MIN(CI203,MAX(0,$F203-SUMPRODUCT(($AT$3:$BE$3&lt;AY$3)*$CD203:$CO203))),2))</f>
        <v/>
      </c>
      <c r="CV203">
        <f>IF(CJ203&lt;=0,0,ROUND(MIN(CJ203,MAX(0,$F203-SUMPRODUCT(($AT$3:$BE$3&lt;AZ$3)*$CD203:$CO203))),2))</f>
        <v/>
      </c>
      <c r="CW203">
        <f>IF(CK203&lt;=0,0,ROUND(MIN(CK203,MAX(0,$F203-SUMPRODUCT(($AT$3:$BE$3&lt;BA$3)*$CD203:$CO203))),2))</f>
        <v/>
      </c>
      <c r="CX203">
        <f>IF(CL203&lt;=0,0,ROUND(MIN(CL203,MAX(0,$F203-SUMPRODUCT(($AT$3:$BE$3&lt;BB$3)*$CD203:$CO203))),2))</f>
        <v/>
      </c>
      <c r="CY203">
        <f>IF(CM203&lt;=0,0,ROUND(MIN(CM203,MAX(0,$F203-SUMPRODUCT(($AT$3:$BE$3&lt;BC$3)*$CD203:$CO203))),2))</f>
        <v/>
      </c>
      <c r="CZ203">
        <f>IF(CN203&lt;=0,0,ROUND(MIN(CN203,MAX(0,$F203-SUMPRODUCT(($AT$3:$BE$3&lt;BD$3)*$CD203:$CO203))),2))</f>
        <v/>
      </c>
      <c r="DA203">
        <f>IF(CO203&lt;=0,0,ROUND(MIN(CO203,MAX(0,$F203-SUMPRODUCT(($AT$3:$BE$3&lt;BE$3)*$CD203:$CO203))),2))</f>
        <v/>
      </c>
      <c r="DB203">
        <f>ROUND(AH203-CP203,2)</f>
        <v/>
      </c>
      <c r="DC203">
        <f>ROUND(AI203-CQ203,2)</f>
        <v/>
      </c>
      <c r="DD203">
        <f>ROUND(AJ203-CR203,2)</f>
        <v/>
      </c>
      <c r="DE203">
        <f>ROUND(AK203-CS203,2)</f>
        <v/>
      </c>
      <c r="DF203">
        <f>ROUND(AL203-CT203,2)</f>
        <v/>
      </c>
      <c r="DG203">
        <f>ROUND(AM203-CU203,2)</f>
        <v/>
      </c>
      <c r="DH203">
        <f>ROUND(AN203-CV203,2)</f>
        <v/>
      </c>
      <c r="DI203">
        <f>ROUND(AO203-CW203,2)</f>
        <v/>
      </c>
      <c r="DJ203">
        <f>ROUND(AP203-CX203,2)</f>
        <v/>
      </c>
      <c r="DK203">
        <f>ROUND(AQ203-CY203,2)</f>
        <v/>
      </c>
      <c r="DL203">
        <f>ROUND(AR203-CZ203,2)</f>
        <v/>
      </c>
      <c r="DM203">
        <f>ROUND(AS203-DA203,2)</f>
        <v/>
      </c>
      <c r="DN203">
        <f>MAX(0,ROUND($F203-SUM(CP203:DA203),2))</f>
        <v/>
      </c>
    </row>
    <row r="204">
      <c r="A204" t="n">
        <v>199</v>
      </c>
      <c r="B204" s="29">
        <f>Months!B204</f>
        <v/>
      </c>
      <c r="C204">
        <f>Months!C204</f>
        <v/>
      </c>
      <c r="D204">
        <f>Months!D204</f>
        <v/>
      </c>
      <c r="E204">
        <f>SUM(V204:AG204)</f>
        <v/>
      </c>
      <c r="F204">
        <f>MAX(0,ROUND(C204+D204-E204,2))</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f>IF(AH204&lt;=0,0,ROUND(CP204+MIN(DB204,MAX(0,$DN204-SUMPRODUCT((($BR204:$CC204&gt;BR204)+($BR204:$CC204=BR204)*($AT$2:$BE$2&lt;AT$2))*$DB204:$DM204))),2))</f>
        <v/>
      </c>
      <c r="AU204">
        <f>IF(AI204&lt;=0,0,ROUND(CQ204+MIN(DC204,MAX(0,$DN204-SUMPRODUCT((($BR204:$CC204&gt;BS204)+($BR204:$CC204=BS204)*($AT$2:$BE$2&lt;AU$2))*$DB204:$DM204))),2))</f>
        <v/>
      </c>
      <c r="AV204">
        <f>IF(AJ204&lt;=0,0,ROUND(CR204+MIN(DD204,MAX(0,$DN204-SUMPRODUCT((($BR204:$CC204&gt;BT204)+($BR204:$CC204=BT204)*($AT$2:$BE$2&lt;AV$2))*$DB204:$DM204))),2))</f>
        <v/>
      </c>
      <c r="AW204">
        <f>IF(AK204&lt;=0,0,ROUND(CS204+MIN(DE204,MAX(0,$DN204-SUMPRODUCT((($BR204:$CC204&gt;BU204)+($BR204:$CC204=BU204)*($AT$2:$BE$2&lt;AW$2))*$DB204:$DM204))),2))</f>
        <v/>
      </c>
      <c r="AX204">
        <f>IF(AL204&lt;=0,0,ROUND(CT204+MIN(DF204,MAX(0,$DN204-SUMPRODUCT((($BR204:$CC204&gt;BV204)+($BR204:$CC204=BV204)*($AT$2:$BE$2&lt;AX$2))*$DB204:$DM204))),2))</f>
        <v/>
      </c>
      <c r="AY204">
        <f>IF(AM204&lt;=0,0,ROUND(CU204+MIN(DG204,MAX(0,$DN204-SUMPRODUCT((($BR204:$CC204&gt;BW204)+($BR204:$CC204=BW204)*($AT$2:$BE$2&lt;AY$2))*$DB204:$DM204))),2))</f>
        <v/>
      </c>
      <c r="AZ204">
        <f>IF(AN204&lt;=0,0,ROUND(CV204+MIN(DH204,MAX(0,$DN204-SUMPRODUCT((($BR204:$CC204&gt;BX204)+($BR204:$CC204=BX204)*($AT$2:$BE$2&lt;AZ$2))*$DB204:$DM204))),2))</f>
        <v/>
      </c>
      <c r="BA204">
        <f>IF(AO204&lt;=0,0,ROUND(CW204+MIN(DI204,MAX(0,$DN204-SUMPRODUCT((($BR204:$CC204&gt;BY204)+($BR204:$CC204=BY204)*($AT$2:$BE$2&lt;BA$2))*$DB204:$DM204))),2))</f>
        <v/>
      </c>
      <c r="BB204">
        <f>IF(AP204&lt;=0,0,ROUND(CX204+MIN(DJ204,MAX(0,$DN204-SUMPRODUCT((($BR204:$CC204&gt;BZ204)+($BR204:$CC204=BZ204)*($AT$2:$BE$2&lt;BB$2))*$DB204:$DM204))),2))</f>
        <v/>
      </c>
      <c r="BC204">
        <f>IF(AQ204&lt;=0,0,ROUND(CY204+MIN(DK204,MAX(0,$DN204-SUMPRODUCT((($BR204:$CC204&gt;CA204)+($BR204:$CC204=CA204)*($AT$2:$BE$2&lt;BC$2))*$DB204:$DM204))),2))</f>
        <v/>
      </c>
      <c r="BD204">
        <f>IF(AR204&lt;=0,0,ROUND(CZ204+MIN(DL204,MAX(0,$DN204-SUMPRODUCT((($BR204:$CC204&gt;CB204)+($BR204:$CC204=CB204)*($AT$2:$BE$2&lt;BD$2))*$DB204:$DM204))),2))</f>
        <v/>
      </c>
      <c r="BE204">
        <f>IF(AS204&lt;=0,0,ROUND(DA204+MIN(DM204,MAX(0,$DN204-SUMPRODUCT((($BR204:$CC204&gt;CC204)+($BR204:$CC204=CC204)*($AT$2:$BE$2&lt;BE$2))*$DB204:$DM204))),2))</f>
        <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c r="BR204">
        <f>ROUND(IF($A204&lt;=Debts!$M$5,Debts!$X$5,Debts!$Y$5)*100000,0)*1000000+ROUND(Debts!$Y$5*100000,0)</f>
        <v/>
      </c>
      <c r="BS204">
        <f>ROUND(IF($A204&lt;=Debts!$M$6,Debts!$X$6,Debts!$Y$6)*100000,0)*1000000+ROUND(Debts!$Y$6*100000,0)</f>
        <v/>
      </c>
      <c r="BT204">
        <f>ROUND(IF($A204&lt;=Debts!$M$7,Debts!$X$7,Debts!$Y$7)*100000,0)*1000000+ROUND(Debts!$Y$7*100000,0)</f>
        <v/>
      </c>
      <c r="BU204">
        <f>ROUND(IF($A204&lt;=Debts!$M$8,Debts!$X$8,Debts!$Y$8)*100000,0)*1000000+ROUND(Debts!$Y$8*100000,0)</f>
        <v/>
      </c>
      <c r="BV204">
        <f>ROUND(IF($A204&lt;=Debts!$M$9,Debts!$X$9,Debts!$Y$9)*100000,0)*1000000+ROUND(Debts!$Y$9*100000,0)</f>
        <v/>
      </c>
      <c r="BW204">
        <f>ROUND(IF($A204&lt;=Debts!$M$10,Debts!$X$10,Debts!$Y$10)*100000,0)*1000000+ROUND(Debts!$Y$10*100000,0)</f>
        <v/>
      </c>
      <c r="BX204">
        <f>ROUND(IF($A204&lt;=Debts!$M$11,Debts!$X$11,Debts!$Y$11)*100000,0)*1000000+ROUND(Debts!$Y$11*100000,0)</f>
        <v/>
      </c>
      <c r="BY204">
        <f>ROUND(IF($A204&lt;=Debts!$M$12,Debts!$X$12,Debts!$Y$12)*100000,0)*1000000+ROUND(Debts!$Y$12*100000,0)</f>
        <v/>
      </c>
      <c r="BZ204">
        <f>ROUND(IF($A204&lt;=Debts!$M$13,Debts!$X$13,Debts!$Y$13)*100000,0)*1000000+ROUND(Debts!$Y$13*100000,0)</f>
        <v/>
      </c>
      <c r="CA204">
        <f>ROUND(IF($A204&lt;=Debts!$M$14,Debts!$X$14,Debts!$Y$14)*100000,0)*1000000+ROUND(Debts!$Y$14*100000,0)</f>
        <v/>
      </c>
      <c r="CB204">
        <f>ROUND(IF($A204&lt;=Debts!$M$15,Debts!$X$15,Debts!$Y$15)*100000,0)*1000000+ROUND(Debts!$Y$15*100000,0)</f>
        <v/>
      </c>
      <c r="CC204">
        <f>ROUND(IF($A204&lt;=Debts!$M$16,Debts!$X$16,Debts!$Y$16)*100000,0)*1000000+ROUND(Debts!$Y$16*100000,0)</f>
        <v/>
      </c>
      <c r="CD204">
        <f>IF(OR(AH204&lt;=0,Debts!$AC$5=0,$A204&gt;Debts!$M$5),0,MIN(AH204,MAX(0,ROUNDUP(IF(Debts!$X$5=0,(BF203+J204)/(Debts!$M$5-$A204+1),BF203*(Debts!$X$5/12)/(1-(1+Debts!$X$5/12)^(-(Debts!$M$5-$A204+1)))),2)-V204)))</f>
        <v/>
      </c>
      <c r="CE204">
        <f>IF(OR(AI204&lt;=0,Debts!$AC$6=0,$A204&gt;Debts!$M$6),0,MIN(AI204,MAX(0,ROUNDUP(IF(Debts!$X$6=0,(BG203+K204)/(Debts!$M$6-$A204+1),BG203*(Debts!$X$6/12)/(1-(1+Debts!$X$6/12)^(-(Debts!$M$6-$A204+1)))),2)-W204)))</f>
        <v/>
      </c>
      <c r="CF204">
        <f>IF(OR(AJ204&lt;=0,Debts!$AC$7=0,$A204&gt;Debts!$M$7),0,MIN(AJ204,MAX(0,ROUNDUP(IF(Debts!$X$7=0,(BH203+L204)/(Debts!$M$7-$A204+1),BH203*(Debts!$X$7/12)/(1-(1+Debts!$X$7/12)^(-(Debts!$M$7-$A204+1)))),2)-X204)))</f>
        <v/>
      </c>
      <c r="CG204">
        <f>IF(OR(AK204&lt;=0,Debts!$AC$8=0,$A204&gt;Debts!$M$8),0,MIN(AK204,MAX(0,ROUNDUP(IF(Debts!$X$8=0,(BI203+M204)/(Debts!$M$8-$A204+1),BI203*(Debts!$X$8/12)/(1-(1+Debts!$X$8/12)^(-(Debts!$M$8-$A204+1)))),2)-Y204)))</f>
        <v/>
      </c>
      <c r="CH204">
        <f>IF(OR(AL204&lt;=0,Debts!$AC$9=0,$A204&gt;Debts!$M$9),0,MIN(AL204,MAX(0,ROUNDUP(IF(Debts!$X$9=0,(BJ203+N204)/(Debts!$M$9-$A204+1),BJ203*(Debts!$X$9/12)/(1-(1+Debts!$X$9/12)^(-(Debts!$M$9-$A204+1)))),2)-Z204)))</f>
        <v/>
      </c>
      <c r="CI204">
        <f>IF(OR(AM204&lt;=0,Debts!$AC$10=0,$A204&gt;Debts!$M$10),0,MIN(AM204,MAX(0,ROUNDUP(IF(Debts!$X$10=0,(BK203+O204)/(Debts!$M$10-$A204+1),BK203*(Debts!$X$10/12)/(1-(1+Debts!$X$10/12)^(-(Debts!$M$10-$A204+1)))),2)-AA204)))</f>
        <v/>
      </c>
      <c r="CJ204">
        <f>IF(OR(AN204&lt;=0,Debts!$AC$11=0,$A204&gt;Debts!$M$11),0,MIN(AN204,MAX(0,ROUNDUP(IF(Debts!$X$11=0,(BL203+P204)/(Debts!$M$11-$A204+1),BL203*(Debts!$X$11/12)/(1-(1+Debts!$X$11/12)^(-(Debts!$M$11-$A204+1)))),2)-AB204)))</f>
        <v/>
      </c>
      <c r="CK204">
        <f>IF(OR(AO204&lt;=0,Debts!$AC$12=0,$A204&gt;Debts!$M$12),0,MIN(AO204,MAX(0,ROUNDUP(IF(Debts!$X$12=0,(BM203+Q204)/(Debts!$M$12-$A204+1),BM203*(Debts!$X$12/12)/(1-(1+Debts!$X$12/12)^(-(Debts!$M$12-$A204+1)))),2)-AC204)))</f>
        <v/>
      </c>
      <c r="CL204">
        <f>IF(OR(AP204&lt;=0,Debts!$AC$13=0,$A204&gt;Debts!$M$13),0,MIN(AP204,MAX(0,ROUNDUP(IF(Debts!$X$13=0,(BN203+R204)/(Debts!$M$13-$A204+1),BN203*(Debts!$X$13/12)/(1-(1+Debts!$X$13/12)^(-(Debts!$M$13-$A204+1)))),2)-AD204)))</f>
        <v/>
      </c>
      <c r="CM204">
        <f>IF(OR(AQ204&lt;=0,Debts!$AC$14=0,$A204&gt;Debts!$M$14),0,MIN(AQ204,MAX(0,ROUNDUP(IF(Debts!$X$14=0,(BO203+S204)/(Debts!$M$14-$A204+1),BO203*(Debts!$X$14/12)/(1-(1+Debts!$X$14/12)^(-(Debts!$M$14-$A204+1)))),2)-AE204)))</f>
        <v/>
      </c>
      <c r="CN204">
        <f>IF(OR(AR204&lt;=0,Debts!$AC$15=0,$A204&gt;Debts!$M$15),0,MIN(AR204,MAX(0,ROUNDUP(IF(Debts!$X$15=0,(BP203+T204)/(Debts!$M$15-$A204+1),BP203*(Debts!$X$15/12)/(1-(1+Debts!$X$15/12)^(-(Debts!$M$15-$A204+1)))),2)-AF204)))</f>
        <v/>
      </c>
      <c r="CO204">
        <f>IF(OR(AS204&lt;=0,Debts!$AC$16=0,$A204&gt;Debts!$M$16),0,MIN(AS204,MAX(0,ROUNDUP(IF(Debts!$X$16=0,(BQ203+U204)/(Debts!$M$16-$A204+1),BQ203*(Debts!$X$16/12)/(1-(1+Debts!$X$16/12)^(-(Debts!$M$16-$A204+1)))),2)-AG204)))</f>
        <v/>
      </c>
      <c r="CP204">
        <f>IF(CD204&lt;=0,0,ROUND(MIN(CD204,MAX(0,$F204-SUMPRODUCT(($AT$3:$BE$3&lt;AT$3)*$CD204:$CO204))),2))</f>
        <v/>
      </c>
      <c r="CQ204">
        <f>IF(CE204&lt;=0,0,ROUND(MIN(CE204,MAX(0,$F204-SUMPRODUCT(($AT$3:$BE$3&lt;AU$3)*$CD204:$CO204))),2))</f>
        <v/>
      </c>
      <c r="CR204">
        <f>IF(CF204&lt;=0,0,ROUND(MIN(CF204,MAX(0,$F204-SUMPRODUCT(($AT$3:$BE$3&lt;AV$3)*$CD204:$CO204))),2))</f>
        <v/>
      </c>
      <c r="CS204">
        <f>IF(CG204&lt;=0,0,ROUND(MIN(CG204,MAX(0,$F204-SUMPRODUCT(($AT$3:$BE$3&lt;AW$3)*$CD204:$CO204))),2))</f>
        <v/>
      </c>
      <c r="CT204">
        <f>IF(CH204&lt;=0,0,ROUND(MIN(CH204,MAX(0,$F204-SUMPRODUCT(($AT$3:$BE$3&lt;AX$3)*$CD204:$CO204))),2))</f>
        <v/>
      </c>
      <c r="CU204">
        <f>IF(CI204&lt;=0,0,ROUND(MIN(CI204,MAX(0,$F204-SUMPRODUCT(($AT$3:$BE$3&lt;AY$3)*$CD204:$CO204))),2))</f>
        <v/>
      </c>
      <c r="CV204">
        <f>IF(CJ204&lt;=0,0,ROUND(MIN(CJ204,MAX(0,$F204-SUMPRODUCT(($AT$3:$BE$3&lt;AZ$3)*$CD204:$CO204))),2))</f>
        <v/>
      </c>
      <c r="CW204">
        <f>IF(CK204&lt;=0,0,ROUND(MIN(CK204,MAX(0,$F204-SUMPRODUCT(($AT$3:$BE$3&lt;BA$3)*$CD204:$CO204))),2))</f>
        <v/>
      </c>
      <c r="CX204">
        <f>IF(CL204&lt;=0,0,ROUND(MIN(CL204,MAX(0,$F204-SUMPRODUCT(($AT$3:$BE$3&lt;BB$3)*$CD204:$CO204))),2))</f>
        <v/>
      </c>
      <c r="CY204">
        <f>IF(CM204&lt;=0,0,ROUND(MIN(CM204,MAX(0,$F204-SUMPRODUCT(($AT$3:$BE$3&lt;BC$3)*$CD204:$CO204))),2))</f>
        <v/>
      </c>
      <c r="CZ204">
        <f>IF(CN204&lt;=0,0,ROUND(MIN(CN204,MAX(0,$F204-SUMPRODUCT(($AT$3:$BE$3&lt;BD$3)*$CD204:$CO204))),2))</f>
        <v/>
      </c>
      <c r="DA204">
        <f>IF(CO204&lt;=0,0,ROUND(MIN(CO204,MAX(0,$F204-SUMPRODUCT(($AT$3:$BE$3&lt;BE$3)*$CD204:$CO204))),2))</f>
        <v/>
      </c>
      <c r="DB204">
        <f>ROUND(AH204-CP204,2)</f>
        <v/>
      </c>
      <c r="DC204">
        <f>ROUND(AI204-CQ204,2)</f>
        <v/>
      </c>
      <c r="DD204">
        <f>ROUND(AJ204-CR204,2)</f>
        <v/>
      </c>
      <c r="DE204">
        <f>ROUND(AK204-CS204,2)</f>
        <v/>
      </c>
      <c r="DF204">
        <f>ROUND(AL204-CT204,2)</f>
        <v/>
      </c>
      <c r="DG204">
        <f>ROUND(AM204-CU204,2)</f>
        <v/>
      </c>
      <c r="DH204">
        <f>ROUND(AN204-CV204,2)</f>
        <v/>
      </c>
      <c r="DI204">
        <f>ROUND(AO204-CW204,2)</f>
        <v/>
      </c>
      <c r="DJ204">
        <f>ROUND(AP204-CX204,2)</f>
        <v/>
      </c>
      <c r="DK204">
        <f>ROUND(AQ204-CY204,2)</f>
        <v/>
      </c>
      <c r="DL204">
        <f>ROUND(AR204-CZ204,2)</f>
        <v/>
      </c>
      <c r="DM204">
        <f>ROUND(AS204-DA204,2)</f>
        <v/>
      </c>
      <c r="DN204">
        <f>MAX(0,ROUND($F204-SUM(CP204:DA204),2))</f>
        <v/>
      </c>
    </row>
    <row r="205">
      <c r="A205" t="n">
        <v>200</v>
      </c>
      <c r="B205" s="29">
        <f>Months!B205</f>
        <v/>
      </c>
      <c r="C205">
        <f>Months!C205</f>
        <v/>
      </c>
      <c r="D205">
        <f>Months!D205</f>
        <v/>
      </c>
      <c r="E205">
        <f>SUM(V205:AG205)</f>
        <v/>
      </c>
      <c r="F205">
        <f>MAX(0,ROUND(C205+D205-E205,2))</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f>IF(AH205&lt;=0,0,ROUND(CP205+MIN(DB205,MAX(0,$DN205-SUMPRODUCT((($BR205:$CC205&gt;BR205)+($BR205:$CC205=BR205)*($AT$2:$BE$2&lt;AT$2))*$DB205:$DM205))),2))</f>
        <v/>
      </c>
      <c r="AU205">
        <f>IF(AI205&lt;=0,0,ROUND(CQ205+MIN(DC205,MAX(0,$DN205-SUMPRODUCT((($BR205:$CC205&gt;BS205)+($BR205:$CC205=BS205)*($AT$2:$BE$2&lt;AU$2))*$DB205:$DM205))),2))</f>
        <v/>
      </c>
      <c r="AV205">
        <f>IF(AJ205&lt;=0,0,ROUND(CR205+MIN(DD205,MAX(0,$DN205-SUMPRODUCT((($BR205:$CC205&gt;BT205)+($BR205:$CC205=BT205)*($AT$2:$BE$2&lt;AV$2))*$DB205:$DM205))),2))</f>
        <v/>
      </c>
      <c r="AW205">
        <f>IF(AK205&lt;=0,0,ROUND(CS205+MIN(DE205,MAX(0,$DN205-SUMPRODUCT((($BR205:$CC205&gt;BU205)+($BR205:$CC205=BU205)*($AT$2:$BE$2&lt;AW$2))*$DB205:$DM205))),2))</f>
        <v/>
      </c>
      <c r="AX205">
        <f>IF(AL205&lt;=0,0,ROUND(CT205+MIN(DF205,MAX(0,$DN205-SUMPRODUCT((($BR205:$CC205&gt;BV205)+($BR205:$CC205=BV205)*($AT$2:$BE$2&lt;AX$2))*$DB205:$DM205))),2))</f>
        <v/>
      </c>
      <c r="AY205">
        <f>IF(AM205&lt;=0,0,ROUND(CU205+MIN(DG205,MAX(0,$DN205-SUMPRODUCT((($BR205:$CC205&gt;BW205)+($BR205:$CC205=BW205)*($AT$2:$BE$2&lt;AY$2))*$DB205:$DM205))),2))</f>
        <v/>
      </c>
      <c r="AZ205">
        <f>IF(AN205&lt;=0,0,ROUND(CV205+MIN(DH205,MAX(0,$DN205-SUMPRODUCT((($BR205:$CC205&gt;BX205)+($BR205:$CC205=BX205)*($AT$2:$BE$2&lt;AZ$2))*$DB205:$DM205))),2))</f>
        <v/>
      </c>
      <c r="BA205">
        <f>IF(AO205&lt;=0,0,ROUND(CW205+MIN(DI205,MAX(0,$DN205-SUMPRODUCT((($BR205:$CC205&gt;BY205)+($BR205:$CC205=BY205)*($AT$2:$BE$2&lt;BA$2))*$DB205:$DM205))),2))</f>
        <v/>
      </c>
      <c r="BB205">
        <f>IF(AP205&lt;=0,0,ROUND(CX205+MIN(DJ205,MAX(0,$DN205-SUMPRODUCT((($BR205:$CC205&gt;BZ205)+($BR205:$CC205=BZ205)*($AT$2:$BE$2&lt;BB$2))*$DB205:$DM205))),2))</f>
        <v/>
      </c>
      <c r="BC205">
        <f>IF(AQ205&lt;=0,0,ROUND(CY205+MIN(DK205,MAX(0,$DN205-SUMPRODUCT((($BR205:$CC205&gt;CA205)+($BR205:$CC205=CA205)*($AT$2:$BE$2&lt;BC$2))*$DB205:$DM205))),2))</f>
        <v/>
      </c>
      <c r="BD205">
        <f>IF(AR205&lt;=0,0,ROUND(CZ205+MIN(DL205,MAX(0,$DN205-SUMPRODUCT((($BR205:$CC205&gt;CB205)+($BR205:$CC205=CB205)*($AT$2:$BE$2&lt;BD$2))*$DB205:$DM205))),2))</f>
        <v/>
      </c>
      <c r="BE205">
        <f>IF(AS205&lt;=0,0,ROUND(DA205+MIN(DM205,MAX(0,$DN205-SUMPRODUCT((($BR205:$CC205&gt;CC205)+($BR205:$CC205=CC205)*($AT$2:$BE$2&lt;BE$2))*$DB205:$DM205))),2))</f>
        <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c r="BR205">
        <f>ROUND(IF($A205&lt;=Debts!$M$5,Debts!$X$5,Debts!$Y$5)*100000,0)*1000000+ROUND(Debts!$Y$5*100000,0)</f>
        <v/>
      </c>
      <c r="BS205">
        <f>ROUND(IF($A205&lt;=Debts!$M$6,Debts!$X$6,Debts!$Y$6)*100000,0)*1000000+ROUND(Debts!$Y$6*100000,0)</f>
        <v/>
      </c>
      <c r="BT205">
        <f>ROUND(IF($A205&lt;=Debts!$M$7,Debts!$X$7,Debts!$Y$7)*100000,0)*1000000+ROUND(Debts!$Y$7*100000,0)</f>
        <v/>
      </c>
      <c r="BU205">
        <f>ROUND(IF($A205&lt;=Debts!$M$8,Debts!$X$8,Debts!$Y$8)*100000,0)*1000000+ROUND(Debts!$Y$8*100000,0)</f>
        <v/>
      </c>
      <c r="BV205">
        <f>ROUND(IF($A205&lt;=Debts!$M$9,Debts!$X$9,Debts!$Y$9)*100000,0)*1000000+ROUND(Debts!$Y$9*100000,0)</f>
        <v/>
      </c>
      <c r="BW205">
        <f>ROUND(IF($A205&lt;=Debts!$M$10,Debts!$X$10,Debts!$Y$10)*100000,0)*1000000+ROUND(Debts!$Y$10*100000,0)</f>
        <v/>
      </c>
      <c r="BX205">
        <f>ROUND(IF($A205&lt;=Debts!$M$11,Debts!$X$11,Debts!$Y$11)*100000,0)*1000000+ROUND(Debts!$Y$11*100000,0)</f>
        <v/>
      </c>
      <c r="BY205">
        <f>ROUND(IF($A205&lt;=Debts!$M$12,Debts!$X$12,Debts!$Y$12)*100000,0)*1000000+ROUND(Debts!$Y$12*100000,0)</f>
        <v/>
      </c>
      <c r="BZ205">
        <f>ROUND(IF($A205&lt;=Debts!$M$13,Debts!$X$13,Debts!$Y$13)*100000,0)*1000000+ROUND(Debts!$Y$13*100000,0)</f>
        <v/>
      </c>
      <c r="CA205">
        <f>ROUND(IF($A205&lt;=Debts!$M$14,Debts!$X$14,Debts!$Y$14)*100000,0)*1000000+ROUND(Debts!$Y$14*100000,0)</f>
        <v/>
      </c>
      <c r="CB205">
        <f>ROUND(IF($A205&lt;=Debts!$M$15,Debts!$X$15,Debts!$Y$15)*100000,0)*1000000+ROUND(Debts!$Y$15*100000,0)</f>
        <v/>
      </c>
      <c r="CC205">
        <f>ROUND(IF($A205&lt;=Debts!$M$16,Debts!$X$16,Debts!$Y$16)*100000,0)*1000000+ROUND(Debts!$Y$16*100000,0)</f>
        <v/>
      </c>
      <c r="CD205">
        <f>IF(OR(AH205&lt;=0,Debts!$AC$5=0,$A205&gt;Debts!$M$5),0,MIN(AH205,MAX(0,ROUNDUP(IF(Debts!$X$5=0,(BF204+J205)/(Debts!$M$5-$A205+1),BF204*(Debts!$X$5/12)/(1-(1+Debts!$X$5/12)^(-(Debts!$M$5-$A205+1)))),2)-V205)))</f>
        <v/>
      </c>
      <c r="CE205">
        <f>IF(OR(AI205&lt;=0,Debts!$AC$6=0,$A205&gt;Debts!$M$6),0,MIN(AI205,MAX(0,ROUNDUP(IF(Debts!$X$6=0,(BG204+K205)/(Debts!$M$6-$A205+1),BG204*(Debts!$X$6/12)/(1-(1+Debts!$X$6/12)^(-(Debts!$M$6-$A205+1)))),2)-W205)))</f>
        <v/>
      </c>
      <c r="CF205">
        <f>IF(OR(AJ205&lt;=0,Debts!$AC$7=0,$A205&gt;Debts!$M$7),0,MIN(AJ205,MAX(0,ROUNDUP(IF(Debts!$X$7=0,(BH204+L205)/(Debts!$M$7-$A205+1),BH204*(Debts!$X$7/12)/(1-(1+Debts!$X$7/12)^(-(Debts!$M$7-$A205+1)))),2)-X205)))</f>
        <v/>
      </c>
      <c r="CG205">
        <f>IF(OR(AK205&lt;=0,Debts!$AC$8=0,$A205&gt;Debts!$M$8),0,MIN(AK205,MAX(0,ROUNDUP(IF(Debts!$X$8=0,(BI204+M205)/(Debts!$M$8-$A205+1),BI204*(Debts!$X$8/12)/(1-(1+Debts!$X$8/12)^(-(Debts!$M$8-$A205+1)))),2)-Y205)))</f>
        <v/>
      </c>
      <c r="CH205">
        <f>IF(OR(AL205&lt;=0,Debts!$AC$9=0,$A205&gt;Debts!$M$9),0,MIN(AL205,MAX(0,ROUNDUP(IF(Debts!$X$9=0,(BJ204+N205)/(Debts!$M$9-$A205+1),BJ204*(Debts!$X$9/12)/(1-(1+Debts!$X$9/12)^(-(Debts!$M$9-$A205+1)))),2)-Z205)))</f>
        <v/>
      </c>
      <c r="CI205">
        <f>IF(OR(AM205&lt;=0,Debts!$AC$10=0,$A205&gt;Debts!$M$10),0,MIN(AM205,MAX(0,ROUNDUP(IF(Debts!$X$10=0,(BK204+O205)/(Debts!$M$10-$A205+1),BK204*(Debts!$X$10/12)/(1-(1+Debts!$X$10/12)^(-(Debts!$M$10-$A205+1)))),2)-AA205)))</f>
        <v/>
      </c>
      <c r="CJ205">
        <f>IF(OR(AN205&lt;=0,Debts!$AC$11=0,$A205&gt;Debts!$M$11),0,MIN(AN205,MAX(0,ROUNDUP(IF(Debts!$X$11=0,(BL204+P205)/(Debts!$M$11-$A205+1),BL204*(Debts!$X$11/12)/(1-(1+Debts!$X$11/12)^(-(Debts!$M$11-$A205+1)))),2)-AB205)))</f>
        <v/>
      </c>
      <c r="CK205">
        <f>IF(OR(AO205&lt;=0,Debts!$AC$12=0,$A205&gt;Debts!$M$12),0,MIN(AO205,MAX(0,ROUNDUP(IF(Debts!$X$12=0,(BM204+Q205)/(Debts!$M$12-$A205+1),BM204*(Debts!$X$12/12)/(1-(1+Debts!$X$12/12)^(-(Debts!$M$12-$A205+1)))),2)-AC205)))</f>
        <v/>
      </c>
      <c r="CL205">
        <f>IF(OR(AP205&lt;=0,Debts!$AC$13=0,$A205&gt;Debts!$M$13),0,MIN(AP205,MAX(0,ROUNDUP(IF(Debts!$X$13=0,(BN204+R205)/(Debts!$M$13-$A205+1),BN204*(Debts!$X$13/12)/(1-(1+Debts!$X$13/12)^(-(Debts!$M$13-$A205+1)))),2)-AD205)))</f>
        <v/>
      </c>
      <c r="CM205">
        <f>IF(OR(AQ205&lt;=0,Debts!$AC$14=0,$A205&gt;Debts!$M$14),0,MIN(AQ205,MAX(0,ROUNDUP(IF(Debts!$X$14=0,(BO204+S205)/(Debts!$M$14-$A205+1),BO204*(Debts!$X$14/12)/(1-(1+Debts!$X$14/12)^(-(Debts!$M$14-$A205+1)))),2)-AE205)))</f>
        <v/>
      </c>
      <c r="CN205">
        <f>IF(OR(AR205&lt;=0,Debts!$AC$15=0,$A205&gt;Debts!$M$15),0,MIN(AR205,MAX(0,ROUNDUP(IF(Debts!$X$15=0,(BP204+T205)/(Debts!$M$15-$A205+1),BP204*(Debts!$X$15/12)/(1-(1+Debts!$X$15/12)^(-(Debts!$M$15-$A205+1)))),2)-AF205)))</f>
        <v/>
      </c>
      <c r="CO205">
        <f>IF(OR(AS205&lt;=0,Debts!$AC$16=0,$A205&gt;Debts!$M$16),0,MIN(AS205,MAX(0,ROUNDUP(IF(Debts!$X$16=0,(BQ204+U205)/(Debts!$M$16-$A205+1),BQ204*(Debts!$X$16/12)/(1-(1+Debts!$X$16/12)^(-(Debts!$M$16-$A205+1)))),2)-AG205)))</f>
        <v/>
      </c>
      <c r="CP205">
        <f>IF(CD205&lt;=0,0,ROUND(MIN(CD205,MAX(0,$F205-SUMPRODUCT(($AT$3:$BE$3&lt;AT$3)*$CD205:$CO205))),2))</f>
        <v/>
      </c>
      <c r="CQ205">
        <f>IF(CE205&lt;=0,0,ROUND(MIN(CE205,MAX(0,$F205-SUMPRODUCT(($AT$3:$BE$3&lt;AU$3)*$CD205:$CO205))),2))</f>
        <v/>
      </c>
      <c r="CR205">
        <f>IF(CF205&lt;=0,0,ROUND(MIN(CF205,MAX(0,$F205-SUMPRODUCT(($AT$3:$BE$3&lt;AV$3)*$CD205:$CO205))),2))</f>
        <v/>
      </c>
      <c r="CS205">
        <f>IF(CG205&lt;=0,0,ROUND(MIN(CG205,MAX(0,$F205-SUMPRODUCT(($AT$3:$BE$3&lt;AW$3)*$CD205:$CO205))),2))</f>
        <v/>
      </c>
      <c r="CT205">
        <f>IF(CH205&lt;=0,0,ROUND(MIN(CH205,MAX(0,$F205-SUMPRODUCT(($AT$3:$BE$3&lt;AX$3)*$CD205:$CO205))),2))</f>
        <v/>
      </c>
      <c r="CU205">
        <f>IF(CI205&lt;=0,0,ROUND(MIN(CI205,MAX(0,$F205-SUMPRODUCT(($AT$3:$BE$3&lt;AY$3)*$CD205:$CO205))),2))</f>
        <v/>
      </c>
      <c r="CV205">
        <f>IF(CJ205&lt;=0,0,ROUND(MIN(CJ205,MAX(0,$F205-SUMPRODUCT(($AT$3:$BE$3&lt;AZ$3)*$CD205:$CO205))),2))</f>
        <v/>
      </c>
      <c r="CW205">
        <f>IF(CK205&lt;=0,0,ROUND(MIN(CK205,MAX(0,$F205-SUMPRODUCT(($AT$3:$BE$3&lt;BA$3)*$CD205:$CO205))),2))</f>
        <v/>
      </c>
      <c r="CX205">
        <f>IF(CL205&lt;=0,0,ROUND(MIN(CL205,MAX(0,$F205-SUMPRODUCT(($AT$3:$BE$3&lt;BB$3)*$CD205:$CO205))),2))</f>
        <v/>
      </c>
      <c r="CY205">
        <f>IF(CM205&lt;=0,0,ROUND(MIN(CM205,MAX(0,$F205-SUMPRODUCT(($AT$3:$BE$3&lt;BC$3)*$CD205:$CO205))),2))</f>
        <v/>
      </c>
      <c r="CZ205">
        <f>IF(CN205&lt;=0,0,ROUND(MIN(CN205,MAX(0,$F205-SUMPRODUCT(($AT$3:$BE$3&lt;BD$3)*$CD205:$CO205))),2))</f>
        <v/>
      </c>
      <c r="DA205">
        <f>IF(CO205&lt;=0,0,ROUND(MIN(CO205,MAX(0,$F205-SUMPRODUCT(($AT$3:$BE$3&lt;BE$3)*$CD205:$CO205))),2))</f>
        <v/>
      </c>
      <c r="DB205">
        <f>ROUND(AH205-CP205,2)</f>
        <v/>
      </c>
      <c r="DC205">
        <f>ROUND(AI205-CQ205,2)</f>
        <v/>
      </c>
      <c r="DD205">
        <f>ROUND(AJ205-CR205,2)</f>
        <v/>
      </c>
      <c r="DE205">
        <f>ROUND(AK205-CS205,2)</f>
        <v/>
      </c>
      <c r="DF205">
        <f>ROUND(AL205-CT205,2)</f>
        <v/>
      </c>
      <c r="DG205">
        <f>ROUND(AM205-CU205,2)</f>
        <v/>
      </c>
      <c r="DH205">
        <f>ROUND(AN205-CV205,2)</f>
        <v/>
      </c>
      <c r="DI205">
        <f>ROUND(AO205-CW205,2)</f>
        <v/>
      </c>
      <c r="DJ205">
        <f>ROUND(AP205-CX205,2)</f>
        <v/>
      </c>
      <c r="DK205">
        <f>ROUND(AQ205-CY205,2)</f>
        <v/>
      </c>
      <c r="DL205">
        <f>ROUND(AR205-CZ205,2)</f>
        <v/>
      </c>
      <c r="DM205">
        <f>ROUND(AS205-DA205,2)</f>
        <v/>
      </c>
      <c r="DN205">
        <f>MAX(0,ROUND($F205-SUM(CP205:DA205),2))</f>
        <v/>
      </c>
    </row>
    <row r="206">
      <c r="A206" t="n">
        <v>201</v>
      </c>
      <c r="B206" s="29">
        <f>Months!B206</f>
        <v/>
      </c>
      <c r="C206">
        <f>Months!C206</f>
        <v/>
      </c>
      <c r="D206">
        <f>Months!D206</f>
        <v/>
      </c>
      <c r="E206">
        <f>SUM(V206:AG206)</f>
        <v/>
      </c>
      <c r="F206">
        <f>MAX(0,ROUND(C206+D206-E206,2))</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f>IF(AH206&lt;=0,0,ROUND(CP206+MIN(DB206,MAX(0,$DN206-SUMPRODUCT((($BR206:$CC206&gt;BR206)+($BR206:$CC206=BR206)*($AT$2:$BE$2&lt;AT$2))*$DB206:$DM206))),2))</f>
        <v/>
      </c>
      <c r="AU206">
        <f>IF(AI206&lt;=0,0,ROUND(CQ206+MIN(DC206,MAX(0,$DN206-SUMPRODUCT((($BR206:$CC206&gt;BS206)+($BR206:$CC206=BS206)*($AT$2:$BE$2&lt;AU$2))*$DB206:$DM206))),2))</f>
        <v/>
      </c>
      <c r="AV206">
        <f>IF(AJ206&lt;=0,0,ROUND(CR206+MIN(DD206,MAX(0,$DN206-SUMPRODUCT((($BR206:$CC206&gt;BT206)+($BR206:$CC206=BT206)*($AT$2:$BE$2&lt;AV$2))*$DB206:$DM206))),2))</f>
        <v/>
      </c>
      <c r="AW206">
        <f>IF(AK206&lt;=0,0,ROUND(CS206+MIN(DE206,MAX(0,$DN206-SUMPRODUCT((($BR206:$CC206&gt;BU206)+($BR206:$CC206=BU206)*($AT$2:$BE$2&lt;AW$2))*$DB206:$DM206))),2))</f>
        <v/>
      </c>
      <c r="AX206">
        <f>IF(AL206&lt;=0,0,ROUND(CT206+MIN(DF206,MAX(0,$DN206-SUMPRODUCT((($BR206:$CC206&gt;BV206)+($BR206:$CC206=BV206)*($AT$2:$BE$2&lt;AX$2))*$DB206:$DM206))),2))</f>
        <v/>
      </c>
      <c r="AY206">
        <f>IF(AM206&lt;=0,0,ROUND(CU206+MIN(DG206,MAX(0,$DN206-SUMPRODUCT((($BR206:$CC206&gt;BW206)+($BR206:$CC206=BW206)*($AT$2:$BE$2&lt;AY$2))*$DB206:$DM206))),2))</f>
        <v/>
      </c>
      <c r="AZ206">
        <f>IF(AN206&lt;=0,0,ROUND(CV206+MIN(DH206,MAX(0,$DN206-SUMPRODUCT((($BR206:$CC206&gt;BX206)+($BR206:$CC206=BX206)*($AT$2:$BE$2&lt;AZ$2))*$DB206:$DM206))),2))</f>
        <v/>
      </c>
      <c r="BA206">
        <f>IF(AO206&lt;=0,0,ROUND(CW206+MIN(DI206,MAX(0,$DN206-SUMPRODUCT((($BR206:$CC206&gt;BY206)+($BR206:$CC206=BY206)*($AT$2:$BE$2&lt;BA$2))*$DB206:$DM206))),2))</f>
        <v/>
      </c>
      <c r="BB206">
        <f>IF(AP206&lt;=0,0,ROUND(CX206+MIN(DJ206,MAX(0,$DN206-SUMPRODUCT((($BR206:$CC206&gt;BZ206)+($BR206:$CC206=BZ206)*($AT$2:$BE$2&lt;BB$2))*$DB206:$DM206))),2))</f>
        <v/>
      </c>
      <c r="BC206">
        <f>IF(AQ206&lt;=0,0,ROUND(CY206+MIN(DK206,MAX(0,$DN206-SUMPRODUCT((($BR206:$CC206&gt;CA206)+($BR206:$CC206=CA206)*($AT$2:$BE$2&lt;BC$2))*$DB206:$DM206))),2))</f>
        <v/>
      </c>
      <c r="BD206">
        <f>IF(AR206&lt;=0,0,ROUND(CZ206+MIN(DL206,MAX(0,$DN206-SUMPRODUCT((($BR206:$CC206&gt;CB206)+($BR206:$CC206=CB206)*($AT$2:$BE$2&lt;BD$2))*$DB206:$DM206))),2))</f>
        <v/>
      </c>
      <c r="BE206">
        <f>IF(AS206&lt;=0,0,ROUND(DA206+MIN(DM206,MAX(0,$DN206-SUMPRODUCT((($BR206:$CC206&gt;CC206)+($BR206:$CC206=CC206)*($AT$2:$BE$2&lt;BE$2))*$DB206:$DM206))),2))</f>
        <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c r="BR206">
        <f>ROUND(IF($A206&lt;=Debts!$M$5,Debts!$X$5,Debts!$Y$5)*100000,0)*1000000+ROUND(Debts!$Y$5*100000,0)</f>
        <v/>
      </c>
      <c r="BS206">
        <f>ROUND(IF($A206&lt;=Debts!$M$6,Debts!$X$6,Debts!$Y$6)*100000,0)*1000000+ROUND(Debts!$Y$6*100000,0)</f>
        <v/>
      </c>
      <c r="BT206">
        <f>ROUND(IF($A206&lt;=Debts!$M$7,Debts!$X$7,Debts!$Y$7)*100000,0)*1000000+ROUND(Debts!$Y$7*100000,0)</f>
        <v/>
      </c>
      <c r="BU206">
        <f>ROUND(IF($A206&lt;=Debts!$M$8,Debts!$X$8,Debts!$Y$8)*100000,0)*1000000+ROUND(Debts!$Y$8*100000,0)</f>
        <v/>
      </c>
      <c r="BV206">
        <f>ROUND(IF($A206&lt;=Debts!$M$9,Debts!$X$9,Debts!$Y$9)*100000,0)*1000000+ROUND(Debts!$Y$9*100000,0)</f>
        <v/>
      </c>
      <c r="BW206">
        <f>ROUND(IF($A206&lt;=Debts!$M$10,Debts!$X$10,Debts!$Y$10)*100000,0)*1000000+ROUND(Debts!$Y$10*100000,0)</f>
        <v/>
      </c>
      <c r="BX206">
        <f>ROUND(IF($A206&lt;=Debts!$M$11,Debts!$X$11,Debts!$Y$11)*100000,0)*1000000+ROUND(Debts!$Y$11*100000,0)</f>
        <v/>
      </c>
      <c r="BY206">
        <f>ROUND(IF($A206&lt;=Debts!$M$12,Debts!$X$12,Debts!$Y$12)*100000,0)*1000000+ROUND(Debts!$Y$12*100000,0)</f>
        <v/>
      </c>
      <c r="BZ206">
        <f>ROUND(IF($A206&lt;=Debts!$M$13,Debts!$X$13,Debts!$Y$13)*100000,0)*1000000+ROUND(Debts!$Y$13*100000,0)</f>
        <v/>
      </c>
      <c r="CA206">
        <f>ROUND(IF($A206&lt;=Debts!$M$14,Debts!$X$14,Debts!$Y$14)*100000,0)*1000000+ROUND(Debts!$Y$14*100000,0)</f>
        <v/>
      </c>
      <c r="CB206">
        <f>ROUND(IF($A206&lt;=Debts!$M$15,Debts!$X$15,Debts!$Y$15)*100000,0)*1000000+ROUND(Debts!$Y$15*100000,0)</f>
        <v/>
      </c>
      <c r="CC206">
        <f>ROUND(IF($A206&lt;=Debts!$M$16,Debts!$X$16,Debts!$Y$16)*100000,0)*1000000+ROUND(Debts!$Y$16*100000,0)</f>
        <v/>
      </c>
      <c r="CD206">
        <f>IF(OR(AH206&lt;=0,Debts!$AC$5=0,$A206&gt;Debts!$M$5),0,MIN(AH206,MAX(0,ROUNDUP(IF(Debts!$X$5=0,(BF205+J206)/(Debts!$M$5-$A206+1),BF205*(Debts!$X$5/12)/(1-(1+Debts!$X$5/12)^(-(Debts!$M$5-$A206+1)))),2)-V206)))</f>
        <v/>
      </c>
      <c r="CE206">
        <f>IF(OR(AI206&lt;=0,Debts!$AC$6=0,$A206&gt;Debts!$M$6),0,MIN(AI206,MAX(0,ROUNDUP(IF(Debts!$X$6=0,(BG205+K206)/(Debts!$M$6-$A206+1),BG205*(Debts!$X$6/12)/(1-(1+Debts!$X$6/12)^(-(Debts!$M$6-$A206+1)))),2)-W206)))</f>
        <v/>
      </c>
      <c r="CF206">
        <f>IF(OR(AJ206&lt;=0,Debts!$AC$7=0,$A206&gt;Debts!$M$7),0,MIN(AJ206,MAX(0,ROUNDUP(IF(Debts!$X$7=0,(BH205+L206)/(Debts!$M$7-$A206+1),BH205*(Debts!$X$7/12)/(1-(1+Debts!$X$7/12)^(-(Debts!$M$7-$A206+1)))),2)-X206)))</f>
        <v/>
      </c>
      <c r="CG206">
        <f>IF(OR(AK206&lt;=0,Debts!$AC$8=0,$A206&gt;Debts!$M$8),0,MIN(AK206,MAX(0,ROUNDUP(IF(Debts!$X$8=0,(BI205+M206)/(Debts!$M$8-$A206+1),BI205*(Debts!$X$8/12)/(1-(1+Debts!$X$8/12)^(-(Debts!$M$8-$A206+1)))),2)-Y206)))</f>
        <v/>
      </c>
      <c r="CH206">
        <f>IF(OR(AL206&lt;=0,Debts!$AC$9=0,$A206&gt;Debts!$M$9),0,MIN(AL206,MAX(0,ROUNDUP(IF(Debts!$X$9=0,(BJ205+N206)/(Debts!$M$9-$A206+1),BJ205*(Debts!$X$9/12)/(1-(1+Debts!$X$9/12)^(-(Debts!$M$9-$A206+1)))),2)-Z206)))</f>
        <v/>
      </c>
      <c r="CI206">
        <f>IF(OR(AM206&lt;=0,Debts!$AC$10=0,$A206&gt;Debts!$M$10),0,MIN(AM206,MAX(0,ROUNDUP(IF(Debts!$X$10=0,(BK205+O206)/(Debts!$M$10-$A206+1),BK205*(Debts!$X$10/12)/(1-(1+Debts!$X$10/12)^(-(Debts!$M$10-$A206+1)))),2)-AA206)))</f>
        <v/>
      </c>
      <c r="CJ206">
        <f>IF(OR(AN206&lt;=0,Debts!$AC$11=0,$A206&gt;Debts!$M$11),0,MIN(AN206,MAX(0,ROUNDUP(IF(Debts!$X$11=0,(BL205+P206)/(Debts!$M$11-$A206+1),BL205*(Debts!$X$11/12)/(1-(1+Debts!$X$11/12)^(-(Debts!$M$11-$A206+1)))),2)-AB206)))</f>
        <v/>
      </c>
      <c r="CK206">
        <f>IF(OR(AO206&lt;=0,Debts!$AC$12=0,$A206&gt;Debts!$M$12),0,MIN(AO206,MAX(0,ROUNDUP(IF(Debts!$X$12=0,(BM205+Q206)/(Debts!$M$12-$A206+1),BM205*(Debts!$X$12/12)/(1-(1+Debts!$X$12/12)^(-(Debts!$M$12-$A206+1)))),2)-AC206)))</f>
        <v/>
      </c>
      <c r="CL206">
        <f>IF(OR(AP206&lt;=0,Debts!$AC$13=0,$A206&gt;Debts!$M$13),0,MIN(AP206,MAX(0,ROUNDUP(IF(Debts!$X$13=0,(BN205+R206)/(Debts!$M$13-$A206+1),BN205*(Debts!$X$13/12)/(1-(1+Debts!$X$13/12)^(-(Debts!$M$13-$A206+1)))),2)-AD206)))</f>
        <v/>
      </c>
      <c r="CM206">
        <f>IF(OR(AQ206&lt;=0,Debts!$AC$14=0,$A206&gt;Debts!$M$14),0,MIN(AQ206,MAX(0,ROUNDUP(IF(Debts!$X$14=0,(BO205+S206)/(Debts!$M$14-$A206+1),BO205*(Debts!$X$14/12)/(1-(1+Debts!$X$14/12)^(-(Debts!$M$14-$A206+1)))),2)-AE206)))</f>
        <v/>
      </c>
      <c r="CN206">
        <f>IF(OR(AR206&lt;=0,Debts!$AC$15=0,$A206&gt;Debts!$M$15),0,MIN(AR206,MAX(0,ROUNDUP(IF(Debts!$X$15=0,(BP205+T206)/(Debts!$M$15-$A206+1),BP205*(Debts!$X$15/12)/(1-(1+Debts!$X$15/12)^(-(Debts!$M$15-$A206+1)))),2)-AF206)))</f>
        <v/>
      </c>
      <c r="CO206">
        <f>IF(OR(AS206&lt;=0,Debts!$AC$16=0,$A206&gt;Debts!$M$16),0,MIN(AS206,MAX(0,ROUNDUP(IF(Debts!$X$16=0,(BQ205+U206)/(Debts!$M$16-$A206+1),BQ205*(Debts!$X$16/12)/(1-(1+Debts!$X$16/12)^(-(Debts!$M$16-$A206+1)))),2)-AG206)))</f>
        <v/>
      </c>
      <c r="CP206">
        <f>IF(CD206&lt;=0,0,ROUND(MIN(CD206,MAX(0,$F206-SUMPRODUCT(($AT$3:$BE$3&lt;AT$3)*$CD206:$CO206))),2))</f>
        <v/>
      </c>
      <c r="CQ206">
        <f>IF(CE206&lt;=0,0,ROUND(MIN(CE206,MAX(0,$F206-SUMPRODUCT(($AT$3:$BE$3&lt;AU$3)*$CD206:$CO206))),2))</f>
        <v/>
      </c>
      <c r="CR206">
        <f>IF(CF206&lt;=0,0,ROUND(MIN(CF206,MAX(0,$F206-SUMPRODUCT(($AT$3:$BE$3&lt;AV$3)*$CD206:$CO206))),2))</f>
        <v/>
      </c>
      <c r="CS206">
        <f>IF(CG206&lt;=0,0,ROUND(MIN(CG206,MAX(0,$F206-SUMPRODUCT(($AT$3:$BE$3&lt;AW$3)*$CD206:$CO206))),2))</f>
        <v/>
      </c>
      <c r="CT206">
        <f>IF(CH206&lt;=0,0,ROUND(MIN(CH206,MAX(0,$F206-SUMPRODUCT(($AT$3:$BE$3&lt;AX$3)*$CD206:$CO206))),2))</f>
        <v/>
      </c>
      <c r="CU206">
        <f>IF(CI206&lt;=0,0,ROUND(MIN(CI206,MAX(0,$F206-SUMPRODUCT(($AT$3:$BE$3&lt;AY$3)*$CD206:$CO206))),2))</f>
        <v/>
      </c>
      <c r="CV206">
        <f>IF(CJ206&lt;=0,0,ROUND(MIN(CJ206,MAX(0,$F206-SUMPRODUCT(($AT$3:$BE$3&lt;AZ$3)*$CD206:$CO206))),2))</f>
        <v/>
      </c>
      <c r="CW206">
        <f>IF(CK206&lt;=0,0,ROUND(MIN(CK206,MAX(0,$F206-SUMPRODUCT(($AT$3:$BE$3&lt;BA$3)*$CD206:$CO206))),2))</f>
        <v/>
      </c>
      <c r="CX206">
        <f>IF(CL206&lt;=0,0,ROUND(MIN(CL206,MAX(0,$F206-SUMPRODUCT(($AT$3:$BE$3&lt;BB$3)*$CD206:$CO206))),2))</f>
        <v/>
      </c>
      <c r="CY206">
        <f>IF(CM206&lt;=0,0,ROUND(MIN(CM206,MAX(0,$F206-SUMPRODUCT(($AT$3:$BE$3&lt;BC$3)*$CD206:$CO206))),2))</f>
        <v/>
      </c>
      <c r="CZ206">
        <f>IF(CN206&lt;=0,0,ROUND(MIN(CN206,MAX(0,$F206-SUMPRODUCT(($AT$3:$BE$3&lt;BD$3)*$CD206:$CO206))),2))</f>
        <v/>
      </c>
      <c r="DA206">
        <f>IF(CO206&lt;=0,0,ROUND(MIN(CO206,MAX(0,$F206-SUMPRODUCT(($AT$3:$BE$3&lt;BE$3)*$CD206:$CO206))),2))</f>
        <v/>
      </c>
      <c r="DB206">
        <f>ROUND(AH206-CP206,2)</f>
        <v/>
      </c>
      <c r="DC206">
        <f>ROUND(AI206-CQ206,2)</f>
        <v/>
      </c>
      <c r="DD206">
        <f>ROUND(AJ206-CR206,2)</f>
        <v/>
      </c>
      <c r="DE206">
        <f>ROUND(AK206-CS206,2)</f>
        <v/>
      </c>
      <c r="DF206">
        <f>ROUND(AL206-CT206,2)</f>
        <v/>
      </c>
      <c r="DG206">
        <f>ROUND(AM206-CU206,2)</f>
        <v/>
      </c>
      <c r="DH206">
        <f>ROUND(AN206-CV206,2)</f>
        <v/>
      </c>
      <c r="DI206">
        <f>ROUND(AO206-CW206,2)</f>
        <v/>
      </c>
      <c r="DJ206">
        <f>ROUND(AP206-CX206,2)</f>
        <v/>
      </c>
      <c r="DK206">
        <f>ROUND(AQ206-CY206,2)</f>
        <v/>
      </c>
      <c r="DL206">
        <f>ROUND(AR206-CZ206,2)</f>
        <v/>
      </c>
      <c r="DM206">
        <f>ROUND(AS206-DA206,2)</f>
        <v/>
      </c>
      <c r="DN206">
        <f>MAX(0,ROUND($F206-SUM(CP206:DA206),2))</f>
        <v/>
      </c>
    </row>
    <row r="207">
      <c r="A207" t="n">
        <v>202</v>
      </c>
      <c r="B207" s="29">
        <f>Months!B207</f>
        <v/>
      </c>
      <c r="C207">
        <f>Months!C207</f>
        <v/>
      </c>
      <c r="D207">
        <f>Months!D207</f>
        <v/>
      </c>
      <c r="E207">
        <f>SUM(V207:AG207)</f>
        <v/>
      </c>
      <c r="F207">
        <f>MAX(0,ROUND(C207+D207-E207,2))</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f>IF(AH207&lt;=0,0,ROUND(CP207+MIN(DB207,MAX(0,$DN207-SUMPRODUCT((($BR207:$CC207&gt;BR207)+($BR207:$CC207=BR207)*($AT$2:$BE$2&lt;AT$2))*$DB207:$DM207))),2))</f>
        <v/>
      </c>
      <c r="AU207">
        <f>IF(AI207&lt;=0,0,ROUND(CQ207+MIN(DC207,MAX(0,$DN207-SUMPRODUCT((($BR207:$CC207&gt;BS207)+($BR207:$CC207=BS207)*($AT$2:$BE$2&lt;AU$2))*$DB207:$DM207))),2))</f>
        <v/>
      </c>
      <c r="AV207">
        <f>IF(AJ207&lt;=0,0,ROUND(CR207+MIN(DD207,MAX(0,$DN207-SUMPRODUCT((($BR207:$CC207&gt;BT207)+($BR207:$CC207=BT207)*($AT$2:$BE$2&lt;AV$2))*$DB207:$DM207))),2))</f>
        <v/>
      </c>
      <c r="AW207">
        <f>IF(AK207&lt;=0,0,ROUND(CS207+MIN(DE207,MAX(0,$DN207-SUMPRODUCT((($BR207:$CC207&gt;BU207)+($BR207:$CC207=BU207)*($AT$2:$BE$2&lt;AW$2))*$DB207:$DM207))),2))</f>
        <v/>
      </c>
      <c r="AX207">
        <f>IF(AL207&lt;=0,0,ROUND(CT207+MIN(DF207,MAX(0,$DN207-SUMPRODUCT((($BR207:$CC207&gt;BV207)+($BR207:$CC207=BV207)*($AT$2:$BE$2&lt;AX$2))*$DB207:$DM207))),2))</f>
        <v/>
      </c>
      <c r="AY207">
        <f>IF(AM207&lt;=0,0,ROUND(CU207+MIN(DG207,MAX(0,$DN207-SUMPRODUCT((($BR207:$CC207&gt;BW207)+($BR207:$CC207=BW207)*($AT$2:$BE$2&lt;AY$2))*$DB207:$DM207))),2))</f>
        <v/>
      </c>
      <c r="AZ207">
        <f>IF(AN207&lt;=0,0,ROUND(CV207+MIN(DH207,MAX(0,$DN207-SUMPRODUCT((($BR207:$CC207&gt;BX207)+($BR207:$CC207=BX207)*($AT$2:$BE$2&lt;AZ$2))*$DB207:$DM207))),2))</f>
        <v/>
      </c>
      <c r="BA207">
        <f>IF(AO207&lt;=0,0,ROUND(CW207+MIN(DI207,MAX(0,$DN207-SUMPRODUCT((($BR207:$CC207&gt;BY207)+($BR207:$CC207=BY207)*($AT$2:$BE$2&lt;BA$2))*$DB207:$DM207))),2))</f>
        <v/>
      </c>
      <c r="BB207">
        <f>IF(AP207&lt;=0,0,ROUND(CX207+MIN(DJ207,MAX(0,$DN207-SUMPRODUCT((($BR207:$CC207&gt;BZ207)+($BR207:$CC207=BZ207)*($AT$2:$BE$2&lt;BB$2))*$DB207:$DM207))),2))</f>
        <v/>
      </c>
      <c r="BC207">
        <f>IF(AQ207&lt;=0,0,ROUND(CY207+MIN(DK207,MAX(0,$DN207-SUMPRODUCT((($BR207:$CC207&gt;CA207)+($BR207:$CC207=CA207)*($AT$2:$BE$2&lt;BC$2))*$DB207:$DM207))),2))</f>
        <v/>
      </c>
      <c r="BD207">
        <f>IF(AR207&lt;=0,0,ROUND(CZ207+MIN(DL207,MAX(0,$DN207-SUMPRODUCT((($BR207:$CC207&gt;CB207)+($BR207:$CC207=CB207)*($AT$2:$BE$2&lt;BD$2))*$DB207:$DM207))),2))</f>
        <v/>
      </c>
      <c r="BE207">
        <f>IF(AS207&lt;=0,0,ROUND(DA207+MIN(DM207,MAX(0,$DN207-SUMPRODUCT((($BR207:$CC207&gt;CC207)+($BR207:$CC207=CC207)*($AT$2:$BE$2&lt;BE$2))*$DB207:$DM207))),2))</f>
        <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c r="BR207">
        <f>ROUND(IF($A207&lt;=Debts!$M$5,Debts!$X$5,Debts!$Y$5)*100000,0)*1000000+ROUND(Debts!$Y$5*100000,0)</f>
        <v/>
      </c>
      <c r="BS207">
        <f>ROUND(IF($A207&lt;=Debts!$M$6,Debts!$X$6,Debts!$Y$6)*100000,0)*1000000+ROUND(Debts!$Y$6*100000,0)</f>
        <v/>
      </c>
      <c r="BT207">
        <f>ROUND(IF($A207&lt;=Debts!$M$7,Debts!$X$7,Debts!$Y$7)*100000,0)*1000000+ROUND(Debts!$Y$7*100000,0)</f>
        <v/>
      </c>
      <c r="BU207">
        <f>ROUND(IF($A207&lt;=Debts!$M$8,Debts!$X$8,Debts!$Y$8)*100000,0)*1000000+ROUND(Debts!$Y$8*100000,0)</f>
        <v/>
      </c>
      <c r="BV207">
        <f>ROUND(IF($A207&lt;=Debts!$M$9,Debts!$X$9,Debts!$Y$9)*100000,0)*1000000+ROUND(Debts!$Y$9*100000,0)</f>
        <v/>
      </c>
      <c r="BW207">
        <f>ROUND(IF($A207&lt;=Debts!$M$10,Debts!$X$10,Debts!$Y$10)*100000,0)*1000000+ROUND(Debts!$Y$10*100000,0)</f>
        <v/>
      </c>
      <c r="BX207">
        <f>ROUND(IF($A207&lt;=Debts!$M$11,Debts!$X$11,Debts!$Y$11)*100000,0)*1000000+ROUND(Debts!$Y$11*100000,0)</f>
        <v/>
      </c>
      <c r="BY207">
        <f>ROUND(IF($A207&lt;=Debts!$M$12,Debts!$X$12,Debts!$Y$12)*100000,0)*1000000+ROUND(Debts!$Y$12*100000,0)</f>
        <v/>
      </c>
      <c r="BZ207">
        <f>ROUND(IF($A207&lt;=Debts!$M$13,Debts!$X$13,Debts!$Y$13)*100000,0)*1000000+ROUND(Debts!$Y$13*100000,0)</f>
        <v/>
      </c>
      <c r="CA207">
        <f>ROUND(IF($A207&lt;=Debts!$M$14,Debts!$X$14,Debts!$Y$14)*100000,0)*1000000+ROUND(Debts!$Y$14*100000,0)</f>
        <v/>
      </c>
      <c r="CB207">
        <f>ROUND(IF($A207&lt;=Debts!$M$15,Debts!$X$15,Debts!$Y$15)*100000,0)*1000000+ROUND(Debts!$Y$15*100000,0)</f>
        <v/>
      </c>
      <c r="CC207">
        <f>ROUND(IF($A207&lt;=Debts!$M$16,Debts!$X$16,Debts!$Y$16)*100000,0)*1000000+ROUND(Debts!$Y$16*100000,0)</f>
        <v/>
      </c>
      <c r="CD207">
        <f>IF(OR(AH207&lt;=0,Debts!$AC$5=0,$A207&gt;Debts!$M$5),0,MIN(AH207,MAX(0,ROUNDUP(IF(Debts!$X$5=0,(BF206+J207)/(Debts!$M$5-$A207+1),BF206*(Debts!$X$5/12)/(1-(1+Debts!$X$5/12)^(-(Debts!$M$5-$A207+1)))),2)-V207)))</f>
        <v/>
      </c>
      <c r="CE207">
        <f>IF(OR(AI207&lt;=0,Debts!$AC$6=0,$A207&gt;Debts!$M$6),0,MIN(AI207,MAX(0,ROUNDUP(IF(Debts!$X$6=0,(BG206+K207)/(Debts!$M$6-$A207+1),BG206*(Debts!$X$6/12)/(1-(1+Debts!$X$6/12)^(-(Debts!$M$6-$A207+1)))),2)-W207)))</f>
        <v/>
      </c>
      <c r="CF207">
        <f>IF(OR(AJ207&lt;=0,Debts!$AC$7=0,$A207&gt;Debts!$M$7),0,MIN(AJ207,MAX(0,ROUNDUP(IF(Debts!$X$7=0,(BH206+L207)/(Debts!$M$7-$A207+1),BH206*(Debts!$X$7/12)/(1-(1+Debts!$X$7/12)^(-(Debts!$M$7-$A207+1)))),2)-X207)))</f>
        <v/>
      </c>
      <c r="CG207">
        <f>IF(OR(AK207&lt;=0,Debts!$AC$8=0,$A207&gt;Debts!$M$8),0,MIN(AK207,MAX(0,ROUNDUP(IF(Debts!$X$8=0,(BI206+M207)/(Debts!$M$8-$A207+1),BI206*(Debts!$X$8/12)/(1-(1+Debts!$X$8/12)^(-(Debts!$M$8-$A207+1)))),2)-Y207)))</f>
        <v/>
      </c>
      <c r="CH207">
        <f>IF(OR(AL207&lt;=0,Debts!$AC$9=0,$A207&gt;Debts!$M$9),0,MIN(AL207,MAX(0,ROUNDUP(IF(Debts!$X$9=0,(BJ206+N207)/(Debts!$M$9-$A207+1),BJ206*(Debts!$X$9/12)/(1-(1+Debts!$X$9/12)^(-(Debts!$M$9-$A207+1)))),2)-Z207)))</f>
        <v/>
      </c>
      <c r="CI207">
        <f>IF(OR(AM207&lt;=0,Debts!$AC$10=0,$A207&gt;Debts!$M$10),0,MIN(AM207,MAX(0,ROUNDUP(IF(Debts!$X$10=0,(BK206+O207)/(Debts!$M$10-$A207+1),BK206*(Debts!$X$10/12)/(1-(1+Debts!$X$10/12)^(-(Debts!$M$10-$A207+1)))),2)-AA207)))</f>
        <v/>
      </c>
      <c r="CJ207">
        <f>IF(OR(AN207&lt;=0,Debts!$AC$11=0,$A207&gt;Debts!$M$11),0,MIN(AN207,MAX(0,ROUNDUP(IF(Debts!$X$11=0,(BL206+P207)/(Debts!$M$11-$A207+1),BL206*(Debts!$X$11/12)/(1-(1+Debts!$X$11/12)^(-(Debts!$M$11-$A207+1)))),2)-AB207)))</f>
        <v/>
      </c>
      <c r="CK207">
        <f>IF(OR(AO207&lt;=0,Debts!$AC$12=0,$A207&gt;Debts!$M$12),0,MIN(AO207,MAX(0,ROUNDUP(IF(Debts!$X$12=0,(BM206+Q207)/(Debts!$M$12-$A207+1),BM206*(Debts!$X$12/12)/(1-(1+Debts!$X$12/12)^(-(Debts!$M$12-$A207+1)))),2)-AC207)))</f>
        <v/>
      </c>
      <c r="CL207">
        <f>IF(OR(AP207&lt;=0,Debts!$AC$13=0,$A207&gt;Debts!$M$13),0,MIN(AP207,MAX(0,ROUNDUP(IF(Debts!$X$13=0,(BN206+R207)/(Debts!$M$13-$A207+1),BN206*(Debts!$X$13/12)/(1-(1+Debts!$X$13/12)^(-(Debts!$M$13-$A207+1)))),2)-AD207)))</f>
        <v/>
      </c>
      <c r="CM207">
        <f>IF(OR(AQ207&lt;=0,Debts!$AC$14=0,$A207&gt;Debts!$M$14),0,MIN(AQ207,MAX(0,ROUNDUP(IF(Debts!$X$14=0,(BO206+S207)/(Debts!$M$14-$A207+1),BO206*(Debts!$X$14/12)/(1-(1+Debts!$X$14/12)^(-(Debts!$M$14-$A207+1)))),2)-AE207)))</f>
        <v/>
      </c>
      <c r="CN207">
        <f>IF(OR(AR207&lt;=0,Debts!$AC$15=0,$A207&gt;Debts!$M$15),0,MIN(AR207,MAX(0,ROUNDUP(IF(Debts!$X$15=0,(BP206+T207)/(Debts!$M$15-$A207+1),BP206*(Debts!$X$15/12)/(1-(1+Debts!$X$15/12)^(-(Debts!$M$15-$A207+1)))),2)-AF207)))</f>
        <v/>
      </c>
      <c r="CO207">
        <f>IF(OR(AS207&lt;=0,Debts!$AC$16=0,$A207&gt;Debts!$M$16),0,MIN(AS207,MAX(0,ROUNDUP(IF(Debts!$X$16=0,(BQ206+U207)/(Debts!$M$16-$A207+1),BQ206*(Debts!$X$16/12)/(1-(1+Debts!$X$16/12)^(-(Debts!$M$16-$A207+1)))),2)-AG207)))</f>
        <v/>
      </c>
      <c r="CP207">
        <f>IF(CD207&lt;=0,0,ROUND(MIN(CD207,MAX(0,$F207-SUMPRODUCT(($AT$3:$BE$3&lt;AT$3)*$CD207:$CO207))),2))</f>
        <v/>
      </c>
      <c r="CQ207">
        <f>IF(CE207&lt;=0,0,ROUND(MIN(CE207,MAX(0,$F207-SUMPRODUCT(($AT$3:$BE$3&lt;AU$3)*$CD207:$CO207))),2))</f>
        <v/>
      </c>
      <c r="CR207">
        <f>IF(CF207&lt;=0,0,ROUND(MIN(CF207,MAX(0,$F207-SUMPRODUCT(($AT$3:$BE$3&lt;AV$3)*$CD207:$CO207))),2))</f>
        <v/>
      </c>
      <c r="CS207">
        <f>IF(CG207&lt;=0,0,ROUND(MIN(CG207,MAX(0,$F207-SUMPRODUCT(($AT$3:$BE$3&lt;AW$3)*$CD207:$CO207))),2))</f>
        <v/>
      </c>
      <c r="CT207">
        <f>IF(CH207&lt;=0,0,ROUND(MIN(CH207,MAX(0,$F207-SUMPRODUCT(($AT$3:$BE$3&lt;AX$3)*$CD207:$CO207))),2))</f>
        <v/>
      </c>
      <c r="CU207">
        <f>IF(CI207&lt;=0,0,ROUND(MIN(CI207,MAX(0,$F207-SUMPRODUCT(($AT$3:$BE$3&lt;AY$3)*$CD207:$CO207))),2))</f>
        <v/>
      </c>
      <c r="CV207">
        <f>IF(CJ207&lt;=0,0,ROUND(MIN(CJ207,MAX(0,$F207-SUMPRODUCT(($AT$3:$BE$3&lt;AZ$3)*$CD207:$CO207))),2))</f>
        <v/>
      </c>
      <c r="CW207">
        <f>IF(CK207&lt;=0,0,ROUND(MIN(CK207,MAX(0,$F207-SUMPRODUCT(($AT$3:$BE$3&lt;BA$3)*$CD207:$CO207))),2))</f>
        <v/>
      </c>
      <c r="CX207">
        <f>IF(CL207&lt;=0,0,ROUND(MIN(CL207,MAX(0,$F207-SUMPRODUCT(($AT$3:$BE$3&lt;BB$3)*$CD207:$CO207))),2))</f>
        <v/>
      </c>
      <c r="CY207">
        <f>IF(CM207&lt;=0,0,ROUND(MIN(CM207,MAX(0,$F207-SUMPRODUCT(($AT$3:$BE$3&lt;BC$3)*$CD207:$CO207))),2))</f>
        <v/>
      </c>
      <c r="CZ207">
        <f>IF(CN207&lt;=0,0,ROUND(MIN(CN207,MAX(0,$F207-SUMPRODUCT(($AT$3:$BE$3&lt;BD$3)*$CD207:$CO207))),2))</f>
        <v/>
      </c>
      <c r="DA207">
        <f>IF(CO207&lt;=0,0,ROUND(MIN(CO207,MAX(0,$F207-SUMPRODUCT(($AT$3:$BE$3&lt;BE$3)*$CD207:$CO207))),2))</f>
        <v/>
      </c>
      <c r="DB207">
        <f>ROUND(AH207-CP207,2)</f>
        <v/>
      </c>
      <c r="DC207">
        <f>ROUND(AI207-CQ207,2)</f>
        <v/>
      </c>
      <c r="DD207">
        <f>ROUND(AJ207-CR207,2)</f>
        <v/>
      </c>
      <c r="DE207">
        <f>ROUND(AK207-CS207,2)</f>
        <v/>
      </c>
      <c r="DF207">
        <f>ROUND(AL207-CT207,2)</f>
        <v/>
      </c>
      <c r="DG207">
        <f>ROUND(AM207-CU207,2)</f>
        <v/>
      </c>
      <c r="DH207">
        <f>ROUND(AN207-CV207,2)</f>
        <v/>
      </c>
      <c r="DI207">
        <f>ROUND(AO207-CW207,2)</f>
        <v/>
      </c>
      <c r="DJ207">
        <f>ROUND(AP207-CX207,2)</f>
        <v/>
      </c>
      <c r="DK207">
        <f>ROUND(AQ207-CY207,2)</f>
        <v/>
      </c>
      <c r="DL207">
        <f>ROUND(AR207-CZ207,2)</f>
        <v/>
      </c>
      <c r="DM207">
        <f>ROUND(AS207-DA207,2)</f>
        <v/>
      </c>
      <c r="DN207">
        <f>MAX(0,ROUND($F207-SUM(CP207:DA207),2))</f>
        <v/>
      </c>
    </row>
    <row r="208">
      <c r="A208" t="n">
        <v>203</v>
      </c>
      <c r="B208" s="29">
        <f>Months!B208</f>
        <v/>
      </c>
      <c r="C208">
        <f>Months!C208</f>
        <v/>
      </c>
      <c r="D208">
        <f>Months!D208</f>
        <v/>
      </c>
      <c r="E208">
        <f>SUM(V208:AG208)</f>
        <v/>
      </c>
      <c r="F208">
        <f>MAX(0,ROUND(C208+D208-E208,2))</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f>IF(AH208&lt;=0,0,ROUND(CP208+MIN(DB208,MAX(0,$DN208-SUMPRODUCT((($BR208:$CC208&gt;BR208)+($BR208:$CC208=BR208)*($AT$2:$BE$2&lt;AT$2))*$DB208:$DM208))),2))</f>
        <v/>
      </c>
      <c r="AU208">
        <f>IF(AI208&lt;=0,0,ROUND(CQ208+MIN(DC208,MAX(0,$DN208-SUMPRODUCT((($BR208:$CC208&gt;BS208)+($BR208:$CC208=BS208)*($AT$2:$BE$2&lt;AU$2))*$DB208:$DM208))),2))</f>
        <v/>
      </c>
      <c r="AV208">
        <f>IF(AJ208&lt;=0,0,ROUND(CR208+MIN(DD208,MAX(0,$DN208-SUMPRODUCT((($BR208:$CC208&gt;BT208)+($BR208:$CC208=BT208)*($AT$2:$BE$2&lt;AV$2))*$DB208:$DM208))),2))</f>
        <v/>
      </c>
      <c r="AW208">
        <f>IF(AK208&lt;=0,0,ROUND(CS208+MIN(DE208,MAX(0,$DN208-SUMPRODUCT((($BR208:$CC208&gt;BU208)+($BR208:$CC208=BU208)*($AT$2:$BE$2&lt;AW$2))*$DB208:$DM208))),2))</f>
        <v/>
      </c>
      <c r="AX208">
        <f>IF(AL208&lt;=0,0,ROUND(CT208+MIN(DF208,MAX(0,$DN208-SUMPRODUCT((($BR208:$CC208&gt;BV208)+($BR208:$CC208=BV208)*($AT$2:$BE$2&lt;AX$2))*$DB208:$DM208))),2))</f>
        <v/>
      </c>
      <c r="AY208">
        <f>IF(AM208&lt;=0,0,ROUND(CU208+MIN(DG208,MAX(0,$DN208-SUMPRODUCT((($BR208:$CC208&gt;BW208)+($BR208:$CC208=BW208)*($AT$2:$BE$2&lt;AY$2))*$DB208:$DM208))),2))</f>
        <v/>
      </c>
      <c r="AZ208">
        <f>IF(AN208&lt;=0,0,ROUND(CV208+MIN(DH208,MAX(0,$DN208-SUMPRODUCT((($BR208:$CC208&gt;BX208)+($BR208:$CC208=BX208)*($AT$2:$BE$2&lt;AZ$2))*$DB208:$DM208))),2))</f>
        <v/>
      </c>
      <c r="BA208">
        <f>IF(AO208&lt;=0,0,ROUND(CW208+MIN(DI208,MAX(0,$DN208-SUMPRODUCT((($BR208:$CC208&gt;BY208)+($BR208:$CC208=BY208)*($AT$2:$BE$2&lt;BA$2))*$DB208:$DM208))),2))</f>
        <v/>
      </c>
      <c r="BB208">
        <f>IF(AP208&lt;=0,0,ROUND(CX208+MIN(DJ208,MAX(0,$DN208-SUMPRODUCT((($BR208:$CC208&gt;BZ208)+($BR208:$CC208=BZ208)*($AT$2:$BE$2&lt;BB$2))*$DB208:$DM208))),2))</f>
        <v/>
      </c>
      <c r="BC208">
        <f>IF(AQ208&lt;=0,0,ROUND(CY208+MIN(DK208,MAX(0,$DN208-SUMPRODUCT((($BR208:$CC208&gt;CA208)+($BR208:$CC208=CA208)*($AT$2:$BE$2&lt;BC$2))*$DB208:$DM208))),2))</f>
        <v/>
      </c>
      <c r="BD208">
        <f>IF(AR208&lt;=0,0,ROUND(CZ208+MIN(DL208,MAX(0,$DN208-SUMPRODUCT((($BR208:$CC208&gt;CB208)+($BR208:$CC208=CB208)*($AT$2:$BE$2&lt;BD$2))*$DB208:$DM208))),2))</f>
        <v/>
      </c>
      <c r="BE208">
        <f>IF(AS208&lt;=0,0,ROUND(DA208+MIN(DM208,MAX(0,$DN208-SUMPRODUCT((($BR208:$CC208&gt;CC208)+($BR208:$CC208=CC208)*($AT$2:$BE$2&lt;BE$2))*$DB208:$DM208))),2))</f>
        <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c r="BR208">
        <f>ROUND(IF($A208&lt;=Debts!$M$5,Debts!$X$5,Debts!$Y$5)*100000,0)*1000000+ROUND(Debts!$Y$5*100000,0)</f>
        <v/>
      </c>
      <c r="BS208">
        <f>ROUND(IF($A208&lt;=Debts!$M$6,Debts!$X$6,Debts!$Y$6)*100000,0)*1000000+ROUND(Debts!$Y$6*100000,0)</f>
        <v/>
      </c>
      <c r="BT208">
        <f>ROUND(IF($A208&lt;=Debts!$M$7,Debts!$X$7,Debts!$Y$7)*100000,0)*1000000+ROUND(Debts!$Y$7*100000,0)</f>
        <v/>
      </c>
      <c r="BU208">
        <f>ROUND(IF($A208&lt;=Debts!$M$8,Debts!$X$8,Debts!$Y$8)*100000,0)*1000000+ROUND(Debts!$Y$8*100000,0)</f>
        <v/>
      </c>
      <c r="BV208">
        <f>ROUND(IF($A208&lt;=Debts!$M$9,Debts!$X$9,Debts!$Y$9)*100000,0)*1000000+ROUND(Debts!$Y$9*100000,0)</f>
        <v/>
      </c>
      <c r="BW208">
        <f>ROUND(IF($A208&lt;=Debts!$M$10,Debts!$X$10,Debts!$Y$10)*100000,0)*1000000+ROUND(Debts!$Y$10*100000,0)</f>
        <v/>
      </c>
      <c r="BX208">
        <f>ROUND(IF($A208&lt;=Debts!$M$11,Debts!$X$11,Debts!$Y$11)*100000,0)*1000000+ROUND(Debts!$Y$11*100000,0)</f>
        <v/>
      </c>
      <c r="BY208">
        <f>ROUND(IF($A208&lt;=Debts!$M$12,Debts!$X$12,Debts!$Y$12)*100000,0)*1000000+ROUND(Debts!$Y$12*100000,0)</f>
        <v/>
      </c>
      <c r="BZ208">
        <f>ROUND(IF($A208&lt;=Debts!$M$13,Debts!$X$13,Debts!$Y$13)*100000,0)*1000000+ROUND(Debts!$Y$13*100000,0)</f>
        <v/>
      </c>
      <c r="CA208">
        <f>ROUND(IF($A208&lt;=Debts!$M$14,Debts!$X$14,Debts!$Y$14)*100000,0)*1000000+ROUND(Debts!$Y$14*100000,0)</f>
        <v/>
      </c>
      <c r="CB208">
        <f>ROUND(IF($A208&lt;=Debts!$M$15,Debts!$X$15,Debts!$Y$15)*100000,0)*1000000+ROUND(Debts!$Y$15*100000,0)</f>
        <v/>
      </c>
      <c r="CC208">
        <f>ROUND(IF($A208&lt;=Debts!$M$16,Debts!$X$16,Debts!$Y$16)*100000,0)*1000000+ROUND(Debts!$Y$16*100000,0)</f>
        <v/>
      </c>
      <c r="CD208">
        <f>IF(OR(AH208&lt;=0,Debts!$AC$5=0,$A208&gt;Debts!$M$5),0,MIN(AH208,MAX(0,ROUNDUP(IF(Debts!$X$5=0,(BF207+J208)/(Debts!$M$5-$A208+1),BF207*(Debts!$X$5/12)/(1-(1+Debts!$X$5/12)^(-(Debts!$M$5-$A208+1)))),2)-V208)))</f>
        <v/>
      </c>
      <c r="CE208">
        <f>IF(OR(AI208&lt;=0,Debts!$AC$6=0,$A208&gt;Debts!$M$6),0,MIN(AI208,MAX(0,ROUNDUP(IF(Debts!$X$6=0,(BG207+K208)/(Debts!$M$6-$A208+1),BG207*(Debts!$X$6/12)/(1-(1+Debts!$X$6/12)^(-(Debts!$M$6-$A208+1)))),2)-W208)))</f>
        <v/>
      </c>
      <c r="CF208">
        <f>IF(OR(AJ208&lt;=0,Debts!$AC$7=0,$A208&gt;Debts!$M$7),0,MIN(AJ208,MAX(0,ROUNDUP(IF(Debts!$X$7=0,(BH207+L208)/(Debts!$M$7-$A208+1),BH207*(Debts!$X$7/12)/(1-(1+Debts!$X$7/12)^(-(Debts!$M$7-$A208+1)))),2)-X208)))</f>
        <v/>
      </c>
      <c r="CG208">
        <f>IF(OR(AK208&lt;=0,Debts!$AC$8=0,$A208&gt;Debts!$M$8),0,MIN(AK208,MAX(0,ROUNDUP(IF(Debts!$X$8=0,(BI207+M208)/(Debts!$M$8-$A208+1),BI207*(Debts!$X$8/12)/(1-(1+Debts!$X$8/12)^(-(Debts!$M$8-$A208+1)))),2)-Y208)))</f>
        <v/>
      </c>
      <c r="CH208">
        <f>IF(OR(AL208&lt;=0,Debts!$AC$9=0,$A208&gt;Debts!$M$9),0,MIN(AL208,MAX(0,ROUNDUP(IF(Debts!$X$9=0,(BJ207+N208)/(Debts!$M$9-$A208+1),BJ207*(Debts!$X$9/12)/(1-(1+Debts!$X$9/12)^(-(Debts!$M$9-$A208+1)))),2)-Z208)))</f>
        <v/>
      </c>
      <c r="CI208">
        <f>IF(OR(AM208&lt;=0,Debts!$AC$10=0,$A208&gt;Debts!$M$10),0,MIN(AM208,MAX(0,ROUNDUP(IF(Debts!$X$10=0,(BK207+O208)/(Debts!$M$10-$A208+1),BK207*(Debts!$X$10/12)/(1-(1+Debts!$X$10/12)^(-(Debts!$M$10-$A208+1)))),2)-AA208)))</f>
        <v/>
      </c>
      <c r="CJ208">
        <f>IF(OR(AN208&lt;=0,Debts!$AC$11=0,$A208&gt;Debts!$M$11),0,MIN(AN208,MAX(0,ROUNDUP(IF(Debts!$X$11=0,(BL207+P208)/(Debts!$M$11-$A208+1),BL207*(Debts!$X$11/12)/(1-(1+Debts!$X$11/12)^(-(Debts!$M$11-$A208+1)))),2)-AB208)))</f>
        <v/>
      </c>
      <c r="CK208">
        <f>IF(OR(AO208&lt;=0,Debts!$AC$12=0,$A208&gt;Debts!$M$12),0,MIN(AO208,MAX(0,ROUNDUP(IF(Debts!$X$12=0,(BM207+Q208)/(Debts!$M$12-$A208+1),BM207*(Debts!$X$12/12)/(1-(1+Debts!$X$12/12)^(-(Debts!$M$12-$A208+1)))),2)-AC208)))</f>
        <v/>
      </c>
      <c r="CL208">
        <f>IF(OR(AP208&lt;=0,Debts!$AC$13=0,$A208&gt;Debts!$M$13),0,MIN(AP208,MAX(0,ROUNDUP(IF(Debts!$X$13=0,(BN207+R208)/(Debts!$M$13-$A208+1),BN207*(Debts!$X$13/12)/(1-(1+Debts!$X$13/12)^(-(Debts!$M$13-$A208+1)))),2)-AD208)))</f>
        <v/>
      </c>
      <c r="CM208">
        <f>IF(OR(AQ208&lt;=0,Debts!$AC$14=0,$A208&gt;Debts!$M$14),0,MIN(AQ208,MAX(0,ROUNDUP(IF(Debts!$X$14=0,(BO207+S208)/(Debts!$M$14-$A208+1),BO207*(Debts!$X$14/12)/(1-(1+Debts!$X$14/12)^(-(Debts!$M$14-$A208+1)))),2)-AE208)))</f>
        <v/>
      </c>
      <c r="CN208">
        <f>IF(OR(AR208&lt;=0,Debts!$AC$15=0,$A208&gt;Debts!$M$15),0,MIN(AR208,MAX(0,ROUNDUP(IF(Debts!$X$15=0,(BP207+T208)/(Debts!$M$15-$A208+1),BP207*(Debts!$X$15/12)/(1-(1+Debts!$X$15/12)^(-(Debts!$M$15-$A208+1)))),2)-AF208)))</f>
        <v/>
      </c>
      <c r="CO208">
        <f>IF(OR(AS208&lt;=0,Debts!$AC$16=0,$A208&gt;Debts!$M$16),0,MIN(AS208,MAX(0,ROUNDUP(IF(Debts!$X$16=0,(BQ207+U208)/(Debts!$M$16-$A208+1),BQ207*(Debts!$X$16/12)/(1-(1+Debts!$X$16/12)^(-(Debts!$M$16-$A208+1)))),2)-AG208)))</f>
        <v/>
      </c>
      <c r="CP208">
        <f>IF(CD208&lt;=0,0,ROUND(MIN(CD208,MAX(0,$F208-SUMPRODUCT(($AT$3:$BE$3&lt;AT$3)*$CD208:$CO208))),2))</f>
        <v/>
      </c>
      <c r="CQ208">
        <f>IF(CE208&lt;=0,0,ROUND(MIN(CE208,MAX(0,$F208-SUMPRODUCT(($AT$3:$BE$3&lt;AU$3)*$CD208:$CO208))),2))</f>
        <v/>
      </c>
      <c r="CR208">
        <f>IF(CF208&lt;=0,0,ROUND(MIN(CF208,MAX(0,$F208-SUMPRODUCT(($AT$3:$BE$3&lt;AV$3)*$CD208:$CO208))),2))</f>
        <v/>
      </c>
      <c r="CS208">
        <f>IF(CG208&lt;=0,0,ROUND(MIN(CG208,MAX(0,$F208-SUMPRODUCT(($AT$3:$BE$3&lt;AW$3)*$CD208:$CO208))),2))</f>
        <v/>
      </c>
      <c r="CT208">
        <f>IF(CH208&lt;=0,0,ROUND(MIN(CH208,MAX(0,$F208-SUMPRODUCT(($AT$3:$BE$3&lt;AX$3)*$CD208:$CO208))),2))</f>
        <v/>
      </c>
      <c r="CU208">
        <f>IF(CI208&lt;=0,0,ROUND(MIN(CI208,MAX(0,$F208-SUMPRODUCT(($AT$3:$BE$3&lt;AY$3)*$CD208:$CO208))),2))</f>
        <v/>
      </c>
      <c r="CV208">
        <f>IF(CJ208&lt;=0,0,ROUND(MIN(CJ208,MAX(0,$F208-SUMPRODUCT(($AT$3:$BE$3&lt;AZ$3)*$CD208:$CO208))),2))</f>
        <v/>
      </c>
      <c r="CW208">
        <f>IF(CK208&lt;=0,0,ROUND(MIN(CK208,MAX(0,$F208-SUMPRODUCT(($AT$3:$BE$3&lt;BA$3)*$CD208:$CO208))),2))</f>
        <v/>
      </c>
      <c r="CX208">
        <f>IF(CL208&lt;=0,0,ROUND(MIN(CL208,MAX(0,$F208-SUMPRODUCT(($AT$3:$BE$3&lt;BB$3)*$CD208:$CO208))),2))</f>
        <v/>
      </c>
      <c r="CY208">
        <f>IF(CM208&lt;=0,0,ROUND(MIN(CM208,MAX(0,$F208-SUMPRODUCT(($AT$3:$BE$3&lt;BC$3)*$CD208:$CO208))),2))</f>
        <v/>
      </c>
      <c r="CZ208">
        <f>IF(CN208&lt;=0,0,ROUND(MIN(CN208,MAX(0,$F208-SUMPRODUCT(($AT$3:$BE$3&lt;BD$3)*$CD208:$CO208))),2))</f>
        <v/>
      </c>
      <c r="DA208">
        <f>IF(CO208&lt;=0,0,ROUND(MIN(CO208,MAX(0,$F208-SUMPRODUCT(($AT$3:$BE$3&lt;BE$3)*$CD208:$CO208))),2))</f>
        <v/>
      </c>
      <c r="DB208">
        <f>ROUND(AH208-CP208,2)</f>
        <v/>
      </c>
      <c r="DC208">
        <f>ROUND(AI208-CQ208,2)</f>
        <v/>
      </c>
      <c r="DD208">
        <f>ROUND(AJ208-CR208,2)</f>
        <v/>
      </c>
      <c r="DE208">
        <f>ROUND(AK208-CS208,2)</f>
        <v/>
      </c>
      <c r="DF208">
        <f>ROUND(AL208-CT208,2)</f>
        <v/>
      </c>
      <c r="DG208">
        <f>ROUND(AM208-CU208,2)</f>
        <v/>
      </c>
      <c r="DH208">
        <f>ROUND(AN208-CV208,2)</f>
        <v/>
      </c>
      <c r="DI208">
        <f>ROUND(AO208-CW208,2)</f>
        <v/>
      </c>
      <c r="DJ208">
        <f>ROUND(AP208-CX208,2)</f>
        <v/>
      </c>
      <c r="DK208">
        <f>ROUND(AQ208-CY208,2)</f>
        <v/>
      </c>
      <c r="DL208">
        <f>ROUND(AR208-CZ208,2)</f>
        <v/>
      </c>
      <c r="DM208">
        <f>ROUND(AS208-DA208,2)</f>
        <v/>
      </c>
      <c r="DN208">
        <f>MAX(0,ROUND($F208-SUM(CP208:DA208),2))</f>
        <v/>
      </c>
    </row>
    <row r="209">
      <c r="A209" t="n">
        <v>204</v>
      </c>
      <c r="B209" s="29">
        <f>Months!B209</f>
        <v/>
      </c>
      <c r="C209">
        <f>Months!C209</f>
        <v/>
      </c>
      <c r="D209">
        <f>Months!D209</f>
        <v/>
      </c>
      <c r="E209">
        <f>SUM(V209:AG209)</f>
        <v/>
      </c>
      <c r="F209">
        <f>MAX(0,ROUND(C209+D209-E209,2))</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f>IF(AH209&lt;=0,0,ROUND(CP209+MIN(DB209,MAX(0,$DN209-SUMPRODUCT((($BR209:$CC209&gt;BR209)+($BR209:$CC209=BR209)*($AT$2:$BE$2&lt;AT$2))*$DB209:$DM209))),2))</f>
        <v/>
      </c>
      <c r="AU209">
        <f>IF(AI209&lt;=0,0,ROUND(CQ209+MIN(DC209,MAX(0,$DN209-SUMPRODUCT((($BR209:$CC209&gt;BS209)+($BR209:$CC209=BS209)*($AT$2:$BE$2&lt;AU$2))*$DB209:$DM209))),2))</f>
        <v/>
      </c>
      <c r="AV209">
        <f>IF(AJ209&lt;=0,0,ROUND(CR209+MIN(DD209,MAX(0,$DN209-SUMPRODUCT((($BR209:$CC209&gt;BT209)+($BR209:$CC209=BT209)*($AT$2:$BE$2&lt;AV$2))*$DB209:$DM209))),2))</f>
        <v/>
      </c>
      <c r="AW209">
        <f>IF(AK209&lt;=0,0,ROUND(CS209+MIN(DE209,MAX(0,$DN209-SUMPRODUCT((($BR209:$CC209&gt;BU209)+($BR209:$CC209=BU209)*($AT$2:$BE$2&lt;AW$2))*$DB209:$DM209))),2))</f>
        <v/>
      </c>
      <c r="AX209">
        <f>IF(AL209&lt;=0,0,ROUND(CT209+MIN(DF209,MAX(0,$DN209-SUMPRODUCT((($BR209:$CC209&gt;BV209)+($BR209:$CC209=BV209)*($AT$2:$BE$2&lt;AX$2))*$DB209:$DM209))),2))</f>
        <v/>
      </c>
      <c r="AY209">
        <f>IF(AM209&lt;=0,0,ROUND(CU209+MIN(DG209,MAX(0,$DN209-SUMPRODUCT((($BR209:$CC209&gt;BW209)+($BR209:$CC209=BW209)*($AT$2:$BE$2&lt;AY$2))*$DB209:$DM209))),2))</f>
        <v/>
      </c>
      <c r="AZ209">
        <f>IF(AN209&lt;=0,0,ROUND(CV209+MIN(DH209,MAX(0,$DN209-SUMPRODUCT((($BR209:$CC209&gt;BX209)+($BR209:$CC209=BX209)*($AT$2:$BE$2&lt;AZ$2))*$DB209:$DM209))),2))</f>
        <v/>
      </c>
      <c r="BA209">
        <f>IF(AO209&lt;=0,0,ROUND(CW209+MIN(DI209,MAX(0,$DN209-SUMPRODUCT((($BR209:$CC209&gt;BY209)+($BR209:$CC209=BY209)*($AT$2:$BE$2&lt;BA$2))*$DB209:$DM209))),2))</f>
        <v/>
      </c>
      <c r="BB209">
        <f>IF(AP209&lt;=0,0,ROUND(CX209+MIN(DJ209,MAX(0,$DN209-SUMPRODUCT((($BR209:$CC209&gt;BZ209)+($BR209:$CC209=BZ209)*($AT$2:$BE$2&lt;BB$2))*$DB209:$DM209))),2))</f>
        <v/>
      </c>
      <c r="BC209">
        <f>IF(AQ209&lt;=0,0,ROUND(CY209+MIN(DK209,MAX(0,$DN209-SUMPRODUCT((($BR209:$CC209&gt;CA209)+($BR209:$CC209=CA209)*($AT$2:$BE$2&lt;BC$2))*$DB209:$DM209))),2))</f>
        <v/>
      </c>
      <c r="BD209">
        <f>IF(AR209&lt;=0,0,ROUND(CZ209+MIN(DL209,MAX(0,$DN209-SUMPRODUCT((($BR209:$CC209&gt;CB209)+($BR209:$CC209=CB209)*($AT$2:$BE$2&lt;BD$2))*$DB209:$DM209))),2))</f>
        <v/>
      </c>
      <c r="BE209">
        <f>IF(AS209&lt;=0,0,ROUND(DA209+MIN(DM209,MAX(0,$DN209-SUMPRODUCT((($BR209:$CC209&gt;CC209)+($BR209:$CC209=CC209)*($AT$2:$BE$2&lt;BE$2))*$DB209:$DM209))),2))</f>
        <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c r="BR209">
        <f>ROUND(IF($A209&lt;=Debts!$M$5,Debts!$X$5,Debts!$Y$5)*100000,0)*1000000+ROUND(Debts!$Y$5*100000,0)</f>
        <v/>
      </c>
      <c r="BS209">
        <f>ROUND(IF($A209&lt;=Debts!$M$6,Debts!$X$6,Debts!$Y$6)*100000,0)*1000000+ROUND(Debts!$Y$6*100000,0)</f>
        <v/>
      </c>
      <c r="BT209">
        <f>ROUND(IF($A209&lt;=Debts!$M$7,Debts!$X$7,Debts!$Y$7)*100000,0)*1000000+ROUND(Debts!$Y$7*100000,0)</f>
        <v/>
      </c>
      <c r="BU209">
        <f>ROUND(IF($A209&lt;=Debts!$M$8,Debts!$X$8,Debts!$Y$8)*100000,0)*1000000+ROUND(Debts!$Y$8*100000,0)</f>
        <v/>
      </c>
      <c r="BV209">
        <f>ROUND(IF($A209&lt;=Debts!$M$9,Debts!$X$9,Debts!$Y$9)*100000,0)*1000000+ROUND(Debts!$Y$9*100000,0)</f>
        <v/>
      </c>
      <c r="BW209">
        <f>ROUND(IF($A209&lt;=Debts!$M$10,Debts!$X$10,Debts!$Y$10)*100000,0)*1000000+ROUND(Debts!$Y$10*100000,0)</f>
        <v/>
      </c>
      <c r="BX209">
        <f>ROUND(IF($A209&lt;=Debts!$M$11,Debts!$X$11,Debts!$Y$11)*100000,0)*1000000+ROUND(Debts!$Y$11*100000,0)</f>
        <v/>
      </c>
      <c r="BY209">
        <f>ROUND(IF($A209&lt;=Debts!$M$12,Debts!$X$12,Debts!$Y$12)*100000,0)*1000000+ROUND(Debts!$Y$12*100000,0)</f>
        <v/>
      </c>
      <c r="BZ209">
        <f>ROUND(IF($A209&lt;=Debts!$M$13,Debts!$X$13,Debts!$Y$13)*100000,0)*1000000+ROUND(Debts!$Y$13*100000,0)</f>
        <v/>
      </c>
      <c r="CA209">
        <f>ROUND(IF($A209&lt;=Debts!$M$14,Debts!$X$14,Debts!$Y$14)*100000,0)*1000000+ROUND(Debts!$Y$14*100000,0)</f>
        <v/>
      </c>
      <c r="CB209">
        <f>ROUND(IF($A209&lt;=Debts!$M$15,Debts!$X$15,Debts!$Y$15)*100000,0)*1000000+ROUND(Debts!$Y$15*100000,0)</f>
        <v/>
      </c>
      <c r="CC209">
        <f>ROUND(IF($A209&lt;=Debts!$M$16,Debts!$X$16,Debts!$Y$16)*100000,0)*1000000+ROUND(Debts!$Y$16*100000,0)</f>
        <v/>
      </c>
      <c r="CD209">
        <f>IF(OR(AH209&lt;=0,Debts!$AC$5=0,$A209&gt;Debts!$M$5),0,MIN(AH209,MAX(0,ROUNDUP(IF(Debts!$X$5=0,(BF208+J209)/(Debts!$M$5-$A209+1),BF208*(Debts!$X$5/12)/(1-(1+Debts!$X$5/12)^(-(Debts!$M$5-$A209+1)))),2)-V209)))</f>
        <v/>
      </c>
      <c r="CE209">
        <f>IF(OR(AI209&lt;=0,Debts!$AC$6=0,$A209&gt;Debts!$M$6),0,MIN(AI209,MAX(0,ROUNDUP(IF(Debts!$X$6=0,(BG208+K209)/(Debts!$M$6-$A209+1),BG208*(Debts!$X$6/12)/(1-(1+Debts!$X$6/12)^(-(Debts!$M$6-$A209+1)))),2)-W209)))</f>
        <v/>
      </c>
      <c r="CF209">
        <f>IF(OR(AJ209&lt;=0,Debts!$AC$7=0,$A209&gt;Debts!$M$7),0,MIN(AJ209,MAX(0,ROUNDUP(IF(Debts!$X$7=0,(BH208+L209)/(Debts!$M$7-$A209+1),BH208*(Debts!$X$7/12)/(1-(1+Debts!$X$7/12)^(-(Debts!$M$7-$A209+1)))),2)-X209)))</f>
        <v/>
      </c>
      <c r="CG209">
        <f>IF(OR(AK209&lt;=0,Debts!$AC$8=0,$A209&gt;Debts!$M$8),0,MIN(AK209,MAX(0,ROUNDUP(IF(Debts!$X$8=0,(BI208+M209)/(Debts!$M$8-$A209+1),BI208*(Debts!$X$8/12)/(1-(1+Debts!$X$8/12)^(-(Debts!$M$8-$A209+1)))),2)-Y209)))</f>
        <v/>
      </c>
      <c r="CH209">
        <f>IF(OR(AL209&lt;=0,Debts!$AC$9=0,$A209&gt;Debts!$M$9),0,MIN(AL209,MAX(0,ROUNDUP(IF(Debts!$X$9=0,(BJ208+N209)/(Debts!$M$9-$A209+1),BJ208*(Debts!$X$9/12)/(1-(1+Debts!$X$9/12)^(-(Debts!$M$9-$A209+1)))),2)-Z209)))</f>
        <v/>
      </c>
      <c r="CI209">
        <f>IF(OR(AM209&lt;=0,Debts!$AC$10=0,$A209&gt;Debts!$M$10),0,MIN(AM209,MAX(0,ROUNDUP(IF(Debts!$X$10=0,(BK208+O209)/(Debts!$M$10-$A209+1),BK208*(Debts!$X$10/12)/(1-(1+Debts!$X$10/12)^(-(Debts!$M$10-$A209+1)))),2)-AA209)))</f>
        <v/>
      </c>
      <c r="CJ209">
        <f>IF(OR(AN209&lt;=0,Debts!$AC$11=0,$A209&gt;Debts!$M$11),0,MIN(AN209,MAX(0,ROUNDUP(IF(Debts!$X$11=0,(BL208+P209)/(Debts!$M$11-$A209+1),BL208*(Debts!$X$11/12)/(1-(1+Debts!$X$11/12)^(-(Debts!$M$11-$A209+1)))),2)-AB209)))</f>
        <v/>
      </c>
      <c r="CK209">
        <f>IF(OR(AO209&lt;=0,Debts!$AC$12=0,$A209&gt;Debts!$M$12),0,MIN(AO209,MAX(0,ROUNDUP(IF(Debts!$X$12=0,(BM208+Q209)/(Debts!$M$12-$A209+1),BM208*(Debts!$X$12/12)/(1-(1+Debts!$X$12/12)^(-(Debts!$M$12-$A209+1)))),2)-AC209)))</f>
        <v/>
      </c>
      <c r="CL209">
        <f>IF(OR(AP209&lt;=0,Debts!$AC$13=0,$A209&gt;Debts!$M$13),0,MIN(AP209,MAX(0,ROUNDUP(IF(Debts!$X$13=0,(BN208+R209)/(Debts!$M$13-$A209+1),BN208*(Debts!$X$13/12)/(1-(1+Debts!$X$13/12)^(-(Debts!$M$13-$A209+1)))),2)-AD209)))</f>
        <v/>
      </c>
      <c r="CM209">
        <f>IF(OR(AQ209&lt;=0,Debts!$AC$14=0,$A209&gt;Debts!$M$14),0,MIN(AQ209,MAX(0,ROUNDUP(IF(Debts!$X$14=0,(BO208+S209)/(Debts!$M$14-$A209+1),BO208*(Debts!$X$14/12)/(1-(1+Debts!$X$14/12)^(-(Debts!$M$14-$A209+1)))),2)-AE209)))</f>
        <v/>
      </c>
      <c r="CN209">
        <f>IF(OR(AR209&lt;=0,Debts!$AC$15=0,$A209&gt;Debts!$M$15),0,MIN(AR209,MAX(0,ROUNDUP(IF(Debts!$X$15=0,(BP208+T209)/(Debts!$M$15-$A209+1),BP208*(Debts!$X$15/12)/(1-(1+Debts!$X$15/12)^(-(Debts!$M$15-$A209+1)))),2)-AF209)))</f>
        <v/>
      </c>
      <c r="CO209">
        <f>IF(OR(AS209&lt;=0,Debts!$AC$16=0,$A209&gt;Debts!$M$16),0,MIN(AS209,MAX(0,ROUNDUP(IF(Debts!$X$16=0,(BQ208+U209)/(Debts!$M$16-$A209+1),BQ208*(Debts!$X$16/12)/(1-(1+Debts!$X$16/12)^(-(Debts!$M$16-$A209+1)))),2)-AG209)))</f>
        <v/>
      </c>
      <c r="CP209">
        <f>IF(CD209&lt;=0,0,ROUND(MIN(CD209,MAX(0,$F209-SUMPRODUCT(($AT$3:$BE$3&lt;AT$3)*$CD209:$CO209))),2))</f>
        <v/>
      </c>
      <c r="CQ209">
        <f>IF(CE209&lt;=0,0,ROUND(MIN(CE209,MAX(0,$F209-SUMPRODUCT(($AT$3:$BE$3&lt;AU$3)*$CD209:$CO209))),2))</f>
        <v/>
      </c>
      <c r="CR209">
        <f>IF(CF209&lt;=0,0,ROUND(MIN(CF209,MAX(0,$F209-SUMPRODUCT(($AT$3:$BE$3&lt;AV$3)*$CD209:$CO209))),2))</f>
        <v/>
      </c>
      <c r="CS209">
        <f>IF(CG209&lt;=0,0,ROUND(MIN(CG209,MAX(0,$F209-SUMPRODUCT(($AT$3:$BE$3&lt;AW$3)*$CD209:$CO209))),2))</f>
        <v/>
      </c>
      <c r="CT209">
        <f>IF(CH209&lt;=0,0,ROUND(MIN(CH209,MAX(0,$F209-SUMPRODUCT(($AT$3:$BE$3&lt;AX$3)*$CD209:$CO209))),2))</f>
        <v/>
      </c>
      <c r="CU209">
        <f>IF(CI209&lt;=0,0,ROUND(MIN(CI209,MAX(0,$F209-SUMPRODUCT(($AT$3:$BE$3&lt;AY$3)*$CD209:$CO209))),2))</f>
        <v/>
      </c>
      <c r="CV209">
        <f>IF(CJ209&lt;=0,0,ROUND(MIN(CJ209,MAX(0,$F209-SUMPRODUCT(($AT$3:$BE$3&lt;AZ$3)*$CD209:$CO209))),2))</f>
        <v/>
      </c>
      <c r="CW209">
        <f>IF(CK209&lt;=0,0,ROUND(MIN(CK209,MAX(0,$F209-SUMPRODUCT(($AT$3:$BE$3&lt;BA$3)*$CD209:$CO209))),2))</f>
        <v/>
      </c>
      <c r="CX209">
        <f>IF(CL209&lt;=0,0,ROUND(MIN(CL209,MAX(0,$F209-SUMPRODUCT(($AT$3:$BE$3&lt;BB$3)*$CD209:$CO209))),2))</f>
        <v/>
      </c>
      <c r="CY209">
        <f>IF(CM209&lt;=0,0,ROUND(MIN(CM209,MAX(0,$F209-SUMPRODUCT(($AT$3:$BE$3&lt;BC$3)*$CD209:$CO209))),2))</f>
        <v/>
      </c>
      <c r="CZ209">
        <f>IF(CN209&lt;=0,0,ROUND(MIN(CN209,MAX(0,$F209-SUMPRODUCT(($AT$3:$BE$3&lt;BD$3)*$CD209:$CO209))),2))</f>
        <v/>
      </c>
      <c r="DA209">
        <f>IF(CO209&lt;=0,0,ROUND(MIN(CO209,MAX(0,$F209-SUMPRODUCT(($AT$3:$BE$3&lt;BE$3)*$CD209:$CO209))),2))</f>
        <v/>
      </c>
      <c r="DB209">
        <f>ROUND(AH209-CP209,2)</f>
        <v/>
      </c>
      <c r="DC209">
        <f>ROUND(AI209-CQ209,2)</f>
        <v/>
      </c>
      <c r="DD209">
        <f>ROUND(AJ209-CR209,2)</f>
        <v/>
      </c>
      <c r="DE209">
        <f>ROUND(AK209-CS209,2)</f>
        <v/>
      </c>
      <c r="DF209">
        <f>ROUND(AL209-CT209,2)</f>
        <v/>
      </c>
      <c r="DG209">
        <f>ROUND(AM209-CU209,2)</f>
        <v/>
      </c>
      <c r="DH209">
        <f>ROUND(AN209-CV209,2)</f>
        <v/>
      </c>
      <c r="DI209">
        <f>ROUND(AO209-CW209,2)</f>
        <v/>
      </c>
      <c r="DJ209">
        <f>ROUND(AP209-CX209,2)</f>
        <v/>
      </c>
      <c r="DK209">
        <f>ROUND(AQ209-CY209,2)</f>
        <v/>
      </c>
      <c r="DL209">
        <f>ROUND(AR209-CZ209,2)</f>
        <v/>
      </c>
      <c r="DM209">
        <f>ROUND(AS209-DA209,2)</f>
        <v/>
      </c>
      <c r="DN209">
        <f>MAX(0,ROUND($F209-SUM(CP209:DA209),2))</f>
        <v/>
      </c>
    </row>
    <row r="210">
      <c r="A210" t="n">
        <v>205</v>
      </c>
      <c r="B210" s="29">
        <f>Months!B210</f>
        <v/>
      </c>
      <c r="C210">
        <f>Months!C210</f>
        <v/>
      </c>
      <c r="D210">
        <f>Months!D210</f>
        <v/>
      </c>
      <c r="E210">
        <f>SUM(V210:AG210)</f>
        <v/>
      </c>
      <c r="F210">
        <f>MAX(0,ROUND(C210+D210-E210,2))</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f>IF(AH210&lt;=0,0,ROUND(CP210+MIN(DB210,MAX(0,$DN210-SUMPRODUCT((($BR210:$CC210&gt;BR210)+($BR210:$CC210=BR210)*($AT$2:$BE$2&lt;AT$2))*$DB210:$DM210))),2))</f>
        <v/>
      </c>
      <c r="AU210">
        <f>IF(AI210&lt;=0,0,ROUND(CQ210+MIN(DC210,MAX(0,$DN210-SUMPRODUCT((($BR210:$CC210&gt;BS210)+($BR210:$CC210=BS210)*($AT$2:$BE$2&lt;AU$2))*$DB210:$DM210))),2))</f>
        <v/>
      </c>
      <c r="AV210">
        <f>IF(AJ210&lt;=0,0,ROUND(CR210+MIN(DD210,MAX(0,$DN210-SUMPRODUCT((($BR210:$CC210&gt;BT210)+($BR210:$CC210=BT210)*($AT$2:$BE$2&lt;AV$2))*$DB210:$DM210))),2))</f>
        <v/>
      </c>
      <c r="AW210">
        <f>IF(AK210&lt;=0,0,ROUND(CS210+MIN(DE210,MAX(0,$DN210-SUMPRODUCT((($BR210:$CC210&gt;BU210)+($BR210:$CC210=BU210)*($AT$2:$BE$2&lt;AW$2))*$DB210:$DM210))),2))</f>
        <v/>
      </c>
      <c r="AX210">
        <f>IF(AL210&lt;=0,0,ROUND(CT210+MIN(DF210,MAX(0,$DN210-SUMPRODUCT((($BR210:$CC210&gt;BV210)+($BR210:$CC210=BV210)*($AT$2:$BE$2&lt;AX$2))*$DB210:$DM210))),2))</f>
        <v/>
      </c>
      <c r="AY210">
        <f>IF(AM210&lt;=0,0,ROUND(CU210+MIN(DG210,MAX(0,$DN210-SUMPRODUCT((($BR210:$CC210&gt;BW210)+($BR210:$CC210=BW210)*($AT$2:$BE$2&lt;AY$2))*$DB210:$DM210))),2))</f>
        <v/>
      </c>
      <c r="AZ210">
        <f>IF(AN210&lt;=0,0,ROUND(CV210+MIN(DH210,MAX(0,$DN210-SUMPRODUCT((($BR210:$CC210&gt;BX210)+($BR210:$CC210=BX210)*($AT$2:$BE$2&lt;AZ$2))*$DB210:$DM210))),2))</f>
        <v/>
      </c>
      <c r="BA210">
        <f>IF(AO210&lt;=0,0,ROUND(CW210+MIN(DI210,MAX(0,$DN210-SUMPRODUCT((($BR210:$CC210&gt;BY210)+($BR210:$CC210=BY210)*($AT$2:$BE$2&lt;BA$2))*$DB210:$DM210))),2))</f>
        <v/>
      </c>
      <c r="BB210">
        <f>IF(AP210&lt;=0,0,ROUND(CX210+MIN(DJ210,MAX(0,$DN210-SUMPRODUCT((($BR210:$CC210&gt;BZ210)+($BR210:$CC210=BZ210)*($AT$2:$BE$2&lt;BB$2))*$DB210:$DM210))),2))</f>
        <v/>
      </c>
      <c r="BC210">
        <f>IF(AQ210&lt;=0,0,ROUND(CY210+MIN(DK210,MAX(0,$DN210-SUMPRODUCT((($BR210:$CC210&gt;CA210)+($BR210:$CC210=CA210)*($AT$2:$BE$2&lt;BC$2))*$DB210:$DM210))),2))</f>
        <v/>
      </c>
      <c r="BD210">
        <f>IF(AR210&lt;=0,0,ROUND(CZ210+MIN(DL210,MAX(0,$DN210-SUMPRODUCT((($BR210:$CC210&gt;CB210)+($BR210:$CC210=CB210)*($AT$2:$BE$2&lt;BD$2))*$DB210:$DM210))),2))</f>
        <v/>
      </c>
      <c r="BE210">
        <f>IF(AS210&lt;=0,0,ROUND(DA210+MIN(DM210,MAX(0,$DN210-SUMPRODUCT((($BR210:$CC210&gt;CC210)+($BR210:$CC210=CC210)*($AT$2:$BE$2&lt;BE$2))*$DB210:$DM210))),2))</f>
        <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c r="BR210">
        <f>ROUND(IF($A210&lt;=Debts!$M$5,Debts!$X$5,Debts!$Y$5)*100000,0)*1000000+ROUND(Debts!$Y$5*100000,0)</f>
        <v/>
      </c>
      <c r="BS210">
        <f>ROUND(IF($A210&lt;=Debts!$M$6,Debts!$X$6,Debts!$Y$6)*100000,0)*1000000+ROUND(Debts!$Y$6*100000,0)</f>
        <v/>
      </c>
      <c r="BT210">
        <f>ROUND(IF($A210&lt;=Debts!$M$7,Debts!$X$7,Debts!$Y$7)*100000,0)*1000000+ROUND(Debts!$Y$7*100000,0)</f>
        <v/>
      </c>
      <c r="BU210">
        <f>ROUND(IF($A210&lt;=Debts!$M$8,Debts!$X$8,Debts!$Y$8)*100000,0)*1000000+ROUND(Debts!$Y$8*100000,0)</f>
        <v/>
      </c>
      <c r="BV210">
        <f>ROUND(IF($A210&lt;=Debts!$M$9,Debts!$X$9,Debts!$Y$9)*100000,0)*1000000+ROUND(Debts!$Y$9*100000,0)</f>
        <v/>
      </c>
      <c r="BW210">
        <f>ROUND(IF($A210&lt;=Debts!$M$10,Debts!$X$10,Debts!$Y$10)*100000,0)*1000000+ROUND(Debts!$Y$10*100000,0)</f>
        <v/>
      </c>
      <c r="BX210">
        <f>ROUND(IF($A210&lt;=Debts!$M$11,Debts!$X$11,Debts!$Y$11)*100000,0)*1000000+ROUND(Debts!$Y$11*100000,0)</f>
        <v/>
      </c>
      <c r="BY210">
        <f>ROUND(IF($A210&lt;=Debts!$M$12,Debts!$X$12,Debts!$Y$12)*100000,0)*1000000+ROUND(Debts!$Y$12*100000,0)</f>
        <v/>
      </c>
      <c r="BZ210">
        <f>ROUND(IF($A210&lt;=Debts!$M$13,Debts!$X$13,Debts!$Y$13)*100000,0)*1000000+ROUND(Debts!$Y$13*100000,0)</f>
        <v/>
      </c>
      <c r="CA210">
        <f>ROUND(IF($A210&lt;=Debts!$M$14,Debts!$X$14,Debts!$Y$14)*100000,0)*1000000+ROUND(Debts!$Y$14*100000,0)</f>
        <v/>
      </c>
      <c r="CB210">
        <f>ROUND(IF($A210&lt;=Debts!$M$15,Debts!$X$15,Debts!$Y$15)*100000,0)*1000000+ROUND(Debts!$Y$15*100000,0)</f>
        <v/>
      </c>
      <c r="CC210">
        <f>ROUND(IF($A210&lt;=Debts!$M$16,Debts!$X$16,Debts!$Y$16)*100000,0)*1000000+ROUND(Debts!$Y$16*100000,0)</f>
        <v/>
      </c>
      <c r="CD210">
        <f>IF(OR(AH210&lt;=0,Debts!$AC$5=0,$A210&gt;Debts!$M$5),0,MIN(AH210,MAX(0,ROUNDUP(IF(Debts!$X$5=0,(BF209+J210)/(Debts!$M$5-$A210+1),BF209*(Debts!$X$5/12)/(1-(1+Debts!$X$5/12)^(-(Debts!$M$5-$A210+1)))),2)-V210)))</f>
        <v/>
      </c>
      <c r="CE210">
        <f>IF(OR(AI210&lt;=0,Debts!$AC$6=0,$A210&gt;Debts!$M$6),0,MIN(AI210,MAX(0,ROUNDUP(IF(Debts!$X$6=0,(BG209+K210)/(Debts!$M$6-$A210+1),BG209*(Debts!$X$6/12)/(1-(1+Debts!$X$6/12)^(-(Debts!$M$6-$A210+1)))),2)-W210)))</f>
        <v/>
      </c>
      <c r="CF210">
        <f>IF(OR(AJ210&lt;=0,Debts!$AC$7=0,$A210&gt;Debts!$M$7),0,MIN(AJ210,MAX(0,ROUNDUP(IF(Debts!$X$7=0,(BH209+L210)/(Debts!$M$7-$A210+1),BH209*(Debts!$X$7/12)/(1-(1+Debts!$X$7/12)^(-(Debts!$M$7-$A210+1)))),2)-X210)))</f>
        <v/>
      </c>
      <c r="CG210">
        <f>IF(OR(AK210&lt;=0,Debts!$AC$8=0,$A210&gt;Debts!$M$8),0,MIN(AK210,MAX(0,ROUNDUP(IF(Debts!$X$8=0,(BI209+M210)/(Debts!$M$8-$A210+1),BI209*(Debts!$X$8/12)/(1-(1+Debts!$X$8/12)^(-(Debts!$M$8-$A210+1)))),2)-Y210)))</f>
        <v/>
      </c>
      <c r="CH210">
        <f>IF(OR(AL210&lt;=0,Debts!$AC$9=0,$A210&gt;Debts!$M$9),0,MIN(AL210,MAX(0,ROUNDUP(IF(Debts!$X$9=0,(BJ209+N210)/(Debts!$M$9-$A210+1),BJ209*(Debts!$X$9/12)/(1-(1+Debts!$X$9/12)^(-(Debts!$M$9-$A210+1)))),2)-Z210)))</f>
        <v/>
      </c>
      <c r="CI210">
        <f>IF(OR(AM210&lt;=0,Debts!$AC$10=0,$A210&gt;Debts!$M$10),0,MIN(AM210,MAX(0,ROUNDUP(IF(Debts!$X$10=0,(BK209+O210)/(Debts!$M$10-$A210+1),BK209*(Debts!$X$10/12)/(1-(1+Debts!$X$10/12)^(-(Debts!$M$10-$A210+1)))),2)-AA210)))</f>
        <v/>
      </c>
      <c r="CJ210">
        <f>IF(OR(AN210&lt;=0,Debts!$AC$11=0,$A210&gt;Debts!$M$11),0,MIN(AN210,MAX(0,ROUNDUP(IF(Debts!$X$11=0,(BL209+P210)/(Debts!$M$11-$A210+1),BL209*(Debts!$X$11/12)/(1-(1+Debts!$X$11/12)^(-(Debts!$M$11-$A210+1)))),2)-AB210)))</f>
        <v/>
      </c>
      <c r="CK210">
        <f>IF(OR(AO210&lt;=0,Debts!$AC$12=0,$A210&gt;Debts!$M$12),0,MIN(AO210,MAX(0,ROUNDUP(IF(Debts!$X$12=0,(BM209+Q210)/(Debts!$M$12-$A210+1),BM209*(Debts!$X$12/12)/(1-(1+Debts!$X$12/12)^(-(Debts!$M$12-$A210+1)))),2)-AC210)))</f>
        <v/>
      </c>
      <c r="CL210">
        <f>IF(OR(AP210&lt;=0,Debts!$AC$13=0,$A210&gt;Debts!$M$13),0,MIN(AP210,MAX(0,ROUNDUP(IF(Debts!$X$13=0,(BN209+R210)/(Debts!$M$13-$A210+1),BN209*(Debts!$X$13/12)/(1-(1+Debts!$X$13/12)^(-(Debts!$M$13-$A210+1)))),2)-AD210)))</f>
        <v/>
      </c>
      <c r="CM210">
        <f>IF(OR(AQ210&lt;=0,Debts!$AC$14=0,$A210&gt;Debts!$M$14),0,MIN(AQ210,MAX(0,ROUNDUP(IF(Debts!$X$14=0,(BO209+S210)/(Debts!$M$14-$A210+1),BO209*(Debts!$X$14/12)/(1-(1+Debts!$X$14/12)^(-(Debts!$M$14-$A210+1)))),2)-AE210)))</f>
        <v/>
      </c>
      <c r="CN210">
        <f>IF(OR(AR210&lt;=0,Debts!$AC$15=0,$A210&gt;Debts!$M$15),0,MIN(AR210,MAX(0,ROUNDUP(IF(Debts!$X$15=0,(BP209+T210)/(Debts!$M$15-$A210+1),BP209*(Debts!$X$15/12)/(1-(1+Debts!$X$15/12)^(-(Debts!$M$15-$A210+1)))),2)-AF210)))</f>
        <v/>
      </c>
      <c r="CO210">
        <f>IF(OR(AS210&lt;=0,Debts!$AC$16=0,$A210&gt;Debts!$M$16),0,MIN(AS210,MAX(0,ROUNDUP(IF(Debts!$X$16=0,(BQ209+U210)/(Debts!$M$16-$A210+1),BQ209*(Debts!$X$16/12)/(1-(1+Debts!$X$16/12)^(-(Debts!$M$16-$A210+1)))),2)-AG210)))</f>
        <v/>
      </c>
      <c r="CP210">
        <f>IF(CD210&lt;=0,0,ROUND(MIN(CD210,MAX(0,$F210-SUMPRODUCT(($AT$3:$BE$3&lt;AT$3)*$CD210:$CO210))),2))</f>
        <v/>
      </c>
      <c r="CQ210">
        <f>IF(CE210&lt;=0,0,ROUND(MIN(CE210,MAX(0,$F210-SUMPRODUCT(($AT$3:$BE$3&lt;AU$3)*$CD210:$CO210))),2))</f>
        <v/>
      </c>
      <c r="CR210">
        <f>IF(CF210&lt;=0,0,ROUND(MIN(CF210,MAX(0,$F210-SUMPRODUCT(($AT$3:$BE$3&lt;AV$3)*$CD210:$CO210))),2))</f>
        <v/>
      </c>
      <c r="CS210">
        <f>IF(CG210&lt;=0,0,ROUND(MIN(CG210,MAX(0,$F210-SUMPRODUCT(($AT$3:$BE$3&lt;AW$3)*$CD210:$CO210))),2))</f>
        <v/>
      </c>
      <c r="CT210">
        <f>IF(CH210&lt;=0,0,ROUND(MIN(CH210,MAX(0,$F210-SUMPRODUCT(($AT$3:$BE$3&lt;AX$3)*$CD210:$CO210))),2))</f>
        <v/>
      </c>
      <c r="CU210">
        <f>IF(CI210&lt;=0,0,ROUND(MIN(CI210,MAX(0,$F210-SUMPRODUCT(($AT$3:$BE$3&lt;AY$3)*$CD210:$CO210))),2))</f>
        <v/>
      </c>
      <c r="CV210">
        <f>IF(CJ210&lt;=0,0,ROUND(MIN(CJ210,MAX(0,$F210-SUMPRODUCT(($AT$3:$BE$3&lt;AZ$3)*$CD210:$CO210))),2))</f>
        <v/>
      </c>
      <c r="CW210">
        <f>IF(CK210&lt;=0,0,ROUND(MIN(CK210,MAX(0,$F210-SUMPRODUCT(($AT$3:$BE$3&lt;BA$3)*$CD210:$CO210))),2))</f>
        <v/>
      </c>
      <c r="CX210">
        <f>IF(CL210&lt;=0,0,ROUND(MIN(CL210,MAX(0,$F210-SUMPRODUCT(($AT$3:$BE$3&lt;BB$3)*$CD210:$CO210))),2))</f>
        <v/>
      </c>
      <c r="CY210">
        <f>IF(CM210&lt;=0,0,ROUND(MIN(CM210,MAX(0,$F210-SUMPRODUCT(($AT$3:$BE$3&lt;BC$3)*$CD210:$CO210))),2))</f>
        <v/>
      </c>
      <c r="CZ210">
        <f>IF(CN210&lt;=0,0,ROUND(MIN(CN210,MAX(0,$F210-SUMPRODUCT(($AT$3:$BE$3&lt;BD$3)*$CD210:$CO210))),2))</f>
        <v/>
      </c>
      <c r="DA210">
        <f>IF(CO210&lt;=0,0,ROUND(MIN(CO210,MAX(0,$F210-SUMPRODUCT(($AT$3:$BE$3&lt;BE$3)*$CD210:$CO210))),2))</f>
        <v/>
      </c>
      <c r="DB210">
        <f>ROUND(AH210-CP210,2)</f>
        <v/>
      </c>
      <c r="DC210">
        <f>ROUND(AI210-CQ210,2)</f>
        <v/>
      </c>
      <c r="DD210">
        <f>ROUND(AJ210-CR210,2)</f>
        <v/>
      </c>
      <c r="DE210">
        <f>ROUND(AK210-CS210,2)</f>
        <v/>
      </c>
      <c r="DF210">
        <f>ROUND(AL210-CT210,2)</f>
        <v/>
      </c>
      <c r="DG210">
        <f>ROUND(AM210-CU210,2)</f>
        <v/>
      </c>
      <c r="DH210">
        <f>ROUND(AN210-CV210,2)</f>
        <v/>
      </c>
      <c r="DI210">
        <f>ROUND(AO210-CW210,2)</f>
        <v/>
      </c>
      <c r="DJ210">
        <f>ROUND(AP210-CX210,2)</f>
        <v/>
      </c>
      <c r="DK210">
        <f>ROUND(AQ210-CY210,2)</f>
        <v/>
      </c>
      <c r="DL210">
        <f>ROUND(AR210-CZ210,2)</f>
        <v/>
      </c>
      <c r="DM210">
        <f>ROUND(AS210-DA210,2)</f>
        <v/>
      </c>
      <c r="DN210">
        <f>MAX(0,ROUND($F210-SUM(CP210:DA210),2))</f>
        <v/>
      </c>
    </row>
    <row r="211">
      <c r="A211" t="n">
        <v>206</v>
      </c>
      <c r="B211" s="29">
        <f>Months!B211</f>
        <v/>
      </c>
      <c r="C211">
        <f>Months!C211</f>
        <v/>
      </c>
      <c r="D211">
        <f>Months!D211</f>
        <v/>
      </c>
      <c r="E211">
        <f>SUM(V211:AG211)</f>
        <v/>
      </c>
      <c r="F211">
        <f>MAX(0,ROUND(C211+D211-E211,2))</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f>IF(AH211&lt;=0,0,ROUND(CP211+MIN(DB211,MAX(0,$DN211-SUMPRODUCT((($BR211:$CC211&gt;BR211)+($BR211:$CC211=BR211)*($AT$2:$BE$2&lt;AT$2))*$DB211:$DM211))),2))</f>
        <v/>
      </c>
      <c r="AU211">
        <f>IF(AI211&lt;=0,0,ROUND(CQ211+MIN(DC211,MAX(0,$DN211-SUMPRODUCT((($BR211:$CC211&gt;BS211)+($BR211:$CC211=BS211)*($AT$2:$BE$2&lt;AU$2))*$DB211:$DM211))),2))</f>
        <v/>
      </c>
      <c r="AV211">
        <f>IF(AJ211&lt;=0,0,ROUND(CR211+MIN(DD211,MAX(0,$DN211-SUMPRODUCT((($BR211:$CC211&gt;BT211)+($BR211:$CC211=BT211)*($AT$2:$BE$2&lt;AV$2))*$DB211:$DM211))),2))</f>
        <v/>
      </c>
      <c r="AW211">
        <f>IF(AK211&lt;=0,0,ROUND(CS211+MIN(DE211,MAX(0,$DN211-SUMPRODUCT((($BR211:$CC211&gt;BU211)+($BR211:$CC211=BU211)*($AT$2:$BE$2&lt;AW$2))*$DB211:$DM211))),2))</f>
        <v/>
      </c>
      <c r="AX211">
        <f>IF(AL211&lt;=0,0,ROUND(CT211+MIN(DF211,MAX(0,$DN211-SUMPRODUCT((($BR211:$CC211&gt;BV211)+($BR211:$CC211=BV211)*($AT$2:$BE$2&lt;AX$2))*$DB211:$DM211))),2))</f>
        <v/>
      </c>
      <c r="AY211">
        <f>IF(AM211&lt;=0,0,ROUND(CU211+MIN(DG211,MAX(0,$DN211-SUMPRODUCT((($BR211:$CC211&gt;BW211)+($BR211:$CC211=BW211)*($AT$2:$BE$2&lt;AY$2))*$DB211:$DM211))),2))</f>
        <v/>
      </c>
      <c r="AZ211">
        <f>IF(AN211&lt;=0,0,ROUND(CV211+MIN(DH211,MAX(0,$DN211-SUMPRODUCT((($BR211:$CC211&gt;BX211)+($BR211:$CC211=BX211)*($AT$2:$BE$2&lt;AZ$2))*$DB211:$DM211))),2))</f>
        <v/>
      </c>
      <c r="BA211">
        <f>IF(AO211&lt;=0,0,ROUND(CW211+MIN(DI211,MAX(0,$DN211-SUMPRODUCT((($BR211:$CC211&gt;BY211)+($BR211:$CC211=BY211)*($AT$2:$BE$2&lt;BA$2))*$DB211:$DM211))),2))</f>
        <v/>
      </c>
      <c r="BB211">
        <f>IF(AP211&lt;=0,0,ROUND(CX211+MIN(DJ211,MAX(0,$DN211-SUMPRODUCT((($BR211:$CC211&gt;BZ211)+($BR211:$CC211=BZ211)*($AT$2:$BE$2&lt;BB$2))*$DB211:$DM211))),2))</f>
        <v/>
      </c>
      <c r="BC211">
        <f>IF(AQ211&lt;=0,0,ROUND(CY211+MIN(DK211,MAX(0,$DN211-SUMPRODUCT((($BR211:$CC211&gt;CA211)+($BR211:$CC211=CA211)*($AT$2:$BE$2&lt;BC$2))*$DB211:$DM211))),2))</f>
        <v/>
      </c>
      <c r="BD211">
        <f>IF(AR211&lt;=0,0,ROUND(CZ211+MIN(DL211,MAX(0,$DN211-SUMPRODUCT((($BR211:$CC211&gt;CB211)+($BR211:$CC211=CB211)*($AT$2:$BE$2&lt;BD$2))*$DB211:$DM211))),2))</f>
        <v/>
      </c>
      <c r="BE211">
        <f>IF(AS211&lt;=0,0,ROUND(DA211+MIN(DM211,MAX(0,$DN211-SUMPRODUCT((($BR211:$CC211&gt;CC211)+($BR211:$CC211=CC211)*($AT$2:$BE$2&lt;BE$2))*$DB211:$DM211))),2))</f>
        <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c r="BR211">
        <f>ROUND(IF($A211&lt;=Debts!$M$5,Debts!$X$5,Debts!$Y$5)*100000,0)*1000000+ROUND(Debts!$Y$5*100000,0)</f>
        <v/>
      </c>
      <c r="BS211">
        <f>ROUND(IF($A211&lt;=Debts!$M$6,Debts!$X$6,Debts!$Y$6)*100000,0)*1000000+ROUND(Debts!$Y$6*100000,0)</f>
        <v/>
      </c>
      <c r="BT211">
        <f>ROUND(IF($A211&lt;=Debts!$M$7,Debts!$X$7,Debts!$Y$7)*100000,0)*1000000+ROUND(Debts!$Y$7*100000,0)</f>
        <v/>
      </c>
      <c r="BU211">
        <f>ROUND(IF($A211&lt;=Debts!$M$8,Debts!$X$8,Debts!$Y$8)*100000,0)*1000000+ROUND(Debts!$Y$8*100000,0)</f>
        <v/>
      </c>
      <c r="BV211">
        <f>ROUND(IF($A211&lt;=Debts!$M$9,Debts!$X$9,Debts!$Y$9)*100000,0)*1000000+ROUND(Debts!$Y$9*100000,0)</f>
        <v/>
      </c>
      <c r="BW211">
        <f>ROUND(IF($A211&lt;=Debts!$M$10,Debts!$X$10,Debts!$Y$10)*100000,0)*1000000+ROUND(Debts!$Y$10*100000,0)</f>
        <v/>
      </c>
      <c r="BX211">
        <f>ROUND(IF($A211&lt;=Debts!$M$11,Debts!$X$11,Debts!$Y$11)*100000,0)*1000000+ROUND(Debts!$Y$11*100000,0)</f>
        <v/>
      </c>
      <c r="BY211">
        <f>ROUND(IF($A211&lt;=Debts!$M$12,Debts!$X$12,Debts!$Y$12)*100000,0)*1000000+ROUND(Debts!$Y$12*100000,0)</f>
        <v/>
      </c>
      <c r="BZ211">
        <f>ROUND(IF($A211&lt;=Debts!$M$13,Debts!$X$13,Debts!$Y$13)*100000,0)*1000000+ROUND(Debts!$Y$13*100000,0)</f>
        <v/>
      </c>
      <c r="CA211">
        <f>ROUND(IF($A211&lt;=Debts!$M$14,Debts!$X$14,Debts!$Y$14)*100000,0)*1000000+ROUND(Debts!$Y$14*100000,0)</f>
        <v/>
      </c>
      <c r="CB211">
        <f>ROUND(IF($A211&lt;=Debts!$M$15,Debts!$X$15,Debts!$Y$15)*100000,0)*1000000+ROUND(Debts!$Y$15*100000,0)</f>
        <v/>
      </c>
      <c r="CC211">
        <f>ROUND(IF($A211&lt;=Debts!$M$16,Debts!$X$16,Debts!$Y$16)*100000,0)*1000000+ROUND(Debts!$Y$16*100000,0)</f>
        <v/>
      </c>
      <c r="CD211">
        <f>IF(OR(AH211&lt;=0,Debts!$AC$5=0,$A211&gt;Debts!$M$5),0,MIN(AH211,MAX(0,ROUNDUP(IF(Debts!$X$5=0,(BF210+J211)/(Debts!$M$5-$A211+1),BF210*(Debts!$X$5/12)/(1-(1+Debts!$X$5/12)^(-(Debts!$M$5-$A211+1)))),2)-V211)))</f>
        <v/>
      </c>
      <c r="CE211">
        <f>IF(OR(AI211&lt;=0,Debts!$AC$6=0,$A211&gt;Debts!$M$6),0,MIN(AI211,MAX(0,ROUNDUP(IF(Debts!$X$6=0,(BG210+K211)/(Debts!$M$6-$A211+1),BG210*(Debts!$X$6/12)/(1-(1+Debts!$X$6/12)^(-(Debts!$M$6-$A211+1)))),2)-W211)))</f>
        <v/>
      </c>
      <c r="CF211">
        <f>IF(OR(AJ211&lt;=0,Debts!$AC$7=0,$A211&gt;Debts!$M$7),0,MIN(AJ211,MAX(0,ROUNDUP(IF(Debts!$X$7=0,(BH210+L211)/(Debts!$M$7-$A211+1),BH210*(Debts!$X$7/12)/(1-(1+Debts!$X$7/12)^(-(Debts!$M$7-$A211+1)))),2)-X211)))</f>
        <v/>
      </c>
      <c r="CG211">
        <f>IF(OR(AK211&lt;=0,Debts!$AC$8=0,$A211&gt;Debts!$M$8),0,MIN(AK211,MAX(0,ROUNDUP(IF(Debts!$X$8=0,(BI210+M211)/(Debts!$M$8-$A211+1),BI210*(Debts!$X$8/12)/(1-(1+Debts!$X$8/12)^(-(Debts!$M$8-$A211+1)))),2)-Y211)))</f>
        <v/>
      </c>
      <c r="CH211">
        <f>IF(OR(AL211&lt;=0,Debts!$AC$9=0,$A211&gt;Debts!$M$9),0,MIN(AL211,MAX(0,ROUNDUP(IF(Debts!$X$9=0,(BJ210+N211)/(Debts!$M$9-$A211+1),BJ210*(Debts!$X$9/12)/(1-(1+Debts!$X$9/12)^(-(Debts!$M$9-$A211+1)))),2)-Z211)))</f>
        <v/>
      </c>
      <c r="CI211">
        <f>IF(OR(AM211&lt;=0,Debts!$AC$10=0,$A211&gt;Debts!$M$10),0,MIN(AM211,MAX(0,ROUNDUP(IF(Debts!$X$10=0,(BK210+O211)/(Debts!$M$10-$A211+1),BK210*(Debts!$X$10/12)/(1-(1+Debts!$X$10/12)^(-(Debts!$M$10-$A211+1)))),2)-AA211)))</f>
        <v/>
      </c>
      <c r="CJ211">
        <f>IF(OR(AN211&lt;=0,Debts!$AC$11=0,$A211&gt;Debts!$M$11),0,MIN(AN211,MAX(0,ROUNDUP(IF(Debts!$X$11=0,(BL210+P211)/(Debts!$M$11-$A211+1),BL210*(Debts!$X$11/12)/(1-(1+Debts!$X$11/12)^(-(Debts!$M$11-$A211+1)))),2)-AB211)))</f>
        <v/>
      </c>
      <c r="CK211">
        <f>IF(OR(AO211&lt;=0,Debts!$AC$12=0,$A211&gt;Debts!$M$12),0,MIN(AO211,MAX(0,ROUNDUP(IF(Debts!$X$12=0,(BM210+Q211)/(Debts!$M$12-$A211+1),BM210*(Debts!$X$12/12)/(1-(1+Debts!$X$12/12)^(-(Debts!$M$12-$A211+1)))),2)-AC211)))</f>
        <v/>
      </c>
      <c r="CL211">
        <f>IF(OR(AP211&lt;=0,Debts!$AC$13=0,$A211&gt;Debts!$M$13),0,MIN(AP211,MAX(0,ROUNDUP(IF(Debts!$X$13=0,(BN210+R211)/(Debts!$M$13-$A211+1),BN210*(Debts!$X$13/12)/(1-(1+Debts!$X$13/12)^(-(Debts!$M$13-$A211+1)))),2)-AD211)))</f>
        <v/>
      </c>
      <c r="CM211">
        <f>IF(OR(AQ211&lt;=0,Debts!$AC$14=0,$A211&gt;Debts!$M$14),0,MIN(AQ211,MAX(0,ROUNDUP(IF(Debts!$X$14=0,(BO210+S211)/(Debts!$M$14-$A211+1),BO210*(Debts!$X$14/12)/(1-(1+Debts!$X$14/12)^(-(Debts!$M$14-$A211+1)))),2)-AE211)))</f>
        <v/>
      </c>
      <c r="CN211">
        <f>IF(OR(AR211&lt;=0,Debts!$AC$15=0,$A211&gt;Debts!$M$15),0,MIN(AR211,MAX(0,ROUNDUP(IF(Debts!$X$15=0,(BP210+T211)/(Debts!$M$15-$A211+1),BP210*(Debts!$X$15/12)/(1-(1+Debts!$X$15/12)^(-(Debts!$M$15-$A211+1)))),2)-AF211)))</f>
        <v/>
      </c>
      <c r="CO211">
        <f>IF(OR(AS211&lt;=0,Debts!$AC$16=0,$A211&gt;Debts!$M$16),0,MIN(AS211,MAX(0,ROUNDUP(IF(Debts!$X$16=0,(BQ210+U211)/(Debts!$M$16-$A211+1),BQ210*(Debts!$X$16/12)/(1-(1+Debts!$X$16/12)^(-(Debts!$M$16-$A211+1)))),2)-AG211)))</f>
        <v/>
      </c>
      <c r="CP211">
        <f>IF(CD211&lt;=0,0,ROUND(MIN(CD211,MAX(0,$F211-SUMPRODUCT(($AT$3:$BE$3&lt;AT$3)*$CD211:$CO211))),2))</f>
        <v/>
      </c>
      <c r="CQ211">
        <f>IF(CE211&lt;=0,0,ROUND(MIN(CE211,MAX(0,$F211-SUMPRODUCT(($AT$3:$BE$3&lt;AU$3)*$CD211:$CO211))),2))</f>
        <v/>
      </c>
      <c r="CR211">
        <f>IF(CF211&lt;=0,0,ROUND(MIN(CF211,MAX(0,$F211-SUMPRODUCT(($AT$3:$BE$3&lt;AV$3)*$CD211:$CO211))),2))</f>
        <v/>
      </c>
      <c r="CS211">
        <f>IF(CG211&lt;=0,0,ROUND(MIN(CG211,MAX(0,$F211-SUMPRODUCT(($AT$3:$BE$3&lt;AW$3)*$CD211:$CO211))),2))</f>
        <v/>
      </c>
      <c r="CT211">
        <f>IF(CH211&lt;=0,0,ROUND(MIN(CH211,MAX(0,$F211-SUMPRODUCT(($AT$3:$BE$3&lt;AX$3)*$CD211:$CO211))),2))</f>
        <v/>
      </c>
      <c r="CU211">
        <f>IF(CI211&lt;=0,0,ROUND(MIN(CI211,MAX(0,$F211-SUMPRODUCT(($AT$3:$BE$3&lt;AY$3)*$CD211:$CO211))),2))</f>
        <v/>
      </c>
      <c r="CV211">
        <f>IF(CJ211&lt;=0,0,ROUND(MIN(CJ211,MAX(0,$F211-SUMPRODUCT(($AT$3:$BE$3&lt;AZ$3)*$CD211:$CO211))),2))</f>
        <v/>
      </c>
      <c r="CW211">
        <f>IF(CK211&lt;=0,0,ROUND(MIN(CK211,MAX(0,$F211-SUMPRODUCT(($AT$3:$BE$3&lt;BA$3)*$CD211:$CO211))),2))</f>
        <v/>
      </c>
      <c r="CX211">
        <f>IF(CL211&lt;=0,0,ROUND(MIN(CL211,MAX(0,$F211-SUMPRODUCT(($AT$3:$BE$3&lt;BB$3)*$CD211:$CO211))),2))</f>
        <v/>
      </c>
      <c r="CY211">
        <f>IF(CM211&lt;=0,0,ROUND(MIN(CM211,MAX(0,$F211-SUMPRODUCT(($AT$3:$BE$3&lt;BC$3)*$CD211:$CO211))),2))</f>
        <v/>
      </c>
      <c r="CZ211">
        <f>IF(CN211&lt;=0,0,ROUND(MIN(CN211,MAX(0,$F211-SUMPRODUCT(($AT$3:$BE$3&lt;BD$3)*$CD211:$CO211))),2))</f>
        <v/>
      </c>
      <c r="DA211">
        <f>IF(CO211&lt;=0,0,ROUND(MIN(CO211,MAX(0,$F211-SUMPRODUCT(($AT$3:$BE$3&lt;BE$3)*$CD211:$CO211))),2))</f>
        <v/>
      </c>
      <c r="DB211">
        <f>ROUND(AH211-CP211,2)</f>
        <v/>
      </c>
      <c r="DC211">
        <f>ROUND(AI211-CQ211,2)</f>
        <v/>
      </c>
      <c r="DD211">
        <f>ROUND(AJ211-CR211,2)</f>
        <v/>
      </c>
      <c r="DE211">
        <f>ROUND(AK211-CS211,2)</f>
        <v/>
      </c>
      <c r="DF211">
        <f>ROUND(AL211-CT211,2)</f>
        <v/>
      </c>
      <c r="DG211">
        <f>ROUND(AM211-CU211,2)</f>
        <v/>
      </c>
      <c r="DH211">
        <f>ROUND(AN211-CV211,2)</f>
        <v/>
      </c>
      <c r="DI211">
        <f>ROUND(AO211-CW211,2)</f>
        <v/>
      </c>
      <c r="DJ211">
        <f>ROUND(AP211-CX211,2)</f>
        <v/>
      </c>
      <c r="DK211">
        <f>ROUND(AQ211-CY211,2)</f>
        <v/>
      </c>
      <c r="DL211">
        <f>ROUND(AR211-CZ211,2)</f>
        <v/>
      </c>
      <c r="DM211">
        <f>ROUND(AS211-DA211,2)</f>
        <v/>
      </c>
      <c r="DN211">
        <f>MAX(0,ROUND($F211-SUM(CP211:DA211),2))</f>
        <v/>
      </c>
    </row>
    <row r="212">
      <c r="A212" t="n">
        <v>207</v>
      </c>
      <c r="B212" s="29">
        <f>Months!B212</f>
        <v/>
      </c>
      <c r="C212">
        <f>Months!C212</f>
        <v/>
      </c>
      <c r="D212">
        <f>Months!D212</f>
        <v/>
      </c>
      <c r="E212">
        <f>SUM(V212:AG212)</f>
        <v/>
      </c>
      <c r="F212">
        <f>MAX(0,ROUND(C212+D212-E212,2))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f>IF(AH212&lt;=0,0,ROUND(CP212+MIN(DB212,MAX(0,$DN212-SUMPRODUCT((($BR212:$CC212&gt;BR212)+($BR212:$CC212=BR212)*($AT$2:$BE$2&lt;AT$2))*$DB212:$DM212))),2))</f>
        <v/>
      </c>
      <c r="AU212">
        <f>IF(AI212&lt;=0,0,ROUND(CQ212+MIN(DC212,MAX(0,$DN212-SUMPRODUCT((($BR212:$CC212&gt;BS212)+($BR212:$CC212=BS212)*($AT$2:$BE$2&lt;AU$2))*$DB212:$DM212))),2))</f>
        <v/>
      </c>
      <c r="AV212">
        <f>IF(AJ212&lt;=0,0,ROUND(CR212+MIN(DD212,MAX(0,$DN212-SUMPRODUCT((($BR212:$CC212&gt;BT212)+($BR212:$CC212=BT212)*($AT$2:$BE$2&lt;AV$2))*$DB212:$DM212))),2))</f>
        <v/>
      </c>
      <c r="AW212">
        <f>IF(AK212&lt;=0,0,ROUND(CS212+MIN(DE212,MAX(0,$DN212-SUMPRODUCT((($BR212:$CC212&gt;BU212)+($BR212:$CC212=BU212)*($AT$2:$BE$2&lt;AW$2))*$DB212:$DM212))),2))</f>
        <v/>
      </c>
      <c r="AX212">
        <f>IF(AL212&lt;=0,0,ROUND(CT212+MIN(DF212,MAX(0,$DN212-SUMPRODUCT((($BR212:$CC212&gt;BV212)+($BR212:$CC212=BV212)*($AT$2:$BE$2&lt;AX$2))*$DB212:$DM212))),2))</f>
        <v/>
      </c>
      <c r="AY212">
        <f>IF(AM212&lt;=0,0,ROUND(CU212+MIN(DG212,MAX(0,$DN212-SUMPRODUCT((($BR212:$CC212&gt;BW212)+($BR212:$CC212=BW212)*($AT$2:$BE$2&lt;AY$2))*$DB212:$DM212))),2))</f>
        <v/>
      </c>
      <c r="AZ212">
        <f>IF(AN212&lt;=0,0,ROUND(CV212+MIN(DH212,MAX(0,$DN212-SUMPRODUCT((($BR212:$CC212&gt;BX212)+($BR212:$CC212=BX212)*($AT$2:$BE$2&lt;AZ$2))*$DB212:$DM212))),2))</f>
        <v/>
      </c>
      <c r="BA212">
        <f>IF(AO212&lt;=0,0,ROUND(CW212+MIN(DI212,MAX(0,$DN212-SUMPRODUCT((($BR212:$CC212&gt;BY212)+($BR212:$CC212=BY212)*($AT$2:$BE$2&lt;BA$2))*$DB212:$DM212))),2))</f>
        <v/>
      </c>
      <c r="BB212">
        <f>IF(AP212&lt;=0,0,ROUND(CX212+MIN(DJ212,MAX(0,$DN212-SUMPRODUCT((($BR212:$CC212&gt;BZ212)+($BR212:$CC212=BZ212)*($AT$2:$BE$2&lt;BB$2))*$DB212:$DM212))),2))</f>
        <v/>
      </c>
      <c r="BC212">
        <f>IF(AQ212&lt;=0,0,ROUND(CY212+MIN(DK212,MAX(0,$DN212-SUMPRODUCT((($BR212:$CC212&gt;CA212)+($BR212:$CC212=CA212)*($AT$2:$BE$2&lt;BC$2))*$DB212:$DM212))),2))</f>
        <v/>
      </c>
      <c r="BD212">
        <f>IF(AR212&lt;=0,0,ROUND(CZ212+MIN(DL212,MAX(0,$DN212-SUMPRODUCT((($BR212:$CC212&gt;CB212)+($BR212:$CC212=CB212)*($AT$2:$BE$2&lt;BD$2))*$DB212:$DM212))),2))</f>
        <v/>
      </c>
      <c r="BE212">
        <f>IF(AS212&lt;=0,0,ROUND(DA212+MIN(DM212,MAX(0,$DN212-SUMPRODUCT((($BR212:$CC212&gt;CC212)+($BR212:$CC212=CC212)*($AT$2:$BE$2&lt;BE$2))*$DB212:$DM212))),2))</f>
        <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c r="BR212">
        <f>ROUND(IF($A212&lt;=Debts!$M$5,Debts!$X$5,Debts!$Y$5)*100000,0)*1000000+ROUND(Debts!$Y$5*100000,0)</f>
        <v/>
      </c>
      <c r="BS212">
        <f>ROUND(IF($A212&lt;=Debts!$M$6,Debts!$X$6,Debts!$Y$6)*100000,0)*1000000+ROUND(Debts!$Y$6*100000,0)</f>
        <v/>
      </c>
      <c r="BT212">
        <f>ROUND(IF($A212&lt;=Debts!$M$7,Debts!$X$7,Debts!$Y$7)*100000,0)*1000000+ROUND(Debts!$Y$7*100000,0)</f>
        <v/>
      </c>
      <c r="BU212">
        <f>ROUND(IF($A212&lt;=Debts!$M$8,Debts!$X$8,Debts!$Y$8)*100000,0)*1000000+ROUND(Debts!$Y$8*100000,0)</f>
        <v/>
      </c>
      <c r="BV212">
        <f>ROUND(IF($A212&lt;=Debts!$M$9,Debts!$X$9,Debts!$Y$9)*100000,0)*1000000+ROUND(Debts!$Y$9*100000,0)</f>
        <v/>
      </c>
      <c r="BW212">
        <f>ROUND(IF($A212&lt;=Debts!$M$10,Debts!$X$10,Debts!$Y$10)*100000,0)*1000000+ROUND(Debts!$Y$10*100000,0)</f>
        <v/>
      </c>
      <c r="BX212">
        <f>ROUND(IF($A212&lt;=Debts!$M$11,Debts!$X$11,Debts!$Y$11)*100000,0)*1000000+ROUND(Debts!$Y$11*100000,0)</f>
        <v/>
      </c>
      <c r="BY212">
        <f>ROUND(IF($A212&lt;=Debts!$M$12,Debts!$X$12,Debts!$Y$12)*100000,0)*1000000+ROUND(Debts!$Y$12*100000,0)</f>
        <v/>
      </c>
      <c r="BZ212">
        <f>ROUND(IF($A212&lt;=Debts!$M$13,Debts!$X$13,Debts!$Y$13)*100000,0)*1000000+ROUND(Debts!$Y$13*100000,0)</f>
        <v/>
      </c>
      <c r="CA212">
        <f>ROUND(IF($A212&lt;=Debts!$M$14,Debts!$X$14,Debts!$Y$14)*100000,0)*1000000+ROUND(Debts!$Y$14*100000,0)</f>
        <v/>
      </c>
      <c r="CB212">
        <f>ROUND(IF($A212&lt;=Debts!$M$15,Debts!$X$15,Debts!$Y$15)*100000,0)*1000000+ROUND(Debts!$Y$15*100000,0)</f>
        <v/>
      </c>
      <c r="CC212">
        <f>ROUND(IF($A212&lt;=Debts!$M$16,Debts!$X$16,Debts!$Y$16)*100000,0)*1000000+ROUND(Debts!$Y$16*100000,0)</f>
        <v/>
      </c>
      <c r="CD212">
        <f>IF(OR(AH212&lt;=0,Debts!$AC$5=0,$A212&gt;Debts!$M$5),0,MIN(AH212,MAX(0,ROUNDUP(IF(Debts!$X$5=0,(BF211+J212)/(Debts!$M$5-$A212+1),BF211*(Debts!$X$5/12)/(1-(1+Debts!$X$5/12)^(-(Debts!$M$5-$A212+1)))),2)-V212)))</f>
        <v/>
      </c>
      <c r="CE212">
        <f>IF(OR(AI212&lt;=0,Debts!$AC$6=0,$A212&gt;Debts!$M$6),0,MIN(AI212,MAX(0,ROUNDUP(IF(Debts!$X$6=0,(BG211+K212)/(Debts!$M$6-$A212+1),BG211*(Debts!$X$6/12)/(1-(1+Debts!$X$6/12)^(-(Debts!$M$6-$A212+1)))),2)-W212)))</f>
        <v/>
      </c>
      <c r="CF212">
        <f>IF(OR(AJ212&lt;=0,Debts!$AC$7=0,$A212&gt;Debts!$M$7),0,MIN(AJ212,MAX(0,ROUNDUP(IF(Debts!$X$7=0,(BH211+L212)/(Debts!$M$7-$A212+1),BH211*(Debts!$X$7/12)/(1-(1+Debts!$X$7/12)^(-(Debts!$M$7-$A212+1)))),2)-X212)))</f>
        <v/>
      </c>
      <c r="CG212">
        <f>IF(OR(AK212&lt;=0,Debts!$AC$8=0,$A212&gt;Debts!$M$8),0,MIN(AK212,MAX(0,ROUNDUP(IF(Debts!$X$8=0,(BI211+M212)/(Debts!$M$8-$A212+1),BI211*(Debts!$X$8/12)/(1-(1+Debts!$X$8/12)^(-(Debts!$M$8-$A212+1)))),2)-Y212)))</f>
        <v/>
      </c>
      <c r="CH212">
        <f>IF(OR(AL212&lt;=0,Debts!$AC$9=0,$A212&gt;Debts!$M$9),0,MIN(AL212,MAX(0,ROUNDUP(IF(Debts!$X$9=0,(BJ211+N212)/(Debts!$M$9-$A212+1),BJ211*(Debts!$X$9/12)/(1-(1+Debts!$X$9/12)^(-(Debts!$M$9-$A212+1)))),2)-Z212)))</f>
        <v/>
      </c>
      <c r="CI212">
        <f>IF(OR(AM212&lt;=0,Debts!$AC$10=0,$A212&gt;Debts!$M$10),0,MIN(AM212,MAX(0,ROUNDUP(IF(Debts!$X$10=0,(BK211+O212)/(Debts!$M$10-$A212+1),BK211*(Debts!$X$10/12)/(1-(1+Debts!$X$10/12)^(-(Debts!$M$10-$A212+1)))),2)-AA212)))</f>
        <v/>
      </c>
      <c r="CJ212">
        <f>IF(OR(AN212&lt;=0,Debts!$AC$11=0,$A212&gt;Debts!$M$11),0,MIN(AN212,MAX(0,ROUNDUP(IF(Debts!$X$11=0,(BL211+P212)/(Debts!$M$11-$A212+1),BL211*(Debts!$X$11/12)/(1-(1+Debts!$X$11/12)^(-(Debts!$M$11-$A212+1)))),2)-AB212)))</f>
        <v/>
      </c>
      <c r="CK212">
        <f>IF(OR(AO212&lt;=0,Debts!$AC$12=0,$A212&gt;Debts!$M$12),0,MIN(AO212,MAX(0,ROUNDUP(IF(Debts!$X$12=0,(BM211+Q212)/(Debts!$M$12-$A212+1),BM211*(Debts!$X$12/12)/(1-(1+Debts!$X$12/12)^(-(Debts!$M$12-$A212+1)))),2)-AC212)))</f>
        <v/>
      </c>
      <c r="CL212">
        <f>IF(OR(AP212&lt;=0,Debts!$AC$13=0,$A212&gt;Debts!$M$13),0,MIN(AP212,MAX(0,ROUNDUP(IF(Debts!$X$13=0,(BN211+R212)/(Debts!$M$13-$A212+1),BN211*(Debts!$X$13/12)/(1-(1+Debts!$X$13/12)^(-(Debts!$M$13-$A212+1)))),2)-AD212)))</f>
        <v/>
      </c>
      <c r="CM212">
        <f>IF(OR(AQ212&lt;=0,Debts!$AC$14=0,$A212&gt;Debts!$M$14),0,MIN(AQ212,MAX(0,ROUNDUP(IF(Debts!$X$14=0,(BO211+S212)/(Debts!$M$14-$A212+1),BO211*(Debts!$X$14/12)/(1-(1+Debts!$X$14/12)^(-(Debts!$M$14-$A212+1)))),2)-AE212)))</f>
        <v/>
      </c>
      <c r="CN212">
        <f>IF(OR(AR212&lt;=0,Debts!$AC$15=0,$A212&gt;Debts!$M$15),0,MIN(AR212,MAX(0,ROUNDUP(IF(Debts!$X$15=0,(BP211+T212)/(Debts!$M$15-$A212+1),BP211*(Debts!$X$15/12)/(1-(1+Debts!$X$15/12)^(-(Debts!$M$15-$A212+1)))),2)-AF212)))</f>
        <v/>
      </c>
      <c r="CO212">
        <f>IF(OR(AS212&lt;=0,Debts!$AC$16=0,$A212&gt;Debts!$M$16),0,MIN(AS212,MAX(0,ROUNDUP(IF(Debts!$X$16=0,(BQ211+U212)/(Debts!$M$16-$A212+1),BQ211*(Debts!$X$16/12)/(1-(1+Debts!$X$16/12)^(-(Debts!$M$16-$A212+1)))),2)-AG212)))</f>
        <v/>
      </c>
      <c r="CP212">
        <f>IF(CD212&lt;=0,0,ROUND(MIN(CD212,MAX(0,$F212-SUMPRODUCT(($AT$3:$BE$3&lt;AT$3)*$CD212:$CO212))),2))</f>
        <v/>
      </c>
      <c r="CQ212">
        <f>IF(CE212&lt;=0,0,ROUND(MIN(CE212,MAX(0,$F212-SUMPRODUCT(($AT$3:$BE$3&lt;AU$3)*$CD212:$CO212))),2))</f>
        <v/>
      </c>
      <c r="CR212">
        <f>IF(CF212&lt;=0,0,ROUND(MIN(CF212,MAX(0,$F212-SUMPRODUCT(($AT$3:$BE$3&lt;AV$3)*$CD212:$CO212))),2))</f>
        <v/>
      </c>
      <c r="CS212">
        <f>IF(CG212&lt;=0,0,ROUND(MIN(CG212,MAX(0,$F212-SUMPRODUCT(($AT$3:$BE$3&lt;AW$3)*$CD212:$CO212))),2))</f>
        <v/>
      </c>
      <c r="CT212">
        <f>IF(CH212&lt;=0,0,ROUND(MIN(CH212,MAX(0,$F212-SUMPRODUCT(($AT$3:$BE$3&lt;AX$3)*$CD212:$CO212))),2))</f>
        <v/>
      </c>
      <c r="CU212">
        <f>IF(CI212&lt;=0,0,ROUND(MIN(CI212,MAX(0,$F212-SUMPRODUCT(($AT$3:$BE$3&lt;AY$3)*$CD212:$CO212))),2))</f>
        <v/>
      </c>
      <c r="CV212">
        <f>IF(CJ212&lt;=0,0,ROUND(MIN(CJ212,MAX(0,$F212-SUMPRODUCT(($AT$3:$BE$3&lt;AZ$3)*$CD212:$CO212))),2))</f>
        <v/>
      </c>
      <c r="CW212">
        <f>IF(CK212&lt;=0,0,ROUND(MIN(CK212,MAX(0,$F212-SUMPRODUCT(($AT$3:$BE$3&lt;BA$3)*$CD212:$CO212))),2))</f>
        <v/>
      </c>
      <c r="CX212">
        <f>IF(CL212&lt;=0,0,ROUND(MIN(CL212,MAX(0,$F212-SUMPRODUCT(($AT$3:$BE$3&lt;BB$3)*$CD212:$CO212))),2))</f>
        <v/>
      </c>
      <c r="CY212">
        <f>IF(CM212&lt;=0,0,ROUND(MIN(CM212,MAX(0,$F212-SUMPRODUCT(($AT$3:$BE$3&lt;BC$3)*$CD212:$CO212))),2))</f>
        <v/>
      </c>
      <c r="CZ212">
        <f>IF(CN212&lt;=0,0,ROUND(MIN(CN212,MAX(0,$F212-SUMPRODUCT(($AT$3:$BE$3&lt;BD$3)*$CD212:$CO212))),2))</f>
        <v/>
      </c>
      <c r="DA212">
        <f>IF(CO212&lt;=0,0,ROUND(MIN(CO212,MAX(0,$F212-SUMPRODUCT(($AT$3:$BE$3&lt;BE$3)*$CD212:$CO212))),2))</f>
        <v/>
      </c>
      <c r="DB212">
        <f>ROUND(AH212-CP212,2)</f>
        <v/>
      </c>
      <c r="DC212">
        <f>ROUND(AI212-CQ212,2)</f>
        <v/>
      </c>
      <c r="DD212">
        <f>ROUND(AJ212-CR212,2)</f>
        <v/>
      </c>
      <c r="DE212">
        <f>ROUND(AK212-CS212,2)</f>
        <v/>
      </c>
      <c r="DF212">
        <f>ROUND(AL212-CT212,2)</f>
        <v/>
      </c>
      <c r="DG212">
        <f>ROUND(AM212-CU212,2)</f>
        <v/>
      </c>
      <c r="DH212">
        <f>ROUND(AN212-CV212,2)</f>
        <v/>
      </c>
      <c r="DI212">
        <f>ROUND(AO212-CW212,2)</f>
        <v/>
      </c>
      <c r="DJ212">
        <f>ROUND(AP212-CX212,2)</f>
        <v/>
      </c>
      <c r="DK212">
        <f>ROUND(AQ212-CY212,2)</f>
        <v/>
      </c>
      <c r="DL212">
        <f>ROUND(AR212-CZ212,2)</f>
        <v/>
      </c>
      <c r="DM212">
        <f>ROUND(AS212-DA212,2)</f>
        <v/>
      </c>
      <c r="DN212">
        <f>MAX(0,ROUND($F212-SUM(CP212:DA212),2))</f>
        <v/>
      </c>
    </row>
    <row r="213">
      <c r="A213" t="n">
        <v>208</v>
      </c>
      <c r="B213" s="29">
        <f>Months!B213</f>
        <v/>
      </c>
      <c r="C213">
        <f>Months!C213</f>
        <v/>
      </c>
      <c r="D213">
        <f>Months!D213</f>
        <v/>
      </c>
      <c r="E213">
        <f>SUM(V213:AG213)</f>
        <v/>
      </c>
      <c r="F213">
        <f>MAX(0,ROUND(C213+D213-E213,2))</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f>IF(AH213&lt;=0,0,ROUND(CP213+MIN(DB213,MAX(0,$DN213-SUMPRODUCT((($BR213:$CC213&gt;BR213)+($BR213:$CC213=BR213)*($AT$2:$BE$2&lt;AT$2))*$DB213:$DM213))),2))</f>
        <v/>
      </c>
      <c r="AU213">
        <f>IF(AI213&lt;=0,0,ROUND(CQ213+MIN(DC213,MAX(0,$DN213-SUMPRODUCT((($BR213:$CC213&gt;BS213)+($BR213:$CC213=BS213)*($AT$2:$BE$2&lt;AU$2))*$DB213:$DM213))),2))</f>
        <v/>
      </c>
      <c r="AV213">
        <f>IF(AJ213&lt;=0,0,ROUND(CR213+MIN(DD213,MAX(0,$DN213-SUMPRODUCT((($BR213:$CC213&gt;BT213)+($BR213:$CC213=BT213)*($AT$2:$BE$2&lt;AV$2))*$DB213:$DM213))),2))</f>
        <v/>
      </c>
      <c r="AW213">
        <f>IF(AK213&lt;=0,0,ROUND(CS213+MIN(DE213,MAX(0,$DN213-SUMPRODUCT((($BR213:$CC213&gt;BU213)+($BR213:$CC213=BU213)*($AT$2:$BE$2&lt;AW$2))*$DB213:$DM213))),2))</f>
        <v/>
      </c>
      <c r="AX213">
        <f>IF(AL213&lt;=0,0,ROUND(CT213+MIN(DF213,MAX(0,$DN213-SUMPRODUCT((($BR213:$CC213&gt;BV213)+($BR213:$CC213=BV213)*($AT$2:$BE$2&lt;AX$2))*$DB213:$DM213))),2))</f>
        <v/>
      </c>
      <c r="AY213">
        <f>IF(AM213&lt;=0,0,ROUND(CU213+MIN(DG213,MAX(0,$DN213-SUMPRODUCT((($BR213:$CC213&gt;BW213)+($BR213:$CC213=BW213)*($AT$2:$BE$2&lt;AY$2))*$DB213:$DM213))),2))</f>
        <v/>
      </c>
      <c r="AZ213">
        <f>IF(AN213&lt;=0,0,ROUND(CV213+MIN(DH213,MAX(0,$DN213-SUMPRODUCT((($BR213:$CC213&gt;BX213)+($BR213:$CC213=BX213)*($AT$2:$BE$2&lt;AZ$2))*$DB213:$DM213))),2))</f>
        <v/>
      </c>
      <c r="BA213">
        <f>IF(AO213&lt;=0,0,ROUND(CW213+MIN(DI213,MAX(0,$DN213-SUMPRODUCT((($BR213:$CC213&gt;BY213)+($BR213:$CC213=BY213)*($AT$2:$BE$2&lt;BA$2))*$DB213:$DM213))),2))</f>
        <v/>
      </c>
      <c r="BB213">
        <f>IF(AP213&lt;=0,0,ROUND(CX213+MIN(DJ213,MAX(0,$DN213-SUMPRODUCT((($BR213:$CC213&gt;BZ213)+($BR213:$CC213=BZ213)*($AT$2:$BE$2&lt;BB$2))*$DB213:$DM213))),2))</f>
        <v/>
      </c>
      <c r="BC213">
        <f>IF(AQ213&lt;=0,0,ROUND(CY213+MIN(DK213,MAX(0,$DN213-SUMPRODUCT((($BR213:$CC213&gt;CA213)+($BR213:$CC213=CA213)*($AT$2:$BE$2&lt;BC$2))*$DB213:$DM213))),2))</f>
        <v/>
      </c>
      <c r="BD213">
        <f>IF(AR213&lt;=0,0,ROUND(CZ213+MIN(DL213,MAX(0,$DN213-SUMPRODUCT((($BR213:$CC213&gt;CB213)+($BR213:$CC213=CB213)*($AT$2:$BE$2&lt;BD$2))*$DB213:$DM213))),2))</f>
        <v/>
      </c>
      <c r="BE213">
        <f>IF(AS213&lt;=0,0,ROUND(DA213+MIN(DM213,MAX(0,$DN213-SUMPRODUCT((($BR213:$CC213&gt;CC213)+($BR213:$CC213=CC213)*($AT$2:$BE$2&lt;BE$2))*$DB213:$DM213))),2))</f>
        <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c r="BR213">
        <f>ROUND(IF($A213&lt;=Debts!$M$5,Debts!$X$5,Debts!$Y$5)*100000,0)*1000000+ROUND(Debts!$Y$5*100000,0)</f>
        <v/>
      </c>
      <c r="BS213">
        <f>ROUND(IF($A213&lt;=Debts!$M$6,Debts!$X$6,Debts!$Y$6)*100000,0)*1000000+ROUND(Debts!$Y$6*100000,0)</f>
        <v/>
      </c>
      <c r="BT213">
        <f>ROUND(IF($A213&lt;=Debts!$M$7,Debts!$X$7,Debts!$Y$7)*100000,0)*1000000+ROUND(Debts!$Y$7*100000,0)</f>
        <v/>
      </c>
      <c r="BU213">
        <f>ROUND(IF($A213&lt;=Debts!$M$8,Debts!$X$8,Debts!$Y$8)*100000,0)*1000000+ROUND(Debts!$Y$8*100000,0)</f>
        <v/>
      </c>
      <c r="BV213">
        <f>ROUND(IF($A213&lt;=Debts!$M$9,Debts!$X$9,Debts!$Y$9)*100000,0)*1000000+ROUND(Debts!$Y$9*100000,0)</f>
        <v/>
      </c>
      <c r="BW213">
        <f>ROUND(IF($A213&lt;=Debts!$M$10,Debts!$X$10,Debts!$Y$10)*100000,0)*1000000+ROUND(Debts!$Y$10*100000,0)</f>
        <v/>
      </c>
      <c r="BX213">
        <f>ROUND(IF($A213&lt;=Debts!$M$11,Debts!$X$11,Debts!$Y$11)*100000,0)*1000000+ROUND(Debts!$Y$11*100000,0)</f>
        <v/>
      </c>
      <c r="BY213">
        <f>ROUND(IF($A213&lt;=Debts!$M$12,Debts!$X$12,Debts!$Y$12)*100000,0)*1000000+ROUND(Debts!$Y$12*100000,0)</f>
        <v/>
      </c>
      <c r="BZ213">
        <f>ROUND(IF($A213&lt;=Debts!$M$13,Debts!$X$13,Debts!$Y$13)*100000,0)*1000000+ROUND(Debts!$Y$13*100000,0)</f>
        <v/>
      </c>
      <c r="CA213">
        <f>ROUND(IF($A213&lt;=Debts!$M$14,Debts!$X$14,Debts!$Y$14)*100000,0)*1000000+ROUND(Debts!$Y$14*100000,0)</f>
        <v/>
      </c>
      <c r="CB213">
        <f>ROUND(IF($A213&lt;=Debts!$M$15,Debts!$X$15,Debts!$Y$15)*100000,0)*1000000+ROUND(Debts!$Y$15*100000,0)</f>
        <v/>
      </c>
      <c r="CC213">
        <f>ROUND(IF($A213&lt;=Debts!$M$16,Debts!$X$16,Debts!$Y$16)*100000,0)*1000000+ROUND(Debts!$Y$16*100000,0)</f>
        <v/>
      </c>
      <c r="CD213">
        <f>IF(OR(AH213&lt;=0,Debts!$AC$5=0,$A213&gt;Debts!$M$5),0,MIN(AH213,MAX(0,ROUNDUP(IF(Debts!$X$5=0,(BF212+J213)/(Debts!$M$5-$A213+1),BF212*(Debts!$X$5/12)/(1-(1+Debts!$X$5/12)^(-(Debts!$M$5-$A213+1)))),2)-V213)))</f>
        <v/>
      </c>
      <c r="CE213">
        <f>IF(OR(AI213&lt;=0,Debts!$AC$6=0,$A213&gt;Debts!$M$6),0,MIN(AI213,MAX(0,ROUNDUP(IF(Debts!$X$6=0,(BG212+K213)/(Debts!$M$6-$A213+1),BG212*(Debts!$X$6/12)/(1-(1+Debts!$X$6/12)^(-(Debts!$M$6-$A213+1)))),2)-W213)))</f>
        <v/>
      </c>
      <c r="CF213">
        <f>IF(OR(AJ213&lt;=0,Debts!$AC$7=0,$A213&gt;Debts!$M$7),0,MIN(AJ213,MAX(0,ROUNDUP(IF(Debts!$X$7=0,(BH212+L213)/(Debts!$M$7-$A213+1),BH212*(Debts!$X$7/12)/(1-(1+Debts!$X$7/12)^(-(Debts!$M$7-$A213+1)))),2)-X213)))</f>
        <v/>
      </c>
      <c r="CG213">
        <f>IF(OR(AK213&lt;=0,Debts!$AC$8=0,$A213&gt;Debts!$M$8),0,MIN(AK213,MAX(0,ROUNDUP(IF(Debts!$X$8=0,(BI212+M213)/(Debts!$M$8-$A213+1),BI212*(Debts!$X$8/12)/(1-(1+Debts!$X$8/12)^(-(Debts!$M$8-$A213+1)))),2)-Y213)))</f>
        <v/>
      </c>
      <c r="CH213">
        <f>IF(OR(AL213&lt;=0,Debts!$AC$9=0,$A213&gt;Debts!$M$9),0,MIN(AL213,MAX(0,ROUNDUP(IF(Debts!$X$9=0,(BJ212+N213)/(Debts!$M$9-$A213+1),BJ212*(Debts!$X$9/12)/(1-(1+Debts!$X$9/12)^(-(Debts!$M$9-$A213+1)))),2)-Z213)))</f>
        <v/>
      </c>
      <c r="CI213">
        <f>IF(OR(AM213&lt;=0,Debts!$AC$10=0,$A213&gt;Debts!$M$10),0,MIN(AM213,MAX(0,ROUNDUP(IF(Debts!$X$10=0,(BK212+O213)/(Debts!$M$10-$A213+1),BK212*(Debts!$X$10/12)/(1-(1+Debts!$X$10/12)^(-(Debts!$M$10-$A213+1)))),2)-AA213)))</f>
        <v/>
      </c>
      <c r="CJ213">
        <f>IF(OR(AN213&lt;=0,Debts!$AC$11=0,$A213&gt;Debts!$M$11),0,MIN(AN213,MAX(0,ROUNDUP(IF(Debts!$X$11=0,(BL212+P213)/(Debts!$M$11-$A213+1),BL212*(Debts!$X$11/12)/(1-(1+Debts!$X$11/12)^(-(Debts!$M$11-$A213+1)))),2)-AB213)))</f>
        <v/>
      </c>
      <c r="CK213">
        <f>IF(OR(AO213&lt;=0,Debts!$AC$12=0,$A213&gt;Debts!$M$12),0,MIN(AO213,MAX(0,ROUNDUP(IF(Debts!$X$12=0,(BM212+Q213)/(Debts!$M$12-$A213+1),BM212*(Debts!$X$12/12)/(1-(1+Debts!$X$12/12)^(-(Debts!$M$12-$A213+1)))),2)-AC213)))</f>
        <v/>
      </c>
      <c r="CL213">
        <f>IF(OR(AP213&lt;=0,Debts!$AC$13=0,$A213&gt;Debts!$M$13),0,MIN(AP213,MAX(0,ROUNDUP(IF(Debts!$X$13=0,(BN212+R213)/(Debts!$M$13-$A213+1),BN212*(Debts!$X$13/12)/(1-(1+Debts!$X$13/12)^(-(Debts!$M$13-$A213+1)))),2)-AD213)))</f>
        <v/>
      </c>
      <c r="CM213">
        <f>IF(OR(AQ213&lt;=0,Debts!$AC$14=0,$A213&gt;Debts!$M$14),0,MIN(AQ213,MAX(0,ROUNDUP(IF(Debts!$X$14=0,(BO212+S213)/(Debts!$M$14-$A213+1),BO212*(Debts!$X$14/12)/(1-(1+Debts!$X$14/12)^(-(Debts!$M$14-$A213+1)))),2)-AE213)))</f>
        <v/>
      </c>
      <c r="CN213">
        <f>IF(OR(AR213&lt;=0,Debts!$AC$15=0,$A213&gt;Debts!$M$15),0,MIN(AR213,MAX(0,ROUNDUP(IF(Debts!$X$15=0,(BP212+T213)/(Debts!$M$15-$A213+1),BP212*(Debts!$X$15/12)/(1-(1+Debts!$X$15/12)^(-(Debts!$M$15-$A213+1)))),2)-AF213)))</f>
        <v/>
      </c>
      <c r="CO213">
        <f>IF(OR(AS213&lt;=0,Debts!$AC$16=0,$A213&gt;Debts!$M$16),0,MIN(AS213,MAX(0,ROUNDUP(IF(Debts!$X$16=0,(BQ212+U213)/(Debts!$M$16-$A213+1),BQ212*(Debts!$X$16/12)/(1-(1+Debts!$X$16/12)^(-(Debts!$M$16-$A213+1)))),2)-AG213)))</f>
        <v/>
      </c>
      <c r="CP213">
        <f>IF(CD213&lt;=0,0,ROUND(MIN(CD213,MAX(0,$F213-SUMPRODUCT(($AT$3:$BE$3&lt;AT$3)*$CD213:$CO213))),2))</f>
        <v/>
      </c>
      <c r="CQ213">
        <f>IF(CE213&lt;=0,0,ROUND(MIN(CE213,MAX(0,$F213-SUMPRODUCT(($AT$3:$BE$3&lt;AU$3)*$CD213:$CO213))),2))</f>
        <v/>
      </c>
      <c r="CR213">
        <f>IF(CF213&lt;=0,0,ROUND(MIN(CF213,MAX(0,$F213-SUMPRODUCT(($AT$3:$BE$3&lt;AV$3)*$CD213:$CO213))),2))</f>
        <v/>
      </c>
      <c r="CS213">
        <f>IF(CG213&lt;=0,0,ROUND(MIN(CG213,MAX(0,$F213-SUMPRODUCT(($AT$3:$BE$3&lt;AW$3)*$CD213:$CO213))),2))</f>
        <v/>
      </c>
      <c r="CT213">
        <f>IF(CH213&lt;=0,0,ROUND(MIN(CH213,MAX(0,$F213-SUMPRODUCT(($AT$3:$BE$3&lt;AX$3)*$CD213:$CO213))),2))</f>
        <v/>
      </c>
      <c r="CU213">
        <f>IF(CI213&lt;=0,0,ROUND(MIN(CI213,MAX(0,$F213-SUMPRODUCT(($AT$3:$BE$3&lt;AY$3)*$CD213:$CO213))),2))</f>
        <v/>
      </c>
      <c r="CV213">
        <f>IF(CJ213&lt;=0,0,ROUND(MIN(CJ213,MAX(0,$F213-SUMPRODUCT(($AT$3:$BE$3&lt;AZ$3)*$CD213:$CO213))),2))</f>
        <v/>
      </c>
      <c r="CW213">
        <f>IF(CK213&lt;=0,0,ROUND(MIN(CK213,MAX(0,$F213-SUMPRODUCT(($AT$3:$BE$3&lt;BA$3)*$CD213:$CO213))),2))</f>
        <v/>
      </c>
      <c r="CX213">
        <f>IF(CL213&lt;=0,0,ROUND(MIN(CL213,MAX(0,$F213-SUMPRODUCT(($AT$3:$BE$3&lt;BB$3)*$CD213:$CO213))),2))</f>
        <v/>
      </c>
      <c r="CY213">
        <f>IF(CM213&lt;=0,0,ROUND(MIN(CM213,MAX(0,$F213-SUMPRODUCT(($AT$3:$BE$3&lt;BC$3)*$CD213:$CO213))),2))</f>
        <v/>
      </c>
      <c r="CZ213">
        <f>IF(CN213&lt;=0,0,ROUND(MIN(CN213,MAX(0,$F213-SUMPRODUCT(($AT$3:$BE$3&lt;BD$3)*$CD213:$CO213))),2))</f>
        <v/>
      </c>
      <c r="DA213">
        <f>IF(CO213&lt;=0,0,ROUND(MIN(CO213,MAX(0,$F213-SUMPRODUCT(($AT$3:$BE$3&lt;BE$3)*$CD213:$CO213))),2))</f>
        <v/>
      </c>
      <c r="DB213">
        <f>ROUND(AH213-CP213,2)</f>
        <v/>
      </c>
      <c r="DC213">
        <f>ROUND(AI213-CQ213,2)</f>
        <v/>
      </c>
      <c r="DD213">
        <f>ROUND(AJ213-CR213,2)</f>
        <v/>
      </c>
      <c r="DE213">
        <f>ROUND(AK213-CS213,2)</f>
        <v/>
      </c>
      <c r="DF213">
        <f>ROUND(AL213-CT213,2)</f>
        <v/>
      </c>
      <c r="DG213">
        <f>ROUND(AM213-CU213,2)</f>
        <v/>
      </c>
      <c r="DH213">
        <f>ROUND(AN213-CV213,2)</f>
        <v/>
      </c>
      <c r="DI213">
        <f>ROUND(AO213-CW213,2)</f>
        <v/>
      </c>
      <c r="DJ213">
        <f>ROUND(AP213-CX213,2)</f>
        <v/>
      </c>
      <c r="DK213">
        <f>ROUND(AQ213-CY213,2)</f>
        <v/>
      </c>
      <c r="DL213">
        <f>ROUND(AR213-CZ213,2)</f>
        <v/>
      </c>
      <c r="DM213">
        <f>ROUND(AS213-DA213,2)</f>
        <v/>
      </c>
      <c r="DN213">
        <f>MAX(0,ROUND($F213-SUM(CP213:DA213),2))</f>
        <v/>
      </c>
    </row>
    <row r="214">
      <c r="A214" t="n">
        <v>209</v>
      </c>
      <c r="B214" s="29">
        <f>Months!B214</f>
        <v/>
      </c>
      <c r="C214">
        <f>Months!C214</f>
        <v/>
      </c>
      <c r="D214">
        <f>Months!D214</f>
        <v/>
      </c>
      <c r="E214">
        <f>SUM(V214:AG214)</f>
        <v/>
      </c>
      <c r="F214">
        <f>MAX(0,ROUND(C214+D214-E214,2))</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f>IF(AH214&lt;=0,0,ROUND(CP214+MIN(DB214,MAX(0,$DN214-SUMPRODUCT((($BR214:$CC214&gt;BR214)+($BR214:$CC214=BR214)*($AT$2:$BE$2&lt;AT$2))*$DB214:$DM214))),2))</f>
        <v/>
      </c>
      <c r="AU214">
        <f>IF(AI214&lt;=0,0,ROUND(CQ214+MIN(DC214,MAX(0,$DN214-SUMPRODUCT((($BR214:$CC214&gt;BS214)+($BR214:$CC214=BS214)*($AT$2:$BE$2&lt;AU$2))*$DB214:$DM214))),2))</f>
        <v/>
      </c>
      <c r="AV214">
        <f>IF(AJ214&lt;=0,0,ROUND(CR214+MIN(DD214,MAX(0,$DN214-SUMPRODUCT((($BR214:$CC214&gt;BT214)+($BR214:$CC214=BT214)*($AT$2:$BE$2&lt;AV$2))*$DB214:$DM214))),2))</f>
        <v/>
      </c>
      <c r="AW214">
        <f>IF(AK214&lt;=0,0,ROUND(CS214+MIN(DE214,MAX(0,$DN214-SUMPRODUCT((($BR214:$CC214&gt;BU214)+($BR214:$CC214=BU214)*($AT$2:$BE$2&lt;AW$2))*$DB214:$DM214))),2))</f>
        <v/>
      </c>
      <c r="AX214">
        <f>IF(AL214&lt;=0,0,ROUND(CT214+MIN(DF214,MAX(0,$DN214-SUMPRODUCT((($BR214:$CC214&gt;BV214)+($BR214:$CC214=BV214)*($AT$2:$BE$2&lt;AX$2))*$DB214:$DM214))),2))</f>
        <v/>
      </c>
      <c r="AY214">
        <f>IF(AM214&lt;=0,0,ROUND(CU214+MIN(DG214,MAX(0,$DN214-SUMPRODUCT((($BR214:$CC214&gt;BW214)+($BR214:$CC214=BW214)*($AT$2:$BE$2&lt;AY$2))*$DB214:$DM214))),2))</f>
        <v/>
      </c>
      <c r="AZ214">
        <f>IF(AN214&lt;=0,0,ROUND(CV214+MIN(DH214,MAX(0,$DN214-SUMPRODUCT((($BR214:$CC214&gt;BX214)+($BR214:$CC214=BX214)*($AT$2:$BE$2&lt;AZ$2))*$DB214:$DM214))),2))</f>
        <v/>
      </c>
      <c r="BA214">
        <f>IF(AO214&lt;=0,0,ROUND(CW214+MIN(DI214,MAX(0,$DN214-SUMPRODUCT((($BR214:$CC214&gt;BY214)+($BR214:$CC214=BY214)*($AT$2:$BE$2&lt;BA$2))*$DB214:$DM214))),2))</f>
        <v/>
      </c>
      <c r="BB214">
        <f>IF(AP214&lt;=0,0,ROUND(CX214+MIN(DJ214,MAX(0,$DN214-SUMPRODUCT((($BR214:$CC214&gt;BZ214)+($BR214:$CC214=BZ214)*($AT$2:$BE$2&lt;BB$2))*$DB214:$DM214))),2))</f>
        <v/>
      </c>
      <c r="BC214">
        <f>IF(AQ214&lt;=0,0,ROUND(CY214+MIN(DK214,MAX(0,$DN214-SUMPRODUCT((($BR214:$CC214&gt;CA214)+($BR214:$CC214=CA214)*($AT$2:$BE$2&lt;BC$2))*$DB214:$DM214))),2))</f>
        <v/>
      </c>
      <c r="BD214">
        <f>IF(AR214&lt;=0,0,ROUND(CZ214+MIN(DL214,MAX(0,$DN214-SUMPRODUCT((($BR214:$CC214&gt;CB214)+($BR214:$CC214=CB214)*($AT$2:$BE$2&lt;BD$2))*$DB214:$DM214))),2))</f>
        <v/>
      </c>
      <c r="BE214">
        <f>IF(AS214&lt;=0,0,ROUND(DA214+MIN(DM214,MAX(0,$DN214-SUMPRODUCT((($BR214:$CC214&gt;CC214)+($BR214:$CC214=CC214)*($AT$2:$BE$2&lt;BE$2))*$DB214:$DM214))),2))</f>
        <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c r="BR214">
        <f>ROUND(IF($A214&lt;=Debts!$M$5,Debts!$X$5,Debts!$Y$5)*100000,0)*1000000+ROUND(Debts!$Y$5*100000,0)</f>
        <v/>
      </c>
      <c r="BS214">
        <f>ROUND(IF($A214&lt;=Debts!$M$6,Debts!$X$6,Debts!$Y$6)*100000,0)*1000000+ROUND(Debts!$Y$6*100000,0)</f>
        <v/>
      </c>
      <c r="BT214">
        <f>ROUND(IF($A214&lt;=Debts!$M$7,Debts!$X$7,Debts!$Y$7)*100000,0)*1000000+ROUND(Debts!$Y$7*100000,0)</f>
        <v/>
      </c>
      <c r="BU214">
        <f>ROUND(IF($A214&lt;=Debts!$M$8,Debts!$X$8,Debts!$Y$8)*100000,0)*1000000+ROUND(Debts!$Y$8*100000,0)</f>
        <v/>
      </c>
      <c r="BV214">
        <f>ROUND(IF($A214&lt;=Debts!$M$9,Debts!$X$9,Debts!$Y$9)*100000,0)*1000000+ROUND(Debts!$Y$9*100000,0)</f>
        <v/>
      </c>
      <c r="BW214">
        <f>ROUND(IF($A214&lt;=Debts!$M$10,Debts!$X$10,Debts!$Y$10)*100000,0)*1000000+ROUND(Debts!$Y$10*100000,0)</f>
        <v/>
      </c>
      <c r="BX214">
        <f>ROUND(IF($A214&lt;=Debts!$M$11,Debts!$X$11,Debts!$Y$11)*100000,0)*1000000+ROUND(Debts!$Y$11*100000,0)</f>
        <v/>
      </c>
      <c r="BY214">
        <f>ROUND(IF($A214&lt;=Debts!$M$12,Debts!$X$12,Debts!$Y$12)*100000,0)*1000000+ROUND(Debts!$Y$12*100000,0)</f>
        <v/>
      </c>
      <c r="BZ214">
        <f>ROUND(IF($A214&lt;=Debts!$M$13,Debts!$X$13,Debts!$Y$13)*100000,0)*1000000+ROUND(Debts!$Y$13*100000,0)</f>
        <v/>
      </c>
      <c r="CA214">
        <f>ROUND(IF($A214&lt;=Debts!$M$14,Debts!$X$14,Debts!$Y$14)*100000,0)*1000000+ROUND(Debts!$Y$14*100000,0)</f>
        <v/>
      </c>
      <c r="CB214">
        <f>ROUND(IF($A214&lt;=Debts!$M$15,Debts!$X$15,Debts!$Y$15)*100000,0)*1000000+ROUND(Debts!$Y$15*100000,0)</f>
        <v/>
      </c>
      <c r="CC214">
        <f>ROUND(IF($A214&lt;=Debts!$M$16,Debts!$X$16,Debts!$Y$16)*100000,0)*1000000+ROUND(Debts!$Y$16*100000,0)</f>
        <v/>
      </c>
      <c r="CD214">
        <f>IF(OR(AH214&lt;=0,Debts!$AC$5=0,$A214&gt;Debts!$M$5),0,MIN(AH214,MAX(0,ROUNDUP(IF(Debts!$X$5=0,(BF213+J214)/(Debts!$M$5-$A214+1),BF213*(Debts!$X$5/12)/(1-(1+Debts!$X$5/12)^(-(Debts!$M$5-$A214+1)))),2)-V214)))</f>
        <v/>
      </c>
      <c r="CE214">
        <f>IF(OR(AI214&lt;=0,Debts!$AC$6=0,$A214&gt;Debts!$M$6),0,MIN(AI214,MAX(0,ROUNDUP(IF(Debts!$X$6=0,(BG213+K214)/(Debts!$M$6-$A214+1),BG213*(Debts!$X$6/12)/(1-(1+Debts!$X$6/12)^(-(Debts!$M$6-$A214+1)))),2)-W214)))</f>
        <v/>
      </c>
      <c r="CF214">
        <f>IF(OR(AJ214&lt;=0,Debts!$AC$7=0,$A214&gt;Debts!$M$7),0,MIN(AJ214,MAX(0,ROUNDUP(IF(Debts!$X$7=0,(BH213+L214)/(Debts!$M$7-$A214+1),BH213*(Debts!$X$7/12)/(1-(1+Debts!$X$7/12)^(-(Debts!$M$7-$A214+1)))),2)-X214)))</f>
        <v/>
      </c>
      <c r="CG214">
        <f>IF(OR(AK214&lt;=0,Debts!$AC$8=0,$A214&gt;Debts!$M$8),0,MIN(AK214,MAX(0,ROUNDUP(IF(Debts!$X$8=0,(BI213+M214)/(Debts!$M$8-$A214+1),BI213*(Debts!$X$8/12)/(1-(1+Debts!$X$8/12)^(-(Debts!$M$8-$A214+1)))),2)-Y214)))</f>
        <v/>
      </c>
      <c r="CH214">
        <f>IF(OR(AL214&lt;=0,Debts!$AC$9=0,$A214&gt;Debts!$M$9),0,MIN(AL214,MAX(0,ROUNDUP(IF(Debts!$X$9=0,(BJ213+N214)/(Debts!$M$9-$A214+1),BJ213*(Debts!$X$9/12)/(1-(1+Debts!$X$9/12)^(-(Debts!$M$9-$A214+1)))),2)-Z214)))</f>
        <v/>
      </c>
      <c r="CI214">
        <f>IF(OR(AM214&lt;=0,Debts!$AC$10=0,$A214&gt;Debts!$M$10),0,MIN(AM214,MAX(0,ROUNDUP(IF(Debts!$X$10=0,(BK213+O214)/(Debts!$M$10-$A214+1),BK213*(Debts!$X$10/12)/(1-(1+Debts!$X$10/12)^(-(Debts!$M$10-$A214+1)))),2)-AA214)))</f>
        <v/>
      </c>
      <c r="CJ214">
        <f>IF(OR(AN214&lt;=0,Debts!$AC$11=0,$A214&gt;Debts!$M$11),0,MIN(AN214,MAX(0,ROUNDUP(IF(Debts!$X$11=0,(BL213+P214)/(Debts!$M$11-$A214+1),BL213*(Debts!$X$11/12)/(1-(1+Debts!$X$11/12)^(-(Debts!$M$11-$A214+1)))),2)-AB214)))</f>
        <v/>
      </c>
      <c r="CK214">
        <f>IF(OR(AO214&lt;=0,Debts!$AC$12=0,$A214&gt;Debts!$M$12),0,MIN(AO214,MAX(0,ROUNDUP(IF(Debts!$X$12=0,(BM213+Q214)/(Debts!$M$12-$A214+1),BM213*(Debts!$X$12/12)/(1-(1+Debts!$X$12/12)^(-(Debts!$M$12-$A214+1)))),2)-AC214)))</f>
        <v/>
      </c>
      <c r="CL214">
        <f>IF(OR(AP214&lt;=0,Debts!$AC$13=0,$A214&gt;Debts!$M$13),0,MIN(AP214,MAX(0,ROUNDUP(IF(Debts!$X$13=0,(BN213+R214)/(Debts!$M$13-$A214+1),BN213*(Debts!$X$13/12)/(1-(1+Debts!$X$13/12)^(-(Debts!$M$13-$A214+1)))),2)-AD214)))</f>
        <v/>
      </c>
      <c r="CM214">
        <f>IF(OR(AQ214&lt;=0,Debts!$AC$14=0,$A214&gt;Debts!$M$14),0,MIN(AQ214,MAX(0,ROUNDUP(IF(Debts!$X$14=0,(BO213+S214)/(Debts!$M$14-$A214+1),BO213*(Debts!$X$14/12)/(1-(1+Debts!$X$14/12)^(-(Debts!$M$14-$A214+1)))),2)-AE214)))</f>
        <v/>
      </c>
      <c r="CN214">
        <f>IF(OR(AR214&lt;=0,Debts!$AC$15=0,$A214&gt;Debts!$M$15),0,MIN(AR214,MAX(0,ROUNDUP(IF(Debts!$X$15=0,(BP213+T214)/(Debts!$M$15-$A214+1),BP213*(Debts!$X$15/12)/(1-(1+Debts!$X$15/12)^(-(Debts!$M$15-$A214+1)))),2)-AF214)))</f>
        <v/>
      </c>
      <c r="CO214">
        <f>IF(OR(AS214&lt;=0,Debts!$AC$16=0,$A214&gt;Debts!$M$16),0,MIN(AS214,MAX(0,ROUNDUP(IF(Debts!$X$16=0,(BQ213+U214)/(Debts!$M$16-$A214+1),BQ213*(Debts!$X$16/12)/(1-(1+Debts!$X$16/12)^(-(Debts!$M$16-$A214+1)))),2)-AG214)))</f>
        <v/>
      </c>
      <c r="CP214">
        <f>IF(CD214&lt;=0,0,ROUND(MIN(CD214,MAX(0,$F214-SUMPRODUCT(($AT$3:$BE$3&lt;AT$3)*$CD214:$CO214))),2))</f>
        <v/>
      </c>
      <c r="CQ214">
        <f>IF(CE214&lt;=0,0,ROUND(MIN(CE214,MAX(0,$F214-SUMPRODUCT(($AT$3:$BE$3&lt;AU$3)*$CD214:$CO214))),2))</f>
        <v/>
      </c>
      <c r="CR214">
        <f>IF(CF214&lt;=0,0,ROUND(MIN(CF214,MAX(0,$F214-SUMPRODUCT(($AT$3:$BE$3&lt;AV$3)*$CD214:$CO214))),2))</f>
        <v/>
      </c>
      <c r="CS214">
        <f>IF(CG214&lt;=0,0,ROUND(MIN(CG214,MAX(0,$F214-SUMPRODUCT(($AT$3:$BE$3&lt;AW$3)*$CD214:$CO214))),2))</f>
        <v/>
      </c>
      <c r="CT214">
        <f>IF(CH214&lt;=0,0,ROUND(MIN(CH214,MAX(0,$F214-SUMPRODUCT(($AT$3:$BE$3&lt;AX$3)*$CD214:$CO214))),2))</f>
        <v/>
      </c>
      <c r="CU214">
        <f>IF(CI214&lt;=0,0,ROUND(MIN(CI214,MAX(0,$F214-SUMPRODUCT(($AT$3:$BE$3&lt;AY$3)*$CD214:$CO214))),2))</f>
        <v/>
      </c>
      <c r="CV214">
        <f>IF(CJ214&lt;=0,0,ROUND(MIN(CJ214,MAX(0,$F214-SUMPRODUCT(($AT$3:$BE$3&lt;AZ$3)*$CD214:$CO214))),2))</f>
        <v/>
      </c>
      <c r="CW214">
        <f>IF(CK214&lt;=0,0,ROUND(MIN(CK214,MAX(0,$F214-SUMPRODUCT(($AT$3:$BE$3&lt;BA$3)*$CD214:$CO214))),2))</f>
        <v/>
      </c>
      <c r="CX214">
        <f>IF(CL214&lt;=0,0,ROUND(MIN(CL214,MAX(0,$F214-SUMPRODUCT(($AT$3:$BE$3&lt;BB$3)*$CD214:$CO214))),2))</f>
        <v/>
      </c>
      <c r="CY214">
        <f>IF(CM214&lt;=0,0,ROUND(MIN(CM214,MAX(0,$F214-SUMPRODUCT(($AT$3:$BE$3&lt;BC$3)*$CD214:$CO214))),2))</f>
        <v/>
      </c>
      <c r="CZ214">
        <f>IF(CN214&lt;=0,0,ROUND(MIN(CN214,MAX(0,$F214-SUMPRODUCT(($AT$3:$BE$3&lt;BD$3)*$CD214:$CO214))),2))</f>
        <v/>
      </c>
      <c r="DA214">
        <f>IF(CO214&lt;=0,0,ROUND(MIN(CO214,MAX(0,$F214-SUMPRODUCT(($AT$3:$BE$3&lt;BE$3)*$CD214:$CO214))),2))</f>
        <v/>
      </c>
      <c r="DB214">
        <f>ROUND(AH214-CP214,2)</f>
        <v/>
      </c>
      <c r="DC214">
        <f>ROUND(AI214-CQ214,2)</f>
        <v/>
      </c>
      <c r="DD214">
        <f>ROUND(AJ214-CR214,2)</f>
        <v/>
      </c>
      <c r="DE214">
        <f>ROUND(AK214-CS214,2)</f>
        <v/>
      </c>
      <c r="DF214">
        <f>ROUND(AL214-CT214,2)</f>
        <v/>
      </c>
      <c r="DG214">
        <f>ROUND(AM214-CU214,2)</f>
        <v/>
      </c>
      <c r="DH214">
        <f>ROUND(AN214-CV214,2)</f>
        <v/>
      </c>
      <c r="DI214">
        <f>ROUND(AO214-CW214,2)</f>
        <v/>
      </c>
      <c r="DJ214">
        <f>ROUND(AP214-CX214,2)</f>
        <v/>
      </c>
      <c r="DK214">
        <f>ROUND(AQ214-CY214,2)</f>
        <v/>
      </c>
      <c r="DL214">
        <f>ROUND(AR214-CZ214,2)</f>
        <v/>
      </c>
      <c r="DM214">
        <f>ROUND(AS214-DA214,2)</f>
        <v/>
      </c>
      <c r="DN214">
        <f>MAX(0,ROUND($F214-SUM(CP214:DA214),2))</f>
        <v/>
      </c>
    </row>
    <row r="215">
      <c r="A215" t="n">
        <v>210</v>
      </c>
      <c r="B215" s="29">
        <f>Months!B215</f>
        <v/>
      </c>
      <c r="C215">
        <f>Months!C215</f>
        <v/>
      </c>
      <c r="D215">
        <f>Months!D215</f>
        <v/>
      </c>
      <c r="E215">
        <f>SUM(V215:AG215)</f>
        <v/>
      </c>
      <c r="F215">
        <f>MAX(0,ROUND(C215+D215-E215,2))</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f>IF(AH215&lt;=0,0,ROUND(CP215+MIN(DB215,MAX(0,$DN215-SUMPRODUCT((($BR215:$CC215&gt;BR215)+($BR215:$CC215=BR215)*($AT$2:$BE$2&lt;AT$2))*$DB215:$DM215))),2))</f>
        <v/>
      </c>
      <c r="AU215">
        <f>IF(AI215&lt;=0,0,ROUND(CQ215+MIN(DC215,MAX(0,$DN215-SUMPRODUCT((($BR215:$CC215&gt;BS215)+($BR215:$CC215=BS215)*($AT$2:$BE$2&lt;AU$2))*$DB215:$DM215))),2))</f>
        <v/>
      </c>
      <c r="AV215">
        <f>IF(AJ215&lt;=0,0,ROUND(CR215+MIN(DD215,MAX(0,$DN215-SUMPRODUCT((($BR215:$CC215&gt;BT215)+($BR215:$CC215=BT215)*($AT$2:$BE$2&lt;AV$2))*$DB215:$DM215))),2))</f>
        <v/>
      </c>
      <c r="AW215">
        <f>IF(AK215&lt;=0,0,ROUND(CS215+MIN(DE215,MAX(0,$DN215-SUMPRODUCT((($BR215:$CC215&gt;BU215)+($BR215:$CC215=BU215)*($AT$2:$BE$2&lt;AW$2))*$DB215:$DM215))),2))</f>
        <v/>
      </c>
      <c r="AX215">
        <f>IF(AL215&lt;=0,0,ROUND(CT215+MIN(DF215,MAX(0,$DN215-SUMPRODUCT((($BR215:$CC215&gt;BV215)+($BR215:$CC215=BV215)*($AT$2:$BE$2&lt;AX$2))*$DB215:$DM215))),2))</f>
        <v/>
      </c>
      <c r="AY215">
        <f>IF(AM215&lt;=0,0,ROUND(CU215+MIN(DG215,MAX(0,$DN215-SUMPRODUCT((($BR215:$CC215&gt;BW215)+($BR215:$CC215=BW215)*($AT$2:$BE$2&lt;AY$2))*$DB215:$DM215))),2))</f>
        <v/>
      </c>
      <c r="AZ215">
        <f>IF(AN215&lt;=0,0,ROUND(CV215+MIN(DH215,MAX(0,$DN215-SUMPRODUCT((($BR215:$CC215&gt;BX215)+($BR215:$CC215=BX215)*($AT$2:$BE$2&lt;AZ$2))*$DB215:$DM215))),2))</f>
        <v/>
      </c>
      <c r="BA215">
        <f>IF(AO215&lt;=0,0,ROUND(CW215+MIN(DI215,MAX(0,$DN215-SUMPRODUCT((($BR215:$CC215&gt;BY215)+($BR215:$CC215=BY215)*($AT$2:$BE$2&lt;BA$2))*$DB215:$DM215))),2))</f>
        <v/>
      </c>
      <c r="BB215">
        <f>IF(AP215&lt;=0,0,ROUND(CX215+MIN(DJ215,MAX(0,$DN215-SUMPRODUCT((($BR215:$CC215&gt;BZ215)+($BR215:$CC215=BZ215)*($AT$2:$BE$2&lt;BB$2))*$DB215:$DM215))),2))</f>
        <v/>
      </c>
      <c r="BC215">
        <f>IF(AQ215&lt;=0,0,ROUND(CY215+MIN(DK215,MAX(0,$DN215-SUMPRODUCT((($BR215:$CC215&gt;CA215)+($BR215:$CC215=CA215)*($AT$2:$BE$2&lt;BC$2))*$DB215:$DM215))),2))</f>
        <v/>
      </c>
      <c r="BD215">
        <f>IF(AR215&lt;=0,0,ROUND(CZ215+MIN(DL215,MAX(0,$DN215-SUMPRODUCT((($BR215:$CC215&gt;CB215)+($BR215:$CC215=CB215)*($AT$2:$BE$2&lt;BD$2))*$DB215:$DM215))),2))</f>
        <v/>
      </c>
      <c r="BE215">
        <f>IF(AS215&lt;=0,0,ROUND(DA215+MIN(DM215,MAX(0,$DN215-SUMPRODUCT((($BR215:$CC215&gt;CC215)+($BR215:$CC215=CC215)*($AT$2:$BE$2&lt;BE$2))*$DB215:$DM215))),2))</f>
        <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c r="BR215">
        <f>ROUND(IF($A215&lt;=Debts!$M$5,Debts!$X$5,Debts!$Y$5)*100000,0)*1000000+ROUND(Debts!$Y$5*100000,0)</f>
        <v/>
      </c>
      <c r="BS215">
        <f>ROUND(IF($A215&lt;=Debts!$M$6,Debts!$X$6,Debts!$Y$6)*100000,0)*1000000+ROUND(Debts!$Y$6*100000,0)</f>
        <v/>
      </c>
      <c r="BT215">
        <f>ROUND(IF($A215&lt;=Debts!$M$7,Debts!$X$7,Debts!$Y$7)*100000,0)*1000000+ROUND(Debts!$Y$7*100000,0)</f>
        <v/>
      </c>
      <c r="BU215">
        <f>ROUND(IF($A215&lt;=Debts!$M$8,Debts!$X$8,Debts!$Y$8)*100000,0)*1000000+ROUND(Debts!$Y$8*100000,0)</f>
        <v/>
      </c>
      <c r="BV215">
        <f>ROUND(IF($A215&lt;=Debts!$M$9,Debts!$X$9,Debts!$Y$9)*100000,0)*1000000+ROUND(Debts!$Y$9*100000,0)</f>
        <v/>
      </c>
      <c r="BW215">
        <f>ROUND(IF($A215&lt;=Debts!$M$10,Debts!$X$10,Debts!$Y$10)*100000,0)*1000000+ROUND(Debts!$Y$10*100000,0)</f>
        <v/>
      </c>
      <c r="BX215">
        <f>ROUND(IF($A215&lt;=Debts!$M$11,Debts!$X$11,Debts!$Y$11)*100000,0)*1000000+ROUND(Debts!$Y$11*100000,0)</f>
        <v/>
      </c>
      <c r="BY215">
        <f>ROUND(IF($A215&lt;=Debts!$M$12,Debts!$X$12,Debts!$Y$12)*100000,0)*1000000+ROUND(Debts!$Y$12*100000,0)</f>
        <v/>
      </c>
      <c r="BZ215">
        <f>ROUND(IF($A215&lt;=Debts!$M$13,Debts!$X$13,Debts!$Y$13)*100000,0)*1000000+ROUND(Debts!$Y$13*100000,0)</f>
        <v/>
      </c>
      <c r="CA215">
        <f>ROUND(IF($A215&lt;=Debts!$M$14,Debts!$X$14,Debts!$Y$14)*100000,0)*1000000+ROUND(Debts!$Y$14*100000,0)</f>
        <v/>
      </c>
      <c r="CB215">
        <f>ROUND(IF($A215&lt;=Debts!$M$15,Debts!$X$15,Debts!$Y$15)*100000,0)*1000000+ROUND(Debts!$Y$15*100000,0)</f>
        <v/>
      </c>
      <c r="CC215">
        <f>ROUND(IF($A215&lt;=Debts!$M$16,Debts!$X$16,Debts!$Y$16)*100000,0)*1000000+ROUND(Debts!$Y$16*100000,0)</f>
        <v/>
      </c>
      <c r="CD215">
        <f>IF(OR(AH215&lt;=0,Debts!$AC$5=0,$A215&gt;Debts!$M$5),0,MIN(AH215,MAX(0,ROUNDUP(IF(Debts!$X$5=0,(BF214+J215)/(Debts!$M$5-$A215+1),BF214*(Debts!$X$5/12)/(1-(1+Debts!$X$5/12)^(-(Debts!$M$5-$A215+1)))),2)-V215)))</f>
        <v/>
      </c>
      <c r="CE215">
        <f>IF(OR(AI215&lt;=0,Debts!$AC$6=0,$A215&gt;Debts!$M$6),0,MIN(AI215,MAX(0,ROUNDUP(IF(Debts!$X$6=0,(BG214+K215)/(Debts!$M$6-$A215+1),BG214*(Debts!$X$6/12)/(1-(1+Debts!$X$6/12)^(-(Debts!$M$6-$A215+1)))),2)-W215)))</f>
        <v/>
      </c>
      <c r="CF215">
        <f>IF(OR(AJ215&lt;=0,Debts!$AC$7=0,$A215&gt;Debts!$M$7),0,MIN(AJ215,MAX(0,ROUNDUP(IF(Debts!$X$7=0,(BH214+L215)/(Debts!$M$7-$A215+1),BH214*(Debts!$X$7/12)/(1-(1+Debts!$X$7/12)^(-(Debts!$M$7-$A215+1)))),2)-X215)))</f>
        <v/>
      </c>
      <c r="CG215">
        <f>IF(OR(AK215&lt;=0,Debts!$AC$8=0,$A215&gt;Debts!$M$8),0,MIN(AK215,MAX(0,ROUNDUP(IF(Debts!$X$8=0,(BI214+M215)/(Debts!$M$8-$A215+1),BI214*(Debts!$X$8/12)/(1-(1+Debts!$X$8/12)^(-(Debts!$M$8-$A215+1)))),2)-Y215)))</f>
        <v/>
      </c>
      <c r="CH215">
        <f>IF(OR(AL215&lt;=0,Debts!$AC$9=0,$A215&gt;Debts!$M$9),0,MIN(AL215,MAX(0,ROUNDUP(IF(Debts!$X$9=0,(BJ214+N215)/(Debts!$M$9-$A215+1),BJ214*(Debts!$X$9/12)/(1-(1+Debts!$X$9/12)^(-(Debts!$M$9-$A215+1)))),2)-Z215)))</f>
        <v/>
      </c>
      <c r="CI215">
        <f>IF(OR(AM215&lt;=0,Debts!$AC$10=0,$A215&gt;Debts!$M$10),0,MIN(AM215,MAX(0,ROUNDUP(IF(Debts!$X$10=0,(BK214+O215)/(Debts!$M$10-$A215+1),BK214*(Debts!$X$10/12)/(1-(1+Debts!$X$10/12)^(-(Debts!$M$10-$A215+1)))),2)-AA215)))</f>
        <v/>
      </c>
      <c r="CJ215">
        <f>IF(OR(AN215&lt;=0,Debts!$AC$11=0,$A215&gt;Debts!$M$11),0,MIN(AN215,MAX(0,ROUNDUP(IF(Debts!$X$11=0,(BL214+P215)/(Debts!$M$11-$A215+1),BL214*(Debts!$X$11/12)/(1-(1+Debts!$X$11/12)^(-(Debts!$M$11-$A215+1)))),2)-AB215)))</f>
        <v/>
      </c>
      <c r="CK215">
        <f>IF(OR(AO215&lt;=0,Debts!$AC$12=0,$A215&gt;Debts!$M$12),0,MIN(AO215,MAX(0,ROUNDUP(IF(Debts!$X$12=0,(BM214+Q215)/(Debts!$M$12-$A215+1),BM214*(Debts!$X$12/12)/(1-(1+Debts!$X$12/12)^(-(Debts!$M$12-$A215+1)))),2)-AC215)))</f>
        <v/>
      </c>
      <c r="CL215">
        <f>IF(OR(AP215&lt;=0,Debts!$AC$13=0,$A215&gt;Debts!$M$13),0,MIN(AP215,MAX(0,ROUNDUP(IF(Debts!$X$13=0,(BN214+R215)/(Debts!$M$13-$A215+1),BN214*(Debts!$X$13/12)/(1-(1+Debts!$X$13/12)^(-(Debts!$M$13-$A215+1)))),2)-AD215)))</f>
        <v/>
      </c>
      <c r="CM215">
        <f>IF(OR(AQ215&lt;=0,Debts!$AC$14=0,$A215&gt;Debts!$M$14),0,MIN(AQ215,MAX(0,ROUNDUP(IF(Debts!$X$14=0,(BO214+S215)/(Debts!$M$14-$A215+1),BO214*(Debts!$X$14/12)/(1-(1+Debts!$X$14/12)^(-(Debts!$M$14-$A215+1)))),2)-AE215)))</f>
        <v/>
      </c>
      <c r="CN215">
        <f>IF(OR(AR215&lt;=0,Debts!$AC$15=0,$A215&gt;Debts!$M$15),0,MIN(AR215,MAX(0,ROUNDUP(IF(Debts!$X$15=0,(BP214+T215)/(Debts!$M$15-$A215+1),BP214*(Debts!$X$15/12)/(1-(1+Debts!$X$15/12)^(-(Debts!$M$15-$A215+1)))),2)-AF215)))</f>
        <v/>
      </c>
      <c r="CO215">
        <f>IF(OR(AS215&lt;=0,Debts!$AC$16=0,$A215&gt;Debts!$M$16),0,MIN(AS215,MAX(0,ROUNDUP(IF(Debts!$X$16=0,(BQ214+U215)/(Debts!$M$16-$A215+1),BQ214*(Debts!$X$16/12)/(1-(1+Debts!$X$16/12)^(-(Debts!$M$16-$A215+1)))),2)-AG215)))</f>
        <v/>
      </c>
      <c r="CP215">
        <f>IF(CD215&lt;=0,0,ROUND(MIN(CD215,MAX(0,$F215-SUMPRODUCT(($AT$3:$BE$3&lt;AT$3)*$CD215:$CO215))),2))</f>
        <v/>
      </c>
      <c r="CQ215">
        <f>IF(CE215&lt;=0,0,ROUND(MIN(CE215,MAX(0,$F215-SUMPRODUCT(($AT$3:$BE$3&lt;AU$3)*$CD215:$CO215))),2))</f>
        <v/>
      </c>
      <c r="CR215">
        <f>IF(CF215&lt;=0,0,ROUND(MIN(CF215,MAX(0,$F215-SUMPRODUCT(($AT$3:$BE$3&lt;AV$3)*$CD215:$CO215))),2))</f>
        <v/>
      </c>
      <c r="CS215">
        <f>IF(CG215&lt;=0,0,ROUND(MIN(CG215,MAX(0,$F215-SUMPRODUCT(($AT$3:$BE$3&lt;AW$3)*$CD215:$CO215))),2))</f>
        <v/>
      </c>
      <c r="CT215">
        <f>IF(CH215&lt;=0,0,ROUND(MIN(CH215,MAX(0,$F215-SUMPRODUCT(($AT$3:$BE$3&lt;AX$3)*$CD215:$CO215))),2))</f>
        <v/>
      </c>
      <c r="CU215">
        <f>IF(CI215&lt;=0,0,ROUND(MIN(CI215,MAX(0,$F215-SUMPRODUCT(($AT$3:$BE$3&lt;AY$3)*$CD215:$CO215))),2))</f>
        <v/>
      </c>
      <c r="CV215">
        <f>IF(CJ215&lt;=0,0,ROUND(MIN(CJ215,MAX(0,$F215-SUMPRODUCT(($AT$3:$BE$3&lt;AZ$3)*$CD215:$CO215))),2))</f>
        <v/>
      </c>
      <c r="CW215">
        <f>IF(CK215&lt;=0,0,ROUND(MIN(CK215,MAX(0,$F215-SUMPRODUCT(($AT$3:$BE$3&lt;BA$3)*$CD215:$CO215))),2))</f>
        <v/>
      </c>
      <c r="CX215">
        <f>IF(CL215&lt;=0,0,ROUND(MIN(CL215,MAX(0,$F215-SUMPRODUCT(($AT$3:$BE$3&lt;BB$3)*$CD215:$CO215))),2))</f>
        <v/>
      </c>
      <c r="CY215">
        <f>IF(CM215&lt;=0,0,ROUND(MIN(CM215,MAX(0,$F215-SUMPRODUCT(($AT$3:$BE$3&lt;BC$3)*$CD215:$CO215))),2))</f>
        <v/>
      </c>
      <c r="CZ215">
        <f>IF(CN215&lt;=0,0,ROUND(MIN(CN215,MAX(0,$F215-SUMPRODUCT(($AT$3:$BE$3&lt;BD$3)*$CD215:$CO215))),2))</f>
        <v/>
      </c>
      <c r="DA215">
        <f>IF(CO215&lt;=0,0,ROUND(MIN(CO215,MAX(0,$F215-SUMPRODUCT(($AT$3:$BE$3&lt;BE$3)*$CD215:$CO215))),2))</f>
        <v/>
      </c>
      <c r="DB215">
        <f>ROUND(AH215-CP215,2)</f>
        <v/>
      </c>
      <c r="DC215">
        <f>ROUND(AI215-CQ215,2)</f>
        <v/>
      </c>
      <c r="DD215">
        <f>ROUND(AJ215-CR215,2)</f>
        <v/>
      </c>
      <c r="DE215">
        <f>ROUND(AK215-CS215,2)</f>
        <v/>
      </c>
      <c r="DF215">
        <f>ROUND(AL215-CT215,2)</f>
        <v/>
      </c>
      <c r="DG215">
        <f>ROUND(AM215-CU215,2)</f>
        <v/>
      </c>
      <c r="DH215">
        <f>ROUND(AN215-CV215,2)</f>
        <v/>
      </c>
      <c r="DI215">
        <f>ROUND(AO215-CW215,2)</f>
        <v/>
      </c>
      <c r="DJ215">
        <f>ROUND(AP215-CX215,2)</f>
        <v/>
      </c>
      <c r="DK215">
        <f>ROUND(AQ215-CY215,2)</f>
        <v/>
      </c>
      <c r="DL215">
        <f>ROUND(AR215-CZ215,2)</f>
        <v/>
      </c>
      <c r="DM215">
        <f>ROUND(AS215-DA215,2)</f>
        <v/>
      </c>
      <c r="DN215">
        <f>MAX(0,ROUND($F215-SUM(CP215:DA215),2))</f>
        <v/>
      </c>
    </row>
    <row r="216">
      <c r="A216" t="n">
        <v>211</v>
      </c>
      <c r="B216" s="29">
        <f>Months!B216</f>
        <v/>
      </c>
      <c r="C216">
        <f>Months!C216</f>
        <v/>
      </c>
      <c r="D216">
        <f>Months!D216</f>
        <v/>
      </c>
      <c r="E216">
        <f>SUM(V216:AG216)</f>
        <v/>
      </c>
      <c r="F216">
        <f>MAX(0,ROUND(C216+D216-E216,2))</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f>IF(AH216&lt;=0,0,ROUND(CP216+MIN(DB216,MAX(0,$DN216-SUMPRODUCT((($BR216:$CC216&gt;BR216)+($BR216:$CC216=BR216)*($AT$2:$BE$2&lt;AT$2))*$DB216:$DM216))),2))</f>
        <v/>
      </c>
      <c r="AU216">
        <f>IF(AI216&lt;=0,0,ROUND(CQ216+MIN(DC216,MAX(0,$DN216-SUMPRODUCT((($BR216:$CC216&gt;BS216)+($BR216:$CC216=BS216)*($AT$2:$BE$2&lt;AU$2))*$DB216:$DM216))),2))</f>
        <v/>
      </c>
      <c r="AV216">
        <f>IF(AJ216&lt;=0,0,ROUND(CR216+MIN(DD216,MAX(0,$DN216-SUMPRODUCT((($BR216:$CC216&gt;BT216)+($BR216:$CC216=BT216)*($AT$2:$BE$2&lt;AV$2))*$DB216:$DM216))),2))</f>
        <v/>
      </c>
      <c r="AW216">
        <f>IF(AK216&lt;=0,0,ROUND(CS216+MIN(DE216,MAX(0,$DN216-SUMPRODUCT((($BR216:$CC216&gt;BU216)+($BR216:$CC216=BU216)*($AT$2:$BE$2&lt;AW$2))*$DB216:$DM216))),2))</f>
        <v/>
      </c>
      <c r="AX216">
        <f>IF(AL216&lt;=0,0,ROUND(CT216+MIN(DF216,MAX(0,$DN216-SUMPRODUCT((($BR216:$CC216&gt;BV216)+($BR216:$CC216=BV216)*($AT$2:$BE$2&lt;AX$2))*$DB216:$DM216))),2))</f>
        <v/>
      </c>
      <c r="AY216">
        <f>IF(AM216&lt;=0,0,ROUND(CU216+MIN(DG216,MAX(0,$DN216-SUMPRODUCT((($BR216:$CC216&gt;BW216)+($BR216:$CC216=BW216)*($AT$2:$BE$2&lt;AY$2))*$DB216:$DM216))),2))</f>
        <v/>
      </c>
      <c r="AZ216">
        <f>IF(AN216&lt;=0,0,ROUND(CV216+MIN(DH216,MAX(0,$DN216-SUMPRODUCT((($BR216:$CC216&gt;BX216)+($BR216:$CC216=BX216)*($AT$2:$BE$2&lt;AZ$2))*$DB216:$DM216))),2))</f>
        <v/>
      </c>
      <c r="BA216">
        <f>IF(AO216&lt;=0,0,ROUND(CW216+MIN(DI216,MAX(0,$DN216-SUMPRODUCT((($BR216:$CC216&gt;BY216)+($BR216:$CC216=BY216)*($AT$2:$BE$2&lt;BA$2))*$DB216:$DM216))),2))</f>
        <v/>
      </c>
      <c r="BB216">
        <f>IF(AP216&lt;=0,0,ROUND(CX216+MIN(DJ216,MAX(0,$DN216-SUMPRODUCT((($BR216:$CC216&gt;BZ216)+($BR216:$CC216=BZ216)*($AT$2:$BE$2&lt;BB$2))*$DB216:$DM216))),2))</f>
        <v/>
      </c>
      <c r="BC216">
        <f>IF(AQ216&lt;=0,0,ROUND(CY216+MIN(DK216,MAX(0,$DN216-SUMPRODUCT((($BR216:$CC216&gt;CA216)+($BR216:$CC216=CA216)*($AT$2:$BE$2&lt;BC$2))*$DB216:$DM216))),2))</f>
        <v/>
      </c>
      <c r="BD216">
        <f>IF(AR216&lt;=0,0,ROUND(CZ216+MIN(DL216,MAX(0,$DN216-SUMPRODUCT((($BR216:$CC216&gt;CB216)+($BR216:$CC216=CB216)*($AT$2:$BE$2&lt;BD$2))*$DB216:$DM216))),2))</f>
        <v/>
      </c>
      <c r="BE216">
        <f>IF(AS216&lt;=0,0,ROUND(DA216+MIN(DM216,MAX(0,$DN216-SUMPRODUCT((($BR216:$CC216&gt;CC216)+($BR216:$CC216=CC216)*($AT$2:$BE$2&lt;BE$2))*$DB216:$DM216))),2))</f>
        <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c r="BR216">
        <f>ROUND(IF($A216&lt;=Debts!$M$5,Debts!$X$5,Debts!$Y$5)*100000,0)*1000000+ROUND(Debts!$Y$5*100000,0)</f>
        <v/>
      </c>
      <c r="BS216">
        <f>ROUND(IF($A216&lt;=Debts!$M$6,Debts!$X$6,Debts!$Y$6)*100000,0)*1000000+ROUND(Debts!$Y$6*100000,0)</f>
        <v/>
      </c>
      <c r="BT216">
        <f>ROUND(IF($A216&lt;=Debts!$M$7,Debts!$X$7,Debts!$Y$7)*100000,0)*1000000+ROUND(Debts!$Y$7*100000,0)</f>
        <v/>
      </c>
      <c r="BU216">
        <f>ROUND(IF($A216&lt;=Debts!$M$8,Debts!$X$8,Debts!$Y$8)*100000,0)*1000000+ROUND(Debts!$Y$8*100000,0)</f>
        <v/>
      </c>
      <c r="BV216">
        <f>ROUND(IF($A216&lt;=Debts!$M$9,Debts!$X$9,Debts!$Y$9)*100000,0)*1000000+ROUND(Debts!$Y$9*100000,0)</f>
        <v/>
      </c>
      <c r="BW216">
        <f>ROUND(IF($A216&lt;=Debts!$M$10,Debts!$X$10,Debts!$Y$10)*100000,0)*1000000+ROUND(Debts!$Y$10*100000,0)</f>
        <v/>
      </c>
      <c r="BX216">
        <f>ROUND(IF($A216&lt;=Debts!$M$11,Debts!$X$11,Debts!$Y$11)*100000,0)*1000000+ROUND(Debts!$Y$11*100000,0)</f>
        <v/>
      </c>
      <c r="BY216">
        <f>ROUND(IF($A216&lt;=Debts!$M$12,Debts!$X$12,Debts!$Y$12)*100000,0)*1000000+ROUND(Debts!$Y$12*100000,0)</f>
        <v/>
      </c>
      <c r="BZ216">
        <f>ROUND(IF($A216&lt;=Debts!$M$13,Debts!$X$13,Debts!$Y$13)*100000,0)*1000000+ROUND(Debts!$Y$13*100000,0)</f>
        <v/>
      </c>
      <c r="CA216">
        <f>ROUND(IF($A216&lt;=Debts!$M$14,Debts!$X$14,Debts!$Y$14)*100000,0)*1000000+ROUND(Debts!$Y$14*100000,0)</f>
        <v/>
      </c>
      <c r="CB216">
        <f>ROUND(IF($A216&lt;=Debts!$M$15,Debts!$X$15,Debts!$Y$15)*100000,0)*1000000+ROUND(Debts!$Y$15*100000,0)</f>
        <v/>
      </c>
      <c r="CC216">
        <f>ROUND(IF($A216&lt;=Debts!$M$16,Debts!$X$16,Debts!$Y$16)*100000,0)*1000000+ROUND(Debts!$Y$16*100000,0)</f>
        <v/>
      </c>
      <c r="CD216">
        <f>IF(OR(AH216&lt;=0,Debts!$AC$5=0,$A216&gt;Debts!$M$5),0,MIN(AH216,MAX(0,ROUNDUP(IF(Debts!$X$5=0,(BF215+J216)/(Debts!$M$5-$A216+1),BF215*(Debts!$X$5/12)/(1-(1+Debts!$X$5/12)^(-(Debts!$M$5-$A216+1)))),2)-V216)))</f>
        <v/>
      </c>
      <c r="CE216">
        <f>IF(OR(AI216&lt;=0,Debts!$AC$6=0,$A216&gt;Debts!$M$6),0,MIN(AI216,MAX(0,ROUNDUP(IF(Debts!$X$6=0,(BG215+K216)/(Debts!$M$6-$A216+1),BG215*(Debts!$X$6/12)/(1-(1+Debts!$X$6/12)^(-(Debts!$M$6-$A216+1)))),2)-W216)))</f>
        <v/>
      </c>
      <c r="CF216">
        <f>IF(OR(AJ216&lt;=0,Debts!$AC$7=0,$A216&gt;Debts!$M$7),0,MIN(AJ216,MAX(0,ROUNDUP(IF(Debts!$X$7=0,(BH215+L216)/(Debts!$M$7-$A216+1),BH215*(Debts!$X$7/12)/(1-(1+Debts!$X$7/12)^(-(Debts!$M$7-$A216+1)))),2)-X216)))</f>
        <v/>
      </c>
      <c r="CG216">
        <f>IF(OR(AK216&lt;=0,Debts!$AC$8=0,$A216&gt;Debts!$M$8),0,MIN(AK216,MAX(0,ROUNDUP(IF(Debts!$X$8=0,(BI215+M216)/(Debts!$M$8-$A216+1),BI215*(Debts!$X$8/12)/(1-(1+Debts!$X$8/12)^(-(Debts!$M$8-$A216+1)))),2)-Y216)))</f>
        <v/>
      </c>
      <c r="CH216">
        <f>IF(OR(AL216&lt;=0,Debts!$AC$9=0,$A216&gt;Debts!$M$9),0,MIN(AL216,MAX(0,ROUNDUP(IF(Debts!$X$9=0,(BJ215+N216)/(Debts!$M$9-$A216+1),BJ215*(Debts!$X$9/12)/(1-(1+Debts!$X$9/12)^(-(Debts!$M$9-$A216+1)))),2)-Z216)))</f>
        <v/>
      </c>
      <c r="CI216">
        <f>IF(OR(AM216&lt;=0,Debts!$AC$10=0,$A216&gt;Debts!$M$10),0,MIN(AM216,MAX(0,ROUNDUP(IF(Debts!$X$10=0,(BK215+O216)/(Debts!$M$10-$A216+1),BK215*(Debts!$X$10/12)/(1-(1+Debts!$X$10/12)^(-(Debts!$M$10-$A216+1)))),2)-AA216)))</f>
        <v/>
      </c>
      <c r="CJ216">
        <f>IF(OR(AN216&lt;=0,Debts!$AC$11=0,$A216&gt;Debts!$M$11),0,MIN(AN216,MAX(0,ROUNDUP(IF(Debts!$X$11=0,(BL215+P216)/(Debts!$M$11-$A216+1),BL215*(Debts!$X$11/12)/(1-(1+Debts!$X$11/12)^(-(Debts!$M$11-$A216+1)))),2)-AB216)))</f>
        <v/>
      </c>
      <c r="CK216">
        <f>IF(OR(AO216&lt;=0,Debts!$AC$12=0,$A216&gt;Debts!$M$12),0,MIN(AO216,MAX(0,ROUNDUP(IF(Debts!$X$12=0,(BM215+Q216)/(Debts!$M$12-$A216+1),BM215*(Debts!$X$12/12)/(1-(1+Debts!$X$12/12)^(-(Debts!$M$12-$A216+1)))),2)-AC216)))</f>
        <v/>
      </c>
      <c r="CL216">
        <f>IF(OR(AP216&lt;=0,Debts!$AC$13=0,$A216&gt;Debts!$M$13),0,MIN(AP216,MAX(0,ROUNDUP(IF(Debts!$X$13=0,(BN215+R216)/(Debts!$M$13-$A216+1),BN215*(Debts!$X$13/12)/(1-(1+Debts!$X$13/12)^(-(Debts!$M$13-$A216+1)))),2)-AD216)))</f>
        <v/>
      </c>
      <c r="CM216">
        <f>IF(OR(AQ216&lt;=0,Debts!$AC$14=0,$A216&gt;Debts!$M$14),0,MIN(AQ216,MAX(0,ROUNDUP(IF(Debts!$X$14=0,(BO215+S216)/(Debts!$M$14-$A216+1),BO215*(Debts!$X$14/12)/(1-(1+Debts!$X$14/12)^(-(Debts!$M$14-$A216+1)))),2)-AE216)))</f>
        <v/>
      </c>
      <c r="CN216">
        <f>IF(OR(AR216&lt;=0,Debts!$AC$15=0,$A216&gt;Debts!$M$15),0,MIN(AR216,MAX(0,ROUNDUP(IF(Debts!$X$15=0,(BP215+T216)/(Debts!$M$15-$A216+1),BP215*(Debts!$X$15/12)/(1-(1+Debts!$X$15/12)^(-(Debts!$M$15-$A216+1)))),2)-AF216)))</f>
        <v/>
      </c>
      <c r="CO216">
        <f>IF(OR(AS216&lt;=0,Debts!$AC$16=0,$A216&gt;Debts!$M$16),0,MIN(AS216,MAX(0,ROUNDUP(IF(Debts!$X$16=0,(BQ215+U216)/(Debts!$M$16-$A216+1),BQ215*(Debts!$X$16/12)/(1-(1+Debts!$X$16/12)^(-(Debts!$M$16-$A216+1)))),2)-AG216)))</f>
        <v/>
      </c>
      <c r="CP216">
        <f>IF(CD216&lt;=0,0,ROUND(MIN(CD216,MAX(0,$F216-SUMPRODUCT(($AT$3:$BE$3&lt;AT$3)*$CD216:$CO216))),2))</f>
        <v/>
      </c>
      <c r="CQ216">
        <f>IF(CE216&lt;=0,0,ROUND(MIN(CE216,MAX(0,$F216-SUMPRODUCT(($AT$3:$BE$3&lt;AU$3)*$CD216:$CO216))),2))</f>
        <v/>
      </c>
      <c r="CR216">
        <f>IF(CF216&lt;=0,0,ROUND(MIN(CF216,MAX(0,$F216-SUMPRODUCT(($AT$3:$BE$3&lt;AV$3)*$CD216:$CO216))),2))</f>
        <v/>
      </c>
      <c r="CS216">
        <f>IF(CG216&lt;=0,0,ROUND(MIN(CG216,MAX(0,$F216-SUMPRODUCT(($AT$3:$BE$3&lt;AW$3)*$CD216:$CO216))),2))</f>
        <v/>
      </c>
      <c r="CT216">
        <f>IF(CH216&lt;=0,0,ROUND(MIN(CH216,MAX(0,$F216-SUMPRODUCT(($AT$3:$BE$3&lt;AX$3)*$CD216:$CO216))),2))</f>
        <v/>
      </c>
      <c r="CU216">
        <f>IF(CI216&lt;=0,0,ROUND(MIN(CI216,MAX(0,$F216-SUMPRODUCT(($AT$3:$BE$3&lt;AY$3)*$CD216:$CO216))),2))</f>
        <v/>
      </c>
      <c r="CV216">
        <f>IF(CJ216&lt;=0,0,ROUND(MIN(CJ216,MAX(0,$F216-SUMPRODUCT(($AT$3:$BE$3&lt;AZ$3)*$CD216:$CO216))),2))</f>
        <v/>
      </c>
      <c r="CW216">
        <f>IF(CK216&lt;=0,0,ROUND(MIN(CK216,MAX(0,$F216-SUMPRODUCT(($AT$3:$BE$3&lt;BA$3)*$CD216:$CO216))),2))</f>
        <v/>
      </c>
      <c r="CX216">
        <f>IF(CL216&lt;=0,0,ROUND(MIN(CL216,MAX(0,$F216-SUMPRODUCT(($AT$3:$BE$3&lt;BB$3)*$CD216:$CO216))),2))</f>
        <v/>
      </c>
      <c r="CY216">
        <f>IF(CM216&lt;=0,0,ROUND(MIN(CM216,MAX(0,$F216-SUMPRODUCT(($AT$3:$BE$3&lt;BC$3)*$CD216:$CO216))),2))</f>
        <v/>
      </c>
      <c r="CZ216">
        <f>IF(CN216&lt;=0,0,ROUND(MIN(CN216,MAX(0,$F216-SUMPRODUCT(($AT$3:$BE$3&lt;BD$3)*$CD216:$CO216))),2))</f>
        <v/>
      </c>
      <c r="DA216">
        <f>IF(CO216&lt;=0,0,ROUND(MIN(CO216,MAX(0,$F216-SUMPRODUCT(($AT$3:$BE$3&lt;BE$3)*$CD216:$CO216))),2))</f>
        <v/>
      </c>
      <c r="DB216">
        <f>ROUND(AH216-CP216,2)</f>
        <v/>
      </c>
      <c r="DC216">
        <f>ROUND(AI216-CQ216,2)</f>
        <v/>
      </c>
      <c r="DD216">
        <f>ROUND(AJ216-CR216,2)</f>
        <v/>
      </c>
      <c r="DE216">
        <f>ROUND(AK216-CS216,2)</f>
        <v/>
      </c>
      <c r="DF216">
        <f>ROUND(AL216-CT216,2)</f>
        <v/>
      </c>
      <c r="DG216">
        <f>ROUND(AM216-CU216,2)</f>
        <v/>
      </c>
      <c r="DH216">
        <f>ROUND(AN216-CV216,2)</f>
        <v/>
      </c>
      <c r="DI216">
        <f>ROUND(AO216-CW216,2)</f>
        <v/>
      </c>
      <c r="DJ216">
        <f>ROUND(AP216-CX216,2)</f>
        <v/>
      </c>
      <c r="DK216">
        <f>ROUND(AQ216-CY216,2)</f>
        <v/>
      </c>
      <c r="DL216">
        <f>ROUND(AR216-CZ216,2)</f>
        <v/>
      </c>
      <c r="DM216">
        <f>ROUND(AS216-DA216,2)</f>
        <v/>
      </c>
      <c r="DN216">
        <f>MAX(0,ROUND($F216-SUM(CP216:DA216),2))</f>
        <v/>
      </c>
    </row>
    <row r="217">
      <c r="A217" t="n">
        <v>212</v>
      </c>
      <c r="B217" s="29">
        <f>Months!B217</f>
        <v/>
      </c>
      <c r="C217">
        <f>Months!C217</f>
        <v/>
      </c>
      <c r="D217">
        <f>Months!D217</f>
        <v/>
      </c>
      <c r="E217">
        <f>SUM(V217:AG217)</f>
        <v/>
      </c>
      <c r="F217">
        <f>MAX(0,ROUND(C217+D217-E217,2))</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f>IF(AH217&lt;=0,0,ROUND(CP217+MIN(DB217,MAX(0,$DN217-SUMPRODUCT((($BR217:$CC217&gt;BR217)+($BR217:$CC217=BR217)*($AT$2:$BE$2&lt;AT$2))*$DB217:$DM217))),2))</f>
        <v/>
      </c>
      <c r="AU217">
        <f>IF(AI217&lt;=0,0,ROUND(CQ217+MIN(DC217,MAX(0,$DN217-SUMPRODUCT((($BR217:$CC217&gt;BS217)+($BR217:$CC217=BS217)*($AT$2:$BE$2&lt;AU$2))*$DB217:$DM217))),2))</f>
        <v/>
      </c>
      <c r="AV217">
        <f>IF(AJ217&lt;=0,0,ROUND(CR217+MIN(DD217,MAX(0,$DN217-SUMPRODUCT((($BR217:$CC217&gt;BT217)+($BR217:$CC217=BT217)*($AT$2:$BE$2&lt;AV$2))*$DB217:$DM217))),2))</f>
        <v/>
      </c>
      <c r="AW217">
        <f>IF(AK217&lt;=0,0,ROUND(CS217+MIN(DE217,MAX(0,$DN217-SUMPRODUCT((($BR217:$CC217&gt;BU217)+($BR217:$CC217=BU217)*($AT$2:$BE$2&lt;AW$2))*$DB217:$DM217))),2))</f>
        <v/>
      </c>
      <c r="AX217">
        <f>IF(AL217&lt;=0,0,ROUND(CT217+MIN(DF217,MAX(0,$DN217-SUMPRODUCT((($BR217:$CC217&gt;BV217)+($BR217:$CC217=BV217)*($AT$2:$BE$2&lt;AX$2))*$DB217:$DM217))),2))</f>
        <v/>
      </c>
      <c r="AY217">
        <f>IF(AM217&lt;=0,0,ROUND(CU217+MIN(DG217,MAX(0,$DN217-SUMPRODUCT((($BR217:$CC217&gt;BW217)+($BR217:$CC217=BW217)*($AT$2:$BE$2&lt;AY$2))*$DB217:$DM217))),2))</f>
        <v/>
      </c>
      <c r="AZ217">
        <f>IF(AN217&lt;=0,0,ROUND(CV217+MIN(DH217,MAX(0,$DN217-SUMPRODUCT((($BR217:$CC217&gt;BX217)+($BR217:$CC217=BX217)*($AT$2:$BE$2&lt;AZ$2))*$DB217:$DM217))),2))</f>
        <v/>
      </c>
      <c r="BA217">
        <f>IF(AO217&lt;=0,0,ROUND(CW217+MIN(DI217,MAX(0,$DN217-SUMPRODUCT((($BR217:$CC217&gt;BY217)+($BR217:$CC217=BY217)*($AT$2:$BE$2&lt;BA$2))*$DB217:$DM217))),2))</f>
        <v/>
      </c>
      <c r="BB217">
        <f>IF(AP217&lt;=0,0,ROUND(CX217+MIN(DJ217,MAX(0,$DN217-SUMPRODUCT((($BR217:$CC217&gt;BZ217)+($BR217:$CC217=BZ217)*($AT$2:$BE$2&lt;BB$2))*$DB217:$DM217))),2))</f>
        <v/>
      </c>
      <c r="BC217">
        <f>IF(AQ217&lt;=0,0,ROUND(CY217+MIN(DK217,MAX(0,$DN217-SUMPRODUCT((($BR217:$CC217&gt;CA217)+($BR217:$CC217=CA217)*($AT$2:$BE$2&lt;BC$2))*$DB217:$DM217))),2))</f>
        <v/>
      </c>
      <c r="BD217">
        <f>IF(AR217&lt;=0,0,ROUND(CZ217+MIN(DL217,MAX(0,$DN217-SUMPRODUCT((($BR217:$CC217&gt;CB217)+($BR217:$CC217=CB217)*($AT$2:$BE$2&lt;BD$2))*$DB217:$DM217))),2))</f>
        <v/>
      </c>
      <c r="BE217">
        <f>IF(AS217&lt;=0,0,ROUND(DA217+MIN(DM217,MAX(0,$DN217-SUMPRODUCT((($BR217:$CC217&gt;CC217)+($BR217:$CC217=CC217)*($AT$2:$BE$2&lt;BE$2))*$DB217:$DM217))),2))</f>
        <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c r="BR217">
        <f>ROUND(IF($A217&lt;=Debts!$M$5,Debts!$X$5,Debts!$Y$5)*100000,0)*1000000+ROUND(Debts!$Y$5*100000,0)</f>
        <v/>
      </c>
      <c r="BS217">
        <f>ROUND(IF($A217&lt;=Debts!$M$6,Debts!$X$6,Debts!$Y$6)*100000,0)*1000000+ROUND(Debts!$Y$6*100000,0)</f>
        <v/>
      </c>
      <c r="BT217">
        <f>ROUND(IF($A217&lt;=Debts!$M$7,Debts!$X$7,Debts!$Y$7)*100000,0)*1000000+ROUND(Debts!$Y$7*100000,0)</f>
        <v/>
      </c>
      <c r="BU217">
        <f>ROUND(IF($A217&lt;=Debts!$M$8,Debts!$X$8,Debts!$Y$8)*100000,0)*1000000+ROUND(Debts!$Y$8*100000,0)</f>
        <v/>
      </c>
      <c r="BV217">
        <f>ROUND(IF($A217&lt;=Debts!$M$9,Debts!$X$9,Debts!$Y$9)*100000,0)*1000000+ROUND(Debts!$Y$9*100000,0)</f>
        <v/>
      </c>
      <c r="BW217">
        <f>ROUND(IF($A217&lt;=Debts!$M$10,Debts!$X$10,Debts!$Y$10)*100000,0)*1000000+ROUND(Debts!$Y$10*100000,0)</f>
        <v/>
      </c>
      <c r="BX217">
        <f>ROUND(IF($A217&lt;=Debts!$M$11,Debts!$X$11,Debts!$Y$11)*100000,0)*1000000+ROUND(Debts!$Y$11*100000,0)</f>
        <v/>
      </c>
      <c r="BY217">
        <f>ROUND(IF($A217&lt;=Debts!$M$12,Debts!$X$12,Debts!$Y$12)*100000,0)*1000000+ROUND(Debts!$Y$12*100000,0)</f>
        <v/>
      </c>
      <c r="BZ217">
        <f>ROUND(IF($A217&lt;=Debts!$M$13,Debts!$X$13,Debts!$Y$13)*100000,0)*1000000+ROUND(Debts!$Y$13*100000,0)</f>
        <v/>
      </c>
      <c r="CA217">
        <f>ROUND(IF($A217&lt;=Debts!$M$14,Debts!$X$14,Debts!$Y$14)*100000,0)*1000000+ROUND(Debts!$Y$14*100000,0)</f>
        <v/>
      </c>
      <c r="CB217">
        <f>ROUND(IF($A217&lt;=Debts!$M$15,Debts!$X$15,Debts!$Y$15)*100000,0)*1000000+ROUND(Debts!$Y$15*100000,0)</f>
        <v/>
      </c>
      <c r="CC217">
        <f>ROUND(IF($A217&lt;=Debts!$M$16,Debts!$X$16,Debts!$Y$16)*100000,0)*1000000+ROUND(Debts!$Y$16*100000,0)</f>
        <v/>
      </c>
      <c r="CD217">
        <f>IF(OR(AH217&lt;=0,Debts!$AC$5=0,$A217&gt;Debts!$M$5),0,MIN(AH217,MAX(0,ROUNDUP(IF(Debts!$X$5=0,(BF216+J217)/(Debts!$M$5-$A217+1),BF216*(Debts!$X$5/12)/(1-(1+Debts!$X$5/12)^(-(Debts!$M$5-$A217+1)))),2)-V217)))</f>
        <v/>
      </c>
      <c r="CE217">
        <f>IF(OR(AI217&lt;=0,Debts!$AC$6=0,$A217&gt;Debts!$M$6),0,MIN(AI217,MAX(0,ROUNDUP(IF(Debts!$X$6=0,(BG216+K217)/(Debts!$M$6-$A217+1),BG216*(Debts!$X$6/12)/(1-(1+Debts!$X$6/12)^(-(Debts!$M$6-$A217+1)))),2)-W217)))</f>
        <v/>
      </c>
      <c r="CF217">
        <f>IF(OR(AJ217&lt;=0,Debts!$AC$7=0,$A217&gt;Debts!$M$7),0,MIN(AJ217,MAX(0,ROUNDUP(IF(Debts!$X$7=0,(BH216+L217)/(Debts!$M$7-$A217+1),BH216*(Debts!$X$7/12)/(1-(1+Debts!$X$7/12)^(-(Debts!$M$7-$A217+1)))),2)-X217)))</f>
        <v/>
      </c>
      <c r="CG217">
        <f>IF(OR(AK217&lt;=0,Debts!$AC$8=0,$A217&gt;Debts!$M$8),0,MIN(AK217,MAX(0,ROUNDUP(IF(Debts!$X$8=0,(BI216+M217)/(Debts!$M$8-$A217+1),BI216*(Debts!$X$8/12)/(1-(1+Debts!$X$8/12)^(-(Debts!$M$8-$A217+1)))),2)-Y217)))</f>
        <v/>
      </c>
      <c r="CH217">
        <f>IF(OR(AL217&lt;=0,Debts!$AC$9=0,$A217&gt;Debts!$M$9),0,MIN(AL217,MAX(0,ROUNDUP(IF(Debts!$X$9=0,(BJ216+N217)/(Debts!$M$9-$A217+1),BJ216*(Debts!$X$9/12)/(1-(1+Debts!$X$9/12)^(-(Debts!$M$9-$A217+1)))),2)-Z217)))</f>
        <v/>
      </c>
      <c r="CI217">
        <f>IF(OR(AM217&lt;=0,Debts!$AC$10=0,$A217&gt;Debts!$M$10),0,MIN(AM217,MAX(0,ROUNDUP(IF(Debts!$X$10=0,(BK216+O217)/(Debts!$M$10-$A217+1),BK216*(Debts!$X$10/12)/(1-(1+Debts!$X$10/12)^(-(Debts!$M$10-$A217+1)))),2)-AA217)))</f>
        <v/>
      </c>
      <c r="CJ217">
        <f>IF(OR(AN217&lt;=0,Debts!$AC$11=0,$A217&gt;Debts!$M$11),0,MIN(AN217,MAX(0,ROUNDUP(IF(Debts!$X$11=0,(BL216+P217)/(Debts!$M$11-$A217+1),BL216*(Debts!$X$11/12)/(1-(1+Debts!$X$11/12)^(-(Debts!$M$11-$A217+1)))),2)-AB217)))</f>
        <v/>
      </c>
      <c r="CK217">
        <f>IF(OR(AO217&lt;=0,Debts!$AC$12=0,$A217&gt;Debts!$M$12),0,MIN(AO217,MAX(0,ROUNDUP(IF(Debts!$X$12=0,(BM216+Q217)/(Debts!$M$12-$A217+1),BM216*(Debts!$X$12/12)/(1-(1+Debts!$X$12/12)^(-(Debts!$M$12-$A217+1)))),2)-AC217)))</f>
        <v/>
      </c>
      <c r="CL217">
        <f>IF(OR(AP217&lt;=0,Debts!$AC$13=0,$A217&gt;Debts!$M$13),0,MIN(AP217,MAX(0,ROUNDUP(IF(Debts!$X$13=0,(BN216+R217)/(Debts!$M$13-$A217+1),BN216*(Debts!$X$13/12)/(1-(1+Debts!$X$13/12)^(-(Debts!$M$13-$A217+1)))),2)-AD217)))</f>
        <v/>
      </c>
      <c r="CM217">
        <f>IF(OR(AQ217&lt;=0,Debts!$AC$14=0,$A217&gt;Debts!$M$14),0,MIN(AQ217,MAX(0,ROUNDUP(IF(Debts!$X$14=0,(BO216+S217)/(Debts!$M$14-$A217+1),BO216*(Debts!$X$14/12)/(1-(1+Debts!$X$14/12)^(-(Debts!$M$14-$A217+1)))),2)-AE217)))</f>
        <v/>
      </c>
      <c r="CN217">
        <f>IF(OR(AR217&lt;=0,Debts!$AC$15=0,$A217&gt;Debts!$M$15),0,MIN(AR217,MAX(0,ROUNDUP(IF(Debts!$X$15=0,(BP216+T217)/(Debts!$M$15-$A217+1),BP216*(Debts!$X$15/12)/(1-(1+Debts!$X$15/12)^(-(Debts!$M$15-$A217+1)))),2)-AF217)))</f>
        <v/>
      </c>
      <c r="CO217">
        <f>IF(OR(AS217&lt;=0,Debts!$AC$16=0,$A217&gt;Debts!$M$16),0,MIN(AS217,MAX(0,ROUNDUP(IF(Debts!$X$16=0,(BQ216+U217)/(Debts!$M$16-$A217+1),BQ216*(Debts!$X$16/12)/(1-(1+Debts!$X$16/12)^(-(Debts!$M$16-$A217+1)))),2)-AG217)))</f>
        <v/>
      </c>
      <c r="CP217">
        <f>IF(CD217&lt;=0,0,ROUND(MIN(CD217,MAX(0,$F217-SUMPRODUCT(($AT$3:$BE$3&lt;AT$3)*$CD217:$CO217))),2))</f>
        <v/>
      </c>
      <c r="CQ217">
        <f>IF(CE217&lt;=0,0,ROUND(MIN(CE217,MAX(0,$F217-SUMPRODUCT(($AT$3:$BE$3&lt;AU$3)*$CD217:$CO217))),2))</f>
        <v/>
      </c>
      <c r="CR217">
        <f>IF(CF217&lt;=0,0,ROUND(MIN(CF217,MAX(0,$F217-SUMPRODUCT(($AT$3:$BE$3&lt;AV$3)*$CD217:$CO217))),2))</f>
        <v/>
      </c>
      <c r="CS217">
        <f>IF(CG217&lt;=0,0,ROUND(MIN(CG217,MAX(0,$F217-SUMPRODUCT(($AT$3:$BE$3&lt;AW$3)*$CD217:$CO217))),2))</f>
        <v/>
      </c>
      <c r="CT217">
        <f>IF(CH217&lt;=0,0,ROUND(MIN(CH217,MAX(0,$F217-SUMPRODUCT(($AT$3:$BE$3&lt;AX$3)*$CD217:$CO217))),2))</f>
        <v/>
      </c>
      <c r="CU217">
        <f>IF(CI217&lt;=0,0,ROUND(MIN(CI217,MAX(0,$F217-SUMPRODUCT(($AT$3:$BE$3&lt;AY$3)*$CD217:$CO217))),2))</f>
        <v/>
      </c>
      <c r="CV217">
        <f>IF(CJ217&lt;=0,0,ROUND(MIN(CJ217,MAX(0,$F217-SUMPRODUCT(($AT$3:$BE$3&lt;AZ$3)*$CD217:$CO217))),2))</f>
        <v/>
      </c>
      <c r="CW217">
        <f>IF(CK217&lt;=0,0,ROUND(MIN(CK217,MAX(0,$F217-SUMPRODUCT(($AT$3:$BE$3&lt;BA$3)*$CD217:$CO217))),2))</f>
        <v/>
      </c>
      <c r="CX217">
        <f>IF(CL217&lt;=0,0,ROUND(MIN(CL217,MAX(0,$F217-SUMPRODUCT(($AT$3:$BE$3&lt;BB$3)*$CD217:$CO217))),2))</f>
        <v/>
      </c>
      <c r="CY217">
        <f>IF(CM217&lt;=0,0,ROUND(MIN(CM217,MAX(0,$F217-SUMPRODUCT(($AT$3:$BE$3&lt;BC$3)*$CD217:$CO217))),2))</f>
        <v/>
      </c>
      <c r="CZ217">
        <f>IF(CN217&lt;=0,0,ROUND(MIN(CN217,MAX(0,$F217-SUMPRODUCT(($AT$3:$BE$3&lt;BD$3)*$CD217:$CO217))),2))</f>
        <v/>
      </c>
      <c r="DA217">
        <f>IF(CO217&lt;=0,0,ROUND(MIN(CO217,MAX(0,$F217-SUMPRODUCT(($AT$3:$BE$3&lt;BE$3)*$CD217:$CO217))),2))</f>
        <v/>
      </c>
      <c r="DB217">
        <f>ROUND(AH217-CP217,2)</f>
        <v/>
      </c>
      <c r="DC217">
        <f>ROUND(AI217-CQ217,2)</f>
        <v/>
      </c>
      <c r="DD217">
        <f>ROUND(AJ217-CR217,2)</f>
        <v/>
      </c>
      <c r="DE217">
        <f>ROUND(AK217-CS217,2)</f>
        <v/>
      </c>
      <c r="DF217">
        <f>ROUND(AL217-CT217,2)</f>
        <v/>
      </c>
      <c r="DG217">
        <f>ROUND(AM217-CU217,2)</f>
        <v/>
      </c>
      <c r="DH217">
        <f>ROUND(AN217-CV217,2)</f>
        <v/>
      </c>
      <c r="DI217">
        <f>ROUND(AO217-CW217,2)</f>
        <v/>
      </c>
      <c r="DJ217">
        <f>ROUND(AP217-CX217,2)</f>
        <v/>
      </c>
      <c r="DK217">
        <f>ROUND(AQ217-CY217,2)</f>
        <v/>
      </c>
      <c r="DL217">
        <f>ROUND(AR217-CZ217,2)</f>
        <v/>
      </c>
      <c r="DM217">
        <f>ROUND(AS217-DA217,2)</f>
        <v/>
      </c>
      <c r="DN217">
        <f>MAX(0,ROUND($F217-SUM(CP217:DA217),2))</f>
        <v/>
      </c>
    </row>
    <row r="218">
      <c r="A218" t="n">
        <v>213</v>
      </c>
      <c r="B218" s="29">
        <f>Months!B218</f>
        <v/>
      </c>
      <c r="C218">
        <f>Months!C218</f>
        <v/>
      </c>
      <c r="D218">
        <f>Months!D218</f>
        <v/>
      </c>
      <c r="E218">
        <f>SUM(V218:AG218)</f>
        <v/>
      </c>
      <c r="F218">
        <f>MAX(0,ROUND(C218+D218-E218,2))</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f>IF(AH218&lt;=0,0,ROUND(CP218+MIN(DB218,MAX(0,$DN218-SUMPRODUCT((($BR218:$CC218&gt;BR218)+($BR218:$CC218=BR218)*($AT$2:$BE$2&lt;AT$2))*$DB218:$DM218))),2))</f>
        <v/>
      </c>
      <c r="AU218">
        <f>IF(AI218&lt;=0,0,ROUND(CQ218+MIN(DC218,MAX(0,$DN218-SUMPRODUCT((($BR218:$CC218&gt;BS218)+($BR218:$CC218=BS218)*($AT$2:$BE$2&lt;AU$2))*$DB218:$DM218))),2))</f>
        <v/>
      </c>
      <c r="AV218">
        <f>IF(AJ218&lt;=0,0,ROUND(CR218+MIN(DD218,MAX(0,$DN218-SUMPRODUCT((($BR218:$CC218&gt;BT218)+($BR218:$CC218=BT218)*($AT$2:$BE$2&lt;AV$2))*$DB218:$DM218))),2))</f>
        <v/>
      </c>
      <c r="AW218">
        <f>IF(AK218&lt;=0,0,ROUND(CS218+MIN(DE218,MAX(0,$DN218-SUMPRODUCT((($BR218:$CC218&gt;BU218)+($BR218:$CC218=BU218)*($AT$2:$BE$2&lt;AW$2))*$DB218:$DM218))),2))</f>
        <v/>
      </c>
      <c r="AX218">
        <f>IF(AL218&lt;=0,0,ROUND(CT218+MIN(DF218,MAX(0,$DN218-SUMPRODUCT((($BR218:$CC218&gt;BV218)+($BR218:$CC218=BV218)*($AT$2:$BE$2&lt;AX$2))*$DB218:$DM218))),2))</f>
        <v/>
      </c>
      <c r="AY218">
        <f>IF(AM218&lt;=0,0,ROUND(CU218+MIN(DG218,MAX(0,$DN218-SUMPRODUCT((($BR218:$CC218&gt;BW218)+($BR218:$CC218=BW218)*($AT$2:$BE$2&lt;AY$2))*$DB218:$DM218))),2))</f>
        <v/>
      </c>
      <c r="AZ218">
        <f>IF(AN218&lt;=0,0,ROUND(CV218+MIN(DH218,MAX(0,$DN218-SUMPRODUCT((($BR218:$CC218&gt;BX218)+($BR218:$CC218=BX218)*($AT$2:$BE$2&lt;AZ$2))*$DB218:$DM218))),2))</f>
        <v/>
      </c>
      <c r="BA218">
        <f>IF(AO218&lt;=0,0,ROUND(CW218+MIN(DI218,MAX(0,$DN218-SUMPRODUCT((($BR218:$CC218&gt;BY218)+($BR218:$CC218=BY218)*($AT$2:$BE$2&lt;BA$2))*$DB218:$DM218))),2))</f>
        <v/>
      </c>
      <c r="BB218">
        <f>IF(AP218&lt;=0,0,ROUND(CX218+MIN(DJ218,MAX(0,$DN218-SUMPRODUCT((($BR218:$CC218&gt;BZ218)+($BR218:$CC218=BZ218)*($AT$2:$BE$2&lt;BB$2))*$DB218:$DM218))),2))</f>
        <v/>
      </c>
      <c r="BC218">
        <f>IF(AQ218&lt;=0,0,ROUND(CY218+MIN(DK218,MAX(0,$DN218-SUMPRODUCT((($BR218:$CC218&gt;CA218)+($BR218:$CC218=CA218)*($AT$2:$BE$2&lt;BC$2))*$DB218:$DM218))),2))</f>
        <v/>
      </c>
      <c r="BD218">
        <f>IF(AR218&lt;=0,0,ROUND(CZ218+MIN(DL218,MAX(0,$DN218-SUMPRODUCT((($BR218:$CC218&gt;CB218)+($BR218:$CC218=CB218)*($AT$2:$BE$2&lt;BD$2))*$DB218:$DM218))),2))</f>
        <v/>
      </c>
      <c r="BE218">
        <f>IF(AS218&lt;=0,0,ROUND(DA218+MIN(DM218,MAX(0,$DN218-SUMPRODUCT((($BR218:$CC218&gt;CC218)+($BR218:$CC218=CC218)*($AT$2:$BE$2&lt;BE$2))*$DB218:$DM218))),2))</f>
        <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c r="BR218">
        <f>ROUND(IF($A218&lt;=Debts!$M$5,Debts!$X$5,Debts!$Y$5)*100000,0)*1000000+ROUND(Debts!$Y$5*100000,0)</f>
        <v/>
      </c>
      <c r="BS218">
        <f>ROUND(IF($A218&lt;=Debts!$M$6,Debts!$X$6,Debts!$Y$6)*100000,0)*1000000+ROUND(Debts!$Y$6*100000,0)</f>
        <v/>
      </c>
      <c r="BT218">
        <f>ROUND(IF($A218&lt;=Debts!$M$7,Debts!$X$7,Debts!$Y$7)*100000,0)*1000000+ROUND(Debts!$Y$7*100000,0)</f>
        <v/>
      </c>
      <c r="BU218">
        <f>ROUND(IF($A218&lt;=Debts!$M$8,Debts!$X$8,Debts!$Y$8)*100000,0)*1000000+ROUND(Debts!$Y$8*100000,0)</f>
        <v/>
      </c>
      <c r="BV218">
        <f>ROUND(IF($A218&lt;=Debts!$M$9,Debts!$X$9,Debts!$Y$9)*100000,0)*1000000+ROUND(Debts!$Y$9*100000,0)</f>
        <v/>
      </c>
      <c r="BW218">
        <f>ROUND(IF($A218&lt;=Debts!$M$10,Debts!$X$10,Debts!$Y$10)*100000,0)*1000000+ROUND(Debts!$Y$10*100000,0)</f>
        <v/>
      </c>
      <c r="BX218">
        <f>ROUND(IF($A218&lt;=Debts!$M$11,Debts!$X$11,Debts!$Y$11)*100000,0)*1000000+ROUND(Debts!$Y$11*100000,0)</f>
        <v/>
      </c>
      <c r="BY218">
        <f>ROUND(IF($A218&lt;=Debts!$M$12,Debts!$X$12,Debts!$Y$12)*100000,0)*1000000+ROUND(Debts!$Y$12*100000,0)</f>
        <v/>
      </c>
      <c r="BZ218">
        <f>ROUND(IF($A218&lt;=Debts!$M$13,Debts!$X$13,Debts!$Y$13)*100000,0)*1000000+ROUND(Debts!$Y$13*100000,0)</f>
        <v/>
      </c>
      <c r="CA218">
        <f>ROUND(IF($A218&lt;=Debts!$M$14,Debts!$X$14,Debts!$Y$14)*100000,0)*1000000+ROUND(Debts!$Y$14*100000,0)</f>
        <v/>
      </c>
      <c r="CB218">
        <f>ROUND(IF($A218&lt;=Debts!$M$15,Debts!$X$15,Debts!$Y$15)*100000,0)*1000000+ROUND(Debts!$Y$15*100000,0)</f>
        <v/>
      </c>
      <c r="CC218">
        <f>ROUND(IF($A218&lt;=Debts!$M$16,Debts!$X$16,Debts!$Y$16)*100000,0)*1000000+ROUND(Debts!$Y$16*100000,0)</f>
        <v/>
      </c>
      <c r="CD218">
        <f>IF(OR(AH218&lt;=0,Debts!$AC$5=0,$A218&gt;Debts!$M$5),0,MIN(AH218,MAX(0,ROUNDUP(IF(Debts!$X$5=0,(BF217+J218)/(Debts!$M$5-$A218+1),BF217*(Debts!$X$5/12)/(1-(1+Debts!$X$5/12)^(-(Debts!$M$5-$A218+1)))),2)-V218)))</f>
        <v/>
      </c>
      <c r="CE218">
        <f>IF(OR(AI218&lt;=0,Debts!$AC$6=0,$A218&gt;Debts!$M$6),0,MIN(AI218,MAX(0,ROUNDUP(IF(Debts!$X$6=0,(BG217+K218)/(Debts!$M$6-$A218+1),BG217*(Debts!$X$6/12)/(1-(1+Debts!$X$6/12)^(-(Debts!$M$6-$A218+1)))),2)-W218)))</f>
        <v/>
      </c>
      <c r="CF218">
        <f>IF(OR(AJ218&lt;=0,Debts!$AC$7=0,$A218&gt;Debts!$M$7),0,MIN(AJ218,MAX(0,ROUNDUP(IF(Debts!$X$7=0,(BH217+L218)/(Debts!$M$7-$A218+1),BH217*(Debts!$X$7/12)/(1-(1+Debts!$X$7/12)^(-(Debts!$M$7-$A218+1)))),2)-X218)))</f>
        <v/>
      </c>
      <c r="CG218">
        <f>IF(OR(AK218&lt;=0,Debts!$AC$8=0,$A218&gt;Debts!$M$8),0,MIN(AK218,MAX(0,ROUNDUP(IF(Debts!$X$8=0,(BI217+M218)/(Debts!$M$8-$A218+1),BI217*(Debts!$X$8/12)/(1-(1+Debts!$X$8/12)^(-(Debts!$M$8-$A218+1)))),2)-Y218)))</f>
        <v/>
      </c>
      <c r="CH218">
        <f>IF(OR(AL218&lt;=0,Debts!$AC$9=0,$A218&gt;Debts!$M$9),0,MIN(AL218,MAX(0,ROUNDUP(IF(Debts!$X$9=0,(BJ217+N218)/(Debts!$M$9-$A218+1),BJ217*(Debts!$X$9/12)/(1-(1+Debts!$X$9/12)^(-(Debts!$M$9-$A218+1)))),2)-Z218)))</f>
        <v/>
      </c>
      <c r="CI218">
        <f>IF(OR(AM218&lt;=0,Debts!$AC$10=0,$A218&gt;Debts!$M$10),0,MIN(AM218,MAX(0,ROUNDUP(IF(Debts!$X$10=0,(BK217+O218)/(Debts!$M$10-$A218+1),BK217*(Debts!$X$10/12)/(1-(1+Debts!$X$10/12)^(-(Debts!$M$10-$A218+1)))),2)-AA218)))</f>
        <v/>
      </c>
      <c r="CJ218">
        <f>IF(OR(AN218&lt;=0,Debts!$AC$11=0,$A218&gt;Debts!$M$11),0,MIN(AN218,MAX(0,ROUNDUP(IF(Debts!$X$11=0,(BL217+P218)/(Debts!$M$11-$A218+1),BL217*(Debts!$X$11/12)/(1-(1+Debts!$X$11/12)^(-(Debts!$M$11-$A218+1)))),2)-AB218)))</f>
        <v/>
      </c>
      <c r="CK218">
        <f>IF(OR(AO218&lt;=0,Debts!$AC$12=0,$A218&gt;Debts!$M$12),0,MIN(AO218,MAX(0,ROUNDUP(IF(Debts!$X$12=0,(BM217+Q218)/(Debts!$M$12-$A218+1),BM217*(Debts!$X$12/12)/(1-(1+Debts!$X$12/12)^(-(Debts!$M$12-$A218+1)))),2)-AC218)))</f>
        <v/>
      </c>
      <c r="CL218">
        <f>IF(OR(AP218&lt;=0,Debts!$AC$13=0,$A218&gt;Debts!$M$13),0,MIN(AP218,MAX(0,ROUNDUP(IF(Debts!$X$13=0,(BN217+R218)/(Debts!$M$13-$A218+1),BN217*(Debts!$X$13/12)/(1-(1+Debts!$X$13/12)^(-(Debts!$M$13-$A218+1)))),2)-AD218)))</f>
        <v/>
      </c>
      <c r="CM218">
        <f>IF(OR(AQ218&lt;=0,Debts!$AC$14=0,$A218&gt;Debts!$M$14),0,MIN(AQ218,MAX(0,ROUNDUP(IF(Debts!$X$14=0,(BO217+S218)/(Debts!$M$14-$A218+1),BO217*(Debts!$X$14/12)/(1-(1+Debts!$X$14/12)^(-(Debts!$M$14-$A218+1)))),2)-AE218)))</f>
        <v/>
      </c>
      <c r="CN218">
        <f>IF(OR(AR218&lt;=0,Debts!$AC$15=0,$A218&gt;Debts!$M$15),0,MIN(AR218,MAX(0,ROUNDUP(IF(Debts!$X$15=0,(BP217+T218)/(Debts!$M$15-$A218+1),BP217*(Debts!$X$15/12)/(1-(1+Debts!$X$15/12)^(-(Debts!$M$15-$A218+1)))),2)-AF218)))</f>
        <v/>
      </c>
      <c r="CO218">
        <f>IF(OR(AS218&lt;=0,Debts!$AC$16=0,$A218&gt;Debts!$M$16),0,MIN(AS218,MAX(0,ROUNDUP(IF(Debts!$X$16=0,(BQ217+U218)/(Debts!$M$16-$A218+1),BQ217*(Debts!$X$16/12)/(1-(1+Debts!$X$16/12)^(-(Debts!$M$16-$A218+1)))),2)-AG218)))</f>
        <v/>
      </c>
      <c r="CP218">
        <f>IF(CD218&lt;=0,0,ROUND(MIN(CD218,MAX(0,$F218-SUMPRODUCT(($AT$3:$BE$3&lt;AT$3)*$CD218:$CO218))),2))</f>
        <v/>
      </c>
      <c r="CQ218">
        <f>IF(CE218&lt;=0,0,ROUND(MIN(CE218,MAX(0,$F218-SUMPRODUCT(($AT$3:$BE$3&lt;AU$3)*$CD218:$CO218))),2))</f>
        <v/>
      </c>
      <c r="CR218">
        <f>IF(CF218&lt;=0,0,ROUND(MIN(CF218,MAX(0,$F218-SUMPRODUCT(($AT$3:$BE$3&lt;AV$3)*$CD218:$CO218))),2))</f>
        <v/>
      </c>
      <c r="CS218">
        <f>IF(CG218&lt;=0,0,ROUND(MIN(CG218,MAX(0,$F218-SUMPRODUCT(($AT$3:$BE$3&lt;AW$3)*$CD218:$CO218))),2))</f>
        <v/>
      </c>
      <c r="CT218">
        <f>IF(CH218&lt;=0,0,ROUND(MIN(CH218,MAX(0,$F218-SUMPRODUCT(($AT$3:$BE$3&lt;AX$3)*$CD218:$CO218))),2))</f>
        <v/>
      </c>
      <c r="CU218">
        <f>IF(CI218&lt;=0,0,ROUND(MIN(CI218,MAX(0,$F218-SUMPRODUCT(($AT$3:$BE$3&lt;AY$3)*$CD218:$CO218))),2))</f>
        <v/>
      </c>
      <c r="CV218">
        <f>IF(CJ218&lt;=0,0,ROUND(MIN(CJ218,MAX(0,$F218-SUMPRODUCT(($AT$3:$BE$3&lt;AZ$3)*$CD218:$CO218))),2))</f>
        <v/>
      </c>
      <c r="CW218">
        <f>IF(CK218&lt;=0,0,ROUND(MIN(CK218,MAX(0,$F218-SUMPRODUCT(($AT$3:$BE$3&lt;BA$3)*$CD218:$CO218))),2))</f>
        <v/>
      </c>
      <c r="CX218">
        <f>IF(CL218&lt;=0,0,ROUND(MIN(CL218,MAX(0,$F218-SUMPRODUCT(($AT$3:$BE$3&lt;BB$3)*$CD218:$CO218))),2))</f>
        <v/>
      </c>
      <c r="CY218">
        <f>IF(CM218&lt;=0,0,ROUND(MIN(CM218,MAX(0,$F218-SUMPRODUCT(($AT$3:$BE$3&lt;BC$3)*$CD218:$CO218))),2))</f>
        <v/>
      </c>
      <c r="CZ218">
        <f>IF(CN218&lt;=0,0,ROUND(MIN(CN218,MAX(0,$F218-SUMPRODUCT(($AT$3:$BE$3&lt;BD$3)*$CD218:$CO218))),2))</f>
        <v/>
      </c>
      <c r="DA218">
        <f>IF(CO218&lt;=0,0,ROUND(MIN(CO218,MAX(0,$F218-SUMPRODUCT(($AT$3:$BE$3&lt;BE$3)*$CD218:$CO218))),2))</f>
        <v/>
      </c>
      <c r="DB218">
        <f>ROUND(AH218-CP218,2)</f>
        <v/>
      </c>
      <c r="DC218">
        <f>ROUND(AI218-CQ218,2)</f>
        <v/>
      </c>
      <c r="DD218">
        <f>ROUND(AJ218-CR218,2)</f>
        <v/>
      </c>
      <c r="DE218">
        <f>ROUND(AK218-CS218,2)</f>
        <v/>
      </c>
      <c r="DF218">
        <f>ROUND(AL218-CT218,2)</f>
        <v/>
      </c>
      <c r="DG218">
        <f>ROUND(AM218-CU218,2)</f>
        <v/>
      </c>
      <c r="DH218">
        <f>ROUND(AN218-CV218,2)</f>
        <v/>
      </c>
      <c r="DI218">
        <f>ROUND(AO218-CW218,2)</f>
        <v/>
      </c>
      <c r="DJ218">
        <f>ROUND(AP218-CX218,2)</f>
        <v/>
      </c>
      <c r="DK218">
        <f>ROUND(AQ218-CY218,2)</f>
        <v/>
      </c>
      <c r="DL218">
        <f>ROUND(AR218-CZ218,2)</f>
        <v/>
      </c>
      <c r="DM218">
        <f>ROUND(AS218-DA218,2)</f>
        <v/>
      </c>
      <c r="DN218">
        <f>MAX(0,ROUND($F218-SUM(CP218:DA218),2))</f>
        <v/>
      </c>
    </row>
    <row r="219">
      <c r="A219" t="n">
        <v>214</v>
      </c>
      <c r="B219" s="29">
        <f>Months!B219</f>
        <v/>
      </c>
      <c r="C219">
        <f>Months!C219</f>
        <v/>
      </c>
      <c r="D219">
        <f>Months!D219</f>
        <v/>
      </c>
      <c r="E219">
        <f>SUM(V219:AG219)</f>
        <v/>
      </c>
      <c r="F219">
        <f>MAX(0,ROUND(C219+D219-E219,2))</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f>IF(AH219&lt;=0,0,ROUND(CP219+MIN(DB219,MAX(0,$DN219-SUMPRODUCT((($BR219:$CC219&gt;BR219)+($BR219:$CC219=BR219)*($AT$2:$BE$2&lt;AT$2))*$DB219:$DM219))),2))</f>
        <v/>
      </c>
      <c r="AU219">
        <f>IF(AI219&lt;=0,0,ROUND(CQ219+MIN(DC219,MAX(0,$DN219-SUMPRODUCT((($BR219:$CC219&gt;BS219)+($BR219:$CC219=BS219)*($AT$2:$BE$2&lt;AU$2))*$DB219:$DM219))),2))</f>
        <v/>
      </c>
      <c r="AV219">
        <f>IF(AJ219&lt;=0,0,ROUND(CR219+MIN(DD219,MAX(0,$DN219-SUMPRODUCT((($BR219:$CC219&gt;BT219)+($BR219:$CC219=BT219)*($AT$2:$BE$2&lt;AV$2))*$DB219:$DM219))),2))</f>
        <v/>
      </c>
      <c r="AW219">
        <f>IF(AK219&lt;=0,0,ROUND(CS219+MIN(DE219,MAX(0,$DN219-SUMPRODUCT((($BR219:$CC219&gt;BU219)+($BR219:$CC219=BU219)*($AT$2:$BE$2&lt;AW$2))*$DB219:$DM219))),2))</f>
        <v/>
      </c>
      <c r="AX219">
        <f>IF(AL219&lt;=0,0,ROUND(CT219+MIN(DF219,MAX(0,$DN219-SUMPRODUCT((($BR219:$CC219&gt;BV219)+($BR219:$CC219=BV219)*($AT$2:$BE$2&lt;AX$2))*$DB219:$DM219))),2))</f>
        <v/>
      </c>
      <c r="AY219">
        <f>IF(AM219&lt;=0,0,ROUND(CU219+MIN(DG219,MAX(0,$DN219-SUMPRODUCT((($BR219:$CC219&gt;BW219)+($BR219:$CC219=BW219)*($AT$2:$BE$2&lt;AY$2))*$DB219:$DM219))),2))</f>
        <v/>
      </c>
      <c r="AZ219">
        <f>IF(AN219&lt;=0,0,ROUND(CV219+MIN(DH219,MAX(0,$DN219-SUMPRODUCT((($BR219:$CC219&gt;BX219)+($BR219:$CC219=BX219)*($AT$2:$BE$2&lt;AZ$2))*$DB219:$DM219))),2))</f>
        <v/>
      </c>
      <c r="BA219">
        <f>IF(AO219&lt;=0,0,ROUND(CW219+MIN(DI219,MAX(0,$DN219-SUMPRODUCT((($BR219:$CC219&gt;BY219)+($BR219:$CC219=BY219)*($AT$2:$BE$2&lt;BA$2))*$DB219:$DM219))),2))</f>
        <v/>
      </c>
      <c r="BB219">
        <f>IF(AP219&lt;=0,0,ROUND(CX219+MIN(DJ219,MAX(0,$DN219-SUMPRODUCT((($BR219:$CC219&gt;BZ219)+($BR219:$CC219=BZ219)*($AT$2:$BE$2&lt;BB$2))*$DB219:$DM219))),2))</f>
        <v/>
      </c>
      <c r="BC219">
        <f>IF(AQ219&lt;=0,0,ROUND(CY219+MIN(DK219,MAX(0,$DN219-SUMPRODUCT((($BR219:$CC219&gt;CA219)+($BR219:$CC219=CA219)*($AT$2:$BE$2&lt;BC$2))*$DB219:$DM219))),2))</f>
        <v/>
      </c>
      <c r="BD219">
        <f>IF(AR219&lt;=0,0,ROUND(CZ219+MIN(DL219,MAX(0,$DN219-SUMPRODUCT((($BR219:$CC219&gt;CB219)+($BR219:$CC219=CB219)*($AT$2:$BE$2&lt;BD$2))*$DB219:$DM219))),2))</f>
        <v/>
      </c>
      <c r="BE219">
        <f>IF(AS219&lt;=0,0,ROUND(DA219+MIN(DM219,MAX(0,$DN219-SUMPRODUCT((($BR219:$CC219&gt;CC219)+($BR219:$CC219=CC219)*($AT$2:$BE$2&lt;BE$2))*$DB219:$DM219))),2))</f>
        <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c r="BR219">
        <f>ROUND(IF($A219&lt;=Debts!$M$5,Debts!$X$5,Debts!$Y$5)*100000,0)*1000000+ROUND(Debts!$Y$5*100000,0)</f>
        <v/>
      </c>
      <c r="BS219">
        <f>ROUND(IF($A219&lt;=Debts!$M$6,Debts!$X$6,Debts!$Y$6)*100000,0)*1000000+ROUND(Debts!$Y$6*100000,0)</f>
        <v/>
      </c>
      <c r="BT219">
        <f>ROUND(IF($A219&lt;=Debts!$M$7,Debts!$X$7,Debts!$Y$7)*100000,0)*1000000+ROUND(Debts!$Y$7*100000,0)</f>
        <v/>
      </c>
      <c r="BU219">
        <f>ROUND(IF($A219&lt;=Debts!$M$8,Debts!$X$8,Debts!$Y$8)*100000,0)*1000000+ROUND(Debts!$Y$8*100000,0)</f>
        <v/>
      </c>
      <c r="BV219">
        <f>ROUND(IF($A219&lt;=Debts!$M$9,Debts!$X$9,Debts!$Y$9)*100000,0)*1000000+ROUND(Debts!$Y$9*100000,0)</f>
        <v/>
      </c>
      <c r="BW219">
        <f>ROUND(IF($A219&lt;=Debts!$M$10,Debts!$X$10,Debts!$Y$10)*100000,0)*1000000+ROUND(Debts!$Y$10*100000,0)</f>
        <v/>
      </c>
      <c r="BX219">
        <f>ROUND(IF($A219&lt;=Debts!$M$11,Debts!$X$11,Debts!$Y$11)*100000,0)*1000000+ROUND(Debts!$Y$11*100000,0)</f>
        <v/>
      </c>
      <c r="BY219">
        <f>ROUND(IF($A219&lt;=Debts!$M$12,Debts!$X$12,Debts!$Y$12)*100000,0)*1000000+ROUND(Debts!$Y$12*100000,0)</f>
        <v/>
      </c>
      <c r="BZ219">
        <f>ROUND(IF($A219&lt;=Debts!$M$13,Debts!$X$13,Debts!$Y$13)*100000,0)*1000000+ROUND(Debts!$Y$13*100000,0)</f>
        <v/>
      </c>
      <c r="CA219">
        <f>ROUND(IF($A219&lt;=Debts!$M$14,Debts!$X$14,Debts!$Y$14)*100000,0)*1000000+ROUND(Debts!$Y$14*100000,0)</f>
        <v/>
      </c>
      <c r="CB219">
        <f>ROUND(IF($A219&lt;=Debts!$M$15,Debts!$X$15,Debts!$Y$15)*100000,0)*1000000+ROUND(Debts!$Y$15*100000,0)</f>
        <v/>
      </c>
      <c r="CC219">
        <f>ROUND(IF($A219&lt;=Debts!$M$16,Debts!$X$16,Debts!$Y$16)*100000,0)*1000000+ROUND(Debts!$Y$16*100000,0)</f>
        <v/>
      </c>
      <c r="CD219">
        <f>IF(OR(AH219&lt;=0,Debts!$AC$5=0,$A219&gt;Debts!$M$5),0,MIN(AH219,MAX(0,ROUNDUP(IF(Debts!$X$5=0,(BF218+J219)/(Debts!$M$5-$A219+1),BF218*(Debts!$X$5/12)/(1-(1+Debts!$X$5/12)^(-(Debts!$M$5-$A219+1)))),2)-V219)))</f>
        <v/>
      </c>
      <c r="CE219">
        <f>IF(OR(AI219&lt;=0,Debts!$AC$6=0,$A219&gt;Debts!$M$6),0,MIN(AI219,MAX(0,ROUNDUP(IF(Debts!$X$6=0,(BG218+K219)/(Debts!$M$6-$A219+1),BG218*(Debts!$X$6/12)/(1-(1+Debts!$X$6/12)^(-(Debts!$M$6-$A219+1)))),2)-W219)))</f>
        <v/>
      </c>
      <c r="CF219">
        <f>IF(OR(AJ219&lt;=0,Debts!$AC$7=0,$A219&gt;Debts!$M$7),0,MIN(AJ219,MAX(0,ROUNDUP(IF(Debts!$X$7=0,(BH218+L219)/(Debts!$M$7-$A219+1),BH218*(Debts!$X$7/12)/(1-(1+Debts!$X$7/12)^(-(Debts!$M$7-$A219+1)))),2)-X219)))</f>
        <v/>
      </c>
      <c r="CG219">
        <f>IF(OR(AK219&lt;=0,Debts!$AC$8=0,$A219&gt;Debts!$M$8),0,MIN(AK219,MAX(0,ROUNDUP(IF(Debts!$X$8=0,(BI218+M219)/(Debts!$M$8-$A219+1),BI218*(Debts!$X$8/12)/(1-(1+Debts!$X$8/12)^(-(Debts!$M$8-$A219+1)))),2)-Y219)))</f>
        <v/>
      </c>
      <c r="CH219">
        <f>IF(OR(AL219&lt;=0,Debts!$AC$9=0,$A219&gt;Debts!$M$9),0,MIN(AL219,MAX(0,ROUNDUP(IF(Debts!$X$9=0,(BJ218+N219)/(Debts!$M$9-$A219+1),BJ218*(Debts!$X$9/12)/(1-(1+Debts!$X$9/12)^(-(Debts!$M$9-$A219+1)))),2)-Z219)))</f>
        <v/>
      </c>
      <c r="CI219">
        <f>IF(OR(AM219&lt;=0,Debts!$AC$10=0,$A219&gt;Debts!$M$10),0,MIN(AM219,MAX(0,ROUNDUP(IF(Debts!$X$10=0,(BK218+O219)/(Debts!$M$10-$A219+1),BK218*(Debts!$X$10/12)/(1-(1+Debts!$X$10/12)^(-(Debts!$M$10-$A219+1)))),2)-AA219)))</f>
        <v/>
      </c>
      <c r="CJ219">
        <f>IF(OR(AN219&lt;=0,Debts!$AC$11=0,$A219&gt;Debts!$M$11),0,MIN(AN219,MAX(0,ROUNDUP(IF(Debts!$X$11=0,(BL218+P219)/(Debts!$M$11-$A219+1),BL218*(Debts!$X$11/12)/(1-(1+Debts!$X$11/12)^(-(Debts!$M$11-$A219+1)))),2)-AB219)))</f>
        <v/>
      </c>
      <c r="CK219">
        <f>IF(OR(AO219&lt;=0,Debts!$AC$12=0,$A219&gt;Debts!$M$12),0,MIN(AO219,MAX(0,ROUNDUP(IF(Debts!$X$12=0,(BM218+Q219)/(Debts!$M$12-$A219+1),BM218*(Debts!$X$12/12)/(1-(1+Debts!$X$12/12)^(-(Debts!$M$12-$A219+1)))),2)-AC219)))</f>
        <v/>
      </c>
      <c r="CL219">
        <f>IF(OR(AP219&lt;=0,Debts!$AC$13=0,$A219&gt;Debts!$M$13),0,MIN(AP219,MAX(0,ROUNDUP(IF(Debts!$X$13=0,(BN218+R219)/(Debts!$M$13-$A219+1),BN218*(Debts!$X$13/12)/(1-(1+Debts!$X$13/12)^(-(Debts!$M$13-$A219+1)))),2)-AD219)))</f>
        <v/>
      </c>
      <c r="CM219">
        <f>IF(OR(AQ219&lt;=0,Debts!$AC$14=0,$A219&gt;Debts!$M$14),0,MIN(AQ219,MAX(0,ROUNDUP(IF(Debts!$X$14=0,(BO218+S219)/(Debts!$M$14-$A219+1),BO218*(Debts!$X$14/12)/(1-(1+Debts!$X$14/12)^(-(Debts!$M$14-$A219+1)))),2)-AE219)))</f>
        <v/>
      </c>
      <c r="CN219">
        <f>IF(OR(AR219&lt;=0,Debts!$AC$15=0,$A219&gt;Debts!$M$15),0,MIN(AR219,MAX(0,ROUNDUP(IF(Debts!$X$15=0,(BP218+T219)/(Debts!$M$15-$A219+1),BP218*(Debts!$X$15/12)/(1-(1+Debts!$X$15/12)^(-(Debts!$M$15-$A219+1)))),2)-AF219)))</f>
        <v/>
      </c>
      <c r="CO219">
        <f>IF(OR(AS219&lt;=0,Debts!$AC$16=0,$A219&gt;Debts!$M$16),0,MIN(AS219,MAX(0,ROUNDUP(IF(Debts!$X$16=0,(BQ218+U219)/(Debts!$M$16-$A219+1),BQ218*(Debts!$X$16/12)/(1-(1+Debts!$X$16/12)^(-(Debts!$M$16-$A219+1)))),2)-AG219)))</f>
        <v/>
      </c>
      <c r="CP219">
        <f>IF(CD219&lt;=0,0,ROUND(MIN(CD219,MAX(0,$F219-SUMPRODUCT(($AT$3:$BE$3&lt;AT$3)*$CD219:$CO219))),2))</f>
        <v/>
      </c>
      <c r="CQ219">
        <f>IF(CE219&lt;=0,0,ROUND(MIN(CE219,MAX(0,$F219-SUMPRODUCT(($AT$3:$BE$3&lt;AU$3)*$CD219:$CO219))),2))</f>
        <v/>
      </c>
      <c r="CR219">
        <f>IF(CF219&lt;=0,0,ROUND(MIN(CF219,MAX(0,$F219-SUMPRODUCT(($AT$3:$BE$3&lt;AV$3)*$CD219:$CO219))),2))</f>
        <v/>
      </c>
      <c r="CS219">
        <f>IF(CG219&lt;=0,0,ROUND(MIN(CG219,MAX(0,$F219-SUMPRODUCT(($AT$3:$BE$3&lt;AW$3)*$CD219:$CO219))),2))</f>
        <v/>
      </c>
      <c r="CT219">
        <f>IF(CH219&lt;=0,0,ROUND(MIN(CH219,MAX(0,$F219-SUMPRODUCT(($AT$3:$BE$3&lt;AX$3)*$CD219:$CO219))),2))</f>
        <v/>
      </c>
      <c r="CU219">
        <f>IF(CI219&lt;=0,0,ROUND(MIN(CI219,MAX(0,$F219-SUMPRODUCT(($AT$3:$BE$3&lt;AY$3)*$CD219:$CO219))),2))</f>
        <v/>
      </c>
      <c r="CV219">
        <f>IF(CJ219&lt;=0,0,ROUND(MIN(CJ219,MAX(0,$F219-SUMPRODUCT(($AT$3:$BE$3&lt;AZ$3)*$CD219:$CO219))),2))</f>
        <v/>
      </c>
      <c r="CW219">
        <f>IF(CK219&lt;=0,0,ROUND(MIN(CK219,MAX(0,$F219-SUMPRODUCT(($AT$3:$BE$3&lt;BA$3)*$CD219:$CO219))),2))</f>
        <v/>
      </c>
      <c r="CX219">
        <f>IF(CL219&lt;=0,0,ROUND(MIN(CL219,MAX(0,$F219-SUMPRODUCT(($AT$3:$BE$3&lt;BB$3)*$CD219:$CO219))),2))</f>
        <v/>
      </c>
      <c r="CY219">
        <f>IF(CM219&lt;=0,0,ROUND(MIN(CM219,MAX(0,$F219-SUMPRODUCT(($AT$3:$BE$3&lt;BC$3)*$CD219:$CO219))),2))</f>
        <v/>
      </c>
      <c r="CZ219">
        <f>IF(CN219&lt;=0,0,ROUND(MIN(CN219,MAX(0,$F219-SUMPRODUCT(($AT$3:$BE$3&lt;BD$3)*$CD219:$CO219))),2))</f>
        <v/>
      </c>
      <c r="DA219">
        <f>IF(CO219&lt;=0,0,ROUND(MIN(CO219,MAX(0,$F219-SUMPRODUCT(($AT$3:$BE$3&lt;BE$3)*$CD219:$CO219))),2))</f>
        <v/>
      </c>
      <c r="DB219">
        <f>ROUND(AH219-CP219,2)</f>
        <v/>
      </c>
      <c r="DC219">
        <f>ROUND(AI219-CQ219,2)</f>
        <v/>
      </c>
      <c r="DD219">
        <f>ROUND(AJ219-CR219,2)</f>
        <v/>
      </c>
      <c r="DE219">
        <f>ROUND(AK219-CS219,2)</f>
        <v/>
      </c>
      <c r="DF219">
        <f>ROUND(AL219-CT219,2)</f>
        <v/>
      </c>
      <c r="DG219">
        <f>ROUND(AM219-CU219,2)</f>
        <v/>
      </c>
      <c r="DH219">
        <f>ROUND(AN219-CV219,2)</f>
        <v/>
      </c>
      <c r="DI219">
        <f>ROUND(AO219-CW219,2)</f>
        <v/>
      </c>
      <c r="DJ219">
        <f>ROUND(AP219-CX219,2)</f>
        <v/>
      </c>
      <c r="DK219">
        <f>ROUND(AQ219-CY219,2)</f>
        <v/>
      </c>
      <c r="DL219">
        <f>ROUND(AR219-CZ219,2)</f>
        <v/>
      </c>
      <c r="DM219">
        <f>ROUND(AS219-DA219,2)</f>
        <v/>
      </c>
      <c r="DN219">
        <f>MAX(0,ROUND($F219-SUM(CP219:DA219),2))</f>
        <v/>
      </c>
    </row>
    <row r="220">
      <c r="A220" t="n">
        <v>215</v>
      </c>
      <c r="B220" s="29">
        <f>Months!B220</f>
        <v/>
      </c>
      <c r="C220">
        <f>Months!C220</f>
        <v/>
      </c>
      <c r="D220">
        <f>Months!D220</f>
        <v/>
      </c>
      <c r="E220">
        <f>SUM(V220:AG220)</f>
        <v/>
      </c>
      <c r="F220">
        <f>MAX(0,ROUND(C220+D220-E220,2))</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f>IF(AH220&lt;=0,0,ROUND(CP220+MIN(DB220,MAX(0,$DN220-SUMPRODUCT((($BR220:$CC220&gt;BR220)+($BR220:$CC220=BR220)*($AT$2:$BE$2&lt;AT$2))*$DB220:$DM220))),2))</f>
        <v/>
      </c>
      <c r="AU220">
        <f>IF(AI220&lt;=0,0,ROUND(CQ220+MIN(DC220,MAX(0,$DN220-SUMPRODUCT((($BR220:$CC220&gt;BS220)+($BR220:$CC220=BS220)*($AT$2:$BE$2&lt;AU$2))*$DB220:$DM220))),2))</f>
        <v/>
      </c>
      <c r="AV220">
        <f>IF(AJ220&lt;=0,0,ROUND(CR220+MIN(DD220,MAX(0,$DN220-SUMPRODUCT((($BR220:$CC220&gt;BT220)+($BR220:$CC220=BT220)*($AT$2:$BE$2&lt;AV$2))*$DB220:$DM220))),2))</f>
        <v/>
      </c>
      <c r="AW220">
        <f>IF(AK220&lt;=0,0,ROUND(CS220+MIN(DE220,MAX(0,$DN220-SUMPRODUCT((($BR220:$CC220&gt;BU220)+($BR220:$CC220=BU220)*($AT$2:$BE$2&lt;AW$2))*$DB220:$DM220))),2))</f>
        <v/>
      </c>
      <c r="AX220">
        <f>IF(AL220&lt;=0,0,ROUND(CT220+MIN(DF220,MAX(0,$DN220-SUMPRODUCT((($BR220:$CC220&gt;BV220)+($BR220:$CC220=BV220)*($AT$2:$BE$2&lt;AX$2))*$DB220:$DM220))),2))</f>
        <v/>
      </c>
      <c r="AY220">
        <f>IF(AM220&lt;=0,0,ROUND(CU220+MIN(DG220,MAX(0,$DN220-SUMPRODUCT((($BR220:$CC220&gt;BW220)+($BR220:$CC220=BW220)*($AT$2:$BE$2&lt;AY$2))*$DB220:$DM220))),2))</f>
        <v/>
      </c>
      <c r="AZ220">
        <f>IF(AN220&lt;=0,0,ROUND(CV220+MIN(DH220,MAX(0,$DN220-SUMPRODUCT((($BR220:$CC220&gt;BX220)+($BR220:$CC220=BX220)*($AT$2:$BE$2&lt;AZ$2))*$DB220:$DM220))),2))</f>
        <v/>
      </c>
      <c r="BA220">
        <f>IF(AO220&lt;=0,0,ROUND(CW220+MIN(DI220,MAX(0,$DN220-SUMPRODUCT((($BR220:$CC220&gt;BY220)+($BR220:$CC220=BY220)*($AT$2:$BE$2&lt;BA$2))*$DB220:$DM220))),2))</f>
        <v/>
      </c>
      <c r="BB220">
        <f>IF(AP220&lt;=0,0,ROUND(CX220+MIN(DJ220,MAX(0,$DN220-SUMPRODUCT((($BR220:$CC220&gt;BZ220)+($BR220:$CC220=BZ220)*($AT$2:$BE$2&lt;BB$2))*$DB220:$DM220))),2))</f>
        <v/>
      </c>
      <c r="BC220">
        <f>IF(AQ220&lt;=0,0,ROUND(CY220+MIN(DK220,MAX(0,$DN220-SUMPRODUCT((($BR220:$CC220&gt;CA220)+($BR220:$CC220=CA220)*($AT$2:$BE$2&lt;BC$2))*$DB220:$DM220))),2))</f>
        <v/>
      </c>
      <c r="BD220">
        <f>IF(AR220&lt;=0,0,ROUND(CZ220+MIN(DL220,MAX(0,$DN220-SUMPRODUCT((($BR220:$CC220&gt;CB220)+($BR220:$CC220=CB220)*($AT$2:$BE$2&lt;BD$2))*$DB220:$DM220))),2))</f>
        <v/>
      </c>
      <c r="BE220">
        <f>IF(AS220&lt;=0,0,ROUND(DA220+MIN(DM220,MAX(0,$DN220-SUMPRODUCT((($BR220:$CC220&gt;CC220)+($BR220:$CC220=CC220)*($AT$2:$BE$2&lt;BE$2))*$DB220:$DM220))),2))</f>
        <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c r="BR220">
        <f>ROUND(IF($A220&lt;=Debts!$M$5,Debts!$X$5,Debts!$Y$5)*100000,0)*1000000+ROUND(Debts!$Y$5*100000,0)</f>
        <v/>
      </c>
      <c r="BS220">
        <f>ROUND(IF($A220&lt;=Debts!$M$6,Debts!$X$6,Debts!$Y$6)*100000,0)*1000000+ROUND(Debts!$Y$6*100000,0)</f>
        <v/>
      </c>
      <c r="BT220">
        <f>ROUND(IF($A220&lt;=Debts!$M$7,Debts!$X$7,Debts!$Y$7)*100000,0)*1000000+ROUND(Debts!$Y$7*100000,0)</f>
        <v/>
      </c>
      <c r="BU220">
        <f>ROUND(IF($A220&lt;=Debts!$M$8,Debts!$X$8,Debts!$Y$8)*100000,0)*1000000+ROUND(Debts!$Y$8*100000,0)</f>
        <v/>
      </c>
      <c r="BV220">
        <f>ROUND(IF($A220&lt;=Debts!$M$9,Debts!$X$9,Debts!$Y$9)*100000,0)*1000000+ROUND(Debts!$Y$9*100000,0)</f>
        <v/>
      </c>
      <c r="BW220">
        <f>ROUND(IF($A220&lt;=Debts!$M$10,Debts!$X$10,Debts!$Y$10)*100000,0)*1000000+ROUND(Debts!$Y$10*100000,0)</f>
        <v/>
      </c>
      <c r="BX220">
        <f>ROUND(IF($A220&lt;=Debts!$M$11,Debts!$X$11,Debts!$Y$11)*100000,0)*1000000+ROUND(Debts!$Y$11*100000,0)</f>
        <v/>
      </c>
      <c r="BY220">
        <f>ROUND(IF($A220&lt;=Debts!$M$12,Debts!$X$12,Debts!$Y$12)*100000,0)*1000000+ROUND(Debts!$Y$12*100000,0)</f>
        <v/>
      </c>
      <c r="BZ220">
        <f>ROUND(IF($A220&lt;=Debts!$M$13,Debts!$X$13,Debts!$Y$13)*100000,0)*1000000+ROUND(Debts!$Y$13*100000,0)</f>
        <v/>
      </c>
      <c r="CA220">
        <f>ROUND(IF($A220&lt;=Debts!$M$14,Debts!$X$14,Debts!$Y$14)*100000,0)*1000000+ROUND(Debts!$Y$14*100000,0)</f>
        <v/>
      </c>
      <c r="CB220">
        <f>ROUND(IF($A220&lt;=Debts!$M$15,Debts!$X$15,Debts!$Y$15)*100000,0)*1000000+ROUND(Debts!$Y$15*100000,0)</f>
        <v/>
      </c>
      <c r="CC220">
        <f>ROUND(IF($A220&lt;=Debts!$M$16,Debts!$X$16,Debts!$Y$16)*100000,0)*1000000+ROUND(Debts!$Y$16*100000,0)</f>
        <v/>
      </c>
      <c r="CD220">
        <f>IF(OR(AH220&lt;=0,Debts!$AC$5=0,$A220&gt;Debts!$M$5),0,MIN(AH220,MAX(0,ROUNDUP(IF(Debts!$X$5=0,(BF219+J220)/(Debts!$M$5-$A220+1),BF219*(Debts!$X$5/12)/(1-(1+Debts!$X$5/12)^(-(Debts!$M$5-$A220+1)))),2)-V220)))</f>
        <v/>
      </c>
      <c r="CE220">
        <f>IF(OR(AI220&lt;=0,Debts!$AC$6=0,$A220&gt;Debts!$M$6),0,MIN(AI220,MAX(0,ROUNDUP(IF(Debts!$X$6=0,(BG219+K220)/(Debts!$M$6-$A220+1),BG219*(Debts!$X$6/12)/(1-(1+Debts!$X$6/12)^(-(Debts!$M$6-$A220+1)))),2)-W220)))</f>
        <v/>
      </c>
      <c r="CF220">
        <f>IF(OR(AJ220&lt;=0,Debts!$AC$7=0,$A220&gt;Debts!$M$7),0,MIN(AJ220,MAX(0,ROUNDUP(IF(Debts!$X$7=0,(BH219+L220)/(Debts!$M$7-$A220+1),BH219*(Debts!$X$7/12)/(1-(1+Debts!$X$7/12)^(-(Debts!$M$7-$A220+1)))),2)-X220)))</f>
        <v/>
      </c>
      <c r="CG220">
        <f>IF(OR(AK220&lt;=0,Debts!$AC$8=0,$A220&gt;Debts!$M$8),0,MIN(AK220,MAX(0,ROUNDUP(IF(Debts!$X$8=0,(BI219+M220)/(Debts!$M$8-$A220+1),BI219*(Debts!$X$8/12)/(1-(1+Debts!$X$8/12)^(-(Debts!$M$8-$A220+1)))),2)-Y220)))</f>
        <v/>
      </c>
      <c r="CH220">
        <f>IF(OR(AL220&lt;=0,Debts!$AC$9=0,$A220&gt;Debts!$M$9),0,MIN(AL220,MAX(0,ROUNDUP(IF(Debts!$X$9=0,(BJ219+N220)/(Debts!$M$9-$A220+1),BJ219*(Debts!$X$9/12)/(1-(1+Debts!$X$9/12)^(-(Debts!$M$9-$A220+1)))),2)-Z220)))</f>
        <v/>
      </c>
      <c r="CI220">
        <f>IF(OR(AM220&lt;=0,Debts!$AC$10=0,$A220&gt;Debts!$M$10),0,MIN(AM220,MAX(0,ROUNDUP(IF(Debts!$X$10=0,(BK219+O220)/(Debts!$M$10-$A220+1),BK219*(Debts!$X$10/12)/(1-(1+Debts!$X$10/12)^(-(Debts!$M$10-$A220+1)))),2)-AA220)))</f>
        <v/>
      </c>
      <c r="CJ220">
        <f>IF(OR(AN220&lt;=0,Debts!$AC$11=0,$A220&gt;Debts!$M$11),0,MIN(AN220,MAX(0,ROUNDUP(IF(Debts!$X$11=0,(BL219+P220)/(Debts!$M$11-$A220+1),BL219*(Debts!$X$11/12)/(1-(1+Debts!$X$11/12)^(-(Debts!$M$11-$A220+1)))),2)-AB220)))</f>
        <v/>
      </c>
      <c r="CK220">
        <f>IF(OR(AO220&lt;=0,Debts!$AC$12=0,$A220&gt;Debts!$M$12),0,MIN(AO220,MAX(0,ROUNDUP(IF(Debts!$X$12=0,(BM219+Q220)/(Debts!$M$12-$A220+1),BM219*(Debts!$X$12/12)/(1-(1+Debts!$X$12/12)^(-(Debts!$M$12-$A220+1)))),2)-AC220)))</f>
        <v/>
      </c>
      <c r="CL220">
        <f>IF(OR(AP220&lt;=0,Debts!$AC$13=0,$A220&gt;Debts!$M$13),0,MIN(AP220,MAX(0,ROUNDUP(IF(Debts!$X$13=0,(BN219+R220)/(Debts!$M$13-$A220+1),BN219*(Debts!$X$13/12)/(1-(1+Debts!$X$13/12)^(-(Debts!$M$13-$A220+1)))),2)-AD220)))</f>
        <v/>
      </c>
      <c r="CM220">
        <f>IF(OR(AQ220&lt;=0,Debts!$AC$14=0,$A220&gt;Debts!$M$14),0,MIN(AQ220,MAX(0,ROUNDUP(IF(Debts!$X$14=0,(BO219+S220)/(Debts!$M$14-$A220+1),BO219*(Debts!$X$14/12)/(1-(1+Debts!$X$14/12)^(-(Debts!$M$14-$A220+1)))),2)-AE220)))</f>
        <v/>
      </c>
      <c r="CN220">
        <f>IF(OR(AR220&lt;=0,Debts!$AC$15=0,$A220&gt;Debts!$M$15),0,MIN(AR220,MAX(0,ROUNDUP(IF(Debts!$X$15=0,(BP219+T220)/(Debts!$M$15-$A220+1),BP219*(Debts!$X$15/12)/(1-(1+Debts!$X$15/12)^(-(Debts!$M$15-$A220+1)))),2)-AF220)))</f>
        <v/>
      </c>
      <c r="CO220">
        <f>IF(OR(AS220&lt;=0,Debts!$AC$16=0,$A220&gt;Debts!$M$16),0,MIN(AS220,MAX(0,ROUNDUP(IF(Debts!$X$16=0,(BQ219+U220)/(Debts!$M$16-$A220+1),BQ219*(Debts!$X$16/12)/(1-(1+Debts!$X$16/12)^(-(Debts!$M$16-$A220+1)))),2)-AG220)))</f>
        <v/>
      </c>
      <c r="CP220">
        <f>IF(CD220&lt;=0,0,ROUND(MIN(CD220,MAX(0,$F220-SUMPRODUCT(($AT$3:$BE$3&lt;AT$3)*$CD220:$CO220))),2))</f>
        <v/>
      </c>
      <c r="CQ220">
        <f>IF(CE220&lt;=0,0,ROUND(MIN(CE220,MAX(0,$F220-SUMPRODUCT(($AT$3:$BE$3&lt;AU$3)*$CD220:$CO220))),2))</f>
        <v/>
      </c>
      <c r="CR220">
        <f>IF(CF220&lt;=0,0,ROUND(MIN(CF220,MAX(0,$F220-SUMPRODUCT(($AT$3:$BE$3&lt;AV$3)*$CD220:$CO220))),2))</f>
        <v/>
      </c>
      <c r="CS220">
        <f>IF(CG220&lt;=0,0,ROUND(MIN(CG220,MAX(0,$F220-SUMPRODUCT(($AT$3:$BE$3&lt;AW$3)*$CD220:$CO220))),2))</f>
        <v/>
      </c>
      <c r="CT220">
        <f>IF(CH220&lt;=0,0,ROUND(MIN(CH220,MAX(0,$F220-SUMPRODUCT(($AT$3:$BE$3&lt;AX$3)*$CD220:$CO220))),2))</f>
        <v/>
      </c>
      <c r="CU220">
        <f>IF(CI220&lt;=0,0,ROUND(MIN(CI220,MAX(0,$F220-SUMPRODUCT(($AT$3:$BE$3&lt;AY$3)*$CD220:$CO220))),2))</f>
        <v/>
      </c>
      <c r="CV220">
        <f>IF(CJ220&lt;=0,0,ROUND(MIN(CJ220,MAX(0,$F220-SUMPRODUCT(($AT$3:$BE$3&lt;AZ$3)*$CD220:$CO220))),2))</f>
        <v/>
      </c>
      <c r="CW220">
        <f>IF(CK220&lt;=0,0,ROUND(MIN(CK220,MAX(0,$F220-SUMPRODUCT(($AT$3:$BE$3&lt;BA$3)*$CD220:$CO220))),2))</f>
        <v/>
      </c>
      <c r="CX220">
        <f>IF(CL220&lt;=0,0,ROUND(MIN(CL220,MAX(0,$F220-SUMPRODUCT(($AT$3:$BE$3&lt;BB$3)*$CD220:$CO220))),2))</f>
        <v/>
      </c>
      <c r="CY220">
        <f>IF(CM220&lt;=0,0,ROUND(MIN(CM220,MAX(0,$F220-SUMPRODUCT(($AT$3:$BE$3&lt;BC$3)*$CD220:$CO220))),2))</f>
        <v/>
      </c>
      <c r="CZ220">
        <f>IF(CN220&lt;=0,0,ROUND(MIN(CN220,MAX(0,$F220-SUMPRODUCT(($AT$3:$BE$3&lt;BD$3)*$CD220:$CO220))),2))</f>
        <v/>
      </c>
      <c r="DA220">
        <f>IF(CO220&lt;=0,0,ROUND(MIN(CO220,MAX(0,$F220-SUMPRODUCT(($AT$3:$BE$3&lt;BE$3)*$CD220:$CO220))),2))</f>
        <v/>
      </c>
      <c r="DB220">
        <f>ROUND(AH220-CP220,2)</f>
        <v/>
      </c>
      <c r="DC220">
        <f>ROUND(AI220-CQ220,2)</f>
        <v/>
      </c>
      <c r="DD220">
        <f>ROUND(AJ220-CR220,2)</f>
        <v/>
      </c>
      <c r="DE220">
        <f>ROUND(AK220-CS220,2)</f>
        <v/>
      </c>
      <c r="DF220">
        <f>ROUND(AL220-CT220,2)</f>
        <v/>
      </c>
      <c r="DG220">
        <f>ROUND(AM220-CU220,2)</f>
        <v/>
      </c>
      <c r="DH220">
        <f>ROUND(AN220-CV220,2)</f>
        <v/>
      </c>
      <c r="DI220">
        <f>ROUND(AO220-CW220,2)</f>
        <v/>
      </c>
      <c r="DJ220">
        <f>ROUND(AP220-CX220,2)</f>
        <v/>
      </c>
      <c r="DK220">
        <f>ROUND(AQ220-CY220,2)</f>
        <v/>
      </c>
      <c r="DL220">
        <f>ROUND(AR220-CZ220,2)</f>
        <v/>
      </c>
      <c r="DM220">
        <f>ROUND(AS220-DA220,2)</f>
        <v/>
      </c>
      <c r="DN220">
        <f>MAX(0,ROUND($F220-SUM(CP220:DA220),2))</f>
        <v/>
      </c>
    </row>
    <row r="221">
      <c r="A221" t="n">
        <v>216</v>
      </c>
      <c r="B221" s="29">
        <f>Months!B221</f>
        <v/>
      </c>
      <c r="C221">
        <f>Months!C221</f>
        <v/>
      </c>
      <c r="D221">
        <f>Months!D221</f>
        <v/>
      </c>
      <c r="E221">
        <f>SUM(V221:AG221)</f>
        <v/>
      </c>
      <c r="F221">
        <f>MAX(0,ROUND(C221+D221-E221,2))</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f>IF(AH221&lt;=0,0,ROUND(CP221+MIN(DB221,MAX(0,$DN221-SUMPRODUCT((($BR221:$CC221&gt;BR221)+($BR221:$CC221=BR221)*($AT$2:$BE$2&lt;AT$2))*$DB221:$DM221))),2))</f>
        <v/>
      </c>
      <c r="AU221">
        <f>IF(AI221&lt;=0,0,ROUND(CQ221+MIN(DC221,MAX(0,$DN221-SUMPRODUCT((($BR221:$CC221&gt;BS221)+($BR221:$CC221=BS221)*($AT$2:$BE$2&lt;AU$2))*$DB221:$DM221))),2))</f>
        <v/>
      </c>
      <c r="AV221">
        <f>IF(AJ221&lt;=0,0,ROUND(CR221+MIN(DD221,MAX(0,$DN221-SUMPRODUCT((($BR221:$CC221&gt;BT221)+($BR221:$CC221=BT221)*($AT$2:$BE$2&lt;AV$2))*$DB221:$DM221))),2))</f>
        <v/>
      </c>
      <c r="AW221">
        <f>IF(AK221&lt;=0,0,ROUND(CS221+MIN(DE221,MAX(0,$DN221-SUMPRODUCT((($BR221:$CC221&gt;BU221)+($BR221:$CC221=BU221)*($AT$2:$BE$2&lt;AW$2))*$DB221:$DM221))),2))</f>
        <v/>
      </c>
      <c r="AX221">
        <f>IF(AL221&lt;=0,0,ROUND(CT221+MIN(DF221,MAX(0,$DN221-SUMPRODUCT((($BR221:$CC221&gt;BV221)+($BR221:$CC221=BV221)*($AT$2:$BE$2&lt;AX$2))*$DB221:$DM221))),2))</f>
        <v/>
      </c>
      <c r="AY221">
        <f>IF(AM221&lt;=0,0,ROUND(CU221+MIN(DG221,MAX(0,$DN221-SUMPRODUCT((($BR221:$CC221&gt;BW221)+($BR221:$CC221=BW221)*($AT$2:$BE$2&lt;AY$2))*$DB221:$DM221))),2))</f>
        <v/>
      </c>
      <c r="AZ221">
        <f>IF(AN221&lt;=0,0,ROUND(CV221+MIN(DH221,MAX(0,$DN221-SUMPRODUCT((($BR221:$CC221&gt;BX221)+($BR221:$CC221=BX221)*($AT$2:$BE$2&lt;AZ$2))*$DB221:$DM221))),2))</f>
        <v/>
      </c>
      <c r="BA221">
        <f>IF(AO221&lt;=0,0,ROUND(CW221+MIN(DI221,MAX(0,$DN221-SUMPRODUCT((($BR221:$CC221&gt;BY221)+($BR221:$CC221=BY221)*($AT$2:$BE$2&lt;BA$2))*$DB221:$DM221))),2))</f>
        <v/>
      </c>
      <c r="BB221">
        <f>IF(AP221&lt;=0,0,ROUND(CX221+MIN(DJ221,MAX(0,$DN221-SUMPRODUCT((($BR221:$CC221&gt;BZ221)+($BR221:$CC221=BZ221)*($AT$2:$BE$2&lt;BB$2))*$DB221:$DM221))),2))</f>
        <v/>
      </c>
      <c r="BC221">
        <f>IF(AQ221&lt;=0,0,ROUND(CY221+MIN(DK221,MAX(0,$DN221-SUMPRODUCT((($BR221:$CC221&gt;CA221)+($BR221:$CC221=CA221)*($AT$2:$BE$2&lt;BC$2))*$DB221:$DM221))),2))</f>
        <v/>
      </c>
      <c r="BD221">
        <f>IF(AR221&lt;=0,0,ROUND(CZ221+MIN(DL221,MAX(0,$DN221-SUMPRODUCT((($BR221:$CC221&gt;CB221)+($BR221:$CC221=CB221)*($AT$2:$BE$2&lt;BD$2))*$DB221:$DM221))),2))</f>
        <v/>
      </c>
      <c r="BE221">
        <f>IF(AS221&lt;=0,0,ROUND(DA221+MIN(DM221,MAX(0,$DN221-SUMPRODUCT((($BR221:$CC221&gt;CC221)+($BR221:$CC221=CC221)*($AT$2:$BE$2&lt;BE$2))*$DB221:$DM221))),2))</f>
        <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c r="BR221">
        <f>ROUND(IF($A221&lt;=Debts!$M$5,Debts!$X$5,Debts!$Y$5)*100000,0)*1000000+ROUND(Debts!$Y$5*100000,0)</f>
        <v/>
      </c>
      <c r="BS221">
        <f>ROUND(IF($A221&lt;=Debts!$M$6,Debts!$X$6,Debts!$Y$6)*100000,0)*1000000+ROUND(Debts!$Y$6*100000,0)</f>
        <v/>
      </c>
      <c r="BT221">
        <f>ROUND(IF($A221&lt;=Debts!$M$7,Debts!$X$7,Debts!$Y$7)*100000,0)*1000000+ROUND(Debts!$Y$7*100000,0)</f>
        <v/>
      </c>
      <c r="BU221">
        <f>ROUND(IF($A221&lt;=Debts!$M$8,Debts!$X$8,Debts!$Y$8)*100000,0)*1000000+ROUND(Debts!$Y$8*100000,0)</f>
        <v/>
      </c>
      <c r="BV221">
        <f>ROUND(IF($A221&lt;=Debts!$M$9,Debts!$X$9,Debts!$Y$9)*100000,0)*1000000+ROUND(Debts!$Y$9*100000,0)</f>
        <v/>
      </c>
      <c r="BW221">
        <f>ROUND(IF($A221&lt;=Debts!$M$10,Debts!$X$10,Debts!$Y$10)*100000,0)*1000000+ROUND(Debts!$Y$10*100000,0)</f>
        <v/>
      </c>
      <c r="BX221">
        <f>ROUND(IF($A221&lt;=Debts!$M$11,Debts!$X$11,Debts!$Y$11)*100000,0)*1000000+ROUND(Debts!$Y$11*100000,0)</f>
        <v/>
      </c>
      <c r="BY221">
        <f>ROUND(IF($A221&lt;=Debts!$M$12,Debts!$X$12,Debts!$Y$12)*100000,0)*1000000+ROUND(Debts!$Y$12*100000,0)</f>
        <v/>
      </c>
      <c r="BZ221">
        <f>ROUND(IF($A221&lt;=Debts!$M$13,Debts!$X$13,Debts!$Y$13)*100000,0)*1000000+ROUND(Debts!$Y$13*100000,0)</f>
        <v/>
      </c>
      <c r="CA221">
        <f>ROUND(IF($A221&lt;=Debts!$M$14,Debts!$X$14,Debts!$Y$14)*100000,0)*1000000+ROUND(Debts!$Y$14*100000,0)</f>
        <v/>
      </c>
      <c r="CB221">
        <f>ROUND(IF($A221&lt;=Debts!$M$15,Debts!$X$15,Debts!$Y$15)*100000,0)*1000000+ROUND(Debts!$Y$15*100000,0)</f>
        <v/>
      </c>
      <c r="CC221">
        <f>ROUND(IF($A221&lt;=Debts!$M$16,Debts!$X$16,Debts!$Y$16)*100000,0)*1000000+ROUND(Debts!$Y$16*100000,0)</f>
        <v/>
      </c>
      <c r="CD221">
        <f>IF(OR(AH221&lt;=0,Debts!$AC$5=0,$A221&gt;Debts!$M$5),0,MIN(AH221,MAX(0,ROUNDUP(IF(Debts!$X$5=0,(BF220+J221)/(Debts!$M$5-$A221+1),BF220*(Debts!$X$5/12)/(1-(1+Debts!$X$5/12)^(-(Debts!$M$5-$A221+1)))),2)-V221)))</f>
        <v/>
      </c>
      <c r="CE221">
        <f>IF(OR(AI221&lt;=0,Debts!$AC$6=0,$A221&gt;Debts!$M$6),0,MIN(AI221,MAX(0,ROUNDUP(IF(Debts!$X$6=0,(BG220+K221)/(Debts!$M$6-$A221+1),BG220*(Debts!$X$6/12)/(1-(1+Debts!$X$6/12)^(-(Debts!$M$6-$A221+1)))),2)-W221)))</f>
        <v/>
      </c>
      <c r="CF221">
        <f>IF(OR(AJ221&lt;=0,Debts!$AC$7=0,$A221&gt;Debts!$M$7),0,MIN(AJ221,MAX(0,ROUNDUP(IF(Debts!$X$7=0,(BH220+L221)/(Debts!$M$7-$A221+1),BH220*(Debts!$X$7/12)/(1-(1+Debts!$X$7/12)^(-(Debts!$M$7-$A221+1)))),2)-X221)))</f>
        <v/>
      </c>
      <c r="CG221">
        <f>IF(OR(AK221&lt;=0,Debts!$AC$8=0,$A221&gt;Debts!$M$8),0,MIN(AK221,MAX(0,ROUNDUP(IF(Debts!$X$8=0,(BI220+M221)/(Debts!$M$8-$A221+1),BI220*(Debts!$X$8/12)/(1-(1+Debts!$X$8/12)^(-(Debts!$M$8-$A221+1)))),2)-Y221)))</f>
        <v/>
      </c>
      <c r="CH221">
        <f>IF(OR(AL221&lt;=0,Debts!$AC$9=0,$A221&gt;Debts!$M$9),0,MIN(AL221,MAX(0,ROUNDUP(IF(Debts!$X$9=0,(BJ220+N221)/(Debts!$M$9-$A221+1),BJ220*(Debts!$X$9/12)/(1-(1+Debts!$X$9/12)^(-(Debts!$M$9-$A221+1)))),2)-Z221)))</f>
        <v/>
      </c>
      <c r="CI221">
        <f>IF(OR(AM221&lt;=0,Debts!$AC$10=0,$A221&gt;Debts!$M$10),0,MIN(AM221,MAX(0,ROUNDUP(IF(Debts!$X$10=0,(BK220+O221)/(Debts!$M$10-$A221+1),BK220*(Debts!$X$10/12)/(1-(1+Debts!$X$10/12)^(-(Debts!$M$10-$A221+1)))),2)-AA221)))</f>
        <v/>
      </c>
      <c r="CJ221">
        <f>IF(OR(AN221&lt;=0,Debts!$AC$11=0,$A221&gt;Debts!$M$11),0,MIN(AN221,MAX(0,ROUNDUP(IF(Debts!$X$11=0,(BL220+P221)/(Debts!$M$11-$A221+1),BL220*(Debts!$X$11/12)/(1-(1+Debts!$X$11/12)^(-(Debts!$M$11-$A221+1)))),2)-AB221)))</f>
        <v/>
      </c>
      <c r="CK221">
        <f>IF(OR(AO221&lt;=0,Debts!$AC$12=0,$A221&gt;Debts!$M$12),0,MIN(AO221,MAX(0,ROUNDUP(IF(Debts!$X$12=0,(BM220+Q221)/(Debts!$M$12-$A221+1),BM220*(Debts!$X$12/12)/(1-(1+Debts!$X$12/12)^(-(Debts!$M$12-$A221+1)))),2)-AC221)))</f>
        <v/>
      </c>
      <c r="CL221">
        <f>IF(OR(AP221&lt;=0,Debts!$AC$13=0,$A221&gt;Debts!$M$13),0,MIN(AP221,MAX(0,ROUNDUP(IF(Debts!$X$13=0,(BN220+R221)/(Debts!$M$13-$A221+1),BN220*(Debts!$X$13/12)/(1-(1+Debts!$X$13/12)^(-(Debts!$M$13-$A221+1)))),2)-AD221)))</f>
        <v/>
      </c>
      <c r="CM221">
        <f>IF(OR(AQ221&lt;=0,Debts!$AC$14=0,$A221&gt;Debts!$M$14),0,MIN(AQ221,MAX(0,ROUNDUP(IF(Debts!$X$14=0,(BO220+S221)/(Debts!$M$14-$A221+1),BO220*(Debts!$X$14/12)/(1-(1+Debts!$X$14/12)^(-(Debts!$M$14-$A221+1)))),2)-AE221)))</f>
        <v/>
      </c>
      <c r="CN221">
        <f>IF(OR(AR221&lt;=0,Debts!$AC$15=0,$A221&gt;Debts!$M$15),0,MIN(AR221,MAX(0,ROUNDUP(IF(Debts!$X$15=0,(BP220+T221)/(Debts!$M$15-$A221+1),BP220*(Debts!$X$15/12)/(1-(1+Debts!$X$15/12)^(-(Debts!$M$15-$A221+1)))),2)-AF221)))</f>
        <v/>
      </c>
      <c r="CO221">
        <f>IF(OR(AS221&lt;=0,Debts!$AC$16=0,$A221&gt;Debts!$M$16),0,MIN(AS221,MAX(0,ROUNDUP(IF(Debts!$X$16=0,(BQ220+U221)/(Debts!$M$16-$A221+1),BQ220*(Debts!$X$16/12)/(1-(1+Debts!$X$16/12)^(-(Debts!$M$16-$A221+1)))),2)-AG221)))</f>
        <v/>
      </c>
      <c r="CP221">
        <f>IF(CD221&lt;=0,0,ROUND(MIN(CD221,MAX(0,$F221-SUMPRODUCT(($AT$3:$BE$3&lt;AT$3)*$CD221:$CO221))),2))</f>
        <v/>
      </c>
      <c r="CQ221">
        <f>IF(CE221&lt;=0,0,ROUND(MIN(CE221,MAX(0,$F221-SUMPRODUCT(($AT$3:$BE$3&lt;AU$3)*$CD221:$CO221))),2))</f>
        <v/>
      </c>
      <c r="CR221">
        <f>IF(CF221&lt;=0,0,ROUND(MIN(CF221,MAX(0,$F221-SUMPRODUCT(($AT$3:$BE$3&lt;AV$3)*$CD221:$CO221))),2))</f>
        <v/>
      </c>
      <c r="CS221">
        <f>IF(CG221&lt;=0,0,ROUND(MIN(CG221,MAX(0,$F221-SUMPRODUCT(($AT$3:$BE$3&lt;AW$3)*$CD221:$CO221))),2))</f>
        <v/>
      </c>
      <c r="CT221">
        <f>IF(CH221&lt;=0,0,ROUND(MIN(CH221,MAX(0,$F221-SUMPRODUCT(($AT$3:$BE$3&lt;AX$3)*$CD221:$CO221))),2))</f>
        <v/>
      </c>
      <c r="CU221">
        <f>IF(CI221&lt;=0,0,ROUND(MIN(CI221,MAX(0,$F221-SUMPRODUCT(($AT$3:$BE$3&lt;AY$3)*$CD221:$CO221))),2))</f>
        <v/>
      </c>
      <c r="CV221">
        <f>IF(CJ221&lt;=0,0,ROUND(MIN(CJ221,MAX(0,$F221-SUMPRODUCT(($AT$3:$BE$3&lt;AZ$3)*$CD221:$CO221))),2))</f>
        <v/>
      </c>
      <c r="CW221">
        <f>IF(CK221&lt;=0,0,ROUND(MIN(CK221,MAX(0,$F221-SUMPRODUCT(($AT$3:$BE$3&lt;BA$3)*$CD221:$CO221))),2))</f>
        <v/>
      </c>
      <c r="CX221">
        <f>IF(CL221&lt;=0,0,ROUND(MIN(CL221,MAX(0,$F221-SUMPRODUCT(($AT$3:$BE$3&lt;BB$3)*$CD221:$CO221))),2))</f>
        <v/>
      </c>
      <c r="CY221">
        <f>IF(CM221&lt;=0,0,ROUND(MIN(CM221,MAX(0,$F221-SUMPRODUCT(($AT$3:$BE$3&lt;BC$3)*$CD221:$CO221))),2))</f>
        <v/>
      </c>
      <c r="CZ221">
        <f>IF(CN221&lt;=0,0,ROUND(MIN(CN221,MAX(0,$F221-SUMPRODUCT(($AT$3:$BE$3&lt;BD$3)*$CD221:$CO221))),2))</f>
        <v/>
      </c>
      <c r="DA221">
        <f>IF(CO221&lt;=0,0,ROUND(MIN(CO221,MAX(0,$F221-SUMPRODUCT(($AT$3:$BE$3&lt;BE$3)*$CD221:$CO221))),2))</f>
        <v/>
      </c>
      <c r="DB221">
        <f>ROUND(AH221-CP221,2)</f>
        <v/>
      </c>
      <c r="DC221">
        <f>ROUND(AI221-CQ221,2)</f>
        <v/>
      </c>
      <c r="DD221">
        <f>ROUND(AJ221-CR221,2)</f>
        <v/>
      </c>
      <c r="DE221">
        <f>ROUND(AK221-CS221,2)</f>
        <v/>
      </c>
      <c r="DF221">
        <f>ROUND(AL221-CT221,2)</f>
        <v/>
      </c>
      <c r="DG221">
        <f>ROUND(AM221-CU221,2)</f>
        <v/>
      </c>
      <c r="DH221">
        <f>ROUND(AN221-CV221,2)</f>
        <v/>
      </c>
      <c r="DI221">
        <f>ROUND(AO221-CW221,2)</f>
        <v/>
      </c>
      <c r="DJ221">
        <f>ROUND(AP221-CX221,2)</f>
        <v/>
      </c>
      <c r="DK221">
        <f>ROUND(AQ221-CY221,2)</f>
        <v/>
      </c>
      <c r="DL221">
        <f>ROUND(AR221-CZ221,2)</f>
        <v/>
      </c>
      <c r="DM221">
        <f>ROUND(AS221-DA221,2)</f>
        <v/>
      </c>
      <c r="DN221">
        <f>MAX(0,ROUND($F221-SUM(CP221:DA221),2))</f>
        <v/>
      </c>
    </row>
    <row r="222">
      <c r="A222" t="n">
        <v>217</v>
      </c>
      <c r="B222" s="29">
        <f>Months!B222</f>
        <v/>
      </c>
      <c r="C222">
        <f>Months!C222</f>
        <v/>
      </c>
      <c r="D222">
        <f>Months!D222</f>
        <v/>
      </c>
      <c r="E222">
        <f>SUM(V222:AG222)</f>
        <v/>
      </c>
      <c r="F222">
        <f>MAX(0,ROUND(C222+D222-E222,2))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f>IF(AH222&lt;=0,0,ROUND(CP222+MIN(DB222,MAX(0,$DN222-SUMPRODUCT((($BR222:$CC222&gt;BR222)+($BR222:$CC222=BR222)*($AT$2:$BE$2&lt;AT$2))*$DB222:$DM222))),2))</f>
        <v/>
      </c>
      <c r="AU222">
        <f>IF(AI222&lt;=0,0,ROUND(CQ222+MIN(DC222,MAX(0,$DN222-SUMPRODUCT((($BR222:$CC222&gt;BS222)+($BR222:$CC222=BS222)*($AT$2:$BE$2&lt;AU$2))*$DB222:$DM222))),2))</f>
        <v/>
      </c>
      <c r="AV222">
        <f>IF(AJ222&lt;=0,0,ROUND(CR222+MIN(DD222,MAX(0,$DN222-SUMPRODUCT((($BR222:$CC222&gt;BT222)+($BR222:$CC222=BT222)*($AT$2:$BE$2&lt;AV$2))*$DB222:$DM222))),2))</f>
        <v/>
      </c>
      <c r="AW222">
        <f>IF(AK222&lt;=0,0,ROUND(CS222+MIN(DE222,MAX(0,$DN222-SUMPRODUCT((($BR222:$CC222&gt;BU222)+($BR222:$CC222=BU222)*($AT$2:$BE$2&lt;AW$2))*$DB222:$DM222))),2))</f>
        <v/>
      </c>
      <c r="AX222">
        <f>IF(AL222&lt;=0,0,ROUND(CT222+MIN(DF222,MAX(0,$DN222-SUMPRODUCT((($BR222:$CC222&gt;BV222)+($BR222:$CC222=BV222)*($AT$2:$BE$2&lt;AX$2))*$DB222:$DM222))),2))</f>
        <v/>
      </c>
      <c r="AY222">
        <f>IF(AM222&lt;=0,0,ROUND(CU222+MIN(DG222,MAX(0,$DN222-SUMPRODUCT((($BR222:$CC222&gt;BW222)+($BR222:$CC222=BW222)*($AT$2:$BE$2&lt;AY$2))*$DB222:$DM222))),2))</f>
        <v/>
      </c>
      <c r="AZ222">
        <f>IF(AN222&lt;=0,0,ROUND(CV222+MIN(DH222,MAX(0,$DN222-SUMPRODUCT((($BR222:$CC222&gt;BX222)+($BR222:$CC222=BX222)*($AT$2:$BE$2&lt;AZ$2))*$DB222:$DM222))),2))</f>
        <v/>
      </c>
      <c r="BA222">
        <f>IF(AO222&lt;=0,0,ROUND(CW222+MIN(DI222,MAX(0,$DN222-SUMPRODUCT((($BR222:$CC222&gt;BY222)+($BR222:$CC222=BY222)*($AT$2:$BE$2&lt;BA$2))*$DB222:$DM222))),2))</f>
        <v/>
      </c>
      <c r="BB222">
        <f>IF(AP222&lt;=0,0,ROUND(CX222+MIN(DJ222,MAX(0,$DN222-SUMPRODUCT((($BR222:$CC222&gt;BZ222)+($BR222:$CC222=BZ222)*($AT$2:$BE$2&lt;BB$2))*$DB222:$DM222))),2))</f>
        <v/>
      </c>
      <c r="BC222">
        <f>IF(AQ222&lt;=0,0,ROUND(CY222+MIN(DK222,MAX(0,$DN222-SUMPRODUCT((($BR222:$CC222&gt;CA222)+($BR222:$CC222=CA222)*($AT$2:$BE$2&lt;BC$2))*$DB222:$DM222))),2))</f>
        <v/>
      </c>
      <c r="BD222">
        <f>IF(AR222&lt;=0,0,ROUND(CZ222+MIN(DL222,MAX(0,$DN222-SUMPRODUCT((($BR222:$CC222&gt;CB222)+($BR222:$CC222=CB222)*($AT$2:$BE$2&lt;BD$2))*$DB222:$DM222))),2))</f>
        <v/>
      </c>
      <c r="BE222">
        <f>IF(AS222&lt;=0,0,ROUND(DA222+MIN(DM222,MAX(0,$DN222-SUMPRODUCT((($BR222:$CC222&gt;CC222)+($BR222:$CC222=CC222)*($AT$2:$BE$2&lt;BE$2))*$DB222:$DM222))),2))</f>
        <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c r="BR222">
        <f>ROUND(IF($A222&lt;=Debts!$M$5,Debts!$X$5,Debts!$Y$5)*100000,0)*1000000+ROUND(Debts!$Y$5*100000,0)</f>
        <v/>
      </c>
      <c r="BS222">
        <f>ROUND(IF($A222&lt;=Debts!$M$6,Debts!$X$6,Debts!$Y$6)*100000,0)*1000000+ROUND(Debts!$Y$6*100000,0)</f>
        <v/>
      </c>
      <c r="BT222">
        <f>ROUND(IF($A222&lt;=Debts!$M$7,Debts!$X$7,Debts!$Y$7)*100000,0)*1000000+ROUND(Debts!$Y$7*100000,0)</f>
        <v/>
      </c>
      <c r="BU222">
        <f>ROUND(IF($A222&lt;=Debts!$M$8,Debts!$X$8,Debts!$Y$8)*100000,0)*1000000+ROUND(Debts!$Y$8*100000,0)</f>
        <v/>
      </c>
      <c r="BV222">
        <f>ROUND(IF($A222&lt;=Debts!$M$9,Debts!$X$9,Debts!$Y$9)*100000,0)*1000000+ROUND(Debts!$Y$9*100000,0)</f>
        <v/>
      </c>
      <c r="BW222">
        <f>ROUND(IF($A222&lt;=Debts!$M$10,Debts!$X$10,Debts!$Y$10)*100000,0)*1000000+ROUND(Debts!$Y$10*100000,0)</f>
        <v/>
      </c>
      <c r="BX222">
        <f>ROUND(IF($A222&lt;=Debts!$M$11,Debts!$X$11,Debts!$Y$11)*100000,0)*1000000+ROUND(Debts!$Y$11*100000,0)</f>
        <v/>
      </c>
      <c r="BY222">
        <f>ROUND(IF($A222&lt;=Debts!$M$12,Debts!$X$12,Debts!$Y$12)*100000,0)*1000000+ROUND(Debts!$Y$12*100000,0)</f>
        <v/>
      </c>
      <c r="BZ222">
        <f>ROUND(IF($A222&lt;=Debts!$M$13,Debts!$X$13,Debts!$Y$13)*100000,0)*1000000+ROUND(Debts!$Y$13*100000,0)</f>
        <v/>
      </c>
      <c r="CA222">
        <f>ROUND(IF($A222&lt;=Debts!$M$14,Debts!$X$14,Debts!$Y$14)*100000,0)*1000000+ROUND(Debts!$Y$14*100000,0)</f>
        <v/>
      </c>
      <c r="CB222">
        <f>ROUND(IF($A222&lt;=Debts!$M$15,Debts!$X$15,Debts!$Y$15)*100000,0)*1000000+ROUND(Debts!$Y$15*100000,0)</f>
        <v/>
      </c>
      <c r="CC222">
        <f>ROUND(IF($A222&lt;=Debts!$M$16,Debts!$X$16,Debts!$Y$16)*100000,0)*1000000+ROUND(Debts!$Y$16*100000,0)</f>
        <v/>
      </c>
      <c r="CD222">
        <f>IF(OR(AH222&lt;=0,Debts!$AC$5=0,$A222&gt;Debts!$M$5),0,MIN(AH222,MAX(0,ROUNDUP(IF(Debts!$X$5=0,(BF221+J222)/(Debts!$M$5-$A222+1),BF221*(Debts!$X$5/12)/(1-(1+Debts!$X$5/12)^(-(Debts!$M$5-$A222+1)))),2)-V222)))</f>
        <v/>
      </c>
      <c r="CE222">
        <f>IF(OR(AI222&lt;=0,Debts!$AC$6=0,$A222&gt;Debts!$M$6),0,MIN(AI222,MAX(0,ROUNDUP(IF(Debts!$X$6=0,(BG221+K222)/(Debts!$M$6-$A222+1),BG221*(Debts!$X$6/12)/(1-(1+Debts!$X$6/12)^(-(Debts!$M$6-$A222+1)))),2)-W222)))</f>
        <v/>
      </c>
      <c r="CF222">
        <f>IF(OR(AJ222&lt;=0,Debts!$AC$7=0,$A222&gt;Debts!$M$7),0,MIN(AJ222,MAX(0,ROUNDUP(IF(Debts!$X$7=0,(BH221+L222)/(Debts!$M$7-$A222+1),BH221*(Debts!$X$7/12)/(1-(1+Debts!$X$7/12)^(-(Debts!$M$7-$A222+1)))),2)-X222)))</f>
        <v/>
      </c>
      <c r="CG222">
        <f>IF(OR(AK222&lt;=0,Debts!$AC$8=0,$A222&gt;Debts!$M$8),0,MIN(AK222,MAX(0,ROUNDUP(IF(Debts!$X$8=0,(BI221+M222)/(Debts!$M$8-$A222+1),BI221*(Debts!$X$8/12)/(1-(1+Debts!$X$8/12)^(-(Debts!$M$8-$A222+1)))),2)-Y222)))</f>
        <v/>
      </c>
      <c r="CH222">
        <f>IF(OR(AL222&lt;=0,Debts!$AC$9=0,$A222&gt;Debts!$M$9),0,MIN(AL222,MAX(0,ROUNDUP(IF(Debts!$X$9=0,(BJ221+N222)/(Debts!$M$9-$A222+1),BJ221*(Debts!$X$9/12)/(1-(1+Debts!$X$9/12)^(-(Debts!$M$9-$A222+1)))),2)-Z222)))</f>
        <v/>
      </c>
      <c r="CI222">
        <f>IF(OR(AM222&lt;=0,Debts!$AC$10=0,$A222&gt;Debts!$M$10),0,MIN(AM222,MAX(0,ROUNDUP(IF(Debts!$X$10=0,(BK221+O222)/(Debts!$M$10-$A222+1),BK221*(Debts!$X$10/12)/(1-(1+Debts!$X$10/12)^(-(Debts!$M$10-$A222+1)))),2)-AA222)))</f>
        <v/>
      </c>
      <c r="CJ222">
        <f>IF(OR(AN222&lt;=0,Debts!$AC$11=0,$A222&gt;Debts!$M$11),0,MIN(AN222,MAX(0,ROUNDUP(IF(Debts!$X$11=0,(BL221+P222)/(Debts!$M$11-$A222+1),BL221*(Debts!$X$11/12)/(1-(1+Debts!$X$11/12)^(-(Debts!$M$11-$A222+1)))),2)-AB222)))</f>
        <v/>
      </c>
      <c r="CK222">
        <f>IF(OR(AO222&lt;=0,Debts!$AC$12=0,$A222&gt;Debts!$M$12),0,MIN(AO222,MAX(0,ROUNDUP(IF(Debts!$X$12=0,(BM221+Q222)/(Debts!$M$12-$A222+1),BM221*(Debts!$X$12/12)/(1-(1+Debts!$X$12/12)^(-(Debts!$M$12-$A222+1)))),2)-AC222)))</f>
        <v/>
      </c>
      <c r="CL222">
        <f>IF(OR(AP222&lt;=0,Debts!$AC$13=0,$A222&gt;Debts!$M$13),0,MIN(AP222,MAX(0,ROUNDUP(IF(Debts!$X$13=0,(BN221+R222)/(Debts!$M$13-$A222+1),BN221*(Debts!$X$13/12)/(1-(1+Debts!$X$13/12)^(-(Debts!$M$13-$A222+1)))),2)-AD222)))</f>
        <v/>
      </c>
      <c r="CM222">
        <f>IF(OR(AQ222&lt;=0,Debts!$AC$14=0,$A222&gt;Debts!$M$14),0,MIN(AQ222,MAX(0,ROUNDUP(IF(Debts!$X$14=0,(BO221+S222)/(Debts!$M$14-$A222+1),BO221*(Debts!$X$14/12)/(1-(1+Debts!$X$14/12)^(-(Debts!$M$14-$A222+1)))),2)-AE222)))</f>
        <v/>
      </c>
      <c r="CN222">
        <f>IF(OR(AR222&lt;=0,Debts!$AC$15=0,$A222&gt;Debts!$M$15),0,MIN(AR222,MAX(0,ROUNDUP(IF(Debts!$X$15=0,(BP221+T222)/(Debts!$M$15-$A222+1),BP221*(Debts!$X$15/12)/(1-(1+Debts!$X$15/12)^(-(Debts!$M$15-$A222+1)))),2)-AF222)))</f>
        <v/>
      </c>
      <c r="CO222">
        <f>IF(OR(AS222&lt;=0,Debts!$AC$16=0,$A222&gt;Debts!$M$16),0,MIN(AS222,MAX(0,ROUNDUP(IF(Debts!$X$16=0,(BQ221+U222)/(Debts!$M$16-$A222+1),BQ221*(Debts!$X$16/12)/(1-(1+Debts!$X$16/12)^(-(Debts!$M$16-$A222+1)))),2)-AG222)))</f>
        <v/>
      </c>
      <c r="CP222">
        <f>IF(CD222&lt;=0,0,ROUND(MIN(CD222,MAX(0,$F222-SUMPRODUCT(($AT$3:$BE$3&lt;AT$3)*$CD222:$CO222))),2))</f>
        <v/>
      </c>
      <c r="CQ222">
        <f>IF(CE222&lt;=0,0,ROUND(MIN(CE222,MAX(0,$F222-SUMPRODUCT(($AT$3:$BE$3&lt;AU$3)*$CD222:$CO222))),2))</f>
        <v/>
      </c>
      <c r="CR222">
        <f>IF(CF222&lt;=0,0,ROUND(MIN(CF222,MAX(0,$F222-SUMPRODUCT(($AT$3:$BE$3&lt;AV$3)*$CD222:$CO222))),2))</f>
        <v/>
      </c>
      <c r="CS222">
        <f>IF(CG222&lt;=0,0,ROUND(MIN(CG222,MAX(0,$F222-SUMPRODUCT(($AT$3:$BE$3&lt;AW$3)*$CD222:$CO222))),2))</f>
        <v/>
      </c>
      <c r="CT222">
        <f>IF(CH222&lt;=0,0,ROUND(MIN(CH222,MAX(0,$F222-SUMPRODUCT(($AT$3:$BE$3&lt;AX$3)*$CD222:$CO222))),2))</f>
        <v/>
      </c>
      <c r="CU222">
        <f>IF(CI222&lt;=0,0,ROUND(MIN(CI222,MAX(0,$F222-SUMPRODUCT(($AT$3:$BE$3&lt;AY$3)*$CD222:$CO222))),2))</f>
        <v/>
      </c>
      <c r="CV222">
        <f>IF(CJ222&lt;=0,0,ROUND(MIN(CJ222,MAX(0,$F222-SUMPRODUCT(($AT$3:$BE$3&lt;AZ$3)*$CD222:$CO222))),2))</f>
        <v/>
      </c>
      <c r="CW222">
        <f>IF(CK222&lt;=0,0,ROUND(MIN(CK222,MAX(0,$F222-SUMPRODUCT(($AT$3:$BE$3&lt;BA$3)*$CD222:$CO222))),2))</f>
        <v/>
      </c>
      <c r="CX222">
        <f>IF(CL222&lt;=0,0,ROUND(MIN(CL222,MAX(0,$F222-SUMPRODUCT(($AT$3:$BE$3&lt;BB$3)*$CD222:$CO222))),2))</f>
        <v/>
      </c>
      <c r="CY222">
        <f>IF(CM222&lt;=0,0,ROUND(MIN(CM222,MAX(0,$F222-SUMPRODUCT(($AT$3:$BE$3&lt;BC$3)*$CD222:$CO222))),2))</f>
        <v/>
      </c>
      <c r="CZ222">
        <f>IF(CN222&lt;=0,0,ROUND(MIN(CN222,MAX(0,$F222-SUMPRODUCT(($AT$3:$BE$3&lt;BD$3)*$CD222:$CO222))),2))</f>
        <v/>
      </c>
      <c r="DA222">
        <f>IF(CO222&lt;=0,0,ROUND(MIN(CO222,MAX(0,$F222-SUMPRODUCT(($AT$3:$BE$3&lt;BE$3)*$CD222:$CO222))),2))</f>
        <v/>
      </c>
      <c r="DB222">
        <f>ROUND(AH222-CP222,2)</f>
        <v/>
      </c>
      <c r="DC222">
        <f>ROUND(AI222-CQ222,2)</f>
        <v/>
      </c>
      <c r="DD222">
        <f>ROUND(AJ222-CR222,2)</f>
        <v/>
      </c>
      <c r="DE222">
        <f>ROUND(AK222-CS222,2)</f>
        <v/>
      </c>
      <c r="DF222">
        <f>ROUND(AL222-CT222,2)</f>
        <v/>
      </c>
      <c r="DG222">
        <f>ROUND(AM222-CU222,2)</f>
        <v/>
      </c>
      <c r="DH222">
        <f>ROUND(AN222-CV222,2)</f>
        <v/>
      </c>
      <c r="DI222">
        <f>ROUND(AO222-CW222,2)</f>
        <v/>
      </c>
      <c r="DJ222">
        <f>ROUND(AP222-CX222,2)</f>
        <v/>
      </c>
      <c r="DK222">
        <f>ROUND(AQ222-CY222,2)</f>
        <v/>
      </c>
      <c r="DL222">
        <f>ROUND(AR222-CZ222,2)</f>
        <v/>
      </c>
      <c r="DM222">
        <f>ROUND(AS222-DA222,2)</f>
        <v/>
      </c>
      <c r="DN222">
        <f>MAX(0,ROUND($F222-SUM(CP222:DA222),2))</f>
        <v/>
      </c>
    </row>
    <row r="223">
      <c r="A223" t="n">
        <v>218</v>
      </c>
      <c r="B223" s="29">
        <f>Months!B223</f>
        <v/>
      </c>
      <c r="C223">
        <f>Months!C223</f>
        <v/>
      </c>
      <c r="D223">
        <f>Months!D223</f>
        <v/>
      </c>
      <c r="E223">
        <f>SUM(V223:AG223)</f>
        <v/>
      </c>
      <c r="F223">
        <f>MAX(0,ROUND(C223+D223-E223,2))</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f>IF(AH223&lt;=0,0,ROUND(CP223+MIN(DB223,MAX(0,$DN223-SUMPRODUCT((($BR223:$CC223&gt;BR223)+($BR223:$CC223=BR223)*($AT$2:$BE$2&lt;AT$2))*$DB223:$DM223))),2))</f>
        <v/>
      </c>
      <c r="AU223">
        <f>IF(AI223&lt;=0,0,ROUND(CQ223+MIN(DC223,MAX(0,$DN223-SUMPRODUCT((($BR223:$CC223&gt;BS223)+($BR223:$CC223=BS223)*($AT$2:$BE$2&lt;AU$2))*$DB223:$DM223))),2))</f>
        <v/>
      </c>
      <c r="AV223">
        <f>IF(AJ223&lt;=0,0,ROUND(CR223+MIN(DD223,MAX(0,$DN223-SUMPRODUCT((($BR223:$CC223&gt;BT223)+($BR223:$CC223=BT223)*($AT$2:$BE$2&lt;AV$2))*$DB223:$DM223))),2))</f>
        <v/>
      </c>
      <c r="AW223">
        <f>IF(AK223&lt;=0,0,ROUND(CS223+MIN(DE223,MAX(0,$DN223-SUMPRODUCT((($BR223:$CC223&gt;BU223)+($BR223:$CC223=BU223)*($AT$2:$BE$2&lt;AW$2))*$DB223:$DM223))),2))</f>
        <v/>
      </c>
      <c r="AX223">
        <f>IF(AL223&lt;=0,0,ROUND(CT223+MIN(DF223,MAX(0,$DN223-SUMPRODUCT((($BR223:$CC223&gt;BV223)+($BR223:$CC223=BV223)*($AT$2:$BE$2&lt;AX$2))*$DB223:$DM223))),2))</f>
        <v/>
      </c>
      <c r="AY223">
        <f>IF(AM223&lt;=0,0,ROUND(CU223+MIN(DG223,MAX(0,$DN223-SUMPRODUCT((($BR223:$CC223&gt;BW223)+($BR223:$CC223=BW223)*($AT$2:$BE$2&lt;AY$2))*$DB223:$DM223))),2))</f>
        <v/>
      </c>
      <c r="AZ223">
        <f>IF(AN223&lt;=0,0,ROUND(CV223+MIN(DH223,MAX(0,$DN223-SUMPRODUCT((($BR223:$CC223&gt;BX223)+($BR223:$CC223=BX223)*($AT$2:$BE$2&lt;AZ$2))*$DB223:$DM223))),2))</f>
        <v/>
      </c>
      <c r="BA223">
        <f>IF(AO223&lt;=0,0,ROUND(CW223+MIN(DI223,MAX(0,$DN223-SUMPRODUCT((($BR223:$CC223&gt;BY223)+($BR223:$CC223=BY223)*($AT$2:$BE$2&lt;BA$2))*$DB223:$DM223))),2))</f>
        <v/>
      </c>
      <c r="BB223">
        <f>IF(AP223&lt;=0,0,ROUND(CX223+MIN(DJ223,MAX(0,$DN223-SUMPRODUCT((($BR223:$CC223&gt;BZ223)+($BR223:$CC223=BZ223)*($AT$2:$BE$2&lt;BB$2))*$DB223:$DM223))),2))</f>
        <v/>
      </c>
      <c r="BC223">
        <f>IF(AQ223&lt;=0,0,ROUND(CY223+MIN(DK223,MAX(0,$DN223-SUMPRODUCT((($BR223:$CC223&gt;CA223)+($BR223:$CC223=CA223)*($AT$2:$BE$2&lt;BC$2))*$DB223:$DM223))),2))</f>
        <v/>
      </c>
      <c r="BD223">
        <f>IF(AR223&lt;=0,0,ROUND(CZ223+MIN(DL223,MAX(0,$DN223-SUMPRODUCT((($BR223:$CC223&gt;CB223)+($BR223:$CC223=CB223)*($AT$2:$BE$2&lt;BD$2))*$DB223:$DM223))),2))</f>
        <v/>
      </c>
      <c r="BE223">
        <f>IF(AS223&lt;=0,0,ROUND(DA223+MIN(DM223,MAX(0,$DN223-SUMPRODUCT((($BR223:$CC223&gt;CC223)+($BR223:$CC223=CC223)*($AT$2:$BE$2&lt;BE$2))*$DB223:$DM223))),2))</f>
        <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c r="BR223">
        <f>ROUND(IF($A223&lt;=Debts!$M$5,Debts!$X$5,Debts!$Y$5)*100000,0)*1000000+ROUND(Debts!$Y$5*100000,0)</f>
        <v/>
      </c>
      <c r="BS223">
        <f>ROUND(IF($A223&lt;=Debts!$M$6,Debts!$X$6,Debts!$Y$6)*100000,0)*1000000+ROUND(Debts!$Y$6*100000,0)</f>
        <v/>
      </c>
      <c r="BT223">
        <f>ROUND(IF($A223&lt;=Debts!$M$7,Debts!$X$7,Debts!$Y$7)*100000,0)*1000000+ROUND(Debts!$Y$7*100000,0)</f>
        <v/>
      </c>
      <c r="BU223">
        <f>ROUND(IF($A223&lt;=Debts!$M$8,Debts!$X$8,Debts!$Y$8)*100000,0)*1000000+ROUND(Debts!$Y$8*100000,0)</f>
        <v/>
      </c>
      <c r="BV223">
        <f>ROUND(IF($A223&lt;=Debts!$M$9,Debts!$X$9,Debts!$Y$9)*100000,0)*1000000+ROUND(Debts!$Y$9*100000,0)</f>
        <v/>
      </c>
      <c r="BW223">
        <f>ROUND(IF($A223&lt;=Debts!$M$10,Debts!$X$10,Debts!$Y$10)*100000,0)*1000000+ROUND(Debts!$Y$10*100000,0)</f>
        <v/>
      </c>
      <c r="BX223">
        <f>ROUND(IF($A223&lt;=Debts!$M$11,Debts!$X$11,Debts!$Y$11)*100000,0)*1000000+ROUND(Debts!$Y$11*100000,0)</f>
        <v/>
      </c>
      <c r="BY223">
        <f>ROUND(IF($A223&lt;=Debts!$M$12,Debts!$X$12,Debts!$Y$12)*100000,0)*1000000+ROUND(Debts!$Y$12*100000,0)</f>
        <v/>
      </c>
      <c r="BZ223">
        <f>ROUND(IF($A223&lt;=Debts!$M$13,Debts!$X$13,Debts!$Y$13)*100000,0)*1000000+ROUND(Debts!$Y$13*100000,0)</f>
        <v/>
      </c>
      <c r="CA223">
        <f>ROUND(IF($A223&lt;=Debts!$M$14,Debts!$X$14,Debts!$Y$14)*100000,0)*1000000+ROUND(Debts!$Y$14*100000,0)</f>
        <v/>
      </c>
      <c r="CB223">
        <f>ROUND(IF($A223&lt;=Debts!$M$15,Debts!$X$15,Debts!$Y$15)*100000,0)*1000000+ROUND(Debts!$Y$15*100000,0)</f>
        <v/>
      </c>
      <c r="CC223">
        <f>ROUND(IF($A223&lt;=Debts!$M$16,Debts!$X$16,Debts!$Y$16)*100000,0)*1000000+ROUND(Debts!$Y$16*100000,0)</f>
        <v/>
      </c>
      <c r="CD223">
        <f>IF(OR(AH223&lt;=0,Debts!$AC$5=0,$A223&gt;Debts!$M$5),0,MIN(AH223,MAX(0,ROUNDUP(IF(Debts!$X$5=0,(BF222+J223)/(Debts!$M$5-$A223+1),BF222*(Debts!$X$5/12)/(1-(1+Debts!$X$5/12)^(-(Debts!$M$5-$A223+1)))),2)-V223)))</f>
        <v/>
      </c>
      <c r="CE223">
        <f>IF(OR(AI223&lt;=0,Debts!$AC$6=0,$A223&gt;Debts!$M$6),0,MIN(AI223,MAX(0,ROUNDUP(IF(Debts!$X$6=0,(BG222+K223)/(Debts!$M$6-$A223+1),BG222*(Debts!$X$6/12)/(1-(1+Debts!$X$6/12)^(-(Debts!$M$6-$A223+1)))),2)-W223)))</f>
        <v/>
      </c>
      <c r="CF223">
        <f>IF(OR(AJ223&lt;=0,Debts!$AC$7=0,$A223&gt;Debts!$M$7),0,MIN(AJ223,MAX(0,ROUNDUP(IF(Debts!$X$7=0,(BH222+L223)/(Debts!$M$7-$A223+1),BH222*(Debts!$X$7/12)/(1-(1+Debts!$X$7/12)^(-(Debts!$M$7-$A223+1)))),2)-X223)))</f>
        <v/>
      </c>
      <c r="CG223">
        <f>IF(OR(AK223&lt;=0,Debts!$AC$8=0,$A223&gt;Debts!$M$8),0,MIN(AK223,MAX(0,ROUNDUP(IF(Debts!$X$8=0,(BI222+M223)/(Debts!$M$8-$A223+1),BI222*(Debts!$X$8/12)/(1-(1+Debts!$X$8/12)^(-(Debts!$M$8-$A223+1)))),2)-Y223)))</f>
        <v/>
      </c>
      <c r="CH223">
        <f>IF(OR(AL223&lt;=0,Debts!$AC$9=0,$A223&gt;Debts!$M$9),0,MIN(AL223,MAX(0,ROUNDUP(IF(Debts!$X$9=0,(BJ222+N223)/(Debts!$M$9-$A223+1),BJ222*(Debts!$X$9/12)/(1-(1+Debts!$X$9/12)^(-(Debts!$M$9-$A223+1)))),2)-Z223)))</f>
        <v/>
      </c>
      <c r="CI223">
        <f>IF(OR(AM223&lt;=0,Debts!$AC$10=0,$A223&gt;Debts!$M$10),0,MIN(AM223,MAX(0,ROUNDUP(IF(Debts!$X$10=0,(BK222+O223)/(Debts!$M$10-$A223+1),BK222*(Debts!$X$10/12)/(1-(1+Debts!$X$10/12)^(-(Debts!$M$10-$A223+1)))),2)-AA223)))</f>
        <v/>
      </c>
      <c r="CJ223">
        <f>IF(OR(AN223&lt;=0,Debts!$AC$11=0,$A223&gt;Debts!$M$11),0,MIN(AN223,MAX(0,ROUNDUP(IF(Debts!$X$11=0,(BL222+P223)/(Debts!$M$11-$A223+1),BL222*(Debts!$X$11/12)/(1-(1+Debts!$X$11/12)^(-(Debts!$M$11-$A223+1)))),2)-AB223)))</f>
        <v/>
      </c>
      <c r="CK223">
        <f>IF(OR(AO223&lt;=0,Debts!$AC$12=0,$A223&gt;Debts!$M$12),0,MIN(AO223,MAX(0,ROUNDUP(IF(Debts!$X$12=0,(BM222+Q223)/(Debts!$M$12-$A223+1),BM222*(Debts!$X$12/12)/(1-(1+Debts!$X$12/12)^(-(Debts!$M$12-$A223+1)))),2)-AC223)))</f>
        <v/>
      </c>
      <c r="CL223">
        <f>IF(OR(AP223&lt;=0,Debts!$AC$13=0,$A223&gt;Debts!$M$13),0,MIN(AP223,MAX(0,ROUNDUP(IF(Debts!$X$13=0,(BN222+R223)/(Debts!$M$13-$A223+1),BN222*(Debts!$X$13/12)/(1-(1+Debts!$X$13/12)^(-(Debts!$M$13-$A223+1)))),2)-AD223)))</f>
        <v/>
      </c>
      <c r="CM223">
        <f>IF(OR(AQ223&lt;=0,Debts!$AC$14=0,$A223&gt;Debts!$M$14),0,MIN(AQ223,MAX(0,ROUNDUP(IF(Debts!$X$14=0,(BO222+S223)/(Debts!$M$14-$A223+1),BO222*(Debts!$X$14/12)/(1-(1+Debts!$X$14/12)^(-(Debts!$M$14-$A223+1)))),2)-AE223)))</f>
        <v/>
      </c>
      <c r="CN223">
        <f>IF(OR(AR223&lt;=0,Debts!$AC$15=0,$A223&gt;Debts!$M$15),0,MIN(AR223,MAX(0,ROUNDUP(IF(Debts!$X$15=0,(BP222+T223)/(Debts!$M$15-$A223+1),BP222*(Debts!$X$15/12)/(1-(1+Debts!$X$15/12)^(-(Debts!$M$15-$A223+1)))),2)-AF223)))</f>
        <v/>
      </c>
      <c r="CO223">
        <f>IF(OR(AS223&lt;=0,Debts!$AC$16=0,$A223&gt;Debts!$M$16),0,MIN(AS223,MAX(0,ROUNDUP(IF(Debts!$X$16=0,(BQ222+U223)/(Debts!$M$16-$A223+1),BQ222*(Debts!$X$16/12)/(1-(1+Debts!$X$16/12)^(-(Debts!$M$16-$A223+1)))),2)-AG223)))</f>
        <v/>
      </c>
      <c r="CP223">
        <f>IF(CD223&lt;=0,0,ROUND(MIN(CD223,MAX(0,$F223-SUMPRODUCT(($AT$3:$BE$3&lt;AT$3)*$CD223:$CO223))),2))</f>
        <v/>
      </c>
      <c r="CQ223">
        <f>IF(CE223&lt;=0,0,ROUND(MIN(CE223,MAX(0,$F223-SUMPRODUCT(($AT$3:$BE$3&lt;AU$3)*$CD223:$CO223))),2))</f>
        <v/>
      </c>
      <c r="CR223">
        <f>IF(CF223&lt;=0,0,ROUND(MIN(CF223,MAX(0,$F223-SUMPRODUCT(($AT$3:$BE$3&lt;AV$3)*$CD223:$CO223))),2))</f>
        <v/>
      </c>
      <c r="CS223">
        <f>IF(CG223&lt;=0,0,ROUND(MIN(CG223,MAX(0,$F223-SUMPRODUCT(($AT$3:$BE$3&lt;AW$3)*$CD223:$CO223))),2))</f>
        <v/>
      </c>
      <c r="CT223">
        <f>IF(CH223&lt;=0,0,ROUND(MIN(CH223,MAX(0,$F223-SUMPRODUCT(($AT$3:$BE$3&lt;AX$3)*$CD223:$CO223))),2))</f>
        <v/>
      </c>
      <c r="CU223">
        <f>IF(CI223&lt;=0,0,ROUND(MIN(CI223,MAX(0,$F223-SUMPRODUCT(($AT$3:$BE$3&lt;AY$3)*$CD223:$CO223))),2))</f>
        <v/>
      </c>
      <c r="CV223">
        <f>IF(CJ223&lt;=0,0,ROUND(MIN(CJ223,MAX(0,$F223-SUMPRODUCT(($AT$3:$BE$3&lt;AZ$3)*$CD223:$CO223))),2))</f>
        <v/>
      </c>
      <c r="CW223">
        <f>IF(CK223&lt;=0,0,ROUND(MIN(CK223,MAX(0,$F223-SUMPRODUCT(($AT$3:$BE$3&lt;BA$3)*$CD223:$CO223))),2))</f>
        <v/>
      </c>
      <c r="CX223">
        <f>IF(CL223&lt;=0,0,ROUND(MIN(CL223,MAX(0,$F223-SUMPRODUCT(($AT$3:$BE$3&lt;BB$3)*$CD223:$CO223))),2))</f>
        <v/>
      </c>
      <c r="CY223">
        <f>IF(CM223&lt;=0,0,ROUND(MIN(CM223,MAX(0,$F223-SUMPRODUCT(($AT$3:$BE$3&lt;BC$3)*$CD223:$CO223))),2))</f>
        <v/>
      </c>
      <c r="CZ223">
        <f>IF(CN223&lt;=0,0,ROUND(MIN(CN223,MAX(0,$F223-SUMPRODUCT(($AT$3:$BE$3&lt;BD$3)*$CD223:$CO223))),2))</f>
        <v/>
      </c>
      <c r="DA223">
        <f>IF(CO223&lt;=0,0,ROUND(MIN(CO223,MAX(0,$F223-SUMPRODUCT(($AT$3:$BE$3&lt;BE$3)*$CD223:$CO223))),2))</f>
        <v/>
      </c>
      <c r="DB223">
        <f>ROUND(AH223-CP223,2)</f>
        <v/>
      </c>
      <c r="DC223">
        <f>ROUND(AI223-CQ223,2)</f>
        <v/>
      </c>
      <c r="DD223">
        <f>ROUND(AJ223-CR223,2)</f>
        <v/>
      </c>
      <c r="DE223">
        <f>ROUND(AK223-CS223,2)</f>
        <v/>
      </c>
      <c r="DF223">
        <f>ROUND(AL223-CT223,2)</f>
        <v/>
      </c>
      <c r="DG223">
        <f>ROUND(AM223-CU223,2)</f>
        <v/>
      </c>
      <c r="DH223">
        <f>ROUND(AN223-CV223,2)</f>
        <v/>
      </c>
      <c r="DI223">
        <f>ROUND(AO223-CW223,2)</f>
        <v/>
      </c>
      <c r="DJ223">
        <f>ROUND(AP223-CX223,2)</f>
        <v/>
      </c>
      <c r="DK223">
        <f>ROUND(AQ223-CY223,2)</f>
        <v/>
      </c>
      <c r="DL223">
        <f>ROUND(AR223-CZ223,2)</f>
        <v/>
      </c>
      <c r="DM223">
        <f>ROUND(AS223-DA223,2)</f>
        <v/>
      </c>
      <c r="DN223">
        <f>MAX(0,ROUND($F223-SUM(CP223:DA223),2))</f>
        <v/>
      </c>
    </row>
    <row r="224">
      <c r="A224" t="n">
        <v>219</v>
      </c>
      <c r="B224" s="29">
        <f>Months!B224</f>
        <v/>
      </c>
      <c r="C224">
        <f>Months!C224</f>
        <v/>
      </c>
      <c r="D224">
        <f>Months!D224</f>
        <v/>
      </c>
      <c r="E224">
        <f>SUM(V224:AG224)</f>
        <v/>
      </c>
      <c r="F224">
        <f>MAX(0,ROUND(C224+D224-E224,2))</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f>IF(AH224&lt;=0,0,ROUND(CP224+MIN(DB224,MAX(0,$DN224-SUMPRODUCT((($BR224:$CC224&gt;BR224)+($BR224:$CC224=BR224)*($AT$2:$BE$2&lt;AT$2))*$DB224:$DM224))),2))</f>
        <v/>
      </c>
      <c r="AU224">
        <f>IF(AI224&lt;=0,0,ROUND(CQ224+MIN(DC224,MAX(0,$DN224-SUMPRODUCT((($BR224:$CC224&gt;BS224)+($BR224:$CC224=BS224)*($AT$2:$BE$2&lt;AU$2))*$DB224:$DM224))),2))</f>
        <v/>
      </c>
      <c r="AV224">
        <f>IF(AJ224&lt;=0,0,ROUND(CR224+MIN(DD224,MAX(0,$DN224-SUMPRODUCT((($BR224:$CC224&gt;BT224)+($BR224:$CC224=BT224)*($AT$2:$BE$2&lt;AV$2))*$DB224:$DM224))),2))</f>
        <v/>
      </c>
      <c r="AW224">
        <f>IF(AK224&lt;=0,0,ROUND(CS224+MIN(DE224,MAX(0,$DN224-SUMPRODUCT((($BR224:$CC224&gt;BU224)+($BR224:$CC224=BU224)*($AT$2:$BE$2&lt;AW$2))*$DB224:$DM224))),2))</f>
        <v/>
      </c>
      <c r="AX224">
        <f>IF(AL224&lt;=0,0,ROUND(CT224+MIN(DF224,MAX(0,$DN224-SUMPRODUCT((($BR224:$CC224&gt;BV224)+($BR224:$CC224=BV224)*($AT$2:$BE$2&lt;AX$2))*$DB224:$DM224))),2))</f>
        <v/>
      </c>
      <c r="AY224">
        <f>IF(AM224&lt;=0,0,ROUND(CU224+MIN(DG224,MAX(0,$DN224-SUMPRODUCT((($BR224:$CC224&gt;BW224)+($BR224:$CC224=BW224)*($AT$2:$BE$2&lt;AY$2))*$DB224:$DM224))),2))</f>
        <v/>
      </c>
      <c r="AZ224">
        <f>IF(AN224&lt;=0,0,ROUND(CV224+MIN(DH224,MAX(0,$DN224-SUMPRODUCT((($BR224:$CC224&gt;BX224)+($BR224:$CC224=BX224)*($AT$2:$BE$2&lt;AZ$2))*$DB224:$DM224))),2))</f>
        <v/>
      </c>
      <c r="BA224">
        <f>IF(AO224&lt;=0,0,ROUND(CW224+MIN(DI224,MAX(0,$DN224-SUMPRODUCT((($BR224:$CC224&gt;BY224)+($BR224:$CC224=BY224)*($AT$2:$BE$2&lt;BA$2))*$DB224:$DM224))),2))</f>
        <v/>
      </c>
      <c r="BB224">
        <f>IF(AP224&lt;=0,0,ROUND(CX224+MIN(DJ224,MAX(0,$DN224-SUMPRODUCT((($BR224:$CC224&gt;BZ224)+($BR224:$CC224=BZ224)*($AT$2:$BE$2&lt;BB$2))*$DB224:$DM224))),2))</f>
        <v/>
      </c>
      <c r="BC224">
        <f>IF(AQ224&lt;=0,0,ROUND(CY224+MIN(DK224,MAX(0,$DN224-SUMPRODUCT((($BR224:$CC224&gt;CA224)+($BR224:$CC224=CA224)*($AT$2:$BE$2&lt;BC$2))*$DB224:$DM224))),2))</f>
        <v/>
      </c>
      <c r="BD224">
        <f>IF(AR224&lt;=0,0,ROUND(CZ224+MIN(DL224,MAX(0,$DN224-SUMPRODUCT((($BR224:$CC224&gt;CB224)+($BR224:$CC224=CB224)*($AT$2:$BE$2&lt;BD$2))*$DB224:$DM224))),2))</f>
        <v/>
      </c>
      <c r="BE224">
        <f>IF(AS224&lt;=0,0,ROUND(DA224+MIN(DM224,MAX(0,$DN224-SUMPRODUCT((($BR224:$CC224&gt;CC224)+($BR224:$CC224=CC224)*($AT$2:$BE$2&lt;BE$2))*$DB224:$DM224))),2))</f>
        <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c r="BR224">
        <f>ROUND(IF($A224&lt;=Debts!$M$5,Debts!$X$5,Debts!$Y$5)*100000,0)*1000000+ROUND(Debts!$Y$5*100000,0)</f>
        <v/>
      </c>
      <c r="BS224">
        <f>ROUND(IF($A224&lt;=Debts!$M$6,Debts!$X$6,Debts!$Y$6)*100000,0)*1000000+ROUND(Debts!$Y$6*100000,0)</f>
        <v/>
      </c>
      <c r="BT224">
        <f>ROUND(IF($A224&lt;=Debts!$M$7,Debts!$X$7,Debts!$Y$7)*100000,0)*1000000+ROUND(Debts!$Y$7*100000,0)</f>
        <v/>
      </c>
      <c r="BU224">
        <f>ROUND(IF($A224&lt;=Debts!$M$8,Debts!$X$8,Debts!$Y$8)*100000,0)*1000000+ROUND(Debts!$Y$8*100000,0)</f>
        <v/>
      </c>
      <c r="BV224">
        <f>ROUND(IF($A224&lt;=Debts!$M$9,Debts!$X$9,Debts!$Y$9)*100000,0)*1000000+ROUND(Debts!$Y$9*100000,0)</f>
        <v/>
      </c>
      <c r="BW224">
        <f>ROUND(IF($A224&lt;=Debts!$M$10,Debts!$X$10,Debts!$Y$10)*100000,0)*1000000+ROUND(Debts!$Y$10*100000,0)</f>
        <v/>
      </c>
      <c r="BX224">
        <f>ROUND(IF($A224&lt;=Debts!$M$11,Debts!$X$11,Debts!$Y$11)*100000,0)*1000000+ROUND(Debts!$Y$11*100000,0)</f>
        <v/>
      </c>
      <c r="BY224">
        <f>ROUND(IF($A224&lt;=Debts!$M$12,Debts!$X$12,Debts!$Y$12)*100000,0)*1000000+ROUND(Debts!$Y$12*100000,0)</f>
        <v/>
      </c>
      <c r="BZ224">
        <f>ROUND(IF($A224&lt;=Debts!$M$13,Debts!$X$13,Debts!$Y$13)*100000,0)*1000000+ROUND(Debts!$Y$13*100000,0)</f>
        <v/>
      </c>
      <c r="CA224">
        <f>ROUND(IF($A224&lt;=Debts!$M$14,Debts!$X$14,Debts!$Y$14)*100000,0)*1000000+ROUND(Debts!$Y$14*100000,0)</f>
        <v/>
      </c>
      <c r="CB224">
        <f>ROUND(IF($A224&lt;=Debts!$M$15,Debts!$X$15,Debts!$Y$15)*100000,0)*1000000+ROUND(Debts!$Y$15*100000,0)</f>
        <v/>
      </c>
      <c r="CC224">
        <f>ROUND(IF($A224&lt;=Debts!$M$16,Debts!$X$16,Debts!$Y$16)*100000,0)*1000000+ROUND(Debts!$Y$16*100000,0)</f>
        <v/>
      </c>
      <c r="CD224">
        <f>IF(OR(AH224&lt;=0,Debts!$AC$5=0,$A224&gt;Debts!$M$5),0,MIN(AH224,MAX(0,ROUNDUP(IF(Debts!$X$5=0,(BF223+J224)/(Debts!$M$5-$A224+1),BF223*(Debts!$X$5/12)/(1-(1+Debts!$X$5/12)^(-(Debts!$M$5-$A224+1)))),2)-V224)))</f>
        <v/>
      </c>
      <c r="CE224">
        <f>IF(OR(AI224&lt;=0,Debts!$AC$6=0,$A224&gt;Debts!$M$6),0,MIN(AI224,MAX(0,ROUNDUP(IF(Debts!$X$6=0,(BG223+K224)/(Debts!$M$6-$A224+1),BG223*(Debts!$X$6/12)/(1-(1+Debts!$X$6/12)^(-(Debts!$M$6-$A224+1)))),2)-W224)))</f>
        <v/>
      </c>
      <c r="CF224">
        <f>IF(OR(AJ224&lt;=0,Debts!$AC$7=0,$A224&gt;Debts!$M$7),0,MIN(AJ224,MAX(0,ROUNDUP(IF(Debts!$X$7=0,(BH223+L224)/(Debts!$M$7-$A224+1),BH223*(Debts!$X$7/12)/(1-(1+Debts!$X$7/12)^(-(Debts!$M$7-$A224+1)))),2)-X224)))</f>
        <v/>
      </c>
      <c r="CG224">
        <f>IF(OR(AK224&lt;=0,Debts!$AC$8=0,$A224&gt;Debts!$M$8),0,MIN(AK224,MAX(0,ROUNDUP(IF(Debts!$X$8=0,(BI223+M224)/(Debts!$M$8-$A224+1),BI223*(Debts!$X$8/12)/(1-(1+Debts!$X$8/12)^(-(Debts!$M$8-$A224+1)))),2)-Y224)))</f>
        <v/>
      </c>
      <c r="CH224">
        <f>IF(OR(AL224&lt;=0,Debts!$AC$9=0,$A224&gt;Debts!$M$9),0,MIN(AL224,MAX(0,ROUNDUP(IF(Debts!$X$9=0,(BJ223+N224)/(Debts!$M$9-$A224+1),BJ223*(Debts!$X$9/12)/(1-(1+Debts!$X$9/12)^(-(Debts!$M$9-$A224+1)))),2)-Z224)))</f>
        <v/>
      </c>
      <c r="CI224">
        <f>IF(OR(AM224&lt;=0,Debts!$AC$10=0,$A224&gt;Debts!$M$10),0,MIN(AM224,MAX(0,ROUNDUP(IF(Debts!$X$10=0,(BK223+O224)/(Debts!$M$10-$A224+1),BK223*(Debts!$X$10/12)/(1-(1+Debts!$X$10/12)^(-(Debts!$M$10-$A224+1)))),2)-AA224)))</f>
        <v/>
      </c>
      <c r="CJ224">
        <f>IF(OR(AN224&lt;=0,Debts!$AC$11=0,$A224&gt;Debts!$M$11),0,MIN(AN224,MAX(0,ROUNDUP(IF(Debts!$X$11=0,(BL223+P224)/(Debts!$M$11-$A224+1),BL223*(Debts!$X$11/12)/(1-(1+Debts!$X$11/12)^(-(Debts!$M$11-$A224+1)))),2)-AB224)))</f>
        <v/>
      </c>
      <c r="CK224">
        <f>IF(OR(AO224&lt;=0,Debts!$AC$12=0,$A224&gt;Debts!$M$12),0,MIN(AO224,MAX(0,ROUNDUP(IF(Debts!$X$12=0,(BM223+Q224)/(Debts!$M$12-$A224+1),BM223*(Debts!$X$12/12)/(1-(1+Debts!$X$12/12)^(-(Debts!$M$12-$A224+1)))),2)-AC224)))</f>
        <v/>
      </c>
      <c r="CL224">
        <f>IF(OR(AP224&lt;=0,Debts!$AC$13=0,$A224&gt;Debts!$M$13),0,MIN(AP224,MAX(0,ROUNDUP(IF(Debts!$X$13=0,(BN223+R224)/(Debts!$M$13-$A224+1),BN223*(Debts!$X$13/12)/(1-(1+Debts!$X$13/12)^(-(Debts!$M$13-$A224+1)))),2)-AD224)))</f>
        <v/>
      </c>
      <c r="CM224">
        <f>IF(OR(AQ224&lt;=0,Debts!$AC$14=0,$A224&gt;Debts!$M$14),0,MIN(AQ224,MAX(0,ROUNDUP(IF(Debts!$X$14=0,(BO223+S224)/(Debts!$M$14-$A224+1),BO223*(Debts!$X$14/12)/(1-(1+Debts!$X$14/12)^(-(Debts!$M$14-$A224+1)))),2)-AE224)))</f>
        <v/>
      </c>
      <c r="CN224">
        <f>IF(OR(AR224&lt;=0,Debts!$AC$15=0,$A224&gt;Debts!$M$15),0,MIN(AR224,MAX(0,ROUNDUP(IF(Debts!$X$15=0,(BP223+T224)/(Debts!$M$15-$A224+1),BP223*(Debts!$X$15/12)/(1-(1+Debts!$X$15/12)^(-(Debts!$M$15-$A224+1)))),2)-AF224)))</f>
        <v/>
      </c>
      <c r="CO224">
        <f>IF(OR(AS224&lt;=0,Debts!$AC$16=0,$A224&gt;Debts!$M$16),0,MIN(AS224,MAX(0,ROUNDUP(IF(Debts!$X$16=0,(BQ223+U224)/(Debts!$M$16-$A224+1),BQ223*(Debts!$X$16/12)/(1-(1+Debts!$X$16/12)^(-(Debts!$M$16-$A224+1)))),2)-AG224)))</f>
        <v/>
      </c>
      <c r="CP224">
        <f>IF(CD224&lt;=0,0,ROUND(MIN(CD224,MAX(0,$F224-SUMPRODUCT(($AT$3:$BE$3&lt;AT$3)*$CD224:$CO224))),2))</f>
        <v/>
      </c>
      <c r="CQ224">
        <f>IF(CE224&lt;=0,0,ROUND(MIN(CE224,MAX(0,$F224-SUMPRODUCT(($AT$3:$BE$3&lt;AU$3)*$CD224:$CO224))),2))</f>
        <v/>
      </c>
      <c r="CR224">
        <f>IF(CF224&lt;=0,0,ROUND(MIN(CF224,MAX(0,$F224-SUMPRODUCT(($AT$3:$BE$3&lt;AV$3)*$CD224:$CO224))),2))</f>
        <v/>
      </c>
      <c r="CS224">
        <f>IF(CG224&lt;=0,0,ROUND(MIN(CG224,MAX(0,$F224-SUMPRODUCT(($AT$3:$BE$3&lt;AW$3)*$CD224:$CO224))),2))</f>
        <v/>
      </c>
      <c r="CT224">
        <f>IF(CH224&lt;=0,0,ROUND(MIN(CH224,MAX(0,$F224-SUMPRODUCT(($AT$3:$BE$3&lt;AX$3)*$CD224:$CO224))),2))</f>
        <v/>
      </c>
      <c r="CU224">
        <f>IF(CI224&lt;=0,0,ROUND(MIN(CI224,MAX(0,$F224-SUMPRODUCT(($AT$3:$BE$3&lt;AY$3)*$CD224:$CO224))),2))</f>
        <v/>
      </c>
      <c r="CV224">
        <f>IF(CJ224&lt;=0,0,ROUND(MIN(CJ224,MAX(0,$F224-SUMPRODUCT(($AT$3:$BE$3&lt;AZ$3)*$CD224:$CO224))),2))</f>
        <v/>
      </c>
      <c r="CW224">
        <f>IF(CK224&lt;=0,0,ROUND(MIN(CK224,MAX(0,$F224-SUMPRODUCT(($AT$3:$BE$3&lt;BA$3)*$CD224:$CO224))),2))</f>
        <v/>
      </c>
      <c r="CX224">
        <f>IF(CL224&lt;=0,0,ROUND(MIN(CL224,MAX(0,$F224-SUMPRODUCT(($AT$3:$BE$3&lt;BB$3)*$CD224:$CO224))),2))</f>
        <v/>
      </c>
      <c r="CY224">
        <f>IF(CM224&lt;=0,0,ROUND(MIN(CM224,MAX(0,$F224-SUMPRODUCT(($AT$3:$BE$3&lt;BC$3)*$CD224:$CO224))),2))</f>
        <v/>
      </c>
      <c r="CZ224">
        <f>IF(CN224&lt;=0,0,ROUND(MIN(CN224,MAX(0,$F224-SUMPRODUCT(($AT$3:$BE$3&lt;BD$3)*$CD224:$CO224))),2))</f>
        <v/>
      </c>
      <c r="DA224">
        <f>IF(CO224&lt;=0,0,ROUND(MIN(CO224,MAX(0,$F224-SUMPRODUCT(($AT$3:$BE$3&lt;BE$3)*$CD224:$CO224))),2))</f>
        <v/>
      </c>
      <c r="DB224">
        <f>ROUND(AH224-CP224,2)</f>
        <v/>
      </c>
      <c r="DC224">
        <f>ROUND(AI224-CQ224,2)</f>
        <v/>
      </c>
      <c r="DD224">
        <f>ROUND(AJ224-CR224,2)</f>
        <v/>
      </c>
      <c r="DE224">
        <f>ROUND(AK224-CS224,2)</f>
        <v/>
      </c>
      <c r="DF224">
        <f>ROUND(AL224-CT224,2)</f>
        <v/>
      </c>
      <c r="DG224">
        <f>ROUND(AM224-CU224,2)</f>
        <v/>
      </c>
      <c r="DH224">
        <f>ROUND(AN224-CV224,2)</f>
        <v/>
      </c>
      <c r="DI224">
        <f>ROUND(AO224-CW224,2)</f>
        <v/>
      </c>
      <c r="DJ224">
        <f>ROUND(AP224-CX224,2)</f>
        <v/>
      </c>
      <c r="DK224">
        <f>ROUND(AQ224-CY224,2)</f>
        <v/>
      </c>
      <c r="DL224">
        <f>ROUND(AR224-CZ224,2)</f>
        <v/>
      </c>
      <c r="DM224">
        <f>ROUND(AS224-DA224,2)</f>
        <v/>
      </c>
      <c r="DN224">
        <f>MAX(0,ROUND($F224-SUM(CP224:DA224),2))</f>
        <v/>
      </c>
    </row>
    <row r="225">
      <c r="A225" t="n">
        <v>220</v>
      </c>
      <c r="B225" s="29">
        <f>Months!B225</f>
        <v/>
      </c>
      <c r="C225">
        <f>Months!C225</f>
        <v/>
      </c>
      <c r="D225">
        <f>Months!D225</f>
        <v/>
      </c>
      <c r="E225">
        <f>SUM(V225:AG225)</f>
        <v/>
      </c>
      <c r="F225">
        <f>MAX(0,ROUND(C225+D225-E225,2))</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f>IF(AH225&lt;=0,0,ROUND(CP225+MIN(DB225,MAX(0,$DN225-SUMPRODUCT((($BR225:$CC225&gt;BR225)+($BR225:$CC225=BR225)*($AT$2:$BE$2&lt;AT$2))*$DB225:$DM225))),2))</f>
        <v/>
      </c>
      <c r="AU225">
        <f>IF(AI225&lt;=0,0,ROUND(CQ225+MIN(DC225,MAX(0,$DN225-SUMPRODUCT((($BR225:$CC225&gt;BS225)+($BR225:$CC225=BS225)*($AT$2:$BE$2&lt;AU$2))*$DB225:$DM225))),2))</f>
        <v/>
      </c>
      <c r="AV225">
        <f>IF(AJ225&lt;=0,0,ROUND(CR225+MIN(DD225,MAX(0,$DN225-SUMPRODUCT((($BR225:$CC225&gt;BT225)+($BR225:$CC225=BT225)*($AT$2:$BE$2&lt;AV$2))*$DB225:$DM225))),2))</f>
        <v/>
      </c>
      <c r="AW225">
        <f>IF(AK225&lt;=0,0,ROUND(CS225+MIN(DE225,MAX(0,$DN225-SUMPRODUCT((($BR225:$CC225&gt;BU225)+($BR225:$CC225=BU225)*($AT$2:$BE$2&lt;AW$2))*$DB225:$DM225))),2))</f>
        <v/>
      </c>
      <c r="AX225">
        <f>IF(AL225&lt;=0,0,ROUND(CT225+MIN(DF225,MAX(0,$DN225-SUMPRODUCT((($BR225:$CC225&gt;BV225)+($BR225:$CC225=BV225)*($AT$2:$BE$2&lt;AX$2))*$DB225:$DM225))),2))</f>
        <v/>
      </c>
      <c r="AY225">
        <f>IF(AM225&lt;=0,0,ROUND(CU225+MIN(DG225,MAX(0,$DN225-SUMPRODUCT((($BR225:$CC225&gt;BW225)+($BR225:$CC225=BW225)*($AT$2:$BE$2&lt;AY$2))*$DB225:$DM225))),2))</f>
        <v/>
      </c>
      <c r="AZ225">
        <f>IF(AN225&lt;=0,0,ROUND(CV225+MIN(DH225,MAX(0,$DN225-SUMPRODUCT((($BR225:$CC225&gt;BX225)+($BR225:$CC225=BX225)*($AT$2:$BE$2&lt;AZ$2))*$DB225:$DM225))),2))</f>
        <v/>
      </c>
      <c r="BA225">
        <f>IF(AO225&lt;=0,0,ROUND(CW225+MIN(DI225,MAX(0,$DN225-SUMPRODUCT((($BR225:$CC225&gt;BY225)+($BR225:$CC225=BY225)*($AT$2:$BE$2&lt;BA$2))*$DB225:$DM225))),2))</f>
        <v/>
      </c>
      <c r="BB225">
        <f>IF(AP225&lt;=0,0,ROUND(CX225+MIN(DJ225,MAX(0,$DN225-SUMPRODUCT((($BR225:$CC225&gt;BZ225)+($BR225:$CC225=BZ225)*($AT$2:$BE$2&lt;BB$2))*$DB225:$DM225))),2))</f>
        <v/>
      </c>
      <c r="BC225">
        <f>IF(AQ225&lt;=0,0,ROUND(CY225+MIN(DK225,MAX(0,$DN225-SUMPRODUCT((($BR225:$CC225&gt;CA225)+($BR225:$CC225=CA225)*($AT$2:$BE$2&lt;BC$2))*$DB225:$DM225))),2))</f>
        <v/>
      </c>
      <c r="BD225">
        <f>IF(AR225&lt;=0,0,ROUND(CZ225+MIN(DL225,MAX(0,$DN225-SUMPRODUCT((($BR225:$CC225&gt;CB225)+($BR225:$CC225=CB225)*($AT$2:$BE$2&lt;BD$2))*$DB225:$DM225))),2))</f>
        <v/>
      </c>
      <c r="BE225">
        <f>IF(AS225&lt;=0,0,ROUND(DA225+MIN(DM225,MAX(0,$DN225-SUMPRODUCT((($BR225:$CC225&gt;CC225)+($BR225:$CC225=CC225)*($AT$2:$BE$2&lt;BE$2))*$DB225:$DM225))),2))</f>
        <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c r="BR225">
        <f>ROUND(IF($A225&lt;=Debts!$M$5,Debts!$X$5,Debts!$Y$5)*100000,0)*1000000+ROUND(Debts!$Y$5*100000,0)</f>
        <v/>
      </c>
      <c r="BS225">
        <f>ROUND(IF($A225&lt;=Debts!$M$6,Debts!$X$6,Debts!$Y$6)*100000,0)*1000000+ROUND(Debts!$Y$6*100000,0)</f>
        <v/>
      </c>
      <c r="BT225">
        <f>ROUND(IF($A225&lt;=Debts!$M$7,Debts!$X$7,Debts!$Y$7)*100000,0)*1000000+ROUND(Debts!$Y$7*100000,0)</f>
        <v/>
      </c>
      <c r="BU225">
        <f>ROUND(IF($A225&lt;=Debts!$M$8,Debts!$X$8,Debts!$Y$8)*100000,0)*1000000+ROUND(Debts!$Y$8*100000,0)</f>
        <v/>
      </c>
      <c r="BV225">
        <f>ROUND(IF($A225&lt;=Debts!$M$9,Debts!$X$9,Debts!$Y$9)*100000,0)*1000000+ROUND(Debts!$Y$9*100000,0)</f>
        <v/>
      </c>
      <c r="BW225">
        <f>ROUND(IF($A225&lt;=Debts!$M$10,Debts!$X$10,Debts!$Y$10)*100000,0)*1000000+ROUND(Debts!$Y$10*100000,0)</f>
        <v/>
      </c>
      <c r="BX225">
        <f>ROUND(IF($A225&lt;=Debts!$M$11,Debts!$X$11,Debts!$Y$11)*100000,0)*1000000+ROUND(Debts!$Y$11*100000,0)</f>
        <v/>
      </c>
      <c r="BY225">
        <f>ROUND(IF($A225&lt;=Debts!$M$12,Debts!$X$12,Debts!$Y$12)*100000,0)*1000000+ROUND(Debts!$Y$12*100000,0)</f>
        <v/>
      </c>
      <c r="BZ225">
        <f>ROUND(IF($A225&lt;=Debts!$M$13,Debts!$X$13,Debts!$Y$13)*100000,0)*1000000+ROUND(Debts!$Y$13*100000,0)</f>
        <v/>
      </c>
      <c r="CA225">
        <f>ROUND(IF($A225&lt;=Debts!$M$14,Debts!$X$14,Debts!$Y$14)*100000,0)*1000000+ROUND(Debts!$Y$14*100000,0)</f>
        <v/>
      </c>
      <c r="CB225">
        <f>ROUND(IF($A225&lt;=Debts!$M$15,Debts!$X$15,Debts!$Y$15)*100000,0)*1000000+ROUND(Debts!$Y$15*100000,0)</f>
        <v/>
      </c>
      <c r="CC225">
        <f>ROUND(IF($A225&lt;=Debts!$M$16,Debts!$X$16,Debts!$Y$16)*100000,0)*1000000+ROUND(Debts!$Y$16*100000,0)</f>
        <v/>
      </c>
      <c r="CD225">
        <f>IF(OR(AH225&lt;=0,Debts!$AC$5=0,$A225&gt;Debts!$M$5),0,MIN(AH225,MAX(0,ROUNDUP(IF(Debts!$X$5=0,(BF224+J225)/(Debts!$M$5-$A225+1),BF224*(Debts!$X$5/12)/(1-(1+Debts!$X$5/12)^(-(Debts!$M$5-$A225+1)))),2)-V225)))</f>
        <v/>
      </c>
      <c r="CE225">
        <f>IF(OR(AI225&lt;=0,Debts!$AC$6=0,$A225&gt;Debts!$M$6),0,MIN(AI225,MAX(0,ROUNDUP(IF(Debts!$X$6=0,(BG224+K225)/(Debts!$M$6-$A225+1),BG224*(Debts!$X$6/12)/(1-(1+Debts!$X$6/12)^(-(Debts!$M$6-$A225+1)))),2)-W225)))</f>
        <v/>
      </c>
      <c r="CF225">
        <f>IF(OR(AJ225&lt;=0,Debts!$AC$7=0,$A225&gt;Debts!$M$7),0,MIN(AJ225,MAX(0,ROUNDUP(IF(Debts!$X$7=0,(BH224+L225)/(Debts!$M$7-$A225+1),BH224*(Debts!$X$7/12)/(1-(1+Debts!$X$7/12)^(-(Debts!$M$7-$A225+1)))),2)-X225)))</f>
        <v/>
      </c>
      <c r="CG225">
        <f>IF(OR(AK225&lt;=0,Debts!$AC$8=0,$A225&gt;Debts!$M$8),0,MIN(AK225,MAX(0,ROUNDUP(IF(Debts!$X$8=0,(BI224+M225)/(Debts!$M$8-$A225+1),BI224*(Debts!$X$8/12)/(1-(1+Debts!$X$8/12)^(-(Debts!$M$8-$A225+1)))),2)-Y225)))</f>
        <v/>
      </c>
      <c r="CH225">
        <f>IF(OR(AL225&lt;=0,Debts!$AC$9=0,$A225&gt;Debts!$M$9),0,MIN(AL225,MAX(0,ROUNDUP(IF(Debts!$X$9=0,(BJ224+N225)/(Debts!$M$9-$A225+1),BJ224*(Debts!$X$9/12)/(1-(1+Debts!$X$9/12)^(-(Debts!$M$9-$A225+1)))),2)-Z225)))</f>
        <v/>
      </c>
      <c r="CI225">
        <f>IF(OR(AM225&lt;=0,Debts!$AC$10=0,$A225&gt;Debts!$M$10),0,MIN(AM225,MAX(0,ROUNDUP(IF(Debts!$X$10=0,(BK224+O225)/(Debts!$M$10-$A225+1),BK224*(Debts!$X$10/12)/(1-(1+Debts!$X$10/12)^(-(Debts!$M$10-$A225+1)))),2)-AA225)))</f>
        <v/>
      </c>
      <c r="CJ225">
        <f>IF(OR(AN225&lt;=0,Debts!$AC$11=0,$A225&gt;Debts!$M$11),0,MIN(AN225,MAX(0,ROUNDUP(IF(Debts!$X$11=0,(BL224+P225)/(Debts!$M$11-$A225+1),BL224*(Debts!$X$11/12)/(1-(1+Debts!$X$11/12)^(-(Debts!$M$11-$A225+1)))),2)-AB225)))</f>
        <v/>
      </c>
      <c r="CK225">
        <f>IF(OR(AO225&lt;=0,Debts!$AC$12=0,$A225&gt;Debts!$M$12),0,MIN(AO225,MAX(0,ROUNDUP(IF(Debts!$X$12=0,(BM224+Q225)/(Debts!$M$12-$A225+1),BM224*(Debts!$X$12/12)/(1-(1+Debts!$X$12/12)^(-(Debts!$M$12-$A225+1)))),2)-AC225)))</f>
        <v/>
      </c>
      <c r="CL225">
        <f>IF(OR(AP225&lt;=0,Debts!$AC$13=0,$A225&gt;Debts!$M$13),0,MIN(AP225,MAX(0,ROUNDUP(IF(Debts!$X$13=0,(BN224+R225)/(Debts!$M$13-$A225+1),BN224*(Debts!$X$13/12)/(1-(1+Debts!$X$13/12)^(-(Debts!$M$13-$A225+1)))),2)-AD225)))</f>
        <v/>
      </c>
      <c r="CM225">
        <f>IF(OR(AQ225&lt;=0,Debts!$AC$14=0,$A225&gt;Debts!$M$14),0,MIN(AQ225,MAX(0,ROUNDUP(IF(Debts!$X$14=0,(BO224+S225)/(Debts!$M$14-$A225+1),BO224*(Debts!$X$14/12)/(1-(1+Debts!$X$14/12)^(-(Debts!$M$14-$A225+1)))),2)-AE225)))</f>
        <v/>
      </c>
      <c r="CN225">
        <f>IF(OR(AR225&lt;=0,Debts!$AC$15=0,$A225&gt;Debts!$M$15),0,MIN(AR225,MAX(0,ROUNDUP(IF(Debts!$X$15=0,(BP224+T225)/(Debts!$M$15-$A225+1),BP224*(Debts!$X$15/12)/(1-(1+Debts!$X$15/12)^(-(Debts!$M$15-$A225+1)))),2)-AF225)))</f>
        <v/>
      </c>
      <c r="CO225">
        <f>IF(OR(AS225&lt;=0,Debts!$AC$16=0,$A225&gt;Debts!$M$16),0,MIN(AS225,MAX(0,ROUNDUP(IF(Debts!$X$16=0,(BQ224+U225)/(Debts!$M$16-$A225+1),BQ224*(Debts!$X$16/12)/(1-(1+Debts!$X$16/12)^(-(Debts!$M$16-$A225+1)))),2)-AG225)))</f>
        <v/>
      </c>
      <c r="CP225">
        <f>IF(CD225&lt;=0,0,ROUND(MIN(CD225,MAX(0,$F225-SUMPRODUCT(($AT$3:$BE$3&lt;AT$3)*$CD225:$CO225))),2))</f>
        <v/>
      </c>
      <c r="CQ225">
        <f>IF(CE225&lt;=0,0,ROUND(MIN(CE225,MAX(0,$F225-SUMPRODUCT(($AT$3:$BE$3&lt;AU$3)*$CD225:$CO225))),2))</f>
        <v/>
      </c>
      <c r="CR225">
        <f>IF(CF225&lt;=0,0,ROUND(MIN(CF225,MAX(0,$F225-SUMPRODUCT(($AT$3:$BE$3&lt;AV$3)*$CD225:$CO225))),2))</f>
        <v/>
      </c>
      <c r="CS225">
        <f>IF(CG225&lt;=0,0,ROUND(MIN(CG225,MAX(0,$F225-SUMPRODUCT(($AT$3:$BE$3&lt;AW$3)*$CD225:$CO225))),2))</f>
        <v/>
      </c>
      <c r="CT225">
        <f>IF(CH225&lt;=0,0,ROUND(MIN(CH225,MAX(0,$F225-SUMPRODUCT(($AT$3:$BE$3&lt;AX$3)*$CD225:$CO225))),2))</f>
        <v/>
      </c>
      <c r="CU225">
        <f>IF(CI225&lt;=0,0,ROUND(MIN(CI225,MAX(0,$F225-SUMPRODUCT(($AT$3:$BE$3&lt;AY$3)*$CD225:$CO225))),2))</f>
        <v/>
      </c>
      <c r="CV225">
        <f>IF(CJ225&lt;=0,0,ROUND(MIN(CJ225,MAX(0,$F225-SUMPRODUCT(($AT$3:$BE$3&lt;AZ$3)*$CD225:$CO225))),2))</f>
        <v/>
      </c>
      <c r="CW225">
        <f>IF(CK225&lt;=0,0,ROUND(MIN(CK225,MAX(0,$F225-SUMPRODUCT(($AT$3:$BE$3&lt;BA$3)*$CD225:$CO225))),2))</f>
        <v/>
      </c>
      <c r="CX225">
        <f>IF(CL225&lt;=0,0,ROUND(MIN(CL225,MAX(0,$F225-SUMPRODUCT(($AT$3:$BE$3&lt;BB$3)*$CD225:$CO225))),2))</f>
        <v/>
      </c>
      <c r="CY225">
        <f>IF(CM225&lt;=0,0,ROUND(MIN(CM225,MAX(0,$F225-SUMPRODUCT(($AT$3:$BE$3&lt;BC$3)*$CD225:$CO225))),2))</f>
        <v/>
      </c>
      <c r="CZ225">
        <f>IF(CN225&lt;=0,0,ROUND(MIN(CN225,MAX(0,$F225-SUMPRODUCT(($AT$3:$BE$3&lt;BD$3)*$CD225:$CO225))),2))</f>
        <v/>
      </c>
      <c r="DA225">
        <f>IF(CO225&lt;=0,0,ROUND(MIN(CO225,MAX(0,$F225-SUMPRODUCT(($AT$3:$BE$3&lt;BE$3)*$CD225:$CO225))),2))</f>
        <v/>
      </c>
      <c r="DB225">
        <f>ROUND(AH225-CP225,2)</f>
        <v/>
      </c>
      <c r="DC225">
        <f>ROUND(AI225-CQ225,2)</f>
        <v/>
      </c>
      <c r="DD225">
        <f>ROUND(AJ225-CR225,2)</f>
        <v/>
      </c>
      <c r="DE225">
        <f>ROUND(AK225-CS225,2)</f>
        <v/>
      </c>
      <c r="DF225">
        <f>ROUND(AL225-CT225,2)</f>
        <v/>
      </c>
      <c r="DG225">
        <f>ROUND(AM225-CU225,2)</f>
        <v/>
      </c>
      <c r="DH225">
        <f>ROUND(AN225-CV225,2)</f>
        <v/>
      </c>
      <c r="DI225">
        <f>ROUND(AO225-CW225,2)</f>
        <v/>
      </c>
      <c r="DJ225">
        <f>ROUND(AP225-CX225,2)</f>
        <v/>
      </c>
      <c r="DK225">
        <f>ROUND(AQ225-CY225,2)</f>
        <v/>
      </c>
      <c r="DL225">
        <f>ROUND(AR225-CZ225,2)</f>
        <v/>
      </c>
      <c r="DM225">
        <f>ROUND(AS225-DA225,2)</f>
        <v/>
      </c>
      <c r="DN225">
        <f>MAX(0,ROUND($F225-SUM(CP225:DA225),2))</f>
        <v/>
      </c>
    </row>
    <row r="226">
      <c r="A226" t="n">
        <v>221</v>
      </c>
      <c r="B226" s="29">
        <f>Months!B226</f>
        <v/>
      </c>
      <c r="C226">
        <f>Months!C226</f>
        <v/>
      </c>
      <c r="D226">
        <f>Months!D226</f>
        <v/>
      </c>
      <c r="E226">
        <f>SUM(V226:AG226)</f>
        <v/>
      </c>
      <c r="F226">
        <f>MAX(0,ROUND(C226+D226-E226,2))</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f>IF(AH226&lt;=0,0,ROUND(CP226+MIN(DB226,MAX(0,$DN226-SUMPRODUCT((($BR226:$CC226&gt;BR226)+($BR226:$CC226=BR226)*($AT$2:$BE$2&lt;AT$2))*$DB226:$DM226))),2))</f>
        <v/>
      </c>
      <c r="AU226">
        <f>IF(AI226&lt;=0,0,ROUND(CQ226+MIN(DC226,MAX(0,$DN226-SUMPRODUCT((($BR226:$CC226&gt;BS226)+($BR226:$CC226=BS226)*($AT$2:$BE$2&lt;AU$2))*$DB226:$DM226))),2))</f>
        <v/>
      </c>
      <c r="AV226">
        <f>IF(AJ226&lt;=0,0,ROUND(CR226+MIN(DD226,MAX(0,$DN226-SUMPRODUCT((($BR226:$CC226&gt;BT226)+($BR226:$CC226=BT226)*($AT$2:$BE$2&lt;AV$2))*$DB226:$DM226))),2))</f>
        <v/>
      </c>
      <c r="AW226">
        <f>IF(AK226&lt;=0,0,ROUND(CS226+MIN(DE226,MAX(0,$DN226-SUMPRODUCT((($BR226:$CC226&gt;BU226)+($BR226:$CC226=BU226)*($AT$2:$BE$2&lt;AW$2))*$DB226:$DM226))),2))</f>
        <v/>
      </c>
      <c r="AX226">
        <f>IF(AL226&lt;=0,0,ROUND(CT226+MIN(DF226,MAX(0,$DN226-SUMPRODUCT((($BR226:$CC226&gt;BV226)+($BR226:$CC226=BV226)*($AT$2:$BE$2&lt;AX$2))*$DB226:$DM226))),2))</f>
        <v/>
      </c>
      <c r="AY226">
        <f>IF(AM226&lt;=0,0,ROUND(CU226+MIN(DG226,MAX(0,$DN226-SUMPRODUCT((($BR226:$CC226&gt;BW226)+($BR226:$CC226=BW226)*($AT$2:$BE$2&lt;AY$2))*$DB226:$DM226))),2))</f>
        <v/>
      </c>
      <c r="AZ226">
        <f>IF(AN226&lt;=0,0,ROUND(CV226+MIN(DH226,MAX(0,$DN226-SUMPRODUCT((($BR226:$CC226&gt;BX226)+($BR226:$CC226=BX226)*($AT$2:$BE$2&lt;AZ$2))*$DB226:$DM226))),2))</f>
        <v/>
      </c>
      <c r="BA226">
        <f>IF(AO226&lt;=0,0,ROUND(CW226+MIN(DI226,MAX(0,$DN226-SUMPRODUCT((($BR226:$CC226&gt;BY226)+($BR226:$CC226=BY226)*($AT$2:$BE$2&lt;BA$2))*$DB226:$DM226))),2))</f>
        <v/>
      </c>
      <c r="BB226">
        <f>IF(AP226&lt;=0,0,ROUND(CX226+MIN(DJ226,MAX(0,$DN226-SUMPRODUCT((($BR226:$CC226&gt;BZ226)+($BR226:$CC226=BZ226)*($AT$2:$BE$2&lt;BB$2))*$DB226:$DM226))),2))</f>
        <v/>
      </c>
      <c r="BC226">
        <f>IF(AQ226&lt;=0,0,ROUND(CY226+MIN(DK226,MAX(0,$DN226-SUMPRODUCT((($BR226:$CC226&gt;CA226)+($BR226:$CC226=CA226)*($AT$2:$BE$2&lt;BC$2))*$DB226:$DM226))),2))</f>
        <v/>
      </c>
      <c r="BD226">
        <f>IF(AR226&lt;=0,0,ROUND(CZ226+MIN(DL226,MAX(0,$DN226-SUMPRODUCT((($BR226:$CC226&gt;CB226)+($BR226:$CC226=CB226)*($AT$2:$BE$2&lt;BD$2))*$DB226:$DM226))),2))</f>
        <v/>
      </c>
      <c r="BE226">
        <f>IF(AS226&lt;=0,0,ROUND(DA226+MIN(DM226,MAX(0,$DN226-SUMPRODUCT((($BR226:$CC226&gt;CC226)+($BR226:$CC226=CC226)*($AT$2:$BE$2&lt;BE$2))*$DB226:$DM226))),2))</f>
        <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c r="BR226">
        <f>ROUND(IF($A226&lt;=Debts!$M$5,Debts!$X$5,Debts!$Y$5)*100000,0)*1000000+ROUND(Debts!$Y$5*100000,0)</f>
        <v/>
      </c>
      <c r="BS226">
        <f>ROUND(IF($A226&lt;=Debts!$M$6,Debts!$X$6,Debts!$Y$6)*100000,0)*1000000+ROUND(Debts!$Y$6*100000,0)</f>
        <v/>
      </c>
      <c r="BT226">
        <f>ROUND(IF($A226&lt;=Debts!$M$7,Debts!$X$7,Debts!$Y$7)*100000,0)*1000000+ROUND(Debts!$Y$7*100000,0)</f>
        <v/>
      </c>
      <c r="BU226">
        <f>ROUND(IF($A226&lt;=Debts!$M$8,Debts!$X$8,Debts!$Y$8)*100000,0)*1000000+ROUND(Debts!$Y$8*100000,0)</f>
        <v/>
      </c>
      <c r="BV226">
        <f>ROUND(IF($A226&lt;=Debts!$M$9,Debts!$X$9,Debts!$Y$9)*100000,0)*1000000+ROUND(Debts!$Y$9*100000,0)</f>
        <v/>
      </c>
      <c r="BW226">
        <f>ROUND(IF($A226&lt;=Debts!$M$10,Debts!$X$10,Debts!$Y$10)*100000,0)*1000000+ROUND(Debts!$Y$10*100000,0)</f>
        <v/>
      </c>
      <c r="BX226">
        <f>ROUND(IF($A226&lt;=Debts!$M$11,Debts!$X$11,Debts!$Y$11)*100000,0)*1000000+ROUND(Debts!$Y$11*100000,0)</f>
        <v/>
      </c>
      <c r="BY226">
        <f>ROUND(IF($A226&lt;=Debts!$M$12,Debts!$X$12,Debts!$Y$12)*100000,0)*1000000+ROUND(Debts!$Y$12*100000,0)</f>
        <v/>
      </c>
      <c r="BZ226">
        <f>ROUND(IF($A226&lt;=Debts!$M$13,Debts!$X$13,Debts!$Y$13)*100000,0)*1000000+ROUND(Debts!$Y$13*100000,0)</f>
        <v/>
      </c>
      <c r="CA226">
        <f>ROUND(IF($A226&lt;=Debts!$M$14,Debts!$X$14,Debts!$Y$14)*100000,0)*1000000+ROUND(Debts!$Y$14*100000,0)</f>
        <v/>
      </c>
      <c r="CB226">
        <f>ROUND(IF($A226&lt;=Debts!$M$15,Debts!$X$15,Debts!$Y$15)*100000,0)*1000000+ROUND(Debts!$Y$15*100000,0)</f>
        <v/>
      </c>
      <c r="CC226">
        <f>ROUND(IF($A226&lt;=Debts!$M$16,Debts!$X$16,Debts!$Y$16)*100000,0)*1000000+ROUND(Debts!$Y$16*100000,0)</f>
        <v/>
      </c>
      <c r="CD226">
        <f>IF(OR(AH226&lt;=0,Debts!$AC$5=0,$A226&gt;Debts!$M$5),0,MIN(AH226,MAX(0,ROUNDUP(IF(Debts!$X$5=0,(BF225+J226)/(Debts!$M$5-$A226+1),BF225*(Debts!$X$5/12)/(1-(1+Debts!$X$5/12)^(-(Debts!$M$5-$A226+1)))),2)-V226)))</f>
        <v/>
      </c>
      <c r="CE226">
        <f>IF(OR(AI226&lt;=0,Debts!$AC$6=0,$A226&gt;Debts!$M$6),0,MIN(AI226,MAX(0,ROUNDUP(IF(Debts!$X$6=0,(BG225+K226)/(Debts!$M$6-$A226+1),BG225*(Debts!$X$6/12)/(1-(1+Debts!$X$6/12)^(-(Debts!$M$6-$A226+1)))),2)-W226)))</f>
        <v/>
      </c>
      <c r="CF226">
        <f>IF(OR(AJ226&lt;=0,Debts!$AC$7=0,$A226&gt;Debts!$M$7),0,MIN(AJ226,MAX(0,ROUNDUP(IF(Debts!$X$7=0,(BH225+L226)/(Debts!$M$7-$A226+1),BH225*(Debts!$X$7/12)/(1-(1+Debts!$X$7/12)^(-(Debts!$M$7-$A226+1)))),2)-X226)))</f>
        <v/>
      </c>
      <c r="CG226">
        <f>IF(OR(AK226&lt;=0,Debts!$AC$8=0,$A226&gt;Debts!$M$8),0,MIN(AK226,MAX(0,ROUNDUP(IF(Debts!$X$8=0,(BI225+M226)/(Debts!$M$8-$A226+1),BI225*(Debts!$X$8/12)/(1-(1+Debts!$X$8/12)^(-(Debts!$M$8-$A226+1)))),2)-Y226)))</f>
        <v/>
      </c>
      <c r="CH226">
        <f>IF(OR(AL226&lt;=0,Debts!$AC$9=0,$A226&gt;Debts!$M$9),0,MIN(AL226,MAX(0,ROUNDUP(IF(Debts!$X$9=0,(BJ225+N226)/(Debts!$M$9-$A226+1),BJ225*(Debts!$X$9/12)/(1-(1+Debts!$X$9/12)^(-(Debts!$M$9-$A226+1)))),2)-Z226)))</f>
        <v/>
      </c>
      <c r="CI226">
        <f>IF(OR(AM226&lt;=0,Debts!$AC$10=0,$A226&gt;Debts!$M$10),0,MIN(AM226,MAX(0,ROUNDUP(IF(Debts!$X$10=0,(BK225+O226)/(Debts!$M$10-$A226+1),BK225*(Debts!$X$10/12)/(1-(1+Debts!$X$10/12)^(-(Debts!$M$10-$A226+1)))),2)-AA226)))</f>
        <v/>
      </c>
      <c r="CJ226">
        <f>IF(OR(AN226&lt;=0,Debts!$AC$11=0,$A226&gt;Debts!$M$11),0,MIN(AN226,MAX(0,ROUNDUP(IF(Debts!$X$11=0,(BL225+P226)/(Debts!$M$11-$A226+1),BL225*(Debts!$X$11/12)/(1-(1+Debts!$X$11/12)^(-(Debts!$M$11-$A226+1)))),2)-AB226)))</f>
        <v/>
      </c>
      <c r="CK226">
        <f>IF(OR(AO226&lt;=0,Debts!$AC$12=0,$A226&gt;Debts!$M$12),0,MIN(AO226,MAX(0,ROUNDUP(IF(Debts!$X$12=0,(BM225+Q226)/(Debts!$M$12-$A226+1),BM225*(Debts!$X$12/12)/(1-(1+Debts!$X$12/12)^(-(Debts!$M$12-$A226+1)))),2)-AC226)))</f>
        <v/>
      </c>
      <c r="CL226">
        <f>IF(OR(AP226&lt;=0,Debts!$AC$13=0,$A226&gt;Debts!$M$13),0,MIN(AP226,MAX(0,ROUNDUP(IF(Debts!$X$13=0,(BN225+R226)/(Debts!$M$13-$A226+1),BN225*(Debts!$X$13/12)/(1-(1+Debts!$X$13/12)^(-(Debts!$M$13-$A226+1)))),2)-AD226)))</f>
        <v/>
      </c>
      <c r="CM226">
        <f>IF(OR(AQ226&lt;=0,Debts!$AC$14=0,$A226&gt;Debts!$M$14),0,MIN(AQ226,MAX(0,ROUNDUP(IF(Debts!$X$14=0,(BO225+S226)/(Debts!$M$14-$A226+1),BO225*(Debts!$X$14/12)/(1-(1+Debts!$X$14/12)^(-(Debts!$M$14-$A226+1)))),2)-AE226)))</f>
        <v/>
      </c>
      <c r="CN226">
        <f>IF(OR(AR226&lt;=0,Debts!$AC$15=0,$A226&gt;Debts!$M$15),0,MIN(AR226,MAX(0,ROUNDUP(IF(Debts!$X$15=0,(BP225+T226)/(Debts!$M$15-$A226+1),BP225*(Debts!$X$15/12)/(1-(1+Debts!$X$15/12)^(-(Debts!$M$15-$A226+1)))),2)-AF226)))</f>
        <v/>
      </c>
      <c r="CO226">
        <f>IF(OR(AS226&lt;=0,Debts!$AC$16=0,$A226&gt;Debts!$M$16),0,MIN(AS226,MAX(0,ROUNDUP(IF(Debts!$X$16=0,(BQ225+U226)/(Debts!$M$16-$A226+1),BQ225*(Debts!$X$16/12)/(1-(1+Debts!$X$16/12)^(-(Debts!$M$16-$A226+1)))),2)-AG226)))</f>
        <v/>
      </c>
      <c r="CP226">
        <f>IF(CD226&lt;=0,0,ROUND(MIN(CD226,MAX(0,$F226-SUMPRODUCT(($AT$3:$BE$3&lt;AT$3)*$CD226:$CO226))),2))</f>
        <v/>
      </c>
      <c r="CQ226">
        <f>IF(CE226&lt;=0,0,ROUND(MIN(CE226,MAX(0,$F226-SUMPRODUCT(($AT$3:$BE$3&lt;AU$3)*$CD226:$CO226))),2))</f>
        <v/>
      </c>
      <c r="CR226">
        <f>IF(CF226&lt;=0,0,ROUND(MIN(CF226,MAX(0,$F226-SUMPRODUCT(($AT$3:$BE$3&lt;AV$3)*$CD226:$CO226))),2))</f>
        <v/>
      </c>
      <c r="CS226">
        <f>IF(CG226&lt;=0,0,ROUND(MIN(CG226,MAX(0,$F226-SUMPRODUCT(($AT$3:$BE$3&lt;AW$3)*$CD226:$CO226))),2))</f>
        <v/>
      </c>
      <c r="CT226">
        <f>IF(CH226&lt;=0,0,ROUND(MIN(CH226,MAX(0,$F226-SUMPRODUCT(($AT$3:$BE$3&lt;AX$3)*$CD226:$CO226))),2))</f>
        <v/>
      </c>
      <c r="CU226">
        <f>IF(CI226&lt;=0,0,ROUND(MIN(CI226,MAX(0,$F226-SUMPRODUCT(($AT$3:$BE$3&lt;AY$3)*$CD226:$CO226))),2))</f>
        <v/>
      </c>
      <c r="CV226">
        <f>IF(CJ226&lt;=0,0,ROUND(MIN(CJ226,MAX(0,$F226-SUMPRODUCT(($AT$3:$BE$3&lt;AZ$3)*$CD226:$CO226))),2))</f>
        <v/>
      </c>
      <c r="CW226">
        <f>IF(CK226&lt;=0,0,ROUND(MIN(CK226,MAX(0,$F226-SUMPRODUCT(($AT$3:$BE$3&lt;BA$3)*$CD226:$CO226))),2))</f>
        <v/>
      </c>
      <c r="CX226">
        <f>IF(CL226&lt;=0,0,ROUND(MIN(CL226,MAX(0,$F226-SUMPRODUCT(($AT$3:$BE$3&lt;BB$3)*$CD226:$CO226))),2))</f>
        <v/>
      </c>
      <c r="CY226">
        <f>IF(CM226&lt;=0,0,ROUND(MIN(CM226,MAX(0,$F226-SUMPRODUCT(($AT$3:$BE$3&lt;BC$3)*$CD226:$CO226))),2))</f>
        <v/>
      </c>
      <c r="CZ226">
        <f>IF(CN226&lt;=0,0,ROUND(MIN(CN226,MAX(0,$F226-SUMPRODUCT(($AT$3:$BE$3&lt;BD$3)*$CD226:$CO226))),2))</f>
        <v/>
      </c>
      <c r="DA226">
        <f>IF(CO226&lt;=0,0,ROUND(MIN(CO226,MAX(0,$F226-SUMPRODUCT(($AT$3:$BE$3&lt;BE$3)*$CD226:$CO226))),2))</f>
        <v/>
      </c>
      <c r="DB226">
        <f>ROUND(AH226-CP226,2)</f>
        <v/>
      </c>
      <c r="DC226">
        <f>ROUND(AI226-CQ226,2)</f>
        <v/>
      </c>
      <c r="DD226">
        <f>ROUND(AJ226-CR226,2)</f>
        <v/>
      </c>
      <c r="DE226">
        <f>ROUND(AK226-CS226,2)</f>
        <v/>
      </c>
      <c r="DF226">
        <f>ROUND(AL226-CT226,2)</f>
        <v/>
      </c>
      <c r="DG226">
        <f>ROUND(AM226-CU226,2)</f>
        <v/>
      </c>
      <c r="DH226">
        <f>ROUND(AN226-CV226,2)</f>
        <v/>
      </c>
      <c r="DI226">
        <f>ROUND(AO226-CW226,2)</f>
        <v/>
      </c>
      <c r="DJ226">
        <f>ROUND(AP226-CX226,2)</f>
        <v/>
      </c>
      <c r="DK226">
        <f>ROUND(AQ226-CY226,2)</f>
        <v/>
      </c>
      <c r="DL226">
        <f>ROUND(AR226-CZ226,2)</f>
        <v/>
      </c>
      <c r="DM226">
        <f>ROUND(AS226-DA226,2)</f>
        <v/>
      </c>
      <c r="DN226">
        <f>MAX(0,ROUND($F226-SUM(CP226:DA226),2))</f>
        <v/>
      </c>
    </row>
    <row r="227">
      <c r="A227" t="n">
        <v>222</v>
      </c>
      <c r="B227" s="29">
        <f>Months!B227</f>
        <v/>
      </c>
      <c r="C227">
        <f>Months!C227</f>
        <v/>
      </c>
      <c r="D227">
        <f>Months!D227</f>
        <v/>
      </c>
      <c r="E227">
        <f>SUM(V227:AG227)</f>
        <v/>
      </c>
      <c r="F227">
        <f>MAX(0,ROUND(C227+D227-E227,2))</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f>IF(AH227&lt;=0,0,ROUND(CP227+MIN(DB227,MAX(0,$DN227-SUMPRODUCT((($BR227:$CC227&gt;BR227)+($BR227:$CC227=BR227)*($AT$2:$BE$2&lt;AT$2))*$DB227:$DM227))),2))</f>
        <v/>
      </c>
      <c r="AU227">
        <f>IF(AI227&lt;=0,0,ROUND(CQ227+MIN(DC227,MAX(0,$DN227-SUMPRODUCT((($BR227:$CC227&gt;BS227)+($BR227:$CC227=BS227)*($AT$2:$BE$2&lt;AU$2))*$DB227:$DM227))),2))</f>
        <v/>
      </c>
      <c r="AV227">
        <f>IF(AJ227&lt;=0,0,ROUND(CR227+MIN(DD227,MAX(0,$DN227-SUMPRODUCT((($BR227:$CC227&gt;BT227)+($BR227:$CC227=BT227)*($AT$2:$BE$2&lt;AV$2))*$DB227:$DM227))),2))</f>
        <v/>
      </c>
      <c r="AW227">
        <f>IF(AK227&lt;=0,0,ROUND(CS227+MIN(DE227,MAX(0,$DN227-SUMPRODUCT((($BR227:$CC227&gt;BU227)+($BR227:$CC227=BU227)*($AT$2:$BE$2&lt;AW$2))*$DB227:$DM227))),2))</f>
        <v/>
      </c>
      <c r="AX227">
        <f>IF(AL227&lt;=0,0,ROUND(CT227+MIN(DF227,MAX(0,$DN227-SUMPRODUCT((($BR227:$CC227&gt;BV227)+($BR227:$CC227=BV227)*($AT$2:$BE$2&lt;AX$2))*$DB227:$DM227))),2))</f>
        <v/>
      </c>
      <c r="AY227">
        <f>IF(AM227&lt;=0,0,ROUND(CU227+MIN(DG227,MAX(0,$DN227-SUMPRODUCT((($BR227:$CC227&gt;BW227)+($BR227:$CC227=BW227)*($AT$2:$BE$2&lt;AY$2))*$DB227:$DM227))),2))</f>
        <v/>
      </c>
      <c r="AZ227">
        <f>IF(AN227&lt;=0,0,ROUND(CV227+MIN(DH227,MAX(0,$DN227-SUMPRODUCT((($BR227:$CC227&gt;BX227)+($BR227:$CC227=BX227)*($AT$2:$BE$2&lt;AZ$2))*$DB227:$DM227))),2))</f>
        <v/>
      </c>
      <c r="BA227">
        <f>IF(AO227&lt;=0,0,ROUND(CW227+MIN(DI227,MAX(0,$DN227-SUMPRODUCT((($BR227:$CC227&gt;BY227)+($BR227:$CC227=BY227)*($AT$2:$BE$2&lt;BA$2))*$DB227:$DM227))),2))</f>
        <v/>
      </c>
      <c r="BB227">
        <f>IF(AP227&lt;=0,0,ROUND(CX227+MIN(DJ227,MAX(0,$DN227-SUMPRODUCT((($BR227:$CC227&gt;BZ227)+($BR227:$CC227=BZ227)*($AT$2:$BE$2&lt;BB$2))*$DB227:$DM227))),2))</f>
        <v/>
      </c>
      <c r="BC227">
        <f>IF(AQ227&lt;=0,0,ROUND(CY227+MIN(DK227,MAX(0,$DN227-SUMPRODUCT((($BR227:$CC227&gt;CA227)+($BR227:$CC227=CA227)*($AT$2:$BE$2&lt;BC$2))*$DB227:$DM227))),2))</f>
        <v/>
      </c>
      <c r="BD227">
        <f>IF(AR227&lt;=0,0,ROUND(CZ227+MIN(DL227,MAX(0,$DN227-SUMPRODUCT((($BR227:$CC227&gt;CB227)+($BR227:$CC227=CB227)*($AT$2:$BE$2&lt;BD$2))*$DB227:$DM227))),2))</f>
        <v/>
      </c>
      <c r="BE227">
        <f>IF(AS227&lt;=0,0,ROUND(DA227+MIN(DM227,MAX(0,$DN227-SUMPRODUCT((($BR227:$CC227&gt;CC227)+($BR227:$CC227=CC227)*($AT$2:$BE$2&lt;BE$2))*$DB227:$DM227))),2))</f>
        <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c r="BR227">
        <f>ROUND(IF($A227&lt;=Debts!$M$5,Debts!$X$5,Debts!$Y$5)*100000,0)*1000000+ROUND(Debts!$Y$5*100000,0)</f>
        <v/>
      </c>
      <c r="BS227">
        <f>ROUND(IF($A227&lt;=Debts!$M$6,Debts!$X$6,Debts!$Y$6)*100000,0)*1000000+ROUND(Debts!$Y$6*100000,0)</f>
        <v/>
      </c>
      <c r="BT227">
        <f>ROUND(IF($A227&lt;=Debts!$M$7,Debts!$X$7,Debts!$Y$7)*100000,0)*1000000+ROUND(Debts!$Y$7*100000,0)</f>
        <v/>
      </c>
      <c r="BU227">
        <f>ROUND(IF($A227&lt;=Debts!$M$8,Debts!$X$8,Debts!$Y$8)*100000,0)*1000000+ROUND(Debts!$Y$8*100000,0)</f>
        <v/>
      </c>
      <c r="BV227">
        <f>ROUND(IF($A227&lt;=Debts!$M$9,Debts!$X$9,Debts!$Y$9)*100000,0)*1000000+ROUND(Debts!$Y$9*100000,0)</f>
        <v/>
      </c>
      <c r="BW227">
        <f>ROUND(IF($A227&lt;=Debts!$M$10,Debts!$X$10,Debts!$Y$10)*100000,0)*1000000+ROUND(Debts!$Y$10*100000,0)</f>
        <v/>
      </c>
      <c r="BX227">
        <f>ROUND(IF($A227&lt;=Debts!$M$11,Debts!$X$11,Debts!$Y$11)*100000,0)*1000000+ROUND(Debts!$Y$11*100000,0)</f>
        <v/>
      </c>
      <c r="BY227">
        <f>ROUND(IF($A227&lt;=Debts!$M$12,Debts!$X$12,Debts!$Y$12)*100000,0)*1000000+ROUND(Debts!$Y$12*100000,0)</f>
        <v/>
      </c>
      <c r="BZ227">
        <f>ROUND(IF($A227&lt;=Debts!$M$13,Debts!$X$13,Debts!$Y$13)*100000,0)*1000000+ROUND(Debts!$Y$13*100000,0)</f>
        <v/>
      </c>
      <c r="CA227">
        <f>ROUND(IF($A227&lt;=Debts!$M$14,Debts!$X$14,Debts!$Y$14)*100000,0)*1000000+ROUND(Debts!$Y$14*100000,0)</f>
        <v/>
      </c>
      <c r="CB227">
        <f>ROUND(IF($A227&lt;=Debts!$M$15,Debts!$X$15,Debts!$Y$15)*100000,0)*1000000+ROUND(Debts!$Y$15*100000,0)</f>
        <v/>
      </c>
      <c r="CC227">
        <f>ROUND(IF($A227&lt;=Debts!$M$16,Debts!$X$16,Debts!$Y$16)*100000,0)*1000000+ROUND(Debts!$Y$16*100000,0)</f>
        <v/>
      </c>
      <c r="CD227">
        <f>IF(OR(AH227&lt;=0,Debts!$AC$5=0,$A227&gt;Debts!$M$5),0,MIN(AH227,MAX(0,ROUNDUP(IF(Debts!$X$5=0,(BF226+J227)/(Debts!$M$5-$A227+1),BF226*(Debts!$X$5/12)/(1-(1+Debts!$X$5/12)^(-(Debts!$M$5-$A227+1)))),2)-V227)))</f>
        <v/>
      </c>
      <c r="CE227">
        <f>IF(OR(AI227&lt;=0,Debts!$AC$6=0,$A227&gt;Debts!$M$6),0,MIN(AI227,MAX(0,ROUNDUP(IF(Debts!$X$6=0,(BG226+K227)/(Debts!$M$6-$A227+1),BG226*(Debts!$X$6/12)/(1-(1+Debts!$X$6/12)^(-(Debts!$M$6-$A227+1)))),2)-W227)))</f>
        <v/>
      </c>
      <c r="CF227">
        <f>IF(OR(AJ227&lt;=0,Debts!$AC$7=0,$A227&gt;Debts!$M$7),0,MIN(AJ227,MAX(0,ROUNDUP(IF(Debts!$X$7=0,(BH226+L227)/(Debts!$M$7-$A227+1),BH226*(Debts!$X$7/12)/(1-(1+Debts!$X$7/12)^(-(Debts!$M$7-$A227+1)))),2)-X227)))</f>
        <v/>
      </c>
      <c r="CG227">
        <f>IF(OR(AK227&lt;=0,Debts!$AC$8=0,$A227&gt;Debts!$M$8),0,MIN(AK227,MAX(0,ROUNDUP(IF(Debts!$X$8=0,(BI226+M227)/(Debts!$M$8-$A227+1),BI226*(Debts!$X$8/12)/(1-(1+Debts!$X$8/12)^(-(Debts!$M$8-$A227+1)))),2)-Y227)))</f>
        <v/>
      </c>
      <c r="CH227">
        <f>IF(OR(AL227&lt;=0,Debts!$AC$9=0,$A227&gt;Debts!$M$9),0,MIN(AL227,MAX(0,ROUNDUP(IF(Debts!$X$9=0,(BJ226+N227)/(Debts!$M$9-$A227+1),BJ226*(Debts!$X$9/12)/(1-(1+Debts!$X$9/12)^(-(Debts!$M$9-$A227+1)))),2)-Z227)))</f>
        <v/>
      </c>
      <c r="CI227">
        <f>IF(OR(AM227&lt;=0,Debts!$AC$10=0,$A227&gt;Debts!$M$10),0,MIN(AM227,MAX(0,ROUNDUP(IF(Debts!$X$10=0,(BK226+O227)/(Debts!$M$10-$A227+1),BK226*(Debts!$X$10/12)/(1-(1+Debts!$X$10/12)^(-(Debts!$M$10-$A227+1)))),2)-AA227)))</f>
        <v/>
      </c>
      <c r="CJ227">
        <f>IF(OR(AN227&lt;=0,Debts!$AC$11=0,$A227&gt;Debts!$M$11),0,MIN(AN227,MAX(0,ROUNDUP(IF(Debts!$X$11=0,(BL226+P227)/(Debts!$M$11-$A227+1),BL226*(Debts!$X$11/12)/(1-(1+Debts!$X$11/12)^(-(Debts!$M$11-$A227+1)))),2)-AB227)))</f>
        <v/>
      </c>
      <c r="CK227">
        <f>IF(OR(AO227&lt;=0,Debts!$AC$12=0,$A227&gt;Debts!$M$12),0,MIN(AO227,MAX(0,ROUNDUP(IF(Debts!$X$12=0,(BM226+Q227)/(Debts!$M$12-$A227+1),BM226*(Debts!$X$12/12)/(1-(1+Debts!$X$12/12)^(-(Debts!$M$12-$A227+1)))),2)-AC227)))</f>
        <v/>
      </c>
      <c r="CL227">
        <f>IF(OR(AP227&lt;=0,Debts!$AC$13=0,$A227&gt;Debts!$M$13),0,MIN(AP227,MAX(0,ROUNDUP(IF(Debts!$X$13=0,(BN226+R227)/(Debts!$M$13-$A227+1),BN226*(Debts!$X$13/12)/(1-(1+Debts!$X$13/12)^(-(Debts!$M$13-$A227+1)))),2)-AD227)))</f>
        <v/>
      </c>
      <c r="CM227">
        <f>IF(OR(AQ227&lt;=0,Debts!$AC$14=0,$A227&gt;Debts!$M$14),0,MIN(AQ227,MAX(0,ROUNDUP(IF(Debts!$X$14=0,(BO226+S227)/(Debts!$M$14-$A227+1),BO226*(Debts!$X$14/12)/(1-(1+Debts!$X$14/12)^(-(Debts!$M$14-$A227+1)))),2)-AE227)))</f>
        <v/>
      </c>
      <c r="CN227">
        <f>IF(OR(AR227&lt;=0,Debts!$AC$15=0,$A227&gt;Debts!$M$15),0,MIN(AR227,MAX(0,ROUNDUP(IF(Debts!$X$15=0,(BP226+T227)/(Debts!$M$15-$A227+1),BP226*(Debts!$X$15/12)/(1-(1+Debts!$X$15/12)^(-(Debts!$M$15-$A227+1)))),2)-AF227)))</f>
        <v/>
      </c>
      <c r="CO227">
        <f>IF(OR(AS227&lt;=0,Debts!$AC$16=0,$A227&gt;Debts!$M$16),0,MIN(AS227,MAX(0,ROUNDUP(IF(Debts!$X$16=0,(BQ226+U227)/(Debts!$M$16-$A227+1),BQ226*(Debts!$X$16/12)/(1-(1+Debts!$X$16/12)^(-(Debts!$M$16-$A227+1)))),2)-AG227)))</f>
        <v/>
      </c>
      <c r="CP227">
        <f>IF(CD227&lt;=0,0,ROUND(MIN(CD227,MAX(0,$F227-SUMPRODUCT(($AT$3:$BE$3&lt;AT$3)*$CD227:$CO227))),2))</f>
        <v/>
      </c>
      <c r="CQ227">
        <f>IF(CE227&lt;=0,0,ROUND(MIN(CE227,MAX(0,$F227-SUMPRODUCT(($AT$3:$BE$3&lt;AU$3)*$CD227:$CO227))),2))</f>
        <v/>
      </c>
      <c r="CR227">
        <f>IF(CF227&lt;=0,0,ROUND(MIN(CF227,MAX(0,$F227-SUMPRODUCT(($AT$3:$BE$3&lt;AV$3)*$CD227:$CO227))),2))</f>
        <v/>
      </c>
      <c r="CS227">
        <f>IF(CG227&lt;=0,0,ROUND(MIN(CG227,MAX(0,$F227-SUMPRODUCT(($AT$3:$BE$3&lt;AW$3)*$CD227:$CO227))),2))</f>
        <v/>
      </c>
      <c r="CT227">
        <f>IF(CH227&lt;=0,0,ROUND(MIN(CH227,MAX(0,$F227-SUMPRODUCT(($AT$3:$BE$3&lt;AX$3)*$CD227:$CO227))),2))</f>
        <v/>
      </c>
      <c r="CU227">
        <f>IF(CI227&lt;=0,0,ROUND(MIN(CI227,MAX(0,$F227-SUMPRODUCT(($AT$3:$BE$3&lt;AY$3)*$CD227:$CO227))),2))</f>
        <v/>
      </c>
      <c r="CV227">
        <f>IF(CJ227&lt;=0,0,ROUND(MIN(CJ227,MAX(0,$F227-SUMPRODUCT(($AT$3:$BE$3&lt;AZ$3)*$CD227:$CO227))),2))</f>
        <v/>
      </c>
      <c r="CW227">
        <f>IF(CK227&lt;=0,0,ROUND(MIN(CK227,MAX(0,$F227-SUMPRODUCT(($AT$3:$BE$3&lt;BA$3)*$CD227:$CO227))),2))</f>
        <v/>
      </c>
      <c r="CX227">
        <f>IF(CL227&lt;=0,0,ROUND(MIN(CL227,MAX(0,$F227-SUMPRODUCT(($AT$3:$BE$3&lt;BB$3)*$CD227:$CO227))),2))</f>
        <v/>
      </c>
      <c r="CY227">
        <f>IF(CM227&lt;=0,0,ROUND(MIN(CM227,MAX(0,$F227-SUMPRODUCT(($AT$3:$BE$3&lt;BC$3)*$CD227:$CO227))),2))</f>
        <v/>
      </c>
      <c r="CZ227">
        <f>IF(CN227&lt;=0,0,ROUND(MIN(CN227,MAX(0,$F227-SUMPRODUCT(($AT$3:$BE$3&lt;BD$3)*$CD227:$CO227))),2))</f>
        <v/>
      </c>
      <c r="DA227">
        <f>IF(CO227&lt;=0,0,ROUND(MIN(CO227,MAX(0,$F227-SUMPRODUCT(($AT$3:$BE$3&lt;BE$3)*$CD227:$CO227))),2))</f>
        <v/>
      </c>
      <c r="DB227">
        <f>ROUND(AH227-CP227,2)</f>
        <v/>
      </c>
      <c r="DC227">
        <f>ROUND(AI227-CQ227,2)</f>
        <v/>
      </c>
      <c r="DD227">
        <f>ROUND(AJ227-CR227,2)</f>
        <v/>
      </c>
      <c r="DE227">
        <f>ROUND(AK227-CS227,2)</f>
        <v/>
      </c>
      <c r="DF227">
        <f>ROUND(AL227-CT227,2)</f>
        <v/>
      </c>
      <c r="DG227">
        <f>ROUND(AM227-CU227,2)</f>
        <v/>
      </c>
      <c r="DH227">
        <f>ROUND(AN227-CV227,2)</f>
        <v/>
      </c>
      <c r="DI227">
        <f>ROUND(AO227-CW227,2)</f>
        <v/>
      </c>
      <c r="DJ227">
        <f>ROUND(AP227-CX227,2)</f>
        <v/>
      </c>
      <c r="DK227">
        <f>ROUND(AQ227-CY227,2)</f>
        <v/>
      </c>
      <c r="DL227">
        <f>ROUND(AR227-CZ227,2)</f>
        <v/>
      </c>
      <c r="DM227">
        <f>ROUND(AS227-DA227,2)</f>
        <v/>
      </c>
      <c r="DN227">
        <f>MAX(0,ROUND($F227-SUM(CP227:DA227),2))</f>
        <v/>
      </c>
    </row>
    <row r="228">
      <c r="A228" t="n">
        <v>223</v>
      </c>
      <c r="B228" s="29">
        <f>Months!B228</f>
        <v/>
      </c>
      <c r="C228">
        <f>Months!C228</f>
        <v/>
      </c>
      <c r="D228">
        <f>Months!D228</f>
        <v/>
      </c>
      <c r="E228">
        <f>SUM(V228:AG228)</f>
        <v/>
      </c>
      <c r="F228">
        <f>MAX(0,ROUND(C228+D228-E228,2))</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f>IF(AH228&lt;=0,0,ROUND(CP228+MIN(DB228,MAX(0,$DN228-SUMPRODUCT((($BR228:$CC228&gt;BR228)+($BR228:$CC228=BR228)*($AT$2:$BE$2&lt;AT$2))*$DB228:$DM228))),2))</f>
        <v/>
      </c>
      <c r="AU228">
        <f>IF(AI228&lt;=0,0,ROUND(CQ228+MIN(DC228,MAX(0,$DN228-SUMPRODUCT((($BR228:$CC228&gt;BS228)+($BR228:$CC228=BS228)*($AT$2:$BE$2&lt;AU$2))*$DB228:$DM228))),2))</f>
        <v/>
      </c>
      <c r="AV228">
        <f>IF(AJ228&lt;=0,0,ROUND(CR228+MIN(DD228,MAX(0,$DN228-SUMPRODUCT((($BR228:$CC228&gt;BT228)+($BR228:$CC228=BT228)*($AT$2:$BE$2&lt;AV$2))*$DB228:$DM228))),2))</f>
        <v/>
      </c>
      <c r="AW228">
        <f>IF(AK228&lt;=0,0,ROUND(CS228+MIN(DE228,MAX(0,$DN228-SUMPRODUCT((($BR228:$CC228&gt;BU228)+($BR228:$CC228=BU228)*($AT$2:$BE$2&lt;AW$2))*$DB228:$DM228))),2))</f>
        <v/>
      </c>
      <c r="AX228">
        <f>IF(AL228&lt;=0,0,ROUND(CT228+MIN(DF228,MAX(0,$DN228-SUMPRODUCT((($BR228:$CC228&gt;BV228)+($BR228:$CC228=BV228)*($AT$2:$BE$2&lt;AX$2))*$DB228:$DM228))),2))</f>
        <v/>
      </c>
      <c r="AY228">
        <f>IF(AM228&lt;=0,0,ROUND(CU228+MIN(DG228,MAX(0,$DN228-SUMPRODUCT((($BR228:$CC228&gt;BW228)+($BR228:$CC228=BW228)*($AT$2:$BE$2&lt;AY$2))*$DB228:$DM228))),2))</f>
        <v/>
      </c>
      <c r="AZ228">
        <f>IF(AN228&lt;=0,0,ROUND(CV228+MIN(DH228,MAX(0,$DN228-SUMPRODUCT((($BR228:$CC228&gt;BX228)+($BR228:$CC228=BX228)*($AT$2:$BE$2&lt;AZ$2))*$DB228:$DM228))),2))</f>
        <v/>
      </c>
      <c r="BA228">
        <f>IF(AO228&lt;=0,0,ROUND(CW228+MIN(DI228,MAX(0,$DN228-SUMPRODUCT((($BR228:$CC228&gt;BY228)+($BR228:$CC228=BY228)*($AT$2:$BE$2&lt;BA$2))*$DB228:$DM228))),2))</f>
        <v/>
      </c>
      <c r="BB228">
        <f>IF(AP228&lt;=0,0,ROUND(CX228+MIN(DJ228,MAX(0,$DN228-SUMPRODUCT((($BR228:$CC228&gt;BZ228)+($BR228:$CC228=BZ228)*($AT$2:$BE$2&lt;BB$2))*$DB228:$DM228))),2))</f>
        <v/>
      </c>
      <c r="BC228">
        <f>IF(AQ228&lt;=0,0,ROUND(CY228+MIN(DK228,MAX(0,$DN228-SUMPRODUCT((($BR228:$CC228&gt;CA228)+($BR228:$CC228=CA228)*($AT$2:$BE$2&lt;BC$2))*$DB228:$DM228))),2))</f>
        <v/>
      </c>
      <c r="BD228">
        <f>IF(AR228&lt;=0,0,ROUND(CZ228+MIN(DL228,MAX(0,$DN228-SUMPRODUCT((($BR228:$CC228&gt;CB228)+($BR228:$CC228=CB228)*($AT$2:$BE$2&lt;BD$2))*$DB228:$DM228))),2))</f>
        <v/>
      </c>
      <c r="BE228">
        <f>IF(AS228&lt;=0,0,ROUND(DA228+MIN(DM228,MAX(0,$DN228-SUMPRODUCT((($BR228:$CC228&gt;CC228)+($BR228:$CC228=CC228)*($AT$2:$BE$2&lt;BE$2))*$DB228:$DM228))),2))</f>
        <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c r="BR228">
        <f>ROUND(IF($A228&lt;=Debts!$M$5,Debts!$X$5,Debts!$Y$5)*100000,0)*1000000+ROUND(Debts!$Y$5*100000,0)</f>
        <v/>
      </c>
      <c r="BS228">
        <f>ROUND(IF($A228&lt;=Debts!$M$6,Debts!$X$6,Debts!$Y$6)*100000,0)*1000000+ROUND(Debts!$Y$6*100000,0)</f>
        <v/>
      </c>
      <c r="BT228">
        <f>ROUND(IF($A228&lt;=Debts!$M$7,Debts!$X$7,Debts!$Y$7)*100000,0)*1000000+ROUND(Debts!$Y$7*100000,0)</f>
        <v/>
      </c>
      <c r="BU228">
        <f>ROUND(IF($A228&lt;=Debts!$M$8,Debts!$X$8,Debts!$Y$8)*100000,0)*1000000+ROUND(Debts!$Y$8*100000,0)</f>
        <v/>
      </c>
      <c r="BV228">
        <f>ROUND(IF($A228&lt;=Debts!$M$9,Debts!$X$9,Debts!$Y$9)*100000,0)*1000000+ROUND(Debts!$Y$9*100000,0)</f>
        <v/>
      </c>
      <c r="BW228">
        <f>ROUND(IF($A228&lt;=Debts!$M$10,Debts!$X$10,Debts!$Y$10)*100000,0)*1000000+ROUND(Debts!$Y$10*100000,0)</f>
        <v/>
      </c>
      <c r="BX228">
        <f>ROUND(IF($A228&lt;=Debts!$M$11,Debts!$X$11,Debts!$Y$11)*100000,0)*1000000+ROUND(Debts!$Y$11*100000,0)</f>
        <v/>
      </c>
      <c r="BY228">
        <f>ROUND(IF($A228&lt;=Debts!$M$12,Debts!$X$12,Debts!$Y$12)*100000,0)*1000000+ROUND(Debts!$Y$12*100000,0)</f>
        <v/>
      </c>
      <c r="BZ228">
        <f>ROUND(IF($A228&lt;=Debts!$M$13,Debts!$X$13,Debts!$Y$13)*100000,0)*1000000+ROUND(Debts!$Y$13*100000,0)</f>
        <v/>
      </c>
      <c r="CA228">
        <f>ROUND(IF($A228&lt;=Debts!$M$14,Debts!$X$14,Debts!$Y$14)*100000,0)*1000000+ROUND(Debts!$Y$14*100000,0)</f>
        <v/>
      </c>
      <c r="CB228">
        <f>ROUND(IF($A228&lt;=Debts!$M$15,Debts!$X$15,Debts!$Y$15)*100000,0)*1000000+ROUND(Debts!$Y$15*100000,0)</f>
        <v/>
      </c>
      <c r="CC228">
        <f>ROUND(IF($A228&lt;=Debts!$M$16,Debts!$X$16,Debts!$Y$16)*100000,0)*1000000+ROUND(Debts!$Y$16*100000,0)</f>
        <v/>
      </c>
      <c r="CD228">
        <f>IF(OR(AH228&lt;=0,Debts!$AC$5=0,$A228&gt;Debts!$M$5),0,MIN(AH228,MAX(0,ROUNDUP(IF(Debts!$X$5=0,(BF227+J228)/(Debts!$M$5-$A228+1),BF227*(Debts!$X$5/12)/(1-(1+Debts!$X$5/12)^(-(Debts!$M$5-$A228+1)))),2)-V228)))</f>
        <v/>
      </c>
      <c r="CE228">
        <f>IF(OR(AI228&lt;=0,Debts!$AC$6=0,$A228&gt;Debts!$M$6),0,MIN(AI228,MAX(0,ROUNDUP(IF(Debts!$X$6=0,(BG227+K228)/(Debts!$M$6-$A228+1),BG227*(Debts!$X$6/12)/(1-(1+Debts!$X$6/12)^(-(Debts!$M$6-$A228+1)))),2)-W228)))</f>
        <v/>
      </c>
      <c r="CF228">
        <f>IF(OR(AJ228&lt;=0,Debts!$AC$7=0,$A228&gt;Debts!$M$7),0,MIN(AJ228,MAX(0,ROUNDUP(IF(Debts!$X$7=0,(BH227+L228)/(Debts!$M$7-$A228+1),BH227*(Debts!$X$7/12)/(1-(1+Debts!$X$7/12)^(-(Debts!$M$7-$A228+1)))),2)-X228)))</f>
        <v/>
      </c>
      <c r="CG228">
        <f>IF(OR(AK228&lt;=0,Debts!$AC$8=0,$A228&gt;Debts!$M$8),0,MIN(AK228,MAX(0,ROUNDUP(IF(Debts!$X$8=0,(BI227+M228)/(Debts!$M$8-$A228+1),BI227*(Debts!$X$8/12)/(1-(1+Debts!$X$8/12)^(-(Debts!$M$8-$A228+1)))),2)-Y228)))</f>
        <v/>
      </c>
      <c r="CH228">
        <f>IF(OR(AL228&lt;=0,Debts!$AC$9=0,$A228&gt;Debts!$M$9),0,MIN(AL228,MAX(0,ROUNDUP(IF(Debts!$X$9=0,(BJ227+N228)/(Debts!$M$9-$A228+1),BJ227*(Debts!$X$9/12)/(1-(1+Debts!$X$9/12)^(-(Debts!$M$9-$A228+1)))),2)-Z228)))</f>
        <v/>
      </c>
      <c r="CI228">
        <f>IF(OR(AM228&lt;=0,Debts!$AC$10=0,$A228&gt;Debts!$M$10),0,MIN(AM228,MAX(0,ROUNDUP(IF(Debts!$X$10=0,(BK227+O228)/(Debts!$M$10-$A228+1),BK227*(Debts!$X$10/12)/(1-(1+Debts!$X$10/12)^(-(Debts!$M$10-$A228+1)))),2)-AA228)))</f>
        <v/>
      </c>
      <c r="CJ228">
        <f>IF(OR(AN228&lt;=0,Debts!$AC$11=0,$A228&gt;Debts!$M$11),0,MIN(AN228,MAX(0,ROUNDUP(IF(Debts!$X$11=0,(BL227+P228)/(Debts!$M$11-$A228+1),BL227*(Debts!$X$11/12)/(1-(1+Debts!$X$11/12)^(-(Debts!$M$11-$A228+1)))),2)-AB228)))</f>
        <v/>
      </c>
      <c r="CK228">
        <f>IF(OR(AO228&lt;=0,Debts!$AC$12=0,$A228&gt;Debts!$M$12),0,MIN(AO228,MAX(0,ROUNDUP(IF(Debts!$X$12=0,(BM227+Q228)/(Debts!$M$12-$A228+1),BM227*(Debts!$X$12/12)/(1-(1+Debts!$X$12/12)^(-(Debts!$M$12-$A228+1)))),2)-AC228)))</f>
        <v/>
      </c>
      <c r="CL228">
        <f>IF(OR(AP228&lt;=0,Debts!$AC$13=0,$A228&gt;Debts!$M$13),0,MIN(AP228,MAX(0,ROUNDUP(IF(Debts!$X$13=0,(BN227+R228)/(Debts!$M$13-$A228+1),BN227*(Debts!$X$13/12)/(1-(1+Debts!$X$13/12)^(-(Debts!$M$13-$A228+1)))),2)-AD228)))</f>
        <v/>
      </c>
      <c r="CM228">
        <f>IF(OR(AQ228&lt;=0,Debts!$AC$14=0,$A228&gt;Debts!$M$14),0,MIN(AQ228,MAX(0,ROUNDUP(IF(Debts!$X$14=0,(BO227+S228)/(Debts!$M$14-$A228+1),BO227*(Debts!$X$14/12)/(1-(1+Debts!$X$14/12)^(-(Debts!$M$14-$A228+1)))),2)-AE228)))</f>
        <v/>
      </c>
      <c r="CN228">
        <f>IF(OR(AR228&lt;=0,Debts!$AC$15=0,$A228&gt;Debts!$M$15),0,MIN(AR228,MAX(0,ROUNDUP(IF(Debts!$X$15=0,(BP227+T228)/(Debts!$M$15-$A228+1),BP227*(Debts!$X$15/12)/(1-(1+Debts!$X$15/12)^(-(Debts!$M$15-$A228+1)))),2)-AF228)))</f>
        <v/>
      </c>
      <c r="CO228">
        <f>IF(OR(AS228&lt;=0,Debts!$AC$16=0,$A228&gt;Debts!$M$16),0,MIN(AS228,MAX(0,ROUNDUP(IF(Debts!$X$16=0,(BQ227+U228)/(Debts!$M$16-$A228+1),BQ227*(Debts!$X$16/12)/(1-(1+Debts!$X$16/12)^(-(Debts!$M$16-$A228+1)))),2)-AG228)))</f>
        <v/>
      </c>
      <c r="CP228">
        <f>IF(CD228&lt;=0,0,ROUND(MIN(CD228,MAX(0,$F228-SUMPRODUCT(($AT$3:$BE$3&lt;AT$3)*$CD228:$CO228))),2))</f>
        <v/>
      </c>
      <c r="CQ228">
        <f>IF(CE228&lt;=0,0,ROUND(MIN(CE228,MAX(0,$F228-SUMPRODUCT(($AT$3:$BE$3&lt;AU$3)*$CD228:$CO228))),2))</f>
        <v/>
      </c>
      <c r="CR228">
        <f>IF(CF228&lt;=0,0,ROUND(MIN(CF228,MAX(0,$F228-SUMPRODUCT(($AT$3:$BE$3&lt;AV$3)*$CD228:$CO228))),2))</f>
        <v/>
      </c>
      <c r="CS228">
        <f>IF(CG228&lt;=0,0,ROUND(MIN(CG228,MAX(0,$F228-SUMPRODUCT(($AT$3:$BE$3&lt;AW$3)*$CD228:$CO228))),2))</f>
        <v/>
      </c>
      <c r="CT228">
        <f>IF(CH228&lt;=0,0,ROUND(MIN(CH228,MAX(0,$F228-SUMPRODUCT(($AT$3:$BE$3&lt;AX$3)*$CD228:$CO228))),2))</f>
        <v/>
      </c>
      <c r="CU228">
        <f>IF(CI228&lt;=0,0,ROUND(MIN(CI228,MAX(0,$F228-SUMPRODUCT(($AT$3:$BE$3&lt;AY$3)*$CD228:$CO228))),2))</f>
        <v/>
      </c>
      <c r="CV228">
        <f>IF(CJ228&lt;=0,0,ROUND(MIN(CJ228,MAX(0,$F228-SUMPRODUCT(($AT$3:$BE$3&lt;AZ$3)*$CD228:$CO228))),2))</f>
        <v/>
      </c>
      <c r="CW228">
        <f>IF(CK228&lt;=0,0,ROUND(MIN(CK228,MAX(0,$F228-SUMPRODUCT(($AT$3:$BE$3&lt;BA$3)*$CD228:$CO228))),2))</f>
        <v/>
      </c>
      <c r="CX228">
        <f>IF(CL228&lt;=0,0,ROUND(MIN(CL228,MAX(0,$F228-SUMPRODUCT(($AT$3:$BE$3&lt;BB$3)*$CD228:$CO228))),2))</f>
        <v/>
      </c>
      <c r="CY228">
        <f>IF(CM228&lt;=0,0,ROUND(MIN(CM228,MAX(0,$F228-SUMPRODUCT(($AT$3:$BE$3&lt;BC$3)*$CD228:$CO228))),2))</f>
        <v/>
      </c>
      <c r="CZ228">
        <f>IF(CN228&lt;=0,0,ROUND(MIN(CN228,MAX(0,$F228-SUMPRODUCT(($AT$3:$BE$3&lt;BD$3)*$CD228:$CO228))),2))</f>
        <v/>
      </c>
      <c r="DA228">
        <f>IF(CO228&lt;=0,0,ROUND(MIN(CO228,MAX(0,$F228-SUMPRODUCT(($AT$3:$BE$3&lt;BE$3)*$CD228:$CO228))),2))</f>
        <v/>
      </c>
      <c r="DB228">
        <f>ROUND(AH228-CP228,2)</f>
        <v/>
      </c>
      <c r="DC228">
        <f>ROUND(AI228-CQ228,2)</f>
        <v/>
      </c>
      <c r="DD228">
        <f>ROUND(AJ228-CR228,2)</f>
        <v/>
      </c>
      <c r="DE228">
        <f>ROUND(AK228-CS228,2)</f>
        <v/>
      </c>
      <c r="DF228">
        <f>ROUND(AL228-CT228,2)</f>
        <v/>
      </c>
      <c r="DG228">
        <f>ROUND(AM228-CU228,2)</f>
        <v/>
      </c>
      <c r="DH228">
        <f>ROUND(AN228-CV228,2)</f>
        <v/>
      </c>
      <c r="DI228">
        <f>ROUND(AO228-CW228,2)</f>
        <v/>
      </c>
      <c r="DJ228">
        <f>ROUND(AP228-CX228,2)</f>
        <v/>
      </c>
      <c r="DK228">
        <f>ROUND(AQ228-CY228,2)</f>
        <v/>
      </c>
      <c r="DL228">
        <f>ROUND(AR228-CZ228,2)</f>
        <v/>
      </c>
      <c r="DM228">
        <f>ROUND(AS228-DA228,2)</f>
        <v/>
      </c>
      <c r="DN228">
        <f>MAX(0,ROUND($F228-SUM(CP228:DA228),2))</f>
        <v/>
      </c>
    </row>
    <row r="229">
      <c r="A229" t="n">
        <v>224</v>
      </c>
      <c r="B229" s="29">
        <f>Months!B229</f>
        <v/>
      </c>
      <c r="C229">
        <f>Months!C229</f>
        <v/>
      </c>
      <c r="D229">
        <f>Months!D229</f>
        <v/>
      </c>
      <c r="E229">
        <f>SUM(V229:AG229)</f>
        <v/>
      </c>
      <c r="F229">
        <f>MAX(0,ROUND(C229+D229-E229,2))</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f>IF(AH229&lt;=0,0,ROUND(CP229+MIN(DB229,MAX(0,$DN229-SUMPRODUCT((($BR229:$CC229&gt;BR229)+($BR229:$CC229=BR229)*($AT$2:$BE$2&lt;AT$2))*$DB229:$DM229))),2))</f>
        <v/>
      </c>
      <c r="AU229">
        <f>IF(AI229&lt;=0,0,ROUND(CQ229+MIN(DC229,MAX(0,$DN229-SUMPRODUCT((($BR229:$CC229&gt;BS229)+($BR229:$CC229=BS229)*($AT$2:$BE$2&lt;AU$2))*$DB229:$DM229))),2))</f>
        <v/>
      </c>
      <c r="AV229">
        <f>IF(AJ229&lt;=0,0,ROUND(CR229+MIN(DD229,MAX(0,$DN229-SUMPRODUCT((($BR229:$CC229&gt;BT229)+($BR229:$CC229=BT229)*($AT$2:$BE$2&lt;AV$2))*$DB229:$DM229))),2))</f>
        <v/>
      </c>
      <c r="AW229">
        <f>IF(AK229&lt;=0,0,ROUND(CS229+MIN(DE229,MAX(0,$DN229-SUMPRODUCT((($BR229:$CC229&gt;BU229)+($BR229:$CC229=BU229)*($AT$2:$BE$2&lt;AW$2))*$DB229:$DM229))),2))</f>
        <v/>
      </c>
      <c r="AX229">
        <f>IF(AL229&lt;=0,0,ROUND(CT229+MIN(DF229,MAX(0,$DN229-SUMPRODUCT((($BR229:$CC229&gt;BV229)+($BR229:$CC229=BV229)*($AT$2:$BE$2&lt;AX$2))*$DB229:$DM229))),2))</f>
        <v/>
      </c>
      <c r="AY229">
        <f>IF(AM229&lt;=0,0,ROUND(CU229+MIN(DG229,MAX(0,$DN229-SUMPRODUCT((($BR229:$CC229&gt;BW229)+($BR229:$CC229=BW229)*($AT$2:$BE$2&lt;AY$2))*$DB229:$DM229))),2))</f>
        <v/>
      </c>
      <c r="AZ229">
        <f>IF(AN229&lt;=0,0,ROUND(CV229+MIN(DH229,MAX(0,$DN229-SUMPRODUCT((($BR229:$CC229&gt;BX229)+($BR229:$CC229=BX229)*($AT$2:$BE$2&lt;AZ$2))*$DB229:$DM229))),2))</f>
        <v/>
      </c>
      <c r="BA229">
        <f>IF(AO229&lt;=0,0,ROUND(CW229+MIN(DI229,MAX(0,$DN229-SUMPRODUCT((($BR229:$CC229&gt;BY229)+($BR229:$CC229=BY229)*($AT$2:$BE$2&lt;BA$2))*$DB229:$DM229))),2))</f>
        <v/>
      </c>
      <c r="BB229">
        <f>IF(AP229&lt;=0,0,ROUND(CX229+MIN(DJ229,MAX(0,$DN229-SUMPRODUCT((($BR229:$CC229&gt;BZ229)+($BR229:$CC229=BZ229)*($AT$2:$BE$2&lt;BB$2))*$DB229:$DM229))),2))</f>
        <v/>
      </c>
      <c r="BC229">
        <f>IF(AQ229&lt;=0,0,ROUND(CY229+MIN(DK229,MAX(0,$DN229-SUMPRODUCT((($BR229:$CC229&gt;CA229)+($BR229:$CC229=CA229)*($AT$2:$BE$2&lt;BC$2))*$DB229:$DM229))),2))</f>
        <v/>
      </c>
      <c r="BD229">
        <f>IF(AR229&lt;=0,0,ROUND(CZ229+MIN(DL229,MAX(0,$DN229-SUMPRODUCT((($BR229:$CC229&gt;CB229)+($BR229:$CC229=CB229)*($AT$2:$BE$2&lt;BD$2))*$DB229:$DM229))),2))</f>
        <v/>
      </c>
      <c r="BE229">
        <f>IF(AS229&lt;=0,0,ROUND(DA229+MIN(DM229,MAX(0,$DN229-SUMPRODUCT((($BR229:$CC229&gt;CC229)+($BR229:$CC229=CC229)*($AT$2:$BE$2&lt;BE$2))*$DB229:$DM229))),2))</f>
        <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c r="BR229">
        <f>ROUND(IF($A229&lt;=Debts!$M$5,Debts!$X$5,Debts!$Y$5)*100000,0)*1000000+ROUND(Debts!$Y$5*100000,0)</f>
        <v/>
      </c>
      <c r="BS229">
        <f>ROUND(IF($A229&lt;=Debts!$M$6,Debts!$X$6,Debts!$Y$6)*100000,0)*1000000+ROUND(Debts!$Y$6*100000,0)</f>
        <v/>
      </c>
      <c r="BT229">
        <f>ROUND(IF($A229&lt;=Debts!$M$7,Debts!$X$7,Debts!$Y$7)*100000,0)*1000000+ROUND(Debts!$Y$7*100000,0)</f>
        <v/>
      </c>
      <c r="BU229">
        <f>ROUND(IF($A229&lt;=Debts!$M$8,Debts!$X$8,Debts!$Y$8)*100000,0)*1000000+ROUND(Debts!$Y$8*100000,0)</f>
        <v/>
      </c>
      <c r="BV229">
        <f>ROUND(IF($A229&lt;=Debts!$M$9,Debts!$X$9,Debts!$Y$9)*100000,0)*1000000+ROUND(Debts!$Y$9*100000,0)</f>
        <v/>
      </c>
      <c r="BW229">
        <f>ROUND(IF($A229&lt;=Debts!$M$10,Debts!$X$10,Debts!$Y$10)*100000,0)*1000000+ROUND(Debts!$Y$10*100000,0)</f>
        <v/>
      </c>
      <c r="BX229">
        <f>ROUND(IF($A229&lt;=Debts!$M$11,Debts!$X$11,Debts!$Y$11)*100000,0)*1000000+ROUND(Debts!$Y$11*100000,0)</f>
        <v/>
      </c>
      <c r="BY229">
        <f>ROUND(IF($A229&lt;=Debts!$M$12,Debts!$X$12,Debts!$Y$12)*100000,0)*1000000+ROUND(Debts!$Y$12*100000,0)</f>
        <v/>
      </c>
      <c r="BZ229">
        <f>ROUND(IF($A229&lt;=Debts!$M$13,Debts!$X$13,Debts!$Y$13)*100000,0)*1000000+ROUND(Debts!$Y$13*100000,0)</f>
        <v/>
      </c>
      <c r="CA229">
        <f>ROUND(IF($A229&lt;=Debts!$M$14,Debts!$X$14,Debts!$Y$14)*100000,0)*1000000+ROUND(Debts!$Y$14*100000,0)</f>
        <v/>
      </c>
      <c r="CB229">
        <f>ROUND(IF($A229&lt;=Debts!$M$15,Debts!$X$15,Debts!$Y$15)*100000,0)*1000000+ROUND(Debts!$Y$15*100000,0)</f>
        <v/>
      </c>
      <c r="CC229">
        <f>ROUND(IF($A229&lt;=Debts!$M$16,Debts!$X$16,Debts!$Y$16)*100000,0)*1000000+ROUND(Debts!$Y$16*100000,0)</f>
        <v/>
      </c>
      <c r="CD229">
        <f>IF(OR(AH229&lt;=0,Debts!$AC$5=0,$A229&gt;Debts!$M$5),0,MIN(AH229,MAX(0,ROUNDUP(IF(Debts!$X$5=0,(BF228+J229)/(Debts!$M$5-$A229+1),BF228*(Debts!$X$5/12)/(1-(1+Debts!$X$5/12)^(-(Debts!$M$5-$A229+1)))),2)-V229)))</f>
        <v/>
      </c>
      <c r="CE229">
        <f>IF(OR(AI229&lt;=0,Debts!$AC$6=0,$A229&gt;Debts!$M$6),0,MIN(AI229,MAX(0,ROUNDUP(IF(Debts!$X$6=0,(BG228+K229)/(Debts!$M$6-$A229+1),BG228*(Debts!$X$6/12)/(1-(1+Debts!$X$6/12)^(-(Debts!$M$6-$A229+1)))),2)-W229)))</f>
        <v/>
      </c>
      <c r="CF229">
        <f>IF(OR(AJ229&lt;=0,Debts!$AC$7=0,$A229&gt;Debts!$M$7),0,MIN(AJ229,MAX(0,ROUNDUP(IF(Debts!$X$7=0,(BH228+L229)/(Debts!$M$7-$A229+1),BH228*(Debts!$X$7/12)/(1-(1+Debts!$X$7/12)^(-(Debts!$M$7-$A229+1)))),2)-X229)))</f>
        <v/>
      </c>
      <c r="CG229">
        <f>IF(OR(AK229&lt;=0,Debts!$AC$8=0,$A229&gt;Debts!$M$8),0,MIN(AK229,MAX(0,ROUNDUP(IF(Debts!$X$8=0,(BI228+M229)/(Debts!$M$8-$A229+1),BI228*(Debts!$X$8/12)/(1-(1+Debts!$X$8/12)^(-(Debts!$M$8-$A229+1)))),2)-Y229)))</f>
        <v/>
      </c>
      <c r="CH229">
        <f>IF(OR(AL229&lt;=0,Debts!$AC$9=0,$A229&gt;Debts!$M$9),0,MIN(AL229,MAX(0,ROUNDUP(IF(Debts!$X$9=0,(BJ228+N229)/(Debts!$M$9-$A229+1),BJ228*(Debts!$X$9/12)/(1-(1+Debts!$X$9/12)^(-(Debts!$M$9-$A229+1)))),2)-Z229)))</f>
        <v/>
      </c>
      <c r="CI229">
        <f>IF(OR(AM229&lt;=0,Debts!$AC$10=0,$A229&gt;Debts!$M$10),0,MIN(AM229,MAX(0,ROUNDUP(IF(Debts!$X$10=0,(BK228+O229)/(Debts!$M$10-$A229+1),BK228*(Debts!$X$10/12)/(1-(1+Debts!$X$10/12)^(-(Debts!$M$10-$A229+1)))),2)-AA229)))</f>
        <v/>
      </c>
      <c r="CJ229">
        <f>IF(OR(AN229&lt;=0,Debts!$AC$11=0,$A229&gt;Debts!$M$11),0,MIN(AN229,MAX(0,ROUNDUP(IF(Debts!$X$11=0,(BL228+P229)/(Debts!$M$11-$A229+1),BL228*(Debts!$X$11/12)/(1-(1+Debts!$X$11/12)^(-(Debts!$M$11-$A229+1)))),2)-AB229)))</f>
        <v/>
      </c>
      <c r="CK229">
        <f>IF(OR(AO229&lt;=0,Debts!$AC$12=0,$A229&gt;Debts!$M$12),0,MIN(AO229,MAX(0,ROUNDUP(IF(Debts!$X$12=0,(BM228+Q229)/(Debts!$M$12-$A229+1),BM228*(Debts!$X$12/12)/(1-(1+Debts!$X$12/12)^(-(Debts!$M$12-$A229+1)))),2)-AC229)))</f>
        <v/>
      </c>
      <c r="CL229">
        <f>IF(OR(AP229&lt;=0,Debts!$AC$13=0,$A229&gt;Debts!$M$13),0,MIN(AP229,MAX(0,ROUNDUP(IF(Debts!$X$13=0,(BN228+R229)/(Debts!$M$13-$A229+1),BN228*(Debts!$X$13/12)/(1-(1+Debts!$X$13/12)^(-(Debts!$M$13-$A229+1)))),2)-AD229)))</f>
        <v/>
      </c>
      <c r="CM229">
        <f>IF(OR(AQ229&lt;=0,Debts!$AC$14=0,$A229&gt;Debts!$M$14),0,MIN(AQ229,MAX(0,ROUNDUP(IF(Debts!$X$14=0,(BO228+S229)/(Debts!$M$14-$A229+1),BO228*(Debts!$X$14/12)/(1-(1+Debts!$X$14/12)^(-(Debts!$M$14-$A229+1)))),2)-AE229)))</f>
        <v/>
      </c>
      <c r="CN229">
        <f>IF(OR(AR229&lt;=0,Debts!$AC$15=0,$A229&gt;Debts!$M$15),0,MIN(AR229,MAX(0,ROUNDUP(IF(Debts!$X$15=0,(BP228+T229)/(Debts!$M$15-$A229+1),BP228*(Debts!$X$15/12)/(1-(1+Debts!$X$15/12)^(-(Debts!$M$15-$A229+1)))),2)-AF229)))</f>
        <v/>
      </c>
      <c r="CO229">
        <f>IF(OR(AS229&lt;=0,Debts!$AC$16=0,$A229&gt;Debts!$M$16),0,MIN(AS229,MAX(0,ROUNDUP(IF(Debts!$X$16=0,(BQ228+U229)/(Debts!$M$16-$A229+1),BQ228*(Debts!$X$16/12)/(1-(1+Debts!$X$16/12)^(-(Debts!$M$16-$A229+1)))),2)-AG229)))</f>
        <v/>
      </c>
      <c r="CP229">
        <f>IF(CD229&lt;=0,0,ROUND(MIN(CD229,MAX(0,$F229-SUMPRODUCT(($AT$3:$BE$3&lt;AT$3)*$CD229:$CO229))),2))</f>
        <v/>
      </c>
      <c r="CQ229">
        <f>IF(CE229&lt;=0,0,ROUND(MIN(CE229,MAX(0,$F229-SUMPRODUCT(($AT$3:$BE$3&lt;AU$3)*$CD229:$CO229))),2))</f>
        <v/>
      </c>
      <c r="CR229">
        <f>IF(CF229&lt;=0,0,ROUND(MIN(CF229,MAX(0,$F229-SUMPRODUCT(($AT$3:$BE$3&lt;AV$3)*$CD229:$CO229))),2))</f>
        <v/>
      </c>
      <c r="CS229">
        <f>IF(CG229&lt;=0,0,ROUND(MIN(CG229,MAX(0,$F229-SUMPRODUCT(($AT$3:$BE$3&lt;AW$3)*$CD229:$CO229))),2))</f>
        <v/>
      </c>
      <c r="CT229">
        <f>IF(CH229&lt;=0,0,ROUND(MIN(CH229,MAX(0,$F229-SUMPRODUCT(($AT$3:$BE$3&lt;AX$3)*$CD229:$CO229))),2))</f>
        <v/>
      </c>
      <c r="CU229">
        <f>IF(CI229&lt;=0,0,ROUND(MIN(CI229,MAX(0,$F229-SUMPRODUCT(($AT$3:$BE$3&lt;AY$3)*$CD229:$CO229))),2))</f>
        <v/>
      </c>
      <c r="CV229">
        <f>IF(CJ229&lt;=0,0,ROUND(MIN(CJ229,MAX(0,$F229-SUMPRODUCT(($AT$3:$BE$3&lt;AZ$3)*$CD229:$CO229))),2))</f>
        <v/>
      </c>
      <c r="CW229">
        <f>IF(CK229&lt;=0,0,ROUND(MIN(CK229,MAX(0,$F229-SUMPRODUCT(($AT$3:$BE$3&lt;BA$3)*$CD229:$CO229))),2))</f>
        <v/>
      </c>
      <c r="CX229">
        <f>IF(CL229&lt;=0,0,ROUND(MIN(CL229,MAX(0,$F229-SUMPRODUCT(($AT$3:$BE$3&lt;BB$3)*$CD229:$CO229))),2))</f>
        <v/>
      </c>
      <c r="CY229">
        <f>IF(CM229&lt;=0,0,ROUND(MIN(CM229,MAX(0,$F229-SUMPRODUCT(($AT$3:$BE$3&lt;BC$3)*$CD229:$CO229))),2))</f>
        <v/>
      </c>
      <c r="CZ229">
        <f>IF(CN229&lt;=0,0,ROUND(MIN(CN229,MAX(0,$F229-SUMPRODUCT(($AT$3:$BE$3&lt;BD$3)*$CD229:$CO229))),2))</f>
        <v/>
      </c>
      <c r="DA229">
        <f>IF(CO229&lt;=0,0,ROUND(MIN(CO229,MAX(0,$F229-SUMPRODUCT(($AT$3:$BE$3&lt;BE$3)*$CD229:$CO229))),2))</f>
        <v/>
      </c>
      <c r="DB229">
        <f>ROUND(AH229-CP229,2)</f>
        <v/>
      </c>
      <c r="DC229">
        <f>ROUND(AI229-CQ229,2)</f>
        <v/>
      </c>
      <c r="DD229">
        <f>ROUND(AJ229-CR229,2)</f>
        <v/>
      </c>
      <c r="DE229">
        <f>ROUND(AK229-CS229,2)</f>
        <v/>
      </c>
      <c r="DF229">
        <f>ROUND(AL229-CT229,2)</f>
        <v/>
      </c>
      <c r="DG229">
        <f>ROUND(AM229-CU229,2)</f>
        <v/>
      </c>
      <c r="DH229">
        <f>ROUND(AN229-CV229,2)</f>
        <v/>
      </c>
      <c r="DI229">
        <f>ROUND(AO229-CW229,2)</f>
        <v/>
      </c>
      <c r="DJ229">
        <f>ROUND(AP229-CX229,2)</f>
        <v/>
      </c>
      <c r="DK229">
        <f>ROUND(AQ229-CY229,2)</f>
        <v/>
      </c>
      <c r="DL229">
        <f>ROUND(AR229-CZ229,2)</f>
        <v/>
      </c>
      <c r="DM229">
        <f>ROUND(AS229-DA229,2)</f>
        <v/>
      </c>
      <c r="DN229">
        <f>MAX(0,ROUND($F229-SUM(CP229:DA229),2))</f>
        <v/>
      </c>
    </row>
    <row r="230">
      <c r="A230" t="n">
        <v>225</v>
      </c>
      <c r="B230" s="29">
        <f>Months!B230</f>
        <v/>
      </c>
      <c r="C230">
        <f>Months!C230</f>
        <v/>
      </c>
      <c r="D230">
        <f>Months!D230</f>
        <v/>
      </c>
      <c r="E230">
        <f>SUM(V230:AG230)</f>
        <v/>
      </c>
      <c r="F230">
        <f>MAX(0,ROUND(C230+D230-E230,2))</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f>IF(AH230&lt;=0,0,ROUND(CP230+MIN(DB230,MAX(0,$DN230-SUMPRODUCT((($BR230:$CC230&gt;BR230)+($BR230:$CC230=BR230)*($AT$2:$BE$2&lt;AT$2))*$DB230:$DM230))),2))</f>
        <v/>
      </c>
      <c r="AU230">
        <f>IF(AI230&lt;=0,0,ROUND(CQ230+MIN(DC230,MAX(0,$DN230-SUMPRODUCT((($BR230:$CC230&gt;BS230)+($BR230:$CC230=BS230)*($AT$2:$BE$2&lt;AU$2))*$DB230:$DM230))),2))</f>
        <v/>
      </c>
      <c r="AV230">
        <f>IF(AJ230&lt;=0,0,ROUND(CR230+MIN(DD230,MAX(0,$DN230-SUMPRODUCT((($BR230:$CC230&gt;BT230)+($BR230:$CC230=BT230)*($AT$2:$BE$2&lt;AV$2))*$DB230:$DM230))),2))</f>
        <v/>
      </c>
      <c r="AW230">
        <f>IF(AK230&lt;=0,0,ROUND(CS230+MIN(DE230,MAX(0,$DN230-SUMPRODUCT((($BR230:$CC230&gt;BU230)+($BR230:$CC230=BU230)*($AT$2:$BE$2&lt;AW$2))*$DB230:$DM230))),2))</f>
        <v/>
      </c>
      <c r="AX230">
        <f>IF(AL230&lt;=0,0,ROUND(CT230+MIN(DF230,MAX(0,$DN230-SUMPRODUCT((($BR230:$CC230&gt;BV230)+($BR230:$CC230=BV230)*($AT$2:$BE$2&lt;AX$2))*$DB230:$DM230))),2))</f>
        <v/>
      </c>
      <c r="AY230">
        <f>IF(AM230&lt;=0,0,ROUND(CU230+MIN(DG230,MAX(0,$DN230-SUMPRODUCT((($BR230:$CC230&gt;BW230)+($BR230:$CC230=BW230)*($AT$2:$BE$2&lt;AY$2))*$DB230:$DM230))),2))</f>
        <v/>
      </c>
      <c r="AZ230">
        <f>IF(AN230&lt;=0,0,ROUND(CV230+MIN(DH230,MAX(0,$DN230-SUMPRODUCT((($BR230:$CC230&gt;BX230)+($BR230:$CC230=BX230)*($AT$2:$BE$2&lt;AZ$2))*$DB230:$DM230))),2))</f>
        <v/>
      </c>
      <c r="BA230">
        <f>IF(AO230&lt;=0,0,ROUND(CW230+MIN(DI230,MAX(0,$DN230-SUMPRODUCT((($BR230:$CC230&gt;BY230)+($BR230:$CC230=BY230)*($AT$2:$BE$2&lt;BA$2))*$DB230:$DM230))),2))</f>
        <v/>
      </c>
      <c r="BB230">
        <f>IF(AP230&lt;=0,0,ROUND(CX230+MIN(DJ230,MAX(0,$DN230-SUMPRODUCT((($BR230:$CC230&gt;BZ230)+($BR230:$CC230=BZ230)*($AT$2:$BE$2&lt;BB$2))*$DB230:$DM230))),2))</f>
        <v/>
      </c>
      <c r="BC230">
        <f>IF(AQ230&lt;=0,0,ROUND(CY230+MIN(DK230,MAX(0,$DN230-SUMPRODUCT((($BR230:$CC230&gt;CA230)+($BR230:$CC230=CA230)*($AT$2:$BE$2&lt;BC$2))*$DB230:$DM230))),2))</f>
        <v/>
      </c>
      <c r="BD230">
        <f>IF(AR230&lt;=0,0,ROUND(CZ230+MIN(DL230,MAX(0,$DN230-SUMPRODUCT((($BR230:$CC230&gt;CB230)+($BR230:$CC230=CB230)*($AT$2:$BE$2&lt;BD$2))*$DB230:$DM230))),2))</f>
        <v/>
      </c>
      <c r="BE230">
        <f>IF(AS230&lt;=0,0,ROUND(DA230+MIN(DM230,MAX(0,$DN230-SUMPRODUCT((($BR230:$CC230&gt;CC230)+($BR230:$CC230=CC230)*($AT$2:$BE$2&lt;BE$2))*$DB230:$DM230))),2))</f>
        <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c r="BR230">
        <f>ROUND(IF($A230&lt;=Debts!$M$5,Debts!$X$5,Debts!$Y$5)*100000,0)*1000000+ROUND(Debts!$Y$5*100000,0)</f>
        <v/>
      </c>
      <c r="BS230">
        <f>ROUND(IF($A230&lt;=Debts!$M$6,Debts!$X$6,Debts!$Y$6)*100000,0)*1000000+ROUND(Debts!$Y$6*100000,0)</f>
        <v/>
      </c>
      <c r="BT230">
        <f>ROUND(IF($A230&lt;=Debts!$M$7,Debts!$X$7,Debts!$Y$7)*100000,0)*1000000+ROUND(Debts!$Y$7*100000,0)</f>
        <v/>
      </c>
      <c r="BU230">
        <f>ROUND(IF($A230&lt;=Debts!$M$8,Debts!$X$8,Debts!$Y$8)*100000,0)*1000000+ROUND(Debts!$Y$8*100000,0)</f>
        <v/>
      </c>
      <c r="BV230">
        <f>ROUND(IF($A230&lt;=Debts!$M$9,Debts!$X$9,Debts!$Y$9)*100000,0)*1000000+ROUND(Debts!$Y$9*100000,0)</f>
        <v/>
      </c>
      <c r="BW230">
        <f>ROUND(IF($A230&lt;=Debts!$M$10,Debts!$X$10,Debts!$Y$10)*100000,0)*1000000+ROUND(Debts!$Y$10*100000,0)</f>
        <v/>
      </c>
      <c r="BX230">
        <f>ROUND(IF($A230&lt;=Debts!$M$11,Debts!$X$11,Debts!$Y$11)*100000,0)*1000000+ROUND(Debts!$Y$11*100000,0)</f>
        <v/>
      </c>
      <c r="BY230">
        <f>ROUND(IF($A230&lt;=Debts!$M$12,Debts!$X$12,Debts!$Y$12)*100000,0)*1000000+ROUND(Debts!$Y$12*100000,0)</f>
        <v/>
      </c>
      <c r="BZ230">
        <f>ROUND(IF($A230&lt;=Debts!$M$13,Debts!$X$13,Debts!$Y$13)*100000,0)*1000000+ROUND(Debts!$Y$13*100000,0)</f>
        <v/>
      </c>
      <c r="CA230">
        <f>ROUND(IF($A230&lt;=Debts!$M$14,Debts!$X$14,Debts!$Y$14)*100000,0)*1000000+ROUND(Debts!$Y$14*100000,0)</f>
        <v/>
      </c>
      <c r="CB230">
        <f>ROUND(IF($A230&lt;=Debts!$M$15,Debts!$X$15,Debts!$Y$15)*100000,0)*1000000+ROUND(Debts!$Y$15*100000,0)</f>
        <v/>
      </c>
      <c r="CC230">
        <f>ROUND(IF($A230&lt;=Debts!$M$16,Debts!$X$16,Debts!$Y$16)*100000,0)*1000000+ROUND(Debts!$Y$16*100000,0)</f>
        <v/>
      </c>
      <c r="CD230">
        <f>IF(OR(AH230&lt;=0,Debts!$AC$5=0,$A230&gt;Debts!$M$5),0,MIN(AH230,MAX(0,ROUNDUP(IF(Debts!$X$5=0,(BF229+J230)/(Debts!$M$5-$A230+1),BF229*(Debts!$X$5/12)/(1-(1+Debts!$X$5/12)^(-(Debts!$M$5-$A230+1)))),2)-V230)))</f>
        <v/>
      </c>
      <c r="CE230">
        <f>IF(OR(AI230&lt;=0,Debts!$AC$6=0,$A230&gt;Debts!$M$6),0,MIN(AI230,MAX(0,ROUNDUP(IF(Debts!$X$6=0,(BG229+K230)/(Debts!$M$6-$A230+1),BG229*(Debts!$X$6/12)/(1-(1+Debts!$X$6/12)^(-(Debts!$M$6-$A230+1)))),2)-W230)))</f>
        <v/>
      </c>
      <c r="CF230">
        <f>IF(OR(AJ230&lt;=0,Debts!$AC$7=0,$A230&gt;Debts!$M$7),0,MIN(AJ230,MAX(0,ROUNDUP(IF(Debts!$X$7=0,(BH229+L230)/(Debts!$M$7-$A230+1),BH229*(Debts!$X$7/12)/(1-(1+Debts!$X$7/12)^(-(Debts!$M$7-$A230+1)))),2)-X230)))</f>
        <v/>
      </c>
      <c r="CG230">
        <f>IF(OR(AK230&lt;=0,Debts!$AC$8=0,$A230&gt;Debts!$M$8),0,MIN(AK230,MAX(0,ROUNDUP(IF(Debts!$X$8=0,(BI229+M230)/(Debts!$M$8-$A230+1),BI229*(Debts!$X$8/12)/(1-(1+Debts!$X$8/12)^(-(Debts!$M$8-$A230+1)))),2)-Y230)))</f>
        <v/>
      </c>
      <c r="CH230">
        <f>IF(OR(AL230&lt;=0,Debts!$AC$9=0,$A230&gt;Debts!$M$9),0,MIN(AL230,MAX(0,ROUNDUP(IF(Debts!$X$9=0,(BJ229+N230)/(Debts!$M$9-$A230+1),BJ229*(Debts!$X$9/12)/(1-(1+Debts!$X$9/12)^(-(Debts!$M$9-$A230+1)))),2)-Z230)))</f>
        <v/>
      </c>
      <c r="CI230">
        <f>IF(OR(AM230&lt;=0,Debts!$AC$10=0,$A230&gt;Debts!$M$10),0,MIN(AM230,MAX(0,ROUNDUP(IF(Debts!$X$10=0,(BK229+O230)/(Debts!$M$10-$A230+1),BK229*(Debts!$X$10/12)/(1-(1+Debts!$X$10/12)^(-(Debts!$M$10-$A230+1)))),2)-AA230)))</f>
        <v/>
      </c>
      <c r="CJ230">
        <f>IF(OR(AN230&lt;=0,Debts!$AC$11=0,$A230&gt;Debts!$M$11),0,MIN(AN230,MAX(0,ROUNDUP(IF(Debts!$X$11=0,(BL229+P230)/(Debts!$M$11-$A230+1),BL229*(Debts!$X$11/12)/(1-(1+Debts!$X$11/12)^(-(Debts!$M$11-$A230+1)))),2)-AB230)))</f>
        <v/>
      </c>
      <c r="CK230">
        <f>IF(OR(AO230&lt;=0,Debts!$AC$12=0,$A230&gt;Debts!$M$12),0,MIN(AO230,MAX(0,ROUNDUP(IF(Debts!$X$12=0,(BM229+Q230)/(Debts!$M$12-$A230+1),BM229*(Debts!$X$12/12)/(1-(1+Debts!$X$12/12)^(-(Debts!$M$12-$A230+1)))),2)-AC230)))</f>
        <v/>
      </c>
      <c r="CL230">
        <f>IF(OR(AP230&lt;=0,Debts!$AC$13=0,$A230&gt;Debts!$M$13),0,MIN(AP230,MAX(0,ROUNDUP(IF(Debts!$X$13=0,(BN229+R230)/(Debts!$M$13-$A230+1),BN229*(Debts!$X$13/12)/(1-(1+Debts!$X$13/12)^(-(Debts!$M$13-$A230+1)))),2)-AD230)))</f>
        <v/>
      </c>
      <c r="CM230">
        <f>IF(OR(AQ230&lt;=0,Debts!$AC$14=0,$A230&gt;Debts!$M$14),0,MIN(AQ230,MAX(0,ROUNDUP(IF(Debts!$X$14=0,(BO229+S230)/(Debts!$M$14-$A230+1),BO229*(Debts!$X$14/12)/(1-(1+Debts!$X$14/12)^(-(Debts!$M$14-$A230+1)))),2)-AE230)))</f>
        <v/>
      </c>
      <c r="CN230">
        <f>IF(OR(AR230&lt;=0,Debts!$AC$15=0,$A230&gt;Debts!$M$15),0,MIN(AR230,MAX(0,ROUNDUP(IF(Debts!$X$15=0,(BP229+T230)/(Debts!$M$15-$A230+1),BP229*(Debts!$X$15/12)/(1-(1+Debts!$X$15/12)^(-(Debts!$M$15-$A230+1)))),2)-AF230)))</f>
        <v/>
      </c>
      <c r="CO230">
        <f>IF(OR(AS230&lt;=0,Debts!$AC$16=0,$A230&gt;Debts!$M$16),0,MIN(AS230,MAX(0,ROUNDUP(IF(Debts!$X$16=0,(BQ229+U230)/(Debts!$M$16-$A230+1),BQ229*(Debts!$X$16/12)/(1-(1+Debts!$X$16/12)^(-(Debts!$M$16-$A230+1)))),2)-AG230)))</f>
        <v/>
      </c>
      <c r="CP230">
        <f>IF(CD230&lt;=0,0,ROUND(MIN(CD230,MAX(0,$F230-SUMPRODUCT(($AT$3:$BE$3&lt;AT$3)*$CD230:$CO230))),2))</f>
        <v/>
      </c>
      <c r="CQ230">
        <f>IF(CE230&lt;=0,0,ROUND(MIN(CE230,MAX(0,$F230-SUMPRODUCT(($AT$3:$BE$3&lt;AU$3)*$CD230:$CO230))),2))</f>
        <v/>
      </c>
      <c r="CR230">
        <f>IF(CF230&lt;=0,0,ROUND(MIN(CF230,MAX(0,$F230-SUMPRODUCT(($AT$3:$BE$3&lt;AV$3)*$CD230:$CO230))),2))</f>
        <v/>
      </c>
      <c r="CS230">
        <f>IF(CG230&lt;=0,0,ROUND(MIN(CG230,MAX(0,$F230-SUMPRODUCT(($AT$3:$BE$3&lt;AW$3)*$CD230:$CO230))),2))</f>
        <v/>
      </c>
      <c r="CT230">
        <f>IF(CH230&lt;=0,0,ROUND(MIN(CH230,MAX(0,$F230-SUMPRODUCT(($AT$3:$BE$3&lt;AX$3)*$CD230:$CO230))),2))</f>
        <v/>
      </c>
      <c r="CU230">
        <f>IF(CI230&lt;=0,0,ROUND(MIN(CI230,MAX(0,$F230-SUMPRODUCT(($AT$3:$BE$3&lt;AY$3)*$CD230:$CO230))),2))</f>
        <v/>
      </c>
      <c r="CV230">
        <f>IF(CJ230&lt;=0,0,ROUND(MIN(CJ230,MAX(0,$F230-SUMPRODUCT(($AT$3:$BE$3&lt;AZ$3)*$CD230:$CO230))),2))</f>
        <v/>
      </c>
      <c r="CW230">
        <f>IF(CK230&lt;=0,0,ROUND(MIN(CK230,MAX(0,$F230-SUMPRODUCT(($AT$3:$BE$3&lt;BA$3)*$CD230:$CO230))),2))</f>
        <v/>
      </c>
      <c r="CX230">
        <f>IF(CL230&lt;=0,0,ROUND(MIN(CL230,MAX(0,$F230-SUMPRODUCT(($AT$3:$BE$3&lt;BB$3)*$CD230:$CO230))),2))</f>
        <v/>
      </c>
      <c r="CY230">
        <f>IF(CM230&lt;=0,0,ROUND(MIN(CM230,MAX(0,$F230-SUMPRODUCT(($AT$3:$BE$3&lt;BC$3)*$CD230:$CO230))),2))</f>
        <v/>
      </c>
      <c r="CZ230">
        <f>IF(CN230&lt;=0,0,ROUND(MIN(CN230,MAX(0,$F230-SUMPRODUCT(($AT$3:$BE$3&lt;BD$3)*$CD230:$CO230))),2))</f>
        <v/>
      </c>
      <c r="DA230">
        <f>IF(CO230&lt;=0,0,ROUND(MIN(CO230,MAX(0,$F230-SUMPRODUCT(($AT$3:$BE$3&lt;BE$3)*$CD230:$CO230))),2))</f>
        <v/>
      </c>
      <c r="DB230">
        <f>ROUND(AH230-CP230,2)</f>
        <v/>
      </c>
      <c r="DC230">
        <f>ROUND(AI230-CQ230,2)</f>
        <v/>
      </c>
      <c r="DD230">
        <f>ROUND(AJ230-CR230,2)</f>
        <v/>
      </c>
      <c r="DE230">
        <f>ROUND(AK230-CS230,2)</f>
        <v/>
      </c>
      <c r="DF230">
        <f>ROUND(AL230-CT230,2)</f>
        <v/>
      </c>
      <c r="DG230">
        <f>ROUND(AM230-CU230,2)</f>
        <v/>
      </c>
      <c r="DH230">
        <f>ROUND(AN230-CV230,2)</f>
        <v/>
      </c>
      <c r="DI230">
        <f>ROUND(AO230-CW230,2)</f>
        <v/>
      </c>
      <c r="DJ230">
        <f>ROUND(AP230-CX230,2)</f>
        <v/>
      </c>
      <c r="DK230">
        <f>ROUND(AQ230-CY230,2)</f>
        <v/>
      </c>
      <c r="DL230">
        <f>ROUND(AR230-CZ230,2)</f>
        <v/>
      </c>
      <c r="DM230">
        <f>ROUND(AS230-DA230,2)</f>
        <v/>
      </c>
      <c r="DN230">
        <f>MAX(0,ROUND($F230-SUM(CP230:DA230),2))</f>
        <v/>
      </c>
    </row>
    <row r="231">
      <c r="A231" t="n">
        <v>226</v>
      </c>
      <c r="B231" s="29">
        <f>Months!B231</f>
        <v/>
      </c>
      <c r="C231">
        <f>Months!C231</f>
        <v/>
      </c>
      <c r="D231">
        <f>Months!D231</f>
        <v/>
      </c>
      <c r="E231">
        <f>SUM(V231:AG231)</f>
        <v/>
      </c>
      <c r="F231">
        <f>MAX(0,ROUND(C231+D231-E231,2))</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f>IF(AH231&lt;=0,0,ROUND(CP231+MIN(DB231,MAX(0,$DN231-SUMPRODUCT((($BR231:$CC231&gt;BR231)+($BR231:$CC231=BR231)*($AT$2:$BE$2&lt;AT$2))*$DB231:$DM231))),2))</f>
        <v/>
      </c>
      <c r="AU231">
        <f>IF(AI231&lt;=0,0,ROUND(CQ231+MIN(DC231,MAX(0,$DN231-SUMPRODUCT((($BR231:$CC231&gt;BS231)+($BR231:$CC231=BS231)*($AT$2:$BE$2&lt;AU$2))*$DB231:$DM231))),2))</f>
        <v/>
      </c>
      <c r="AV231">
        <f>IF(AJ231&lt;=0,0,ROUND(CR231+MIN(DD231,MAX(0,$DN231-SUMPRODUCT((($BR231:$CC231&gt;BT231)+($BR231:$CC231=BT231)*($AT$2:$BE$2&lt;AV$2))*$DB231:$DM231))),2))</f>
        <v/>
      </c>
      <c r="AW231">
        <f>IF(AK231&lt;=0,0,ROUND(CS231+MIN(DE231,MAX(0,$DN231-SUMPRODUCT((($BR231:$CC231&gt;BU231)+($BR231:$CC231=BU231)*($AT$2:$BE$2&lt;AW$2))*$DB231:$DM231))),2))</f>
        <v/>
      </c>
      <c r="AX231">
        <f>IF(AL231&lt;=0,0,ROUND(CT231+MIN(DF231,MAX(0,$DN231-SUMPRODUCT((($BR231:$CC231&gt;BV231)+($BR231:$CC231=BV231)*($AT$2:$BE$2&lt;AX$2))*$DB231:$DM231))),2))</f>
        <v/>
      </c>
      <c r="AY231">
        <f>IF(AM231&lt;=0,0,ROUND(CU231+MIN(DG231,MAX(0,$DN231-SUMPRODUCT((($BR231:$CC231&gt;BW231)+($BR231:$CC231=BW231)*($AT$2:$BE$2&lt;AY$2))*$DB231:$DM231))),2))</f>
        <v/>
      </c>
      <c r="AZ231">
        <f>IF(AN231&lt;=0,0,ROUND(CV231+MIN(DH231,MAX(0,$DN231-SUMPRODUCT((($BR231:$CC231&gt;BX231)+($BR231:$CC231=BX231)*($AT$2:$BE$2&lt;AZ$2))*$DB231:$DM231))),2))</f>
        <v/>
      </c>
      <c r="BA231">
        <f>IF(AO231&lt;=0,0,ROUND(CW231+MIN(DI231,MAX(0,$DN231-SUMPRODUCT((($BR231:$CC231&gt;BY231)+($BR231:$CC231=BY231)*($AT$2:$BE$2&lt;BA$2))*$DB231:$DM231))),2))</f>
        <v/>
      </c>
      <c r="BB231">
        <f>IF(AP231&lt;=0,0,ROUND(CX231+MIN(DJ231,MAX(0,$DN231-SUMPRODUCT((($BR231:$CC231&gt;BZ231)+($BR231:$CC231=BZ231)*($AT$2:$BE$2&lt;BB$2))*$DB231:$DM231))),2))</f>
        <v/>
      </c>
      <c r="BC231">
        <f>IF(AQ231&lt;=0,0,ROUND(CY231+MIN(DK231,MAX(0,$DN231-SUMPRODUCT((($BR231:$CC231&gt;CA231)+($BR231:$CC231=CA231)*($AT$2:$BE$2&lt;BC$2))*$DB231:$DM231))),2))</f>
        <v/>
      </c>
      <c r="BD231">
        <f>IF(AR231&lt;=0,0,ROUND(CZ231+MIN(DL231,MAX(0,$DN231-SUMPRODUCT((($BR231:$CC231&gt;CB231)+($BR231:$CC231=CB231)*($AT$2:$BE$2&lt;BD$2))*$DB231:$DM231))),2))</f>
        <v/>
      </c>
      <c r="BE231">
        <f>IF(AS231&lt;=0,0,ROUND(DA231+MIN(DM231,MAX(0,$DN231-SUMPRODUCT((($BR231:$CC231&gt;CC231)+($BR231:$CC231=CC231)*($AT$2:$BE$2&lt;BE$2))*$DB231:$DM231))),2))</f>
        <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c r="BR231">
        <f>ROUND(IF($A231&lt;=Debts!$M$5,Debts!$X$5,Debts!$Y$5)*100000,0)*1000000+ROUND(Debts!$Y$5*100000,0)</f>
        <v/>
      </c>
      <c r="BS231">
        <f>ROUND(IF($A231&lt;=Debts!$M$6,Debts!$X$6,Debts!$Y$6)*100000,0)*1000000+ROUND(Debts!$Y$6*100000,0)</f>
        <v/>
      </c>
      <c r="BT231">
        <f>ROUND(IF($A231&lt;=Debts!$M$7,Debts!$X$7,Debts!$Y$7)*100000,0)*1000000+ROUND(Debts!$Y$7*100000,0)</f>
        <v/>
      </c>
      <c r="BU231">
        <f>ROUND(IF($A231&lt;=Debts!$M$8,Debts!$X$8,Debts!$Y$8)*100000,0)*1000000+ROUND(Debts!$Y$8*100000,0)</f>
        <v/>
      </c>
      <c r="BV231">
        <f>ROUND(IF($A231&lt;=Debts!$M$9,Debts!$X$9,Debts!$Y$9)*100000,0)*1000000+ROUND(Debts!$Y$9*100000,0)</f>
        <v/>
      </c>
      <c r="BW231">
        <f>ROUND(IF($A231&lt;=Debts!$M$10,Debts!$X$10,Debts!$Y$10)*100000,0)*1000000+ROUND(Debts!$Y$10*100000,0)</f>
        <v/>
      </c>
      <c r="BX231">
        <f>ROUND(IF($A231&lt;=Debts!$M$11,Debts!$X$11,Debts!$Y$11)*100000,0)*1000000+ROUND(Debts!$Y$11*100000,0)</f>
        <v/>
      </c>
      <c r="BY231">
        <f>ROUND(IF($A231&lt;=Debts!$M$12,Debts!$X$12,Debts!$Y$12)*100000,0)*1000000+ROUND(Debts!$Y$12*100000,0)</f>
        <v/>
      </c>
      <c r="BZ231">
        <f>ROUND(IF($A231&lt;=Debts!$M$13,Debts!$X$13,Debts!$Y$13)*100000,0)*1000000+ROUND(Debts!$Y$13*100000,0)</f>
        <v/>
      </c>
      <c r="CA231">
        <f>ROUND(IF($A231&lt;=Debts!$M$14,Debts!$X$14,Debts!$Y$14)*100000,0)*1000000+ROUND(Debts!$Y$14*100000,0)</f>
        <v/>
      </c>
      <c r="CB231">
        <f>ROUND(IF($A231&lt;=Debts!$M$15,Debts!$X$15,Debts!$Y$15)*100000,0)*1000000+ROUND(Debts!$Y$15*100000,0)</f>
        <v/>
      </c>
      <c r="CC231">
        <f>ROUND(IF($A231&lt;=Debts!$M$16,Debts!$X$16,Debts!$Y$16)*100000,0)*1000000+ROUND(Debts!$Y$16*100000,0)</f>
        <v/>
      </c>
      <c r="CD231">
        <f>IF(OR(AH231&lt;=0,Debts!$AC$5=0,$A231&gt;Debts!$M$5),0,MIN(AH231,MAX(0,ROUNDUP(IF(Debts!$X$5=0,(BF230+J231)/(Debts!$M$5-$A231+1),BF230*(Debts!$X$5/12)/(1-(1+Debts!$X$5/12)^(-(Debts!$M$5-$A231+1)))),2)-V231)))</f>
        <v/>
      </c>
      <c r="CE231">
        <f>IF(OR(AI231&lt;=0,Debts!$AC$6=0,$A231&gt;Debts!$M$6),0,MIN(AI231,MAX(0,ROUNDUP(IF(Debts!$X$6=0,(BG230+K231)/(Debts!$M$6-$A231+1),BG230*(Debts!$X$6/12)/(1-(1+Debts!$X$6/12)^(-(Debts!$M$6-$A231+1)))),2)-W231)))</f>
        <v/>
      </c>
      <c r="CF231">
        <f>IF(OR(AJ231&lt;=0,Debts!$AC$7=0,$A231&gt;Debts!$M$7),0,MIN(AJ231,MAX(0,ROUNDUP(IF(Debts!$X$7=0,(BH230+L231)/(Debts!$M$7-$A231+1),BH230*(Debts!$X$7/12)/(1-(1+Debts!$X$7/12)^(-(Debts!$M$7-$A231+1)))),2)-X231)))</f>
        <v/>
      </c>
      <c r="CG231">
        <f>IF(OR(AK231&lt;=0,Debts!$AC$8=0,$A231&gt;Debts!$M$8),0,MIN(AK231,MAX(0,ROUNDUP(IF(Debts!$X$8=0,(BI230+M231)/(Debts!$M$8-$A231+1),BI230*(Debts!$X$8/12)/(1-(1+Debts!$X$8/12)^(-(Debts!$M$8-$A231+1)))),2)-Y231)))</f>
        <v/>
      </c>
      <c r="CH231">
        <f>IF(OR(AL231&lt;=0,Debts!$AC$9=0,$A231&gt;Debts!$M$9),0,MIN(AL231,MAX(0,ROUNDUP(IF(Debts!$X$9=0,(BJ230+N231)/(Debts!$M$9-$A231+1),BJ230*(Debts!$X$9/12)/(1-(1+Debts!$X$9/12)^(-(Debts!$M$9-$A231+1)))),2)-Z231)))</f>
        <v/>
      </c>
      <c r="CI231">
        <f>IF(OR(AM231&lt;=0,Debts!$AC$10=0,$A231&gt;Debts!$M$10),0,MIN(AM231,MAX(0,ROUNDUP(IF(Debts!$X$10=0,(BK230+O231)/(Debts!$M$10-$A231+1),BK230*(Debts!$X$10/12)/(1-(1+Debts!$X$10/12)^(-(Debts!$M$10-$A231+1)))),2)-AA231)))</f>
        <v/>
      </c>
      <c r="CJ231">
        <f>IF(OR(AN231&lt;=0,Debts!$AC$11=0,$A231&gt;Debts!$M$11),0,MIN(AN231,MAX(0,ROUNDUP(IF(Debts!$X$11=0,(BL230+P231)/(Debts!$M$11-$A231+1),BL230*(Debts!$X$11/12)/(1-(1+Debts!$X$11/12)^(-(Debts!$M$11-$A231+1)))),2)-AB231)))</f>
        <v/>
      </c>
      <c r="CK231">
        <f>IF(OR(AO231&lt;=0,Debts!$AC$12=0,$A231&gt;Debts!$M$12),0,MIN(AO231,MAX(0,ROUNDUP(IF(Debts!$X$12=0,(BM230+Q231)/(Debts!$M$12-$A231+1),BM230*(Debts!$X$12/12)/(1-(1+Debts!$X$12/12)^(-(Debts!$M$12-$A231+1)))),2)-AC231)))</f>
        <v/>
      </c>
      <c r="CL231">
        <f>IF(OR(AP231&lt;=0,Debts!$AC$13=0,$A231&gt;Debts!$M$13),0,MIN(AP231,MAX(0,ROUNDUP(IF(Debts!$X$13=0,(BN230+R231)/(Debts!$M$13-$A231+1),BN230*(Debts!$X$13/12)/(1-(1+Debts!$X$13/12)^(-(Debts!$M$13-$A231+1)))),2)-AD231)))</f>
        <v/>
      </c>
      <c r="CM231">
        <f>IF(OR(AQ231&lt;=0,Debts!$AC$14=0,$A231&gt;Debts!$M$14),0,MIN(AQ231,MAX(0,ROUNDUP(IF(Debts!$X$14=0,(BO230+S231)/(Debts!$M$14-$A231+1),BO230*(Debts!$X$14/12)/(1-(1+Debts!$X$14/12)^(-(Debts!$M$14-$A231+1)))),2)-AE231)))</f>
        <v/>
      </c>
      <c r="CN231">
        <f>IF(OR(AR231&lt;=0,Debts!$AC$15=0,$A231&gt;Debts!$M$15),0,MIN(AR231,MAX(0,ROUNDUP(IF(Debts!$X$15=0,(BP230+T231)/(Debts!$M$15-$A231+1),BP230*(Debts!$X$15/12)/(1-(1+Debts!$X$15/12)^(-(Debts!$M$15-$A231+1)))),2)-AF231)))</f>
        <v/>
      </c>
      <c r="CO231">
        <f>IF(OR(AS231&lt;=0,Debts!$AC$16=0,$A231&gt;Debts!$M$16),0,MIN(AS231,MAX(0,ROUNDUP(IF(Debts!$X$16=0,(BQ230+U231)/(Debts!$M$16-$A231+1),BQ230*(Debts!$X$16/12)/(1-(1+Debts!$X$16/12)^(-(Debts!$M$16-$A231+1)))),2)-AG231)))</f>
        <v/>
      </c>
      <c r="CP231">
        <f>IF(CD231&lt;=0,0,ROUND(MIN(CD231,MAX(0,$F231-SUMPRODUCT(($AT$3:$BE$3&lt;AT$3)*$CD231:$CO231))),2))</f>
        <v/>
      </c>
      <c r="CQ231">
        <f>IF(CE231&lt;=0,0,ROUND(MIN(CE231,MAX(0,$F231-SUMPRODUCT(($AT$3:$BE$3&lt;AU$3)*$CD231:$CO231))),2))</f>
        <v/>
      </c>
      <c r="CR231">
        <f>IF(CF231&lt;=0,0,ROUND(MIN(CF231,MAX(0,$F231-SUMPRODUCT(($AT$3:$BE$3&lt;AV$3)*$CD231:$CO231))),2))</f>
        <v/>
      </c>
      <c r="CS231">
        <f>IF(CG231&lt;=0,0,ROUND(MIN(CG231,MAX(0,$F231-SUMPRODUCT(($AT$3:$BE$3&lt;AW$3)*$CD231:$CO231))),2))</f>
        <v/>
      </c>
      <c r="CT231">
        <f>IF(CH231&lt;=0,0,ROUND(MIN(CH231,MAX(0,$F231-SUMPRODUCT(($AT$3:$BE$3&lt;AX$3)*$CD231:$CO231))),2))</f>
        <v/>
      </c>
      <c r="CU231">
        <f>IF(CI231&lt;=0,0,ROUND(MIN(CI231,MAX(0,$F231-SUMPRODUCT(($AT$3:$BE$3&lt;AY$3)*$CD231:$CO231))),2))</f>
        <v/>
      </c>
      <c r="CV231">
        <f>IF(CJ231&lt;=0,0,ROUND(MIN(CJ231,MAX(0,$F231-SUMPRODUCT(($AT$3:$BE$3&lt;AZ$3)*$CD231:$CO231))),2))</f>
        <v/>
      </c>
      <c r="CW231">
        <f>IF(CK231&lt;=0,0,ROUND(MIN(CK231,MAX(0,$F231-SUMPRODUCT(($AT$3:$BE$3&lt;BA$3)*$CD231:$CO231))),2))</f>
        <v/>
      </c>
      <c r="CX231">
        <f>IF(CL231&lt;=0,0,ROUND(MIN(CL231,MAX(0,$F231-SUMPRODUCT(($AT$3:$BE$3&lt;BB$3)*$CD231:$CO231))),2))</f>
        <v/>
      </c>
      <c r="CY231">
        <f>IF(CM231&lt;=0,0,ROUND(MIN(CM231,MAX(0,$F231-SUMPRODUCT(($AT$3:$BE$3&lt;BC$3)*$CD231:$CO231))),2))</f>
        <v/>
      </c>
      <c r="CZ231">
        <f>IF(CN231&lt;=0,0,ROUND(MIN(CN231,MAX(0,$F231-SUMPRODUCT(($AT$3:$BE$3&lt;BD$3)*$CD231:$CO231))),2))</f>
        <v/>
      </c>
      <c r="DA231">
        <f>IF(CO231&lt;=0,0,ROUND(MIN(CO231,MAX(0,$F231-SUMPRODUCT(($AT$3:$BE$3&lt;BE$3)*$CD231:$CO231))),2))</f>
        <v/>
      </c>
      <c r="DB231">
        <f>ROUND(AH231-CP231,2)</f>
        <v/>
      </c>
      <c r="DC231">
        <f>ROUND(AI231-CQ231,2)</f>
        <v/>
      </c>
      <c r="DD231">
        <f>ROUND(AJ231-CR231,2)</f>
        <v/>
      </c>
      <c r="DE231">
        <f>ROUND(AK231-CS231,2)</f>
        <v/>
      </c>
      <c r="DF231">
        <f>ROUND(AL231-CT231,2)</f>
        <v/>
      </c>
      <c r="DG231">
        <f>ROUND(AM231-CU231,2)</f>
        <v/>
      </c>
      <c r="DH231">
        <f>ROUND(AN231-CV231,2)</f>
        <v/>
      </c>
      <c r="DI231">
        <f>ROUND(AO231-CW231,2)</f>
        <v/>
      </c>
      <c r="DJ231">
        <f>ROUND(AP231-CX231,2)</f>
        <v/>
      </c>
      <c r="DK231">
        <f>ROUND(AQ231-CY231,2)</f>
        <v/>
      </c>
      <c r="DL231">
        <f>ROUND(AR231-CZ231,2)</f>
        <v/>
      </c>
      <c r="DM231">
        <f>ROUND(AS231-DA231,2)</f>
        <v/>
      </c>
      <c r="DN231">
        <f>MAX(0,ROUND($F231-SUM(CP231:DA231),2))</f>
        <v/>
      </c>
    </row>
    <row r="232">
      <c r="A232" t="n">
        <v>227</v>
      </c>
      <c r="B232" s="29">
        <f>Months!B232</f>
        <v/>
      </c>
      <c r="C232">
        <f>Months!C232</f>
        <v/>
      </c>
      <c r="D232">
        <f>Months!D232</f>
        <v/>
      </c>
      <c r="E232">
        <f>SUM(V232:AG232)</f>
        <v/>
      </c>
      <c r="F232">
        <f>MAX(0,ROUND(C232+D232-E232,2))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f>IF(AH232&lt;=0,0,ROUND(CP232+MIN(DB232,MAX(0,$DN232-SUMPRODUCT((($BR232:$CC232&gt;BR232)+($BR232:$CC232=BR232)*($AT$2:$BE$2&lt;AT$2))*$DB232:$DM232))),2))</f>
        <v/>
      </c>
      <c r="AU232">
        <f>IF(AI232&lt;=0,0,ROUND(CQ232+MIN(DC232,MAX(0,$DN232-SUMPRODUCT((($BR232:$CC232&gt;BS232)+($BR232:$CC232=BS232)*($AT$2:$BE$2&lt;AU$2))*$DB232:$DM232))),2))</f>
        <v/>
      </c>
      <c r="AV232">
        <f>IF(AJ232&lt;=0,0,ROUND(CR232+MIN(DD232,MAX(0,$DN232-SUMPRODUCT((($BR232:$CC232&gt;BT232)+($BR232:$CC232=BT232)*($AT$2:$BE$2&lt;AV$2))*$DB232:$DM232))),2))</f>
        <v/>
      </c>
      <c r="AW232">
        <f>IF(AK232&lt;=0,0,ROUND(CS232+MIN(DE232,MAX(0,$DN232-SUMPRODUCT((($BR232:$CC232&gt;BU232)+($BR232:$CC232=BU232)*($AT$2:$BE$2&lt;AW$2))*$DB232:$DM232))),2))</f>
        <v/>
      </c>
      <c r="AX232">
        <f>IF(AL232&lt;=0,0,ROUND(CT232+MIN(DF232,MAX(0,$DN232-SUMPRODUCT((($BR232:$CC232&gt;BV232)+($BR232:$CC232=BV232)*($AT$2:$BE$2&lt;AX$2))*$DB232:$DM232))),2))</f>
        <v/>
      </c>
      <c r="AY232">
        <f>IF(AM232&lt;=0,0,ROUND(CU232+MIN(DG232,MAX(0,$DN232-SUMPRODUCT((($BR232:$CC232&gt;BW232)+($BR232:$CC232=BW232)*($AT$2:$BE$2&lt;AY$2))*$DB232:$DM232))),2))</f>
        <v/>
      </c>
      <c r="AZ232">
        <f>IF(AN232&lt;=0,0,ROUND(CV232+MIN(DH232,MAX(0,$DN232-SUMPRODUCT((($BR232:$CC232&gt;BX232)+($BR232:$CC232=BX232)*($AT$2:$BE$2&lt;AZ$2))*$DB232:$DM232))),2))</f>
        <v/>
      </c>
      <c r="BA232">
        <f>IF(AO232&lt;=0,0,ROUND(CW232+MIN(DI232,MAX(0,$DN232-SUMPRODUCT((($BR232:$CC232&gt;BY232)+($BR232:$CC232=BY232)*($AT$2:$BE$2&lt;BA$2))*$DB232:$DM232))),2))</f>
        <v/>
      </c>
      <c r="BB232">
        <f>IF(AP232&lt;=0,0,ROUND(CX232+MIN(DJ232,MAX(0,$DN232-SUMPRODUCT((($BR232:$CC232&gt;BZ232)+($BR232:$CC232=BZ232)*($AT$2:$BE$2&lt;BB$2))*$DB232:$DM232))),2))</f>
        <v/>
      </c>
      <c r="BC232">
        <f>IF(AQ232&lt;=0,0,ROUND(CY232+MIN(DK232,MAX(0,$DN232-SUMPRODUCT((($BR232:$CC232&gt;CA232)+($BR232:$CC232=CA232)*($AT$2:$BE$2&lt;BC$2))*$DB232:$DM232))),2))</f>
        <v/>
      </c>
      <c r="BD232">
        <f>IF(AR232&lt;=0,0,ROUND(CZ232+MIN(DL232,MAX(0,$DN232-SUMPRODUCT((($BR232:$CC232&gt;CB232)+($BR232:$CC232=CB232)*($AT$2:$BE$2&lt;BD$2))*$DB232:$DM232))),2))</f>
        <v/>
      </c>
      <c r="BE232">
        <f>IF(AS232&lt;=0,0,ROUND(DA232+MIN(DM232,MAX(0,$DN232-SUMPRODUCT((($BR232:$CC232&gt;CC232)+($BR232:$CC232=CC232)*($AT$2:$BE$2&lt;BE$2))*$DB232:$DM232))),2))</f>
        <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c r="BR232">
        <f>ROUND(IF($A232&lt;=Debts!$M$5,Debts!$X$5,Debts!$Y$5)*100000,0)*1000000+ROUND(Debts!$Y$5*100000,0)</f>
        <v/>
      </c>
      <c r="BS232">
        <f>ROUND(IF($A232&lt;=Debts!$M$6,Debts!$X$6,Debts!$Y$6)*100000,0)*1000000+ROUND(Debts!$Y$6*100000,0)</f>
        <v/>
      </c>
      <c r="BT232">
        <f>ROUND(IF($A232&lt;=Debts!$M$7,Debts!$X$7,Debts!$Y$7)*100000,0)*1000000+ROUND(Debts!$Y$7*100000,0)</f>
        <v/>
      </c>
      <c r="BU232">
        <f>ROUND(IF($A232&lt;=Debts!$M$8,Debts!$X$8,Debts!$Y$8)*100000,0)*1000000+ROUND(Debts!$Y$8*100000,0)</f>
        <v/>
      </c>
      <c r="BV232">
        <f>ROUND(IF($A232&lt;=Debts!$M$9,Debts!$X$9,Debts!$Y$9)*100000,0)*1000000+ROUND(Debts!$Y$9*100000,0)</f>
        <v/>
      </c>
      <c r="BW232">
        <f>ROUND(IF($A232&lt;=Debts!$M$10,Debts!$X$10,Debts!$Y$10)*100000,0)*1000000+ROUND(Debts!$Y$10*100000,0)</f>
        <v/>
      </c>
      <c r="BX232">
        <f>ROUND(IF($A232&lt;=Debts!$M$11,Debts!$X$11,Debts!$Y$11)*100000,0)*1000000+ROUND(Debts!$Y$11*100000,0)</f>
        <v/>
      </c>
      <c r="BY232">
        <f>ROUND(IF($A232&lt;=Debts!$M$12,Debts!$X$12,Debts!$Y$12)*100000,0)*1000000+ROUND(Debts!$Y$12*100000,0)</f>
        <v/>
      </c>
      <c r="BZ232">
        <f>ROUND(IF($A232&lt;=Debts!$M$13,Debts!$X$13,Debts!$Y$13)*100000,0)*1000000+ROUND(Debts!$Y$13*100000,0)</f>
        <v/>
      </c>
      <c r="CA232">
        <f>ROUND(IF($A232&lt;=Debts!$M$14,Debts!$X$14,Debts!$Y$14)*100000,0)*1000000+ROUND(Debts!$Y$14*100000,0)</f>
        <v/>
      </c>
      <c r="CB232">
        <f>ROUND(IF($A232&lt;=Debts!$M$15,Debts!$X$15,Debts!$Y$15)*100000,0)*1000000+ROUND(Debts!$Y$15*100000,0)</f>
        <v/>
      </c>
      <c r="CC232">
        <f>ROUND(IF($A232&lt;=Debts!$M$16,Debts!$X$16,Debts!$Y$16)*100000,0)*1000000+ROUND(Debts!$Y$16*100000,0)</f>
        <v/>
      </c>
      <c r="CD232">
        <f>IF(OR(AH232&lt;=0,Debts!$AC$5=0,$A232&gt;Debts!$M$5),0,MIN(AH232,MAX(0,ROUNDUP(IF(Debts!$X$5=0,(BF231+J232)/(Debts!$M$5-$A232+1),BF231*(Debts!$X$5/12)/(1-(1+Debts!$X$5/12)^(-(Debts!$M$5-$A232+1)))),2)-V232)))</f>
        <v/>
      </c>
      <c r="CE232">
        <f>IF(OR(AI232&lt;=0,Debts!$AC$6=0,$A232&gt;Debts!$M$6),0,MIN(AI232,MAX(0,ROUNDUP(IF(Debts!$X$6=0,(BG231+K232)/(Debts!$M$6-$A232+1),BG231*(Debts!$X$6/12)/(1-(1+Debts!$X$6/12)^(-(Debts!$M$6-$A232+1)))),2)-W232)))</f>
        <v/>
      </c>
      <c r="CF232">
        <f>IF(OR(AJ232&lt;=0,Debts!$AC$7=0,$A232&gt;Debts!$M$7),0,MIN(AJ232,MAX(0,ROUNDUP(IF(Debts!$X$7=0,(BH231+L232)/(Debts!$M$7-$A232+1),BH231*(Debts!$X$7/12)/(1-(1+Debts!$X$7/12)^(-(Debts!$M$7-$A232+1)))),2)-X232)))</f>
        <v/>
      </c>
      <c r="CG232">
        <f>IF(OR(AK232&lt;=0,Debts!$AC$8=0,$A232&gt;Debts!$M$8),0,MIN(AK232,MAX(0,ROUNDUP(IF(Debts!$X$8=0,(BI231+M232)/(Debts!$M$8-$A232+1),BI231*(Debts!$X$8/12)/(1-(1+Debts!$X$8/12)^(-(Debts!$M$8-$A232+1)))),2)-Y232)))</f>
        <v/>
      </c>
      <c r="CH232">
        <f>IF(OR(AL232&lt;=0,Debts!$AC$9=0,$A232&gt;Debts!$M$9),0,MIN(AL232,MAX(0,ROUNDUP(IF(Debts!$X$9=0,(BJ231+N232)/(Debts!$M$9-$A232+1),BJ231*(Debts!$X$9/12)/(1-(1+Debts!$X$9/12)^(-(Debts!$M$9-$A232+1)))),2)-Z232)))</f>
        <v/>
      </c>
      <c r="CI232">
        <f>IF(OR(AM232&lt;=0,Debts!$AC$10=0,$A232&gt;Debts!$M$10),0,MIN(AM232,MAX(0,ROUNDUP(IF(Debts!$X$10=0,(BK231+O232)/(Debts!$M$10-$A232+1),BK231*(Debts!$X$10/12)/(1-(1+Debts!$X$10/12)^(-(Debts!$M$10-$A232+1)))),2)-AA232)))</f>
        <v/>
      </c>
      <c r="CJ232">
        <f>IF(OR(AN232&lt;=0,Debts!$AC$11=0,$A232&gt;Debts!$M$11),0,MIN(AN232,MAX(0,ROUNDUP(IF(Debts!$X$11=0,(BL231+P232)/(Debts!$M$11-$A232+1),BL231*(Debts!$X$11/12)/(1-(1+Debts!$X$11/12)^(-(Debts!$M$11-$A232+1)))),2)-AB232)))</f>
        <v/>
      </c>
      <c r="CK232">
        <f>IF(OR(AO232&lt;=0,Debts!$AC$12=0,$A232&gt;Debts!$M$12),0,MIN(AO232,MAX(0,ROUNDUP(IF(Debts!$X$12=0,(BM231+Q232)/(Debts!$M$12-$A232+1),BM231*(Debts!$X$12/12)/(1-(1+Debts!$X$12/12)^(-(Debts!$M$12-$A232+1)))),2)-AC232)))</f>
        <v/>
      </c>
      <c r="CL232">
        <f>IF(OR(AP232&lt;=0,Debts!$AC$13=0,$A232&gt;Debts!$M$13),0,MIN(AP232,MAX(0,ROUNDUP(IF(Debts!$X$13=0,(BN231+R232)/(Debts!$M$13-$A232+1),BN231*(Debts!$X$13/12)/(1-(1+Debts!$X$13/12)^(-(Debts!$M$13-$A232+1)))),2)-AD232)))</f>
        <v/>
      </c>
      <c r="CM232">
        <f>IF(OR(AQ232&lt;=0,Debts!$AC$14=0,$A232&gt;Debts!$M$14),0,MIN(AQ232,MAX(0,ROUNDUP(IF(Debts!$X$14=0,(BO231+S232)/(Debts!$M$14-$A232+1),BO231*(Debts!$X$14/12)/(1-(1+Debts!$X$14/12)^(-(Debts!$M$14-$A232+1)))),2)-AE232)))</f>
        <v/>
      </c>
      <c r="CN232">
        <f>IF(OR(AR232&lt;=0,Debts!$AC$15=0,$A232&gt;Debts!$M$15),0,MIN(AR232,MAX(0,ROUNDUP(IF(Debts!$X$15=0,(BP231+T232)/(Debts!$M$15-$A232+1),BP231*(Debts!$X$15/12)/(1-(1+Debts!$X$15/12)^(-(Debts!$M$15-$A232+1)))),2)-AF232)))</f>
        <v/>
      </c>
      <c r="CO232">
        <f>IF(OR(AS232&lt;=0,Debts!$AC$16=0,$A232&gt;Debts!$M$16),0,MIN(AS232,MAX(0,ROUNDUP(IF(Debts!$X$16=0,(BQ231+U232)/(Debts!$M$16-$A232+1),BQ231*(Debts!$X$16/12)/(1-(1+Debts!$X$16/12)^(-(Debts!$M$16-$A232+1)))),2)-AG232)))</f>
        <v/>
      </c>
      <c r="CP232">
        <f>IF(CD232&lt;=0,0,ROUND(MIN(CD232,MAX(0,$F232-SUMPRODUCT(($AT$3:$BE$3&lt;AT$3)*$CD232:$CO232))),2))</f>
        <v/>
      </c>
      <c r="CQ232">
        <f>IF(CE232&lt;=0,0,ROUND(MIN(CE232,MAX(0,$F232-SUMPRODUCT(($AT$3:$BE$3&lt;AU$3)*$CD232:$CO232))),2))</f>
        <v/>
      </c>
      <c r="CR232">
        <f>IF(CF232&lt;=0,0,ROUND(MIN(CF232,MAX(0,$F232-SUMPRODUCT(($AT$3:$BE$3&lt;AV$3)*$CD232:$CO232))),2))</f>
        <v/>
      </c>
      <c r="CS232">
        <f>IF(CG232&lt;=0,0,ROUND(MIN(CG232,MAX(0,$F232-SUMPRODUCT(($AT$3:$BE$3&lt;AW$3)*$CD232:$CO232))),2))</f>
        <v/>
      </c>
      <c r="CT232">
        <f>IF(CH232&lt;=0,0,ROUND(MIN(CH232,MAX(0,$F232-SUMPRODUCT(($AT$3:$BE$3&lt;AX$3)*$CD232:$CO232))),2))</f>
        <v/>
      </c>
      <c r="CU232">
        <f>IF(CI232&lt;=0,0,ROUND(MIN(CI232,MAX(0,$F232-SUMPRODUCT(($AT$3:$BE$3&lt;AY$3)*$CD232:$CO232))),2))</f>
        <v/>
      </c>
      <c r="CV232">
        <f>IF(CJ232&lt;=0,0,ROUND(MIN(CJ232,MAX(0,$F232-SUMPRODUCT(($AT$3:$BE$3&lt;AZ$3)*$CD232:$CO232))),2))</f>
        <v/>
      </c>
      <c r="CW232">
        <f>IF(CK232&lt;=0,0,ROUND(MIN(CK232,MAX(0,$F232-SUMPRODUCT(($AT$3:$BE$3&lt;BA$3)*$CD232:$CO232))),2))</f>
        <v/>
      </c>
      <c r="CX232">
        <f>IF(CL232&lt;=0,0,ROUND(MIN(CL232,MAX(0,$F232-SUMPRODUCT(($AT$3:$BE$3&lt;BB$3)*$CD232:$CO232))),2))</f>
        <v/>
      </c>
      <c r="CY232">
        <f>IF(CM232&lt;=0,0,ROUND(MIN(CM232,MAX(0,$F232-SUMPRODUCT(($AT$3:$BE$3&lt;BC$3)*$CD232:$CO232))),2))</f>
        <v/>
      </c>
      <c r="CZ232">
        <f>IF(CN232&lt;=0,0,ROUND(MIN(CN232,MAX(0,$F232-SUMPRODUCT(($AT$3:$BE$3&lt;BD$3)*$CD232:$CO232))),2))</f>
        <v/>
      </c>
      <c r="DA232">
        <f>IF(CO232&lt;=0,0,ROUND(MIN(CO232,MAX(0,$F232-SUMPRODUCT(($AT$3:$BE$3&lt;BE$3)*$CD232:$CO232))),2))</f>
        <v/>
      </c>
      <c r="DB232">
        <f>ROUND(AH232-CP232,2)</f>
        <v/>
      </c>
      <c r="DC232">
        <f>ROUND(AI232-CQ232,2)</f>
        <v/>
      </c>
      <c r="DD232">
        <f>ROUND(AJ232-CR232,2)</f>
        <v/>
      </c>
      <c r="DE232">
        <f>ROUND(AK232-CS232,2)</f>
        <v/>
      </c>
      <c r="DF232">
        <f>ROUND(AL232-CT232,2)</f>
        <v/>
      </c>
      <c r="DG232">
        <f>ROUND(AM232-CU232,2)</f>
        <v/>
      </c>
      <c r="DH232">
        <f>ROUND(AN232-CV232,2)</f>
        <v/>
      </c>
      <c r="DI232">
        <f>ROUND(AO232-CW232,2)</f>
        <v/>
      </c>
      <c r="DJ232">
        <f>ROUND(AP232-CX232,2)</f>
        <v/>
      </c>
      <c r="DK232">
        <f>ROUND(AQ232-CY232,2)</f>
        <v/>
      </c>
      <c r="DL232">
        <f>ROUND(AR232-CZ232,2)</f>
        <v/>
      </c>
      <c r="DM232">
        <f>ROUND(AS232-DA232,2)</f>
        <v/>
      </c>
      <c r="DN232">
        <f>MAX(0,ROUND($F232-SUM(CP232:DA232),2))</f>
        <v/>
      </c>
    </row>
    <row r="233">
      <c r="A233" t="n">
        <v>228</v>
      </c>
      <c r="B233" s="29">
        <f>Months!B233</f>
        <v/>
      </c>
      <c r="C233">
        <f>Months!C233</f>
        <v/>
      </c>
      <c r="D233">
        <f>Months!D233</f>
        <v/>
      </c>
      <c r="E233">
        <f>SUM(V233:AG233)</f>
        <v/>
      </c>
      <c r="F233">
        <f>MAX(0,ROUND(C233+D233-E233,2))</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f>IF(AH233&lt;=0,0,ROUND(CP233+MIN(DB233,MAX(0,$DN233-SUMPRODUCT((($BR233:$CC233&gt;BR233)+($BR233:$CC233=BR233)*($AT$2:$BE$2&lt;AT$2))*$DB233:$DM233))),2))</f>
        <v/>
      </c>
      <c r="AU233">
        <f>IF(AI233&lt;=0,0,ROUND(CQ233+MIN(DC233,MAX(0,$DN233-SUMPRODUCT((($BR233:$CC233&gt;BS233)+($BR233:$CC233=BS233)*($AT$2:$BE$2&lt;AU$2))*$DB233:$DM233))),2))</f>
        <v/>
      </c>
      <c r="AV233">
        <f>IF(AJ233&lt;=0,0,ROUND(CR233+MIN(DD233,MAX(0,$DN233-SUMPRODUCT((($BR233:$CC233&gt;BT233)+($BR233:$CC233=BT233)*($AT$2:$BE$2&lt;AV$2))*$DB233:$DM233))),2))</f>
        <v/>
      </c>
      <c r="AW233">
        <f>IF(AK233&lt;=0,0,ROUND(CS233+MIN(DE233,MAX(0,$DN233-SUMPRODUCT((($BR233:$CC233&gt;BU233)+($BR233:$CC233=BU233)*($AT$2:$BE$2&lt;AW$2))*$DB233:$DM233))),2))</f>
        <v/>
      </c>
      <c r="AX233">
        <f>IF(AL233&lt;=0,0,ROUND(CT233+MIN(DF233,MAX(0,$DN233-SUMPRODUCT((($BR233:$CC233&gt;BV233)+($BR233:$CC233=BV233)*($AT$2:$BE$2&lt;AX$2))*$DB233:$DM233))),2))</f>
        <v/>
      </c>
      <c r="AY233">
        <f>IF(AM233&lt;=0,0,ROUND(CU233+MIN(DG233,MAX(0,$DN233-SUMPRODUCT((($BR233:$CC233&gt;BW233)+($BR233:$CC233=BW233)*($AT$2:$BE$2&lt;AY$2))*$DB233:$DM233))),2))</f>
        <v/>
      </c>
      <c r="AZ233">
        <f>IF(AN233&lt;=0,0,ROUND(CV233+MIN(DH233,MAX(0,$DN233-SUMPRODUCT((($BR233:$CC233&gt;BX233)+($BR233:$CC233=BX233)*($AT$2:$BE$2&lt;AZ$2))*$DB233:$DM233))),2))</f>
        <v/>
      </c>
      <c r="BA233">
        <f>IF(AO233&lt;=0,0,ROUND(CW233+MIN(DI233,MAX(0,$DN233-SUMPRODUCT((($BR233:$CC233&gt;BY233)+($BR233:$CC233=BY233)*($AT$2:$BE$2&lt;BA$2))*$DB233:$DM233))),2))</f>
        <v/>
      </c>
      <c r="BB233">
        <f>IF(AP233&lt;=0,0,ROUND(CX233+MIN(DJ233,MAX(0,$DN233-SUMPRODUCT((($BR233:$CC233&gt;BZ233)+($BR233:$CC233=BZ233)*($AT$2:$BE$2&lt;BB$2))*$DB233:$DM233))),2))</f>
        <v/>
      </c>
      <c r="BC233">
        <f>IF(AQ233&lt;=0,0,ROUND(CY233+MIN(DK233,MAX(0,$DN233-SUMPRODUCT((($BR233:$CC233&gt;CA233)+($BR233:$CC233=CA233)*($AT$2:$BE$2&lt;BC$2))*$DB233:$DM233))),2))</f>
        <v/>
      </c>
      <c r="BD233">
        <f>IF(AR233&lt;=0,0,ROUND(CZ233+MIN(DL233,MAX(0,$DN233-SUMPRODUCT((($BR233:$CC233&gt;CB233)+($BR233:$CC233=CB233)*($AT$2:$BE$2&lt;BD$2))*$DB233:$DM233))),2))</f>
        <v/>
      </c>
      <c r="BE233">
        <f>IF(AS233&lt;=0,0,ROUND(DA233+MIN(DM233,MAX(0,$DN233-SUMPRODUCT((($BR233:$CC233&gt;CC233)+($BR233:$CC233=CC233)*($AT$2:$BE$2&lt;BE$2))*$DB233:$DM233))),2))</f>
        <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c r="BR233">
        <f>ROUND(IF($A233&lt;=Debts!$M$5,Debts!$X$5,Debts!$Y$5)*100000,0)*1000000+ROUND(Debts!$Y$5*100000,0)</f>
        <v/>
      </c>
      <c r="BS233">
        <f>ROUND(IF($A233&lt;=Debts!$M$6,Debts!$X$6,Debts!$Y$6)*100000,0)*1000000+ROUND(Debts!$Y$6*100000,0)</f>
        <v/>
      </c>
      <c r="BT233">
        <f>ROUND(IF($A233&lt;=Debts!$M$7,Debts!$X$7,Debts!$Y$7)*100000,0)*1000000+ROUND(Debts!$Y$7*100000,0)</f>
        <v/>
      </c>
      <c r="BU233">
        <f>ROUND(IF($A233&lt;=Debts!$M$8,Debts!$X$8,Debts!$Y$8)*100000,0)*1000000+ROUND(Debts!$Y$8*100000,0)</f>
        <v/>
      </c>
      <c r="BV233">
        <f>ROUND(IF($A233&lt;=Debts!$M$9,Debts!$X$9,Debts!$Y$9)*100000,0)*1000000+ROUND(Debts!$Y$9*100000,0)</f>
        <v/>
      </c>
      <c r="BW233">
        <f>ROUND(IF($A233&lt;=Debts!$M$10,Debts!$X$10,Debts!$Y$10)*100000,0)*1000000+ROUND(Debts!$Y$10*100000,0)</f>
        <v/>
      </c>
      <c r="BX233">
        <f>ROUND(IF($A233&lt;=Debts!$M$11,Debts!$X$11,Debts!$Y$11)*100000,0)*1000000+ROUND(Debts!$Y$11*100000,0)</f>
        <v/>
      </c>
      <c r="BY233">
        <f>ROUND(IF($A233&lt;=Debts!$M$12,Debts!$X$12,Debts!$Y$12)*100000,0)*1000000+ROUND(Debts!$Y$12*100000,0)</f>
        <v/>
      </c>
      <c r="BZ233">
        <f>ROUND(IF($A233&lt;=Debts!$M$13,Debts!$X$13,Debts!$Y$13)*100000,0)*1000000+ROUND(Debts!$Y$13*100000,0)</f>
        <v/>
      </c>
      <c r="CA233">
        <f>ROUND(IF($A233&lt;=Debts!$M$14,Debts!$X$14,Debts!$Y$14)*100000,0)*1000000+ROUND(Debts!$Y$14*100000,0)</f>
        <v/>
      </c>
      <c r="CB233">
        <f>ROUND(IF($A233&lt;=Debts!$M$15,Debts!$X$15,Debts!$Y$15)*100000,0)*1000000+ROUND(Debts!$Y$15*100000,0)</f>
        <v/>
      </c>
      <c r="CC233">
        <f>ROUND(IF($A233&lt;=Debts!$M$16,Debts!$X$16,Debts!$Y$16)*100000,0)*1000000+ROUND(Debts!$Y$16*100000,0)</f>
        <v/>
      </c>
      <c r="CD233">
        <f>IF(OR(AH233&lt;=0,Debts!$AC$5=0,$A233&gt;Debts!$M$5),0,MIN(AH233,MAX(0,ROUNDUP(IF(Debts!$X$5=0,(BF232+J233)/(Debts!$M$5-$A233+1),BF232*(Debts!$X$5/12)/(1-(1+Debts!$X$5/12)^(-(Debts!$M$5-$A233+1)))),2)-V233)))</f>
        <v/>
      </c>
      <c r="CE233">
        <f>IF(OR(AI233&lt;=0,Debts!$AC$6=0,$A233&gt;Debts!$M$6),0,MIN(AI233,MAX(0,ROUNDUP(IF(Debts!$X$6=0,(BG232+K233)/(Debts!$M$6-$A233+1),BG232*(Debts!$X$6/12)/(1-(1+Debts!$X$6/12)^(-(Debts!$M$6-$A233+1)))),2)-W233)))</f>
        <v/>
      </c>
      <c r="CF233">
        <f>IF(OR(AJ233&lt;=0,Debts!$AC$7=0,$A233&gt;Debts!$M$7),0,MIN(AJ233,MAX(0,ROUNDUP(IF(Debts!$X$7=0,(BH232+L233)/(Debts!$M$7-$A233+1),BH232*(Debts!$X$7/12)/(1-(1+Debts!$X$7/12)^(-(Debts!$M$7-$A233+1)))),2)-X233)))</f>
        <v/>
      </c>
      <c r="CG233">
        <f>IF(OR(AK233&lt;=0,Debts!$AC$8=0,$A233&gt;Debts!$M$8),0,MIN(AK233,MAX(0,ROUNDUP(IF(Debts!$X$8=0,(BI232+M233)/(Debts!$M$8-$A233+1),BI232*(Debts!$X$8/12)/(1-(1+Debts!$X$8/12)^(-(Debts!$M$8-$A233+1)))),2)-Y233)))</f>
        <v/>
      </c>
      <c r="CH233">
        <f>IF(OR(AL233&lt;=0,Debts!$AC$9=0,$A233&gt;Debts!$M$9),0,MIN(AL233,MAX(0,ROUNDUP(IF(Debts!$X$9=0,(BJ232+N233)/(Debts!$M$9-$A233+1),BJ232*(Debts!$X$9/12)/(1-(1+Debts!$X$9/12)^(-(Debts!$M$9-$A233+1)))),2)-Z233)))</f>
        <v/>
      </c>
      <c r="CI233">
        <f>IF(OR(AM233&lt;=0,Debts!$AC$10=0,$A233&gt;Debts!$M$10),0,MIN(AM233,MAX(0,ROUNDUP(IF(Debts!$X$10=0,(BK232+O233)/(Debts!$M$10-$A233+1),BK232*(Debts!$X$10/12)/(1-(1+Debts!$X$10/12)^(-(Debts!$M$10-$A233+1)))),2)-AA233)))</f>
        <v/>
      </c>
      <c r="CJ233">
        <f>IF(OR(AN233&lt;=0,Debts!$AC$11=0,$A233&gt;Debts!$M$11),0,MIN(AN233,MAX(0,ROUNDUP(IF(Debts!$X$11=0,(BL232+P233)/(Debts!$M$11-$A233+1),BL232*(Debts!$X$11/12)/(1-(1+Debts!$X$11/12)^(-(Debts!$M$11-$A233+1)))),2)-AB233)))</f>
        <v/>
      </c>
      <c r="CK233">
        <f>IF(OR(AO233&lt;=0,Debts!$AC$12=0,$A233&gt;Debts!$M$12),0,MIN(AO233,MAX(0,ROUNDUP(IF(Debts!$X$12=0,(BM232+Q233)/(Debts!$M$12-$A233+1),BM232*(Debts!$X$12/12)/(1-(1+Debts!$X$12/12)^(-(Debts!$M$12-$A233+1)))),2)-AC233)))</f>
        <v/>
      </c>
      <c r="CL233">
        <f>IF(OR(AP233&lt;=0,Debts!$AC$13=0,$A233&gt;Debts!$M$13),0,MIN(AP233,MAX(0,ROUNDUP(IF(Debts!$X$13=0,(BN232+R233)/(Debts!$M$13-$A233+1),BN232*(Debts!$X$13/12)/(1-(1+Debts!$X$13/12)^(-(Debts!$M$13-$A233+1)))),2)-AD233)))</f>
        <v/>
      </c>
      <c r="CM233">
        <f>IF(OR(AQ233&lt;=0,Debts!$AC$14=0,$A233&gt;Debts!$M$14),0,MIN(AQ233,MAX(0,ROUNDUP(IF(Debts!$X$14=0,(BO232+S233)/(Debts!$M$14-$A233+1),BO232*(Debts!$X$14/12)/(1-(1+Debts!$X$14/12)^(-(Debts!$M$14-$A233+1)))),2)-AE233)))</f>
        <v/>
      </c>
      <c r="CN233">
        <f>IF(OR(AR233&lt;=0,Debts!$AC$15=0,$A233&gt;Debts!$M$15),0,MIN(AR233,MAX(0,ROUNDUP(IF(Debts!$X$15=0,(BP232+T233)/(Debts!$M$15-$A233+1),BP232*(Debts!$X$15/12)/(1-(1+Debts!$X$15/12)^(-(Debts!$M$15-$A233+1)))),2)-AF233)))</f>
        <v/>
      </c>
      <c r="CO233">
        <f>IF(OR(AS233&lt;=0,Debts!$AC$16=0,$A233&gt;Debts!$M$16),0,MIN(AS233,MAX(0,ROUNDUP(IF(Debts!$X$16=0,(BQ232+U233)/(Debts!$M$16-$A233+1),BQ232*(Debts!$X$16/12)/(1-(1+Debts!$X$16/12)^(-(Debts!$M$16-$A233+1)))),2)-AG233)))</f>
        <v/>
      </c>
      <c r="CP233">
        <f>IF(CD233&lt;=0,0,ROUND(MIN(CD233,MAX(0,$F233-SUMPRODUCT(($AT$3:$BE$3&lt;AT$3)*$CD233:$CO233))),2))</f>
        <v/>
      </c>
      <c r="CQ233">
        <f>IF(CE233&lt;=0,0,ROUND(MIN(CE233,MAX(0,$F233-SUMPRODUCT(($AT$3:$BE$3&lt;AU$3)*$CD233:$CO233))),2))</f>
        <v/>
      </c>
      <c r="CR233">
        <f>IF(CF233&lt;=0,0,ROUND(MIN(CF233,MAX(0,$F233-SUMPRODUCT(($AT$3:$BE$3&lt;AV$3)*$CD233:$CO233))),2))</f>
        <v/>
      </c>
      <c r="CS233">
        <f>IF(CG233&lt;=0,0,ROUND(MIN(CG233,MAX(0,$F233-SUMPRODUCT(($AT$3:$BE$3&lt;AW$3)*$CD233:$CO233))),2))</f>
        <v/>
      </c>
      <c r="CT233">
        <f>IF(CH233&lt;=0,0,ROUND(MIN(CH233,MAX(0,$F233-SUMPRODUCT(($AT$3:$BE$3&lt;AX$3)*$CD233:$CO233))),2))</f>
        <v/>
      </c>
      <c r="CU233">
        <f>IF(CI233&lt;=0,0,ROUND(MIN(CI233,MAX(0,$F233-SUMPRODUCT(($AT$3:$BE$3&lt;AY$3)*$CD233:$CO233))),2))</f>
        <v/>
      </c>
      <c r="CV233">
        <f>IF(CJ233&lt;=0,0,ROUND(MIN(CJ233,MAX(0,$F233-SUMPRODUCT(($AT$3:$BE$3&lt;AZ$3)*$CD233:$CO233))),2))</f>
        <v/>
      </c>
      <c r="CW233">
        <f>IF(CK233&lt;=0,0,ROUND(MIN(CK233,MAX(0,$F233-SUMPRODUCT(($AT$3:$BE$3&lt;BA$3)*$CD233:$CO233))),2))</f>
        <v/>
      </c>
      <c r="CX233">
        <f>IF(CL233&lt;=0,0,ROUND(MIN(CL233,MAX(0,$F233-SUMPRODUCT(($AT$3:$BE$3&lt;BB$3)*$CD233:$CO233))),2))</f>
        <v/>
      </c>
      <c r="CY233">
        <f>IF(CM233&lt;=0,0,ROUND(MIN(CM233,MAX(0,$F233-SUMPRODUCT(($AT$3:$BE$3&lt;BC$3)*$CD233:$CO233))),2))</f>
        <v/>
      </c>
      <c r="CZ233">
        <f>IF(CN233&lt;=0,0,ROUND(MIN(CN233,MAX(0,$F233-SUMPRODUCT(($AT$3:$BE$3&lt;BD$3)*$CD233:$CO233))),2))</f>
        <v/>
      </c>
      <c r="DA233">
        <f>IF(CO233&lt;=0,0,ROUND(MIN(CO233,MAX(0,$F233-SUMPRODUCT(($AT$3:$BE$3&lt;BE$3)*$CD233:$CO233))),2))</f>
        <v/>
      </c>
      <c r="DB233">
        <f>ROUND(AH233-CP233,2)</f>
        <v/>
      </c>
      <c r="DC233">
        <f>ROUND(AI233-CQ233,2)</f>
        <v/>
      </c>
      <c r="DD233">
        <f>ROUND(AJ233-CR233,2)</f>
        <v/>
      </c>
      <c r="DE233">
        <f>ROUND(AK233-CS233,2)</f>
        <v/>
      </c>
      <c r="DF233">
        <f>ROUND(AL233-CT233,2)</f>
        <v/>
      </c>
      <c r="DG233">
        <f>ROUND(AM233-CU233,2)</f>
        <v/>
      </c>
      <c r="DH233">
        <f>ROUND(AN233-CV233,2)</f>
        <v/>
      </c>
      <c r="DI233">
        <f>ROUND(AO233-CW233,2)</f>
        <v/>
      </c>
      <c r="DJ233">
        <f>ROUND(AP233-CX233,2)</f>
        <v/>
      </c>
      <c r="DK233">
        <f>ROUND(AQ233-CY233,2)</f>
        <v/>
      </c>
      <c r="DL233">
        <f>ROUND(AR233-CZ233,2)</f>
        <v/>
      </c>
      <c r="DM233">
        <f>ROUND(AS233-DA233,2)</f>
        <v/>
      </c>
      <c r="DN233">
        <f>MAX(0,ROUND($F233-SUM(CP233:DA233),2))</f>
        <v/>
      </c>
    </row>
    <row r="234">
      <c r="A234" t="n">
        <v>229</v>
      </c>
      <c r="B234" s="29">
        <f>Months!B234</f>
        <v/>
      </c>
      <c r="C234">
        <f>Months!C234</f>
        <v/>
      </c>
      <c r="D234">
        <f>Months!D234</f>
        <v/>
      </c>
      <c r="E234">
        <f>SUM(V234:AG234)</f>
        <v/>
      </c>
      <c r="F234">
        <f>MAX(0,ROUND(C234+D234-E234,2))</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f>IF(AH234&lt;=0,0,ROUND(CP234+MIN(DB234,MAX(0,$DN234-SUMPRODUCT((($BR234:$CC234&gt;BR234)+($BR234:$CC234=BR234)*($AT$2:$BE$2&lt;AT$2))*$DB234:$DM234))),2))</f>
        <v/>
      </c>
      <c r="AU234">
        <f>IF(AI234&lt;=0,0,ROUND(CQ234+MIN(DC234,MAX(0,$DN234-SUMPRODUCT((($BR234:$CC234&gt;BS234)+($BR234:$CC234=BS234)*($AT$2:$BE$2&lt;AU$2))*$DB234:$DM234))),2))</f>
        <v/>
      </c>
      <c r="AV234">
        <f>IF(AJ234&lt;=0,0,ROUND(CR234+MIN(DD234,MAX(0,$DN234-SUMPRODUCT((($BR234:$CC234&gt;BT234)+($BR234:$CC234=BT234)*($AT$2:$BE$2&lt;AV$2))*$DB234:$DM234))),2))</f>
        <v/>
      </c>
      <c r="AW234">
        <f>IF(AK234&lt;=0,0,ROUND(CS234+MIN(DE234,MAX(0,$DN234-SUMPRODUCT((($BR234:$CC234&gt;BU234)+($BR234:$CC234=BU234)*($AT$2:$BE$2&lt;AW$2))*$DB234:$DM234))),2))</f>
        <v/>
      </c>
      <c r="AX234">
        <f>IF(AL234&lt;=0,0,ROUND(CT234+MIN(DF234,MAX(0,$DN234-SUMPRODUCT((($BR234:$CC234&gt;BV234)+($BR234:$CC234=BV234)*($AT$2:$BE$2&lt;AX$2))*$DB234:$DM234))),2))</f>
        <v/>
      </c>
      <c r="AY234">
        <f>IF(AM234&lt;=0,0,ROUND(CU234+MIN(DG234,MAX(0,$DN234-SUMPRODUCT((($BR234:$CC234&gt;BW234)+($BR234:$CC234=BW234)*($AT$2:$BE$2&lt;AY$2))*$DB234:$DM234))),2))</f>
        <v/>
      </c>
      <c r="AZ234">
        <f>IF(AN234&lt;=0,0,ROUND(CV234+MIN(DH234,MAX(0,$DN234-SUMPRODUCT((($BR234:$CC234&gt;BX234)+($BR234:$CC234=BX234)*($AT$2:$BE$2&lt;AZ$2))*$DB234:$DM234))),2))</f>
        <v/>
      </c>
      <c r="BA234">
        <f>IF(AO234&lt;=0,0,ROUND(CW234+MIN(DI234,MAX(0,$DN234-SUMPRODUCT((($BR234:$CC234&gt;BY234)+($BR234:$CC234=BY234)*($AT$2:$BE$2&lt;BA$2))*$DB234:$DM234))),2))</f>
        <v/>
      </c>
      <c r="BB234">
        <f>IF(AP234&lt;=0,0,ROUND(CX234+MIN(DJ234,MAX(0,$DN234-SUMPRODUCT((($BR234:$CC234&gt;BZ234)+($BR234:$CC234=BZ234)*($AT$2:$BE$2&lt;BB$2))*$DB234:$DM234))),2))</f>
        <v/>
      </c>
      <c r="BC234">
        <f>IF(AQ234&lt;=0,0,ROUND(CY234+MIN(DK234,MAX(0,$DN234-SUMPRODUCT((($BR234:$CC234&gt;CA234)+($BR234:$CC234=CA234)*($AT$2:$BE$2&lt;BC$2))*$DB234:$DM234))),2))</f>
        <v/>
      </c>
      <c r="BD234">
        <f>IF(AR234&lt;=0,0,ROUND(CZ234+MIN(DL234,MAX(0,$DN234-SUMPRODUCT((($BR234:$CC234&gt;CB234)+($BR234:$CC234=CB234)*($AT$2:$BE$2&lt;BD$2))*$DB234:$DM234))),2))</f>
        <v/>
      </c>
      <c r="BE234">
        <f>IF(AS234&lt;=0,0,ROUND(DA234+MIN(DM234,MAX(0,$DN234-SUMPRODUCT((($BR234:$CC234&gt;CC234)+($BR234:$CC234=CC234)*($AT$2:$BE$2&lt;BE$2))*$DB234:$DM234))),2))</f>
        <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c r="BR234">
        <f>ROUND(IF($A234&lt;=Debts!$M$5,Debts!$X$5,Debts!$Y$5)*100000,0)*1000000+ROUND(Debts!$Y$5*100000,0)</f>
        <v/>
      </c>
      <c r="BS234">
        <f>ROUND(IF($A234&lt;=Debts!$M$6,Debts!$X$6,Debts!$Y$6)*100000,0)*1000000+ROUND(Debts!$Y$6*100000,0)</f>
        <v/>
      </c>
      <c r="BT234">
        <f>ROUND(IF($A234&lt;=Debts!$M$7,Debts!$X$7,Debts!$Y$7)*100000,0)*1000000+ROUND(Debts!$Y$7*100000,0)</f>
        <v/>
      </c>
      <c r="BU234">
        <f>ROUND(IF($A234&lt;=Debts!$M$8,Debts!$X$8,Debts!$Y$8)*100000,0)*1000000+ROUND(Debts!$Y$8*100000,0)</f>
        <v/>
      </c>
      <c r="BV234">
        <f>ROUND(IF($A234&lt;=Debts!$M$9,Debts!$X$9,Debts!$Y$9)*100000,0)*1000000+ROUND(Debts!$Y$9*100000,0)</f>
        <v/>
      </c>
      <c r="BW234">
        <f>ROUND(IF($A234&lt;=Debts!$M$10,Debts!$X$10,Debts!$Y$10)*100000,0)*1000000+ROUND(Debts!$Y$10*100000,0)</f>
        <v/>
      </c>
      <c r="BX234">
        <f>ROUND(IF($A234&lt;=Debts!$M$11,Debts!$X$11,Debts!$Y$11)*100000,0)*1000000+ROUND(Debts!$Y$11*100000,0)</f>
        <v/>
      </c>
      <c r="BY234">
        <f>ROUND(IF($A234&lt;=Debts!$M$12,Debts!$X$12,Debts!$Y$12)*100000,0)*1000000+ROUND(Debts!$Y$12*100000,0)</f>
        <v/>
      </c>
      <c r="BZ234">
        <f>ROUND(IF($A234&lt;=Debts!$M$13,Debts!$X$13,Debts!$Y$13)*100000,0)*1000000+ROUND(Debts!$Y$13*100000,0)</f>
        <v/>
      </c>
      <c r="CA234">
        <f>ROUND(IF($A234&lt;=Debts!$M$14,Debts!$X$14,Debts!$Y$14)*100000,0)*1000000+ROUND(Debts!$Y$14*100000,0)</f>
        <v/>
      </c>
      <c r="CB234">
        <f>ROUND(IF($A234&lt;=Debts!$M$15,Debts!$X$15,Debts!$Y$15)*100000,0)*1000000+ROUND(Debts!$Y$15*100000,0)</f>
        <v/>
      </c>
      <c r="CC234">
        <f>ROUND(IF($A234&lt;=Debts!$M$16,Debts!$X$16,Debts!$Y$16)*100000,0)*1000000+ROUND(Debts!$Y$16*100000,0)</f>
        <v/>
      </c>
      <c r="CD234">
        <f>IF(OR(AH234&lt;=0,Debts!$AC$5=0,$A234&gt;Debts!$M$5),0,MIN(AH234,MAX(0,ROUNDUP(IF(Debts!$X$5=0,(BF233+J234)/(Debts!$M$5-$A234+1),BF233*(Debts!$X$5/12)/(1-(1+Debts!$X$5/12)^(-(Debts!$M$5-$A234+1)))),2)-V234)))</f>
        <v/>
      </c>
      <c r="CE234">
        <f>IF(OR(AI234&lt;=0,Debts!$AC$6=0,$A234&gt;Debts!$M$6),0,MIN(AI234,MAX(0,ROUNDUP(IF(Debts!$X$6=0,(BG233+K234)/(Debts!$M$6-$A234+1),BG233*(Debts!$X$6/12)/(1-(1+Debts!$X$6/12)^(-(Debts!$M$6-$A234+1)))),2)-W234)))</f>
        <v/>
      </c>
      <c r="CF234">
        <f>IF(OR(AJ234&lt;=0,Debts!$AC$7=0,$A234&gt;Debts!$M$7),0,MIN(AJ234,MAX(0,ROUNDUP(IF(Debts!$X$7=0,(BH233+L234)/(Debts!$M$7-$A234+1),BH233*(Debts!$X$7/12)/(1-(1+Debts!$X$7/12)^(-(Debts!$M$7-$A234+1)))),2)-X234)))</f>
        <v/>
      </c>
      <c r="CG234">
        <f>IF(OR(AK234&lt;=0,Debts!$AC$8=0,$A234&gt;Debts!$M$8),0,MIN(AK234,MAX(0,ROUNDUP(IF(Debts!$X$8=0,(BI233+M234)/(Debts!$M$8-$A234+1),BI233*(Debts!$X$8/12)/(1-(1+Debts!$X$8/12)^(-(Debts!$M$8-$A234+1)))),2)-Y234)))</f>
        <v/>
      </c>
      <c r="CH234">
        <f>IF(OR(AL234&lt;=0,Debts!$AC$9=0,$A234&gt;Debts!$M$9),0,MIN(AL234,MAX(0,ROUNDUP(IF(Debts!$X$9=0,(BJ233+N234)/(Debts!$M$9-$A234+1),BJ233*(Debts!$X$9/12)/(1-(1+Debts!$X$9/12)^(-(Debts!$M$9-$A234+1)))),2)-Z234)))</f>
        <v/>
      </c>
      <c r="CI234">
        <f>IF(OR(AM234&lt;=0,Debts!$AC$10=0,$A234&gt;Debts!$M$10),0,MIN(AM234,MAX(0,ROUNDUP(IF(Debts!$X$10=0,(BK233+O234)/(Debts!$M$10-$A234+1),BK233*(Debts!$X$10/12)/(1-(1+Debts!$X$10/12)^(-(Debts!$M$10-$A234+1)))),2)-AA234)))</f>
        <v/>
      </c>
      <c r="CJ234">
        <f>IF(OR(AN234&lt;=0,Debts!$AC$11=0,$A234&gt;Debts!$M$11),0,MIN(AN234,MAX(0,ROUNDUP(IF(Debts!$X$11=0,(BL233+P234)/(Debts!$M$11-$A234+1),BL233*(Debts!$X$11/12)/(1-(1+Debts!$X$11/12)^(-(Debts!$M$11-$A234+1)))),2)-AB234)))</f>
        <v/>
      </c>
      <c r="CK234">
        <f>IF(OR(AO234&lt;=0,Debts!$AC$12=0,$A234&gt;Debts!$M$12),0,MIN(AO234,MAX(0,ROUNDUP(IF(Debts!$X$12=0,(BM233+Q234)/(Debts!$M$12-$A234+1),BM233*(Debts!$X$12/12)/(1-(1+Debts!$X$12/12)^(-(Debts!$M$12-$A234+1)))),2)-AC234)))</f>
        <v/>
      </c>
      <c r="CL234">
        <f>IF(OR(AP234&lt;=0,Debts!$AC$13=0,$A234&gt;Debts!$M$13),0,MIN(AP234,MAX(0,ROUNDUP(IF(Debts!$X$13=0,(BN233+R234)/(Debts!$M$13-$A234+1),BN233*(Debts!$X$13/12)/(1-(1+Debts!$X$13/12)^(-(Debts!$M$13-$A234+1)))),2)-AD234)))</f>
        <v/>
      </c>
      <c r="CM234">
        <f>IF(OR(AQ234&lt;=0,Debts!$AC$14=0,$A234&gt;Debts!$M$14),0,MIN(AQ234,MAX(0,ROUNDUP(IF(Debts!$X$14=0,(BO233+S234)/(Debts!$M$14-$A234+1),BO233*(Debts!$X$14/12)/(1-(1+Debts!$X$14/12)^(-(Debts!$M$14-$A234+1)))),2)-AE234)))</f>
        <v/>
      </c>
      <c r="CN234">
        <f>IF(OR(AR234&lt;=0,Debts!$AC$15=0,$A234&gt;Debts!$M$15),0,MIN(AR234,MAX(0,ROUNDUP(IF(Debts!$X$15=0,(BP233+T234)/(Debts!$M$15-$A234+1),BP233*(Debts!$X$15/12)/(1-(1+Debts!$X$15/12)^(-(Debts!$M$15-$A234+1)))),2)-AF234)))</f>
        <v/>
      </c>
      <c r="CO234">
        <f>IF(OR(AS234&lt;=0,Debts!$AC$16=0,$A234&gt;Debts!$M$16),0,MIN(AS234,MAX(0,ROUNDUP(IF(Debts!$X$16=0,(BQ233+U234)/(Debts!$M$16-$A234+1),BQ233*(Debts!$X$16/12)/(1-(1+Debts!$X$16/12)^(-(Debts!$M$16-$A234+1)))),2)-AG234)))</f>
        <v/>
      </c>
      <c r="CP234">
        <f>IF(CD234&lt;=0,0,ROUND(MIN(CD234,MAX(0,$F234-SUMPRODUCT(($AT$3:$BE$3&lt;AT$3)*$CD234:$CO234))),2))</f>
        <v/>
      </c>
      <c r="CQ234">
        <f>IF(CE234&lt;=0,0,ROUND(MIN(CE234,MAX(0,$F234-SUMPRODUCT(($AT$3:$BE$3&lt;AU$3)*$CD234:$CO234))),2))</f>
        <v/>
      </c>
      <c r="CR234">
        <f>IF(CF234&lt;=0,0,ROUND(MIN(CF234,MAX(0,$F234-SUMPRODUCT(($AT$3:$BE$3&lt;AV$3)*$CD234:$CO234))),2))</f>
        <v/>
      </c>
      <c r="CS234">
        <f>IF(CG234&lt;=0,0,ROUND(MIN(CG234,MAX(0,$F234-SUMPRODUCT(($AT$3:$BE$3&lt;AW$3)*$CD234:$CO234))),2))</f>
        <v/>
      </c>
      <c r="CT234">
        <f>IF(CH234&lt;=0,0,ROUND(MIN(CH234,MAX(0,$F234-SUMPRODUCT(($AT$3:$BE$3&lt;AX$3)*$CD234:$CO234))),2))</f>
        <v/>
      </c>
      <c r="CU234">
        <f>IF(CI234&lt;=0,0,ROUND(MIN(CI234,MAX(0,$F234-SUMPRODUCT(($AT$3:$BE$3&lt;AY$3)*$CD234:$CO234))),2))</f>
        <v/>
      </c>
      <c r="CV234">
        <f>IF(CJ234&lt;=0,0,ROUND(MIN(CJ234,MAX(0,$F234-SUMPRODUCT(($AT$3:$BE$3&lt;AZ$3)*$CD234:$CO234))),2))</f>
        <v/>
      </c>
      <c r="CW234">
        <f>IF(CK234&lt;=0,0,ROUND(MIN(CK234,MAX(0,$F234-SUMPRODUCT(($AT$3:$BE$3&lt;BA$3)*$CD234:$CO234))),2))</f>
        <v/>
      </c>
      <c r="CX234">
        <f>IF(CL234&lt;=0,0,ROUND(MIN(CL234,MAX(0,$F234-SUMPRODUCT(($AT$3:$BE$3&lt;BB$3)*$CD234:$CO234))),2))</f>
        <v/>
      </c>
      <c r="CY234">
        <f>IF(CM234&lt;=0,0,ROUND(MIN(CM234,MAX(0,$F234-SUMPRODUCT(($AT$3:$BE$3&lt;BC$3)*$CD234:$CO234))),2))</f>
        <v/>
      </c>
      <c r="CZ234">
        <f>IF(CN234&lt;=0,0,ROUND(MIN(CN234,MAX(0,$F234-SUMPRODUCT(($AT$3:$BE$3&lt;BD$3)*$CD234:$CO234))),2))</f>
        <v/>
      </c>
      <c r="DA234">
        <f>IF(CO234&lt;=0,0,ROUND(MIN(CO234,MAX(0,$F234-SUMPRODUCT(($AT$3:$BE$3&lt;BE$3)*$CD234:$CO234))),2))</f>
        <v/>
      </c>
      <c r="DB234">
        <f>ROUND(AH234-CP234,2)</f>
        <v/>
      </c>
      <c r="DC234">
        <f>ROUND(AI234-CQ234,2)</f>
        <v/>
      </c>
      <c r="DD234">
        <f>ROUND(AJ234-CR234,2)</f>
        <v/>
      </c>
      <c r="DE234">
        <f>ROUND(AK234-CS234,2)</f>
        <v/>
      </c>
      <c r="DF234">
        <f>ROUND(AL234-CT234,2)</f>
        <v/>
      </c>
      <c r="DG234">
        <f>ROUND(AM234-CU234,2)</f>
        <v/>
      </c>
      <c r="DH234">
        <f>ROUND(AN234-CV234,2)</f>
        <v/>
      </c>
      <c r="DI234">
        <f>ROUND(AO234-CW234,2)</f>
        <v/>
      </c>
      <c r="DJ234">
        <f>ROUND(AP234-CX234,2)</f>
        <v/>
      </c>
      <c r="DK234">
        <f>ROUND(AQ234-CY234,2)</f>
        <v/>
      </c>
      <c r="DL234">
        <f>ROUND(AR234-CZ234,2)</f>
        <v/>
      </c>
      <c r="DM234">
        <f>ROUND(AS234-DA234,2)</f>
        <v/>
      </c>
      <c r="DN234">
        <f>MAX(0,ROUND($F234-SUM(CP234:DA234),2))</f>
        <v/>
      </c>
    </row>
    <row r="235">
      <c r="A235" t="n">
        <v>230</v>
      </c>
      <c r="B235" s="29">
        <f>Months!B235</f>
        <v/>
      </c>
      <c r="C235">
        <f>Months!C235</f>
        <v/>
      </c>
      <c r="D235">
        <f>Months!D235</f>
        <v/>
      </c>
      <c r="E235">
        <f>SUM(V235:AG235)</f>
        <v/>
      </c>
      <c r="F235">
        <f>MAX(0,ROUND(C235+D235-E235,2))</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f>IF(AH235&lt;=0,0,ROUND(CP235+MIN(DB235,MAX(0,$DN235-SUMPRODUCT((($BR235:$CC235&gt;BR235)+($BR235:$CC235=BR235)*($AT$2:$BE$2&lt;AT$2))*$DB235:$DM235))),2))</f>
        <v/>
      </c>
      <c r="AU235">
        <f>IF(AI235&lt;=0,0,ROUND(CQ235+MIN(DC235,MAX(0,$DN235-SUMPRODUCT((($BR235:$CC235&gt;BS235)+($BR235:$CC235=BS235)*($AT$2:$BE$2&lt;AU$2))*$DB235:$DM235))),2))</f>
        <v/>
      </c>
      <c r="AV235">
        <f>IF(AJ235&lt;=0,0,ROUND(CR235+MIN(DD235,MAX(0,$DN235-SUMPRODUCT((($BR235:$CC235&gt;BT235)+($BR235:$CC235=BT235)*($AT$2:$BE$2&lt;AV$2))*$DB235:$DM235))),2))</f>
        <v/>
      </c>
      <c r="AW235">
        <f>IF(AK235&lt;=0,0,ROUND(CS235+MIN(DE235,MAX(0,$DN235-SUMPRODUCT((($BR235:$CC235&gt;BU235)+($BR235:$CC235=BU235)*($AT$2:$BE$2&lt;AW$2))*$DB235:$DM235))),2))</f>
        <v/>
      </c>
      <c r="AX235">
        <f>IF(AL235&lt;=0,0,ROUND(CT235+MIN(DF235,MAX(0,$DN235-SUMPRODUCT((($BR235:$CC235&gt;BV235)+($BR235:$CC235=BV235)*($AT$2:$BE$2&lt;AX$2))*$DB235:$DM235))),2))</f>
        <v/>
      </c>
      <c r="AY235">
        <f>IF(AM235&lt;=0,0,ROUND(CU235+MIN(DG235,MAX(0,$DN235-SUMPRODUCT((($BR235:$CC235&gt;BW235)+($BR235:$CC235=BW235)*($AT$2:$BE$2&lt;AY$2))*$DB235:$DM235))),2))</f>
        <v/>
      </c>
      <c r="AZ235">
        <f>IF(AN235&lt;=0,0,ROUND(CV235+MIN(DH235,MAX(0,$DN235-SUMPRODUCT((($BR235:$CC235&gt;BX235)+($BR235:$CC235=BX235)*($AT$2:$BE$2&lt;AZ$2))*$DB235:$DM235))),2))</f>
        <v/>
      </c>
      <c r="BA235">
        <f>IF(AO235&lt;=0,0,ROUND(CW235+MIN(DI235,MAX(0,$DN235-SUMPRODUCT((($BR235:$CC235&gt;BY235)+($BR235:$CC235=BY235)*($AT$2:$BE$2&lt;BA$2))*$DB235:$DM235))),2))</f>
        <v/>
      </c>
      <c r="BB235">
        <f>IF(AP235&lt;=0,0,ROUND(CX235+MIN(DJ235,MAX(0,$DN235-SUMPRODUCT((($BR235:$CC235&gt;BZ235)+($BR235:$CC235=BZ235)*($AT$2:$BE$2&lt;BB$2))*$DB235:$DM235))),2))</f>
        <v/>
      </c>
      <c r="BC235">
        <f>IF(AQ235&lt;=0,0,ROUND(CY235+MIN(DK235,MAX(0,$DN235-SUMPRODUCT((($BR235:$CC235&gt;CA235)+($BR235:$CC235=CA235)*($AT$2:$BE$2&lt;BC$2))*$DB235:$DM235))),2))</f>
        <v/>
      </c>
      <c r="BD235">
        <f>IF(AR235&lt;=0,0,ROUND(CZ235+MIN(DL235,MAX(0,$DN235-SUMPRODUCT((($BR235:$CC235&gt;CB235)+($BR235:$CC235=CB235)*($AT$2:$BE$2&lt;BD$2))*$DB235:$DM235))),2))</f>
        <v/>
      </c>
      <c r="BE235">
        <f>IF(AS235&lt;=0,0,ROUND(DA235+MIN(DM235,MAX(0,$DN235-SUMPRODUCT((($BR235:$CC235&gt;CC235)+($BR235:$CC235=CC235)*($AT$2:$BE$2&lt;BE$2))*$DB235:$DM235))),2))</f>
        <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c r="BR235">
        <f>ROUND(IF($A235&lt;=Debts!$M$5,Debts!$X$5,Debts!$Y$5)*100000,0)*1000000+ROUND(Debts!$Y$5*100000,0)</f>
        <v/>
      </c>
      <c r="BS235">
        <f>ROUND(IF($A235&lt;=Debts!$M$6,Debts!$X$6,Debts!$Y$6)*100000,0)*1000000+ROUND(Debts!$Y$6*100000,0)</f>
        <v/>
      </c>
      <c r="BT235">
        <f>ROUND(IF($A235&lt;=Debts!$M$7,Debts!$X$7,Debts!$Y$7)*100000,0)*1000000+ROUND(Debts!$Y$7*100000,0)</f>
        <v/>
      </c>
      <c r="BU235">
        <f>ROUND(IF($A235&lt;=Debts!$M$8,Debts!$X$8,Debts!$Y$8)*100000,0)*1000000+ROUND(Debts!$Y$8*100000,0)</f>
        <v/>
      </c>
      <c r="BV235">
        <f>ROUND(IF($A235&lt;=Debts!$M$9,Debts!$X$9,Debts!$Y$9)*100000,0)*1000000+ROUND(Debts!$Y$9*100000,0)</f>
        <v/>
      </c>
      <c r="BW235">
        <f>ROUND(IF($A235&lt;=Debts!$M$10,Debts!$X$10,Debts!$Y$10)*100000,0)*1000000+ROUND(Debts!$Y$10*100000,0)</f>
        <v/>
      </c>
      <c r="BX235">
        <f>ROUND(IF($A235&lt;=Debts!$M$11,Debts!$X$11,Debts!$Y$11)*100000,0)*1000000+ROUND(Debts!$Y$11*100000,0)</f>
        <v/>
      </c>
      <c r="BY235">
        <f>ROUND(IF($A235&lt;=Debts!$M$12,Debts!$X$12,Debts!$Y$12)*100000,0)*1000000+ROUND(Debts!$Y$12*100000,0)</f>
        <v/>
      </c>
      <c r="BZ235">
        <f>ROUND(IF($A235&lt;=Debts!$M$13,Debts!$X$13,Debts!$Y$13)*100000,0)*1000000+ROUND(Debts!$Y$13*100000,0)</f>
        <v/>
      </c>
      <c r="CA235">
        <f>ROUND(IF($A235&lt;=Debts!$M$14,Debts!$X$14,Debts!$Y$14)*100000,0)*1000000+ROUND(Debts!$Y$14*100000,0)</f>
        <v/>
      </c>
      <c r="CB235">
        <f>ROUND(IF($A235&lt;=Debts!$M$15,Debts!$X$15,Debts!$Y$15)*100000,0)*1000000+ROUND(Debts!$Y$15*100000,0)</f>
        <v/>
      </c>
      <c r="CC235">
        <f>ROUND(IF($A235&lt;=Debts!$M$16,Debts!$X$16,Debts!$Y$16)*100000,0)*1000000+ROUND(Debts!$Y$16*100000,0)</f>
        <v/>
      </c>
      <c r="CD235">
        <f>IF(OR(AH235&lt;=0,Debts!$AC$5=0,$A235&gt;Debts!$M$5),0,MIN(AH235,MAX(0,ROUNDUP(IF(Debts!$X$5=0,(BF234+J235)/(Debts!$M$5-$A235+1),BF234*(Debts!$X$5/12)/(1-(1+Debts!$X$5/12)^(-(Debts!$M$5-$A235+1)))),2)-V235)))</f>
        <v/>
      </c>
      <c r="CE235">
        <f>IF(OR(AI235&lt;=0,Debts!$AC$6=0,$A235&gt;Debts!$M$6),0,MIN(AI235,MAX(0,ROUNDUP(IF(Debts!$X$6=0,(BG234+K235)/(Debts!$M$6-$A235+1),BG234*(Debts!$X$6/12)/(1-(1+Debts!$X$6/12)^(-(Debts!$M$6-$A235+1)))),2)-W235)))</f>
        <v/>
      </c>
      <c r="CF235">
        <f>IF(OR(AJ235&lt;=0,Debts!$AC$7=0,$A235&gt;Debts!$M$7),0,MIN(AJ235,MAX(0,ROUNDUP(IF(Debts!$X$7=0,(BH234+L235)/(Debts!$M$7-$A235+1),BH234*(Debts!$X$7/12)/(1-(1+Debts!$X$7/12)^(-(Debts!$M$7-$A235+1)))),2)-X235)))</f>
        <v/>
      </c>
      <c r="CG235">
        <f>IF(OR(AK235&lt;=0,Debts!$AC$8=0,$A235&gt;Debts!$M$8),0,MIN(AK235,MAX(0,ROUNDUP(IF(Debts!$X$8=0,(BI234+M235)/(Debts!$M$8-$A235+1),BI234*(Debts!$X$8/12)/(1-(1+Debts!$X$8/12)^(-(Debts!$M$8-$A235+1)))),2)-Y235)))</f>
        <v/>
      </c>
      <c r="CH235">
        <f>IF(OR(AL235&lt;=0,Debts!$AC$9=0,$A235&gt;Debts!$M$9),0,MIN(AL235,MAX(0,ROUNDUP(IF(Debts!$X$9=0,(BJ234+N235)/(Debts!$M$9-$A235+1),BJ234*(Debts!$X$9/12)/(1-(1+Debts!$X$9/12)^(-(Debts!$M$9-$A235+1)))),2)-Z235)))</f>
        <v/>
      </c>
      <c r="CI235">
        <f>IF(OR(AM235&lt;=0,Debts!$AC$10=0,$A235&gt;Debts!$M$10),0,MIN(AM235,MAX(0,ROUNDUP(IF(Debts!$X$10=0,(BK234+O235)/(Debts!$M$10-$A235+1),BK234*(Debts!$X$10/12)/(1-(1+Debts!$X$10/12)^(-(Debts!$M$10-$A235+1)))),2)-AA235)))</f>
        <v/>
      </c>
      <c r="CJ235">
        <f>IF(OR(AN235&lt;=0,Debts!$AC$11=0,$A235&gt;Debts!$M$11),0,MIN(AN235,MAX(0,ROUNDUP(IF(Debts!$X$11=0,(BL234+P235)/(Debts!$M$11-$A235+1),BL234*(Debts!$X$11/12)/(1-(1+Debts!$X$11/12)^(-(Debts!$M$11-$A235+1)))),2)-AB235)))</f>
        <v/>
      </c>
      <c r="CK235">
        <f>IF(OR(AO235&lt;=0,Debts!$AC$12=0,$A235&gt;Debts!$M$12),0,MIN(AO235,MAX(0,ROUNDUP(IF(Debts!$X$12=0,(BM234+Q235)/(Debts!$M$12-$A235+1),BM234*(Debts!$X$12/12)/(1-(1+Debts!$X$12/12)^(-(Debts!$M$12-$A235+1)))),2)-AC235)))</f>
        <v/>
      </c>
      <c r="CL235">
        <f>IF(OR(AP235&lt;=0,Debts!$AC$13=0,$A235&gt;Debts!$M$13),0,MIN(AP235,MAX(0,ROUNDUP(IF(Debts!$X$13=0,(BN234+R235)/(Debts!$M$13-$A235+1),BN234*(Debts!$X$13/12)/(1-(1+Debts!$X$13/12)^(-(Debts!$M$13-$A235+1)))),2)-AD235)))</f>
        <v/>
      </c>
      <c r="CM235">
        <f>IF(OR(AQ235&lt;=0,Debts!$AC$14=0,$A235&gt;Debts!$M$14),0,MIN(AQ235,MAX(0,ROUNDUP(IF(Debts!$X$14=0,(BO234+S235)/(Debts!$M$14-$A235+1),BO234*(Debts!$X$14/12)/(1-(1+Debts!$X$14/12)^(-(Debts!$M$14-$A235+1)))),2)-AE235)))</f>
        <v/>
      </c>
      <c r="CN235">
        <f>IF(OR(AR235&lt;=0,Debts!$AC$15=0,$A235&gt;Debts!$M$15),0,MIN(AR235,MAX(0,ROUNDUP(IF(Debts!$X$15=0,(BP234+T235)/(Debts!$M$15-$A235+1),BP234*(Debts!$X$15/12)/(1-(1+Debts!$X$15/12)^(-(Debts!$M$15-$A235+1)))),2)-AF235)))</f>
        <v/>
      </c>
      <c r="CO235">
        <f>IF(OR(AS235&lt;=0,Debts!$AC$16=0,$A235&gt;Debts!$M$16),0,MIN(AS235,MAX(0,ROUNDUP(IF(Debts!$X$16=0,(BQ234+U235)/(Debts!$M$16-$A235+1),BQ234*(Debts!$X$16/12)/(1-(1+Debts!$X$16/12)^(-(Debts!$M$16-$A235+1)))),2)-AG235)))</f>
        <v/>
      </c>
      <c r="CP235">
        <f>IF(CD235&lt;=0,0,ROUND(MIN(CD235,MAX(0,$F235-SUMPRODUCT(($AT$3:$BE$3&lt;AT$3)*$CD235:$CO235))),2))</f>
        <v/>
      </c>
      <c r="CQ235">
        <f>IF(CE235&lt;=0,0,ROUND(MIN(CE235,MAX(0,$F235-SUMPRODUCT(($AT$3:$BE$3&lt;AU$3)*$CD235:$CO235))),2))</f>
        <v/>
      </c>
      <c r="CR235">
        <f>IF(CF235&lt;=0,0,ROUND(MIN(CF235,MAX(0,$F235-SUMPRODUCT(($AT$3:$BE$3&lt;AV$3)*$CD235:$CO235))),2))</f>
        <v/>
      </c>
      <c r="CS235">
        <f>IF(CG235&lt;=0,0,ROUND(MIN(CG235,MAX(0,$F235-SUMPRODUCT(($AT$3:$BE$3&lt;AW$3)*$CD235:$CO235))),2))</f>
        <v/>
      </c>
      <c r="CT235">
        <f>IF(CH235&lt;=0,0,ROUND(MIN(CH235,MAX(0,$F235-SUMPRODUCT(($AT$3:$BE$3&lt;AX$3)*$CD235:$CO235))),2))</f>
        <v/>
      </c>
      <c r="CU235">
        <f>IF(CI235&lt;=0,0,ROUND(MIN(CI235,MAX(0,$F235-SUMPRODUCT(($AT$3:$BE$3&lt;AY$3)*$CD235:$CO235))),2))</f>
        <v/>
      </c>
      <c r="CV235">
        <f>IF(CJ235&lt;=0,0,ROUND(MIN(CJ235,MAX(0,$F235-SUMPRODUCT(($AT$3:$BE$3&lt;AZ$3)*$CD235:$CO235))),2))</f>
        <v/>
      </c>
      <c r="CW235">
        <f>IF(CK235&lt;=0,0,ROUND(MIN(CK235,MAX(0,$F235-SUMPRODUCT(($AT$3:$BE$3&lt;BA$3)*$CD235:$CO235))),2))</f>
        <v/>
      </c>
      <c r="CX235">
        <f>IF(CL235&lt;=0,0,ROUND(MIN(CL235,MAX(0,$F235-SUMPRODUCT(($AT$3:$BE$3&lt;BB$3)*$CD235:$CO235))),2))</f>
        <v/>
      </c>
      <c r="CY235">
        <f>IF(CM235&lt;=0,0,ROUND(MIN(CM235,MAX(0,$F235-SUMPRODUCT(($AT$3:$BE$3&lt;BC$3)*$CD235:$CO235))),2))</f>
        <v/>
      </c>
      <c r="CZ235">
        <f>IF(CN235&lt;=0,0,ROUND(MIN(CN235,MAX(0,$F235-SUMPRODUCT(($AT$3:$BE$3&lt;BD$3)*$CD235:$CO235))),2))</f>
        <v/>
      </c>
      <c r="DA235">
        <f>IF(CO235&lt;=0,0,ROUND(MIN(CO235,MAX(0,$F235-SUMPRODUCT(($AT$3:$BE$3&lt;BE$3)*$CD235:$CO235))),2))</f>
        <v/>
      </c>
      <c r="DB235">
        <f>ROUND(AH235-CP235,2)</f>
        <v/>
      </c>
      <c r="DC235">
        <f>ROUND(AI235-CQ235,2)</f>
        <v/>
      </c>
      <c r="DD235">
        <f>ROUND(AJ235-CR235,2)</f>
        <v/>
      </c>
      <c r="DE235">
        <f>ROUND(AK235-CS235,2)</f>
        <v/>
      </c>
      <c r="DF235">
        <f>ROUND(AL235-CT235,2)</f>
        <v/>
      </c>
      <c r="DG235">
        <f>ROUND(AM235-CU235,2)</f>
        <v/>
      </c>
      <c r="DH235">
        <f>ROUND(AN235-CV235,2)</f>
        <v/>
      </c>
      <c r="DI235">
        <f>ROUND(AO235-CW235,2)</f>
        <v/>
      </c>
      <c r="DJ235">
        <f>ROUND(AP235-CX235,2)</f>
        <v/>
      </c>
      <c r="DK235">
        <f>ROUND(AQ235-CY235,2)</f>
        <v/>
      </c>
      <c r="DL235">
        <f>ROUND(AR235-CZ235,2)</f>
        <v/>
      </c>
      <c r="DM235">
        <f>ROUND(AS235-DA235,2)</f>
        <v/>
      </c>
      <c r="DN235">
        <f>MAX(0,ROUND($F235-SUM(CP235:DA235),2))</f>
        <v/>
      </c>
    </row>
    <row r="236">
      <c r="A236" t="n">
        <v>231</v>
      </c>
      <c r="B236" s="29">
        <f>Months!B236</f>
        <v/>
      </c>
      <c r="C236">
        <f>Months!C236</f>
        <v/>
      </c>
      <c r="D236">
        <f>Months!D236</f>
        <v/>
      </c>
      <c r="E236">
        <f>SUM(V236:AG236)</f>
        <v/>
      </c>
      <c r="F236">
        <f>MAX(0,ROUND(C236+D236-E236,2))</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f>IF(AH236&lt;=0,0,ROUND(CP236+MIN(DB236,MAX(0,$DN236-SUMPRODUCT((($BR236:$CC236&gt;BR236)+($BR236:$CC236=BR236)*($AT$2:$BE$2&lt;AT$2))*$DB236:$DM236))),2))</f>
        <v/>
      </c>
      <c r="AU236">
        <f>IF(AI236&lt;=0,0,ROUND(CQ236+MIN(DC236,MAX(0,$DN236-SUMPRODUCT((($BR236:$CC236&gt;BS236)+($BR236:$CC236=BS236)*($AT$2:$BE$2&lt;AU$2))*$DB236:$DM236))),2))</f>
        <v/>
      </c>
      <c r="AV236">
        <f>IF(AJ236&lt;=0,0,ROUND(CR236+MIN(DD236,MAX(0,$DN236-SUMPRODUCT((($BR236:$CC236&gt;BT236)+($BR236:$CC236=BT236)*($AT$2:$BE$2&lt;AV$2))*$DB236:$DM236))),2))</f>
        <v/>
      </c>
      <c r="AW236">
        <f>IF(AK236&lt;=0,0,ROUND(CS236+MIN(DE236,MAX(0,$DN236-SUMPRODUCT((($BR236:$CC236&gt;BU236)+($BR236:$CC236=BU236)*($AT$2:$BE$2&lt;AW$2))*$DB236:$DM236))),2))</f>
        <v/>
      </c>
      <c r="AX236">
        <f>IF(AL236&lt;=0,0,ROUND(CT236+MIN(DF236,MAX(0,$DN236-SUMPRODUCT((($BR236:$CC236&gt;BV236)+($BR236:$CC236=BV236)*($AT$2:$BE$2&lt;AX$2))*$DB236:$DM236))),2))</f>
        <v/>
      </c>
      <c r="AY236">
        <f>IF(AM236&lt;=0,0,ROUND(CU236+MIN(DG236,MAX(0,$DN236-SUMPRODUCT((($BR236:$CC236&gt;BW236)+($BR236:$CC236=BW236)*($AT$2:$BE$2&lt;AY$2))*$DB236:$DM236))),2))</f>
        <v/>
      </c>
      <c r="AZ236">
        <f>IF(AN236&lt;=0,0,ROUND(CV236+MIN(DH236,MAX(0,$DN236-SUMPRODUCT((($BR236:$CC236&gt;BX236)+($BR236:$CC236=BX236)*($AT$2:$BE$2&lt;AZ$2))*$DB236:$DM236))),2))</f>
        <v/>
      </c>
      <c r="BA236">
        <f>IF(AO236&lt;=0,0,ROUND(CW236+MIN(DI236,MAX(0,$DN236-SUMPRODUCT((($BR236:$CC236&gt;BY236)+($BR236:$CC236=BY236)*($AT$2:$BE$2&lt;BA$2))*$DB236:$DM236))),2))</f>
        <v/>
      </c>
      <c r="BB236">
        <f>IF(AP236&lt;=0,0,ROUND(CX236+MIN(DJ236,MAX(0,$DN236-SUMPRODUCT((($BR236:$CC236&gt;BZ236)+($BR236:$CC236=BZ236)*($AT$2:$BE$2&lt;BB$2))*$DB236:$DM236))),2))</f>
        <v/>
      </c>
      <c r="BC236">
        <f>IF(AQ236&lt;=0,0,ROUND(CY236+MIN(DK236,MAX(0,$DN236-SUMPRODUCT((($BR236:$CC236&gt;CA236)+($BR236:$CC236=CA236)*($AT$2:$BE$2&lt;BC$2))*$DB236:$DM236))),2))</f>
        <v/>
      </c>
      <c r="BD236">
        <f>IF(AR236&lt;=0,0,ROUND(CZ236+MIN(DL236,MAX(0,$DN236-SUMPRODUCT((($BR236:$CC236&gt;CB236)+($BR236:$CC236=CB236)*($AT$2:$BE$2&lt;BD$2))*$DB236:$DM236))),2))</f>
        <v/>
      </c>
      <c r="BE236">
        <f>IF(AS236&lt;=0,0,ROUND(DA236+MIN(DM236,MAX(0,$DN236-SUMPRODUCT((($BR236:$CC236&gt;CC236)+($BR236:$CC236=CC236)*($AT$2:$BE$2&lt;BE$2))*$DB236:$DM236))),2))</f>
        <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c r="BR236">
        <f>ROUND(IF($A236&lt;=Debts!$M$5,Debts!$X$5,Debts!$Y$5)*100000,0)*1000000+ROUND(Debts!$Y$5*100000,0)</f>
        <v/>
      </c>
      <c r="BS236">
        <f>ROUND(IF($A236&lt;=Debts!$M$6,Debts!$X$6,Debts!$Y$6)*100000,0)*1000000+ROUND(Debts!$Y$6*100000,0)</f>
        <v/>
      </c>
      <c r="BT236">
        <f>ROUND(IF($A236&lt;=Debts!$M$7,Debts!$X$7,Debts!$Y$7)*100000,0)*1000000+ROUND(Debts!$Y$7*100000,0)</f>
        <v/>
      </c>
      <c r="BU236">
        <f>ROUND(IF($A236&lt;=Debts!$M$8,Debts!$X$8,Debts!$Y$8)*100000,0)*1000000+ROUND(Debts!$Y$8*100000,0)</f>
        <v/>
      </c>
      <c r="BV236">
        <f>ROUND(IF($A236&lt;=Debts!$M$9,Debts!$X$9,Debts!$Y$9)*100000,0)*1000000+ROUND(Debts!$Y$9*100000,0)</f>
        <v/>
      </c>
      <c r="BW236">
        <f>ROUND(IF($A236&lt;=Debts!$M$10,Debts!$X$10,Debts!$Y$10)*100000,0)*1000000+ROUND(Debts!$Y$10*100000,0)</f>
        <v/>
      </c>
      <c r="BX236">
        <f>ROUND(IF($A236&lt;=Debts!$M$11,Debts!$X$11,Debts!$Y$11)*100000,0)*1000000+ROUND(Debts!$Y$11*100000,0)</f>
        <v/>
      </c>
      <c r="BY236">
        <f>ROUND(IF($A236&lt;=Debts!$M$12,Debts!$X$12,Debts!$Y$12)*100000,0)*1000000+ROUND(Debts!$Y$12*100000,0)</f>
        <v/>
      </c>
      <c r="BZ236">
        <f>ROUND(IF($A236&lt;=Debts!$M$13,Debts!$X$13,Debts!$Y$13)*100000,0)*1000000+ROUND(Debts!$Y$13*100000,0)</f>
        <v/>
      </c>
      <c r="CA236">
        <f>ROUND(IF($A236&lt;=Debts!$M$14,Debts!$X$14,Debts!$Y$14)*100000,0)*1000000+ROUND(Debts!$Y$14*100000,0)</f>
        <v/>
      </c>
      <c r="CB236">
        <f>ROUND(IF($A236&lt;=Debts!$M$15,Debts!$X$15,Debts!$Y$15)*100000,0)*1000000+ROUND(Debts!$Y$15*100000,0)</f>
        <v/>
      </c>
      <c r="CC236">
        <f>ROUND(IF($A236&lt;=Debts!$M$16,Debts!$X$16,Debts!$Y$16)*100000,0)*1000000+ROUND(Debts!$Y$16*100000,0)</f>
        <v/>
      </c>
      <c r="CD236">
        <f>IF(OR(AH236&lt;=0,Debts!$AC$5=0,$A236&gt;Debts!$M$5),0,MIN(AH236,MAX(0,ROUNDUP(IF(Debts!$X$5=0,(BF235+J236)/(Debts!$M$5-$A236+1),BF235*(Debts!$X$5/12)/(1-(1+Debts!$X$5/12)^(-(Debts!$M$5-$A236+1)))),2)-V236)))</f>
        <v/>
      </c>
      <c r="CE236">
        <f>IF(OR(AI236&lt;=0,Debts!$AC$6=0,$A236&gt;Debts!$M$6),0,MIN(AI236,MAX(0,ROUNDUP(IF(Debts!$X$6=0,(BG235+K236)/(Debts!$M$6-$A236+1),BG235*(Debts!$X$6/12)/(1-(1+Debts!$X$6/12)^(-(Debts!$M$6-$A236+1)))),2)-W236)))</f>
        <v/>
      </c>
      <c r="CF236">
        <f>IF(OR(AJ236&lt;=0,Debts!$AC$7=0,$A236&gt;Debts!$M$7),0,MIN(AJ236,MAX(0,ROUNDUP(IF(Debts!$X$7=0,(BH235+L236)/(Debts!$M$7-$A236+1),BH235*(Debts!$X$7/12)/(1-(1+Debts!$X$7/12)^(-(Debts!$M$7-$A236+1)))),2)-X236)))</f>
        <v/>
      </c>
      <c r="CG236">
        <f>IF(OR(AK236&lt;=0,Debts!$AC$8=0,$A236&gt;Debts!$M$8),0,MIN(AK236,MAX(0,ROUNDUP(IF(Debts!$X$8=0,(BI235+M236)/(Debts!$M$8-$A236+1),BI235*(Debts!$X$8/12)/(1-(1+Debts!$X$8/12)^(-(Debts!$M$8-$A236+1)))),2)-Y236)))</f>
        <v/>
      </c>
      <c r="CH236">
        <f>IF(OR(AL236&lt;=0,Debts!$AC$9=0,$A236&gt;Debts!$M$9),0,MIN(AL236,MAX(0,ROUNDUP(IF(Debts!$X$9=0,(BJ235+N236)/(Debts!$M$9-$A236+1),BJ235*(Debts!$X$9/12)/(1-(1+Debts!$X$9/12)^(-(Debts!$M$9-$A236+1)))),2)-Z236)))</f>
        <v/>
      </c>
      <c r="CI236">
        <f>IF(OR(AM236&lt;=0,Debts!$AC$10=0,$A236&gt;Debts!$M$10),0,MIN(AM236,MAX(0,ROUNDUP(IF(Debts!$X$10=0,(BK235+O236)/(Debts!$M$10-$A236+1),BK235*(Debts!$X$10/12)/(1-(1+Debts!$X$10/12)^(-(Debts!$M$10-$A236+1)))),2)-AA236)))</f>
        <v/>
      </c>
      <c r="CJ236">
        <f>IF(OR(AN236&lt;=0,Debts!$AC$11=0,$A236&gt;Debts!$M$11),0,MIN(AN236,MAX(0,ROUNDUP(IF(Debts!$X$11=0,(BL235+P236)/(Debts!$M$11-$A236+1),BL235*(Debts!$X$11/12)/(1-(1+Debts!$X$11/12)^(-(Debts!$M$11-$A236+1)))),2)-AB236)))</f>
        <v/>
      </c>
      <c r="CK236">
        <f>IF(OR(AO236&lt;=0,Debts!$AC$12=0,$A236&gt;Debts!$M$12),0,MIN(AO236,MAX(0,ROUNDUP(IF(Debts!$X$12=0,(BM235+Q236)/(Debts!$M$12-$A236+1),BM235*(Debts!$X$12/12)/(1-(1+Debts!$X$12/12)^(-(Debts!$M$12-$A236+1)))),2)-AC236)))</f>
        <v/>
      </c>
      <c r="CL236">
        <f>IF(OR(AP236&lt;=0,Debts!$AC$13=0,$A236&gt;Debts!$M$13),0,MIN(AP236,MAX(0,ROUNDUP(IF(Debts!$X$13=0,(BN235+R236)/(Debts!$M$13-$A236+1),BN235*(Debts!$X$13/12)/(1-(1+Debts!$X$13/12)^(-(Debts!$M$13-$A236+1)))),2)-AD236)))</f>
        <v/>
      </c>
      <c r="CM236">
        <f>IF(OR(AQ236&lt;=0,Debts!$AC$14=0,$A236&gt;Debts!$M$14),0,MIN(AQ236,MAX(0,ROUNDUP(IF(Debts!$X$14=0,(BO235+S236)/(Debts!$M$14-$A236+1),BO235*(Debts!$X$14/12)/(1-(1+Debts!$X$14/12)^(-(Debts!$M$14-$A236+1)))),2)-AE236)))</f>
        <v/>
      </c>
      <c r="CN236">
        <f>IF(OR(AR236&lt;=0,Debts!$AC$15=0,$A236&gt;Debts!$M$15),0,MIN(AR236,MAX(0,ROUNDUP(IF(Debts!$X$15=0,(BP235+T236)/(Debts!$M$15-$A236+1),BP235*(Debts!$X$15/12)/(1-(1+Debts!$X$15/12)^(-(Debts!$M$15-$A236+1)))),2)-AF236)))</f>
        <v/>
      </c>
      <c r="CO236">
        <f>IF(OR(AS236&lt;=0,Debts!$AC$16=0,$A236&gt;Debts!$M$16),0,MIN(AS236,MAX(0,ROUNDUP(IF(Debts!$X$16=0,(BQ235+U236)/(Debts!$M$16-$A236+1),BQ235*(Debts!$X$16/12)/(1-(1+Debts!$X$16/12)^(-(Debts!$M$16-$A236+1)))),2)-AG236)))</f>
        <v/>
      </c>
      <c r="CP236">
        <f>IF(CD236&lt;=0,0,ROUND(MIN(CD236,MAX(0,$F236-SUMPRODUCT(($AT$3:$BE$3&lt;AT$3)*$CD236:$CO236))),2))</f>
        <v/>
      </c>
      <c r="CQ236">
        <f>IF(CE236&lt;=0,0,ROUND(MIN(CE236,MAX(0,$F236-SUMPRODUCT(($AT$3:$BE$3&lt;AU$3)*$CD236:$CO236))),2))</f>
        <v/>
      </c>
      <c r="CR236">
        <f>IF(CF236&lt;=0,0,ROUND(MIN(CF236,MAX(0,$F236-SUMPRODUCT(($AT$3:$BE$3&lt;AV$3)*$CD236:$CO236))),2))</f>
        <v/>
      </c>
      <c r="CS236">
        <f>IF(CG236&lt;=0,0,ROUND(MIN(CG236,MAX(0,$F236-SUMPRODUCT(($AT$3:$BE$3&lt;AW$3)*$CD236:$CO236))),2))</f>
        <v/>
      </c>
      <c r="CT236">
        <f>IF(CH236&lt;=0,0,ROUND(MIN(CH236,MAX(0,$F236-SUMPRODUCT(($AT$3:$BE$3&lt;AX$3)*$CD236:$CO236))),2))</f>
        <v/>
      </c>
      <c r="CU236">
        <f>IF(CI236&lt;=0,0,ROUND(MIN(CI236,MAX(0,$F236-SUMPRODUCT(($AT$3:$BE$3&lt;AY$3)*$CD236:$CO236))),2))</f>
        <v/>
      </c>
      <c r="CV236">
        <f>IF(CJ236&lt;=0,0,ROUND(MIN(CJ236,MAX(0,$F236-SUMPRODUCT(($AT$3:$BE$3&lt;AZ$3)*$CD236:$CO236))),2))</f>
        <v/>
      </c>
      <c r="CW236">
        <f>IF(CK236&lt;=0,0,ROUND(MIN(CK236,MAX(0,$F236-SUMPRODUCT(($AT$3:$BE$3&lt;BA$3)*$CD236:$CO236))),2))</f>
        <v/>
      </c>
      <c r="CX236">
        <f>IF(CL236&lt;=0,0,ROUND(MIN(CL236,MAX(0,$F236-SUMPRODUCT(($AT$3:$BE$3&lt;BB$3)*$CD236:$CO236))),2))</f>
        <v/>
      </c>
      <c r="CY236">
        <f>IF(CM236&lt;=0,0,ROUND(MIN(CM236,MAX(0,$F236-SUMPRODUCT(($AT$3:$BE$3&lt;BC$3)*$CD236:$CO236))),2))</f>
        <v/>
      </c>
      <c r="CZ236">
        <f>IF(CN236&lt;=0,0,ROUND(MIN(CN236,MAX(0,$F236-SUMPRODUCT(($AT$3:$BE$3&lt;BD$3)*$CD236:$CO236))),2))</f>
        <v/>
      </c>
      <c r="DA236">
        <f>IF(CO236&lt;=0,0,ROUND(MIN(CO236,MAX(0,$F236-SUMPRODUCT(($AT$3:$BE$3&lt;BE$3)*$CD236:$CO236))),2))</f>
        <v/>
      </c>
      <c r="DB236">
        <f>ROUND(AH236-CP236,2)</f>
        <v/>
      </c>
      <c r="DC236">
        <f>ROUND(AI236-CQ236,2)</f>
        <v/>
      </c>
      <c r="DD236">
        <f>ROUND(AJ236-CR236,2)</f>
        <v/>
      </c>
      <c r="DE236">
        <f>ROUND(AK236-CS236,2)</f>
        <v/>
      </c>
      <c r="DF236">
        <f>ROUND(AL236-CT236,2)</f>
        <v/>
      </c>
      <c r="DG236">
        <f>ROUND(AM236-CU236,2)</f>
        <v/>
      </c>
      <c r="DH236">
        <f>ROUND(AN236-CV236,2)</f>
        <v/>
      </c>
      <c r="DI236">
        <f>ROUND(AO236-CW236,2)</f>
        <v/>
      </c>
      <c r="DJ236">
        <f>ROUND(AP236-CX236,2)</f>
        <v/>
      </c>
      <c r="DK236">
        <f>ROUND(AQ236-CY236,2)</f>
        <v/>
      </c>
      <c r="DL236">
        <f>ROUND(AR236-CZ236,2)</f>
        <v/>
      </c>
      <c r="DM236">
        <f>ROUND(AS236-DA236,2)</f>
        <v/>
      </c>
      <c r="DN236">
        <f>MAX(0,ROUND($F236-SUM(CP236:DA236),2))</f>
        <v/>
      </c>
    </row>
    <row r="237">
      <c r="A237" t="n">
        <v>232</v>
      </c>
      <c r="B237" s="29">
        <f>Months!B237</f>
        <v/>
      </c>
      <c r="C237">
        <f>Months!C237</f>
        <v/>
      </c>
      <c r="D237">
        <f>Months!D237</f>
        <v/>
      </c>
      <c r="E237">
        <f>SUM(V237:AG237)</f>
        <v/>
      </c>
      <c r="F237">
        <f>MAX(0,ROUND(C237+D237-E237,2))</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f>IF(AH237&lt;=0,0,ROUND(CP237+MIN(DB237,MAX(0,$DN237-SUMPRODUCT((($BR237:$CC237&gt;BR237)+($BR237:$CC237=BR237)*($AT$2:$BE$2&lt;AT$2))*$DB237:$DM237))),2))</f>
        <v/>
      </c>
      <c r="AU237">
        <f>IF(AI237&lt;=0,0,ROUND(CQ237+MIN(DC237,MAX(0,$DN237-SUMPRODUCT((($BR237:$CC237&gt;BS237)+($BR237:$CC237=BS237)*($AT$2:$BE$2&lt;AU$2))*$DB237:$DM237))),2))</f>
        <v/>
      </c>
      <c r="AV237">
        <f>IF(AJ237&lt;=0,0,ROUND(CR237+MIN(DD237,MAX(0,$DN237-SUMPRODUCT((($BR237:$CC237&gt;BT237)+($BR237:$CC237=BT237)*($AT$2:$BE$2&lt;AV$2))*$DB237:$DM237))),2))</f>
        <v/>
      </c>
      <c r="AW237">
        <f>IF(AK237&lt;=0,0,ROUND(CS237+MIN(DE237,MAX(0,$DN237-SUMPRODUCT((($BR237:$CC237&gt;BU237)+($BR237:$CC237=BU237)*($AT$2:$BE$2&lt;AW$2))*$DB237:$DM237))),2))</f>
        <v/>
      </c>
      <c r="AX237">
        <f>IF(AL237&lt;=0,0,ROUND(CT237+MIN(DF237,MAX(0,$DN237-SUMPRODUCT((($BR237:$CC237&gt;BV237)+($BR237:$CC237=BV237)*($AT$2:$BE$2&lt;AX$2))*$DB237:$DM237))),2))</f>
        <v/>
      </c>
      <c r="AY237">
        <f>IF(AM237&lt;=0,0,ROUND(CU237+MIN(DG237,MAX(0,$DN237-SUMPRODUCT((($BR237:$CC237&gt;BW237)+($BR237:$CC237=BW237)*($AT$2:$BE$2&lt;AY$2))*$DB237:$DM237))),2))</f>
        <v/>
      </c>
      <c r="AZ237">
        <f>IF(AN237&lt;=0,0,ROUND(CV237+MIN(DH237,MAX(0,$DN237-SUMPRODUCT((($BR237:$CC237&gt;BX237)+($BR237:$CC237=BX237)*($AT$2:$BE$2&lt;AZ$2))*$DB237:$DM237))),2))</f>
        <v/>
      </c>
      <c r="BA237">
        <f>IF(AO237&lt;=0,0,ROUND(CW237+MIN(DI237,MAX(0,$DN237-SUMPRODUCT((($BR237:$CC237&gt;BY237)+($BR237:$CC237=BY237)*($AT$2:$BE$2&lt;BA$2))*$DB237:$DM237))),2))</f>
        <v/>
      </c>
      <c r="BB237">
        <f>IF(AP237&lt;=0,0,ROUND(CX237+MIN(DJ237,MAX(0,$DN237-SUMPRODUCT((($BR237:$CC237&gt;BZ237)+($BR237:$CC237=BZ237)*($AT$2:$BE$2&lt;BB$2))*$DB237:$DM237))),2))</f>
        <v/>
      </c>
      <c r="BC237">
        <f>IF(AQ237&lt;=0,0,ROUND(CY237+MIN(DK237,MAX(0,$DN237-SUMPRODUCT((($BR237:$CC237&gt;CA237)+($BR237:$CC237=CA237)*($AT$2:$BE$2&lt;BC$2))*$DB237:$DM237))),2))</f>
        <v/>
      </c>
      <c r="BD237">
        <f>IF(AR237&lt;=0,0,ROUND(CZ237+MIN(DL237,MAX(0,$DN237-SUMPRODUCT((($BR237:$CC237&gt;CB237)+($BR237:$CC237=CB237)*($AT$2:$BE$2&lt;BD$2))*$DB237:$DM237))),2))</f>
        <v/>
      </c>
      <c r="BE237">
        <f>IF(AS237&lt;=0,0,ROUND(DA237+MIN(DM237,MAX(0,$DN237-SUMPRODUCT((($BR237:$CC237&gt;CC237)+($BR237:$CC237=CC237)*($AT$2:$BE$2&lt;BE$2))*$DB237:$DM237))),2))</f>
        <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c r="BR237">
        <f>ROUND(IF($A237&lt;=Debts!$M$5,Debts!$X$5,Debts!$Y$5)*100000,0)*1000000+ROUND(Debts!$Y$5*100000,0)</f>
        <v/>
      </c>
      <c r="BS237">
        <f>ROUND(IF($A237&lt;=Debts!$M$6,Debts!$X$6,Debts!$Y$6)*100000,0)*1000000+ROUND(Debts!$Y$6*100000,0)</f>
        <v/>
      </c>
      <c r="BT237">
        <f>ROUND(IF($A237&lt;=Debts!$M$7,Debts!$X$7,Debts!$Y$7)*100000,0)*1000000+ROUND(Debts!$Y$7*100000,0)</f>
        <v/>
      </c>
      <c r="BU237">
        <f>ROUND(IF($A237&lt;=Debts!$M$8,Debts!$X$8,Debts!$Y$8)*100000,0)*1000000+ROUND(Debts!$Y$8*100000,0)</f>
        <v/>
      </c>
      <c r="BV237">
        <f>ROUND(IF($A237&lt;=Debts!$M$9,Debts!$X$9,Debts!$Y$9)*100000,0)*1000000+ROUND(Debts!$Y$9*100000,0)</f>
        <v/>
      </c>
      <c r="BW237">
        <f>ROUND(IF($A237&lt;=Debts!$M$10,Debts!$X$10,Debts!$Y$10)*100000,0)*1000000+ROUND(Debts!$Y$10*100000,0)</f>
        <v/>
      </c>
      <c r="BX237">
        <f>ROUND(IF($A237&lt;=Debts!$M$11,Debts!$X$11,Debts!$Y$11)*100000,0)*1000000+ROUND(Debts!$Y$11*100000,0)</f>
        <v/>
      </c>
      <c r="BY237">
        <f>ROUND(IF($A237&lt;=Debts!$M$12,Debts!$X$12,Debts!$Y$12)*100000,0)*1000000+ROUND(Debts!$Y$12*100000,0)</f>
        <v/>
      </c>
      <c r="BZ237">
        <f>ROUND(IF($A237&lt;=Debts!$M$13,Debts!$X$13,Debts!$Y$13)*100000,0)*1000000+ROUND(Debts!$Y$13*100000,0)</f>
        <v/>
      </c>
      <c r="CA237">
        <f>ROUND(IF($A237&lt;=Debts!$M$14,Debts!$X$14,Debts!$Y$14)*100000,0)*1000000+ROUND(Debts!$Y$14*100000,0)</f>
        <v/>
      </c>
      <c r="CB237">
        <f>ROUND(IF($A237&lt;=Debts!$M$15,Debts!$X$15,Debts!$Y$15)*100000,0)*1000000+ROUND(Debts!$Y$15*100000,0)</f>
        <v/>
      </c>
      <c r="CC237">
        <f>ROUND(IF($A237&lt;=Debts!$M$16,Debts!$X$16,Debts!$Y$16)*100000,0)*1000000+ROUND(Debts!$Y$16*100000,0)</f>
        <v/>
      </c>
      <c r="CD237">
        <f>IF(OR(AH237&lt;=0,Debts!$AC$5=0,$A237&gt;Debts!$M$5),0,MIN(AH237,MAX(0,ROUNDUP(IF(Debts!$X$5=0,(BF236+J237)/(Debts!$M$5-$A237+1),BF236*(Debts!$X$5/12)/(1-(1+Debts!$X$5/12)^(-(Debts!$M$5-$A237+1)))),2)-V237)))</f>
        <v/>
      </c>
      <c r="CE237">
        <f>IF(OR(AI237&lt;=0,Debts!$AC$6=0,$A237&gt;Debts!$M$6),0,MIN(AI237,MAX(0,ROUNDUP(IF(Debts!$X$6=0,(BG236+K237)/(Debts!$M$6-$A237+1),BG236*(Debts!$X$6/12)/(1-(1+Debts!$X$6/12)^(-(Debts!$M$6-$A237+1)))),2)-W237)))</f>
        <v/>
      </c>
      <c r="CF237">
        <f>IF(OR(AJ237&lt;=0,Debts!$AC$7=0,$A237&gt;Debts!$M$7),0,MIN(AJ237,MAX(0,ROUNDUP(IF(Debts!$X$7=0,(BH236+L237)/(Debts!$M$7-$A237+1),BH236*(Debts!$X$7/12)/(1-(1+Debts!$X$7/12)^(-(Debts!$M$7-$A237+1)))),2)-X237)))</f>
        <v/>
      </c>
      <c r="CG237">
        <f>IF(OR(AK237&lt;=0,Debts!$AC$8=0,$A237&gt;Debts!$M$8),0,MIN(AK237,MAX(0,ROUNDUP(IF(Debts!$X$8=0,(BI236+M237)/(Debts!$M$8-$A237+1),BI236*(Debts!$X$8/12)/(1-(1+Debts!$X$8/12)^(-(Debts!$M$8-$A237+1)))),2)-Y237)))</f>
        <v/>
      </c>
      <c r="CH237">
        <f>IF(OR(AL237&lt;=0,Debts!$AC$9=0,$A237&gt;Debts!$M$9),0,MIN(AL237,MAX(0,ROUNDUP(IF(Debts!$X$9=0,(BJ236+N237)/(Debts!$M$9-$A237+1),BJ236*(Debts!$X$9/12)/(1-(1+Debts!$X$9/12)^(-(Debts!$M$9-$A237+1)))),2)-Z237)))</f>
        <v/>
      </c>
      <c r="CI237">
        <f>IF(OR(AM237&lt;=0,Debts!$AC$10=0,$A237&gt;Debts!$M$10),0,MIN(AM237,MAX(0,ROUNDUP(IF(Debts!$X$10=0,(BK236+O237)/(Debts!$M$10-$A237+1),BK236*(Debts!$X$10/12)/(1-(1+Debts!$X$10/12)^(-(Debts!$M$10-$A237+1)))),2)-AA237)))</f>
        <v/>
      </c>
      <c r="CJ237">
        <f>IF(OR(AN237&lt;=0,Debts!$AC$11=0,$A237&gt;Debts!$M$11),0,MIN(AN237,MAX(0,ROUNDUP(IF(Debts!$X$11=0,(BL236+P237)/(Debts!$M$11-$A237+1),BL236*(Debts!$X$11/12)/(1-(1+Debts!$X$11/12)^(-(Debts!$M$11-$A237+1)))),2)-AB237)))</f>
        <v/>
      </c>
      <c r="CK237">
        <f>IF(OR(AO237&lt;=0,Debts!$AC$12=0,$A237&gt;Debts!$M$12),0,MIN(AO237,MAX(0,ROUNDUP(IF(Debts!$X$12=0,(BM236+Q237)/(Debts!$M$12-$A237+1),BM236*(Debts!$X$12/12)/(1-(1+Debts!$X$12/12)^(-(Debts!$M$12-$A237+1)))),2)-AC237)))</f>
        <v/>
      </c>
      <c r="CL237">
        <f>IF(OR(AP237&lt;=0,Debts!$AC$13=0,$A237&gt;Debts!$M$13),0,MIN(AP237,MAX(0,ROUNDUP(IF(Debts!$X$13=0,(BN236+R237)/(Debts!$M$13-$A237+1),BN236*(Debts!$X$13/12)/(1-(1+Debts!$X$13/12)^(-(Debts!$M$13-$A237+1)))),2)-AD237)))</f>
        <v/>
      </c>
      <c r="CM237">
        <f>IF(OR(AQ237&lt;=0,Debts!$AC$14=0,$A237&gt;Debts!$M$14),0,MIN(AQ237,MAX(0,ROUNDUP(IF(Debts!$X$14=0,(BO236+S237)/(Debts!$M$14-$A237+1),BO236*(Debts!$X$14/12)/(1-(1+Debts!$X$14/12)^(-(Debts!$M$14-$A237+1)))),2)-AE237)))</f>
        <v/>
      </c>
      <c r="CN237">
        <f>IF(OR(AR237&lt;=0,Debts!$AC$15=0,$A237&gt;Debts!$M$15),0,MIN(AR237,MAX(0,ROUNDUP(IF(Debts!$X$15=0,(BP236+T237)/(Debts!$M$15-$A237+1),BP236*(Debts!$X$15/12)/(1-(1+Debts!$X$15/12)^(-(Debts!$M$15-$A237+1)))),2)-AF237)))</f>
        <v/>
      </c>
      <c r="CO237">
        <f>IF(OR(AS237&lt;=0,Debts!$AC$16=0,$A237&gt;Debts!$M$16),0,MIN(AS237,MAX(0,ROUNDUP(IF(Debts!$X$16=0,(BQ236+U237)/(Debts!$M$16-$A237+1),BQ236*(Debts!$X$16/12)/(1-(1+Debts!$X$16/12)^(-(Debts!$M$16-$A237+1)))),2)-AG237)))</f>
        <v/>
      </c>
      <c r="CP237">
        <f>IF(CD237&lt;=0,0,ROUND(MIN(CD237,MAX(0,$F237-SUMPRODUCT(($AT$3:$BE$3&lt;AT$3)*$CD237:$CO237))),2))</f>
        <v/>
      </c>
      <c r="CQ237">
        <f>IF(CE237&lt;=0,0,ROUND(MIN(CE237,MAX(0,$F237-SUMPRODUCT(($AT$3:$BE$3&lt;AU$3)*$CD237:$CO237))),2))</f>
        <v/>
      </c>
      <c r="CR237">
        <f>IF(CF237&lt;=0,0,ROUND(MIN(CF237,MAX(0,$F237-SUMPRODUCT(($AT$3:$BE$3&lt;AV$3)*$CD237:$CO237))),2))</f>
        <v/>
      </c>
      <c r="CS237">
        <f>IF(CG237&lt;=0,0,ROUND(MIN(CG237,MAX(0,$F237-SUMPRODUCT(($AT$3:$BE$3&lt;AW$3)*$CD237:$CO237))),2))</f>
        <v/>
      </c>
      <c r="CT237">
        <f>IF(CH237&lt;=0,0,ROUND(MIN(CH237,MAX(0,$F237-SUMPRODUCT(($AT$3:$BE$3&lt;AX$3)*$CD237:$CO237))),2))</f>
        <v/>
      </c>
      <c r="CU237">
        <f>IF(CI237&lt;=0,0,ROUND(MIN(CI237,MAX(0,$F237-SUMPRODUCT(($AT$3:$BE$3&lt;AY$3)*$CD237:$CO237))),2))</f>
        <v/>
      </c>
      <c r="CV237">
        <f>IF(CJ237&lt;=0,0,ROUND(MIN(CJ237,MAX(0,$F237-SUMPRODUCT(($AT$3:$BE$3&lt;AZ$3)*$CD237:$CO237))),2))</f>
        <v/>
      </c>
      <c r="CW237">
        <f>IF(CK237&lt;=0,0,ROUND(MIN(CK237,MAX(0,$F237-SUMPRODUCT(($AT$3:$BE$3&lt;BA$3)*$CD237:$CO237))),2))</f>
        <v/>
      </c>
      <c r="CX237">
        <f>IF(CL237&lt;=0,0,ROUND(MIN(CL237,MAX(0,$F237-SUMPRODUCT(($AT$3:$BE$3&lt;BB$3)*$CD237:$CO237))),2))</f>
        <v/>
      </c>
      <c r="CY237">
        <f>IF(CM237&lt;=0,0,ROUND(MIN(CM237,MAX(0,$F237-SUMPRODUCT(($AT$3:$BE$3&lt;BC$3)*$CD237:$CO237))),2))</f>
        <v/>
      </c>
      <c r="CZ237">
        <f>IF(CN237&lt;=0,0,ROUND(MIN(CN237,MAX(0,$F237-SUMPRODUCT(($AT$3:$BE$3&lt;BD$3)*$CD237:$CO237))),2))</f>
        <v/>
      </c>
      <c r="DA237">
        <f>IF(CO237&lt;=0,0,ROUND(MIN(CO237,MAX(0,$F237-SUMPRODUCT(($AT$3:$BE$3&lt;BE$3)*$CD237:$CO237))),2))</f>
        <v/>
      </c>
      <c r="DB237">
        <f>ROUND(AH237-CP237,2)</f>
        <v/>
      </c>
      <c r="DC237">
        <f>ROUND(AI237-CQ237,2)</f>
        <v/>
      </c>
      <c r="DD237">
        <f>ROUND(AJ237-CR237,2)</f>
        <v/>
      </c>
      <c r="DE237">
        <f>ROUND(AK237-CS237,2)</f>
        <v/>
      </c>
      <c r="DF237">
        <f>ROUND(AL237-CT237,2)</f>
        <v/>
      </c>
      <c r="DG237">
        <f>ROUND(AM237-CU237,2)</f>
        <v/>
      </c>
      <c r="DH237">
        <f>ROUND(AN237-CV237,2)</f>
        <v/>
      </c>
      <c r="DI237">
        <f>ROUND(AO237-CW237,2)</f>
        <v/>
      </c>
      <c r="DJ237">
        <f>ROUND(AP237-CX237,2)</f>
        <v/>
      </c>
      <c r="DK237">
        <f>ROUND(AQ237-CY237,2)</f>
        <v/>
      </c>
      <c r="DL237">
        <f>ROUND(AR237-CZ237,2)</f>
        <v/>
      </c>
      <c r="DM237">
        <f>ROUND(AS237-DA237,2)</f>
        <v/>
      </c>
      <c r="DN237">
        <f>MAX(0,ROUND($F237-SUM(CP237:DA237),2))</f>
        <v/>
      </c>
    </row>
    <row r="238">
      <c r="A238" t="n">
        <v>233</v>
      </c>
      <c r="B238" s="29">
        <f>Months!B238</f>
        <v/>
      </c>
      <c r="C238">
        <f>Months!C238</f>
        <v/>
      </c>
      <c r="D238">
        <f>Months!D238</f>
        <v/>
      </c>
      <c r="E238">
        <f>SUM(V238:AG238)</f>
        <v/>
      </c>
      <c r="F238">
        <f>MAX(0,ROUND(C238+D238-E238,2))</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f>IF(AH238&lt;=0,0,ROUND(CP238+MIN(DB238,MAX(0,$DN238-SUMPRODUCT((($BR238:$CC238&gt;BR238)+($BR238:$CC238=BR238)*($AT$2:$BE$2&lt;AT$2))*$DB238:$DM238))),2))</f>
        <v/>
      </c>
      <c r="AU238">
        <f>IF(AI238&lt;=0,0,ROUND(CQ238+MIN(DC238,MAX(0,$DN238-SUMPRODUCT((($BR238:$CC238&gt;BS238)+($BR238:$CC238=BS238)*($AT$2:$BE$2&lt;AU$2))*$DB238:$DM238))),2))</f>
        <v/>
      </c>
      <c r="AV238">
        <f>IF(AJ238&lt;=0,0,ROUND(CR238+MIN(DD238,MAX(0,$DN238-SUMPRODUCT((($BR238:$CC238&gt;BT238)+($BR238:$CC238=BT238)*($AT$2:$BE$2&lt;AV$2))*$DB238:$DM238))),2))</f>
        <v/>
      </c>
      <c r="AW238">
        <f>IF(AK238&lt;=0,0,ROUND(CS238+MIN(DE238,MAX(0,$DN238-SUMPRODUCT((($BR238:$CC238&gt;BU238)+($BR238:$CC238=BU238)*($AT$2:$BE$2&lt;AW$2))*$DB238:$DM238))),2))</f>
        <v/>
      </c>
      <c r="AX238">
        <f>IF(AL238&lt;=0,0,ROUND(CT238+MIN(DF238,MAX(0,$DN238-SUMPRODUCT((($BR238:$CC238&gt;BV238)+($BR238:$CC238=BV238)*($AT$2:$BE$2&lt;AX$2))*$DB238:$DM238))),2))</f>
        <v/>
      </c>
      <c r="AY238">
        <f>IF(AM238&lt;=0,0,ROUND(CU238+MIN(DG238,MAX(0,$DN238-SUMPRODUCT((($BR238:$CC238&gt;BW238)+($BR238:$CC238=BW238)*($AT$2:$BE$2&lt;AY$2))*$DB238:$DM238))),2))</f>
        <v/>
      </c>
      <c r="AZ238">
        <f>IF(AN238&lt;=0,0,ROUND(CV238+MIN(DH238,MAX(0,$DN238-SUMPRODUCT((($BR238:$CC238&gt;BX238)+($BR238:$CC238=BX238)*($AT$2:$BE$2&lt;AZ$2))*$DB238:$DM238))),2))</f>
        <v/>
      </c>
      <c r="BA238">
        <f>IF(AO238&lt;=0,0,ROUND(CW238+MIN(DI238,MAX(0,$DN238-SUMPRODUCT((($BR238:$CC238&gt;BY238)+($BR238:$CC238=BY238)*($AT$2:$BE$2&lt;BA$2))*$DB238:$DM238))),2))</f>
        <v/>
      </c>
      <c r="BB238">
        <f>IF(AP238&lt;=0,0,ROUND(CX238+MIN(DJ238,MAX(0,$DN238-SUMPRODUCT((($BR238:$CC238&gt;BZ238)+($BR238:$CC238=BZ238)*($AT$2:$BE$2&lt;BB$2))*$DB238:$DM238))),2))</f>
        <v/>
      </c>
      <c r="BC238">
        <f>IF(AQ238&lt;=0,0,ROUND(CY238+MIN(DK238,MAX(0,$DN238-SUMPRODUCT((($BR238:$CC238&gt;CA238)+($BR238:$CC238=CA238)*($AT$2:$BE$2&lt;BC$2))*$DB238:$DM238))),2))</f>
        <v/>
      </c>
      <c r="BD238">
        <f>IF(AR238&lt;=0,0,ROUND(CZ238+MIN(DL238,MAX(0,$DN238-SUMPRODUCT((($BR238:$CC238&gt;CB238)+($BR238:$CC238=CB238)*($AT$2:$BE$2&lt;BD$2))*$DB238:$DM238))),2))</f>
        <v/>
      </c>
      <c r="BE238">
        <f>IF(AS238&lt;=0,0,ROUND(DA238+MIN(DM238,MAX(0,$DN238-SUMPRODUCT((($BR238:$CC238&gt;CC238)+($BR238:$CC238=CC238)*($AT$2:$BE$2&lt;BE$2))*$DB238:$DM238))),2))</f>
        <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c r="BR238">
        <f>ROUND(IF($A238&lt;=Debts!$M$5,Debts!$X$5,Debts!$Y$5)*100000,0)*1000000+ROUND(Debts!$Y$5*100000,0)</f>
        <v/>
      </c>
      <c r="BS238">
        <f>ROUND(IF($A238&lt;=Debts!$M$6,Debts!$X$6,Debts!$Y$6)*100000,0)*1000000+ROUND(Debts!$Y$6*100000,0)</f>
        <v/>
      </c>
      <c r="BT238">
        <f>ROUND(IF($A238&lt;=Debts!$M$7,Debts!$X$7,Debts!$Y$7)*100000,0)*1000000+ROUND(Debts!$Y$7*100000,0)</f>
        <v/>
      </c>
      <c r="BU238">
        <f>ROUND(IF($A238&lt;=Debts!$M$8,Debts!$X$8,Debts!$Y$8)*100000,0)*1000000+ROUND(Debts!$Y$8*100000,0)</f>
        <v/>
      </c>
      <c r="BV238">
        <f>ROUND(IF($A238&lt;=Debts!$M$9,Debts!$X$9,Debts!$Y$9)*100000,0)*1000000+ROUND(Debts!$Y$9*100000,0)</f>
        <v/>
      </c>
      <c r="BW238">
        <f>ROUND(IF($A238&lt;=Debts!$M$10,Debts!$X$10,Debts!$Y$10)*100000,0)*1000000+ROUND(Debts!$Y$10*100000,0)</f>
        <v/>
      </c>
      <c r="BX238">
        <f>ROUND(IF($A238&lt;=Debts!$M$11,Debts!$X$11,Debts!$Y$11)*100000,0)*1000000+ROUND(Debts!$Y$11*100000,0)</f>
        <v/>
      </c>
      <c r="BY238">
        <f>ROUND(IF($A238&lt;=Debts!$M$12,Debts!$X$12,Debts!$Y$12)*100000,0)*1000000+ROUND(Debts!$Y$12*100000,0)</f>
        <v/>
      </c>
      <c r="BZ238">
        <f>ROUND(IF($A238&lt;=Debts!$M$13,Debts!$X$13,Debts!$Y$13)*100000,0)*1000000+ROUND(Debts!$Y$13*100000,0)</f>
        <v/>
      </c>
      <c r="CA238">
        <f>ROUND(IF($A238&lt;=Debts!$M$14,Debts!$X$14,Debts!$Y$14)*100000,0)*1000000+ROUND(Debts!$Y$14*100000,0)</f>
        <v/>
      </c>
      <c r="CB238">
        <f>ROUND(IF($A238&lt;=Debts!$M$15,Debts!$X$15,Debts!$Y$15)*100000,0)*1000000+ROUND(Debts!$Y$15*100000,0)</f>
        <v/>
      </c>
      <c r="CC238">
        <f>ROUND(IF($A238&lt;=Debts!$M$16,Debts!$X$16,Debts!$Y$16)*100000,0)*1000000+ROUND(Debts!$Y$16*100000,0)</f>
        <v/>
      </c>
      <c r="CD238">
        <f>IF(OR(AH238&lt;=0,Debts!$AC$5=0,$A238&gt;Debts!$M$5),0,MIN(AH238,MAX(0,ROUNDUP(IF(Debts!$X$5=0,(BF237+J238)/(Debts!$M$5-$A238+1),BF237*(Debts!$X$5/12)/(1-(1+Debts!$X$5/12)^(-(Debts!$M$5-$A238+1)))),2)-V238)))</f>
        <v/>
      </c>
      <c r="CE238">
        <f>IF(OR(AI238&lt;=0,Debts!$AC$6=0,$A238&gt;Debts!$M$6),0,MIN(AI238,MAX(0,ROUNDUP(IF(Debts!$X$6=0,(BG237+K238)/(Debts!$M$6-$A238+1),BG237*(Debts!$X$6/12)/(1-(1+Debts!$X$6/12)^(-(Debts!$M$6-$A238+1)))),2)-W238)))</f>
        <v/>
      </c>
      <c r="CF238">
        <f>IF(OR(AJ238&lt;=0,Debts!$AC$7=0,$A238&gt;Debts!$M$7),0,MIN(AJ238,MAX(0,ROUNDUP(IF(Debts!$X$7=0,(BH237+L238)/(Debts!$M$7-$A238+1),BH237*(Debts!$X$7/12)/(1-(1+Debts!$X$7/12)^(-(Debts!$M$7-$A238+1)))),2)-X238)))</f>
        <v/>
      </c>
      <c r="CG238">
        <f>IF(OR(AK238&lt;=0,Debts!$AC$8=0,$A238&gt;Debts!$M$8),0,MIN(AK238,MAX(0,ROUNDUP(IF(Debts!$X$8=0,(BI237+M238)/(Debts!$M$8-$A238+1),BI237*(Debts!$X$8/12)/(1-(1+Debts!$X$8/12)^(-(Debts!$M$8-$A238+1)))),2)-Y238)))</f>
        <v/>
      </c>
      <c r="CH238">
        <f>IF(OR(AL238&lt;=0,Debts!$AC$9=0,$A238&gt;Debts!$M$9),0,MIN(AL238,MAX(0,ROUNDUP(IF(Debts!$X$9=0,(BJ237+N238)/(Debts!$M$9-$A238+1),BJ237*(Debts!$X$9/12)/(1-(1+Debts!$X$9/12)^(-(Debts!$M$9-$A238+1)))),2)-Z238)))</f>
        <v/>
      </c>
      <c r="CI238">
        <f>IF(OR(AM238&lt;=0,Debts!$AC$10=0,$A238&gt;Debts!$M$10),0,MIN(AM238,MAX(0,ROUNDUP(IF(Debts!$X$10=0,(BK237+O238)/(Debts!$M$10-$A238+1),BK237*(Debts!$X$10/12)/(1-(1+Debts!$X$10/12)^(-(Debts!$M$10-$A238+1)))),2)-AA238)))</f>
        <v/>
      </c>
      <c r="CJ238">
        <f>IF(OR(AN238&lt;=0,Debts!$AC$11=0,$A238&gt;Debts!$M$11),0,MIN(AN238,MAX(0,ROUNDUP(IF(Debts!$X$11=0,(BL237+P238)/(Debts!$M$11-$A238+1),BL237*(Debts!$X$11/12)/(1-(1+Debts!$X$11/12)^(-(Debts!$M$11-$A238+1)))),2)-AB238)))</f>
        <v/>
      </c>
      <c r="CK238">
        <f>IF(OR(AO238&lt;=0,Debts!$AC$12=0,$A238&gt;Debts!$M$12),0,MIN(AO238,MAX(0,ROUNDUP(IF(Debts!$X$12=0,(BM237+Q238)/(Debts!$M$12-$A238+1),BM237*(Debts!$X$12/12)/(1-(1+Debts!$X$12/12)^(-(Debts!$M$12-$A238+1)))),2)-AC238)))</f>
        <v/>
      </c>
      <c r="CL238">
        <f>IF(OR(AP238&lt;=0,Debts!$AC$13=0,$A238&gt;Debts!$M$13),0,MIN(AP238,MAX(0,ROUNDUP(IF(Debts!$X$13=0,(BN237+R238)/(Debts!$M$13-$A238+1),BN237*(Debts!$X$13/12)/(1-(1+Debts!$X$13/12)^(-(Debts!$M$13-$A238+1)))),2)-AD238)))</f>
        <v/>
      </c>
      <c r="CM238">
        <f>IF(OR(AQ238&lt;=0,Debts!$AC$14=0,$A238&gt;Debts!$M$14),0,MIN(AQ238,MAX(0,ROUNDUP(IF(Debts!$X$14=0,(BO237+S238)/(Debts!$M$14-$A238+1),BO237*(Debts!$X$14/12)/(1-(1+Debts!$X$14/12)^(-(Debts!$M$14-$A238+1)))),2)-AE238)))</f>
        <v/>
      </c>
      <c r="CN238">
        <f>IF(OR(AR238&lt;=0,Debts!$AC$15=0,$A238&gt;Debts!$M$15),0,MIN(AR238,MAX(0,ROUNDUP(IF(Debts!$X$15=0,(BP237+T238)/(Debts!$M$15-$A238+1),BP237*(Debts!$X$15/12)/(1-(1+Debts!$X$15/12)^(-(Debts!$M$15-$A238+1)))),2)-AF238)))</f>
        <v/>
      </c>
      <c r="CO238">
        <f>IF(OR(AS238&lt;=0,Debts!$AC$16=0,$A238&gt;Debts!$M$16),0,MIN(AS238,MAX(0,ROUNDUP(IF(Debts!$X$16=0,(BQ237+U238)/(Debts!$M$16-$A238+1),BQ237*(Debts!$X$16/12)/(1-(1+Debts!$X$16/12)^(-(Debts!$M$16-$A238+1)))),2)-AG238)))</f>
        <v/>
      </c>
      <c r="CP238">
        <f>IF(CD238&lt;=0,0,ROUND(MIN(CD238,MAX(0,$F238-SUMPRODUCT(($AT$3:$BE$3&lt;AT$3)*$CD238:$CO238))),2))</f>
        <v/>
      </c>
      <c r="CQ238">
        <f>IF(CE238&lt;=0,0,ROUND(MIN(CE238,MAX(0,$F238-SUMPRODUCT(($AT$3:$BE$3&lt;AU$3)*$CD238:$CO238))),2))</f>
        <v/>
      </c>
      <c r="CR238">
        <f>IF(CF238&lt;=0,0,ROUND(MIN(CF238,MAX(0,$F238-SUMPRODUCT(($AT$3:$BE$3&lt;AV$3)*$CD238:$CO238))),2))</f>
        <v/>
      </c>
      <c r="CS238">
        <f>IF(CG238&lt;=0,0,ROUND(MIN(CG238,MAX(0,$F238-SUMPRODUCT(($AT$3:$BE$3&lt;AW$3)*$CD238:$CO238))),2))</f>
        <v/>
      </c>
      <c r="CT238">
        <f>IF(CH238&lt;=0,0,ROUND(MIN(CH238,MAX(0,$F238-SUMPRODUCT(($AT$3:$BE$3&lt;AX$3)*$CD238:$CO238))),2))</f>
        <v/>
      </c>
      <c r="CU238">
        <f>IF(CI238&lt;=0,0,ROUND(MIN(CI238,MAX(0,$F238-SUMPRODUCT(($AT$3:$BE$3&lt;AY$3)*$CD238:$CO238))),2))</f>
        <v/>
      </c>
      <c r="CV238">
        <f>IF(CJ238&lt;=0,0,ROUND(MIN(CJ238,MAX(0,$F238-SUMPRODUCT(($AT$3:$BE$3&lt;AZ$3)*$CD238:$CO238))),2))</f>
        <v/>
      </c>
      <c r="CW238">
        <f>IF(CK238&lt;=0,0,ROUND(MIN(CK238,MAX(0,$F238-SUMPRODUCT(($AT$3:$BE$3&lt;BA$3)*$CD238:$CO238))),2))</f>
        <v/>
      </c>
      <c r="CX238">
        <f>IF(CL238&lt;=0,0,ROUND(MIN(CL238,MAX(0,$F238-SUMPRODUCT(($AT$3:$BE$3&lt;BB$3)*$CD238:$CO238))),2))</f>
        <v/>
      </c>
      <c r="CY238">
        <f>IF(CM238&lt;=0,0,ROUND(MIN(CM238,MAX(0,$F238-SUMPRODUCT(($AT$3:$BE$3&lt;BC$3)*$CD238:$CO238))),2))</f>
        <v/>
      </c>
      <c r="CZ238">
        <f>IF(CN238&lt;=0,0,ROUND(MIN(CN238,MAX(0,$F238-SUMPRODUCT(($AT$3:$BE$3&lt;BD$3)*$CD238:$CO238))),2))</f>
        <v/>
      </c>
      <c r="DA238">
        <f>IF(CO238&lt;=0,0,ROUND(MIN(CO238,MAX(0,$F238-SUMPRODUCT(($AT$3:$BE$3&lt;BE$3)*$CD238:$CO238))),2))</f>
        <v/>
      </c>
      <c r="DB238">
        <f>ROUND(AH238-CP238,2)</f>
        <v/>
      </c>
      <c r="DC238">
        <f>ROUND(AI238-CQ238,2)</f>
        <v/>
      </c>
      <c r="DD238">
        <f>ROUND(AJ238-CR238,2)</f>
        <v/>
      </c>
      <c r="DE238">
        <f>ROUND(AK238-CS238,2)</f>
        <v/>
      </c>
      <c r="DF238">
        <f>ROUND(AL238-CT238,2)</f>
        <v/>
      </c>
      <c r="DG238">
        <f>ROUND(AM238-CU238,2)</f>
        <v/>
      </c>
      <c r="DH238">
        <f>ROUND(AN238-CV238,2)</f>
        <v/>
      </c>
      <c r="DI238">
        <f>ROUND(AO238-CW238,2)</f>
        <v/>
      </c>
      <c r="DJ238">
        <f>ROUND(AP238-CX238,2)</f>
        <v/>
      </c>
      <c r="DK238">
        <f>ROUND(AQ238-CY238,2)</f>
        <v/>
      </c>
      <c r="DL238">
        <f>ROUND(AR238-CZ238,2)</f>
        <v/>
      </c>
      <c r="DM238">
        <f>ROUND(AS238-DA238,2)</f>
        <v/>
      </c>
      <c r="DN238">
        <f>MAX(0,ROUND($F238-SUM(CP238:DA238),2))</f>
        <v/>
      </c>
    </row>
    <row r="239">
      <c r="A239" t="n">
        <v>234</v>
      </c>
      <c r="B239" s="29">
        <f>Months!B239</f>
        <v/>
      </c>
      <c r="C239">
        <f>Months!C239</f>
        <v/>
      </c>
      <c r="D239">
        <f>Months!D239</f>
        <v/>
      </c>
      <c r="E239">
        <f>SUM(V239:AG239)</f>
        <v/>
      </c>
      <c r="F239">
        <f>MAX(0,ROUND(C239+D239-E239,2))</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f>IF(AH239&lt;=0,0,ROUND(CP239+MIN(DB239,MAX(0,$DN239-SUMPRODUCT((($BR239:$CC239&gt;BR239)+($BR239:$CC239=BR239)*($AT$2:$BE$2&lt;AT$2))*$DB239:$DM239))),2))</f>
        <v/>
      </c>
      <c r="AU239">
        <f>IF(AI239&lt;=0,0,ROUND(CQ239+MIN(DC239,MAX(0,$DN239-SUMPRODUCT((($BR239:$CC239&gt;BS239)+($BR239:$CC239=BS239)*($AT$2:$BE$2&lt;AU$2))*$DB239:$DM239))),2))</f>
        <v/>
      </c>
      <c r="AV239">
        <f>IF(AJ239&lt;=0,0,ROUND(CR239+MIN(DD239,MAX(0,$DN239-SUMPRODUCT((($BR239:$CC239&gt;BT239)+($BR239:$CC239=BT239)*($AT$2:$BE$2&lt;AV$2))*$DB239:$DM239))),2))</f>
        <v/>
      </c>
      <c r="AW239">
        <f>IF(AK239&lt;=0,0,ROUND(CS239+MIN(DE239,MAX(0,$DN239-SUMPRODUCT((($BR239:$CC239&gt;BU239)+($BR239:$CC239=BU239)*($AT$2:$BE$2&lt;AW$2))*$DB239:$DM239))),2))</f>
        <v/>
      </c>
      <c r="AX239">
        <f>IF(AL239&lt;=0,0,ROUND(CT239+MIN(DF239,MAX(0,$DN239-SUMPRODUCT((($BR239:$CC239&gt;BV239)+($BR239:$CC239=BV239)*($AT$2:$BE$2&lt;AX$2))*$DB239:$DM239))),2))</f>
        <v/>
      </c>
      <c r="AY239">
        <f>IF(AM239&lt;=0,0,ROUND(CU239+MIN(DG239,MAX(0,$DN239-SUMPRODUCT((($BR239:$CC239&gt;BW239)+($BR239:$CC239=BW239)*($AT$2:$BE$2&lt;AY$2))*$DB239:$DM239))),2))</f>
        <v/>
      </c>
      <c r="AZ239">
        <f>IF(AN239&lt;=0,0,ROUND(CV239+MIN(DH239,MAX(0,$DN239-SUMPRODUCT((($BR239:$CC239&gt;BX239)+($BR239:$CC239=BX239)*($AT$2:$BE$2&lt;AZ$2))*$DB239:$DM239))),2))</f>
        <v/>
      </c>
      <c r="BA239">
        <f>IF(AO239&lt;=0,0,ROUND(CW239+MIN(DI239,MAX(0,$DN239-SUMPRODUCT((($BR239:$CC239&gt;BY239)+($BR239:$CC239=BY239)*($AT$2:$BE$2&lt;BA$2))*$DB239:$DM239))),2))</f>
        <v/>
      </c>
      <c r="BB239">
        <f>IF(AP239&lt;=0,0,ROUND(CX239+MIN(DJ239,MAX(0,$DN239-SUMPRODUCT((($BR239:$CC239&gt;BZ239)+($BR239:$CC239=BZ239)*($AT$2:$BE$2&lt;BB$2))*$DB239:$DM239))),2))</f>
        <v/>
      </c>
      <c r="BC239">
        <f>IF(AQ239&lt;=0,0,ROUND(CY239+MIN(DK239,MAX(0,$DN239-SUMPRODUCT((($BR239:$CC239&gt;CA239)+($BR239:$CC239=CA239)*($AT$2:$BE$2&lt;BC$2))*$DB239:$DM239))),2))</f>
        <v/>
      </c>
      <c r="BD239">
        <f>IF(AR239&lt;=0,0,ROUND(CZ239+MIN(DL239,MAX(0,$DN239-SUMPRODUCT((($BR239:$CC239&gt;CB239)+($BR239:$CC239=CB239)*($AT$2:$BE$2&lt;BD$2))*$DB239:$DM239))),2))</f>
        <v/>
      </c>
      <c r="BE239">
        <f>IF(AS239&lt;=0,0,ROUND(DA239+MIN(DM239,MAX(0,$DN239-SUMPRODUCT((($BR239:$CC239&gt;CC239)+($BR239:$CC239=CC239)*($AT$2:$BE$2&lt;BE$2))*$DB239:$DM239))),2))</f>
        <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c r="BR239">
        <f>ROUND(IF($A239&lt;=Debts!$M$5,Debts!$X$5,Debts!$Y$5)*100000,0)*1000000+ROUND(Debts!$Y$5*100000,0)</f>
        <v/>
      </c>
      <c r="BS239">
        <f>ROUND(IF($A239&lt;=Debts!$M$6,Debts!$X$6,Debts!$Y$6)*100000,0)*1000000+ROUND(Debts!$Y$6*100000,0)</f>
        <v/>
      </c>
      <c r="BT239">
        <f>ROUND(IF($A239&lt;=Debts!$M$7,Debts!$X$7,Debts!$Y$7)*100000,0)*1000000+ROUND(Debts!$Y$7*100000,0)</f>
        <v/>
      </c>
      <c r="BU239">
        <f>ROUND(IF($A239&lt;=Debts!$M$8,Debts!$X$8,Debts!$Y$8)*100000,0)*1000000+ROUND(Debts!$Y$8*100000,0)</f>
        <v/>
      </c>
      <c r="BV239">
        <f>ROUND(IF($A239&lt;=Debts!$M$9,Debts!$X$9,Debts!$Y$9)*100000,0)*1000000+ROUND(Debts!$Y$9*100000,0)</f>
        <v/>
      </c>
      <c r="BW239">
        <f>ROUND(IF($A239&lt;=Debts!$M$10,Debts!$X$10,Debts!$Y$10)*100000,0)*1000000+ROUND(Debts!$Y$10*100000,0)</f>
        <v/>
      </c>
      <c r="BX239">
        <f>ROUND(IF($A239&lt;=Debts!$M$11,Debts!$X$11,Debts!$Y$11)*100000,0)*1000000+ROUND(Debts!$Y$11*100000,0)</f>
        <v/>
      </c>
      <c r="BY239">
        <f>ROUND(IF($A239&lt;=Debts!$M$12,Debts!$X$12,Debts!$Y$12)*100000,0)*1000000+ROUND(Debts!$Y$12*100000,0)</f>
        <v/>
      </c>
      <c r="BZ239">
        <f>ROUND(IF($A239&lt;=Debts!$M$13,Debts!$X$13,Debts!$Y$13)*100000,0)*1000000+ROUND(Debts!$Y$13*100000,0)</f>
        <v/>
      </c>
      <c r="CA239">
        <f>ROUND(IF($A239&lt;=Debts!$M$14,Debts!$X$14,Debts!$Y$14)*100000,0)*1000000+ROUND(Debts!$Y$14*100000,0)</f>
        <v/>
      </c>
      <c r="CB239">
        <f>ROUND(IF($A239&lt;=Debts!$M$15,Debts!$X$15,Debts!$Y$15)*100000,0)*1000000+ROUND(Debts!$Y$15*100000,0)</f>
        <v/>
      </c>
      <c r="CC239">
        <f>ROUND(IF($A239&lt;=Debts!$M$16,Debts!$X$16,Debts!$Y$16)*100000,0)*1000000+ROUND(Debts!$Y$16*100000,0)</f>
        <v/>
      </c>
      <c r="CD239">
        <f>IF(OR(AH239&lt;=0,Debts!$AC$5=0,$A239&gt;Debts!$M$5),0,MIN(AH239,MAX(0,ROUNDUP(IF(Debts!$X$5=0,(BF238+J239)/(Debts!$M$5-$A239+1),BF238*(Debts!$X$5/12)/(1-(1+Debts!$X$5/12)^(-(Debts!$M$5-$A239+1)))),2)-V239)))</f>
        <v/>
      </c>
      <c r="CE239">
        <f>IF(OR(AI239&lt;=0,Debts!$AC$6=0,$A239&gt;Debts!$M$6),0,MIN(AI239,MAX(0,ROUNDUP(IF(Debts!$X$6=0,(BG238+K239)/(Debts!$M$6-$A239+1),BG238*(Debts!$X$6/12)/(1-(1+Debts!$X$6/12)^(-(Debts!$M$6-$A239+1)))),2)-W239)))</f>
        <v/>
      </c>
      <c r="CF239">
        <f>IF(OR(AJ239&lt;=0,Debts!$AC$7=0,$A239&gt;Debts!$M$7),0,MIN(AJ239,MAX(0,ROUNDUP(IF(Debts!$X$7=0,(BH238+L239)/(Debts!$M$7-$A239+1),BH238*(Debts!$X$7/12)/(1-(1+Debts!$X$7/12)^(-(Debts!$M$7-$A239+1)))),2)-X239)))</f>
        <v/>
      </c>
      <c r="CG239">
        <f>IF(OR(AK239&lt;=0,Debts!$AC$8=0,$A239&gt;Debts!$M$8),0,MIN(AK239,MAX(0,ROUNDUP(IF(Debts!$X$8=0,(BI238+M239)/(Debts!$M$8-$A239+1),BI238*(Debts!$X$8/12)/(1-(1+Debts!$X$8/12)^(-(Debts!$M$8-$A239+1)))),2)-Y239)))</f>
        <v/>
      </c>
      <c r="CH239">
        <f>IF(OR(AL239&lt;=0,Debts!$AC$9=0,$A239&gt;Debts!$M$9),0,MIN(AL239,MAX(0,ROUNDUP(IF(Debts!$X$9=0,(BJ238+N239)/(Debts!$M$9-$A239+1),BJ238*(Debts!$X$9/12)/(1-(1+Debts!$X$9/12)^(-(Debts!$M$9-$A239+1)))),2)-Z239)))</f>
        <v/>
      </c>
      <c r="CI239">
        <f>IF(OR(AM239&lt;=0,Debts!$AC$10=0,$A239&gt;Debts!$M$10),0,MIN(AM239,MAX(0,ROUNDUP(IF(Debts!$X$10=0,(BK238+O239)/(Debts!$M$10-$A239+1),BK238*(Debts!$X$10/12)/(1-(1+Debts!$X$10/12)^(-(Debts!$M$10-$A239+1)))),2)-AA239)))</f>
        <v/>
      </c>
      <c r="CJ239">
        <f>IF(OR(AN239&lt;=0,Debts!$AC$11=0,$A239&gt;Debts!$M$11),0,MIN(AN239,MAX(0,ROUNDUP(IF(Debts!$X$11=0,(BL238+P239)/(Debts!$M$11-$A239+1),BL238*(Debts!$X$11/12)/(1-(1+Debts!$X$11/12)^(-(Debts!$M$11-$A239+1)))),2)-AB239)))</f>
        <v/>
      </c>
      <c r="CK239">
        <f>IF(OR(AO239&lt;=0,Debts!$AC$12=0,$A239&gt;Debts!$M$12),0,MIN(AO239,MAX(0,ROUNDUP(IF(Debts!$X$12=0,(BM238+Q239)/(Debts!$M$12-$A239+1),BM238*(Debts!$X$12/12)/(1-(1+Debts!$X$12/12)^(-(Debts!$M$12-$A239+1)))),2)-AC239)))</f>
        <v/>
      </c>
      <c r="CL239">
        <f>IF(OR(AP239&lt;=0,Debts!$AC$13=0,$A239&gt;Debts!$M$13),0,MIN(AP239,MAX(0,ROUNDUP(IF(Debts!$X$13=0,(BN238+R239)/(Debts!$M$13-$A239+1),BN238*(Debts!$X$13/12)/(1-(1+Debts!$X$13/12)^(-(Debts!$M$13-$A239+1)))),2)-AD239)))</f>
        <v/>
      </c>
      <c r="CM239">
        <f>IF(OR(AQ239&lt;=0,Debts!$AC$14=0,$A239&gt;Debts!$M$14),0,MIN(AQ239,MAX(0,ROUNDUP(IF(Debts!$X$14=0,(BO238+S239)/(Debts!$M$14-$A239+1),BO238*(Debts!$X$14/12)/(1-(1+Debts!$X$14/12)^(-(Debts!$M$14-$A239+1)))),2)-AE239)))</f>
        <v/>
      </c>
      <c r="CN239">
        <f>IF(OR(AR239&lt;=0,Debts!$AC$15=0,$A239&gt;Debts!$M$15),0,MIN(AR239,MAX(0,ROUNDUP(IF(Debts!$X$15=0,(BP238+T239)/(Debts!$M$15-$A239+1),BP238*(Debts!$X$15/12)/(1-(1+Debts!$X$15/12)^(-(Debts!$M$15-$A239+1)))),2)-AF239)))</f>
        <v/>
      </c>
      <c r="CO239">
        <f>IF(OR(AS239&lt;=0,Debts!$AC$16=0,$A239&gt;Debts!$M$16),0,MIN(AS239,MAX(0,ROUNDUP(IF(Debts!$X$16=0,(BQ238+U239)/(Debts!$M$16-$A239+1),BQ238*(Debts!$X$16/12)/(1-(1+Debts!$X$16/12)^(-(Debts!$M$16-$A239+1)))),2)-AG239)))</f>
        <v/>
      </c>
      <c r="CP239">
        <f>IF(CD239&lt;=0,0,ROUND(MIN(CD239,MAX(0,$F239-SUMPRODUCT(($AT$3:$BE$3&lt;AT$3)*$CD239:$CO239))),2))</f>
        <v/>
      </c>
      <c r="CQ239">
        <f>IF(CE239&lt;=0,0,ROUND(MIN(CE239,MAX(0,$F239-SUMPRODUCT(($AT$3:$BE$3&lt;AU$3)*$CD239:$CO239))),2))</f>
        <v/>
      </c>
      <c r="CR239">
        <f>IF(CF239&lt;=0,0,ROUND(MIN(CF239,MAX(0,$F239-SUMPRODUCT(($AT$3:$BE$3&lt;AV$3)*$CD239:$CO239))),2))</f>
        <v/>
      </c>
      <c r="CS239">
        <f>IF(CG239&lt;=0,0,ROUND(MIN(CG239,MAX(0,$F239-SUMPRODUCT(($AT$3:$BE$3&lt;AW$3)*$CD239:$CO239))),2))</f>
        <v/>
      </c>
      <c r="CT239">
        <f>IF(CH239&lt;=0,0,ROUND(MIN(CH239,MAX(0,$F239-SUMPRODUCT(($AT$3:$BE$3&lt;AX$3)*$CD239:$CO239))),2))</f>
        <v/>
      </c>
      <c r="CU239">
        <f>IF(CI239&lt;=0,0,ROUND(MIN(CI239,MAX(0,$F239-SUMPRODUCT(($AT$3:$BE$3&lt;AY$3)*$CD239:$CO239))),2))</f>
        <v/>
      </c>
      <c r="CV239">
        <f>IF(CJ239&lt;=0,0,ROUND(MIN(CJ239,MAX(0,$F239-SUMPRODUCT(($AT$3:$BE$3&lt;AZ$3)*$CD239:$CO239))),2))</f>
        <v/>
      </c>
      <c r="CW239">
        <f>IF(CK239&lt;=0,0,ROUND(MIN(CK239,MAX(0,$F239-SUMPRODUCT(($AT$3:$BE$3&lt;BA$3)*$CD239:$CO239))),2))</f>
        <v/>
      </c>
      <c r="CX239">
        <f>IF(CL239&lt;=0,0,ROUND(MIN(CL239,MAX(0,$F239-SUMPRODUCT(($AT$3:$BE$3&lt;BB$3)*$CD239:$CO239))),2))</f>
        <v/>
      </c>
      <c r="CY239">
        <f>IF(CM239&lt;=0,0,ROUND(MIN(CM239,MAX(0,$F239-SUMPRODUCT(($AT$3:$BE$3&lt;BC$3)*$CD239:$CO239))),2))</f>
        <v/>
      </c>
      <c r="CZ239">
        <f>IF(CN239&lt;=0,0,ROUND(MIN(CN239,MAX(0,$F239-SUMPRODUCT(($AT$3:$BE$3&lt;BD$3)*$CD239:$CO239))),2))</f>
        <v/>
      </c>
      <c r="DA239">
        <f>IF(CO239&lt;=0,0,ROUND(MIN(CO239,MAX(0,$F239-SUMPRODUCT(($AT$3:$BE$3&lt;BE$3)*$CD239:$CO239))),2))</f>
        <v/>
      </c>
      <c r="DB239">
        <f>ROUND(AH239-CP239,2)</f>
        <v/>
      </c>
      <c r="DC239">
        <f>ROUND(AI239-CQ239,2)</f>
        <v/>
      </c>
      <c r="DD239">
        <f>ROUND(AJ239-CR239,2)</f>
        <v/>
      </c>
      <c r="DE239">
        <f>ROUND(AK239-CS239,2)</f>
        <v/>
      </c>
      <c r="DF239">
        <f>ROUND(AL239-CT239,2)</f>
        <v/>
      </c>
      <c r="DG239">
        <f>ROUND(AM239-CU239,2)</f>
        <v/>
      </c>
      <c r="DH239">
        <f>ROUND(AN239-CV239,2)</f>
        <v/>
      </c>
      <c r="DI239">
        <f>ROUND(AO239-CW239,2)</f>
        <v/>
      </c>
      <c r="DJ239">
        <f>ROUND(AP239-CX239,2)</f>
        <v/>
      </c>
      <c r="DK239">
        <f>ROUND(AQ239-CY239,2)</f>
        <v/>
      </c>
      <c r="DL239">
        <f>ROUND(AR239-CZ239,2)</f>
        <v/>
      </c>
      <c r="DM239">
        <f>ROUND(AS239-DA239,2)</f>
        <v/>
      </c>
      <c r="DN239">
        <f>MAX(0,ROUND($F239-SUM(CP239:DA239),2))</f>
        <v/>
      </c>
    </row>
    <row r="240">
      <c r="A240" t="n">
        <v>235</v>
      </c>
      <c r="B240" s="29">
        <f>Months!B240</f>
        <v/>
      </c>
      <c r="C240">
        <f>Months!C240</f>
        <v/>
      </c>
      <c r="D240">
        <f>Months!D240</f>
        <v/>
      </c>
      <c r="E240">
        <f>SUM(V240:AG240)</f>
        <v/>
      </c>
      <c r="F240">
        <f>MAX(0,ROUND(C240+D240-E240,2))</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f>IF(AH240&lt;=0,0,ROUND(CP240+MIN(DB240,MAX(0,$DN240-SUMPRODUCT((($BR240:$CC240&gt;BR240)+($BR240:$CC240=BR240)*($AT$2:$BE$2&lt;AT$2))*$DB240:$DM240))),2))</f>
        <v/>
      </c>
      <c r="AU240">
        <f>IF(AI240&lt;=0,0,ROUND(CQ240+MIN(DC240,MAX(0,$DN240-SUMPRODUCT((($BR240:$CC240&gt;BS240)+($BR240:$CC240=BS240)*($AT$2:$BE$2&lt;AU$2))*$DB240:$DM240))),2))</f>
        <v/>
      </c>
      <c r="AV240">
        <f>IF(AJ240&lt;=0,0,ROUND(CR240+MIN(DD240,MAX(0,$DN240-SUMPRODUCT((($BR240:$CC240&gt;BT240)+($BR240:$CC240=BT240)*($AT$2:$BE$2&lt;AV$2))*$DB240:$DM240))),2))</f>
        <v/>
      </c>
      <c r="AW240">
        <f>IF(AK240&lt;=0,0,ROUND(CS240+MIN(DE240,MAX(0,$DN240-SUMPRODUCT((($BR240:$CC240&gt;BU240)+($BR240:$CC240=BU240)*($AT$2:$BE$2&lt;AW$2))*$DB240:$DM240))),2))</f>
        <v/>
      </c>
      <c r="AX240">
        <f>IF(AL240&lt;=0,0,ROUND(CT240+MIN(DF240,MAX(0,$DN240-SUMPRODUCT((($BR240:$CC240&gt;BV240)+($BR240:$CC240=BV240)*($AT$2:$BE$2&lt;AX$2))*$DB240:$DM240))),2))</f>
        <v/>
      </c>
      <c r="AY240">
        <f>IF(AM240&lt;=0,0,ROUND(CU240+MIN(DG240,MAX(0,$DN240-SUMPRODUCT((($BR240:$CC240&gt;BW240)+($BR240:$CC240=BW240)*($AT$2:$BE$2&lt;AY$2))*$DB240:$DM240))),2))</f>
        <v/>
      </c>
      <c r="AZ240">
        <f>IF(AN240&lt;=0,0,ROUND(CV240+MIN(DH240,MAX(0,$DN240-SUMPRODUCT((($BR240:$CC240&gt;BX240)+($BR240:$CC240=BX240)*($AT$2:$BE$2&lt;AZ$2))*$DB240:$DM240))),2))</f>
        <v/>
      </c>
      <c r="BA240">
        <f>IF(AO240&lt;=0,0,ROUND(CW240+MIN(DI240,MAX(0,$DN240-SUMPRODUCT((($BR240:$CC240&gt;BY240)+($BR240:$CC240=BY240)*($AT$2:$BE$2&lt;BA$2))*$DB240:$DM240))),2))</f>
        <v/>
      </c>
      <c r="BB240">
        <f>IF(AP240&lt;=0,0,ROUND(CX240+MIN(DJ240,MAX(0,$DN240-SUMPRODUCT((($BR240:$CC240&gt;BZ240)+($BR240:$CC240=BZ240)*($AT$2:$BE$2&lt;BB$2))*$DB240:$DM240))),2))</f>
        <v/>
      </c>
      <c r="BC240">
        <f>IF(AQ240&lt;=0,0,ROUND(CY240+MIN(DK240,MAX(0,$DN240-SUMPRODUCT((($BR240:$CC240&gt;CA240)+($BR240:$CC240=CA240)*($AT$2:$BE$2&lt;BC$2))*$DB240:$DM240))),2))</f>
        <v/>
      </c>
      <c r="BD240">
        <f>IF(AR240&lt;=0,0,ROUND(CZ240+MIN(DL240,MAX(0,$DN240-SUMPRODUCT((($BR240:$CC240&gt;CB240)+($BR240:$CC240=CB240)*($AT$2:$BE$2&lt;BD$2))*$DB240:$DM240))),2))</f>
        <v/>
      </c>
      <c r="BE240">
        <f>IF(AS240&lt;=0,0,ROUND(DA240+MIN(DM240,MAX(0,$DN240-SUMPRODUCT((($BR240:$CC240&gt;CC240)+($BR240:$CC240=CC240)*($AT$2:$BE$2&lt;BE$2))*$DB240:$DM240))),2))</f>
        <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c r="BR240">
        <f>ROUND(IF($A240&lt;=Debts!$M$5,Debts!$X$5,Debts!$Y$5)*100000,0)*1000000+ROUND(Debts!$Y$5*100000,0)</f>
        <v/>
      </c>
      <c r="BS240">
        <f>ROUND(IF($A240&lt;=Debts!$M$6,Debts!$X$6,Debts!$Y$6)*100000,0)*1000000+ROUND(Debts!$Y$6*100000,0)</f>
        <v/>
      </c>
      <c r="BT240">
        <f>ROUND(IF($A240&lt;=Debts!$M$7,Debts!$X$7,Debts!$Y$7)*100000,0)*1000000+ROUND(Debts!$Y$7*100000,0)</f>
        <v/>
      </c>
      <c r="BU240">
        <f>ROUND(IF($A240&lt;=Debts!$M$8,Debts!$X$8,Debts!$Y$8)*100000,0)*1000000+ROUND(Debts!$Y$8*100000,0)</f>
        <v/>
      </c>
      <c r="BV240">
        <f>ROUND(IF($A240&lt;=Debts!$M$9,Debts!$X$9,Debts!$Y$9)*100000,0)*1000000+ROUND(Debts!$Y$9*100000,0)</f>
        <v/>
      </c>
      <c r="BW240">
        <f>ROUND(IF($A240&lt;=Debts!$M$10,Debts!$X$10,Debts!$Y$10)*100000,0)*1000000+ROUND(Debts!$Y$10*100000,0)</f>
        <v/>
      </c>
      <c r="BX240">
        <f>ROUND(IF($A240&lt;=Debts!$M$11,Debts!$X$11,Debts!$Y$11)*100000,0)*1000000+ROUND(Debts!$Y$11*100000,0)</f>
        <v/>
      </c>
      <c r="BY240">
        <f>ROUND(IF($A240&lt;=Debts!$M$12,Debts!$X$12,Debts!$Y$12)*100000,0)*1000000+ROUND(Debts!$Y$12*100000,0)</f>
        <v/>
      </c>
      <c r="BZ240">
        <f>ROUND(IF($A240&lt;=Debts!$M$13,Debts!$X$13,Debts!$Y$13)*100000,0)*1000000+ROUND(Debts!$Y$13*100000,0)</f>
        <v/>
      </c>
      <c r="CA240">
        <f>ROUND(IF($A240&lt;=Debts!$M$14,Debts!$X$14,Debts!$Y$14)*100000,0)*1000000+ROUND(Debts!$Y$14*100000,0)</f>
        <v/>
      </c>
      <c r="CB240">
        <f>ROUND(IF($A240&lt;=Debts!$M$15,Debts!$X$15,Debts!$Y$15)*100000,0)*1000000+ROUND(Debts!$Y$15*100000,0)</f>
        <v/>
      </c>
      <c r="CC240">
        <f>ROUND(IF($A240&lt;=Debts!$M$16,Debts!$X$16,Debts!$Y$16)*100000,0)*1000000+ROUND(Debts!$Y$16*100000,0)</f>
        <v/>
      </c>
      <c r="CD240">
        <f>IF(OR(AH240&lt;=0,Debts!$AC$5=0,$A240&gt;Debts!$M$5),0,MIN(AH240,MAX(0,ROUNDUP(IF(Debts!$X$5=0,(BF239+J240)/(Debts!$M$5-$A240+1),BF239*(Debts!$X$5/12)/(1-(1+Debts!$X$5/12)^(-(Debts!$M$5-$A240+1)))),2)-V240)))</f>
        <v/>
      </c>
      <c r="CE240">
        <f>IF(OR(AI240&lt;=0,Debts!$AC$6=0,$A240&gt;Debts!$M$6),0,MIN(AI240,MAX(0,ROUNDUP(IF(Debts!$X$6=0,(BG239+K240)/(Debts!$M$6-$A240+1),BG239*(Debts!$X$6/12)/(1-(1+Debts!$X$6/12)^(-(Debts!$M$6-$A240+1)))),2)-W240)))</f>
        <v/>
      </c>
      <c r="CF240">
        <f>IF(OR(AJ240&lt;=0,Debts!$AC$7=0,$A240&gt;Debts!$M$7),0,MIN(AJ240,MAX(0,ROUNDUP(IF(Debts!$X$7=0,(BH239+L240)/(Debts!$M$7-$A240+1),BH239*(Debts!$X$7/12)/(1-(1+Debts!$X$7/12)^(-(Debts!$M$7-$A240+1)))),2)-X240)))</f>
        <v/>
      </c>
      <c r="CG240">
        <f>IF(OR(AK240&lt;=0,Debts!$AC$8=0,$A240&gt;Debts!$M$8),0,MIN(AK240,MAX(0,ROUNDUP(IF(Debts!$X$8=0,(BI239+M240)/(Debts!$M$8-$A240+1),BI239*(Debts!$X$8/12)/(1-(1+Debts!$X$8/12)^(-(Debts!$M$8-$A240+1)))),2)-Y240)))</f>
        <v/>
      </c>
      <c r="CH240">
        <f>IF(OR(AL240&lt;=0,Debts!$AC$9=0,$A240&gt;Debts!$M$9),0,MIN(AL240,MAX(0,ROUNDUP(IF(Debts!$X$9=0,(BJ239+N240)/(Debts!$M$9-$A240+1),BJ239*(Debts!$X$9/12)/(1-(1+Debts!$X$9/12)^(-(Debts!$M$9-$A240+1)))),2)-Z240)))</f>
        <v/>
      </c>
      <c r="CI240">
        <f>IF(OR(AM240&lt;=0,Debts!$AC$10=0,$A240&gt;Debts!$M$10),0,MIN(AM240,MAX(0,ROUNDUP(IF(Debts!$X$10=0,(BK239+O240)/(Debts!$M$10-$A240+1),BK239*(Debts!$X$10/12)/(1-(1+Debts!$X$10/12)^(-(Debts!$M$10-$A240+1)))),2)-AA240)))</f>
        <v/>
      </c>
      <c r="CJ240">
        <f>IF(OR(AN240&lt;=0,Debts!$AC$11=0,$A240&gt;Debts!$M$11),0,MIN(AN240,MAX(0,ROUNDUP(IF(Debts!$X$11=0,(BL239+P240)/(Debts!$M$11-$A240+1),BL239*(Debts!$X$11/12)/(1-(1+Debts!$X$11/12)^(-(Debts!$M$11-$A240+1)))),2)-AB240)))</f>
        <v/>
      </c>
      <c r="CK240">
        <f>IF(OR(AO240&lt;=0,Debts!$AC$12=0,$A240&gt;Debts!$M$12),0,MIN(AO240,MAX(0,ROUNDUP(IF(Debts!$X$12=0,(BM239+Q240)/(Debts!$M$12-$A240+1),BM239*(Debts!$X$12/12)/(1-(1+Debts!$X$12/12)^(-(Debts!$M$12-$A240+1)))),2)-AC240)))</f>
        <v/>
      </c>
      <c r="CL240">
        <f>IF(OR(AP240&lt;=0,Debts!$AC$13=0,$A240&gt;Debts!$M$13),0,MIN(AP240,MAX(0,ROUNDUP(IF(Debts!$X$13=0,(BN239+R240)/(Debts!$M$13-$A240+1),BN239*(Debts!$X$13/12)/(1-(1+Debts!$X$13/12)^(-(Debts!$M$13-$A240+1)))),2)-AD240)))</f>
        <v/>
      </c>
      <c r="CM240">
        <f>IF(OR(AQ240&lt;=0,Debts!$AC$14=0,$A240&gt;Debts!$M$14),0,MIN(AQ240,MAX(0,ROUNDUP(IF(Debts!$X$14=0,(BO239+S240)/(Debts!$M$14-$A240+1),BO239*(Debts!$X$14/12)/(1-(1+Debts!$X$14/12)^(-(Debts!$M$14-$A240+1)))),2)-AE240)))</f>
        <v/>
      </c>
      <c r="CN240">
        <f>IF(OR(AR240&lt;=0,Debts!$AC$15=0,$A240&gt;Debts!$M$15),0,MIN(AR240,MAX(0,ROUNDUP(IF(Debts!$X$15=0,(BP239+T240)/(Debts!$M$15-$A240+1),BP239*(Debts!$X$15/12)/(1-(1+Debts!$X$15/12)^(-(Debts!$M$15-$A240+1)))),2)-AF240)))</f>
        <v/>
      </c>
      <c r="CO240">
        <f>IF(OR(AS240&lt;=0,Debts!$AC$16=0,$A240&gt;Debts!$M$16),0,MIN(AS240,MAX(0,ROUNDUP(IF(Debts!$X$16=0,(BQ239+U240)/(Debts!$M$16-$A240+1),BQ239*(Debts!$X$16/12)/(1-(1+Debts!$X$16/12)^(-(Debts!$M$16-$A240+1)))),2)-AG240)))</f>
        <v/>
      </c>
      <c r="CP240">
        <f>IF(CD240&lt;=0,0,ROUND(MIN(CD240,MAX(0,$F240-SUMPRODUCT(($AT$3:$BE$3&lt;AT$3)*$CD240:$CO240))),2))</f>
        <v/>
      </c>
      <c r="CQ240">
        <f>IF(CE240&lt;=0,0,ROUND(MIN(CE240,MAX(0,$F240-SUMPRODUCT(($AT$3:$BE$3&lt;AU$3)*$CD240:$CO240))),2))</f>
        <v/>
      </c>
      <c r="CR240">
        <f>IF(CF240&lt;=0,0,ROUND(MIN(CF240,MAX(0,$F240-SUMPRODUCT(($AT$3:$BE$3&lt;AV$3)*$CD240:$CO240))),2))</f>
        <v/>
      </c>
      <c r="CS240">
        <f>IF(CG240&lt;=0,0,ROUND(MIN(CG240,MAX(0,$F240-SUMPRODUCT(($AT$3:$BE$3&lt;AW$3)*$CD240:$CO240))),2))</f>
        <v/>
      </c>
      <c r="CT240">
        <f>IF(CH240&lt;=0,0,ROUND(MIN(CH240,MAX(0,$F240-SUMPRODUCT(($AT$3:$BE$3&lt;AX$3)*$CD240:$CO240))),2))</f>
        <v/>
      </c>
      <c r="CU240">
        <f>IF(CI240&lt;=0,0,ROUND(MIN(CI240,MAX(0,$F240-SUMPRODUCT(($AT$3:$BE$3&lt;AY$3)*$CD240:$CO240))),2))</f>
        <v/>
      </c>
      <c r="CV240">
        <f>IF(CJ240&lt;=0,0,ROUND(MIN(CJ240,MAX(0,$F240-SUMPRODUCT(($AT$3:$BE$3&lt;AZ$3)*$CD240:$CO240))),2))</f>
        <v/>
      </c>
      <c r="CW240">
        <f>IF(CK240&lt;=0,0,ROUND(MIN(CK240,MAX(0,$F240-SUMPRODUCT(($AT$3:$BE$3&lt;BA$3)*$CD240:$CO240))),2))</f>
        <v/>
      </c>
      <c r="CX240">
        <f>IF(CL240&lt;=0,0,ROUND(MIN(CL240,MAX(0,$F240-SUMPRODUCT(($AT$3:$BE$3&lt;BB$3)*$CD240:$CO240))),2))</f>
        <v/>
      </c>
      <c r="CY240">
        <f>IF(CM240&lt;=0,0,ROUND(MIN(CM240,MAX(0,$F240-SUMPRODUCT(($AT$3:$BE$3&lt;BC$3)*$CD240:$CO240))),2))</f>
        <v/>
      </c>
      <c r="CZ240">
        <f>IF(CN240&lt;=0,0,ROUND(MIN(CN240,MAX(0,$F240-SUMPRODUCT(($AT$3:$BE$3&lt;BD$3)*$CD240:$CO240))),2))</f>
        <v/>
      </c>
      <c r="DA240">
        <f>IF(CO240&lt;=0,0,ROUND(MIN(CO240,MAX(0,$F240-SUMPRODUCT(($AT$3:$BE$3&lt;BE$3)*$CD240:$CO240))),2))</f>
        <v/>
      </c>
      <c r="DB240">
        <f>ROUND(AH240-CP240,2)</f>
        <v/>
      </c>
      <c r="DC240">
        <f>ROUND(AI240-CQ240,2)</f>
        <v/>
      </c>
      <c r="DD240">
        <f>ROUND(AJ240-CR240,2)</f>
        <v/>
      </c>
      <c r="DE240">
        <f>ROUND(AK240-CS240,2)</f>
        <v/>
      </c>
      <c r="DF240">
        <f>ROUND(AL240-CT240,2)</f>
        <v/>
      </c>
      <c r="DG240">
        <f>ROUND(AM240-CU240,2)</f>
        <v/>
      </c>
      <c r="DH240">
        <f>ROUND(AN240-CV240,2)</f>
        <v/>
      </c>
      <c r="DI240">
        <f>ROUND(AO240-CW240,2)</f>
        <v/>
      </c>
      <c r="DJ240">
        <f>ROUND(AP240-CX240,2)</f>
        <v/>
      </c>
      <c r="DK240">
        <f>ROUND(AQ240-CY240,2)</f>
        <v/>
      </c>
      <c r="DL240">
        <f>ROUND(AR240-CZ240,2)</f>
        <v/>
      </c>
      <c r="DM240">
        <f>ROUND(AS240-DA240,2)</f>
        <v/>
      </c>
      <c r="DN240">
        <f>MAX(0,ROUND($F240-SUM(CP240:DA240),2))</f>
        <v/>
      </c>
    </row>
    <row r="241">
      <c r="A241" t="n">
        <v>236</v>
      </c>
      <c r="B241" s="29">
        <f>Months!B241</f>
        <v/>
      </c>
      <c r="C241">
        <f>Months!C241</f>
        <v/>
      </c>
      <c r="D241">
        <f>Months!D241</f>
        <v/>
      </c>
      <c r="E241">
        <f>SUM(V241:AG241)</f>
        <v/>
      </c>
      <c r="F241">
        <f>MAX(0,ROUND(C241+D241-E241,2))</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f>IF(AH241&lt;=0,0,ROUND(CP241+MIN(DB241,MAX(0,$DN241-SUMPRODUCT((($BR241:$CC241&gt;BR241)+($BR241:$CC241=BR241)*($AT$2:$BE$2&lt;AT$2))*$DB241:$DM241))),2))</f>
        <v/>
      </c>
      <c r="AU241">
        <f>IF(AI241&lt;=0,0,ROUND(CQ241+MIN(DC241,MAX(0,$DN241-SUMPRODUCT((($BR241:$CC241&gt;BS241)+($BR241:$CC241=BS241)*($AT$2:$BE$2&lt;AU$2))*$DB241:$DM241))),2))</f>
        <v/>
      </c>
      <c r="AV241">
        <f>IF(AJ241&lt;=0,0,ROUND(CR241+MIN(DD241,MAX(0,$DN241-SUMPRODUCT((($BR241:$CC241&gt;BT241)+($BR241:$CC241=BT241)*($AT$2:$BE$2&lt;AV$2))*$DB241:$DM241))),2))</f>
        <v/>
      </c>
      <c r="AW241">
        <f>IF(AK241&lt;=0,0,ROUND(CS241+MIN(DE241,MAX(0,$DN241-SUMPRODUCT((($BR241:$CC241&gt;BU241)+($BR241:$CC241=BU241)*($AT$2:$BE$2&lt;AW$2))*$DB241:$DM241))),2))</f>
        <v/>
      </c>
      <c r="AX241">
        <f>IF(AL241&lt;=0,0,ROUND(CT241+MIN(DF241,MAX(0,$DN241-SUMPRODUCT((($BR241:$CC241&gt;BV241)+($BR241:$CC241=BV241)*($AT$2:$BE$2&lt;AX$2))*$DB241:$DM241))),2))</f>
        <v/>
      </c>
      <c r="AY241">
        <f>IF(AM241&lt;=0,0,ROUND(CU241+MIN(DG241,MAX(0,$DN241-SUMPRODUCT((($BR241:$CC241&gt;BW241)+($BR241:$CC241=BW241)*($AT$2:$BE$2&lt;AY$2))*$DB241:$DM241))),2))</f>
        <v/>
      </c>
      <c r="AZ241">
        <f>IF(AN241&lt;=0,0,ROUND(CV241+MIN(DH241,MAX(0,$DN241-SUMPRODUCT((($BR241:$CC241&gt;BX241)+($BR241:$CC241=BX241)*($AT$2:$BE$2&lt;AZ$2))*$DB241:$DM241))),2))</f>
        <v/>
      </c>
      <c r="BA241">
        <f>IF(AO241&lt;=0,0,ROUND(CW241+MIN(DI241,MAX(0,$DN241-SUMPRODUCT((($BR241:$CC241&gt;BY241)+($BR241:$CC241=BY241)*($AT$2:$BE$2&lt;BA$2))*$DB241:$DM241))),2))</f>
        <v/>
      </c>
      <c r="BB241">
        <f>IF(AP241&lt;=0,0,ROUND(CX241+MIN(DJ241,MAX(0,$DN241-SUMPRODUCT((($BR241:$CC241&gt;BZ241)+($BR241:$CC241=BZ241)*($AT$2:$BE$2&lt;BB$2))*$DB241:$DM241))),2))</f>
        <v/>
      </c>
      <c r="BC241">
        <f>IF(AQ241&lt;=0,0,ROUND(CY241+MIN(DK241,MAX(0,$DN241-SUMPRODUCT((($BR241:$CC241&gt;CA241)+($BR241:$CC241=CA241)*($AT$2:$BE$2&lt;BC$2))*$DB241:$DM241))),2))</f>
        <v/>
      </c>
      <c r="BD241">
        <f>IF(AR241&lt;=0,0,ROUND(CZ241+MIN(DL241,MAX(0,$DN241-SUMPRODUCT((($BR241:$CC241&gt;CB241)+($BR241:$CC241=CB241)*($AT$2:$BE$2&lt;BD$2))*$DB241:$DM241))),2))</f>
        <v/>
      </c>
      <c r="BE241">
        <f>IF(AS241&lt;=0,0,ROUND(DA241+MIN(DM241,MAX(0,$DN241-SUMPRODUCT((($BR241:$CC241&gt;CC241)+($BR241:$CC241=CC241)*($AT$2:$BE$2&lt;BE$2))*$DB241:$DM241))),2))</f>
        <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c r="BR241">
        <f>ROUND(IF($A241&lt;=Debts!$M$5,Debts!$X$5,Debts!$Y$5)*100000,0)*1000000+ROUND(Debts!$Y$5*100000,0)</f>
        <v/>
      </c>
      <c r="BS241">
        <f>ROUND(IF($A241&lt;=Debts!$M$6,Debts!$X$6,Debts!$Y$6)*100000,0)*1000000+ROUND(Debts!$Y$6*100000,0)</f>
        <v/>
      </c>
      <c r="BT241">
        <f>ROUND(IF($A241&lt;=Debts!$M$7,Debts!$X$7,Debts!$Y$7)*100000,0)*1000000+ROUND(Debts!$Y$7*100000,0)</f>
        <v/>
      </c>
      <c r="BU241">
        <f>ROUND(IF($A241&lt;=Debts!$M$8,Debts!$X$8,Debts!$Y$8)*100000,0)*1000000+ROUND(Debts!$Y$8*100000,0)</f>
        <v/>
      </c>
      <c r="BV241">
        <f>ROUND(IF($A241&lt;=Debts!$M$9,Debts!$X$9,Debts!$Y$9)*100000,0)*1000000+ROUND(Debts!$Y$9*100000,0)</f>
        <v/>
      </c>
      <c r="BW241">
        <f>ROUND(IF($A241&lt;=Debts!$M$10,Debts!$X$10,Debts!$Y$10)*100000,0)*1000000+ROUND(Debts!$Y$10*100000,0)</f>
        <v/>
      </c>
      <c r="BX241">
        <f>ROUND(IF($A241&lt;=Debts!$M$11,Debts!$X$11,Debts!$Y$11)*100000,0)*1000000+ROUND(Debts!$Y$11*100000,0)</f>
        <v/>
      </c>
      <c r="BY241">
        <f>ROUND(IF($A241&lt;=Debts!$M$12,Debts!$X$12,Debts!$Y$12)*100000,0)*1000000+ROUND(Debts!$Y$12*100000,0)</f>
        <v/>
      </c>
      <c r="BZ241">
        <f>ROUND(IF($A241&lt;=Debts!$M$13,Debts!$X$13,Debts!$Y$13)*100000,0)*1000000+ROUND(Debts!$Y$13*100000,0)</f>
        <v/>
      </c>
      <c r="CA241">
        <f>ROUND(IF($A241&lt;=Debts!$M$14,Debts!$X$14,Debts!$Y$14)*100000,0)*1000000+ROUND(Debts!$Y$14*100000,0)</f>
        <v/>
      </c>
      <c r="CB241">
        <f>ROUND(IF($A241&lt;=Debts!$M$15,Debts!$X$15,Debts!$Y$15)*100000,0)*1000000+ROUND(Debts!$Y$15*100000,0)</f>
        <v/>
      </c>
      <c r="CC241">
        <f>ROUND(IF($A241&lt;=Debts!$M$16,Debts!$X$16,Debts!$Y$16)*100000,0)*1000000+ROUND(Debts!$Y$16*100000,0)</f>
        <v/>
      </c>
      <c r="CD241">
        <f>IF(OR(AH241&lt;=0,Debts!$AC$5=0,$A241&gt;Debts!$M$5),0,MIN(AH241,MAX(0,ROUNDUP(IF(Debts!$X$5=0,(BF240+J241)/(Debts!$M$5-$A241+1),BF240*(Debts!$X$5/12)/(1-(1+Debts!$X$5/12)^(-(Debts!$M$5-$A241+1)))),2)-V241)))</f>
        <v/>
      </c>
      <c r="CE241">
        <f>IF(OR(AI241&lt;=0,Debts!$AC$6=0,$A241&gt;Debts!$M$6),0,MIN(AI241,MAX(0,ROUNDUP(IF(Debts!$X$6=0,(BG240+K241)/(Debts!$M$6-$A241+1),BG240*(Debts!$X$6/12)/(1-(1+Debts!$X$6/12)^(-(Debts!$M$6-$A241+1)))),2)-W241)))</f>
        <v/>
      </c>
      <c r="CF241">
        <f>IF(OR(AJ241&lt;=0,Debts!$AC$7=0,$A241&gt;Debts!$M$7),0,MIN(AJ241,MAX(0,ROUNDUP(IF(Debts!$X$7=0,(BH240+L241)/(Debts!$M$7-$A241+1),BH240*(Debts!$X$7/12)/(1-(1+Debts!$X$7/12)^(-(Debts!$M$7-$A241+1)))),2)-X241)))</f>
        <v/>
      </c>
      <c r="CG241">
        <f>IF(OR(AK241&lt;=0,Debts!$AC$8=0,$A241&gt;Debts!$M$8),0,MIN(AK241,MAX(0,ROUNDUP(IF(Debts!$X$8=0,(BI240+M241)/(Debts!$M$8-$A241+1),BI240*(Debts!$X$8/12)/(1-(1+Debts!$X$8/12)^(-(Debts!$M$8-$A241+1)))),2)-Y241)))</f>
        <v/>
      </c>
      <c r="CH241">
        <f>IF(OR(AL241&lt;=0,Debts!$AC$9=0,$A241&gt;Debts!$M$9),0,MIN(AL241,MAX(0,ROUNDUP(IF(Debts!$X$9=0,(BJ240+N241)/(Debts!$M$9-$A241+1),BJ240*(Debts!$X$9/12)/(1-(1+Debts!$X$9/12)^(-(Debts!$M$9-$A241+1)))),2)-Z241)))</f>
        <v/>
      </c>
      <c r="CI241">
        <f>IF(OR(AM241&lt;=0,Debts!$AC$10=0,$A241&gt;Debts!$M$10),0,MIN(AM241,MAX(0,ROUNDUP(IF(Debts!$X$10=0,(BK240+O241)/(Debts!$M$10-$A241+1),BK240*(Debts!$X$10/12)/(1-(1+Debts!$X$10/12)^(-(Debts!$M$10-$A241+1)))),2)-AA241)))</f>
        <v/>
      </c>
      <c r="CJ241">
        <f>IF(OR(AN241&lt;=0,Debts!$AC$11=0,$A241&gt;Debts!$M$11),0,MIN(AN241,MAX(0,ROUNDUP(IF(Debts!$X$11=0,(BL240+P241)/(Debts!$M$11-$A241+1),BL240*(Debts!$X$11/12)/(1-(1+Debts!$X$11/12)^(-(Debts!$M$11-$A241+1)))),2)-AB241)))</f>
        <v/>
      </c>
      <c r="CK241">
        <f>IF(OR(AO241&lt;=0,Debts!$AC$12=0,$A241&gt;Debts!$M$12),0,MIN(AO241,MAX(0,ROUNDUP(IF(Debts!$X$12=0,(BM240+Q241)/(Debts!$M$12-$A241+1),BM240*(Debts!$X$12/12)/(1-(1+Debts!$X$12/12)^(-(Debts!$M$12-$A241+1)))),2)-AC241)))</f>
        <v/>
      </c>
      <c r="CL241">
        <f>IF(OR(AP241&lt;=0,Debts!$AC$13=0,$A241&gt;Debts!$M$13),0,MIN(AP241,MAX(0,ROUNDUP(IF(Debts!$X$13=0,(BN240+R241)/(Debts!$M$13-$A241+1),BN240*(Debts!$X$13/12)/(1-(1+Debts!$X$13/12)^(-(Debts!$M$13-$A241+1)))),2)-AD241)))</f>
        <v/>
      </c>
      <c r="CM241">
        <f>IF(OR(AQ241&lt;=0,Debts!$AC$14=0,$A241&gt;Debts!$M$14),0,MIN(AQ241,MAX(0,ROUNDUP(IF(Debts!$X$14=0,(BO240+S241)/(Debts!$M$14-$A241+1),BO240*(Debts!$X$14/12)/(1-(1+Debts!$X$14/12)^(-(Debts!$M$14-$A241+1)))),2)-AE241)))</f>
        <v/>
      </c>
      <c r="CN241">
        <f>IF(OR(AR241&lt;=0,Debts!$AC$15=0,$A241&gt;Debts!$M$15),0,MIN(AR241,MAX(0,ROUNDUP(IF(Debts!$X$15=0,(BP240+T241)/(Debts!$M$15-$A241+1),BP240*(Debts!$X$15/12)/(1-(1+Debts!$X$15/12)^(-(Debts!$M$15-$A241+1)))),2)-AF241)))</f>
        <v/>
      </c>
      <c r="CO241">
        <f>IF(OR(AS241&lt;=0,Debts!$AC$16=0,$A241&gt;Debts!$M$16),0,MIN(AS241,MAX(0,ROUNDUP(IF(Debts!$X$16=0,(BQ240+U241)/(Debts!$M$16-$A241+1),BQ240*(Debts!$X$16/12)/(1-(1+Debts!$X$16/12)^(-(Debts!$M$16-$A241+1)))),2)-AG241)))</f>
        <v/>
      </c>
      <c r="CP241">
        <f>IF(CD241&lt;=0,0,ROUND(MIN(CD241,MAX(0,$F241-SUMPRODUCT(($AT$3:$BE$3&lt;AT$3)*$CD241:$CO241))),2))</f>
        <v/>
      </c>
      <c r="CQ241">
        <f>IF(CE241&lt;=0,0,ROUND(MIN(CE241,MAX(0,$F241-SUMPRODUCT(($AT$3:$BE$3&lt;AU$3)*$CD241:$CO241))),2))</f>
        <v/>
      </c>
      <c r="CR241">
        <f>IF(CF241&lt;=0,0,ROUND(MIN(CF241,MAX(0,$F241-SUMPRODUCT(($AT$3:$BE$3&lt;AV$3)*$CD241:$CO241))),2))</f>
        <v/>
      </c>
      <c r="CS241">
        <f>IF(CG241&lt;=0,0,ROUND(MIN(CG241,MAX(0,$F241-SUMPRODUCT(($AT$3:$BE$3&lt;AW$3)*$CD241:$CO241))),2))</f>
        <v/>
      </c>
      <c r="CT241">
        <f>IF(CH241&lt;=0,0,ROUND(MIN(CH241,MAX(0,$F241-SUMPRODUCT(($AT$3:$BE$3&lt;AX$3)*$CD241:$CO241))),2))</f>
        <v/>
      </c>
      <c r="CU241">
        <f>IF(CI241&lt;=0,0,ROUND(MIN(CI241,MAX(0,$F241-SUMPRODUCT(($AT$3:$BE$3&lt;AY$3)*$CD241:$CO241))),2))</f>
        <v/>
      </c>
      <c r="CV241">
        <f>IF(CJ241&lt;=0,0,ROUND(MIN(CJ241,MAX(0,$F241-SUMPRODUCT(($AT$3:$BE$3&lt;AZ$3)*$CD241:$CO241))),2))</f>
        <v/>
      </c>
      <c r="CW241">
        <f>IF(CK241&lt;=0,0,ROUND(MIN(CK241,MAX(0,$F241-SUMPRODUCT(($AT$3:$BE$3&lt;BA$3)*$CD241:$CO241))),2))</f>
        <v/>
      </c>
      <c r="CX241">
        <f>IF(CL241&lt;=0,0,ROUND(MIN(CL241,MAX(0,$F241-SUMPRODUCT(($AT$3:$BE$3&lt;BB$3)*$CD241:$CO241))),2))</f>
        <v/>
      </c>
      <c r="CY241">
        <f>IF(CM241&lt;=0,0,ROUND(MIN(CM241,MAX(0,$F241-SUMPRODUCT(($AT$3:$BE$3&lt;BC$3)*$CD241:$CO241))),2))</f>
        <v/>
      </c>
      <c r="CZ241">
        <f>IF(CN241&lt;=0,0,ROUND(MIN(CN241,MAX(0,$F241-SUMPRODUCT(($AT$3:$BE$3&lt;BD$3)*$CD241:$CO241))),2))</f>
        <v/>
      </c>
      <c r="DA241">
        <f>IF(CO241&lt;=0,0,ROUND(MIN(CO241,MAX(0,$F241-SUMPRODUCT(($AT$3:$BE$3&lt;BE$3)*$CD241:$CO241))),2))</f>
        <v/>
      </c>
      <c r="DB241">
        <f>ROUND(AH241-CP241,2)</f>
        <v/>
      </c>
      <c r="DC241">
        <f>ROUND(AI241-CQ241,2)</f>
        <v/>
      </c>
      <c r="DD241">
        <f>ROUND(AJ241-CR241,2)</f>
        <v/>
      </c>
      <c r="DE241">
        <f>ROUND(AK241-CS241,2)</f>
        <v/>
      </c>
      <c r="DF241">
        <f>ROUND(AL241-CT241,2)</f>
        <v/>
      </c>
      <c r="DG241">
        <f>ROUND(AM241-CU241,2)</f>
        <v/>
      </c>
      <c r="DH241">
        <f>ROUND(AN241-CV241,2)</f>
        <v/>
      </c>
      <c r="DI241">
        <f>ROUND(AO241-CW241,2)</f>
        <v/>
      </c>
      <c r="DJ241">
        <f>ROUND(AP241-CX241,2)</f>
        <v/>
      </c>
      <c r="DK241">
        <f>ROUND(AQ241-CY241,2)</f>
        <v/>
      </c>
      <c r="DL241">
        <f>ROUND(AR241-CZ241,2)</f>
        <v/>
      </c>
      <c r="DM241">
        <f>ROUND(AS241-DA241,2)</f>
        <v/>
      </c>
      <c r="DN241">
        <f>MAX(0,ROUND($F241-SUM(CP241:DA241),2))</f>
        <v/>
      </c>
    </row>
    <row r="242">
      <c r="A242" t="n">
        <v>237</v>
      </c>
      <c r="B242" s="29">
        <f>Months!B242</f>
        <v/>
      </c>
      <c r="C242">
        <f>Months!C242</f>
        <v/>
      </c>
      <c r="D242">
        <f>Months!D242</f>
        <v/>
      </c>
      <c r="E242">
        <f>SUM(V242:AG242)</f>
        <v/>
      </c>
      <c r="F242">
        <f>MAX(0,ROUND(C242+D242-E242,2))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f>IF(AH242&lt;=0,0,ROUND(CP242+MIN(DB242,MAX(0,$DN242-SUMPRODUCT((($BR242:$CC242&gt;BR242)+($BR242:$CC242=BR242)*($AT$2:$BE$2&lt;AT$2))*$DB242:$DM242))),2))</f>
        <v/>
      </c>
      <c r="AU242">
        <f>IF(AI242&lt;=0,0,ROUND(CQ242+MIN(DC242,MAX(0,$DN242-SUMPRODUCT((($BR242:$CC242&gt;BS242)+($BR242:$CC242=BS242)*($AT$2:$BE$2&lt;AU$2))*$DB242:$DM242))),2))</f>
        <v/>
      </c>
      <c r="AV242">
        <f>IF(AJ242&lt;=0,0,ROUND(CR242+MIN(DD242,MAX(0,$DN242-SUMPRODUCT((($BR242:$CC242&gt;BT242)+($BR242:$CC242=BT242)*($AT$2:$BE$2&lt;AV$2))*$DB242:$DM242))),2))</f>
        <v/>
      </c>
      <c r="AW242">
        <f>IF(AK242&lt;=0,0,ROUND(CS242+MIN(DE242,MAX(0,$DN242-SUMPRODUCT((($BR242:$CC242&gt;BU242)+($BR242:$CC242=BU242)*($AT$2:$BE$2&lt;AW$2))*$DB242:$DM242))),2))</f>
        <v/>
      </c>
      <c r="AX242">
        <f>IF(AL242&lt;=0,0,ROUND(CT242+MIN(DF242,MAX(0,$DN242-SUMPRODUCT((($BR242:$CC242&gt;BV242)+($BR242:$CC242=BV242)*($AT$2:$BE$2&lt;AX$2))*$DB242:$DM242))),2))</f>
        <v/>
      </c>
      <c r="AY242">
        <f>IF(AM242&lt;=0,0,ROUND(CU242+MIN(DG242,MAX(0,$DN242-SUMPRODUCT((($BR242:$CC242&gt;BW242)+($BR242:$CC242=BW242)*($AT$2:$BE$2&lt;AY$2))*$DB242:$DM242))),2))</f>
        <v/>
      </c>
      <c r="AZ242">
        <f>IF(AN242&lt;=0,0,ROUND(CV242+MIN(DH242,MAX(0,$DN242-SUMPRODUCT((($BR242:$CC242&gt;BX242)+($BR242:$CC242=BX242)*($AT$2:$BE$2&lt;AZ$2))*$DB242:$DM242))),2))</f>
        <v/>
      </c>
      <c r="BA242">
        <f>IF(AO242&lt;=0,0,ROUND(CW242+MIN(DI242,MAX(0,$DN242-SUMPRODUCT((($BR242:$CC242&gt;BY242)+($BR242:$CC242=BY242)*($AT$2:$BE$2&lt;BA$2))*$DB242:$DM242))),2))</f>
        <v/>
      </c>
      <c r="BB242">
        <f>IF(AP242&lt;=0,0,ROUND(CX242+MIN(DJ242,MAX(0,$DN242-SUMPRODUCT((($BR242:$CC242&gt;BZ242)+($BR242:$CC242=BZ242)*($AT$2:$BE$2&lt;BB$2))*$DB242:$DM242))),2))</f>
        <v/>
      </c>
      <c r="BC242">
        <f>IF(AQ242&lt;=0,0,ROUND(CY242+MIN(DK242,MAX(0,$DN242-SUMPRODUCT((($BR242:$CC242&gt;CA242)+($BR242:$CC242=CA242)*($AT$2:$BE$2&lt;BC$2))*$DB242:$DM242))),2))</f>
        <v/>
      </c>
      <c r="BD242">
        <f>IF(AR242&lt;=0,0,ROUND(CZ242+MIN(DL242,MAX(0,$DN242-SUMPRODUCT((($BR242:$CC242&gt;CB242)+($BR242:$CC242=CB242)*($AT$2:$BE$2&lt;BD$2))*$DB242:$DM242))),2))</f>
        <v/>
      </c>
      <c r="BE242">
        <f>IF(AS242&lt;=0,0,ROUND(DA242+MIN(DM242,MAX(0,$DN242-SUMPRODUCT((($BR242:$CC242&gt;CC242)+($BR242:$CC242=CC242)*($AT$2:$BE$2&lt;BE$2))*$DB242:$DM242))),2))</f>
        <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c r="BR242">
        <f>ROUND(IF($A242&lt;=Debts!$M$5,Debts!$X$5,Debts!$Y$5)*100000,0)*1000000+ROUND(Debts!$Y$5*100000,0)</f>
        <v/>
      </c>
      <c r="BS242">
        <f>ROUND(IF($A242&lt;=Debts!$M$6,Debts!$X$6,Debts!$Y$6)*100000,0)*1000000+ROUND(Debts!$Y$6*100000,0)</f>
        <v/>
      </c>
      <c r="BT242">
        <f>ROUND(IF($A242&lt;=Debts!$M$7,Debts!$X$7,Debts!$Y$7)*100000,0)*1000000+ROUND(Debts!$Y$7*100000,0)</f>
        <v/>
      </c>
      <c r="BU242">
        <f>ROUND(IF($A242&lt;=Debts!$M$8,Debts!$X$8,Debts!$Y$8)*100000,0)*1000000+ROUND(Debts!$Y$8*100000,0)</f>
        <v/>
      </c>
      <c r="BV242">
        <f>ROUND(IF($A242&lt;=Debts!$M$9,Debts!$X$9,Debts!$Y$9)*100000,0)*1000000+ROUND(Debts!$Y$9*100000,0)</f>
        <v/>
      </c>
      <c r="BW242">
        <f>ROUND(IF($A242&lt;=Debts!$M$10,Debts!$X$10,Debts!$Y$10)*100000,0)*1000000+ROUND(Debts!$Y$10*100000,0)</f>
        <v/>
      </c>
      <c r="BX242">
        <f>ROUND(IF($A242&lt;=Debts!$M$11,Debts!$X$11,Debts!$Y$11)*100000,0)*1000000+ROUND(Debts!$Y$11*100000,0)</f>
        <v/>
      </c>
      <c r="BY242">
        <f>ROUND(IF($A242&lt;=Debts!$M$12,Debts!$X$12,Debts!$Y$12)*100000,0)*1000000+ROUND(Debts!$Y$12*100000,0)</f>
        <v/>
      </c>
      <c r="BZ242">
        <f>ROUND(IF($A242&lt;=Debts!$M$13,Debts!$X$13,Debts!$Y$13)*100000,0)*1000000+ROUND(Debts!$Y$13*100000,0)</f>
        <v/>
      </c>
      <c r="CA242">
        <f>ROUND(IF($A242&lt;=Debts!$M$14,Debts!$X$14,Debts!$Y$14)*100000,0)*1000000+ROUND(Debts!$Y$14*100000,0)</f>
        <v/>
      </c>
      <c r="CB242">
        <f>ROUND(IF($A242&lt;=Debts!$M$15,Debts!$X$15,Debts!$Y$15)*100000,0)*1000000+ROUND(Debts!$Y$15*100000,0)</f>
        <v/>
      </c>
      <c r="CC242">
        <f>ROUND(IF($A242&lt;=Debts!$M$16,Debts!$X$16,Debts!$Y$16)*100000,0)*1000000+ROUND(Debts!$Y$16*100000,0)</f>
        <v/>
      </c>
      <c r="CD242">
        <f>IF(OR(AH242&lt;=0,Debts!$AC$5=0,$A242&gt;Debts!$M$5),0,MIN(AH242,MAX(0,ROUNDUP(IF(Debts!$X$5=0,(BF241+J242)/(Debts!$M$5-$A242+1),BF241*(Debts!$X$5/12)/(1-(1+Debts!$X$5/12)^(-(Debts!$M$5-$A242+1)))),2)-V242)))</f>
        <v/>
      </c>
      <c r="CE242">
        <f>IF(OR(AI242&lt;=0,Debts!$AC$6=0,$A242&gt;Debts!$M$6),0,MIN(AI242,MAX(0,ROUNDUP(IF(Debts!$X$6=0,(BG241+K242)/(Debts!$M$6-$A242+1),BG241*(Debts!$X$6/12)/(1-(1+Debts!$X$6/12)^(-(Debts!$M$6-$A242+1)))),2)-W242)))</f>
        <v/>
      </c>
      <c r="CF242">
        <f>IF(OR(AJ242&lt;=0,Debts!$AC$7=0,$A242&gt;Debts!$M$7),0,MIN(AJ242,MAX(0,ROUNDUP(IF(Debts!$X$7=0,(BH241+L242)/(Debts!$M$7-$A242+1),BH241*(Debts!$X$7/12)/(1-(1+Debts!$X$7/12)^(-(Debts!$M$7-$A242+1)))),2)-X242)))</f>
        <v/>
      </c>
      <c r="CG242">
        <f>IF(OR(AK242&lt;=0,Debts!$AC$8=0,$A242&gt;Debts!$M$8),0,MIN(AK242,MAX(0,ROUNDUP(IF(Debts!$X$8=0,(BI241+M242)/(Debts!$M$8-$A242+1),BI241*(Debts!$X$8/12)/(1-(1+Debts!$X$8/12)^(-(Debts!$M$8-$A242+1)))),2)-Y242)))</f>
        <v/>
      </c>
      <c r="CH242">
        <f>IF(OR(AL242&lt;=0,Debts!$AC$9=0,$A242&gt;Debts!$M$9),0,MIN(AL242,MAX(0,ROUNDUP(IF(Debts!$X$9=0,(BJ241+N242)/(Debts!$M$9-$A242+1),BJ241*(Debts!$X$9/12)/(1-(1+Debts!$X$9/12)^(-(Debts!$M$9-$A242+1)))),2)-Z242)))</f>
        <v/>
      </c>
      <c r="CI242">
        <f>IF(OR(AM242&lt;=0,Debts!$AC$10=0,$A242&gt;Debts!$M$10),0,MIN(AM242,MAX(0,ROUNDUP(IF(Debts!$X$10=0,(BK241+O242)/(Debts!$M$10-$A242+1),BK241*(Debts!$X$10/12)/(1-(1+Debts!$X$10/12)^(-(Debts!$M$10-$A242+1)))),2)-AA242)))</f>
        <v/>
      </c>
      <c r="CJ242">
        <f>IF(OR(AN242&lt;=0,Debts!$AC$11=0,$A242&gt;Debts!$M$11),0,MIN(AN242,MAX(0,ROUNDUP(IF(Debts!$X$11=0,(BL241+P242)/(Debts!$M$11-$A242+1),BL241*(Debts!$X$11/12)/(1-(1+Debts!$X$11/12)^(-(Debts!$M$11-$A242+1)))),2)-AB242)))</f>
        <v/>
      </c>
      <c r="CK242">
        <f>IF(OR(AO242&lt;=0,Debts!$AC$12=0,$A242&gt;Debts!$M$12),0,MIN(AO242,MAX(0,ROUNDUP(IF(Debts!$X$12=0,(BM241+Q242)/(Debts!$M$12-$A242+1),BM241*(Debts!$X$12/12)/(1-(1+Debts!$X$12/12)^(-(Debts!$M$12-$A242+1)))),2)-AC242)))</f>
        <v/>
      </c>
      <c r="CL242">
        <f>IF(OR(AP242&lt;=0,Debts!$AC$13=0,$A242&gt;Debts!$M$13),0,MIN(AP242,MAX(0,ROUNDUP(IF(Debts!$X$13=0,(BN241+R242)/(Debts!$M$13-$A242+1),BN241*(Debts!$X$13/12)/(1-(1+Debts!$X$13/12)^(-(Debts!$M$13-$A242+1)))),2)-AD242)))</f>
        <v/>
      </c>
      <c r="CM242">
        <f>IF(OR(AQ242&lt;=0,Debts!$AC$14=0,$A242&gt;Debts!$M$14),0,MIN(AQ242,MAX(0,ROUNDUP(IF(Debts!$X$14=0,(BO241+S242)/(Debts!$M$14-$A242+1),BO241*(Debts!$X$14/12)/(1-(1+Debts!$X$14/12)^(-(Debts!$M$14-$A242+1)))),2)-AE242)))</f>
        <v/>
      </c>
      <c r="CN242">
        <f>IF(OR(AR242&lt;=0,Debts!$AC$15=0,$A242&gt;Debts!$M$15),0,MIN(AR242,MAX(0,ROUNDUP(IF(Debts!$X$15=0,(BP241+T242)/(Debts!$M$15-$A242+1),BP241*(Debts!$X$15/12)/(1-(1+Debts!$X$15/12)^(-(Debts!$M$15-$A242+1)))),2)-AF242)))</f>
        <v/>
      </c>
      <c r="CO242">
        <f>IF(OR(AS242&lt;=0,Debts!$AC$16=0,$A242&gt;Debts!$M$16),0,MIN(AS242,MAX(0,ROUNDUP(IF(Debts!$X$16=0,(BQ241+U242)/(Debts!$M$16-$A242+1),BQ241*(Debts!$X$16/12)/(1-(1+Debts!$X$16/12)^(-(Debts!$M$16-$A242+1)))),2)-AG242)))</f>
        <v/>
      </c>
      <c r="CP242">
        <f>IF(CD242&lt;=0,0,ROUND(MIN(CD242,MAX(0,$F242-SUMPRODUCT(($AT$3:$BE$3&lt;AT$3)*$CD242:$CO242))),2))</f>
        <v/>
      </c>
      <c r="CQ242">
        <f>IF(CE242&lt;=0,0,ROUND(MIN(CE242,MAX(0,$F242-SUMPRODUCT(($AT$3:$BE$3&lt;AU$3)*$CD242:$CO242))),2))</f>
        <v/>
      </c>
      <c r="CR242">
        <f>IF(CF242&lt;=0,0,ROUND(MIN(CF242,MAX(0,$F242-SUMPRODUCT(($AT$3:$BE$3&lt;AV$3)*$CD242:$CO242))),2))</f>
        <v/>
      </c>
      <c r="CS242">
        <f>IF(CG242&lt;=0,0,ROUND(MIN(CG242,MAX(0,$F242-SUMPRODUCT(($AT$3:$BE$3&lt;AW$3)*$CD242:$CO242))),2))</f>
        <v/>
      </c>
      <c r="CT242">
        <f>IF(CH242&lt;=0,0,ROUND(MIN(CH242,MAX(0,$F242-SUMPRODUCT(($AT$3:$BE$3&lt;AX$3)*$CD242:$CO242))),2))</f>
        <v/>
      </c>
      <c r="CU242">
        <f>IF(CI242&lt;=0,0,ROUND(MIN(CI242,MAX(0,$F242-SUMPRODUCT(($AT$3:$BE$3&lt;AY$3)*$CD242:$CO242))),2))</f>
        <v/>
      </c>
      <c r="CV242">
        <f>IF(CJ242&lt;=0,0,ROUND(MIN(CJ242,MAX(0,$F242-SUMPRODUCT(($AT$3:$BE$3&lt;AZ$3)*$CD242:$CO242))),2))</f>
        <v/>
      </c>
      <c r="CW242">
        <f>IF(CK242&lt;=0,0,ROUND(MIN(CK242,MAX(0,$F242-SUMPRODUCT(($AT$3:$BE$3&lt;BA$3)*$CD242:$CO242))),2))</f>
        <v/>
      </c>
      <c r="CX242">
        <f>IF(CL242&lt;=0,0,ROUND(MIN(CL242,MAX(0,$F242-SUMPRODUCT(($AT$3:$BE$3&lt;BB$3)*$CD242:$CO242))),2))</f>
        <v/>
      </c>
      <c r="CY242">
        <f>IF(CM242&lt;=0,0,ROUND(MIN(CM242,MAX(0,$F242-SUMPRODUCT(($AT$3:$BE$3&lt;BC$3)*$CD242:$CO242))),2))</f>
        <v/>
      </c>
      <c r="CZ242">
        <f>IF(CN242&lt;=0,0,ROUND(MIN(CN242,MAX(0,$F242-SUMPRODUCT(($AT$3:$BE$3&lt;BD$3)*$CD242:$CO242))),2))</f>
        <v/>
      </c>
      <c r="DA242">
        <f>IF(CO242&lt;=0,0,ROUND(MIN(CO242,MAX(0,$F242-SUMPRODUCT(($AT$3:$BE$3&lt;BE$3)*$CD242:$CO242))),2))</f>
        <v/>
      </c>
      <c r="DB242">
        <f>ROUND(AH242-CP242,2)</f>
        <v/>
      </c>
      <c r="DC242">
        <f>ROUND(AI242-CQ242,2)</f>
        <v/>
      </c>
      <c r="DD242">
        <f>ROUND(AJ242-CR242,2)</f>
        <v/>
      </c>
      <c r="DE242">
        <f>ROUND(AK242-CS242,2)</f>
        <v/>
      </c>
      <c r="DF242">
        <f>ROUND(AL242-CT242,2)</f>
        <v/>
      </c>
      <c r="DG242">
        <f>ROUND(AM242-CU242,2)</f>
        <v/>
      </c>
      <c r="DH242">
        <f>ROUND(AN242-CV242,2)</f>
        <v/>
      </c>
      <c r="DI242">
        <f>ROUND(AO242-CW242,2)</f>
        <v/>
      </c>
      <c r="DJ242">
        <f>ROUND(AP242-CX242,2)</f>
        <v/>
      </c>
      <c r="DK242">
        <f>ROUND(AQ242-CY242,2)</f>
        <v/>
      </c>
      <c r="DL242">
        <f>ROUND(AR242-CZ242,2)</f>
        <v/>
      </c>
      <c r="DM242">
        <f>ROUND(AS242-DA242,2)</f>
        <v/>
      </c>
      <c r="DN242">
        <f>MAX(0,ROUND($F242-SUM(CP242:DA242),2))</f>
        <v/>
      </c>
    </row>
    <row r="243">
      <c r="A243" t="n">
        <v>238</v>
      </c>
      <c r="B243" s="29">
        <f>Months!B243</f>
        <v/>
      </c>
      <c r="C243">
        <f>Months!C243</f>
        <v/>
      </c>
      <c r="D243">
        <f>Months!D243</f>
        <v/>
      </c>
      <c r="E243">
        <f>SUM(V243:AG243)</f>
        <v/>
      </c>
      <c r="F243">
        <f>MAX(0,ROUND(C243+D243-E243,2))</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f>IF(AH243&lt;=0,0,ROUND(CP243+MIN(DB243,MAX(0,$DN243-SUMPRODUCT((($BR243:$CC243&gt;BR243)+($BR243:$CC243=BR243)*($AT$2:$BE$2&lt;AT$2))*$DB243:$DM243))),2))</f>
        <v/>
      </c>
      <c r="AU243">
        <f>IF(AI243&lt;=0,0,ROUND(CQ243+MIN(DC243,MAX(0,$DN243-SUMPRODUCT((($BR243:$CC243&gt;BS243)+($BR243:$CC243=BS243)*($AT$2:$BE$2&lt;AU$2))*$DB243:$DM243))),2))</f>
        <v/>
      </c>
      <c r="AV243">
        <f>IF(AJ243&lt;=0,0,ROUND(CR243+MIN(DD243,MAX(0,$DN243-SUMPRODUCT((($BR243:$CC243&gt;BT243)+($BR243:$CC243=BT243)*($AT$2:$BE$2&lt;AV$2))*$DB243:$DM243))),2))</f>
        <v/>
      </c>
      <c r="AW243">
        <f>IF(AK243&lt;=0,0,ROUND(CS243+MIN(DE243,MAX(0,$DN243-SUMPRODUCT((($BR243:$CC243&gt;BU243)+($BR243:$CC243=BU243)*($AT$2:$BE$2&lt;AW$2))*$DB243:$DM243))),2))</f>
        <v/>
      </c>
      <c r="AX243">
        <f>IF(AL243&lt;=0,0,ROUND(CT243+MIN(DF243,MAX(0,$DN243-SUMPRODUCT((($BR243:$CC243&gt;BV243)+($BR243:$CC243=BV243)*($AT$2:$BE$2&lt;AX$2))*$DB243:$DM243))),2))</f>
        <v/>
      </c>
      <c r="AY243">
        <f>IF(AM243&lt;=0,0,ROUND(CU243+MIN(DG243,MAX(0,$DN243-SUMPRODUCT((($BR243:$CC243&gt;BW243)+($BR243:$CC243=BW243)*($AT$2:$BE$2&lt;AY$2))*$DB243:$DM243))),2))</f>
        <v/>
      </c>
      <c r="AZ243">
        <f>IF(AN243&lt;=0,0,ROUND(CV243+MIN(DH243,MAX(0,$DN243-SUMPRODUCT((($BR243:$CC243&gt;BX243)+($BR243:$CC243=BX243)*($AT$2:$BE$2&lt;AZ$2))*$DB243:$DM243))),2))</f>
        <v/>
      </c>
      <c r="BA243">
        <f>IF(AO243&lt;=0,0,ROUND(CW243+MIN(DI243,MAX(0,$DN243-SUMPRODUCT((($BR243:$CC243&gt;BY243)+($BR243:$CC243=BY243)*($AT$2:$BE$2&lt;BA$2))*$DB243:$DM243))),2))</f>
        <v/>
      </c>
      <c r="BB243">
        <f>IF(AP243&lt;=0,0,ROUND(CX243+MIN(DJ243,MAX(0,$DN243-SUMPRODUCT((($BR243:$CC243&gt;BZ243)+($BR243:$CC243=BZ243)*($AT$2:$BE$2&lt;BB$2))*$DB243:$DM243))),2))</f>
        <v/>
      </c>
      <c r="BC243">
        <f>IF(AQ243&lt;=0,0,ROUND(CY243+MIN(DK243,MAX(0,$DN243-SUMPRODUCT((($BR243:$CC243&gt;CA243)+($BR243:$CC243=CA243)*($AT$2:$BE$2&lt;BC$2))*$DB243:$DM243))),2))</f>
        <v/>
      </c>
      <c r="BD243">
        <f>IF(AR243&lt;=0,0,ROUND(CZ243+MIN(DL243,MAX(0,$DN243-SUMPRODUCT((($BR243:$CC243&gt;CB243)+($BR243:$CC243=CB243)*($AT$2:$BE$2&lt;BD$2))*$DB243:$DM243))),2))</f>
        <v/>
      </c>
      <c r="BE243">
        <f>IF(AS243&lt;=0,0,ROUND(DA243+MIN(DM243,MAX(0,$DN243-SUMPRODUCT((($BR243:$CC243&gt;CC243)+($BR243:$CC243=CC243)*($AT$2:$BE$2&lt;BE$2))*$DB243:$DM243))),2))</f>
        <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c r="BR243">
        <f>ROUND(IF($A243&lt;=Debts!$M$5,Debts!$X$5,Debts!$Y$5)*100000,0)*1000000+ROUND(Debts!$Y$5*100000,0)</f>
        <v/>
      </c>
      <c r="BS243">
        <f>ROUND(IF($A243&lt;=Debts!$M$6,Debts!$X$6,Debts!$Y$6)*100000,0)*1000000+ROUND(Debts!$Y$6*100000,0)</f>
        <v/>
      </c>
      <c r="BT243">
        <f>ROUND(IF($A243&lt;=Debts!$M$7,Debts!$X$7,Debts!$Y$7)*100000,0)*1000000+ROUND(Debts!$Y$7*100000,0)</f>
        <v/>
      </c>
      <c r="BU243">
        <f>ROUND(IF($A243&lt;=Debts!$M$8,Debts!$X$8,Debts!$Y$8)*100000,0)*1000000+ROUND(Debts!$Y$8*100000,0)</f>
        <v/>
      </c>
      <c r="BV243">
        <f>ROUND(IF($A243&lt;=Debts!$M$9,Debts!$X$9,Debts!$Y$9)*100000,0)*1000000+ROUND(Debts!$Y$9*100000,0)</f>
        <v/>
      </c>
      <c r="BW243">
        <f>ROUND(IF($A243&lt;=Debts!$M$10,Debts!$X$10,Debts!$Y$10)*100000,0)*1000000+ROUND(Debts!$Y$10*100000,0)</f>
        <v/>
      </c>
      <c r="BX243">
        <f>ROUND(IF($A243&lt;=Debts!$M$11,Debts!$X$11,Debts!$Y$11)*100000,0)*1000000+ROUND(Debts!$Y$11*100000,0)</f>
        <v/>
      </c>
      <c r="BY243">
        <f>ROUND(IF($A243&lt;=Debts!$M$12,Debts!$X$12,Debts!$Y$12)*100000,0)*1000000+ROUND(Debts!$Y$12*100000,0)</f>
        <v/>
      </c>
      <c r="BZ243">
        <f>ROUND(IF($A243&lt;=Debts!$M$13,Debts!$X$13,Debts!$Y$13)*100000,0)*1000000+ROUND(Debts!$Y$13*100000,0)</f>
        <v/>
      </c>
      <c r="CA243">
        <f>ROUND(IF($A243&lt;=Debts!$M$14,Debts!$X$14,Debts!$Y$14)*100000,0)*1000000+ROUND(Debts!$Y$14*100000,0)</f>
        <v/>
      </c>
      <c r="CB243">
        <f>ROUND(IF($A243&lt;=Debts!$M$15,Debts!$X$15,Debts!$Y$15)*100000,0)*1000000+ROUND(Debts!$Y$15*100000,0)</f>
        <v/>
      </c>
      <c r="CC243">
        <f>ROUND(IF($A243&lt;=Debts!$M$16,Debts!$X$16,Debts!$Y$16)*100000,0)*1000000+ROUND(Debts!$Y$16*100000,0)</f>
        <v/>
      </c>
      <c r="CD243">
        <f>IF(OR(AH243&lt;=0,Debts!$AC$5=0,$A243&gt;Debts!$M$5),0,MIN(AH243,MAX(0,ROUNDUP(IF(Debts!$X$5=0,(BF242+J243)/(Debts!$M$5-$A243+1),BF242*(Debts!$X$5/12)/(1-(1+Debts!$X$5/12)^(-(Debts!$M$5-$A243+1)))),2)-V243)))</f>
        <v/>
      </c>
      <c r="CE243">
        <f>IF(OR(AI243&lt;=0,Debts!$AC$6=0,$A243&gt;Debts!$M$6),0,MIN(AI243,MAX(0,ROUNDUP(IF(Debts!$X$6=0,(BG242+K243)/(Debts!$M$6-$A243+1),BG242*(Debts!$X$6/12)/(1-(1+Debts!$X$6/12)^(-(Debts!$M$6-$A243+1)))),2)-W243)))</f>
        <v/>
      </c>
      <c r="CF243">
        <f>IF(OR(AJ243&lt;=0,Debts!$AC$7=0,$A243&gt;Debts!$M$7),0,MIN(AJ243,MAX(0,ROUNDUP(IF(Debts!$X$7=0,(BH242+L243)/(Debts!$M$7-$A243+1),BH242*(Debts!$X$7/12)/(1-(1+Debts!$X$7/12)^(-(Debts!$M$7-$A243+1)))),2)-X243)))</f>
        <v/>
      </c>
      <c r="CG243">
        <f>IF(OR(AK243&lt;=0,Debts!$AC$8=0,$A243&gt;Debts!$M$8),0,MIN(AK243,MAX(0,ROUNDUP(IF(Debts!$X$8=0,(BI242+M243)/(Debts!$M$8-$A243+1),BI242*(Debts!$X$8/12)/(1-(1+Debts!$X$8/12)^(-(Debts!$M$8-$A243+1)))),2)-Y243)))</f>
        <v/>
      </c>
      <c r="CH243">
        <f>IF(OR(AL243&lt;=0,Debts!$AC$9=0,$A243&gt;Debts!$M$9),0,MIN(AL243,MAX(0,ROUNDUP(IF(Debts!$X$9=0,(BJ242+N243)/(Debts!$M$9-$A243+1),BJ242*(Debts!$X$9/12)/(1-(1+Debts!$X$9/12)^(-(Debts!$M$9-$A243+1)))),2)-Z243)))</f>
        <v/>
      </c>
      <c r="CI243">
        <f>IF(OR(AM243&lt;=0,Debts!$AC$10=0,$A243&gt;Debts!$M$10),0,MIN(AM243,MAX(0,ROUNDUP(IF(Debts!$X$10=0,(BK242+O243)/(Debts!$M$10-$A243+1),BK242*(Debts!$X$10/12)/(1-(1+Debts!$X$10/12)^(-(Debts!$M$10-$A243+1)))),2)-AA243)))</f>
        <v/>
      </c>
      <c r="CJ243">
        <f>IF(OR(AN243&lt;=0,Debts!$AC$11=0,$A243&gt;Debts!$M$11),0,MIN(AN243,MAX(0,ROUNDUP(IF(Debts!$X$11=0,(BL242+P243)/(Debts!$M$11-$A243+1),BL242*(Debts!$X$11/12)/(1-(1+Debts!$X$11/12)^(-(Debts!$M$11-$A243+1)))),2)-AB243)))</f>
        <v/>
      </c>
      <c r="CK243">
        <f>IF(OR(AO243&lt;=0,Debts!$AC$12=0,$A243&gt;Debts!$M$12),0,MIN(AO243,MAX(0,ROUNDUP(IF(Debts!$X$12=0,(BM242+Q243)/(Debts!$M$12-$A243+1),BM242*(Debts!$X$12/12)/(1-(1+Debts!$X$12/12)^(-(Debts!$M$12-$A243+1)))),2)-AC243)))</f>
        <v/>
      </c>
      <c r="CL243">
        <f>IF(OR(AP243&lt;=0,Debts!$AC$13=0,$A243&gt;Debts!$M$13),0,MIN(AP243,MAX(0,ROUNDUP(IF(Debts!$X$13=0,(BN242+R243)/(Debts!$M$13-$A243+1),BN242*(Debts!$X$13/12)/(1-(1+Debts!$X$13/12)^(-(Debts!$M$13-$A243+1)))),2)-AD243)))</f>
        <v/>
      </c>
      <c r="CM243">
        <f>IF(OR(AQ243&lt;=0,Debts!$AC$14=0,$A243&gt;Debts!$M$14),0,MIN(AQ243,MAX(0,ROUNDUP(IF(Debts!$X$14=0,(BO242+S243)/(Debts!$M$14-$A243+1),BO242*(Debts!$X$14/12)/(1-(1+Debts!$X$14/12)^(-(Debts!$M$14-$A243+1)))),2)-AE243)))</f>
        <v/>
      </c>
      <c r="CN243">
        <f>IF(OR(AR243&lt;=0,Debts!$AC$15=0,$A243&gt;Debts!$M$15),0,MIN(AR243,MAX(0,ROUNDUP(IF(Debts!$X$15=0,(BP242+T243)/(Debts!$M$15-$A243+1),BP242*(Debts!$X$15/12)/(1-(1+Debts!$X$15/12)^(-(Debts!$M$15-$A243+1)))),2)-AF243)))</f>
        <v/>
      </c>
      <c r="CO243">
        <f>IF(OR(AS243&lt;=0,Debts!$AC$16=0,$A243&gt;Debts!$M$16),0,MIN(AS243,MAX(0,ROUNDUP(IF(Debts!$X$16=0,(BQ242+U243)/(Debts!$M$16-$A243+1),BQ242*(Debts!$X$16/12)/(1-(1+Debts!$X$16/12)^(-(Debts!$M$16-$A243+1)))),2)-AG243)))</f>
        <v/>
      </c>
      <c r="CP243">
        <f>IF(CD243&lt;=0,0,ROUND(MIN(CD243,MAX(0,$F243-SUMPRODUCT(($AT$3:$BE$3&lt;AT$3)*$CD243:$CO243))),2))</f>
        <v/>
      </c>
      <c r="CQ243">
        <f>IF(CE243&lt;=0,0,ROUND(MIN(CE243,MAX(0,$F243-SUMPRODUCT(($AT$3:$BE$3&lt;AU$3)*$CD243:$CO243))),2))</f>
        <v/>
      </c>
      <c r="CR243">
        <f>IF(CF243&lt;=0,0,ROUND(MIN(CF243,MAX(0,$F243-SUMPRODUCT(($AT$3:$BE$3&lt;AV$3)*$CD243:$CO243))),2))</f>
        <v/>
      </c>
      <c r="CS243">
        <f>IF(CG243&lt;=0,0,ROUND(MIN(CG243,MAX(0,$F243-SUMPRODUCT(($AT$3:$BE$3&lt;AW$3)*$CD243:$CO243))),2))</f>
        <v/>
      </c>
      <c r="CT243">
        <f>IF(CH243&lt;=0,0,ROUND(MIN(CH243,MAX(0,$F243-SUMPRODUCT(($AT$3:$BE$3&lt;AX$3)*$CD243:$CO243))),2))</f>
        <v/>
      </c>
      <c r="CU243">
        <f>IF(CI243&lt;=0,0,ROUND(MIN(CI243,MAX(0,$F243-SUMPRODUCT(($AT$3:$BE$3&lt;AY$3)*$CD243:$CO243))),2))</f>
        <v/>
      </c>
      <c r="CV243">
        <f>IF(CJ243&lt;=0,0,ROUND(MIN(CJ243,MAX(0,$F243-SUMPRODUCT(($AT$3:$BE$3&lt;AZ$3)*$CD243:$CO243))),2))</f>
        <v/>
      </c>
      <c r="CW243">
        <f>IF(CK243&lt;=0,0,ROUND(MIN(CK243,MAX(0,$F243-SUMPRODUCT(($AT$3:$BE$3&lt;BA$3)*$CD243:$CO243))),2))</f>
        <v/>
      </c>
      <c r="CX243">
        <f>IF(CL243&lt;=0,0,ROUND(MIN(CL243,MAX(0,$F243-SUMPRODUCT(($AT$3:$BE$3&lt;BB$3)*$CD243:$CO243))),2))</f>
        <v/>
      </c>
      <c r="CY243">
        <f>IF(CM243&lt;=0,0,ROUND(MIN(CM243,MAX(0,$F243-SUMPRODUCT(($AT$3:$BE$3&lt;BC$3)*$CD243:$CO243))),2))</f>
        <v/>
      </c>
      <c r="CZ243">
        <f>IF(CN243&lt;=0,0,ROUND(MIN(CN243,MAX(0,$F243-SUMPRODUCT(($AT$3:$BE$3&lt;BD$3)*$CD243:$CO243))),2))</f>
        <v/>
      </c>
      <c r="DA243">
        <f>IF(CO243&lt;=0,0,ROUND(MIN(CO243,MAX(0,$F243-SUMPRODUCT(($AT$3:$BE$3&lt;BE$3)*$CD243:$CO243))),2))</f>
        <v/>
      </c>
      <c r="DB243">
        <f>ROUND(AH243-CP243,2)</f>
        <v/>
      </c>
      <c r="DC243">
        <f>ROUND(AI243-CQ243,2)</f>
        <v/>
      </c>
      <c r="DD243">
        <f>ROUND(AJ243-CR243,2)</f>
        <v/>
      </c>
      <c r="DE243">
        <f>ROUND(AK243-CS243,2)</f>
        <v/>
      </c>
      <c r="DF243">
        <f>ROUND(AL243-CT243,2)</f>
        <v/>
      </c>
      <c r="DG243">
        <f>ROUND(AM243-CU243,2)</f>
        <v/>
      </c>
      <c r="DH243">
        <f>ROUND(AN243-CV243,2)</f>
        <v/>
      </c>
      <c r="DI243">
        <f>ROUND(AO243-CW243,2)</f>
        <v/>
      </c>
      <c r="DJ243">
        <f>ROUND(AP243-CX243,2)</f>
        <v/>
      </c>
      <c r="DK243">
        <f>ROUND(AQ243-CY243,2)</f>
        <v/>
      </c>
      <c r="DL243">
        <f>ROUND(AR243-CZ243,2)</f>
        <v/>
      </c>
      <c r="DM243">
        <f>ROUND(AS243-DA243,2)</f>
        <v/>
      </c>
      <c r="DN243">
        <f>MAX(0,ROUND($F243-SUM(CP243:DA243),2))</f>
        <v/>
      </c>
    </row>
    <row r="244">
      <c r="A244" t="n">
        <v>239</v>
      </c>
      <c r="B244" s="29">
        <f>Months!B244</f>
        <v/>
      </c>
      <c r="C244">
        <f>Months!C244</f>
        <v/>
      </c>
      <c r="D244">
        <f>Months!D244</f>
        <v/>
      </c>
      <c r="E244">
        <f>SUM(V244:AG244)</f>
        <v/>
      </c>
      <c r="F244">
        <f>MAX(0,ROUND(C244+D244-E244,2))</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f>IF(AH244&lt;=0,0,ROUND(CP244+MIN(DB244,MAX(0,$DN244-SUMPRODUCT((($BR244:$CC244&gt;BR244)+($BR244:$CC244=BR244)*($AT$2:$BE$2&lt;AT$2))*$DB244:$DM244))),2))</f>
        <v/>
      </c>
      <c r="AU244">
        <f>IF(AI244&lt;=0,0,ROUND(CQ244+MIN(DC244,MAX(0,$DN244-SUMPRODUCT((($BR244:$CC244&gt;BS244)+($BR244:$CC244=BS244)*($AT$2:$BE$2&lt;AU$2))*$DB244:$DM244))),2))</f>
        <v/>
      </c>
      <c r="AV244">
        <f>IF(AJ244&lt;=0,0,ROUND(CR244+MIN(DD244,MAX(0,$DN244-SUMPRODUCT((($BR244:$CC244&gt;BT244)+($BR244:$CC244=BT244)*($AT$2:$BE$2&lt;AV$2))*$DB244:$DM244))),2))</f>
        <v/>
      </c>
      <c r="AW244">
        <f>IF(AK244&lt;=0,0,ROUND(CS244+MIN(DE244,MAX(0,$DN244-SUMPRODUCT((($BR244:$CC244&gt;BU244)+($BR244:$CC244=BU244)*($AT$2:$BE$2&lt;AW$2))*$DB244:$DM244))),2))</f>
        <v/>
      </c>
      <c r="AX244">
        <f>IF(AL244&lt;=0,0,ROUND(CT244+MIN(DF244,MAX(0,$DN244-SUMPRODUCT((($BR244:$CC244&gt;BV244)+($BR244:$CC244=BV244)*($AT$2:$BE$2&lt;AX$2))*$DB244:$DM244))),2))</f>
        <v/>
      </c>
      <c r="AY244">
        <f>IF(AM244&lt;=0,0,ROUND(CU244+MIN(DG244,MAX(0,$DN244-SUMPRODUCT((($BR244:$CC244&gt;BW244)+($BR244:$CC244=BW244)*($AT$2:$BE$2&lt;AY$2))*$DB244:$DM244))),2))</f>
        <v/>
      </c>
      <c r="AZ244">
        <f>IF(AN244&lt;=0,0,ROUND(CV244+MIN(DH244,MAX(0,$DN244-SUMPRODUCT((($BR244:$CC244&gt;BX244)+($BR244:$CC244=BX244)*($AT$2:$BE$2&lt;AZ$2))*$DB244:$DM244))),2))</f>
        <v/>
      </c>
      <c r="BA244">
        <f>IF(AO244&lt;=0,0,ROUND(CW244+MIN(DI244,MAX(0,$DN244-SUMPRODUCT((($BR244:$CC244&gt;BY244)+($BR244:$CC244=BY244)*($AT$2:$BE$2&lt;BA$2))*$DB244:$DM244))),2))</f>
        <v/>
      </c>
      <c r="BB244">
        <f>IF(AP244&lt;=0,0,ROUND(CX244+MIN(DJ244,MAX(0,$DN244-SUMPRODUCT((($BR244:$CC244&gt;BZ244)+($BR244:$CC244=BZ244)*($AT$2:$BE$2&lt;BB$2))*$DB244:$DM244))),2))</f>
        <v/>
      </c>
      <c r="BC244">
        <f>IF(AQ244&lt;=0,0,ROUND(CY244+MIN(DK244,MAX(0,$DN244-SUMPRODUCT((($BR244:$CC244&gt;CA244)+($BR244:$CC244=CA244)*($AT$2:$BE$2&lt;BC$2))*$DB244:$DM244))),2))</f>
        <v/>
      </c>
      <c r="BD244">
        <f>IF(AR244&lt;=0,0,ROUND(CZ244+MIN(DL244,MAX(0,$DN244-SUMPRODUCT((($BR244:$CC244&gt;CB244)+($BR244:$CC244=CB244)*($AT$2:$BE$2&lt;BD$2))*$DB244:$DM244))),2))</f>
        <v/>
      </c>
      <c r="BE244">
        <f>IF(AS244&lt;=0,0,ROUND(DA244+MIN(DM244,MAX(0,$DN244-SUMPRODUCT((($BR244:$CC244&gt;CC244)+($BR244:$CC244=CC244)*($AT$2:$BE$2&lt;BE$2))*$DB244:$DM244))),2))</f>
        <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c r="BR244">
        <f>ROUND(IF($A244&lt;=Debts!$M$5,Debts!$X$5,Debts!$Y$5)*100000,0)*1000000+ROUND(Debts!$Y$5*100000,0)</f>
        <v/>
      </c>
      <c r="BS244">
        <f>ROUND(IF($A244&lt;=Debts!$M$6,Debts!$X$6,Debts!$Y$6)*100000,0)*1000000+ROUND(Debts!$Y$6*100000,0)</f>
        <v/>
      </c>
      <c r="BT244">
        <f>ROUND(IF($A244&lt;=Debts!$M$7,Debts!$X$7,Debts!$Y$7)*100000,0)*1000000+ROUND(Debts!$Y$7*100000,0)</f>
        <v/>
      </c>
      <c r="BU244">
        <f>ROUND(IF($A244&lt;=Debts!$M$8,Debts!$X$8,Debts!$Y$8)*100000,0)*1000000+ROUND(Debts!$Y$8*100000,0)</f>
        <v/>
      </c>
      <c r="BV244">
        <f>ROUND(IF($A244&lt;=Debts!$M$9,Debts!$X$9,Debts!$Y$9)*100000,0)*1000000+ROUND(Debts!$Y$9*100000,0)</f>
        <v/>
      </c>
      <c r="BW244">
        <f>ROUND(IF($A244&lt;=Debts!$M$10,Debts!$X$10,Debts!$Y$10)*100000,0)*1000000+ROUND(Debts!$Y$10*100000,0)</f>
        <v/>
      </c>
      <c r="BX244">
        <f>ROUND(IF($A244&lt;=Debts!$M$11,Debts!$X$11,Debts!$Y$11)*100000,0)*1000000+ROUND(Debts!$Y$11*100000,0)</f>
        <v/>
      </c>
      <c r="BY244">
        <f>ROUND(IF($A244&lt;=Debts!$M$12,Debts!$X$12,Debts!$Y$12)*100000,0)*1000000+ROUND(Debts!$Y$12*100000,0)</f>
        <v/>
      </c>
      <c r="BZ244">
        <f>ROUND(IF($A244&lt;=Debts!$M$13,Debts!$X$13,Debts!$Y$13)*100000,0)*1000000+ROUND(Debts!$Y$13*100000,0)</f>
        <v/>
      </c>
      <c r="CA244">
        <f>ROUND(IF($A244&lt;=Debts!$M$14,Debts!$X$14,Debts!$Y$14)*100000,0)*1000000+ROUND(Debts!$Y$14*100000,0)</f>
        <v/>
      </c>
      <c r="CB244">
        <f>ROUND(IF($A244&lt;=Debts!$M$15,Debts!$X$15,Debts!$Y$15)*100000,0)*1000000+ROUND(Debts!$Y$15*100000,0)</f>
        <v/>
      </c>
      <c r="CC244">
        <f>ROUND(IF($A244&lt;=Debts!$M$16,Debts!$X$16,Debts!$Y$16)*100000,0)*1000000+ROUND(Debts!$Y$16*100000,0)</f>
        <v/>
      </c>
      <c r="CD244">
        <f>IF(OR(AH244&lt;=0,Debts!$AC$5=0,$A244&gt;Debts!$M$5),0,MIN(AH244,MAX(0,ROUNDUP(IF(Debts!$X$5=0,(BF243+J244)/(Debts!$M$5-$A244+1),BF243*(Debts!$X$5/12)/(1-(1+Debts!$X$5/12)^(-(Debts!$M$5-$A244+1)))),2)-V244)))</f>
        <v/>
      </c>
      <c r="CE244">
        <f>IF(OR(AI244&lt;=0,Debts!$AC$6=0,$A244&gt;Debts!$M$6),0,MIN(AI244,MAX(0,ROUNDUP(IF(Debts!$X$6=0,(BG243+K244)/(Debts!$M$6-$A244+1),BG243*(Debts!$X$6/12)/(1-(1+Debts!$X$6/12)^(-(Debts!$M$6-$A244+1)))),2)-W244)))</f>
        <v/>
      </c>
      <c r="CF244">
        <f>IF(OR(AJ244&lt;=0,Debts!$AC$7=0,$A244&gt;Debts!$M$7),0,MIN(AJ244,MAX(0,ROUNDUP(IF(Debts!$X$7=0,(BH243+L244)/(Debts!$M$7-$A244+1),BH243*(Debts!$X$7/12)/(1-(1+Debts!$X$7/12)^(-(Debts!$M$7-$A244+1)))),2)-X244)))</f>
        <v/>
      </c>
      <c r="CG244">
        <f>IF(OR(AK244&lt;=0,Debts!$AC$8=0,$A244&gt;Debts!$M$8),0,MIN(AK244,MAX(0,ROUNDUP(IF(Debts!$X$8=0,(BI243+M244)/(Debts!$M$8-$A244+1),BI243*(Debts!$X$8/12)/(1-(1+Debts!$X$8/12)^(-(Debts!$M$8-$A244+1)))),2)-Y244)))</f>
        <v/>
      </c>
      <c r="CH244">
        <f>IF(OR(AL244&lt;=0,Debts!$AC$9=0,$A244&gt;Debts!$M$9),0,MIN(AL244,MAX(0,ROUNDUP(IF(Debts!$X$9=0,(BJ243+N244)/(Debts!$M$9-$A244+1),BJ243*(Debts!$X$9/12)/(1-(1+Debts!$X$9/12)^(-(Debts!$M$9-$A244+1)))),2)-Z244)))</f>
        <v/>
      </c>
      <c r="CI244">
        <f>IF(OR(AM244&lt;=0,Debts!$AC$10=0,$A244&gt;Debts!$M$10),0,MIN(AM244,MAX(0,ROUNDUP(IF(Debts!$X$10=0,(BK243+O244)/(Debts!$M$10-$A244+1),BK243*(Debts!$X$10/12)/(1-(1+Debts!$X$10/12)^(-(Debts!$M$10-$A244+1)))),2)-AA244)))</f>
        <v/>
      </c>
      <c r="CJ244">
        <f>IF(OR(AN244&lt;=0,Debts!$AC$11=0,$A244&gt;Debts!$M$11),0,MIN(AN244,MAX(0,ROUNDUP(IF(Debts!$X$11=0,(BL243+P244)/(Debts!$M$11-$A244+1),BL243*(Debts!$X$11/12)/(1-(1+Debts!$X$11/12)^(-(Debts!$M$11-$A244+1)))),2)-AB244)))</f>
        <v/>
      </c>
      <c r="CK244">
        <f>IF(OR(AO244&lt;=0,Debts!$AC$12=0,$A244&gt;Debts!$M$12),0,MIN(AO244,MAX(0,ROUNDUP(IF(Debts!$X$12=0,(BM243+Q244)/(Debts!$M$12-$A244+1),BM243*(Debts!$X$12/12)/(1-(1+Debts!$X$12/12)^(-(Debts!$M$12-$A244+1)))),2)-AC244)))</f>
        <v/>
      </c>
      <c r="CL244">
        <f>IF(OR(AP244&lt;=0,Debts!$AC$13=0,$A244&gt;Debts!$M$13),0,MIN(AP244,MAX(0,ROUNDUP(IF(Debts!$X$13=0,(BN243+R244)/(Debts!$M$13-$A244+1),BN243*(Debts!$X$13/12)/(1-(1+Debts!$X$13/12)^(-(Debts!$M$13-$A244+1)))),2)-AD244)))</f>
        <v/>
      </c>
      <c r="CM244">
        <f>IF(OR(AQ244&lt;=0,Debts!$AC$14=0,$A244&gt;Debts!$M$14),0,MIN(AQ244,MAX(0,ROUNDUP(IF(Debts!$X$14=0,(BO243+S244)/(Debts!$M$14-$A244+1),BO243*(Debts!$X$14/12)/(1-(1+Debts!$X$14/12)^(-(Debts!$M$14-$A244+1)))),2)-AE244)))</f>
        <v/>
      </c>
      <c r="CN244">
        <f>IF(OR(AR244&lt;=0,Debts!$AC$15=0,$A244&gt;Debts!$M$15),0,MIN(AR244,MAX(0,ROUNDUP(IF(Debts!$X$15=0,(BP243+T244)/(Debts!$M$15-$A244+1),BP243*(Debts!$X$15/12)/(1-(1+Debts!$X$15/12)^(-(Debts!$M$15-$A244+1)))),2)-AF244)))</f>
        <v/>
      </c>
      <c r="CO244">
        <f>IF(OR(AS244&lt;=0,Debts!$AC$16=0,$A244&gt;Debts!$M$16),0,MIN(AS244,MAX(0,ROUNDUP(IF(Debts!$X$16=0,(BQ243+U244)/(Debts!$M$16-$A244+1),BQ243*(Debts!$X$16/12)/(1-(1+Debts!$X$16/12)^(-(Debts!$M$16-$A244+1)))),2)-AG244)))</f>
        <v/>
      </c>
      <c r="CP244">
        <f>IF(CD244&lt;=0,0,ROUND(MIN(CD244,MAX(0,$F244-SUMPRODUCT(($AT$3:$BE$3&lt;AT$3)*$CD244:$CO244))),2))</f>
        <v/>
      </c>
      <c r="CQ244">
        <f>IF(CE244&lt;=0,0,ROUND(MIN(CE244,MAX(0,$F244-SUMPRODUCT(($AT$3:$BE$3&lt;AU$3)*$CD244:$CO244))),2))</f>
        <v/>
      </c>
      <c r="CR244">
        <f>IF(CF244&lt;=0,0,ROUND(MIN(CF244,MAX(0,$F244-SUMPRODUCT(($AT$3:$BE$3&lt;AV$3)*$CD244:$CO244))),2))</f>
        <v/>
      </c>
      <c r="CS244">
        <f>IF(CG244&lt;=0,0,ROUND(MIN(CG244,MAX(0,$F244-SUMPRODUCT(($AT$3:$BE$3&lt;AW$3)*$CD244:$CO244))),2))</f>
        <v/>
      </c>
      <c r="CT244">
        <f>IF(CH244&lt;=0,0,ROUND(MIN(CH244,MAX(0,$F244-SUMPRODUCT(($AT$3:$BE$3&lt;AX$3)*$CD244:$CO244))),2))</f>
        <v/>
      </c>
      <c r="CU244">
        <f>IF(CI244&lt;=0,0,ROUND(MIN(CI244,MAX(0,$F244-SUMPRODUCT(($AT$3:$BE$3&lt;AY$3)*$CD244:$CO244))),2))</f>
        <v/>
      </c>
      <c r="CV244">
        <f>IF(CJ244&lt;=0,0,ROUND(MIN(CJ244,MAX(0,$F244-SUMPRODUCT(($AT$3:$BE$3&lt;AZ$3)*$CD244:$CO244))),2))</f>
        <v/>
      </c>
      <c r="CW244">
        <f>IF(CK244&lt;=0,0,ROUND(MIN(CK244,MAX(0,$F244-SUMPRODUCT(($AT$3:$BE$3&lt;BA$3)*$CD244:$CO244))),2))</f>
        <v/>
      </c>
      <c r="CX244">
        <f>IF(CL244&lt;=0,0,ROUND(MIN(CL244,MAX(0,$F244-SUMPRODUCT(($AT$3:$BE$3&lt;BB$3)*$CD244:$CO244))),2))</f>
        <v/>
      </c>
      <c r="CY244">
        <f>IF(CM244&lt;=0,0,ROUND(MIN(CM244,MAX(0,$F244-SUMPRODUCT(($AT$3:$BE$3&lt;BC$3)*$CD244:$CO244))),2))</f>
        <v/>
      </c>
      <c r="CZ244">
        <f>IF(CN244&lt;=0,0,ROUND(MIN(CN244,MAX(0,$F244-SUMPRODUCT(($AT$3:$BE$3&lt;BD$3)*$CD244:$CO244))),2))</f>
        <v/>
      </c>
      <c r="DA244">
        <f>IF(CO244&lt;=0,0,ROUND(MIN(CO244,MAX(0,$F244-SUMPRODUCT(($AT$3:$BE$3&lt;BE$3)*$CD244:$CO244))),2))</f>
        <v/>
      </c>
      <c r="DB244">
        <f>ROUND(AH244-CP244,2)</f>
        <v/>
      </c>
      <c r="DC244">
        <f>ROUND(AI244-CQ244,2)</f>
        <v/>
      </c>
      <c r="DD244">
        <f>ROUND(AJ244-CR244,2)</f>
        <v/>
      </c>
      <c r="DE244">
        <f>ROUND(AK244-CS244,2)</f>
        <v/>
      </c>
      <c r="DF244">
        <f>ROUND(AL244-CT244,2)</f>
        <v/>
      </c>
      <c r="DG244">
        <f>ROUND(AM244-CU244,2)</f>
        <v/>
      </c>
      <c r="DH244">
        <f>ROUND(AN244-CV244,2)</f>
        <v/>
      </c>
      <c r="DI244">
        <f>ROUND(AO244-CW244,2)</f>
        <v/>
      </c>
      <c r="DJ244">
        <f>ROUND(AP244-CX244,2)</f>
        <v/>
      </c>
      <c r="DK244">
        <f>ROUND(AQ244-CY244,2)</f>
        <v/>
      </c>
      <c r="DL244">
        <f>ROUND(AR244-CZ244,2)</f>
        <v/>
      </c>
      <c r="DM244">
        <f>ROUND(AS244-DA244,2)</f>
        <v/>
      </c>
      <c r="DN244">
        <f>MAX(0,ROUND($F244-SUM(CP244:DA244),2))</f>
        <v/>
      </c>
    </row>
    <row r="245">
      <c r="A245" t="n">
        <v>240</v>
      </c>
      <c r="B245" s="29">
        <f>Months!B245</f>
        <v/>
      </c>
      <c r="C245">
        <f>Months!C245</f>
        <v/>
      </c>
      <c r="D245">
        <f>Months!D245</f>
        <v/>
      </c>
      <c r="E245">
        <f>SUM(V245:AG245)</f>
        <v/>
      </c>
      <c r="F245">
        <f>MAX(0,ROUND(C245+D245-E245,2))</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f>IF(AH245&lt;=0,0,ROUND(CP245+MIN(DB245,MAX(0,$DN245-SUMPRODUCT((($BR245:$CC245&gt;BR245)+($BR245:$CC245=BR245)*($AT$2:$BE$2&lt;AT$2))*$DB245:$DM245))),2))</f>
        <v/>
      </c>
      <c r="AU245">
        <f>IF(AI245&lt;=0,0,ROUND(CQ245+MIN(DC245,MAX(0,$DN245-SUMPRODUCT((($BR245:$CC245&gt;BS245)+($BR245:$CC245=BS245)*($AT$2:$BE$2&lt;AU$2))*$DB245:$DM245))),2))</f>
        <v/>
      </c>
      <c r="AV245">
        <f>IF(AJ245&lt;=0,0,ROUND(CR245+MIN(DD245,MAX(0,$DN245-SUMPRODUCT((($BR245:$CC245&gt;BT245)+($BR245:$CC245=BT245)*($AT$2:$BE$2&lt;AV$2))*$DB245:$DM245))),2))</f>
        <v/>
      </c>
      <c r="AW245">
        <f>IF(AK245&lt;=0,0,ROUND(CS245+MIN(DE245,MAX(0,$DN245-SUMPRODUCT((($BR245:$CC245&gt;BU245)+($BR245:$CC245=BU245)*($AT$2:$BE$2&lt;AW$2))*$DB245:$DM245))),2))</f>
        <v/>
      </c>
      <c r="AX245">
        <f>IF(AL245&lt;=0,0,ROUND(CT245+MIN(DF245,MAX(0,$DN245-SUMPRODUCT((($BR245:$CC245&gt;BV245)+($BR245:$CC245=BV245)*($AT$2:$BE$2&lt;AX$2))*$DB245:$DM245))),2))</f>
        <v/>
      </c>
      <c r="AY245">
        <f>IF(AM245&lt;=0,0,ROUND(CU245+MIN(DG245,MAX(0,$DN245-SUMPRODUCT((($BR245:$CC245&gt;BW245)+($BR245:$CC245=BW245)*($AT$2:$BE$2&lt;AY$2))*$DB245:$DM245))),2))</f>
        <v/>
      </c>
      <c r="AZ245">
        <f>IF(AN245&lt;=0,0,ROUND(CV245+MIN(DH245,MAX(0,$DN245-SUMPRODUCT((($BR245:$CC245&gt;BX245)+($BR245:$CC245=BX245)*($AT$2:$BE$2&lt;AZ$2))*$DB245:$DM245))),2))</f>
        <v/>
      </c>
      <c r="BA245">
        <f>IF(AO245&lt;=0,0,ROUND(CW245+MIN(DI245,MAX(0,$DN245-SUMPRODUCT((($BR245:$CC245&gt;BY245)+($BR245:$CC245=BY245)*($AT$2:$BE$2&lt;BA$2))*$DB245:$DM245))),2))</f>
        <v/>
      </c>
      <c r="BB245">
        <f>IF(AP245&lt;=0,0,ROUND(CX245+MIN(DJ245,MAX(0,$DN245-SUMPRODUCT((($BR245:$CC245&gt;BZ245)+($BR245:$CC245=BZ245)*($AT$2:$BE$2&lt;BB$2))*$DB245:$DM245))),2))</f>
        <v/>
      </c>
      <c r="BC245">
        <f>IF(AQ245&lt;=0,0,ROUND(CY245+MIN(DK245,MAX(0,$DN245-SUMPRODUCT((($BR245:$CC245&gt;CA245)+($BR245:$CC245=CA245)*($AT$2:$BE$2&lt;BC$2))*$DB245:$DM245))),2))</f>
        <v/>
      </c>
      <c r="BD245">
        <f>IF(AR245&lt;=0,0,ROUND(CZ245+MIN(DL245,MAX(0,$DN245-SUMPRODUCT((($BR245:$CC245&gt;CB245)+($BR245:$CC245=CB245)*($AT$2:$BE$2&lt;BD$2))*$DB245:$DM245))),2))</f>
        <v/>
      </c>
      <c r="BE245">
        <f>IF(AS245&lt;=0,0,ROUND(DA245+MIN(DM245,MAX(0,$DN245-SUMPRODUCT((($BR245:$CC245&gt;CC245)+($BR245:$CC245=CC245)*($AT$2:$BE$2&lt;BE$2))*$DB245:$DM245))),2))</f>
        <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c r="BR245">
        <f>ROUND(IF($A245&lt;=Debts!$M$5,Debts!$X$5,Debts!$Y$5)*100000,0)*1000000+ROUND(Debts!$Y$5*100000,0)</f>
        <v/>
      </c>
      <c r="BS245">
        <f>ROUND(IF($A245&lt;=Debts!$M$6,Debts!$X$6,Debts!$Y$6)*100000,0)*1000000+ROUND(Debts!$Y$6*100000,0)</f>
        <v/>
      </c>
      <c r="BT245">
        <f>ROUND(IF($A245&lt;=Debts!$M$7,Debts!$X$7,Debts!$Y$7)*100000,0)*1000000+ROUND(Debts!$Y$7*100000,0)</f>
        <v/>
      </c>
      <c r="BU245">
        <f>ROUND(IF($A245&lt;=Debts!$M$8,Debts!$X$8,Debts!$Y$8)*100000,0)*1000000+ROUND(Debts!$Y$8*100000,0)</f>
        <v/>
      </c>
      <c r="BV245">
        <f>ROUND(IF($A245&lt;=Debts!$M$9,Debts!$X$9,Debts!$Y$9)*100000,0)*1000000+ROUND(Debts!$Y$9*100000,0)</f>
        <v/>
      </c>
      <c r="BW245">
        <f>ROUND(IF($A245&lt;=Debts!$M$10,Debts!$X$10,Debts!$Y$10)*100000,0)*1000000+ROUND(Debts!$Y$10*100000,0)</f>
        <v/>
      </c>
      <c r="BX245">
        <f>ROUND(IF($A245&lt;=Debts!$M$11,Debts!$X$11,Debts!$Y$11)*100000,0)*1000000+ROUND(Debts!$Y$11*100000,0)</f>
        <v/>
      </c>
      <c r="BY245">
        <f>ROUND(IF($A245&lt;=Debts!$M$12,Debts!$X$12,Debts!$Y$12)*100000,0)*1000000+ROUND(Debts!$Y$12*100000,0)</f>
        <v/>
      </c>
      <c r="BZ245">
        <f>ROUND(IF($A245&lt;=Debts!$M$13,Debts!$X$13,Debts!$Y$13)*100000,0)*1000000+ROUND(Debts!$Y$13*100000,0)</f>
        <v/>
      </c>
      <c r="CA245">
        <f>ROUND(IF($A245&lt;=Debts!$M$14,Debts!$X$14,Debts!$Y$14)*100000,0)*1000000+ROUND(Debts!$Y$14*100000,0)</f>
        <v/>
      </c>
      <c r="CB245">
        <f>ROUND(IF($A245&lt;=Debts!$M$15,Debts!$X$15,Debts!$Y$15)*100000,0)*1000000+ROUND(Debts!$Y$15*100000,0)</f>
        <v/>
      </c>
      <c r="CC245">
        <f>ROUND(IF($A245&lt;=Debts!$M$16,Debts!$X$16,Debts!$Y$16)*100000,0)*1000000+ROUND(Debts!$Y$16*100000,0)</f>
        <v/>
      </c>
      <c r="CD245">
        <f>IF(OR(AH245&lt;=0,Debts!$AC$5=0,$A245&gt;Debts!$M$5),0,MIN(AH245,MAX(0,ROUNDUP(IF(Debts!$X$5=0,(BF244+J245)/(Debts!$M$5-$A245+1),BF244*(Debts!$X$5/12)/(1-(1+Debts!$X$5/12)^(-(Debts!$M$5-$A245+1)))),2)-V245)))</f>
        <v/>
      </c>
      <c r="CE245">
        <f>IF(OR(AI245&lt;=0,Debts!$AC$6=0,$A245&gt;Debts!$M$6),0,MIN(AI245,MAX(0,ROUNDUP(IF(Debts!$X$6=0,(BG244+K245)/(Debts!$M$6-$A245+1),BG244*(Debts!$X$6/12)/(1-(1+Debts!$X$6/12)^(-(Debts!$M$6-$A245+1)))),2)-W245)))</f>
        <v/>
      </c>
      <c r="CF245">
        <f>IF(OR(AJ245&lt;=0,Debts!$AC$7=0,$A245&gt;Debts!$M$7),0,MIN(AJ245,MAX(0,ROUNDUP(IF(Debts!$X$7=0,(BH244+L245)/(Debts!$M$7-$A245+1),BH244*(Debts!$X$7/12)/(1-(1+Debts!$X$7/12)^(-(Debts!$M$7-$A245+1)))),2)-X245)))</f>
        <v/>
      </c>
      <c r="CG245">
        <f>IF(OR(AK245&lt;=0,Debts!$AC$8=0,$A245&gt;Debts!$M$8),0,MIN(AK245,MAX(0,ROUNDUP(IF(Debts!$X$8=0,(BI244+M245)/(Debts!$M$8-$A245+1),BI244*(Debts!$X$8/12)/(1-(1+Debts!$X$8/12)^(-(Debts!$M$8-$A245+1)))),2)-Y245)))</f>
        <v/>
      </c>
      <c r="CH245">
        <f>IF(OR(AL245&lt;=0,Debts!$AC$9=0,$A245&gt;Debts!$M$9),0,MIN(AL245,MAX(0,ROUNDUP(IF(Debts!$X$9=0,(BJ244+N245)/(Debts!$M$9-$A245+1),BJ244*(Debts!$X$9/12)/(1-(1+Debts!$X$9/12)^(-(Debts!$M$9-$A245+1)))),2)-Z245)))</f>
        <v/>
      </c>
      <c r="CI245">
        <f>IF(OR(AM245&lt;=0,Debts!$AC$10=0,$A245&gt;Debts!$M$10),0,MIN(AM245,MAX(0,ROUNDUP(IF(Debts!$X$10=0,(BK244+O245)/(Debts!$M$10-$A245+1),BK244*(Debts!$X$10/12)/(1-(1+Debts!$X$10/12)^(-(Debts!$M$10-$A245+1)))),2)-AA245)))</f>
        <v/>
      </c>
      <c r="CJ245">
        <f>IF(OR(AN245&lt;=0,Debts!$AC$11=0,$A245&gt;Debts!$M$11),0,MIN(AN245,MAX(0,ROUNDUP(IF(Debts!$X$11=0,(BL244+P245)/(Debts!$M$11-$A245+1),BL244*(Debts!$X$11/12)/(1-(1+Debts!$X$11/12)^(-(Debts!$M$11-$A245+1)))),2)-AB245)))</f>
        <v/>
      </c>
      <c r="CK245">
        <f>IF(OR(AO245&lt;=0,Debts!$AC$12=0,$A245&gt;Debts!$M$12),0,MIN(AO245,MAX(0,ROUNDUP(IF(Debts!$X$12=0,(BM244+Q245)/(Debts!$M$12-$A245+1),BM244*(Debts!$X$12/12)/(1-(1+Debts!$X$12/12)^(-(Debts!$M$12-$A245+1)))),2)-AC245)))</f>
        <v/>
      </c>
      <c r="CL245">
        <f>IF(OR(AP245&lt;=0,Debts!$AC$13=0,$A245&gt;Debts!$M$13),0,MIN(AP245,MAX(0,ROUNDUP(IF(Debts!$X$13=0,(BN244+R245)/(Debts!$M$13-$A245+1),BN244*(Debts!$X$13/12)/(1-(1+Debts!$X$13/12)^(-(Debts!$M$13-$A245+1)))),2)-AD245)))</f>
        <v/>
      </c>
      <c r="CM245">
        <f>IF(OR(AQ245&lt;=0,Debts!$AC$14=0,$A245&gt;Debts!$M$14),0,MIN(AQ245,MAX(0,ROUNDUP(IF(Debts!$X$14=0,(BO244+S245)/(Debts!$M$14-$A245+1),BO244*(Debts!$X$14/12)/(1-(1+Debts!$X$14/12)^(-(Debts!$M$14-$A245+1)))),2)-AE245)))</f>
        <v/>
      </c>
      <c r="CN245">
        <f>IF(OR(AR245&lt;=0,Debts!$AC$15=0,$A245&gt;Debts!$M$15),0,MIN(AR245,MAX(0,ROUNDUP(IF(Debts!$X$15=0,(BP244+T245)/(Debts!$M$15-$A245+1),BP244*(Debts!$X$15/12)/(1-(1+Debts!$X$15/12)^(-(Debts!$M$15-$A245+1)))),2)-AF245)))</f>
        <v/>
      </c>
      <c r="CO245">
        <f>IF(OR(AS245&lt;=0,Debts!$AC$16=0,$A245&gt;Debts!$M$16),0,MIN(AS245,MAX(0,ROUNDUP(IF(Debts!$X$16=0,(BQ244+U245)/(Debts!$M$16-$A245+1),BQ244*(Debts!$X$16/12)/(1-(1+Debts!$X$16/12)^(-(Debts!$M$16-$A245+1)))),2)-AG245)))</f>
        <v/>
      </c>
      <c r="CP245">
        <f>IF(CD245&lt;=0,0,ROUND(MIN(CD245,MAX(0,$F245-SUMPRODUCT(($AT$3:$BE$3&lt;AT$3)*$CD245:$CO245))),2))</f>
        <v/>
      </c>
      <c r="CQ245">
        <f>IF(CE245&lt;=0,0,ROUND(MIN(CE245,MAX(0,$F245-SUMPRODUCT(($AT$3:$BE$3&lt;AU$3)*$CD245:$CO245))),2))</f>
        <v/>
      </c>
      <c r="CR245">
        <f>IF(CF245&lt;=0,0,ROUND(MIN(CF245,MAX(0,$F245-SUMPRODUCT(($AT$3:$BE$3&lt;AV$3)*$CD245:$CO245))),2))</f>
        <v/>
      </c>
      <c r="CS245">
        <f>IF(CG245&lt;=0,0,ROUND(MIN(CG245,MAX(0,$F245-SUMPRODUCT(($AT$3:$BE$3&lt;AW$3)*$CD245:$CO245))),2))</f>
        <v/>
      </c>
      <c r="CT245">
        <f>IF(CH245&lt;=0,0,ROUND(MIN(CH245,MAX(0,$F245-SUMPRODUCT(($AT$3:$BE$3&lt;AX$3)*$CD245:$CO245))),2))</f>
        <v/>
      </c>
      <c r="CU245">
        <f>IF(CI245&lt;=0,0,ROUND(MIN(CI245,MAX(0,$F245-SUMPRODUCT(($AT$3:$BE$3&lt;AY$3)*$CD245:$CO245))),2))</f>
        <v/>
      </c>
      <c r="CV245">
        <f>IF(CJ245&lt;=0,0,ROUND(MIN(CJ245,MAX(0,$F245-SUMPRODUCT(($AT$3:$BE$3&lt;AZ$3)*$CD245:$CO245))),2))</f>
        <v/>
      </c>
      <c r="CW245">
        <f>IF(CK245&lt;=0,0,ROUND(MIN(CK245,MAX(0,$F245-SUMPRODUCT(($AT$3:$BE$3&lt;BA$3)*$CD245:$CO245))),2))</f>
        <v/>
      </c>
      <c r="CX245">
        <f>IF(CL245&lt;=0,0,ROUND(MIN(CL245,MAX(0,$F245-SUMPRODUCT(($AT$3:$BE$3&lt;BB$3)*$CD245:$CO245))),2))</f>
        <v/>
      </c>
      <c r="CY245">
        <f>IF(CM245&lt;=0,0,ROUND(MIN(CM245,MAX(0,$F245-SUMPRODUCT(($AT$3:$BE$3&lt;BC$3)*$CD245:$CO245))),2))</f>
        <v/>
      </c>
      <c r="CZ245">
        <f>IF(CN245&lt;=0,0,ROUND(MIN(CN245,MAX(0,$F245-SUMPRODUCT(($AT$3:$BE$3&lt;BD$3)*$CD245:$CO245))),2))</f>
        <v/>
      </c>
      <c r="DA245">
        <f>IF(CO245&lt;=0,0,ROUND(MIN(CO245,MAX(0,$F245-SUMPRODUCT(($AT$3:$BE$3&lt;BE$3)*$CD245:$CO245))),2))</f>
        <v/>
      </c>
      <c r="DB245">
        <f>ROUND(AH245-CP245,2)</f>
        <v/>
      </c>
      <c r="DC245">
        <f>ROUND(AI245-CQ245,2)</f>
        <v/>
      </c>
      <c r="DD245">
        <f>ROUND(AJ245-CR245,2)</f>
        <v/>
      </c>
      <c r="DE245">
        <f>ROUND(AK245-CS245,2)</f>
        <v/>
      </c>
      <c r="DF245">
        <f>ROUND(AL245-CT245,2)</f>
        <v/>
      </c>
      <c r="DG245">
        <f>ROUND(AM245-CU245,2)</f>
        <v/>
      </c>
      <c r="DH245">
        <f>ROUND(AN245-CV245,2)</f>
        <v/>
      </c>
      <c r="DI245">
        <f>ROUND(AO245-CW245,2)</f>
        <v/>
      </c>
      <c r="DJ245">
        <f>ROUND(AP245-CX245,2)</f>
        <v/>
      </c>
      <c r="DK245">
        <f>ROUND(AQ245-CY245,2)</f>
        <v/>
      </c>
      <c r="DL245">
        <f>ROUND(AR245-CZ245,2)</f>
        <v/>
      </c>
      <c r="DM245">
        <f>ROUND(AS245-DA245,2)</f>
        <v/>
      </c>
      <c r="DN245">
        <f>MAX(0,ROUND($F245-SUM(CP245:DA245),2))</f>
        <v/>
      </c>
    </row>
    <row r="246">
      <c r="A246" t="n">
        <v>241</v>
      </c>
      <c r="B246" s="29">
        <f>Months!B246</f>
        <v/>
      </c>
      <c r="C246">
        <f>Months!C246</f>
        <v/>
      </c>
      <c r="D246">
        <f>Months!D246</f>
        <v/>
      </c>
      <c r="E246">
        <f>SUM(V246:AG246)</f>
        <v/>
      </c>
      <c r="F246">
        <f>MAX(0,ROUND(C246+D246-E246,2))</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f>IF(AH246&lt;=0,0,ROUND(CP246+MIN(DB246,MAX(0,$DN246-SUMPRODUCT((($BR246:$CC246&gt;BR246)+($BR246:$CC246=BR246)*($AT$2:$BE$2&lt;AT$2))*$DB246:$DM246))),2))</f>
        <v/>
      </c>
      <c r="AU246">
        <f>IF(AI246&lt;=0,0,ROUND(CQ246+MIN(DC246,MAX(0,$DN246-SUMPRODUCT((($BR246:$CC246&gt;BS246)+($BR246:$CC246=BS246)*($AT$2:$BE$2&lt;AU$2))*$DB246:$DM246))),2))</f>
        <v/>
      </c>
      <c r="AV246">
        <f>IF(AJ246&lt;=0,0,ROUND(CR246+MIN(DD246,MAX(0,$DN246-SUMPRODUCT((($BR246:$CC246&gt;BT246)+($BR246:$CC246=BT246)*($AT$2:$BE$2&lt;AV$2))*$DB246:$DM246))),2))</f>
        <v/>
      </c>
      <c r="AW246">
        <f>IF(AK246&lt;=0,0,ROUND(CS246+MIN(DE246,MAX(0,$DN246-SUMPRODUCT((($BR246:$CC246&gt;BU246)+($BR246:$CC246=BU246)*($AT$2:$BE$2&lt;AW$2))*$DB246:$DM246))),2))</f>
        <v/>
      </c>
      <c r="AX246">
        <f>IF(AL246&lt;=0,0,ROUND(CT246+MIN(DF246,MAX(0,$DN246-SUMPRODUCT((($BR246:$CC246&gt;BV246)+($BR246:$CC246=BV246)*($AT$2:$BE$2&lt;AX$2))*$DB246:$DM246))),2))</f>
        <v/>
      </c>
      <c r="AY246">
        <f>IF(AM246&lt;=0,0,ROUND(CU246+MIN(DG246,MAX(0,$DN246-SUMPRODUCT((($BR246:$CC246&gt;BW246)+($BR246:$CC246=BW246)*($AT$2:$BE$2&lt;AY$2))*$DB246:$DM246))),2))</f>
        <v/>
      </c>
      <c r="AZ246">
        <f>IF(AN246&lt;=0,0,ROUND(CV246+MIN(DH246,MAX(0,$DN246-SUMPRODUCT((($BR246:$CC246&gt;BX246)+($BR246:$CC246=BX246)*($AT$2:$BE$2&lt;AZ$2))*$DB246:$DM246))),2))</f>
        <v/>
      </c>
      <c r="BA246">
        <f>IF(AO246&lt;=0,0,ROUND(CW246+MIN(DI246,MAX(0,$DN246-SUMPRODUCT((($BR246:$CC246&gt;BY246)+($BR246:$CC246=BY246)*($AT$2:$BE$2&lt;BA$2))*$DB246:$DM246))),2))</f>
        <v/>
      </c>
      <c r="BB246">
        <f>IF(AP246&lt;=0,0,ROUND(CX246+MIN(DJ246,MAX(0,$DN246-SUMPRODUCT((($BR246:$CC246&gt;BZ246)+($BR246:$CC246=BZ246)*($AT$2:$BE$2&lt;BB$2))*$DB246:$DM246))),2))</f>
        <v/>
      </c>
      <c r="BC246">
        <f>IF(AQ246&lt;=0,0,ROUND(CY246+MIN(DK246,MAX(0,$DN246-SUMPRODUCT((($BR246:$CC246&gt;CA246)+($BR246:$CC246=CA246)*($AT$2:$BE$2&lt;BC$2))*$DB246:$DM246))),2))</f>
        <v/>
      </c>
      <c r="BD246">
        <f>IF(AR246&lt;=0,0,ROUND(CZ246+MIN(DL246,MAX(0,$DN246-SUMPRODUCT((($BR246:$CC246&gt;CB246)+($BR246:$CC246=CB246)*($AT$2:$BE$2&lt;BD$2))*$DB246:$DM246))),2))</f>
        <v/>
      </c>
      <c r="BE246">
        <f>IF(AS246&lt;=0,0,ROUND(DA246+MIN(DM246,MAX(0,$DN246-SUMPRODUCT((($BR246:$CC246&gt;CC246)+($BR246:$CC246=CC246)*($AT$2:$BE$2&lt;BE$2))*$DB246:$DM246))),2))</f>
        <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c r="BR246">
        <f>ROUND(IF($A246&lt;=Debts!$M$5,Debts!$X$5,Debts!$Y$5)*100000,0)*1000000+ROUND(Debts!$Y$5*100000,0)</f>
        <v/>
      </c>
      <c r="BS246">
        <f>ROUND(IF($A246&lt;=Debts!$M$6,Debts!$X$6,Debts!$Y$6)*100000,0)*1000000+ROUND(Debts!$Y$6*100000,0)</f>
        <v/>
      </c>
      <c r="BT246">
        <f>ROUND(IF($A246&lt;=Debts!$M$7,Debts!$X$7,Debts!$Y$7)*100000,0)*1000000+ROUND(Debts!$Y$7*100000,0)</f>
        <v/>
      </c>
      <c r="BU246">
        <f>ROUND(IF($A246&lt;=Debts!$M$8,Debts!$X$8,Debts!$Y$8)*100000,0)*1000000+ROUND(Debts!$Y$8*100000,0)</f>
        <v/>
      </c>
      <c r="BV246">
        <f>ROUND(IF($A246&lt;=Debts!$M$9,Debts!$X$9,Debts!$Y$9)*100000,0)*1000000+ROUND(Debts!$Y$9*100000,0)</f>
        <v/>
      </c>
      <c r="BW246">
        <f>ROUND(IF($A246&lt;=Debts!$M$10,Debts!$X$10,Debts!$Y$10)*100000,0)*1000000+ROUND(Debts!$Y$10*100000,0)</f>
        <v/>
      </c>
      <c r="BX246">
        <f>ROUND(IF($A246&lt;=Debts!$M$11,Debts!$X$11,Debts!$Y$11)*100000,0)*1000000+ROUND(Debts!$Y$11*100000,0)</f>
        <v/>
      </c>
      <c r="BY246">
        <f>ROUND(IF($A246&lt;=Debts!$M$12,Debts!$X$12,Debts!$Y$12)*100000,0)*1000000+ROUND(Debts!$Y$12*100000,0)</f>
        <v/>
      </c>
      <c r="BZ246">
        <f>ROUND(IF($A246&lt;=Debts!$M$13,Debts!$X$13,Debts!$Y$13)*100000,0)*1000000+ROUND(Debts!$Y$13*100000,0)</f>
        <v/>
      </c>
      <c r="CA246">
        <f>ROUND(IF($A246&lt;=Debts!$M$14,Debts!$X$14,Debts!$Y$14)*100000,0)*1000000+ROUND(Debts!$Y$14*100000,0)</f>
        <v/>
      </c>
      <c r="CB246">
        <f>ROUND(IF($A246&lt;=Debts!$M$15,Debts!$X$15,Debts!$Y$15)*100000,0)*1000000+ROUND(Debts!$Y$15*100000,0)</f>
        <v/>
      </c>
      <c r="CC246">
        <f>ROUND(IF($A246&lt;=Debts!$M$16,Debts!$X$16,Debts!$Y$16)*100000,0)*1000000+ROUND(Debts!$Y$16*100000,0)</f>
        <v/>
      </c>
      <c r="CD246">
        <f>IF(OR(AH246&lt;=0,Debts!$AC$5=0,$A246&gt;Debts!$M$5),0,MIN(AH246,MAX(0,ROUNDUP(IF(Debts!$X$5=0,(BF245+J246)/(Debts!$M$5-$A246+1),BF245*(Debts!$X$5/12)/(1-(1+Debts!$X$5/12)^(-(Debts!$M$5-$A246+1)))),2)-V246)))</f>
        <v/>
      </c>
      <c r="CE246">
        <f>IF(OR(AI246&lt;=0,Debts!$AC$6=0,$A246&gt;Debts!$M$6),0,MIN(AI246,MAX(0,ROUNDUP(IF(Debts!$X$6=0,(BG245+K246)/(Debts!$M$6-$A246+1),BG245*(Debts!$X$6/12)/(1-(1+Debts!$X$6/12)^(-(Debts!$M$6-$A246+1)))),2)-W246)))</f>
        <v/>
      </c>
      <c r="CF246">
        <f>IF(OR(AJ246&lt;=0,Debts!$AC$7=0,$A246&gt;Debts!$M$7),0,MIN(AJ246,MAX(0,ROUNDUP(IF(Debts!$X$7=0,(BH245+L246)/(Debts!$M$7-$A246+1),BH245*(Debts!$X$7/12)/(1-(1+Debts!$X$7/12)^(-(Debts!$M$7-$A246+1)))),2)-X246)))</f>
        <v/>
      </c>
      <c r="CG246">
        <f>IF(OR(AK246&lt;=0,Debts!$AC$8=0,$A246&gt;Debts!$M$8),0,MIN(AK246,MAX(0,ROUNDUP(IF(Debts!$X$8=0,(BI245+M246)/(Debts!$M$8-$A246+1),BI245*(Debts!$X$8/12)/(1-(1+Debts!$X$8/12)^(-(Debts!$M$8-$A246+1)))),2)-Y246)))</f>
        <v/>
      </c>
      <c r="CH246">
        <f>IF(OR(AL246&lt;=0,Debts!$AC$9=0,$A246&gt;Debts!$M$9),0,MIN(AL246,MAX(0,ROUNDUP(IF(Debts!$X$9=0,(BJ245+N246)/(Debts!$M$9-$A246+1),BJ245*(Debts!$X$9/12)/(1-(1+Debts!$X$9/12)^(-(Debts!$M$9-$A246+1)))),2)-Z246)))</f>
        <v/>
      </c>
      <c r="CI246">
        <f>IF(OR(AM246&lt;=0,Debts!$AC$10=0,$A246&gt;Debts!$M$10),0,MIN(AM246,MAX(0,ROUNDUP(IF(Debts!$X$10=0,(BK245+O246)/(Debts!$M$10-$A246+1),BK245*(Debts!$X$10/12)/(1-(1+Debts!$X$10/12)^(-(Debts!$M$10-$A246+1)))),2)-AA246)))</f>
        <v/>
      </c>
      <c r="CJ246">
        <f>IF(OR(AN246&lt;=0,Debts!$AC$11=0,$A246&gt;Debts!$M$11),0,MIN(AN246,MAX(0,ROUNDUP(IF(Debts!$X$11=0,(BL245+P246)/(Debts!$M$11-$A246+1),BL245*(Debts!$X$11/12)/(1-(1+Debts!$X$11/12)^(-(Debts!$M$11-$A246+1)))),2)-AB246)))</f>
        <v/>
      </c>
      <c r="CK246">
        <f>IF(OR(AO246&lt;=0,Debts!$AC$12=0,$A246&gt;Debts!$M$12),0,MIN(AO246,MAX(0,ROUNDUP(IF(Debts!$X$12=0,(BM245+Q246)/(Debts!$M$12-$A246+1),BM245*(Debts!$X$12/12)/(1-(1+Debts!$X$12/12)^(-(Debts!$M$12-$A246+1)))),2)-AC246)))</f>
        <v/>
      </c>
      <c r="CL246">
        <f>IF(OR(AP246&lt;=0,Debts!$AC$13=0,$A246&gt;Debts!$M$13),0,MIN(AP246,MAX(0,ROUNDUP(IF(Debts!$X$13=0,(BN245+R246)/(Debts!$M$13-$A246+1),BN245*(Debts!$X$13/12)/(1-(1+Debts!$X$13/12)^(-(Debts!$M$13-$A246+1)))),2)-AD246)))</f>
        <v/>
      </c>
      <c r="CM246">
        <f>IF(OR(AQ246&lt;=0,Debts!$AC$14=0,$A246&gt;Debts!$M$14),0,MIN(AQ246,MAX(0,ROUNDUP(IF(Debts!$X$14=0,(BO245+S246)/(Debts!$M$14-$A246+1),BO245*(Debts!$X$14/12)/(1-(1+Debts!$X$14/12)^(-(Debts!$M$14-$A246+1)))),2)-AE246)))</f>
        <v/>
      </c>
      <c r="CN246">
        <f>IF(OR(AR246&lt;=0,Debts!$AC$15=0,$A246&gt;Debts!$M$15),0,MIN(AR246,MAX(0,ROUNDUP(IF(Debts!$X$15=0,(BP245+T246)/(Debts!$M$15-$A246+1),BP245*(Debts!$X$15/12)/(1-(1+Debts!$X$15/12)^(-(Debts!$M$15-$A246+1)))),2)-AF246)))</f>
        <v/>
      </c>
      <c r="CO246">
        <f>IF(OR(AS246&lt;=0,Debts!$AC$16=0,$A246&gt;Debts!$M$16),0,MIN(AS246,MAX(0,ROUNDUP(IF(Debts!$X$16=0,(BQ245+U246)/(Debts!$M$16-$A246+1),BQ245*(Debts!$X$16/12)/(1-(1+Debts!$X$16/12)^(-(Debts!$M$16-$A246+1)))),2)-AG246)))</f>
        <v/>
      </c>
      <c r="CP246">
        <f>IF(CD246&lt;=0,0,ROUND(MIN(CD246,MAX(0,$F246-SUMPRODUCT(($AT$3:$BE$3&lt;AT$3)*$CD246:$CO246))),2))</f>
        <v/>
      </c>
      <c r="CQ246">
        <f>IF(CE246&lt;=0,0,ROUND(MIN(CE246,MAX(0,$F246-SUMPRODUCT(($AT$3:$BE$3&lt;AU$3)*$CD246:$CO246))),2))</f>
        <v/>
      </c>
      <c r="CR246">
        <f>IF(CF246&lt;=0,0,ROUND(MIN(CF246,MAX(0,$F246-SUMPRODUCT(($AT$3:$BE$3&lt;AV$3)*$CD246:$CO246))),2))</f>
        <v/>
      </c>
      <c r="CS246">
        <f>IF(CG246&lt;=0,0,ROUND(MIN(CG246,MAX(0,$F246-SUMPRODUCT(($AT$3:$BE$3&lt;AW$3)*$CD246:$CO246))),2))</f>
        <v/>
      </c>
      <c r="CT246">
        <f>IF(CH246&lt;=0,0,ROUND(MIN(CH246,MAX(0,$F246-SUMPRODUCT(($AT$3:$BE$3&lt;AX$3)*$CD246:$CO246))),2))</f>
        <v/>
      </c>
      <c r="CU246">
        <f>IF(CI246&lt;=0,0,ROUND(MIN(CI246,MAX(0,$F246-SUMPRODUCT(($AT$3:$BE$3&lt;AY$3)*$CD246:$CO246))),2))</f>
        <v/>
      </c>
      <c r="CV246">
        <f>IF(CJ246&lt;=0,0,ROUND(MIN(CJ246,MAX(0,$F246-SUMPRODUCT(($AT$3:$BE$3&lt;AZ$3)*$CD246:$CO246))),2))</f>
        <v/>
      </c>
      <c r="CW246">
        <f>IF(CK246&lt;=0,0,ROUND(MIN(CK246,MAX(0,$F246-SUMPRODUCT(($AT$3:$BE$3&lt;BA$3)*$CD246:$CO246))),2))</f>
        <v/>
      </c>
      <c r="CX246">
        <f>IF(CL246&lt;=0,0,ROUND(MIN(CL246,MAX(0,$F246-SUMPRODUCT(($AT$3:$BE$3&lt;BB$3)*$CD246:$CO246))),2))</f>
        <v/>
      </c>
      <c r="CY246">
        <f>IF(CM246&lt;=0,0,ROUND(MIN(CM246,MAX(0,$F246-SUMPRODUCT(($AT$3:$BE$3&lt;BC$3)*$CD246:$CO246))),2))</f>
        <v/>
      </c>
      <c r="CZ246">
        <f>IF(CN246&lt;=0,0,ROUND(MIN(CN246,MAX(0,$F246-SUMPRODUCT(($AT$3:$BE$3&lt;BD$3)*$CD246:$CO246))),2))</f>
        <v/>
      </c>
      <c r="DA246">
        <f>IF(CO246&lt;=0,0,ROUND(MIN(CO246,MAX(0,$F246-SUMPRODUCT(($AT$3:$BE$3&lt;BE$3)*$CD246:$CO246))),2))</f>
        <v/>
      </c>
      <c r="DB246">
        <f>ROUND(AH246-CP246,2)</f>
        <v/>
      </c>
      <c r="DC246">
        <f>ROUND(AI246-CQ246,2)</f>
        <v/>
      </c>
      <c r="DD246">
        <f>ROUND(AJ246-CR246,2)</f>
        <v/>
      </c>
      <c r="DE246">
        <f>ROUND(AK246-CS246,2)</f>
        <v/>
      </c>
      <c r="DF246">
        <f>ROUND(AL246-CT246,2)</f>
        <v/>
      </c>
      <c r="DG246">
        <f>ROUND(AM246-CU246,2)</f>
        <v/>
      </c>
      <c r="DH246">
        <f>ROUND(AN246-CV246,2)</f>
        <v/>
      </c>
      <c r="DI246">
        <f>ROUND(AO246-CW246,2)</f>
        <v/>
      </c>
      <c r="DJ246">
        <f>ROUND(AP246-CX246,2)</f>
        <v/>
      </c>
      <c r="DK246">
        <f>ROUND(AQ246-CY246,2)</f>
        <v/>
      </c>
      <c r="DL246">
        <f>ROUND(AR246-CZ246,2)</f>
        <v/>
      </c>
      <c r="DM246">
        <f>ROUND(AS246-DA246,2)</f>
        <v/>
      </c>
      <c r="DN246">
        <f>MAX(0,ROUND($F246-SUM(CP246:DA246),2))</f>
        <v/>
      </c>
    </row>
    <row r="247">
      <c r="A247" t="n">
        <v>242</v>
      </c>
      <c r="B247" s="29">
        <f>Months!B247</f>
        <v/>
      </c>
      <c r="C247">
        <f>Months!C247</f>
        <v/>
      </c>
      <c r="D247">
        <f>Months!D247</f>
        <v/>
      </c>
      <c r="E247">
        <f>SUM(V247:AG247)</f>
        <v/>
      </c>
      <c r="F247">
        <f>MAX(0,ROUND(C247+D247-E247,2))</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f>IF(AH247&lt;=0,0,ROUND(CP247+MIN(DB247,MAX(0,$DN247-SUMPRODUCT((($BR247:$CC247&gt;BR247)+($BR247:$CC247=BR247)*($AT$2:$BE$2&lt;AT$2))*$DB247:$DM247))),2))</f>
        <v/>
      </c>
      <c r="AU247">
        <f>IF(AI247&lt;=0,0,ROUND(CQ247+MIN(DC247,MAX(0,$DN247-SUMPRODUCT((($BR247:$CC247&gt;BS247)+($BR247:$CC247=BS247)*($AT$2:$BE$2&lt;AU$2))*$DB247:$DM247))),2))</f>
        <v/>
      </c>
      <c r="AV247">
        <f>IF(AJ247&lt;=0,0,ROUND(CR247+MIN(DD247,MAX(0,$DN247-SUMPRODUCT((($BR247:$CC247&gt;BT247)+($BR247:$CC247=BT247)*($AT$2:$BE$2&lt;AV$2))*$DB247:$DM247))),2))</f>
        <v/>
      </c>
      <c r="AW247">
        <f>IF(AK247&lt;=0,0,ROUND(CS247+MIN(DE247,MAX(0,$DN247-SUMPRODUCT((($BR247:$CC247&gt;BU247)+($BR247:$CC247=BU247)*($AT$2:$BE$2&lt;AW$2))*$DB247:$DM247))),2))</f>
        <v/>
      </c>
      <c r="AX247">
        <f>IF(AL247&lt;=0,0,ROUND(CT247+MIN(DF247,MAX(0,$DN247-SUMPRODUCT((($BR247:$CC247&gt;BV247)+($BR247:$CC247=BV247)*($AT$2:$BE$2&lt;AX$2))*$DB247:$DM247))),2))</f>
        <v/>
      </c>
      <c r="AY247">
        <f>IF(AM247&lt;=0,0,ROUND(CU247+MIN(DG247,MAX(0,$DN247-SUMPRODUCT((($BR247:$CC247&gt;BW247)+($BR247:$CC247=BW247)*($AT$2:$BE$2&lt;AY$2))*$DB247:$DM247))),2))</f>
        <v/>
      </c>
      <c r="AZ247">
        <f>IF(AN247&lt;=0,0,ROUND(CV247+MIN(DH247,MAX(0,$DN247-SUMPRODUCT((($BR247:$CC247&gt;BX247)+($BR247:$CC247=BX247)*($AT$2:$BE$2&lt;AZ$2))*$DB247:$DM247))),2))</f>
        <v/>
      </c>
      <c r="BA247">
        <f>IF(AO247&lt;=0,0,ROUND(CW247+MIN(DI247,MAX(0,$DN247-SUMPRODUCT((($BR247:$CC247&gt;BY247)+($BR247:$CC247=BY247)*($AT$2:$BE$2&lt;BA$2))*$DB247:$DM247))),2))</f>
        <v/>
      </c>
      <c r="BB247">
        <f>IF(AP247&lt;=0,0,ROUND(CX247+MIN(DJ247,MAX(0,$DN247-SUMPRODUCT((($BR247:$CC247&gt;BZ247)+($BR247:$CC247=BZ247)*($AT$2:$BE$2&lt;BB$2))*$DB247:$DM247))),2))</f>
        <v/>
      </c>
      <c r="BC247">
        <f>IF(AQ247&lt;=0,0,ROUND(CY247+MIN(DK247,MAX(0,$DN247-SUMPRODUCT((($BR247:$CC247&gt;CA247)+($BR247:$CC247=CA247)*($AT$2:$BE$2&lt;BC$2))*$DB247:$DM247))),2))</f>
        <v/>
      </c>
      <c r="BD247">
        <f>IF(AR247&lt;=0,0,ROUND(CZ247+MIN(DL247,MAX(0,$DN247-SUMPRODUCT((($BR247:$CC247&gt;CB247)+($BR247:$CC247=CB247)*($AT$2:$BE$2&lt;BD$2))*$DB247:$DM247))),2))</f>
        <v/>
      </c>
      <c r="BE247">
        <f>IF(AS247&lt;=0,0,ROUND(DA247+MIN(DM247,MAX(0,$DN247-SUMPRODUCT((($BR247:$CC247&gt;CC247)+($BR247:$CC247=CC247)*($AT$2:$BE$2&lt;BE$2))*$DB247:$DM247))),2))</f>
        <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c r="BR247">
        <f>ROUND(IF($A247&lt;=Debts!$M$5,Debts!$X$5,Debts!$Y$5)*100000,0)*1000000+ROUND(Debts!$Y$5*100000,0)</f>
        <v/>
      </c>
      <c r="BS247">
        <f>ROUND(IF($A247&lt;=Debts!$M$6,Debts!$X$6,Debts!$Y$6)*100000,0)*1000000+ROUND(Debts!$Y$6*100000,0)</f>
        <v/>
      </c>
      <c r="BT247">
        <f>ROUND(IF($A247&lt;=Debts!$M$7,Debts!$X$7,Debts!$Y$7)*100000,0)*1000000+ROUND(Debts!$Y$7*100000,0)</f>
        <v/>
      </c>
      <c r="BU247">
        <f>ROUND(IF($A247&lt;=Debts!$M$8,Debts!$X$8,Debts!$Y$8)*100000,0)*1000000+ROUND(Debts!$Y$8*100000,0)</f>
        <v/>
      </c>
      <c r="BV247">
        <f>ROUND(IF($A247&lt;=Debts!$M$9,Debts!$X$9,Debts!$Y$9)*100000,0)*1000000+ROUND(Debts!$Y$9*100000,0)</f>
        <v/>
      </c>
      <c r="BW247">
        <f>ROUND(IF($A247&lt;=Debts!$M$10,Debts!$X$10,Debts!$Y$10)*100000,0)*1000000+ROUND(Debts!$Y$10*100000,0)</f>
        <v/>
      </c>
      <c r="BX247">
        <f>ROUND(IF($A247&lt;=Debts!$M$11,Debts!$X$11,Debts!$Y$11)*100000,0)*1000000+ROUND(Debts!$Y$11*100000,0)</f>
        <v/>
      </c>
      <c r="BY247">
        <f>ROUND(IF($A247&lt;=Debts!$M$12,Debts!$X$12,Debts!$Y$12)*100000,0)*1000000+ROUND(Debts!$Y$12*100000,0)</f>
        <v/>
      </c>
      <c r="BZ247">
        <f>ROUND(IF($A247&lt;=Debts!$M$13,Debts!$X$13,Debts!$Y$13)*100000,0)*1000000+ROUND(Debts!$Y$13*100000,0)</f>
        <v/>
      </c>
      <c r="CA247">
        <f>ROUND(IF($A247&lt;=Debts!$M$14,Debts!$X$14,Debts!$Y$14)*100000,0)*1000000+ROUND(Debts!$Y$14*100000,0)</f>
        <v/>
      </c>
      <c r="CB247">
        <f>ROUND(IF($A247&lt;=Debts!$M$15,Debts!$X$15,Debts!$Y$15)*100000,0)*1000000+ROUND(Debts!$Y$15*100000,0)</f>
        <v/>
      </c>
      <c r="CC247">
        <f>ROUND(IF($A247&lt;=Debts!$M$16,Debts!$X$16,Debts!$Y$16)*100000,0)*1000000+ROUND(Debts!$Y$16*100000,0)</f>
        <v/>
      </c>
      <c r="CD247">
        <f>IF(OR(AH247&lt;=0,Debts!$AC$5=0,$A247&gt;Debts!$M$5),0,MIN(AH247,MAX(0,ROUNDUP(IF(Debts!$X$5=0,(BF246+J247)/(Debts!$M$5-$A247+1),BF246*(Debts!$X$5/12)/(1-(1+Debts!$X$5/12)^(-(Debts!$M$5-$A247+1)))),2)-V247)))</f>
        <v/>
      </c>
      <c r="CE247">
        <f>IF(OR(AI247&lt;=0,Debts!$AC$6=0,$A247&gt;Debts!$M$6),0,MIN(AI247,MAX(0,ROUNDUP(IF(Debts!$X$6=0,(BG246+K247)/(Debts!$M$6-$A247+1),BG246*(Debts!$X$6/12)/(1-(1+Debts!$X$6/12)^(-(Debts!$M$6-$A247+1)))),2)-W247)))</f>
        <v/>
      </c>
      <c r="CF247">
        <f>IF(OR(AJ247&lt;=0,Debts!$AC$7=0,$A247&gt;Debts!$M$7),0,MIN(AJ247,MAX(0,ROUNDUP(IF(Debts!$X$7=0,(BH246+L247)/(Debts!$M$7-$A247+1),BH246*(Debts!$X$7/12)/(1-(1+Debts!$X$7/12)^(-(Debts!$M$7-$A247+1)))),2)-X247)))</f>
        <v/>
      </c>
      <c r="CG247">
        <f>IF(OR(AK247&lt;=0,Debts!$AC$8=0,$A247&gt;Debts!$M$8),0,MIN(AK247,MAX(0,ROUNDUP(IF(Debts!$X$8=0,(BI246+M247)/(Debts!$M$8-$A247+1),BI246*(Debts!$X$8/12)/(1-(1+Debts!$X$8/12)^(-(Debts!$M$8-$A247+1)))),2)-Y247)))</f>
        <v/>
      </c>
      <c r="CH247">
        <f>IF(OR(AL247&lt;=0,Debts!$AC$9=0,$A247&gt;Debts!$M$9),0,MIN(AL247,MAX(0,ROUNDUP(IF(Debts!$X$9=0,(BJ246+N247)/(Debts!$M$9-$A247+1),BJ246*(Debts!$X$9/12)/(1-(1+Debts!$X$9/12)^(-(Debts!$M$9-$A247+1)))),2)-Z247)))</f>
        <v/>
      </c>
      <c r="CI247">
        <f>IF(OR(AM247&lt;=0,Debts!$AC$10=0,$A247&gt;Debts!$M$10),0,MIN(AM247,MAX(0,ROUNDUP(IF(Debts!$X$10=0,(BK246+O247)/(Debts!$M$10-$A247+1),BK246*(Debts!$X$10/12)/(1-(1+Debts!$X$10/12)^(-(Debts!$M$10-$A247+1)))),2)-AA247)))</f>
        <v/>
      </c>
      <c r="CJ247">
        <f>IF(OR(AN247&lt;=0,Debts!$AC$11=0,$A247&gt;Debts!$M$11),0,MIN(AN247,MAX(0,ROUNDUP(IF(Debts!$X$11=0,(BL246+P247)/(Debts!$M$11-$A247+1),BL246*(Debts!$X$11/12)/(1-(1+Debts!$X$11/12)^(-(Debts!$M$11-$A247+1)))),2)-AB247)))</f>
        <v/>
      </c>
      <c r="CK247">
        <f>IF(OR(AO247&lt;=0,Debts!$AC$12=0,$A247&gt;Debts!$M$12),0,MIN(AO247,MAX(0,ROUNDUP(IF(Debts!$X$12=0,(BM246+Q247)/(Debts!$M$12-$A247+1),BM246*(Debts!$X$12/12)/(1-(1+Debts!$X$12/12)^(-(Debts!$M$12-$A247+1)))),2)-AC247)))</f>
        <v/>
      </c>
      <c r="CL247">
        <f>IF(OR(AP247&lt;=0,Debts!$AC$13=0,$A247&gt;Debts!$M$13),0,MIN(AP247,MAX(0,ROUNDUP(IF(Debts!$X$13=0,(BN246+R247)/(Debts!$M$13-$A247+1),BN246*(Debts!$X$13/12)/(1-(1+Debts!$X$13/12)^(-(Debts!$M$13-$A247+1)))),2)-AD247)))</f>
        <v/>
      </c>
      <c r="CM247">
        <f>IF(OR(AQ247&lt;=0,Debts!$AC$14=0,$A247&gt;Debts!$M$14),0,MIN(AQ247,MAX(0,ROUNDUP(IF(Debts!$X$14=0,(BO246+S247)/(Debts!$M$14-$A247+1),BO246*(Debts!$X$14/12)/(1-(1+Debts!$X$14/12)^(-(Debts!$M$14-$A247+1)))),2)-AE247)))</f>
        <v/>
      </c>
      <c r="CN247">
        <f>IF(OR(AR247&lt;=0,Debts!$AC$15=0,$A247&gt;Debts!$M$15),0,MIN(AR247,MAX(0,ROUNDUP(IF(Debts!$X$15=0,(BP246+T247)/(Debts!$M$15-$A247+1),BP246*(Debts!$X$15/12)/(1-(1+Debts!$X$15/12)^(-(Debts!$M$15-$A247+1)))),2)-AF247)))</f>
        <v/>
      </c>
      <c r="CO247">
        <f>IF(OR(AS247&lt;=0,Debts!$AC$16=0,$A247&gt;Debts!$M$16),0,MIN(AS247,MAX(0,ROUNDUP(IF(Debts!$X$16=0,(BQ246+U247)/(Debts!$M$16-$A247+1),BQ246*(Debts!$X$16/12)/(1-(1+Debts!$X$16/12)^(-(Debts!$M$16-$A247+1)))),2)-AG247)))</f>
        <v/>
      </c>
      <c r="CP247">
        <f>IF(CD247&lt;=0,0,ROUND(MIN(CD247,MAX(0,$F247-SUMPRODUCT(($AT$3:$BE$3&lt;AT$3)*$CD247:$CO247))),2))</f>
        <v/>
      </c>
      <c r="CQ247">
        <f>IF(CE247&lt;=0,0,ROUND(MIN(CE247,MAX(0,$F247-SUMPRODUCT(($AT$3:$BE$3&lt;AU$3)*$CD247:$CO247))),2))</f>
        <v/>
      </c>
      <c r="CR247">
        <f>IF(CF247&lt;=0,0,ROUND(MIN(CF247,MAX(0,$F247-SUMPRODUCT(($AT$3:$BE$3&lt;AV$3)*$CD247:$CO247))),2))</f>
        <v/>
      </c>
      <c r="CS247">
        <f>IF(CG247&lt;=0,0,ROUND(MIN(CG247,MAX(0,$F247-SUMPRODUCT(($AT$3:$BE$3&lt;AW$3)*$CD247:$CO247))),2))</f>
        <v/>
      </c>
      <c r="CT247">
        <f>IF(CH247&lt;=0,0,ROUND(MIN(CH247,MAX(0,$F247-SUMPRODUCT(($AT$3:$BE$3&lt;AX$3)*$CD247:$CO247))),2))</f>
        <v/>
      </c>
      <c r="CU247">
        <f>IF(CI247&lt;=0,0,ROUND(MIN(CI247,MAX(0,$F247-SUMPRODUCT(($AT$3:$BE$3&lt;AY$3)*$CD247:$CO247))),2))</f>
        <v/>
      </c>
      <c r="CV247">
        <f>IF(CJ247&lt;=0,0,ROUND(MIN(CJ247,MAX(0,$F247-SUMPRODUCT(($AT$3:$BE$3&lt;AZ$3)*$CD247:$CO247))),2))</f>
        <v/>
      </c>
      <c r="CW247">
        <f>IF(CK247&lt;=0,0,ROUND(MIN(CK247,MAX(0,$F247-SUMPRODUCT(($AT$3:$BE$3&lt;BA$3)*$CD247:$CO247))),2))</f>
        <v/>
      </c>
      <c r="CX247">
        <f>IF(CL247&lt;=0,0,ROUND(MIN(CL247,MAX(0,$F247-SUMPRODUCT(($AT$3:$BE$3&lt;BB$3)*$CD247:$CO247))),2))</f>
        <v/>
      </c>
      <c r="CY247">
        <f>IF(CM247&lt;=0,0,ROUND(MIN(CM247,MAX(0,$F247-SUMPRODUCT(($AT$3:$BE$3&lt;BC$3)*$CD247:$CO247))),2))</f>
        <v/>
      </c>
      <c r="CZ247">
        <f>IF(CN247&lt;=0,0,ROUND(MIN(CN247,MAX(0,$F247-SUMPRODUCT(($AT$3:$BE$3&lt;BD$3)*$CD247:$CO247))),2))</f>
        <v/>
      </c>
      <c r="DA247">
        <f>IF(CO247&lt;=0,0,ROUND(MIN(CO247,MAX(0,$F247-SUMPRODUCT(($AT$3:$BE$3&lt;BE$3)*$CD247:$CO247))),2))</f>
        <v/>
      </c>
      <c r="DB247">
        <f>ROUND(AH247-CP247,2)</f>
        <v/>
      </c>
      <c r="DC247">
        <f>ROUND(AI247-CQ247,2)</f>
        <v/>
      </c>
      <c r="DD247">
        <f>ROUND(AJ247-CR247,2)</f>
        <v/>
      </c>
      <c r="DE247">
        <f>ROUND(AK247-CS247,2)</f>
        <v/>
      </c>
      <c r="DF247">
        <f>ROUND(AL247-CT247,2)</f>
        <v/>
      </c>
      <c r="DG247">
        <f>ROUND(AM247-CU247,2)</f>
        <v/>
      </c>
      <c r="DH247">
        <f>ROUND(AN247-CV247,2)</f>
        <v/>
      </c>
      <c r="DI247">
        <f>ROUND(AO247-CW247,2)</f>
        <v/>
      </c>
      <c r="DJ247">
        <f>ROUND(AP247-CX247,2)</f>
        <v/>
      </c>
      <c r="DK247">
        <f>ROUND(AQ247-CY247,2)</f>
        <v/>
      </c>
      <c r="DL247">
        <f>ROUND(AR247-CZ247,2)</f>
        <v/>
      </c>
      <c r="DM247">
        <f>ROUND(AS247-DA247,2)</f>
        <v/>
      </c>
      <c r="DN247">
        <f>MAX(0,ROUND($F247-SUM(CP247:DA247),2))</f>
        <v/>
      </c>
    </row>
    <row r="248">
      <c r="A248" t="n">
        <v>243</v>
      </c>
      <c r="B248" s="29">
        <f>Months!B248</f>
        <v/>
      </c>
      <c r="C248">
        <f>Months!C248</f>
        <v/>
      </c>
      <c r="D248">
        <f>Months!D248</f>
        <v/>
      </c>
      <c r="E248">
        <f>SUM(V248:AG248)</f>
        <v/>
      </c>
      <c r="F248">
        <f>MAX(0,ROUND(C248+D248-E248,2))</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f>IF(AH248&lt;=0,0,ROUND(CP248+MIN(DB248,MAX(0,$DN248-SUMPRODUCT((($BR248:$CC248&gt;BR248)+($BR248:$CC248=BR248)*($AT$2:$BE$2&lt;AT$2))*$DB248:$DM248))),2))</f>
        <v/>
      </c>
      <c r="AU248">
        <f>IF(AI248&lt;=0,0,ROUND(CQ248+MIN(DC248,MAX(0,$DN248-SUMPRODUCT((($BR248:$CC248&gt;BS248)+($BR248:$CC248=BS248)*($AT$2:$BE$2&lt;AU$2))*$DB248:$DM248))),2))</f>
        <v/>
      </c>
      <c r="AV248">
        <f>IF(AJ248&lt;=0,0,ROUND(CR248+MIN(DD248,MAX(0,$DN248-SUMPRODUCT((($BR248:$CC248&gt;BT248)+($BR248:$CC248=BT248)*($AT$2:$BE$2&lt;AV$2))*$DB248:$DM248))),2))</f>
        <v/>
      </c>
      <c r="AW248">
        <f>IF(AK248&lt;=0,0,ROUND(CS248+MIN(DE248,MAX(0,$DN248-SUMPRODUCT((($BR248:$CC248&gt;BU248)+($BR248:$CC248=BU248)*($AT$2:$BE$2&lt;AW$2))*$DB248:$DM248))),2))</f>
        <v/>
      </c>
      <c r="AX248">
        <f>IF(AL248&lt;=0,0,ROUND(CT248+MIN(DF248,MAX(0,$DN248-SUMPRODUCT((($BR248:$CC248&gt;BV248)+($BR248:$CC248=BV248)*($AT$2:$BE$2&lt;AX$2))*$DB248:$DM248))),2))</f>
        <v/>
      </c>
      <c r="AY248">
        <f>IF(AM248&lt;=0,0,ROUND(CU248+MIN(DG248,MAX(0,$DN248-SUMPRODUCT((($BR248:$CC248&gt;BW248)+($BR248:$CC248=BW248)*($AT$2:$BE$2&lt;AY$2))*$DB248:$DM248))),2))</f>
        <v/>
      </c>
      <c r="AZ248">
        <f>IF(AN248&lt;=0,0,ROUND(CV248+MIN(DH248,MAX(0,$DN248-SUMPRODUCT((($BR248:$CC248&gt;BX248)+($BR248:$CC248=BX248)*($AT$2:$BE$2&lt;AZ$2))*$DB248:$DM248))),2))</f>
        <v/>
      </c>
      <c r="BA248">
        <f>IF(AO248&lt;=0,0,ROUND(CW248+MIN(DI248,MAX(0,$DN248-SUMPRODUCT((($BR248:$CC248&gt;BY248)+($BR248:$CC248=BY248)*($AT$2:$BE$2&lt;BA$2))*$DB248:$DM248))),2))</f>
        <v/>
      </c>
      <c r="BB248">
        <f>IF(AP248&lt;=0,0,ROUND(CX248+MIN(DJ248,MAX(0,$DN248-SUMPRODUCT((($BR248:$CC248&gt;BZ248)+($BR248:$CC248=BZ248)*($AT$2:$BE$2&lt;BB$2))*$DB248:$DM248))),2))</f>
        <v/>
      </c>
      <c r="BC248">
        <f>IF(AQ248&lt;=0,0,ROUND(CY248+MIN(DK248,MAX(0,$DN248-SUMPRODUCT((($BR248:$CC248&gt;CA248)+($BR248:$CC248=CA248)*($AT$2:$BE$2&lt;BC$2))*$DB248:$DM248))),2))</f>
        <v/>
      </c>
      <c r="BD248">
        <f>IF(AR248&lt;=0,0,ROUND(CZ248+MIN(DL248,MAX(0,$DN248-SUMPRODUCT((($BR248:$CC248&gt;CB248)+($BR248:$CC248=CB248)*($AT$2:$BE$2&lt;BD$2))*$DB248:$DM248))),2))</f>
        <v/>
      </c>
      <c r="BE248">
        <f>IF(AS248&lt;=0,0,ROUND(DA248+MIN(DM248,MAX(0,$DN248-SUMPRODUCT((($BR248:$CC248&gt;CC248)+($BR248:$CC248=CC248)*($AT$2:$BE$2&lt;BE$2))*$DB248:$DM248))),2))</f>
        <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c r="BR248">
        <f>ROUND(IF($A248&lt;=Debts!$M$5,Debts!$X$5,Debts!$Y$5)*100000,0)*1000000+ROUND(Debts!$Y$5*100000,0)</f>
        <v/>
      </c>
      <c r="BS248">
        <f>ROUND(IF($A248&lt;=Debts!$M$6,Debts!$X$6,Debts!$Y$6)*100000,0)*1000000+ROUND(Debts!$Y$6*100000,0)</f>
        <v/>
      </c>
      <c r="BT248">
        <f>ROUND(IF($A248&lt;=Debts!$M$7,Debts!$X$7,Debts!$Y$7)*100000,0)*1000000+ROUND(Debts!$Y$7*100000,0)</f>
        <v/>
      </c>
      <c r="BU248">
        <f>ROUND(IF($A248&lt;=Debts!$M$8,Debts!$X$8,Debts!$Y$8)*100000,0)*1000000+ROUND(Debts!$Y$8*100000,0)</f>
        <v/>
      </c>
      <c r="BV248">
        <f>ROUND(IF($A248&lt;=Debts!$M$9,Debts!$X$9,Debts!$Y$9)*100000,0)*1000000+ROUND(Debts!$Y$9*100000,0)</f>
        <v/>
      </c>
      <c r="BW248">
        <f>ROUND(IF($A248&lt;=Debts!$M$10,Debts!$X$10,Debts!$Y$10)*100000,0)*1000000+ROUND(Debts!$Y$10*100000,0)</f>
        <v/>
      </c>
      <c r="BX248">
        <f>ROUND(IF($A248&lt;=Debts!$M$11,Debts!$X$11,Debts!$Y$11)*100000,0)*1000000+ROUND(Debts!$Y$11*100000,0)</f>
        <v/>
      </c>
      <c r="BY248">
        <f>ROUND(IF($A248&lt;=Debts!$M$12,Debts!$X$12,Debts!$Y$12)*100000,0)*1000000+ROUND(Debts!$Y$12*100000,0)</f>
        <v/>
      </c>
      <c r="BZ248">
        <f>ROUND(IF($A248&lt;=Debts!$M$13,Debts!$X$13,Debts!$Y$13)*100000,0)*1000000+ROUND(Debts!$Y$13*100000,0)</f>
        <v/>
      </c>
      <c r="CA248">
        <f>ROUND(IF($A248&lt;=Debts!$M$14,Debts!$X$14,Debts!$Y$14)*100000,0)*1000000+ROUND(Debts!$Y$14*100000,0)</f>
        <v/>
      </c>
      <c r="CB248">
        <f>ROUND(IF($A248&lt;=Debts!$M$15,Debts!$X$15,Debts!$Y$15)*100000,0)*1000000+ROUND(Debts!$Y$15*100000,0)</f>
        <v/>
      </c>
      <c r="CC248">
        <f>ROUND(IF($A248&lt;=Debts!$M$16,Debts!$X$16,Debts!$Y$16)*100000,0)*1000000+ROUND(Debts!$Y$16*100000,0)</f>
        <v/>
      </c>
      <c r="CD248">
        <f>IF(OR(AH248&lt;=0,Debts!$AC$5=0,$A248&gt;Debts!$M$5),0,MIN(AH248,MAX(0,ROUNDUP(IF(Debts!$X$5=0,(BF247+J248)/(Debts!$M$5-$A248+1),BF247*(Debts!$X$5/12)/(1-(1+Debts!$X$5/12)^(-(Debts!$M$5-$A248+1)))),2)-V248)))</f>
        <v/>
      </c>
      <c r="CE248">
        <f>IF(OR(AI248&lt;=0,Debts!$AC$6=0,$A248&gt;Debts!$M$6),0,MIN(AI248,MAX(0,ROUNDUP(IF(Debts!$X$6=0,(BG247+K248)/(Debts!$M$6-$A248+1),BG247*(Debts!$X$6/12)/(1-(1+Debts!$X$6/12)^(-(Debts!$M$6-$A248+1)))),2)-W248)))</f>
        <v/>
      </c>
      <c r="CF248">
        <f>IF(OR(AJ248&lt;=0,Debts!$AC$7=0,$A248&gt;Debts!$M$7),0,MIN(AJ248,MAX(0,ROUNDUP(IF(Debts!$X$7=0,(BH247+L248)/(Debts!$M$7-$A248+1),BH247*(Debts!$X$7/12)/(1-(1+Debts!$X$7/12)^(-(Debts!$M$7-$A248+1)))),2)-X248)))</f>
        <v/>
      </c>
      <c r="CG248">
        <f>IF(OR(AK248&lt;=0,Debts!$AC$8=0,$A248&gt;Debts!$M$8),0,MIN(AK248,MAX(0,ROUNDUP(IF(Debts!$X$8=0,(BI247+M248)/(Debts!$M$8-$A248+1),BI247*(Debts!$X$8/12)/(1-(1+Debts!$X$8/12)^(-(Debts!$M$8-$A248+1)))),2)-Y248)))</f>
        <v/>
      </c>
      <c r="CH248">
        <f>IF(OR(AL248&lt;=0,Debts!$AC$9=0,$A248&gt;Debts!$M$9),0,MIN(AL248,MAX(0,ROUNDUP(IF(Debts!$X$9=0,(BJ247+N248)/(Debts!$M$9-$A248+1),BJ247*(Debts!$X$9/12)/(1-(1+Debts!$X$9/12)^(-(Debts!$M$9-$A248+1)))),2)-Z248)))</f>
        <v/>
      </c>
      <c r="CI248">
        <f>IF(OR(AM248&lt;=0,Debts!$AC$10=0,$A248&gt;Debts!$M$10),0,MIN(AM248,MAX(0,ROUNDUP(IF(Debts!$X$10=0,(BK247+O248)/(Debts!$M$10-$A248+1),BK247*(Debts!$X$10/12)/(1-(1+Debts!$X$10/12)^(-(Debts!$M$10-$A248+1)))),2)-AA248)))</f>
        <v/>
      </c>
      <c r="CJ248">
        <f>IF(OR(AN248&lt;=0,Debts!$AC$11=0,$A248&gt;Debts!$M$11),0,MIN(AN248,MAX(0,ROUNDUP(IF(Debts!$X$11=0,(BL247+P248)/(Debts!$M$11-$A248+1),BL247*(Debts!$X$11/12)/(1-(1+Debts!$X$11/12)^(-(Debts!$M$11-$A248+1)))),2)-AB248)))</f>
        <v/>
      </c>
      <c r="CK248">
        <f>IF(OR(AO248&lt;=0,Debts!$AC$12=0,$A248&gt;Debts!$M$12),0,MIN(AO248,MAX(0,ROUNDUP(IF(Debts!$X$12=0,(BM247+Q248)/(Debts!$M$12-$A248+1),BM247*(Debts!$X$12/12)/(1-(1+Debts!$X$12/12)^(-(Debts!$M$12-$A248+1)))),2)-AC248)))</f>
        <v/>
      </c>
      <c r="CL248">
        <f>IF(OR(AP248&lt;=0,Debts!$AC$13=0,$A248&gt;Debts!$M$13),0,MIN(AP248,MAX(0,ROUNDUP(IF(Debts!$X$13=0,(BN247+R248)/(Debts!$M$13-$A248+1),BN247*(Debts!$X$13/12)/(1-(1+Debts!$X$13/12)^(-(Debts!$M$13-$A248+1)))),2)-AD248)))</f>
        <v/>
      </c>
      <c r="CM248">
        <f>IF(OR(AQ248&lt;=0,Debts!$AC$14=0,$A248&gt;Debts!$M$14),0,MIN(AQ248,MAX(0,ROUNDUP(IF(Debts!$X$14=0,(BO247+S248)/(Debts!$M$14-$A248+1),BO247*(Debts!$X$14/12)/(1-(1+Debts!$X$14/12)^(-(Debts!$M$14-$A248+1)))),2)-AE248)))</f>
        <v/>
      </c>
      <c r="CN248">
        <f>IF(OR(AR248&lt;=0,Debts!$AC$15=0,$A248&gt;Debts!$M$15),0,MIN(AR248,MAX(0,ROUNDUP(IF(Debts!$X$15=0,(BP247+T248)/(Debts!$M$15-$A248+1),BP247*(Debts!$X$15/12)/(1-(1+Debts!$X$15/12)^(-(Debts!$M$15-$A248+1)))),2)-AF248)))</f>
        <v/>
      </c>
      <c r="CO248">
        <f>IF(OR(AS248&lt;=0,Debts!$AC$16=0,$A248&gt;Debts!$M$16),0,MIN(AS248,MAX(0,ROUNDUP(IF(Debts!$X$16=0,(BQ247+U248)/(Debts!$M$16-$A248+1),BQ247*(Debts!$X$16/12)/(1-(1+Debts!$X$16/12)^(-(Debts!$M$16-$A248+1)))),2)-AG248)))</f>
        <v/>
      </c>
      <c r="CP248">
        <f>IF(CD248&lt;=0,0,ROUND(MIN(CD248,MAX(0,$F248-SUMPRODUCT(($AT$3:$BE$3&lt;AT$3)*$CD248:$CO248))),2))</f>
        <v/>
      </c>
      <c r="CQ248">
        <f>IF(CE248&lt;=0,0,ROUND(MIN(CE248,MAX(0,$F248-SUMPRODUCT(($AT$3:$BE$3&lt;AU$3)*$CD248:$CO248))),2))</f>
        <v/>
      </c>
      <c r="CR248">
        <f>IF(CF248&lt;=0,0,ROUND(MIN(CF248,MAX(0,$F248-SUMPRODUCT(($AT$3:$BE$3&lt;AV$3)*$CD248:$CO248))),2))</f>
        <v/>
      </c>
      <c r="CS248">
        <f>IF(CG248&lt;=0,0,ROUND(MIN(CG248,MAX(0,$F248-SUMPRODUCT(($AT$3:$BE$3&lt;AW$3)*$CD248:$CO248))),2))</f>
        <v/>
      </c>
      <c r="CT248">
        <f>IF(CH248&lt;=0,0,ROUND(MIN(CH248,MAX(0,$F248-SUMPRODUCT(($AT$3:$BE$3&lt;AX$3)*$CD248:$CO248))),2))</f>
        <v/>
      </c>
      <c r="CU248">
        <f>IF(CI248&lt;=0,0,ROUND(MIN(CI248,MAX(0,$F248-SUMPRODUCT(($AT$3:$BE$3&lt;AY$3)*$CD248:$CO248))),2))</f>
        <v/>
      </c>
      <c r="CV248">
        <f>IF(CJ248&lt;=0,0,ROUND(MIN(CJ248,MAX(0,$F248-SUMPRODUCT(($AT$3:$BE$3&lt;AZ$3)*$CD248:$CO248))),2))</f>
        <v/>
      </c>
      <c r="CW248">
        <f>IF(CK248&lt;=0,0,ROUND(MIN(CK248,MAX(0,$F248-SUMPRODUCT(($AT$3:$BE$3&lt;BA$3)*$CD248:$CO248))),2))</f>
        <v/>
      </c>
      <c r="CX248">
        <f>IF(CL248&lt;=0,0,ROUND(MIN(CL248,MAX(0,$F248-SUMPRODUCT(($AT$3:$BE$3&lt;BB$3)*$CD248:$CO248))),2))</f>
        <v/>
      </c>
      <c r="CY248">
        <f>IF(CM248&lt;=0,0,ROUND(MIN(CM248,MAX(0,$F248-SUMPRODUCT(($AT$3:$BE$3&lt;BC$3)*$CD248:$CO248))),2))</f>
        <v/>
      </c>
      <c r="CZ248">
        <f>IF(CN248&lt;=0,0,ROUND(MIN(CN248,MAX(0,$F248-SUMPRODUCT(($AT$3:$BE$3&lt;BD$3)*$CD248:$CO248))),2))</f>
        <v/>
      </c>
      <c r="DA248">
        <f>IF(CO248&lt;=0,0,ROUND(MIN(CO248,MAX(0,$F248-SUMPRODUCT(($AT$3:$BE$3&lt;BE$3)*$CD248:$CO248))),2))</f>
        <v/>
      </c>
      <c r="DB248">
        <f>ROUND(AH248-CP248,2)</f>
        <v/>
      </c>
      <c r="DC248">
        <f>ROUND(AI248-CQ248,2)</f>
        <v/>
      </c>
      <c r="DD248">
        <f>ROUND(AJ248-CR248,2)</f>
        <v/>
      </c>
      <c r="DE248">
        <f>ROUND(AK248-CS248,2)</f>
        <v/>
      </c>
      <c r="DF248">
        <f>ROUND(AL248-CT248,2)</f>
        <v/>
      </c>
      <c r="DG248">
        <f>ROUND(AM248-CU248,2)</f>
        <v/>
      </c>
      <c r="DH248">
        <f>ROUND(AN248-CV248,2)</f>
        <v/>
      </c>
      <c r="DI248">
        <f>ROUND(AO248-CW248,2)</f>
        <v/>
      </c>
      <c r="DJ248">
        <f>ROUND(AP248-CX248,2)</f>
        <v/>
      </c>
      <c r="DK248">
        <f>ROUND(AQ248-CY248,2)</f>
        <v/>
      </c>
      <c r="DL248">
        <f>ROUND(AR248-CZ248,2)</f>
        <v/>
      </c>
      <c r="DM248">
        <f>ROUND(AS248-DA248,2)</f>
        <v/>
      </c>
      <c r="DN248">
        <f>MAX(0,ROUND($F248-SUM(CP248:DA248),2))</f>
        <v/>
      </c>
    </row>
    <row r="249">
      <c r="A249" t="n">
        <v>244</v>
      </c>
      <c r="B249" s="29">
        <f>Months!B249</f>
        <v/>
      </c>
      <c r="C249">
        <f>Months!C249</f>
        <v/>
      </c>
      <c r="D249">
        <f>Months!D249</f>
        <v/>
      </c>
      <c r="E249">
        <f>SUM(V249:AG249)</f>
        <v/>
      </c>
      <c r="F249">
        <f>MAX(0,ROUND(C249+D249-E249,2))</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f>IF(AH249&lt;=0,0,ROUND(CP249+MIN(DB249,MAX(0,$DN249-SUMPRODUCT((($BR249:$CC249&gt;BR249)+($BR249:$CC249=BR249)*($AT$2:$BE$2&lt;AT$2))*$DB249:$DM249))),2))</f>
        <v/>
      </c>
      <c r="AU249">
        <f>IF(AI249&lt;=0,0,ROUND(CQ249+MIN(DC249,MAX(0,$DN249-SUMPRODUCT((($BR249:$CC249&gt;BS249)+($BR249:$CC249=BS249)*($AT$2:$BE$2&lt;AU$2))*$DB249:$DM249))),2))</f>
        <v/>
      </c>
      <c r="AV249">
        <f>IF(AJ249&lt;=0,0,ROUND(CR249+MIN(DD249,MAX(0,$DN249-SUMPRODUCT((($BR249:$CC249&gt;BT249)+($BR249:$CC249=BT249)*($AT$2:$BE$2&lt;AV$2))*$DB249:$DM249))),2))</f>
        <v/>
      </c>
      <c r="AW249">
        <f>IF(AK249&lt;=0,0,ROUND(CS249+MIN(DE249,MAX(0,$DN249-SUMPRODUCT((($BR249:$CC249&gt;BU249)+($BR249:$CC249=BU249)*($AT$2:$BE$2&lt;AW$2))*$DB249:$DM249))),2))</f>
        <v/>
      </c>
      <c r="AX249">
        <f>IF(AL249&lt;=0,0,ROUND(CT249+MIN(DF249,MAX(0,$DN249-SUMPRODUCT((($BR249:$CC249&gt;BV249)+($BR249:$CC249=BV249)*($AT$2:$BE$2&lt;AX$2))*$DB249:$DM249))),2))</f>
        <v/>
      </c>
      <c r="AY249">
        <f>IF(AM249&lt;=0,0,ROUND(CU249+MIN(DG249,MAX(0,$DN249-SUMPRODUCT((($BR249:$CC249&gt;BW249)+($BR249:$CC249=BW249)*($AT$2:$BE$2&lt;AY$2))*$DB249:$DM249))),2))</f>
        <v/>
      </c>
      <c r="AZ249">
        <f>IF(AN249&lt;=0,0,ROUND(CV249+MIN(DH249,MAX(0,$DN249-SUMPRODUCT((($BR249:$CC249&gt;BX249)+($BR249:$CC249=BX249)*($AT$2:$BE$2&lt;AZ$2))*$DB249:$DM249))),2))</f>
        <v/>
      </c>
      <c r="BA249">
        <f>IF(AO249&lt;=0,0,ROUND(CW249+MIN(DI249,MAX(0,$DN249-SUMPRODUCT((($BR249:$CC249&gt;BY249)+($BR249:$CC249=BY249)*($AT$2:$BE$2&lt;BA$2))*$DB249:$DM249))),2))</f>
        <v/>
      </c>
      <c r="BB249">
        <f>IF(AP249&lt;=0,0,ROUND(CX249+MIN(DJ249,MAX(0,$DN249-SUMPRODUCT((($BR249:$CC249&gt;BZ249)+($BR249:$CC249=BZ249)*($AT$2:$BE$2&lt;BB$2))*$DB249:$DM249))),2))</f>
        <v/>
      </c>
      <c r="BC249">
        <f>IF(AQ249&lt;=0,0,ROUND(CY249+MIN(DK249,MAX(0,$DN249-SUMPRODUCT((($BR249:$CC249&gt;CA249)+($BR249:$CC249=CA249)*($AT$2:$BE$2&lt;BC$2))*$DB249:$DM249))),2))</f>
        <v/>
      </c>
      <c r="BD249">
        <f>IF(AR249&lt;=0,0,ROUND(CZ249+MIN(DL249,MAX(0,$DN249-SUMPRODUCT((($BR249:$CC249&gt;CB249)+($BR249:$CC249=CB249)*($AT$2:$BE$2&lt;BD$2))*$DB249:$DM249))),2))</f>
        <v/>
      </c>
      <c r="BE249">
        <f>IF(AS249&lt;=0,0,ROUND(DA249+MIN(DM249,MAX(0,$DN249-SUMPRODUCT((($BR249:$CC249&gt;CC249)+($BR249:$CC249=CC249)*($AT$2:$BE$2&lt;BE$2))*$DB249:$DM249))),2))</f>
        <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c r="BR249">
        <f>ROUND(IF($A249&lt;=Debts!$M$5,Debts!$X$5,Debts!$Y$5)*100000,0)*1000000+ROUND(Debts!$Y$5*100000,0)</f>
        <v/>
      </c>
      <c r="BS249">
        <f>ROUND(IF($A249&lt;=Debts!$M$6,Debts!$X$6,Debts!$Y$6)*100000,0)*1000000+ROUND(Debts!$Y$6*100000,0)</f>
        <v/>
      </c>
      <c r="BT249">
        <f>ROUND(IF($A249&lt;=Debts!$M$7,Debts!$X$7,Debts!$Y$7)*100000,0)*1000000+ROUND(Debts!$Y$7*100000,0)</f>
        <v/>
      </c>
      <c r="BU249">
        <f>ROUND(IF($A249&lt;=Debts!$M$8,Debts!$X$8,Debts!$Y$8)*100000,0)*1000000+ROUND(Debts!$Y$8*100000,0)</f>
        <v/>
      </c>
      <c r="BV249">
        <f>ROUND(IF($A249&lt;=Debts!$M$9,Debts!$X$9,Debts!$Y$9)*100000,0)*1000000+ROUND(Debts!$Y$9*100000,0)</f>
        <v/>
      </c>
      <c r="BW249">
        <f>ROUND(IF($A249&lt;=Debts!$M$10,Debts!$X$10,Debts!$Y$10)*100000,0)*1000000+ROUND(Debts!$Y$10*100000,0)</f>
        <v/>
      </c>
      <c r="BX249">
        <f>ROUND(IF($A249&lt;=Debts!$M$11,Debts!$X$11,Debts!$Y$11)*100000,0)*1000000+ROUND(Debts!$Y$11*100000,0)</f>
        <v/>
      </c>
      <c r="BY249">
        <f>ROUND(IF($A249&lt;=Debts!$M$12,Debts!$X$12,Debts!$Y$12)*100000,0)*1000000+ROUND(Debts!$Y$12*100000,0)</f>
        <v/>
      </c>
      <c r="BZ249">
        <f>ROUND(IF($A249&lt;=Debts!$M$13,Debts!$X$13,Debts!$Y$13)*100000,0)*1000000+ROUND(Debts!$Y$13*100000,0)</f>
        <v/>
      </c>
      <c r="CA249">
        <f>ROUND(IF($A249&lt;=Debts!$M$14,Debts!$X$14,Debts!$Y$14)*100000,0)*1000000+ROUND(Debts!$Y$14*100000,0)</f>
        <v/>
      </c>
      <c r="CB249">
        <f>ROUND(IF($A249&lt;=Debts!$M$15,Debts!$X$15,Debts!$Y$15)*100000,0)*1000000+ROUND(Debts!$Y$15*100000,0)</f>
        <v/>
      </c>
      <c r="CC249">
        <f>ROUND(IF($A249&lt;=Debts!$M$16,Debts!$X$16,Debts!$Y$16)*100000,0)*1000000+ROUND(Debts!$Y$16*100000,0)</f>
        <v/>
      </c>
      <c r="CD249">
        <f>IF(OR(AH249&lt;=0,Debts!$AC$5=0,$A249&gt;Debts!$M$5),0,MIN(AH249,MAX(0,ROUNDUP(IF(Debts!$X$5=0,(BF248+J249)/(Debts!$M$5-$A249+1),BF248*(Debts!$X$5/12)/(1-(1+Debts!$X$5/12)^(-(Debts!$M$5-$A249+1)))),2)-V249)))</f>
        <v/>
      </c>
      <c r="CE249">
        <f>IF(OR(AI249&lt;=0,Debts!$AC$6=0,$A249&gt;Debts!$M$6),0,MIN(AI249,MAX(0,ROUNDUP(IF(Debts!$X$6=0,(BG248+K249)/(Debts!$M$6-$A249+1),BG248*(Debts!$X$6/12)/(1-(1+Debts!$X$6/12)^(-(Debts!$M$6-$A249+1)))),2)-W249)))</f>
        <v/>
      </c>
      <c r="CF249">
        <f>IF(OR(AJ249&lt;=0,Debts!$AC$7=0,$A249&gt;Debts!$M$7),0,MIN(AJ249,MAX(0,ROUNDUP(IF(Debts!$X$7=0,(BH248+L249)/(Debts!$M$7-$A249+1),BH248*(Debts!$X$7/12)/(1-(1+Debts!$X$7/12)^(-(Debts!$M$7-$A249+1)))),2)-X249)))</f>
        <v/>
      </c>
      <c r="CG249">
        <f>IF(OR(AK249&lt;=0,Debts!$AC$8=0,$A249&gt;Debts!$M$8),0,MIN(AK249,MAX(0,ROUNDUP(IF(Debts!$X$8=0,(BI248+M249)/(Debts!$M$8-$A249+1),BI248*(Debts!$X$8/12)/(1-(1+Debts!$X$8/12)^(-(Debts!$M$8-$A249+1)))),2)-Y249)))</f>
        <v/>
      </c>
      <c r="CH249">
        <f>IF(OR(AL249&lt;=0,Debts!$AC$9=0,$A249&gt;Debts!$M$9),0,MIN(AL249,MAX(0,ROUNDUP(IF(Debts!$X$9=0,(BJ248+N249)/(Debts!$M$9-$A249+1),BJ248*(Debts!$X$9/12)/(1-(1+Debts!$X$9/12)^(-(Debts!$M$9-$A249+1)))),2)-Z249)))</f>
        <v/>
      </c>
      <c r="CI249">
        <f>IF(OR(AM249&lt;=0,Debts!$AC$10=0,$A249&gt;Debts!$M$10),0,MIN(AM249,MAX(0,ROUNDUP(IF(Debts!$X$10=0,(BK248+O249)/(Debts!$M$10-$A249+1),BK248*(Debts!$X$10/12)/(1-(1+Debts!$X$10/12)^(-(Debts!$M$10-$A249+1)))),2)-AA249)))</f>
        <v/>
      </c>
      <c r="CJ249">
        <f>IF(OR(AN249&lt;=0,Debts!$AC$11=0,$A249&gt;Debts!$M$11),0,MIN(AN249,MAX(0,ROUNDUP(IF(Debts!$X$11=0,(BL248+P249)/(Debts!$M$11-$A249+1),BL248*(Debts!$X$11/12)/(1-(1+Debts!$X$11/12)^(-(Debts!$M$11-$A249+1)))),2)-AB249)))</f>
        <v/>
      </c>
      <c r="CK249">
        <f>IF(OR(AO249&lt;=0,Debts!$AC$12=0,$A249&gt;Debts!$M$12),0,MIN(AO249,MAX(0,ROUNDUP(IF(Debts!$X$12=0,(BM248+Q249)/(Debts!$M$12-$A249+1),BM248*(Debts!$X$12/12)/(1-(1+Debts!$X$12/12)^(-(Debts!$M$12-$A249+1)))),2)-AC249)))</f>
        <v/>
      </c>
      <c r="CL249">
        <f>IF(OR(AP249&lt;=0,Debts!$AC$13=0,$A249&gt;Debts!$M$13),0,MIN(AP249,MAX(0,ROUNDUP(IF(Debts!$X$13=0,(BN248+R249)/(Debts!$M$13-$A249+1),BN248*(Debts!$X$13/12)/(1-(1+Debts!$X$13/12)^(-(Debts!$M$13-$A249+1)))),2)-AD249)))</f>
        <v/>
      </c>
      <c r="CM249">
        <f>IF(OR(AQ249&lt;=0,Debts!$AC$14=0,$A249&gt;Debts!$M$14),0,MIN(AQ249,MAX(0,ROUNDUP(IF(Debts!$X$14=0,(BO248+S249)/(Debts!$M$14-$A249+1),BO248*(Debts!$X$14/12)/(1-(1+Debts!$X$14/12)^(-(Debts!$M$14-$A249+1)))),2)-AE249)))</f>
        <v/>
      </c>
      <c r="CN249">
        <f>IF(OR(AR249&lt;=0,Debts!$AC$15=0,$A249&gt;Debts!$M$15),0,MIN(AR249,MAX(0,ROUNDUP(IF(Debts!$X$15=0,(BP248+T249)/(Debts!$M$15-$A249+1),BP248*(Debts!$X$15/12)/(1-(1+Debts!$X$15/12)^(-(Debts!$M$15-$A249+1)))),2)-AF249)))</f>
        <v/>
      </c>
      <c r="CO249">
        <f>IF(OR(AS249&lt;=0,Debts!$AC$16=0,$A249&gt;Debts!$M$16),0,MIN(AS249,MAX(0,ROUNDUP(IF(Debts!$X$16=0,(BQ248+U249)/(Debts!$M$16-$A249+1),BQ248*(Debts!$X$16/12)/(1-(1+Debts!$X$16/12)^(-(Debts!$M$16-$A249+1)))),2)-AG249)))</f>
        <v/>
      </c>
      <c r="CP249">
        <f>IF(CD249&lt;=0,0,ROUND(MIN(CD249,MAX(0,$F249-SUMPRODUCT(($AT$3:$BE$3&lt;AT$3)*$CD249:$CO249))),2))</f>
        <v/>
      </c>
      <c r="CQ249">
        <f>IF(CE249&lt;=0,0,ROUND(MIN(CE249,MAX(0,$F249-SUMPRODUCT(($AT$3:$BE$3&lt;AU$3)*$CD249:$CO249))),2))</f>
        <v/>
      </c>
      <c r="CR249">
        <f>IF(CF249&lt;=0,0,ROUND(MIN(CF249,MAX(0,$F249-SUMPRODUCT(($AT$3:$BE$3&lt;AV$3)*$CD249:$CO249))),2))</f>
        <v/>
      </c>
      <c r="CS249">
        <f>IF(CG249&lt;=0,0,ROUND(MIN(CG249,MAX(0,$F249-SUMPRODUCT(($AT$3:$BE$3&lt;AW$3)*$CD249:$CO249))),2))</f>
        <v/>
      </c>
      <c r="CT249">
        <f>IF(CH249&lt;=0,0,ROUND(MIN(CH249,MAX(0,$F249-SUMPRODUCT(($AT$3:$BE$3&lt;AX$3)*$CD249:$CO249))),2))</f>
        <v/>
      </c>
      <c r="CU249">
        <f>IF(CI249&lt;=0,0,ROUND(MIN(CI249,MAX(0,$F249-SUMPRODUCT(($AT$3:$BE$3&lt;AY$3)*$CD249:$CO249))),2))</f>
        <v/>
      </c>
      <c r="CV249">
        <f>IF(CJ249&lt;=0,0,ROUND(MIN(CJ249,MAX(0,$F249-SUMPRODUCT(($AT$3:$BE$3&lt;AZ$3)*$CD249:$CO249))),2))</f>
        <v/>
      </c>
      <c r="CW249">
        <f>IF(CK249&lt;=0,0,ROUND(MIN(CK249,MAX(0,$F249-SUMPRODUCT(($AT$3:$BE$3&lt;BA$3)*$CD249:$CO249))),2))</f>
        <v/>
      </c>
      <c r="CX249">
        <f>IF(CL249&lt;=0,0,ROUND(MIN(CL249,MAX(0,$F249-SUMPRODUCT(($AT$3:$BE$3&lt;BB$3)*$CD249:$CO249))),2))</f>
        <v/>
      </c>
      <c r="CY249">
        <f>IF(CM249&lt;=0,0,ROUND(MIN(CM249,MAX(0,$F249-SUMPRODUCT(($AT$3:$BE$3&lt;BC$3)*$CD249:$CO249))),2))</f>
        <v/>
      </c>
      <c r="CZ249">
        <f>IF(CN249&lt;=0,0,ROUND(MIN(CN249,MAX(0,$F249-SUMPRODUCT(($AT$3:$BE$3&lt;BD$3)*$CD249:$CO249))),2))</f>
        <v/>
      </c>
      <c r="DA249">
        <f>IF(CO249&lt;=0,0,ROUND(MIN(CO249,MAX(0,$F249-SUMPRODUCT(($AT$3:$BE$3&lt;BE$3)*$CD249:$CO249))),2))</f>
        <v/>
      </c>
      <c r="DB249">
        <f>ROUND(AH249-CP249,2)</f>
        <v/>
      </c>
      <c r="DC249">
        <f>ROUND(AI249-CQ249,2)</f>
        <v/>
      </c>
      <c r="DD249">
        <f>ROUND(AJ249-CR249,2)</f>
        <v/>
      </c>
      <c r="DE249">
        <f>ROUND(AK249-CS249,2)</f>
        <v/>
      </c>
      <c r="DF249">
        <f>ROUND(AL249-CT249,2)</f>
        <v/>
      </c>
      <c r="DG249">
        <f>ROUND(AM249-CU249,2)</f>
        <v/>
      </c>
      <c r="DH249">
        <f>ROUND(AN249-CV249,2)</f>
        <v/>
      </c>
      <c r="DI249">
        <f>ROUND(AO249-CW249,2)</f>
        <v/>
      </c>
      <c r="DJ249">
        <f>ROUND(AP249-CX249,2)</f>
        <v/>
      </c>
      <c r="DK249">
        <f>ROUND(AQ249-CY249,2)</f>
        <v/>
      </c>
      <c r="DL249">
        <f>ROUND(AR249-CZ249,2)</f>
        <v/>
      </c>
      <c r="DM249">
        <f>ROUND(AS249-DA249,2)</f>
        <v/>
      </c>
      <c r="DN249">
        <f>MAX(0,ROUND($F249-SUM(CP249:DA249),2))</f>
        <v/>
      </c>
    </row>
    <row r="250">
      <c r="A250" t="n">
        <v>245</v>
      </c>
      <c r="B250" s="29">
        <f>Months!B250</f>
        <v/>
      </c>
      <c r="C250">
        <f>Months!C250</f>
        <v/>
      </c>
      <c r="D250">
        <f>Months!D250</f>
        <v/>
      </c>
      <c r="E250">
        <f>SUM(V250:AG250)</f>
        <v/>
      </c>
      <c r="F250">
        <f>MAX(0,ROUND(C250+D250-E250,2))</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f>IF(AH250&lt;=0,0,ROUND(CP250+MIN(DB250,MAX(0,$DN250-SUMPRODUCT((($BR250:$CC250&gt;BR250)+($BR250:$CC250=BR250)*($AT$2:$BE$2&lt;AT$2))*$DB250:$DM250))),2))</f>
        <v/>
      </c>
      <c r="AU250">
        <f>IF(AI250&lt;=0,0,ROUND(CQ250+MIN(DC250,MAX(0,$DN250-SUMPRODUCT((($BR250:$CC250&gt;BS250)+($BR250:$CC250=BS250)*($AT$2:$BE$2&lt;AU$2))*$DB250:$DM250))),2))</f>
        <v/>
      </c>
      <c r="AV250">
        <f>IF(AJ250&lt;=0,0,ROUND(CR250+MIN(DD250,MAX(0,$DN250-SUMPRODUCT((($BR250:$CC250&gt;BT250)+($BR250:$CC250=BT250)*($AT$2:$BE$2&lt;AV$2))*$DB250:$DM250))),2))</f>
        <v/>
      </c>
      <c r="AW250">
        <f>IF(AK250&lt;=0,0,ROUND(CS250+MIN(DE250,MAX(0,$DN250-SUMPRODUCT((($BR250:$CC250&gt;BU250)+($BR250:$CC250=BU250)*($AT$2:$BE$2&lt;AW$2))*$DB250:$DM250))),2))</f>
        <v/>
      </c>
      <c r="AX250">
        <f>IF(AL250&lt;=0,0,ROUND(CT250+MIN(DF250,MAX(0,$DN250-SUMPRODUCT((($BR250:$CC250&gt;BV250)+($BR250:$CC250=BV250)*($AT$2:$BE$2&lt;AX$2))*$DB250:$DM250))),2))</f>
        <v/>
      </c>
      <c r="AY250">
        <f>IF(AM250&lt;=0,0,ROUND(CU250+MIN(DG250,MAX(0,$DN250-SUMPRODUCT((($BR250:$CC250&gt;BW250)+($BR250:$CC250=BW250)*($AT$2:$BE$2&lt;AY$2))*$DB250:$DM250))),2))</f>
        <v/>
      </c>
      <c r="AZ250">
        <f>IF(AN250&lt;=0,0,ROUND(CV250+MIN(DH250,MAX(0,$DN250-SUMPRODUCT((($BR250:$CC250&gt;BX250)+($BR250:$CC250=BX250)*($AT$2:$BE$2&lt;AZ$2))*$DB250:$DM250))),2))</f>
        <v/>
      </c>
      <c r="BA250">
        <f>IF(AO250&lt;=0,0,ROUND(CW250+MIN(DI250,MAX(0,$DN250-SUMPRODUCT((($BR250:$CC250&gt;BY250)+($BR250:$CC250=BY250)*($AT$2:$BE$2&lt;BA$2))*$DB250:$DM250))),2))</f>
        <v/>
      </c>
      <c r="BB250">
        <f>IF(AP250&lt;=0,0,ROUND(CX250+MIN(DJ250,MAX(0,$DN250-SUMPRODUCT((($BR250:$CC250&gt;BZ250)+($BR250:$CC250=BZ250)*($AT$2:$BE$2&lt;BB$2))*$DB250:$DM250))),2))</f>
        <v/>
      </c>
      <c r="BC250">
        <f>IF(AQ250&lt;=0,0,ROUND(CY250+MIN(DK250,MAX(0,$DN250-SUMPRODUCT((($BR250:$CC250&gt;CA250)+($BR250:$CC250=CA250)*($AT$2:$BE$2&lt;BC$2))*$DB250:$DM250))),2))</f>
        <v/>
      </c>
      <c r="BD250">
        <f>IF(AR250&lt;=0,0,ROUND(CZ250+MIN(DL250,MAX(0,$DN250-SUMPRODUCT((($BR250:$CC250&gt;CB250)+($BR250:$CC250=CB250)*($AT$2:$BE$2&lt;BD$2))*$DB250:$DM250))),2))</f>
        <v/>
      </c>
      <c r="BE250">
        <f>IF(AS250&lt;=0,0,ROUND(DA250+MIN(DM250,MAX(0,$DN250-SUMPRODUCT((($BR250:$CC250&gt;CC250)+($BR250:$CC250=CC250)*($AT$2:$BE$2&lt;BE$2))*$DB250:$DM250))),2))</f>
        <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c r="BR250">
        <f>ROUND(IF($A250&lt;=Debts!$M$5,Debts!$X$5,Debts!$Y$5)*100000,0)*1000000+ROUND(Debts!$Y$5*100000,0)</f>
        <v/>
      </c>
      <c r="BS250">
        <f>ROUND(IF($A250&lt;=Debts!$M$6,Debts!$X$6,Debts!$Y$6)*100000,0)*1000000+ROUND(Debts!$Y$6*100000,0)</f>
        <v/>
      </c>
      <c r="BT250">
        <f>ROUND(IF($A250&lt;=Debts!$M$7,Debts!$X$7,Debts!$Y$7)*100000,0)*1000000+ROUND(Debts!$Y$7*100000,0)</f>
        <v/>
      </c>
      <c r="BU250">
        <f>ROUND(IF($A250&lt;=Debts!$M$8,Debts!$X$8,Debts!$Y$8)*100000,0)*1000000+ROUND(Debts!$Y$8*100000,0)</f>
        <v/>
      </c>
      <c r="BV250">
        <f>ROUND(IF($A250&lt;=Debts!$M$9,Debts!$X$9,Debts!$Y$9)*100000,0)*1000000+ROUND(Debts!$Y$9*100000,0)</f>
        <v/>
      </c>
      <c r="BW250">
        <f>ROUND(IF($A250&lt;=Debts!$M$10,Debts!$X$10,Debts!$Y$10)*100000,0)*1000000+ROUND(Debts!$Y$10*100000,0)</f>
        <v/>
      </c>
      <c r="BX250">
        <f>ROUND(IF($A250&lt;=Debts!$M$11,Debts!$X$11,Debts!$Y$11)*100000,0)*1000000+ROUND(Debts!$Y$11*100000,0)</f>
        <v/>
      </c>
      <c r="BY250">
        <f>ROUND(IF($A250&lt;=Debts!$M$12,Debts!$X$12,Debts!$Y$12)*100000,0)*1000000+ROUND(Debts!$Y$12*100000,0)</f>
        <v/>
      </c>
      <c r="BZ250">
        <f>ROUND(IF($A250&lt;=Debts!$M$13,Debts!$X$13,Debts!$Y$13)*100000,0)*1000000+ROUND(Debts!$Y$13*100000,0)</f>
        <v/>
      </c>
      <c r="CA250">
        <f>ROUND(IF($A250&lt;=Debts!$M$14,Debts!$X$14,Debts!$Y$14)*100000,0)*1000000+ROUND(Debts!$Y$14*100000,0)</f>
        <v/>
      </c>
      <c r="CB250">
        <f>ROUND(IF($A250&lt;=Debts!$M$15,Debts!$X$15,Debts!$Y$15)*100000,0)*1000000+ROUND(Debts!$Y$15*100000,0)</f>
        <v/>
      </c>
      <c r="CC250">
        <f>ROUND(IF($A250&lt;=Debts!$M$16,Debts!$X$16,Debts!$Y$16)*100000,0)*1000000+ROUND(Debts!$Y$16*100000,0)</f>
        <v/>
      </c>
      <c r="CD250">
        <f>IF(OR(AH250&lt;=0,Debts!$AC$5=0,$A250&gt;Debts!$M$5),0,MIN(AH250,MAX(0,ROUNDUP(IF(Debts!$X$5=0,(BF249+J250)/(Debts!$M$5-$A250+1),BF249*(Debts!$X$5/12)/(1-(1+Debts!$X$5/12)^(-(Debts!$M$5-$A250+1)))),2)-V250)))</f>
        <v/>
      </c>
      <c r="CE250">
        <f>IF(OR(AI250&lt;=0,Debts!$AC$6=0,$A250&gt;Debts!$M$6),0,MIN(AI250,MAX(0,ROUNDUP(IF(Debts!$X$6=0,(BG249+K250)/(Debts!$M$6-$A250+1),BG249*(Debts!$X$6/12)/(1-(1+Debts!$X$6/12)^(-(Debts!$M$6-$A250+1)))),2)-W250)))</f>
        <v/>
      </c>
      <c r="CF250">
        <f>IF(OR(AJ250&lt;=0,Debts!$AC$7=0,$A250&gt;Debts!$M$7),0,MIN(AJ250,MAX(0,ROUNDUP(IF(Debts!$X$7=0,(BH249+L250)/(Debts!$M$7-$A250+1),BH249*(Debts!$X$7/12)/(1-(1+Debts!$X$7/12)^(-(Debts!$M$7-$A250+1)))),2)-X250)))</f>
        <v/>
      </c>
      <c r="CG250">
        <f>IF(OR(AK250&lt;=0,Debts!$AC$8=0,$A250&gt;Debts!$M$8),0,MIN(AK250,MAX(0,ROUNDUP(IF(Debts!$X$8=0,(BI249+M250)/(Debts!$M$8-$A250+1),BI249*(Debts!$X$8/12)/(1-(1+Debts!$X$8/12)^(-(Debts!$M$8-$A250+1)))),2)-Y250)))</f>
        <v/>
      </c>
      <c r="CH250">
        <f>IF(OR(AL250&lt;=0,Debts!$AC$9=0,$A250&gt;Debts!$M$9),0,MIN(AL250,MAX(0,ROUNDUP(IF(Debts!$X$9=0,(BJ249+N250)/(Debts!$M$9-$A250+1),BJ249*(Debts!$X$9/12)/(1-(1+Debts!$X$9/12)^(-(Debts!$M$9-$A250+1)))),2)-Z250)))</f>
        <v/>
      </c>
      <c r="CI250">
        <f>IF(OR(AM250&lt;=0,Debts!$AC$10=0,$A250&gt;Debts!$M$10),0,MIN(AM250,MAX(0,ROUNDUP(IF(Debts!$X$10=0,(BK249+O250)/(Debts!$M$10-$A250+1),BK249*(Debts!$X$10/12)/(1-(1+Debts!$X$10/12)^(-(Debts!$M$10-$A250+1)))),2)-AA250)))</f>
        <v/>
      </c>
      <c r="CJ250">
        <f>IF(OR(AN250&lt;=0,Debts!$AC$11=0,$A250&gt;Debts!$M$11),0,MIN(AN250,MAX(0,ROUNDUP(IF(Debts!$X$11=0,(BL249+P250)/(Debts!$M$11-$A250+1),BL249*(Debts!$X$11/12)/(1-(1+Debts!$X$11/12)^(-(Debts!$M$11-$A250+1)))),2)-AB250)))</f>
        <v/>
      </c>
      <c r="CK250">
        <f>IF(OR(AO250&lt;=0,Debts!$AC$12=0,$A250&gt;Debts!$M$12),0,MIN(AO250,MAX(0,ROUNDUP(IF(Debts!$X$12=0,(BM249+Q250)/(Debts!$M$12-$A250+1),BM249*(Debts!$X$12/12)/(1-(1+Debts!$X$12/12)^(-(Debts!$M$12-$A250+1)))),2)-AC250)))</f>
        <v/>
      </c>
      <c r="CL250">
        <f>IF(OR(AP250&lt;=0,Debts!$AC$13=0,$A250&gt;Debts!$M$13),0,MIN(AP250,MAX(0,ROUNDUP(IF(Debts!$X$13=0,(BN249+R250)/(Debts!$M$13-$A250+1),BN249*(Debts!$X$13/12)/(1-(1+Debts!$X$13/12)^(-(Debts!$M$13-$A250+1)))),2)-AD250)))</f>
        <v/>
      </c>
      <c r="CM250">
        <f>IF(OR(AQ250&lt;=0,Debts!$AC$14=0,$A250&gt;Debts!$M$14),0,MIN(AQ250,MAX(0,ROUNDUP(IF(Debts!$X$14=0,(BO249+S250)/(Debts!$M$14-$A250+1),BO249*(Debts!$X$14/12)/(1-(1+Debts!$X$14/12)^(-(Debts!$M$14-$A250+1)))),2)-AE250)))</f>
        <v/>
      </c>
      <c r="CN250">
        <f>IF(OR(AR250&lt;=0,Debts!$AC$15=0,$A250&gt;Debts!$M$15),0,MIN(AR250,MAX(0,ROUNDUP(IF(Debts!$X$15=0,(BP249+T250)/(Debts!$M$15-$A250+1),BP249*(Debts!$X$15/12)/(1-(1+Debts!$X$15/12)^(-(Debts!$M$15-$A250+1)))),2)-AF250)))</f>
        <v/>
      </c>
      <c r="CO250">
        <f>IF(OR(AS250&lt;=0,Debts!$AC$16=0,$A250&gt;Debts!$M$16),0,MIN(AS250,MAX(0,ROUNDUP(IF(Debts!$X$16=0,(BQ249+U250)/(Debts!$M$16-$A250+1),BQ249*(Debts!$X$16/12)/(1-(1+Debts!$X$16/12)^(-(Debts!$M$16-$A250+1)))),2)-AG250)))</f>
        <v/>
      </c>
      <c r="CP250">
        <f>IF(CD250&lt;=0,0,ROUND(MIN(CD250,MAX(0,$F250-SUMPRODUCT(($AT$3:$BE$3&lt;AT$3)*$CD250:$CO250))),2))</f>
        <v/>
      </c>
      <c r="CQ250">
        <f>IF(CE250&lt;=0,0,ROUND(MIN(CE250,MAX(0,$F250-SUMPRODUCT(($AT$3:$BE$3&lt;AU$3)*$CD250:$CO250))),2))</f>
        <v/>
      </c>
      <c r="CR250">
        <f>IF(CF250&lt;=0,0,ROUND(MIN(CF250,MAX(0,$F250-SUMPRODUCT(($AT$3:$BE$3&lt;AV$3)*$CD250:$CO250))),2))</f>
        <v/>
      </c>
      <c r="CS250">
        <f>IF(CG250&lt;=0,0,ROUND(MIN(CG250,MAX(0,$F250-SUMPRODUCT(($AT$3:$BE$3&lt;AW$3)*$CD250:$CO250))),2))</f>
        <v/>
      </c>
      <c r="CT250">
        <f>IF(CH250&lt;=0,0,ROUND(MIN(CH250,MAX(0,$F250-SUMPRODUCT(($AT$3:$BE$3&lt;AX$3)*$CD250:$CO250))),2))</f>
        <v/>
      </c>
      <c r="CU250">
        <f>IF(CI250&lt;=0,0,ROUND(MIN(CI250,MAX(0,$F250-SUMPRODUCT(($AT$3:$BE$3&lt;AY$3)*$CD250:$CO250))),2))</f>
        <v/>
      </c>
      <c r="CV250">
        <f>IF(CJ250&lt;=0,0,ROUND(MIN(CJ250,MAX(0,$F250-SUMPRODUCT(($AT$3:$BE$3&lt;AZ$3)*$CD250:$CO250))),2))</f>
        <v/>
      </c>
      <c r="CW250">
        <f>IF(CK250&lt;=0,0,ROUND(MIN(CK250,MAX(0,$F250-SUMPRODUCT(($AT$3:$BE$3&lt;BA$3)*$CD250:$CO250))),2))</f>
        <v/>
      </c>
      <c r="CX250">
        <f>IF(CL250&lt;=0,0,ROUND(MIN(CL250,MAX(0,$F250-SUMPRODUCT(($AT$3:$BE$3&lt;BB$3)*$CD250:$CO250))),2))</f>
        <v/>
      </c>
      <c r="CY250">
        <f>IF(CM250&lt;=0,0,ROUND(MIN(CM250,MAX(0,$F250-SUMPRODUCT(($AT$3:$BE$3&lt;BC$3)*$CD250:$CO250))),2))</f>
        <v/>
      </c>
      <c r="CZ250">
        <f>IF(CN250&lt;=0,0,ROUND(MIN(CN250,MAX(0,$F250-SUMPRODUCT(($AT$3:$BE$3&lt;BD$3)*$CD250:$CO250))),2))</f>
        <v/>
      </c>
      <c r="DA250">
        <f>IF(CO250&lt;=0,0,ROUND(MIN(CO250,MAX(0,$F250-SUMPRODUCT(($AT$3:$BE$3&lt;BE$3)*$CD250:$CO250))),2))</f>
        <v/>
      </c>
      <c r="DB250">
        <f>ROUND(AH250-CP250,2)</f>
        <v/>
      </c>
      <c r="DC250">
        <f>ROUND(AI250-CQ250,2)</f>
        <v/>
      </c>
      <c r="DD250">
        <f>ROUND(AJ250-CR250,2)</f>
        <v/>
      </c>
      <c r="DE250">
        <f>ROUND(AK250-CS250,2)</f>
        <v/>
      </c>
      <c r="DF250">
        <f>ROUND(AL250-CT250,2)</f>
        <v/>
      </c>
      <c r="DG250">
        <f>ROUND(AM250-CU250,2)</f>
        <v/>
      </c>
      <c r="DH250">
        <f>ROUND(AN250-CV250,2)</f>
        <v/>
      </c>
      <c r="DI250">
        <f>ROUND(AO250-CW250,2)</f>
        <v/>
      </c>
      <c r="DJ250">
        <f>ROUND(AP250-CX250,2)</f>
        <v/>
      </c>
      <c r="DK250">
        <f>ROUND(AQ250-CY250,2)</f>
        <v/>
      </c>
      <c r="DL250">
        <f>ROUND(AR250-CZ250,2)</f>
        <v/>
      </c>
      <c r="DM250">
        <f>ROUND(AS250-DA250,2)</f>
        <v/>
      </c>
      <c r="DN250">
        <f>MAX(0,ROUND($F250-SUM(CP250:DA250),2))</f>
        <v/>
      </c>
    </row>
    <row r="251">
      <c r="A251" t="n">
        <v>246</v>
      </c>
      <c r="B251" s="29">
        <f>Months!B251</f>
        <v/>
      </c>
      <c r="C251">
        <f>Months!C251</f>
        <v/>
      </c>
      <c r="D251">
        <f>Months!D251</f>
        <v/>
      </c>
      <c r="E251">
        <f>SUM(V251:AG251)</f>
        <v/>
      </c>
      <c r="F251">
        <f>MAX(0,ROUND(C251+D251-E251,2))</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f>IF(AH251&lt;=0,0,ROUND(CP251+MIN(DB251,MAX(0,$DN251-SUMPRODUCT((($BR251:$CC251&gt;BR251)+($BR251:$CC251=BR251)*($AT$2:$BE$2&lt;AT$2))*$DB251:$DM251))),2))</f>
        <v/>
      </c>
      <c r="AU251">
        <f>IF(AI251&lt;=0,0,ROUND(CQ251+MIN(DC251,MAX(0,$DN251-SUMPRODUCT((($BR251:$CC251&gt;BS251)+($BR251:$CC251=BS251)*($AT$2:$BE$2&lt;AU$2))*$DB251:$DM251))),2))</f>
        <v/>
      </c>
      <c r="AV251">
        <f>IF(AJ251&lt;=0,0,ROUND(CR251+MIN(DD251,MAX(0,$DN251-SUMPRODUCT((($BR251:$CC251&gt;BT251)+($BR251:$CC251=BT251)*($AT$2:$BE$2&lt;AV$2))*$DB251:$DM251))),2))</f>
        <v/>
      </c>
      <c r="AW251">
        <f>IF(AK251&lt;=0,0,ROUND(CS251+MIN(DE251,MAX(0,$DN251-SUMPRODUCT((($BR251:$CC251&gt;BU251)+($BR251:$CC251=BU251)*($AT$2:$BE$2&lt;AW$2))*$DB251:$DM251))),2))</f>
        <v/>
      </c>
      <c r="AX251">
        <f>IF(AL251&lt;=0,0,ROUND(CT251+MIN(DF251,MAX(0,$DN251-SUMPRODUCT((($BR251:$CC251&gt;BV251)+($BR251:$CC251=BV251)*($AT$2:$BE$2&lt;AX$2))*$DB251:$DM251))),2))</f>
        <v/>
      </c>
      <c r="AY251">
        <f>IF(AM251&lt;=0,0,ROUND(CU251+MIN(DG251,MAX(0,$DN251-SUMPRODUCT((($BR251:$CC251&gt;BW251)+($BR251:$CC251=BW251)*($AT$2:$BE$2&lt;AY$2))*$DB251:$DM251))),2))</f>
        <v/>
      </c>
      <c r="AZ251">
        <f>IF(AN251&lt;=0,0,ROUND(CV251+MIN(DH251,MAX(0,$DN251-SUMPRODUCT((($BR251:$CC251&gt;BX251)+($BR251:$CC251=BX251)*($AT$2:$BE$2&lt;AZ$2))*$DB251:$DM251))),2))</f>
        <v/>
      </c>
      <c r="BA251">
        <f>IF(AO251&lt;=0,0,ROUND(CW251+MIN(DI251,MAX(0,$DN251-SUMPRODUCT((($BR251:$CC251&gt;BY251)+($BR251:$CC251=BY251)*($AT$2:$BE$2&lt;BA$2))*$DB251:$DM251))),2))</f>
        <v/>
      </c>
      <c r="BB251">
        <f>IF(AP251&lt;=0,0,ROUND(CX251+MIN(DJ251,MAX(0,$DN251-SUMPRODUCT((($BR251:$CC251&gt;BZ251)+($BR251:$CC251=BZ251)*($AT$2:$BE$2&lt;BB$2))*$DB251:$DM251))),2))</f>
        <v/>
      </c>
      <c r="BC251">
        <f>IF(AQ251&lt;=0,0,ROUND(CY251+MIN(DK251,MAX(0,$DN251-SUMPRODUCT((($BR251:$CC251&gt;CA251)+($BR251:$CC251=CA251)*($AT$2:$BE$2&lt;BC$2))*$DB251:$DM251))),2))</f>
        <v/>
      </c>
      <c r="BD251">
        <f>IF(AR251&lt;=0,0,ROUND(CZ251+MIN(DL251,MAX(0,$DN251-SUMPRODUCT((($BR251:$CC251&gt;CB251)+($BR251:$CC251=CB251)*($AT$2:$BE$2&lt;BD$2))*$DB251:$DM251))),2))</f>
        <v/>
      </c>
      <c r="BE251">
        <f>IF(AS251&lt;=0,0,ROUND(DA251+MIN(DM251,MAX(0,$DN251-SUMPRODUCT((($BR251:$CC251&gt;CC251)+($BR251:$CC251=CC251)*($AT$2:$BE$2&lt;BE$2))*$DB251:$DM251))),2))</f>
        <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c r="BR251">
        <f>ROUND(IF($A251&lt;=Debts!$M$5,Debts!$X$5,Debts!$Y$5)*100000,0)*1000000+ROUND(Debts!$Y$5*100000,0)</f>
        <v/>
      </c>
      <c r="BS251">
        <f>ROUND(IF($A251&lt;=Debts!$M$6,Debts!$X$6,Debts!$Y$6)*100000,0)*1000000+ROUND(Debts!$Y$6*100000,0)</f>
        <v/>
      </c>
      <c r="BT251">
        <f>ROUND(IF($A251&lt;=Debts!$M$7,Debts!$X$7,Debts!$Y$7)*100000,0)*1000000+ROUND(Debts!$Y$7*100000,0)</f>
        <v/>
      </c>
      <c r="BU251">
        <f>ROUND(IF($A251&lt;=Debts!$M$8,Debts!$X$8,Debts!$Y$8)*100000,0)*1000000+ROUND(Debts!$Y$8*100000,0)</f>
        <v/>
      </c>
      <c r="BV251">
        <f>ROUND(IF($A251&lt;=Debts!$M$9,Debts!$X$9,Debts!$Y$9)*100000,0)*1000000+ROUND(Debts!$Y$9*100000,0)</f>
        <v/>
      </c>
      <c r="BW251">
        <f>ROUND(IF($A251&lt;=Debts!$M$10,Debts!$X$10,Debts!$Y$10)*100000,0)*1000000+ROUND(Debts!$Y$10*100000,0)</f>
        <v/>
      </c>
      <c r="BX251">
        <f>ROUND(IF($A251&lt;=Debts!$M$11,Debts!$X$11,Debts!$Y$11)*100000,0)*1000000+ROUND(Debts!$Y$11*100000,0)</f>
        <v/>
      </c>
      <c r="BY251">
        <f>ROUND(IF($A251&lt;=Debts!$M$12,Debts!$X$12,Debts!$Y$12)*100000,0)*1000000+ROUND(Debts!$Y$12*100000,0)</f>
        <v/>
      </c>
      <c r="BZ251">
        <f>ROUND(IF($A251&lt;=Debts!$M$13,Debts!$X$13,Debts!$Y$13)*100000,0)*1000000+ROUND(Debts!$Y$13*100000,0)</f>
        <v/>
      </c>
      <c r="CA251">
        <f>ROUND(IF($A251&lt;=Debts!$M$14,Debts!$X$14,Debts!$Y$14)*100000,0)*1000000+ROUND(Debts!$Y$14*100000,0)</f>
        <v/>
      </c>
      <c r="CB251">
        <f>ROUND(IF($A251&lt;=Debts!$M$15,Debts!$X$15,Debts!$Y$15)*100000,0)*1000000+ROUND(Debts!$Y$15*100000,0)</f>
        <v/>
      </c>
      <c r="CC251">
        <f>ROUND(IF($A251&lt;=Debts!$M$16,Debts!$X$16,Debts!$Y$16)*100000,0)*1000000+ROUND(Debts!$Y$16*100000,0)</f>
        <v/>
      </c>
      <c r="CD251">
        <f>IF(OR(AH251&lt;=0,Debts!$AC$5=0,$A251&gt;Debts!$M$5),0,MIN(AH251,MAX(0,ROUNDUP(IF(Debts!$X$5=0,(BF250+J251)/(Debts!$M$5-$A251+1),BF250*(Debts!$X$5/12)/(1-(1+Debts!$X$5/12)^(-(Debts!$M$5-$A251+1)))),2)-V251)))</f>
        <v/>
      </c>
      <c r="CE251">
        <f>IF(OR(AI251&lt;=0,Debts!$AC$6=0,$A251&gt;Debts!$M$6),0,MIN(AI251,MAX(0,ROUNDUP(IF(Debts!$X$6=0,(BG250+K251)/(Debts!$M$6-$A251+1),BG250*(Debts!$X$6/12)/(1-(1+Debts!$X$6/12)^(-(Debts!$M$6-$A251+1)))),2)-W251)))</f>
        <v/>
      </c>
      <c r="CF251">
        <f>IF(OR(AJ251&lt;=0,Debts!$AC$7=0,$A251&gt;Debts!$M$7),0,MIN(AJ251,MAX(0,ROUNDUP(IF(Debts!$X$7=0,(BH250+L251)/(Debts!$M$7-$A251+1),BH250*(Debts!$X$7/12)/(1-(1+Debts!$X$7/12)^(-(Debts!$M$7-$A251+1)))),2)-X251)))</f>
        <v/>
      </c>
      <c r="CG251">
        <f>IF(OR(AK251&lt;=0,Debts!$AC$8=0,$A251&gt;Debts!$M$8),0,MIN(AK251,MAX(0,ROUNDUP(IF(Debts!$X$8=0,(BI250+M251)/(Debts!$M$8-$A251+1),BI250*(Debts!$X$8/12)/(1-(1+Debts!$X$8/12)^(-(Debts!$M$8-$A251+1)))),2)-Y251)))</f>
        <v/>
      </c>
      <c r="CH251">
        <f>IF(OR(AL251&lt;=0,Debts!$AC$9=0,$A251&gt;Debts!$M$9),0,MIN(AL251,MAX(0,ROUNDUP(IF(Debts!$X$9=0,(BJ250+N251)/(Debts!$M$9-$A251+1),BJ250*(Debts!$X$9/12)/(1-(1+Debts!$X$9/12)^(-(Debts!$M$9-$A251+1)))),2)-Z251)))</f>
        <v/>
      </c>
      <c r="CI251">
        <f>IF(OR(AM251&lt;=0,Debts!$AC$10=0,$A251&gt;Debts!$M$10),0,MIN(AM251,MAX(0,ROUNDUP(IF(Debts!$X$10=0,(BK250+O251)/(Debts!$M$10-$A251+1),BK250*(Debts!$X$10/12)/(1-(1+Debts!$X$10/12)^(-(Debts!$M$10-$A251+1)))),2)-AA251)))</f>
        <v/>
      </c>
      <c r="CJ251">
        <f>IF(OR(AN251&lt;=0,Debts!$AC$11=0,$A251&gt;Debts!$M$11),0,MIN(AN251,MAX(0,ROUNDUP(IF(Debts!$X$11=0,(BL250+P251)/(Debts!$M$11-$A251+1),BL250*(Debts!$X$11/12)/(1-(1+Debts!$X$11/12)^(-(Debts!$M$11-$A251+1)))),2)-AB251)))</f>
        <v/>
      </c>
      <c r="CK251">
        <f>IF(OR(AO251&lt;=0,Debts!$AC$12=0,$A251&gt;Debts!$M$12),0,MIN(AO251,MAX(0,ROUNDUP(IF(Debts!$X$12=0,(BM250+Q251)/(Debts!$M$12-$A251+1),BM250*(Debts!$X$12/12)/(1-(1+Debts!$X$12/12)^(-(Debts!$M$12-$A251+1)))),2)-AC251)))</f>
        <v/>
      </c>
      <c r="CL251">
        <f>IF(OR(AP251&lt;=0,Debts!$AC$13=0,$A251&gt;Debts!$M$13),0,MIN(AP251,MAX(0,ROUNDUP(IF(Debts!$X$13=0,(BN250+R251)/(Debts!$M$13-$A251+1),BN250*(Debts!$X$13/12)/(1-(1+Debts!$X$13/12)^(-(Debts!$M$13-$A251+1)))),2)-AD251)))</f>
        <v/>
      </c>
      <c r="CM251">
        <f>IF(OR(AQ251&lt;=0,Debts!$AC$14=0,$A251&gt;Debts!$M$14),0,MIN(AQ251,MAX(0,ROUNDUP(IF(Debts!$X$14=0,(BO250+S251)/(Debts!$M$14-$A251+1),BO250*(Debts!$X$14/12)/(1-(1+Debts!$X$14/12)^(-(Debts!$M$14-$A251+1)))),2)-AE251)))</f>
        <v/>
      </c>
      <c r="CN251">
        <f>IF(OR(AR251&lt;=0,Debts!$AC$15=0,$A251&gt;Debts!$M$15),0,MIN(AR251,MAX(0,ROUNDUP(IF(Debts!$X$15=0,(BP250+T251)/(Debts!$M$15-$A251+1),BP250*(Debts!$X$15/12)/(1-(1+Debts!$X$15/12)^(-(Debts!$M$15-$A251+1)))),2)-AF251)))</f>
        <v/>
      </c>
      <c r="CO251">
        <f>IF(OR(AS251&lt;=0,Debts!$AC$16=0,$A251&gt;Debts!$M$16),0,MIN(AS251,MAX(0,ROUNDUP(IF(Debts!$X$16=0,(BQ250+U251)/(Debts!$M$16-$A251+1),BQ250*(Debts!$X$16/12)/(1-(1+Debts!$X$16/12)^(-(Debts!$M$16-$A251+1)))),2)-AG251)))</f>
        <v/>
      </c>
      <c r="CP251">
        <f>IF(CD251&lt;=0,0,ROUND(MIN(CD251,MAX(0,$F251-SUMPRODUCT(($AT$3:$BE$3&lt;AT$3)*$CD251:$CO251))),2))</f>
        <v/>
      </c>
      <c r="CQ251">
        <f>IF(CE251&lt;=0,0,ROUND(MIN(CE251,MAX(0,$F251-SUMPRODUCT(($AT$3:$BE$3&lt;AU$3)*$CD251:$CO251))),2))</f>
        <v/>
      </c>
      <c r="CR251">
        <f>IF(CF251&lt;=0,0,ROUND(MIN(CF251,MAX(0,$F251-SUMPRODUCT(($AT$3:$BE$3&lt;AV$3)*$CD251:$CO251))),2))</f>
        <v/>
      </c>
      <c r="CS251">
        <f>IF(CG251&lt;=0,0,ROUND(MIN(CG251,MAX(0,$F251-SUMPRODUCT(($AT$3:$BE$3&lt;AW$3)*$CD251:$CO251))),2))</f>
        <v/>
      </c>
      <c r="CT251">
        <f>IF(CH251&lt;=0,0,ROUND(MIN(CH251,MAX(0,$F251-SUMPRODUCT(($AT$3:$BE$3&lt;AX$3)*$CD251:$CO251))),2))</f>
        <v/>
      </c>
      <c r="CU251">
        <f>IF(CI251&lt;=0,0,ROUND(MIN(CI251,MAX(0,$F251-SUMPRODUCT(($AT$3:$BE$3&lt;AY$3)*$CD251:$CO251))),2))</f>
        <v/>
      </c>
      <c r="CV251">
        <f>IF(CJ251&lt;=0,0,ROUND(MIN(CJ251,MAX(0,$F251-SUMPRODUCT(($AT$3:$BE$3&lt;AZ$3)*$CD251:$CO251))),2))</f>
        <v/>
      </c>
      <c r="CW251">
        <f>IF(CK251&lt;=0,0,ROUND(MIN(CK251,MAX(0,$F251-SUMPRODUCT(($AT$3:$BE$3&lt;BA$3)*$CD251:$CO251))),2))</f>
        <v/>
      </c>
      <c r="CX251">
        <f>IF(CL251&lt;=0,0,ROUND(MIN(CL251,MAX(0,$F251-SUMPRODUCT(($AT$3:$BE$3&lt;BB$3)*$CD251:$CO251))),2))</f>
        <v/>
      </c>
      <c r="CY251">
        <f>IF(CM251&lt;=0,0,ROUND(MIN(CM251,MAX(0,$F251-SUMPRODUCT(($AT$3:$BE$3&lt;BC$3)*$CD251:$CO251))),2))</f>
        <v/>
      </c>
      <c r="CZ251">
        <f>IF(CN251&lt;=0,0,ROUND(MIN(CN251,MAX(0,$F251-SUMPRODUCT(($AT$3:$BE$3&lt;BD$3)*$CD251:$CO251))),2))</f>
        <v/>
      </c>
      <c r="DA251">
        <f>IF(CO251&lt;=0,0,ROUND(MIN(CO251,MAX(0,$F251-SUMPRODUCT(($AT$3:$BE$3&lt;BE$3)*$CD251:$CO251))),2))</f>
        <v/>
      </c>
      <c r="DB251">
        <f>ROUND(AH251-CP251,2)</f>
        <v/>
      </c>
      <c r="DC251">
        <f>ROUND(AI251-CQ251,2)</f>
        <v/>
      </c>
      <c r="DD251">
        <f>ROUND(AJ251-CR251,2)</f>
        <v/>
      </c>
      <c r="DE251">
        <f>ROUND(AK251-CS251,2)</f>
        <v/>
      </c>
      <c r="DF251">
        <f>ROUND(AL251-CT251,2)</f>
        <v/>
      </c>
      <c r="DG251">
        <f>ROUND(AM251-CU251,2)</f>
        <v/>
      </c>
      <c r="DH251">
        <f>ROUND(AN251-CV251,2)</f>
        <v/>
      </c>
      <c r="DI251">
        <f>ROUND(AO251-CW251,2)</f>
        <v/>
      </c>
      <c r="DJ251">
        <f>ROUND(AP251-CX251,2)</f>
        <v/>
      </c>
      <c r="DK251">
        <f>ROUND(AQ251-CY251,2)</f>
        <v/>
      </c>
      <c r="DL251">
        <f>ROUND(AR251-CZ251,2)</f>
        <v/>
      </c>
      <c r="DM251">
        <f>ROUND(AS251-DA251,2)</f>
        <v/>
      </c>
      <c r="DN251">
        <f>MAX(0,ROUND($F251-SUM(CP251:DA251),2))</f>
        <v/>
      </c>
    </row>
    <row r="252">
      <c r="A252" t="n">
        <v>247</v>
      </c>
      <c r="B252" s="29">
        <f>Months!B252</f>
        <v/>
      </c>
      <c r="C252">
        <f>Months!C252</f>
        <v/>
      </c>
      <c r="D252">
        <f>Months!D252</f>
        <v/>
      </c>
      <c r="E252">
        <f>SUM(V252:AG252)</f>
        <v/>
      </c>
      <c r="F252">
        <f>MAX(0,ROUND(C252+D252-E252,2))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f>IF(AH252&lt;=0,0,ROUND(CP252+MIN(DB252,MAX(0,$DN252-SUMPRODUCT((($BR252:$CC252&gt;BR252)+($BR252:$CC252=BR252)*($AT$2:$BE$2&lt;AT$2))*$DB252:$DM252))),2))</f>
        <v/>
      </c>
      <c r="AU252">
        <f>IF(AI252&lt;=0,0,ROUND(CQ252+MIN(DC252,MAX(0,$DN252-SUMPRODUCT((($BR252:$CC252&gt;BS252)+($BR252:$CC252=BS252)*($AT$2:$BE$2&lt;AU$2))*$DB252:$DM252))),2))</f>
        <v/>
      </c>
      <c r="AV252">
        <f>IF(AJ252&lt;=0,0,ROUND(CR252+MIN(DD252,MAX(0,$DN252-SUMPRODUCT((($BR252:$CC252&gt;BT252)+($BR252:$CC252=BT252)*($AT$2:$BE$2&lt;AV$2))*$DB252:$DM252))),2))</f>
        <v/>
      </c>
      <c r="AW252">
        <f>IF(AK252&lt;=0,0,ROUND(CS252+MIN(DE252,MAX(0,$DN252-SUMPRODUCT((($BR252:$CC252&gt;BU252)+($BR252:$CC252=BU252)*($AT$2:$BE$2&lt;AW$2))*$DB252:$DM252))),2))</f>
        <v/>
      </c>
      <c r="AX252">
        <f>IF(AL252&lt;=0,0,ROUND(CT252+MIN(DF252,MAX(0,$DN252-SUMPRODUCT((($BR252:$CC252&gt;BV252)+($BR252:$CC252=BV252)*($AT$2:$BE$2&lt;AX$2))*$DB252:$DM252))),2))</f>
        <v/>
      </c>
      <c r="AY252">
        <f>IF(AM252&lt;=0,0,ROUND(CU252+MIN(DG252,MAX(0,$DN252-SUMPRODUCT((($BR252:$CC252&gt;BW252)+($BR252:$CC252=BW252)*($AT$2:$BE$2&lt;AY$2))*$DB252:$DM252))),2))</f>
        <v/>
      </c>
      <c r="AZ252">
        <f>IF(AN252&lt;=0,0,ROUND(CV252+MIN(DH252,MAX(0,$DN252-SUMPRODUCT((($BR252:$CC252&gt;BX252)+($BR252:$CC252=BX252)*($AT$2:$BE$2&lt;AZ$2))*$DB252:$DM252))),2))</f>
        <v/>
      </c>
      <c r="BA252">
        <f>IF(AO252&lt;=0,0,ROUND(CW252+MIN(DI252,MAX(0,$DN252-SUMPRODUCT((($BR252:$CC252&gt;BY252)+($BR252:$CC252=BY252)*($AT$2:$BE$2&lt;BA$2))*$DB252:$DM252))),2))</f>
        <v/>
      </c>
      <c r="BB252">
        <f>IF(AP252&lt;=0,0,ROUND(CX252+MIN(DJ252,MAX(0,$DN252-SUMPRODUCT((($BR252:$CC252&gt;BZ252)+($BR252:$CC252=BZ252)*($AT$2:$BE$2&lt;BB$2))*$DB252:$DM252))),2))</f>
        <v/>
      </c>
      <c r="BC252">
        <f>IF(AQ252&lt;=0,0,ROUND(CY252+MIN(DK252,MAX(0,$DN252-SUMPRODUCT((($BR252:$CC252&gt;CA252)+($BR252:$CC252=CA252)*($AT$2:$BE$2&lt;BC$2))*$DB252:$DM252))),2))</f>
        <v/>
      </c>
      <c r="BD252">
        <f>IF(AR252&lt;=0,0,ROUND(CZ252+MIN(DL252,MAX(0,$DN252-SUMPRODUCT((($BR252:$CC252&gt;CB252)+($BR252:$CC252=CB252)*($AT$2:$BE$2&lt;BD$2))*$DB252:$DM252))),2))</f>
        <v/>
      </c>
      <c r="BE252">
        <f>IF(AS252&lt;=0,0,ROUND(DA252+MIN(DM252,MAX(0,$DN252-SUMPRODUCT((($BR252:$CC252&gt;CC252)+($BR252:$CC252=CC252)*($AT$2:$BE$2&lt;BE$2))*$DB252:$DM252))),2))</f>
        <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c r="BR252">
        <f>ROUND(IF($A252&lt;=Debts!$M$5,Debts!$X$5,Debts!$Y$5)*100000,0)*1000000+ROUND(Debts!$Y$5*100000,0)</f>
        <v/>
      </c>
      <c r="BS252">
        <f>ROUND(IF($A252&lt;=Debts!$M$6,Debts!$X$6,Debts!$Y$6)*100000,0)*1000000+ROUND(Debts!$Y$6*100000,0)</f>
        <v/>
      </c>
      <c r="BT252">
        <f>ROUND(IF($A252&lt;=Debts!$M$7,Debts!$X$7,Debts!$Y$7)*100000,0)*1000000+ROUND(Debts!$Y$7*100000,0)</f>
        <v/>
      </c>
      <c r="BU252">
        <f>ROUND(IF($A252&lt;=Debts!$M$8,Debts!$X$8,Debts!$Y$8)*100000,0)*1000000+ROUND(Debts!$Y$8*100000,0)</f>
        <v/>
      </c>
      <c r="BV252">
        <f>ROUND(IF($A252&lt;=Debts!$M$9,Debts!$X$9,Debts!$Y$9)*100000,0)*1000000+ROUND(Debts!$Y$9*100000,0)</f>
        <v/>
      </c>
      <c r="BW252">
        <f>ROUND(IF($A252&lt;=Debts!$M$10,Debts!$X$10,Debts!$Y$10)*100000,0)*1000000+ROUND(Debts!$Y$10*100000,0)</f>
        <v/>
      </c>
      <c r="BX252">
        <f>ROUND(IF($A252&lt;=Debts!$M$11,Debts!$X$11,Debts!$Y$11)*100000,0)*1000000+ROUND(Debts!$Y$11*100000,0)</f>
        <v/>
      </c>
      <c r="BY252">
        <f>ROUND(IF($A252&lt;=Debts!$M$12,Debts!$X$12,Debts!$Y$12)*100000,0)*1000000+ROUND(Debts!$Y$12*100000,0)</f>
        <v/>
      </c>
      <c r="BZ252">
        <f>ROUND(IF($A252&lt;=Debts!$M$13,Debts!$X$13,Debts!$Y$13)*100000,0)*1000000+ROUND(Debts!$Y$13*100000,0)</f>
        <v/>
      </c>
      <c r="CA252">
        <f>ROUND(IF($A252&lt;=Debts!$M$14,Debts!$X$14,Debts!$Y$14)*100000,0)*1000000+ROUND(Debts!$Y$14*100000,0)</f>
        <v/>
      </c>
      <c r="CB252">
        <f>ROUND(IF($A252&lt;=Debts!$M$15,Debts!$X$15,Debts!$Y$15)*100000,0)*1000000+ROUND(Debts!$Y$15*100000,0)</f>
        <v/>
      </c>
      <c r="CC252">
        <f>ROUND(IF($A252&lt;=Debts!$M$16,Debts!$X$16,Debts!$Y$16)*100000,0)*1000000+ROUND(Debts!$Y$16*100000,0)</f>
        <v/>
      </c>
      <c r="CD252">
        <f>IF(OR(AH252&lt;=0,Debts!$AC$5=0,$A252&gt;Debts!$M$5),0,MIN(AH252,MAX(0,ROUNDUP(IF(Debts!$X$5=0,(BF251+J252)/(Debts!$M$5-$A252+1),BF251*(Debts!$X$5/12)/(1-(1+Debts!$X$5/12)^(-(Debts!$M$5-$A252+1)))),2)-V252)))</f>
        <v/>
      </c>
      <c r="CE252">
        <f>IF(OR(AI252&lt;=0,Debts!$AC$6=0,$A252&gt;Debts!$M$6),0,MIN(AI252,MAX(0,ROUNDUP(IF(Debts!$X$6=0,(BG251+K252)/(Debts!$M$6-$A252+1),BG251*(Debts!$X$6/12)/(1-(1+Debts!$X$6/12)^(-(Debts!$M$6-$A252+1)))),2)-W252)))</f>
        <v/>
      </c>
      <c r="CF252">
        <f>IF(OR(AJ252&lt;=0,Debts!$AC$7=0,$A252&gt;Debts!$M$7),0,MIN(AJ252,MAX(0,ROUNDUP(IF(Debts!$X$7=0,(BH251+L252)/(Debts!$M$7-$A252+1),BH251*(Debts!$X$7/12)/(1-(1+Debts!$X$7/12)^(-(Debts!$M$7-$A252+1)))),2)-X252)))</f>
        <v/>
      </c>
      <c r="CG252">
        <f>IF(OR(AK252&lt;=0,Debts!$AC$8=0,$A252&gt;Debts!$M$8),0,MIN(AK252,MAX(0,ROUNDUP(IF(Debts!$X$8=0,(BI251+M252)/(Debts!$M$8-$A252+1),BI251*(Debts!$X$8/12)/(1-(1+Debts!$X$8/12)^(-(Debts!$M$8-$A252+1)))),2)-Y252)))</f>
        <v/>
      </c>
      <c r="CH252">
        <f>IF(OR(AL252&lt;=0,Debts!$AC$9=0,$A252&gt;Debts!$M$9),0,MIN(AL252,MAX(0,ROUNDUP(IF(Debts!$X$9=0,(BJ251+N252)/(Debts!$M$9-$A252+1),BJ251*(Debts!$X$9/12)/(1-(1+Debts!$X$9/12)^(-(Debts!$M$9-$A252+1)))),2)-Z252)))</f>
        <v/>
      </c>
      <c r="CI252">
        <f>IF(OR(AM252&lt;=0,Debts!$AC$10=0,$A252&gt;Debts!$M$10),0,MIN(AM252,MAX(0,ROUNDUP(IF(Debts!$X$10=0,(BK251+O252)/(Debts!$M$10-$A252+1),BK251*(Debts!$X$10/12)/(1-(1+Debts!$X$10/12)^(-(Debts!$M$10-$A252+1)))),2)-AA252)))</f>
        <v/>
      </c>
      <c r="CJ252">
        <f>IF(OR(AN252&lt;=0,Debts!$AC$11=0,$A252&gt;Debts!$M$11),0,MIN(AN252,MAX(0,ROUNDUP(IF(Debts!$X$11=0,(BL251+P252)/(Debts!$M$11-$A252+1),BL251*(Debts!$X$11/12)/(1-(1+Debts!$X$11/12)^(-(Debts!$M$11-$A252+1)))),2)-AB252)))</f>
        <v/>
      </c>
      <c r="CK252">
        <f>IF(OR(AO252&lt;=0,Debts!$AC$12=0,$A252&gt;Debts!$M$12),0,MIN(AO252,MAX(0,ROUNDUP(IF(Debts!$X$12=0,(BM251+Q252)/(Debts!$M$12-$A252+1),BM251*(Debts!$X$12/12)/(1-(1+Debts!$X$12/12)^(-(Debts!$M$12-$A252+1)))),2)-AC252)))</f>
        <v/>
      </c>
      <c r="CL252">
        <f>IF(OR(AP252&lt;=0,Debts!$AC$13=0,$A252&gt;Debts!$M$13),0,MIN(AP252,MAX(0,ROUNDUP(IF(Debts!$X$13=0,(BN251+R252)/(Debts!$M$13-$A252+1),BN251*(Debts!$X$13/12)/(1-(1+Debts!$X$13/12)^(-(Debts!$M$13-$A252+1)))),2)-AD252)))</f>
        <v/>
      </c>
      <c r="CM252">
        <f>IF(OR(AQ252&lt;=0,Debts!$AC$14=0,$A252&gt;Debts!$M$14),0,MIN(AQ252,MAX(0,ROUNDUP(IF(Debts!$X$14=0,(BO251+S252)/(Debts!$M$14-$A252+1),BO251*(Debts!$X$14/12)/(1-(1+Debts!$X$14/12)^(-(Debts!$M$14-$A252+1)))),2)-AE252)))</f>
        <v/>
      </c>
      <c r="CN252">
        <f>IF(OR(AR252&lt;=0,Debts!$AC$15=0,$A252&gt;Debts!$M$15),0,MIN(AR252,MAX(0,ROUNDUP(IF(Debts!$X$15=0,(BP251+T252)/(Debts!$M$15-$A252+1),BP251*(Debts!$X$15/12)/(1-(1+Debts!$X$15/12)^(-(Debts!$M$15-$A252+1)))),2)-AF252)))</f>
        <v/>
      </c>
      <c r="CO252">
        <f>IF(OR(AS252&lt;=0,Debts!$AC$16=0,$A252&gt;Debts!$M$16),0,MIN(AS252,MAX(0,ROUNDUP(IF(Debts!$X$16=0,(BQ251+U252)/(Debts!$M$16-$A252+1),BQ251*(Debts!$X$16/12)/(1-(1+Debts!$X$16/12)^(-(Debts!$M$16-$A252+1)))),2)-AG252)))</f>
        <v/>
      </c>
      <c r="CP252">
        <f>IF(CD252&lt;=0,0,ROUND(MIN(CD252,MAX(0,$F252-SUMPRODUCT(($AT$3:$BE$3&lt;AT$3)*$CD252:$CO252))),2))</f>
        <v/>
      </c>
      <c r="CQ252">
        <f>IF(CE252&lt;=0,0,ROUND(MIN(CE252,MAX(0,$F252-SUMPRODUCT(($AT$3:$BE$3&lt;AU$3)*$CD252:$CO252))),2))</f>
        <v/>
      </c>
      <c r="CR252">
        <f>IF(CF252&lt;=0,0,ROUND(MIN(CF252,MAX(0,$F252-SUMPRODUCT(($AT$3:$BE$3&lt;AV$3)*$CD252:$CO252))),2))</f>
        <v/>
      </c>
      <c r="CS252">
        <f>IF(CG252&lt;=0,0,ROUND(MIN(CG252,MAX(0,$F252-SUMPRODUCT(($AT$3:$BE$3&lt;AW$3)*$CD252:$CO252))),2))</f>
        <v/>
      </c>
      <c r="CT252">
        <f>IF(CH252&lt;=0,0,ROUND(MIN(CH252,MAX(0,$F252-SUMPRODUCT(($AT$3:$BE$3&lt;AX$3)*$CD252:$CO252))),2))</f>
        <v/>
      </c>
      <c r="CU252">
        <f>IF(CI252&lt;=0,0,ROUND(MIN(CI252,MAX(0,$F252-SUMPRODUCT(($AT$3:$BE$3&lt;AY$3)*$CD252:$CO252))),2))</f>
        <v/>
      </c>
      <c r="CV252">
        <f>IF(CJ252&lt;=0,0,ROUND(MIN(CJ252,MAX(0,$F252-SUMPRODUCT(($AT$3:$BE$3&lt;AZ$3)*$CD252:$CO252))),2))</f>
        <v/>
      </c>
      <c r="CW252">
        <f>IF(CK252&lt;=0,0,ROUND(MIN(CK252,MAX(0,$F252-SUMPRODUCT(($AT$3:$BE$3&lt;BA$3)*$CD252:$CO252))),2))</f>
        <v/>
      </c>
      <c r="CX252">
        <f>IF(CL252&lt;=0,0,ROUND(MIN(CL252,MAX(0,$F252-SUMPRODUCT(($AT$3:$BE$3&lt;BB$3)*$CD252:$CO252))),2))</f>
        <v/>
      </c>
      <c r="CY252">
        <f>IF(CM252&lt;=0,0,ROUND(MIN(CM252,MAX(0,$F252-SUMPRODUCT(($AT$3:$BE$3&lt;BC$3)*$CD252:$CO252))),2))</f>
        <v/>
      </c>
      <c r="CZ252">
        <f>IF(CN252&lt;=0,0,ROUND(MIN(CN252,MAX(0,$F252-SUMPRODUCT(($AT$3:$BE$3&lt;BD$3)*$CD252:$CO252))),2))</f>
        <v/>
      </c>
      <c r="DA252">
        <f>IF(CO252&lt;=0,0,ROUND(MIN(CO252,MAX(0,$F252-SUMPRODUCT(($AT$3:$BE$3&lt;BE$3)*$CD252:$CO252))),2))</f>
        <v/>
      </c>
      <c r="DB252">
        <f>ROUND(AH252-CP252,2)</f>
        <v/>
      </c>
      <c r="DC252">
        <f>ROUND(AI252-CQ252,2)</f>
        <v/>
      </c>
      <c r="DD252">
        <f>ROUND(AJ252-CR252,2)</f>
        <v/>
      </c>
      <c r="DE252">
        <f>ROUND(AK252-CS252,2)</f>
        <v/>
      </c>
      <c r="DF252">
        <f>ROUND(AL252-CT252,2)</f>
        <v/>
      </c>
      <c r="DG252">
        <f>ROUND(AM252-CU252,2)</f>
        <v/>
      </c>
      <c r="DH252">
        <f>ROUND(AN252-CV252,2)</f>
        <v/>
      </c>
      <c r="DI252">
        <f>ROUND(AO252-CW252,2)</f>
        <v/>
      </c>
      <c r="DJ252">
        <f>ROUND(AP252-CX252,2)</f>
        <v/>
      </c>
      <c r="DK252">
        <f>ROUND(AQ252-CY252,2)</f>
        <v/>
      </c>
      <c r="DL252">
        <f>ROUND(AR252-CZ252,2)</f>
        <v/>
      </c>
      <c r="DM252">
        <f>ROUND(AS252-DA252,2)</f>
        <v/>
      </c>
      <c r="DN252">
        <f>MAX(0,ROUND($F252-SUM(CP252:DA252),2))</f>
        <v/>
      </c>
    </row>
    <row r="253">
      <c r="A253" t="n">
        <v>248</v>
      </c>
      <c r="B253" s="29">
        <f>Months!B253</f>
        <v/>
      </c>
      <c r="C253">
        <f>Months!C253</f>
        <v/>
      </c>
      <c r="D253">
        <f>Months!D253</f>
        <v/>
      </c>
      <c r="E253">
        <f>SUM(V253:AG253)</f>
        <v/>
      </c>
      <c r="F253">
        <f>MAX(0,ROUND(C253+D253-E253,2))</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f>IF(AH253&lt;=0,0,ROUND(CP253+MIN(DB253,MAX(0,$DN253-SUMPRODUCT((($BR253:$CC253&gt;BR253)+($BR253:$CC253=BR253)*($AT$2:$BE$2&lt;AT$2))*$DB253:$DM253))),2))</f>
        <v/>
      </c>
      <c r="AU253">
        <f>IF(AI253&lt;=0,0,ROUND(CQ253+MIN(DC253,MAX(0,$DN253-SUMPRODUCT((($BR253:$CC253&gt;BS253)+($BR253:$CC253=BS253)*($AT$2:$BE$2&lt;AU$2))*$DB253:$DM253))),2))</f>
        <v/>
      </c>
      <c r="AV253">
        <f>IF(AJ253&lt;=0,0,ROUND(CR253+MIN(DD253,MAX(0,$DN253-SUMPRODUCT((($BR253:$CC253&gt;BT253)+($BR253:$CC253=BT253)*($AT$2:$BE$2&lt;AV$2))*$DB253:$DM253))),2))</f>
        <v/>
      </c>
      <c r="AW253">
        <f>IF(AK253&lt;=0,0,ROUND(CS253+MIN(DE253,MAX(0,$DN253-SUMPRODUCT((($BR253:$CC253&gt;BU253)+($BR253:$CC253=BU253)*($AT$2:$BE$2&lt;AW$2))*$DB253:$DM253))),2))</f>
        <v/>
      </c>
      <c r="AX253">
        <f>IF(AL253&lt;=0,0,ROUND(CT253+MIN(DF253,MAX(0,$DN253-SUMPRODUCT((($BR253:$CC253&gt;BV253)+($BR253:$CC253=BV253)*($AT$2:$BE$2&lt;AX$2))*$DB253:$DM253))),2))</f>
        <v/>
      </c>
      <c r="AY253">
        <f>IF(AM253&lt;=0,0,ROUND(CU253+MIN(DG253,MAX(0,$DN253-SUMPRODUCT((($BR253:$CC253&gt;BW253)+($BR253:$CC253=BW253)*($AT$2:$BE$2&lt;AY$2))*$DB253:$DM253))),2))</f>
        <v/>
      </c>
      <c r="AZ253">
        <f>IF(AN253&lt;=0,0,ROUND(CV253+MIN(DH253,MAX(0,$DN253-SUMPRODUCT((($BR253:$CC253&gt;BX253)+($BR253:$CC253=BX253)*($AT$2:$BE$2&lt;AZ$2))*$DB253:$DM253))),2))</f>
        <v/>
      </c>
      <c r="BA253">
        <f>IF(AO253&lt;=0,0,ROUND(CW253+MIN(DI253,MAX(0,$DN253-SUMPRODUCT((($BR253:$CC253&gt;BY253)+($BR253:$CC253=BY253)*($AT$2:$BE$2&lt;BA$2))*$DB253:$DM253))),2))</f>
        <v/>
      </c>
      <c r="BB253">
        <f>IF(AP253&lt;=0,0,ROUND(CX253+MIN(DJ253,MAX(0,$DN253-SUMPRODUCT((($BR253:$CC253&gt;BZ253)+($BR253:$CC253=BZ253)*($AT$2:$BE$2&lt;BB$2))*$DB253:$DM253))),2))</f>
        <v/>
      </c>
      <c r="BC253">
        <f>IF(AQ253&lt;=0,0,ROUND(CY253+MIN(DK253,MAX(0,$DN253-SUMPRODUCT((($BR253:$CC253&gt;CA253)+($BR253:$CC253=CA253)*($AT$2:$BE$2&lt;BC$2))*$DB253:$DM253))),2))</f>
        <v/>
      </c>
      <c r="BD253">
        <f>IF(AR253&lt;=0,0,ROUND(CZ253+MIN(DL253,MAX(0,$DN253-SUMPRODUCT((($BR253:$CC253&gt;CB253)+($BR253:$CC253=CB253)*($AT$2:$BE$2&lt;BD$2))*$DB253:$DM253))),2))</f>
        <v/>
      </c>
      <c r="BE253">
        <f>IF(AS253&lt;=0,0,ROUND(DA253+MIN(DM253,MAX(0,$DN253-SUMPRODUCT((($BR253:$CC253&gt;CC253)+($BR253:$CC253=CC253)*($AT$2:$BE$2&lt;BE$2))*$DB253:$DM253))),2))</f>
        <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c r="BR253">
        <f>ROUND(IF($A253&lt;=Debts!$M$5,Debts!$X$5,Debts!$Y$5)*100000,0)*1000000+ROUND(Debts!$Y$5*100000,0)</f>
        <v/>
      </c>
      <c r="BS253">
        <f>ROUND(IF($A253&lt;=Debts!$M$6,Debts!$X$6,Debts!$Y$6)*100000,0)*1000000+ROUND(Debts!$Y$6*100000,0)</f>
        <v/>
      </c>
      <c r="BT253">
        <f>ROUND(IF($A253&lt;=Debts!$M$7,Debts!$X$7,Debts!$Y$7)*100000,0)*1000000+ROUND(Debts!$Y$7*100000,0)</f>
        <v/>
      </c>
      <c r="BU253">
        <f>ROUND(IF($A253&lt;=Debts!$M$8,Debts!$X$8,Debts!$Y$8)*100000,0)*1000000+ROUND(Debts!$Y$8*100000,0)</f>
        <v/>
      </c>
      <c r="BV253">
        <f>ROUND(IF($A253&lt;=Debts!$M$9,Debts!$X$9,Debts!$Y$9)*100000,0)*1000000+ROUND(Debts!$Y$9*100000,0)</f>
        <v/>
      </c>
      <c r="BW253">
        <f>ROUND(IF($A253&lt;=Debts!$M$10,Debts!$X$10,Debts!$Y$10)*100000,0)*1000000+ROUND(Debts!$Y$10*100000,0)</f>
        <v/>
      </c>
      <c r="BX253">
        <f>ROUND(IF($A253&lt;=Debts!$M$11,Debts!$X$11,Debts!$Y$11)*100000,0)*1000000+ROUND(Debts!$Y$11*100000,0)</f>
        <v/>
      </c>
      <c r="BY253">
        <f>ROUND(IF($A253&lt;=Debts!$M$12,Debts!$X$12,Debts!$Y$12)*100000,0)*1000000+ROUND(Debts!$Y$12*100000,0)</f>
        <v/>
      </c>
      <c r="BZ253">
        <f>ROUND(IF($A253&lt;=Debts!$M$13,Debts!$X$13,Debts!$Y$13)*100000,0)*1000000+ROUND(Debts!$Y$13*100000,0)</f>
        <v/>
      </c>
      <c r="CA253">
        <f>ROUND(IF($A253&lt;=Debts!$M$14,Debts!$X$14,Debts!$Y$14)*100000,0)*1000000+ROUND(Debts!$Y$14*100000,0)</f>
        <v/>
      </c>
      <c r="CB253">
        <f>ROUND(IF($A253&lt;=Debts!$M$15,Debts!$X$15,Debts!$Y$15)*100000,0)*1000000+ROUND(Debts!$Y$15*100000,0)</f>
        <v/>
      </c>
      <c r="CC253">
        <f>ROUND(IF($A253&lt;=Debts!$M$16,Debts!$X$16,Debts!$Y$16)*100000,0)*1000000+ROUND(Debts!$Y$16*100000,0)</f>
        <v/>
      </c>
      <c r="CD253">
        <f>IF(OR(AH253&lt;=0,Debts!$AC$5=0,$A253&gt;Debts!$M$5),0,MIN(AH253,MAX(0,ROUNDUP(IF(Debts!$X$5=0,(BF252+J253)/(Debts!$M$5-$A253+1),BF252*(Debts!$X$5/12)/(1-(1+Debts!$X$5/12)^(-(Debts!$M$5-$A253+1)))),2)-V253)))</f>
        <v/>
      </c>
      <c r="CE253">
        <f>IF(OR(AI253&lt;=0,Debts!$AC$6=0,$A253&gt;Debts!$M$6),0,MIN(AI253,MAX(0,ROUNDUP(IF(Debts!$X$6=0,(BG252+K253)/(Debts!$M$6-$A253+1),BG252*(Debts!$X$6/12)/(1-(1+Debts!$X$6/12)^(-(Debts!$M$6-$A253+1)))),2)-W253)))</f>
        <v/>
      </c>
      <c r="CF253">
        <f>IF(OR(AJ253&lt;=0,Debts!$AC$7=0,$A253&gt;Debts!$M$7),0,MIN(AJ253,MAX(0,ROUNDUP(IF(Debts!$X$7=0,(BH252+L253)/(Debts!$M$7-$A253+1),BH252*(Debts!$X$7/12)/(1-(1+Debts!$X$7/12)^(-(Debts!$M$7-$A253+1)))),2)-X253)))</f>
        <v/>
      </c>
      <c r="CG253">
        <f>IF(OR(AK253&lt;=0,Debts!$AC$8=0,$A253&gt;Debts!$M$8),0,MIN(AK253,MAX(0,ROUNDUP(IF(Debts!$X$8=0,(BI252+M253)/(Debts!$M$8-$A253+1),BI252*(Debts!$X$8/12)/(1-(1+Debts!$X$8/12)^(-(Debts!$M$8-$A253+1)))),2)-Y253)))</f>
        <v/>
      </c>
      <c r="CH253">
        <f>IF(OR(AL253&lt;=0,Debts!$AC$9=0,$A253&gt;Debts!$M$9),0,MIN(AL253,MAX(0,ROUNDUP(IF(Debts!$X$9=0,(BJ252+N253)/(Debts!$M$9-$A253+1),BJ252*(Debts!$X$9/12)/(1-(1+Debts!$X$9/12)^(-(Debts!$M$9-$A253+1)))),2)-Z253)))</f>
        <v/>
      </c>
      <c r="CI253">
        <f>IF(OR(AM253&lt;=0,Debts!$AC$10=0,$A253&gt;Debts!$M$10),0,MIN(AM253,MAX(0,ROUNDUP(IF(Debts!$X$10=0,(BK252+O253)/(Debts!$M$10-$A253+1),BK252*(Debts!$X$10/12)/(1-(1+Debts!$X$10/12)^(-(Debts!$M$10-$A253+1)))),2)-AA253)))</f>
        <v/>
      </c>
      <c r="CJ253">
        <f>IF(OR(AN253&lt;=0,Debts!$AC$11=0,$A253&gt;Debts!$M$11),0,MIN(AN253,MAX(0,ROUNDUP(IF(Debts!$X$11=0,(BL252+P253)/(Debts!$M$11-$A253+1),BL252*(Debts!$X$11/12)/(1-(1+Debts!$X$11/12)^(-(Debts!$M$11-$A253+1)))),2)-AB253)))</f>
        <v/>
      </c>
      <c r="CK253">
        <f>IF(OR(AO253&lt;=0,Debts!$AC$12=0,$A253&gt;Debts!$M$12),0,MIN(AO253,MAX(0,ROUNDUP(IF(Debts!$X$12=0,(BM252+Q253)/(Debts!$M$12-$A253+1),BM252*(Debts!$X$12/12)/(1-(1+Debts!$X$12/12)^(-(Debts!$M$12-$A253+1)))),2)-AC253)))</f>
        <v/>
      </c>
      <c r="CL253">
        <f>IF(OR(AP253&lt;=0,Debts!$AC$13=0,$A253&gt;Debts!$M$13),0,MIN(AP253,MAX(0,ROUNDUP(IF(Debts!$X$13=0,(BN252+R253)/(Debts!$M$13-$A253+1),BN252*(Debts!$X$13/12)/(1-(1+Debts!$X$13/12)^(-(Debts!$M$13-$A253+1)))),2)-AD253)))</f>
        <v/>
      </c>
      <c r="CM253">
        <f>IF(OR(AQ253&lt;=0,Debts!$AC$14=0,$A253&gt;Debts!$M$14),0,MIN(AQ253,MAX(0,ROUNDUP(IF(Debts!$X$14=0,(BO252+S253)/(Debts!$M$14-$A253+1),BO252*(Debts!$X$14/12)/(1-(1+Debts!$X$14/12)^(-(Debts!$M$14-$A253+1)))),2)-AE253)))</f>
        <v/>
      </c>
      <c r="CN253">
        <f>IF(OR(AR253&lt;=0,Debts!$AC$15=0,$A253&gt;Debts!$M$15),0,MIN(AR253,MAX(0,ROUNDUP(IF(Debts!$X$15=0,(BP252+T253)/(Debts!$M$15-$A253+1),BP252*(Debts!$X$15/12)/(1-(1+Debts!$X$15/12)^(-(Debts!$M$15-$A253+1)))),2)-AF253)))</f>
        <v/>
      </c>
      <c r="CO253">
        <f>IF(OR(AS253&lt;=0,Debts!$AC$16=0,$A253&gt;Debts!$M$16),0,MIN(AS253,MAX(0,ROUNDUP(IF(Debts!$X$16=0,(BQ252+U253)/(Debts!$M$16-$A253+1),BQ252*(Debts!$X$16/12)/(1-(1+Debts!$X$16/12)^(-(Debts!$M$16-$A253+1)))),2)-AG253)))</f>
        <v/>
      </c>
      <c r="CP253">
        <f>IF(CD253&lt;=0,0,ROUND(MIN(CD253,MAX(0,$F253-SUMPRODUCT(($AT$3:$BE$3&lt;AT$3)*$CD253:$CO253))),2))</f>
        <v/>
      </c>
      <c r="CQ253">
        <f>IF(CE253&lt;=0,0,ROUND(MIN(CE253,MAX(0,$F253-SUMPRODUCT(($AT$3:$BE$3&lt;AU$3)*$CD253:$CO253))),2))</f>
        <v/>
      </c>
      <c r="CR253">
        <f>IF(CF253&lt;=0,0,ROUND(MIN(CF253,MAX(0,$F253-SUMPRODUCT(($AT$3:$BE$3&lt;AV$3)*$CD253:$CO253))),2))</f>
        <v/>
      </c>
      <c r="CS253">
        <f>IF(CG253&lt;=0,0,ROUND(MIN(CG253,MAX(0,$F253-SUMPRODUCT(($AT$3:$BE$3&lt;AW$3)*$CD253:$CO253))),2))</f>
        <v/>
      </c>
      <c r="CT253">
        <f>IF(CH253&lt;=0,0,ROUND(MIN(CH253,MAX(0,$F253-SUMPRODUCT(($AT$3:$BE$3&lt;AX$3)*$CD253:$CO253))),2))</f>
        <v/>
      </c>
      <c r="CU253">
        <f>IF(CI253&lt;=0,0,ROUND(MIN(CI253,MAX(0,$F253-SUMPRODUCT(($AT$3:$BE$3&lt;AY$3)*$CD253:$CO253))),2))</f>
        <v/>
      </c>
      <c r="CV253">
        <f>IF(CJ253&lt;=0,0,ROUND(MIN(CJ253,MAX(0,$F253-SUMPRODUCT(($AT$3:$BE$3&lt;AZ$3)*$CD253:$CO253))),2))</f>
        <v/>
      </c>
      <c r="CW253">
        <f>IF(CK253&lt;=0,0,ROUND(MIN(CK253,MAX(0,$F253-SUMPRODUCT(($AT$3:$BE$3&lt;BA$3)*$CD253:$CO253))),2))</f>
        <v/>
      </c>
      <c r="CX253">
        <f>IF(CL253&lt;=0,0,ROUND(MIN(CL253,MAX(0,$F253-SUMPRODUCT(($AT$3:$BE$3&lt;BB$3)*$CD253:$CO253))),2))</f>
        <v/>
      </c>
      <c r="CY253">
        <f>IF(CM253&lt;=0,0,ROUND(MIN(CM253,MAX(0,$F253-SUMPRODUCT(($AT$3:$BE$3&lt;BC$3)*$CD253:$CO253))),2))</f>
        <v/>
      </c>
      <c r="CZ253">
        <f>IF(CN253&lt;=0,0,ROUND(MIN(CN253,MAX(0,$F253-SUMPRODUCT(($AT$3:$BE$3&lt;BD$3)*$CD253:$CO253))),2))</f>
        <v/>
      </c>
      <c r="DA253">
        <f>IF(CO253&lt;=0,0,ROUND(MIN(CO253,MAX(0,$F253-SUMPRODUCT(($AT$3:$BE$3&lt;BE$3)*$CD253:$CO253))),2))</f>
        <v/>
      </c>
      <c r="DB253">
        <f>ROUND(AH253-CP253,2)</f>
        <v/>
      </c>
      <c r="DC253">
        <f>ROUND(AI253-CQ253,2)</f>
        <v/>
      </c>
      <c r="DD253">
        <f>ROUND(AJ253-CR253,2)</f>
        <v/>
      </c>
      <c r="DE253">
        <f>ROUND(AK253-CS253,2)</f>
        <v/>
      </c>
      <c r="DF253">
        <f>ROUND(AL253-CT253,2)</f>
        <v/>
      </c>
      <c r="DG253">
        <f>ROUND(AM253-CU253,2)</f>
        <v/>
      </c>
      <c r="DH253">
        <f>ROUND(AN253-CV253,2)</f>
        <v/>
      </c>
      <c r="DI253">
        <f>ROUND(AO253-CW253,2)</f>
        <v/>
      </c>
      <c r="DJ253">
        <f>ROUND(AP253-CX253,2)</f>
        <v/>
      </c>
      <c r="DK253">
        <f>ROUND(AQ253-CY253,2)</f>
        <v/>
      </c>
      <c r="DL253">
        <f>ROUND(AR253-CZ253,2)</f>
        <v/>
      </c>
      <c r="DM253">
        <f>ROUND(AS253-DA253,2)</f>
        <v/>
      </c>
      <c r="DN253">
        <f>MAX(0,ROUND($F253-SUM(CP253:DA253),2))</f>
        <v/>
      </c>
    </row>
    <row r="254">
      <c r="A254" t="n">
        <v>249</v>
      </c>
      <c r="B254" s="29">
        <f>Months!B254</f>
        <v/>
      </c>
      <c r="C254">
        <f>Months!C254</f>
        <v/>
      </c>
      <c r="D254">
        <f>Months!D254</f>
        <v/>
      </c>
      <c r="E254">
        <f>SUM(V254:AG254)</f>
        <v/>
      </c>
      <c r="F254">
        <f>MAX(0,ROUND(C254+D254-E254,2))</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f>IF(AH254&lt;=0,0,ROUND(CP254+MIN(DB254,MAX(0,$DN254-SUMPRODUCT((($BR254:$CC254&gt;BR254)+($BR254:$CC254=BR254)*($AT$2:$BE$2&lt;AT$2))*$DB254:$DM254))),2))</f>
        <v/>
      </c>
      <c r="AU254">
        <f>IF(AI254&lt;=0,0,ROUND(CQ254+MIN(DC254,MAX(0,$DN254-SUMPRODUCT((($BR254:$CC254&gt;BS254)+($BR254:$CC254=BS254)*($AT$2:$BE$2&lt;AU$2))*$DB254:$DM254))),2))</f>
        <v/>
      </c>
      <c r="AV254">
        <f>IF(AJ254&lt;=0,0,ROUND(CR254+MIN(DD254,MAX(0,$DN254-SUMPRODUCT((($BR254:$CC254&gt;BT254)+($BR254:$CC254=BT254)*($AT$2:$BE$2&lt;AV$2))*$DB254:$DM254))),2))</f>
        <v/>
      </c>
      <c r="AW254">
        <f>IF(AK254&lt;=0,0,ROUND(CS254+MIN(DE254,MAX(0,$DN254-SUMPRODUCT((($BR254:$CC254&gt;BU254)+($BR254:$CC254=BU254)*($AT$2:$BE$2&lt;AW$2))*$DB254:$DM254))),2))</f>
        <v/>
      </c>
      <c r="AX254">
        <f>IF(AL254&lt;=0,0,ROUND(CT254+MIN(DF254,MAX(0,$DN254-SUMPRODUCT((($BR254:$CC254&gt;BV254)+($BR254:$CC254=BV254)*($AT$2:$BE$2&lt;AX$2))*$DB254:$DM254))),2))</f>
        <v/>
      </c>
      <c r="AY254">
        <f>IF(AM254&lt;=0,0,ROUND(CU254+MIN(DG254,MAX(0,$DN254-SUMPRODUCT((($BR254:$CC254&gt;BW254)+($BR254:$CC254=BW254)*($AT$2:$BE$2&lt;AY$2))*$DB254:$DM254))),2))</f>
        <v/>
      </c>
      <c r="AZ254">
        <f>IF(AN254&lt;=0,0,ROUND(CV254+MIN(DH254,MAX(0,$DN254-SUMPRODUCT((($BR254:$CC254&gt;BX254)+($BR254:$CC254=BX254)*($AT$2:$BE$2&lt;AZ$2))*$DB254:$DM254))),2))</f>
        <v/>
      </c>
      <c r="BA254">
        <f>IF(AO254&lt;=0,0,ROUND(CW254+MIN(DI254,MAX(0,$DN254-SUMPRODUCT((($BR254:$CC254&gt;BY254)+($BR254:$CC254=BY254)*($AT$2:$BE$2&lt;BA$2))*$DB254:$DM254))),2))</f>
        <v/>
      </c>
      <c r="BB254">
        <f>IF(AP254&lt;=0,0,ROUND(CX254+MIN(DJ254,MAX(0,$DN254-SUMPRODUCT((($BR254:$CC254&gt;BZ254)+($BR254:$CC254=BZ254)*($AT$2:$BE$2&lt;BB$2))*$DB254:$DM254))),2))</f>
        <v/>
      </c>
      <c r="BC254">
        <f>IF(AQ254&lt;=0,0,ROUND(CY254+MIN(DK254,MAX(0,$DN254-SUMPRODUCT((($BR254:$CC254&gt;CA254)+($BR254:$CC254=CA254)*($AT$2:$BE$2&lt;BC$2))*$DB254:$DM254))),2))</f>
        <v/>
      </c>
      <c r="BD254">
        <f>IF(AR254&lt;=0,0,ROUND(CZ254+MIN(DL254,MAX(0,$DN254-SUMPRODUCT((($BR254:$CC254&gt;CB254)+($BR254:$CC254=CB254)*($AT$2:$BE$2&lt;BD$2))*$DB254:$DM254))),2))</f>
        <v/>
      </c>
      <c r="BE254">
        <f>IF(AS254&lt;=0,0,ROUND(DA254+MIN(DM254,MAX(0,$DN254-SUMPRODUCT((($BR254:$CC254&gt;CC254)+($BR254:$CC254=CC254)*($AT$2:$BE$2&lt;BE$2))*$DB254:$DM254))),2))</f>
        <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c r="BR254">
        <f>ROUND(IF($A254&lt;=Debts!$M$5,Debts!$X$5,Debts!$Y$5)*100000,0)*1000000+ROUND(Debts!$Y$5*100000,0)</f>
        <v/>
      </c>
      <c r="BS254">
        <f>ROUND(IF($A254&lt;=Debts!$M$6,Debts!$X$6,Debts!$Y$6)*100000,0)*1000000+ROUND(Debts!$Y$6*100000,0)</f>
        <v/>
      </c>
      <c r="BT254">
        <f>ROUND(IF($A254&lt;=Debts!$M$7,Debts!$X$7,Debts!$Y$7)*100000,0)*1000000+ROUND(Debts!$Y$7*100000,0)</f>
        <v/>
      </c>
      <c r="BU254">
        <f>ROUND(IF($A254&lt;=Debts!$M$8,Debts!$X$8,Debts!$Y$8)*100000,0)*1000000+ROUND(Debts!$Y$8*100000,0)</f>
        <v/>
      </c>
      <c r="BV254">
        <f>ROUND(IF($A254&lt;=Debts!$M$9,Debts!$X$9,Debts!$Y$9)*100000,0)*1000000+ROUND(Debts!$Y$9*100000,0)</f>
        <v/>
      </c>
      <c r="BW254">
        <f>ROUND(IF($A254&lt;=Debts!$M$10,Debts!$X$10,Debts!$Y$10)*100000,0)*1000000+ROUND(Debts!$Y$10*100000,0)</f>
        <v/>
      </c>
      <c r="BX254">
        <f>ROUND(IF($A254&lt;=Debts!$M$11,Debts!$X$11,Debts!$Y$11)*100000,0)*1000000+ROUND(Debts!$Y$11*100000,0)</f>
        <v/>
      </c>
      <c r="BY254">
        <f>ROUND(IF($A254&lt;=Debts!$M$12,Debts!$X$12,Debts!$Y$12)*100000,0)*1000000+ROUND(Debts!$Y$12*100000,0)</f>
        <v/>
      </c>
      <c r="BZ254">
        <f>ROUND(IF($A254&lt;=Debts!$M$13,Debts!$X$13,Debts!$Y$13)*100000,0)*1000000+ROUND(Debts!$Y$13*100000,0)</f>
        <v/>
      </c>
      <c r="CA254">
        <f>ROUND(IF($A254&lt;=Debts!$M$14,Debts!$X$14,Debts!$Y$14)*100000,0)*1000000+ROUND(Debts!$Y$14*100000,0)</f>
        <v/>
      </c>
      <c r="CB254">
        <f>ROUND(IF($A254&lt;=Debts!$M$15,Debts!$X$15,Debts!$Y$15)*100000,0)*1000000+ROUND(Debts!$Y$15*100000,0)</f>
        <v/>
      </c>
      <c r="CC254">
        <f>ROUND(IF($A254&lt;=Debts!$M$16,Debts!$X$16,Debts!$Y$16)*100000,0)*1000000+ROUND(Debts!$Y$16*100000,0)</f>
        <v/>
      </c>
      <c r="CD254">
        <f>IF(OR(AH254&lt;=0,Debts!$AC$5=0,$A254&gt;Debts!$M$5),0,MIN(AH254,MAX(0,ROUNDUP(IF(Debts!$X$5=0,(BF253+J254)/(Debts!$M$5-$A254+1),BF253*(Debts!$X$5/12)/(1-(1+Debts!$X$5/12)^(-(Debts!$M$5-$A254+1)))),2)-V254)))</f>
        <v/>
      </c>
      <c r="CE254">
        <f>IF(OR(AI254&lt;=0,Debts!$AC$6=0,$A254&gt;Debts!$M$6),0,MIN(AI254,MAX(0,ROUNDUP(IF(Debts!$X$6=0,(BG253+K254)/(Debts!$M$6-$A254+1),BG253*(Debts!$X$6/12)/(1-(1+Debts!$X$6/12)^(-(Debts!$M$6-$A254+1)))),2)-W254)))</f>
        <v/>
      </c>
      <c r="CF254">
        <f>IF(OR(AJ254&lt;=0,Debts!$AC$7=0,$A254&gt;Debts!$M$7),0,MIN(AJ254,MAX(0,ROUNDUP(IF(Debts!$X$7=0,(BH253+L254)/(Debts!$M$7-$A254+1),BH253*(Debts!$X$7/12)/(1-(1+Debts!$X$7/12)^(-(Debts!$M$7-$A254+1)))),2)-X254)))</f>
        <v/>
      </c>
      <c r="CG254">
        <f>IF(OR(AK254&lt;=0,Debts!$AC$8=0,$A254&gt;Debts!$M$8),0,MIN(AK254,MAX(0,ROUNDUP(IF(Debts!$X$8=0,(BI253+M254)/(Debts!$M$8-$A254+1),BI253*(Debts!$X$8/12)/(1-(1+Debts!$X$8/12)^(-(Debts!$M$8-$A254+1)))),2)-Y254)))</f>
        <v/>
      </c>
      <c r="CH254">
        <f>IF(OR(AL254&lt;=0,Debts!$AC$9=0,$A254&gt;Debts!$M$9),0,MIN(AL254,MAX(0,ROUNDUP(IF(Debts!$X$9=0,(BJ253+N254)/(Debts!$M$9-$A254+1),BJ253*(Debts!$X$9/12)/(1-(1+Debts!$X$9/12)^(-(Debts!$M$9-$A254+1)))),2)-Z254)))</f>
        <v/>
      </c>
      <c r="CI254">
        <f>IF(OR(AM254&lt;=0,Debts!$AC$10=0,$A254&gt;Debts!$M$10),0,MIN(AM254,MAX(0,ROUNDUP(IF(Debts!$X$10=0,(BK253+O254)/(Debts!$M$10-$A254+1),BK253*(Debts!$X$10/12)/(1-(1+Debts!$X$10/12)^(-(Debts!$M$10-$A254+1)))),2)-AA254)))</f>
        <v/>
      </c>
      <c r="CJ254">
        <f>IF(OR(AN254&lt;=0,Debts!$AC$11=0,$A254&gt;Debts!$M$11),0,MIN(AN254,MAX(0,ROUNDUP(IF(Debts!$X$11=0,(BL253+P254)/(Debts!$M$11-$A254+1),BL253*(Debts!$X$11/12)/(1-(1+Debts!$X$11/12)^(-(Debts!$M$11-$A254+1)))),2)-AB254)))</f>
        <v/>
      </c>
      <c r="CK254">
        <f>IF(OR(AO254&lt;=0,Debts!$AC$12=0,$A254&gt;Debts!$M$12),0,MIN(AO254,MAX(0,ROUNDUP(IF(Debts!$X$12=0,(BM253+Q254)/(Debts!$M$12-$A254+1),BM253*(Debts!$X$12/12)/(1-(1+Debts!$X$12/12)^(-(Debts!$M$12-$A254+1)))),2)-AC254)))</f>
        <v/>
      </c>
      <c r="CL254">
        <f>IF(OR(AP254&lt;=0,Debts!$AC$13=0,$A254&gt;Debts!$M$13),0,MIN(AP254,MAX(0,ROUNDUP(IF(Debts!$X$13=0,(BN253+R254)/(Debts!$M$13-$A254+1),BN253*(Debts!$X$13/12)/(1-(1+Debts!$X$13/12)^(-(Debts!$M$13-$A254+1)))),2)-AD254)))</f>
        <v/>
      </c>
      <c r="CM254">
        <f>IF(OR(AQ254&lt;=0,Debts!$AC$14=0,$A254&gt;Debts!$M$14),0,MIN(AQ254,MAX(0,ROUNDUP(IF(Debts!$X$14=0,(BO253+S254)/(Debts!$M$14-$A254+1),BO253*(Debts!$X$14/12)/(1-(1+Debts!$X$14/12)^(-(Debts!$M$14-$A254+1)))),2)-AE254)))</f>
        <v/>
      </c>
      <c r="CN254">
        <f>IF(OR(AR254&lt;=0,Debts!$AC$15=0,$A254&gt;Debts!$M$15),0,MIN(AR254,MAX(0,ROUNDUP(IF(Debts!$X$15=0,(BP253+T254)/(Debts!$M$15-$A254+1),BP253*(Debts!$X$15/12)/(1-(1+Debts!$X$15/12)^(-(Debts!$M$15-$A254+1)))),2)-AF254)))</f>
        <v/>
      </c>
      <c r="CO254">
        <f>IF(OR(AS254&lt;=0,Debts!$AC$16=0,$A254&gt;Debts!$M$16),0,MIN(AS254,MAX(0,ROUNDUP(IF(Debts!$X$16=0,(BQ253+U254)/(Debts!$M$16-$A254+1),BQ253*(Debts!$X$16/12)/(1-(1+Debts!$X$16/12)^(-(Debts!$M$16-$A254+1)))),2)-AG254)))</f>
        <v/>
      </c>
      <c r="CP254">
        <f>IF(CD254&lt;=0,0,ROUND(MIN(CD254,MAX(0,$F254-SUMPRODUCT(($AT$3:$BE$3&lt;AT$3)*$CD254:$CO254))),2))</f>
        <v/>
      </c>
      <c r="CQ254">
        <f>IF(CE254&lt;=0,0,ROUND(MIN(CE254,MAX(0,$F254-SUMPRODUCT(($AT$3:$BE$3&lt;AU$3)*$CD254:$CO254))),2))</f>
        <v/>
      </c>
      <c r="CR254">
        <f>IF(CF254&lt;=0,0,ROUND(MIN(CF254,MAX(0,$F254-SUMPRODUCT(($AT$3:$BE$3&lt;AV$3)*$CD254:$CO254))),2))</f>
        <v/>
      </c>
      <c r="CS254">
        <f>IF(CG254&lt;=0,0,ROUND(MIN(CG254,MAX(0,$F254-SUMPRODUCT(($AT$3:$BE$3&lt;AW$3)*$CD254:$CO254))),2))</f>
        <v/>
      </c>
      <c r="CT254">
        <f>IF(CH254&lt;=0,0,ROUND(MIN(CH254,MAX(0,$F254-SUMPRODUCT(($AT$3:$BE$3&lt;AX$3)*$CD254:$CO254))),2))</f>
        <v/>
      </c>
      <c r="CU254">
        <f>IF(CI254&lt;=0,0,ROUND(MIN(CI254,MAX(0,$F254-SUMPRODUCT(($AT$3:$BE$3&lt;AY$3)*$CD254:$CO254))),2))</f>
        <v/>
      </c>
      <c r="CV254">
        <f>IF(CJ254&lt;=0,0,ROUND(MIN(CJ254,MAX(0,$F254-SUMPRODUCT(($AT$3:$BE$3&lt;AZ$3)*$CD254:$CO254))),2))</f>
        <v/>
      </c>
      <c r="CW254">
        <f>IF(CK254&lt;=0,0,ROUND(MIN(CK254,MAX(0,$F254-SUMPRODUCT(($AT$3:$BE$3&lt;BA$3)*$CD254:$CO254))),2))</f>
        <v/>
      </c>
      <c r="CX254">
        <f>IF(CL254&lt;=0,0,ROUND(MIN(CL254,MAX(0,$F254-SUMPRODUCT(($AT$3:$BE$3&lt;BB$3)*$CD254:$CO254))),2))</f>
        <v/>
      </c>
      <c r="CY254">
        <f>IF(CM254&lt;=0,0,ROUND(MIN(CM254,MAX(0,$F254-SUMPRODUCT(($AT$3:$BE$3&lt;BC$3)*$CD254:$CO254))),2))</f>
        <v/>
      </c>
      <c r="CZ254">
        <f>IF(CN254&lt;=0,0,ROUND(MIN(CN254,MAX(0,$F254-SUMPRODUCT(($AT$3:$BE$3&lt;BD$3)*$CD254:$CO254))),2))</f>
        <v/>
      </c>
      <c r="DA254">
        <f>IF(CO254&lt;=0,0,ROUND(MIN(CO254,MAX(0,$F254-SUMPRODUCT(($AT$3:$BE$3&lt;BE$3)*$CD254:$CO254))),2))</f>
        <v/>
      </c>
      <c r="DB254">
        <f>ROUND(AH254-CP254,2)</f>
        <v/>
      </c>
      <c r="DC254">
        <f>ROUND(AI254-CQ254,2)</f>
        <v/>
      </c>
      <c r="DD254">
        <f>ROUND(AJ254-CR254,2)</f>
        <v/>
      </c>
      <c r="DE254">
        <f>ROUND(AK254-CS254,2)</f>
        <v/>
      </c>
      <c r="DF254">
        <f>ROUND(AL254-CT254,2)</f>
        <v/>
      </c>
      <c r="DG254">
        <f>ROUND(AM254-CU254,2)</f>
        <v/>
      </c>
      <c r="DH254">
        <f>ROUND(AN254-CV254,2)</f>
        <v/>
      </c>
      <c r="DI254">
        <f>ROUND(AO254-CW254,2)</f>
        <v/>
      </c>
      <c r="DJ254">
        <f>ROUND(AP254-CX254,2)</f>
        <v/>
      </c>
      <c r="DK254">
        <f>ROUND(AQ254-CY254,2)</f>
        <v/>
      </c>
      <c r="DL254">
        <f>ROUND(AR254-CZ254,2)</f>
        <v/>
      </c>
      <c r="DM254">
        <f>ROUND(AS254-DA254,2)</f>
        <v/>
      </c>
      <c r="DN254">
        <f>MAX(0,ROUND($F254-SUM(CP254:DA254),2))</f>
        <v/>
      </c>
    </row>
    <row r="255">
      <c r="A255" t="n">
        <v>250</v>
      </c>
      <c r="B255" s="29">
        <f>Months!B255</f>
        <v/>
      </c>
      <c r="C255">
        <f>Months!C255</f>
        <v/>
      </c>
      <c r="D255">
        <f>Months!D255</f>
        <v/>
      </c>
      <c r="E255">
        <f>SUM(V255:AG255)</f>
        <v/>
      </c>
      <c r="F255">
        <f>MAX(0,ROUND(C255+D255-E255,2))</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f>IF(AH255&lt;=0,0,ROUND(CP255+MIN(DB255,MAX(0,$DN255-SUMPRODUCT((($BR255:$CC255&gt;BR255)+($BR255:$CC255=BR255)*($AT$2:$BE$2&lt;AT$2))*$DB255:$DM255))),2))</f>
        <v/>
      </c>
      <c r="AU255">
        <f>IF(AI255&lt;=0,0,ROUND(CQ255+MIN(DC255,MAX(0,$DN255-SUMPRODUCT((($BR255:$CC255&gt;BS255)+($BR255:$CC255=BS255)*($AT$2:$BE$2&lt;AU$2))*$DB255:$DM255))),2))</f>
        <v/>
      </c>
      <c r="AV255">
        <f>IF(AJ255&lt;=0,0,ROUND(CR255+MIN(DD255,MAX(0,$DN255-SUMPRODUCT((($BR255:$CC255&gt;BT255)+($BR255:$CC255=BT255)*($AT$2:$BE$2&lt;AV$2))*$DB255:$DM255))),2))</f>
        <v/>
      </c>
      <c r="AW255">
        <f>IF(AK255&lt;=0,0,ROUND(CS255+MIN(DE255,MAX(0,$DN255-SUMPRODUCT((($BR255:$CC255&gt;BU255)+($BR255:$CC255=BU255)*($AT$2:$BE$2&lt;AW$2))*$DB255:$DM255))),2))</f>
        <v/>
      </c>
      <c r="AX255">
        <f>IF(AL255&lt;=0,0,ROUND(CT255+MIN(DF255,MAX(0,$DN255-SUMPRODUCT((($BR255:$CC255&gt;BV255)+($BR255:$CC255=BV255)*($AT$2:$BE$2&lt;AX$2))*$DB255:$DM255))),2))</f>
        <v/>
      </c>
      <c r="AY255">
        <f>IF(AM255&lt;=0,0,ROUND(CU255+MIN(DG255,MAX(0,$DN255-SUMPRODUCT((($BR255:$CC255&gt;BW255)+($BR255:$CC255=BW255)*($AT$2:$BE$2&lt;AY$2))*$DB255:$DM255))),2))</f>
        <v/>
      </c>
      <c r="AZ255">
        <f>IF(AN255&lt;=0,0,ROUND(CV255+MIN(DH255,MAX(0,$DN255-SUMPRODUCT((($BR255:$CC255&gt;BX255)+($BR255:$CC255=BX255)*($AT$2:$BE$2&lt;AZ$2))*$DB255:$DM255))),2))</f>
        <v/>
      </c>
      <c r="BA255">
        <f>IF(AO255&lt;=0,0,ROUND(CW255+MIN(DI255,MAX(0,$DN255-SUMPRODUCT((($BR255:$CC255&gt;BY255)+($BR255:$CC255=BY255)*($AT$2:$BE$2&lt;BA$2))*$DB255:$DM255))),2))</f>
        <v/>
      </c>
      <c r="BB255">
        <f>IF(AP255&lt;=0,0,ROUND(CX255+MIN(DJ255,MAX(0,$DN255-SUMPRODUCT((($BR255:$CC255&gt;BZ255)+($BR255:$CC255=BZ255)*($AT$2:$BE$2&lt;BB$2))*$DB255:$DM255))),2))</f>
        <v/>
      </c>
      <c r="BC255">
        <f>IF(AQ255&lt;=0,0,ROUND(CY255+MIN(DK255,MAX(0,$DN255-SUMPRODUCT((($BR255:$CC255&gt;CA255)+($BR255:$CC255=CA255)*($AT$2:$BE$2&lt;BC$2))*$DB255:$DM255))),2))</f>
        <v/>
      </c>
      <c r="BD255">
        <f>IF(AR255&lt;=0,0,ROUND(CZ255+MIN(DL255,MAX(0,$DN255-SUMPRODUCT((($BR255:$CC255&gt;CB255)+($BR255:$CC255=CB255)*($AT$2:$BE$2&lt;BD$2))*$DB255:$DM255))),2))</f>
        <v/>
      </c>
      <c r="BE255">
        <f>IF(AS255&lt;=0,0,ROUND(DA255+MIN(DM255,MAX(0,$DN255-SUMPRODUCT((($BR255:$CC255&gt;CC255)+($BR255:$CC255=CC255)*($AT$2:$BE$2&lt;BE$2))*$DB255:$DM255))),2))</f>
        <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c r="BR255">
        <f>ROUND(IF($A255&lt;=Debts!$M$5,Debts!$X$5,Debts!$Y$5)*100000,0)*1000000+ROUND(Debts!$Y$5*100000,0)</f>
        <v/>
      </c>
      <c r="BS255">
        <f>ROUND(IF($A255&lt;=Debts!$M$6,Debts!$X$6,Debts!$Y$6)*100000,0)*1000000+ROUND(Debts!$Y$6*100000,0)</f>
        <v/>
      </c>
      <c r="BT255">
        <f>ROUND(IF($A255&lt;=Debts!$M$7,Debts!$X$7,Debts!$Y$7)*100000,0)*1000000+ROUND(Debts!$Y$7*100000,0)</f>
        <v/>
      </c>
      <c r="BU255">
        <f>ROUND(IF($A255&lt;=Debts!$M$8,Debts!$X$8,Debts!$Y$8)*100000,0)*1000000+ROUND(Debts!$Y$8*100000,0)</f>
        <v/>
      </c>
      <c r="BV255">
        <f>ROUND(IF($A255&lt;=Debts!$M$9,Debts!$X$9,Debts!$Y$9)*100000,0)*1000000+ROUND(Debts!$Y$9*100000,0)</f>
        <v/>
      </c>
      <c r="BW255">
        <f>ROUND(IF($A255&lt;=Debts!$M$10,Debts!$X$10,Debts!$Y$10)*100000,0)*1000000+ROUND(Debts!$Y$10*100000,0)</f>
        <v/>
      </c>
      <c r="BX255">
        <f>ROUND(IF($A255&lt;=Debts!$M$11,Debts!$X$11,Debts!$Y$11)*100000,0)*1000000+ROUND(Debts!$Y$11*100000,0)</f>
        <v/>
      </c>
      <c r="BY255">
        <f>ROUND(IF($A255&lt;=Debts!$M$12,Debts!$X$12,Debts!$Y$12)*100000,0)*1000000+ROUND(Debts!$Y$12*100000,0)</f>
        <v/>
      </c>
      <c r="BZ255">
        <f>ROUND(IF($A255&lt;=Debts!$M$13,Debts!$X$13,Debts!$Y$13)*100000,0)*1000000+ROUND(Debts!$Y$13*100000,0)</f>
        <v/>
      </c>
      <c r="CA255">
        <f>ROUND(IF($A255&lt;=Debts!$M$14,Debts!$X$14,Debts!$Y$14)*100000,0)*1000000+ROUND(Debts!$Y$14*100000,0)</f>
        <v/>
      </c>
      <c r="CB255">
        <f>ROUND(IF($A255&lt;=Debts!$M$15,Debts!$X$15,Debts!$Y$15)*100000,0)*1000000+ROUND(Debts!$Y$15*100000,0)</f>
        <v/>
      </c>
      <c r="CC255">
        <f>ROUND(IF($A255&lt;=Debts!$M$16,Debts!$X$16,Debts!$Y$16)*100000,0)*1000000+ROUND(Debts!$Y$16*100000,0)</f>
        <v/>
      </c>
      <c r="CD255">
        <f>IF(OR(AH255&lt;=0,Debts!$AC$5=0,$A255&gt;Debts!$M$5),0,MIN(AH255,MAX(0,ROUNDUP(IF(Debts!$X$5=0,(BF254+J255)/(Debts!$M$5-$A255+1),BF254*(Debts!$X$5/12)/(1-(1+Debts!$X$5/12)^(-(Debts!$M$5-$A255+1)))),2)-V255)))</f>
        <v/>
      </c>
      <c r="CE255">
        <f>IF(OR(AI255&lt;=0,Debts!$AC$6=0,$A255&gt;Debts!$M$6),0,MIN(AI255,MAX(0,ROUNDUP(IF(Debts!$X$6=0,(BG254+K255)/(Debts!$M$6-$A255+1),BG254*(Debts!$X$6/12)/(1-(1+Debts!$X$6/12)^(-(Debts!$M$6-$A255+1)))),2)-W255)))</f>
        <v/>
      </c>
      <c r="CF255">
        <f>IF(OR(AJ255&lt;=0,Debts!$AC$7=0,$A255&gt;Debts!$M$7),0,MIN(AJ255,MAX(0,ROUNDUP(IF(Debts!$X$7=0,(BH254+L255)/(Debts!$M$7-$A255+1),BH254*(Debts!$X$7/12)/(1-(1+Debts!$X$7/12)^(-(Debts!$M$7-$A255+1)))),2)-X255)))</f>
        <v/>
      </c>
      <c r="CG255">
        <f>IF(OR(AK255&lt;=0,Debts!$AC$8=0,$A255&gt;Debts!$M$8),0,MIN(AK255,MAX(0,ROUNDUP(IF(Debts!$X$8=0,(BI254+M255)/(Debts!$M$8-$A255+1),BI254*(Debts!$X$8/12)/(1-(1+Debts!$X$8/12)^(-(Debts!$M$8-$A255+1)))),2)-Y255)))</f>
        <v/>
      </c>
      <c r="CH255">
        <f>IF(OR(AL255&lt;=0,Debts!$AC$9=0,$A255&gt;Debts!$M$9),0,MIN(AL255,MAX(0,ROUNDUP(IF(Debts!$X$9=0,(BJ254+N255)/(Debts!$M$9-$A255+1),BJ254*(Debts!$X$9/12)/(1-(1+Debts!$X$9/12)^(-(Debts!$M$9-$A255+1)))),2)-Z255)))</f>
        <v/>
      </c>
      <c r="CI255">
        <f>IF(OR(AM255&lt;=0,Debts!$AC$10=0,$A255&gt;Debts!$M$10),0,MIN(AM255,MAX(0,ROUNDUP(IF(Debts!$X$10=0,(BK254+O255)/(Debts!$M$10-$A255+1),BK254*(Debts!$X$10/12)/(1-(1+Debts!$X$10/12)^(-(Debts!$M$10-$A255+1)))),2)-AA255)))</f>
        <v/>
      </c>
      <c r="CJ255">
        <f>IF(OR(AN255&lt;=0,Debts!$AC$11=0,$A255&gt;Debts!$M$11),0,MIN(AN255,MAX(0,ROUNDUP(IF(Debts!$X$11=0,(BL254+P255)/(Debts!$M$11-$A255+1),BL254*(Debts!$X$11/12)/(1-(1+Debts!$X$11/12)^(-(Debts!$M$11-$A255+1)))),2)-AB255)))</f>
        <v/>
      </c>
      <c r="CK255">
        <f>IF(OR(AO255&lt;=0,Debts!$AC$12=0,$A255&gt;Debts!$M$12),0,MIN(AO255,MAX(0,ROUNDUP(IF(Debts!$X$12=0,(BM254+Q255)/(Debts!$M$12-$A255+1),BM254*(Debts!$X$12/12)/(1-(1+Debts!$X$12/12)^(-(Debts!$M$12-$A255+1)))),2)-AC255)))</f>
        <v/>
      </c>
      <c r="CL255">
        <f>IF(OR(AP255&lt;=0,Debts!$AC$13=0,$A255&gt;Debts!$M$13),0,MIN(AP255,MAX(0,ROUNDUP(IF(Debts!$X$13=0,(BN254+R255)/(Debts!$M$13-$A255+1),BN254*(Debts!$X$13/12)/(1-(1+Debts!$X$13/12)^(-(Debts!$M$13-$A255+1)))),2)-AD255)))</f>
        <v/>
      </c>
      <c r="CM255">
        <f>IF(OR(AQ255&lt;=0,Debts!$AC$14=0,$A255&gt;Debts!$M$14),0,MIN(AQ255,MAX(0,ROUNDUP(IF(Debts!$X$14=0,(BO254+S255)/(Debts!$M$14-$A255+1),BO254*(Debts!$X$14/12)/(1-(1+Debts!$X$14/12)^(-(Debts!$M$14-$A255+1)))),2)-AE255)))</f>
        <v/>
      </c>
      <c r="CN255">
        <f>IF(OR(AR255&lt;=0,Debts!$AC$15=0,$A255&gt;Debts!$M$15),0,MIN(AR255,MAX(0,ROUNDUP(IF(Debts!$X$15=0,(BP254+T255)/(Debts!$M$15-$A255+1),BP254*(Debts!$X$15/12)/(1-(1+Debts!$X$15/12)^(-(Debts!$M$15-$A255+1)))),2)-AF255)))</f>
        <v/>
      </c>
      <c r="CO255">
        <f>IF(OR(AS255&lt;=0,Debts!$AC$16=0,$A255&gt;Debts!$M$16),0,MIN(AS255,MAX(0,ROUNDUP(IF(Debts!$X$16=0,(BQ254+U255)/(Debts!$M$16-$A255+1),BQ254*(Debts!$X$16/12)/(1-(1+Debts!$X$16/12)^(-(Debts!$M$16-$A255+1)))),2)-AG255)))</f>
        <v/>
      </c>
      <c r="CP255">
        <f>IF(CD255&lt;=0,0,ROUND(MIN(CD255,MAX(0,$F255-SUMPRODUCT(($AT$3:$BE$3&lt;AT$3)*$CD255:$CO255))),2))</f>
        <v/>
      </c>
      <c r="CQ255">
        <f>IF(CE255&lt;=0,0,ROUND(MIN(CE255,MAX(0,$F255-SUMPRODUCT(($AT$3:$BE$3&lt;AU$3)*$CD255:$CO255))),2))</f>
        <v/>
      </c>
      <c r="CR255">
        <f>IF(CF255&lt;=0,0,ROUND(MIN(CF255,MAX(0,$F255-SUMPRODUCT(($AT$3:$BE$3&lt;AV$3)*$CD255:$CO255))),2))</f>
        <v/>
      </c>
      <c r="CS255">
        <f>IF(CG255&lt;=0,0,ROUND(MIN(CG255,MAX(0,$F255-SUMPRODUCT(($AT$3:$BE$3&lt;AW$3)*$CD255:$CO255))),2))</f>
        <v/>
      </c>
      <c r="CT255">
        <f>IF(CH255&lt;=0,0,ROUND(MIN(CH255,MAX(0,$F255-SUMPRODUCT(($AT$3:$BE$3&lt;AX$3)*$CD255:$CO255))),2))</f>
        <v/>
      </c>
      <c r="CU255">
        <f>IF(CI255&lt;=0,0,ROUND(MIN(CI255,MAX(0,$F255-SUMPRODUCT(($AT$3:$BE$3&lt;AY$3)*$CD255:$CO255))),2))</f>
        <v/>
      </c>
      <c r="CV255">
        <f>IF(CJ255&lt;=0,0,ROUND(MIN(CJ255,MAX(0,$F255-SUMPRODUCT(($AT$3:$BE$3&lt;AZ$3)*$CD255:$CO255))),2))</f>
        <v/>
      </c>
      <c r="CW255">
        <f>IF(CK255&lt;=0,0,ROUND(MIN(CK255,MAX(0,$F255-SUMPRODUCT(($AT$3:$BE$3&lt;BA$3)*$CD255:$CO255))),2))</f>
        <v/>
      </c>
      <c r="CX255">
        <f>IF(CL255&lt;=0,0,ROUND(MIN(CL255,MAX(0,$F255-SUMPRODUCT(($AT$3:$BE$3&lt;BB$3)*$CD255:$CO255))),2))</f>
        <v/>
      </c>
      <c r="CY255">
        <f>IF(CM255&lt;=0,0,ROUND(MIN(CM255,MAX(0,$F255-SUMPRODUCT(($AT$3:$BE$3&lt;BC$3)*$CD255:$CO255))),2))</f>
        <v/>
      </c>
      <c r="CZ255">
        <f>IF(CN255&lt;=0,0,ROUND(MIN(CN255,MAX(0,$F255-SUMPRODUCT(($AT$3:$BE$3&lt;BD$3)*$CD255:$CO255))),2))</f>
        <v/>
      </c>
      <c r="DA255">
        <f>IF(CO255&lt;=0,0,ROUND(MIN(CO255,MAX(0,$F255-SUMPRODUCT(($AT$3:$BE$3&lt;BE$3)*$CD255:$CO255))),2))</f>
        <v/>
      </c>
      <c r="DB255">
        <f>ROUND(AH255-CP255,2)</f>
        <v/>
      </c>
      <c r="DC255">
        <f>ROUND(AI255-CQ255,2)</f>
        <v/>
      </c>
      <c r="DD255">
        <f>ROUND(AJ255-CR255,2)</f>
        <v/>
      </c>
      <c r="DE255">
        <f>ROUND(AK255-CS255,2)</f>
        <v/>
      </c>
      <c r="DF255">
        <f>ROUND(AL255-CT255,2)</f>
        <v/>
      </c>
      <c r="DG255">
        <f>ROUND(AM255-CU255,2)</f>
        <v/>
      </c>
      <c r="DH255">
        <f>ROUND(AN255-CV255,2)</f>
        <v/>
      </c>
      <c r="DI255">
        <f>ROUND(AO255-CW255,2)</f>
        <v/>
      </c>
      <c r="DJ255">
        <f>ROUND(AP255-CX255,2)</f>
        <v/>
      </c>
      <c r="DK255">
        <f>ROUND(AQ255-CY255,2)</f>
        <v/>
      </c>
      <c r="DL255">
        <f>ROUND(AR255-CZ255,2)</f>
        <v/>
      </c>
      <c r="DM255">
        <f>ROUND(AS255-DA255,2)</f>
        <v/>
      </c>
      <c r="DN255">
        <f>MAX(0,ROUND($F255-SUM(CP255:DA255),2))</f>
        <v/>
      </c>
    </row>
    <row r="256">
      <c r="A256" t="n">
        <v>251</v>
      </c>
      <c r="B256" s="29">
        <f>Months!B256</f>
        <v/>
      </c>
      <c r="C256">
        <f>Months!C256</f>
        <v/>
      </c>
      <c r="D256">
        <f>Months!D256</f>
        <v/>
      </c>
      <c r="E256">
        <f>SUM(V256:AG256)</f>
        <v/>
      </c>
      <c r="F256">
        <f>MAX(0,ROUND(C256+D256-E256,2))</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f>IF(AH256&lt;=0,0,ROUND(CP256+MIN(DB256,MAX(0,$DN256-SUMPRODUCT((($BR256:$CC256&gt;BR256)+($BR256:$CC256=BR256)*($AT$2:$BE$2&lt;AT$2))*$DB256:$DM256))),2))</f>
        <v/>
      </c>
      <c r="AU256">
        <f>IF(AI256&lt;=0,0,ROUND(CQ256+MIN(DC256,MAX(0,$DN256-SUMPRODUCT((($BR256:$CC256&gt;BS256)+($BR256:$CC256=BS256)*($AT$2:$BE$2&lt;AU$2))*$DB256:$DM256))),2))</f>
        <v/>
      </c>
      <c r="AV256">
        <f>IF(AJ256&lt;=0,0,ROUND(CR256+MIN(DD256,MAX(0,$DN256-SUMPRODUCT((($BR256:$CC256&gt;BT256)+($BR256:$CC256=BT256)*($AT$2:$BE$2&lt;AV$2))*$DB256:$DM256))),2))</f>
        <v/>
      </c>
      <c r="AW256">
        <f>IF(AK256&lt;=0,0,ROUND(CS256+MIN(DE256,MAX(0,$DN256-SUMPRODUCT((($BR256:$CC256&gt;BU256)+($BR256:$CC256=BU256)*($AT$2:$BE$2&lt;AW$2))*$DB256:$DM256))),2))</f>
        <v/>
      </c>
      <c r="AX256">
        <f>IF(AL256&lt;=0,0,ROUND(CT256+MIN(DF256,MAX(0,$DN256-SUMPRODUCT((($BR256:$CC256&gt;BV256)+($BR256:$CC256=BV256)*($AT$2:$BE$2&lt;AX$2))*$DB256:$DM256))),2))</f>
        <v/>
      </c>
      <c r="AY256">
        <f>IF(AM256&lt;=0,0,ROUND(CU256+MIN(DG256,MAX(0,$DN256-SUMPRODUCT((($BR256:$CC256&gt;BW256)+($BR256:$CC256=BW256)*($AT$2:$BE$2&lt;AY$2))*$DB256:$DM256))),2))</f>
        <v/>
      </c>
      <c r="AZ256">
        <f>IF(AN256&lt;=0,0,ROUND(CV256+MIN(DH256,MAX(0,$DN256-SUMPRODUCT((($BR256:$CC256&gt;BX256)+($BR256:$CC256=BX256)*($AT$2:$BE$2&lt;AZ$2))*$DB256:$DM256))),2))</f>
        <v/>
      </c>
      <c r="BA256">
        <f>IF(AO256&lt;=0,0,ROUND(CW256+MIN(DI256,MAX(0,$DN256-SUMPRODUCT((($BR256:$CC256&gt;BY256)+($BR256:$CC256=BY256)*($AT$2:$BE$2&lt;BA$2))*$DB256:$DM256))),2))</f>
        <v/>
      </c>
      <c r="BB256">
        <f>IF(AP256&lt;=0,0,ROUND(CX256+MIN(DJ256,MAX(0,$DN256-SUMPRODUCT((($BR256:$CC256&gt;BZ256)+($BR256:$CC256=BZ256)*($AT$2:$BE$2&lt;BB$2))*$DB256:$DM256))),2))</f>
        <v/>
      </c>
      <c r="BC256">
        <f>IF(AQ256&lt;=0,0,ROUND(CY256+MIN(DK256,MAX(0,$DN256-SUMPRODUCT((($BR256:$CC256&gt;CA256)+($BR256:$CC256=CA256)*($AT$2:$BE$2&lt;BC$2))*$DB256:$DM256))),2))</f>
        <v/>
      </c>
      <c r="BD256">
        <f>IF(AR256&lt;=0,0,ROUND(CZ256+MIN(DL256,MAX(0,$DN256-SUMPRODUCT((($BR256:$CC256&gt;CB256)+($BR256:$CC256=CB256)*($AT$2:$BE$2&lt;BD$2))*$DB256:$DM256))),2))</f>
        <v/>
      </c>
      <c r="BE256">
        <f>IF(AS256&lt;=0,0,ROUND(DA256+MIN(DM256,MAX(0,$DN256-SUMPRODUCT((($BR256:$CC256&gt;CC256)+($BR256:$CC256=CC256)*($AT$2:$BE$2&lt;BE$2))*$DB256:$DM256))),2))</f>
        <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c r="BR256">
        <f>ROUND(IF($A256&lt;=Debts!$M$5,Debts!$X$5,Debts!$Y$5)*100000,0)*1000000+ROUND(Debts!$Y$5*100000,0)</f>
        <v/>
      </c>
      <c r="BS256">
        <f>ROUND(IF($A256&lt;=Debts!$M$6,Debts!$X$6,Debts!$Y$6)*100000,0)*1000000+ROUND(Debts!$Y$6*100000,0)</f>
        <v/>
      </c>
      <c r="BT256">
        <f>ROUND(IF($A256&lt;=Debts!$M$7,Debts!$X$7,Debts!$Y$7)*100000,0)*1000000+ROUND(Debts!$Y$7*100000,0)</f>
        <v/>
      </c>
      <c r="BU256">
        <f>ROUND(IF($A256&lt;=Debts!$M$8,Debts!$X$8,Debts!$Y$8)*100000,0)*1000000+ROUND(Debts!$Y$8*100000,0)</f>
        <v/>
      </c>
      <c r="BV256">
        <f>ROUND(IF($A256&lt;=Debts!$M$9,Debts!$X$9,Debts!$Y$9)*100000,0)*1000000+ROUND(Debts!$Y$9*100000,0)</f>
        <v/>
      </c>
      <c r="BW256">
        <f>ROUND(IF($A256&lt;=Debts!$M$10,Debts!$X$10,Debts!$Y$10)*100000,0)*1000000+ROUND(Debts!$Y$10*100000,0)</f>
        <v/>
      </c>
      <c r="BX256">
        <f>ROUND(IF($A256&lt;=Debts!$M$11,Debts!$X$11,Debts!$Y$11)*100000,0)*1000000+ROUND(Debts!$Y$11*100000,0)</f>
        <v/>
      </c>
      <c r="BY256">
        <f>ROUND(IF($A256&lt;=Debts!$M$12,Debts!$X$12,Debts!$Y$12)*100000,0)*1000000+ROUND(Debts!$Y$12*100000,0)</f>
        <v/>
      </c>
      <c r="BZ256">
        <f>ROUND(IF($A256&lt;=Debts!$M$13,Debts!$X$13,Debts!$Y$13)*100000,0)*1000000+ROUND(Debts!$Y$13*100000,0)</f>
        <v/>
      </c>
      <c r="CA256">
        <f>ROUND(IF($A256&lt;=Debts!$M$14,Debts!$X$14,Debts!$Y$14)*100000,0)*1000000+ROUND(Debts!$Y$14*100000,0)</f>
        <v/>
      </c>
      <c r="CB256">
        <f>ROUND(IF($A256&lt;=Debts!$M$15,Debts!$X$15,Debts!$Y$15)*100000,0)*1000000+ROUND(Debts!$Y$15*100000,0)</f>
        <v/>
      </c>
      <c r="CC256">
        <f>ROUND(IF($A256&lt;=Debts!$M$16,Debts!$X$16,Debts!$Y$16)*100000,0)*1000000+ROUND(Debts!$Y$16*100000,0)</f>
        <v/>
      </c>
      <c r="CD256">
        <f>IF(OR(AH256&lt;=0,Debts!$AC$5=0,$A256&gt;Debts!$M$5),0,MIN(AH256,MAX(0,ROUNDUP(IF(Debts!$X$5=0,(BF255+J256)/(Debts!$M$5-$A256+1),BF255*(Debts!$X$5/12)/(1-(1+Debts!$X$5/12)^(-(Debts!$M$5-$A256+1)))),2)-V256)))</f>
        <v/>
      </c>
      <c r="CE256">
        <f>IF(OR(AI256&lt;=0,Debts!$AC$6=0,$A256&gt;Debts!$M$6),0,MIN(AI256,MAX(0,ROUNDUP(IF(Debts!$X$6=0,(BG255+K256)/(Debts!$M$6-$A256+1),BG255*(Debts!$X$6/12)/(1-(1+Debts!$X$6/12)^(-(Debts!$M$6-$A256+1)))),2)-W256)))</f>
        <v/>
      </c>
      <c r="CF256">
        <f>IF(OR(AJ256&lt;=0,Debts!$AC$7=0,$A256&gt;Debts!$M$7),0,MIN(AJ256,MAX(0,ROUNDUP(IF(Debts!$X$7=0,(BH255+L256)/(Debts!$M$7-$A256+1),BH255*(Debts!$X$7/12)/(1-(1+Debts!$X$7/12)^(-(Debts!$M$7-$A256+1)))),2)-X256)))</f>
        <v/>
      </c>
      <c r="CG256">
        <f>IF(OR(AK256&lt;=0,Debts!$AC$8=0,$A256&gt;Debts!$M$8),0,MIN(AK256,MAX(0,ROUNDUP(IF(Debts!$X$8=0,(BI255+M256)/(Debts!$M$8-$A256+1),BI255*(Debts!$X$8/12)/(1-(1+Debts!$X$8/12)^(-(Debts!$M$8-$A256+1)))),2)-Y256)))</f>
        <v/>
      </c>
      <c r="CH256">
        <f>IF(OR(AL256&lt;=0,Debts!$AC$9=0,$A256&gt;Debts!$M$9),0,MIN(AL256,MAX(0,ROUNDUP(IF(Debts!$X$9=0,(BJ255+N256)/(Debts!$M$9-$A256+1),BJ255*(Debts!$X$9/12)/(1-(1+Debts!$X$9/12)^(-(Debts!$M$9-$A256+1)))),2)-Z256)))</f>
        <v/>
      </c>
      <c r="CI256">
        <f>IF(OR(AM256&lt;=0,Debts!$AC$10=0,$A256&gt;Debts!$M$10),0,MIN(AM256,MAX(0,ROUNDUP(IF(Debts!$X$10=0,(BK255+O256)/(Debts!$M$10-$A256+1),BK255*(Debts!$X$10/12)/(1-(1+Debts!$X$10/12)^(-(Debts!$M$10-$A256+1)))),2)-AA256)))</f>
        <v/>
      </c>
      <c r="CJ256">
        <f>IF(OR(AN256&lt;=0,Debts!$AC$11=0,$A256&gt;Debts!$M$11),0,MIN(AN256,MAX(0,ROUNDUP(IF(Debts!$X$11=0,(BL255+P256)/(Debts!$M$11-$A256+1),BL255*(Debts!$X$11/12)/(1-(1+Debts!$X$11/12)^(-(Debts!$M$11-$A256+1)))),2)-AB256)))</f>
        <v/>
      </c>
      <c r="CK256">
        <f>IF(OR(AO256&lt;=0,Debts!$AC$12=0,$A256&gt;Debts!$M$12),0,MIN(AO256,MAX(0,ROUNDUP(IF(Debts!$X$12=0,(BM255+Q256)/(Debts!$M$12-$A256+1),BM255*(Debts!$X$12/12)/(1-(1+Debts!$X$12/12)^(-(Debts!$M$12-$A256+1)))),2)-AC256)))</f>
        <v/>
      </c>
      <c r="CL256">
        <f>IF(OR(AP256&lt;=0,Debts!$AC$13=0,$A256&gt;Debts!$M$13),0,MIN(AP256,MAX(0,ROUNDUP(IF(Debts!$X$13=0,(BN255+R256)/(Debts!$M$13-$A256+1),BN255*(Debts!$X$13/12)/(1-(1+Debts!$X$13/12)^(-(Debts!$M$13-$A256+1)))),2)-AD256)))</f>
        <v/>
      </c>
      <c r="CM256">
        <f>IF(OR(AQ256&lt;=0,Debts!$AC$14=0,$A256&gt;Debts!$M$14),0,MIN(AQ256,MAX(0,ROUNDUP(IF(Debts!$X$14=0,(BO255+S256)/(Debts!$M$14-$A256+1),BO255*(Debts!$X$14/12)/(1-(1+Debts!$X$14/12)^(-(Debts!$M$14-$A256+1)))),2)-AE256)))</f>
        <v/>
      </c>
      <c r="CN256">
        <f>IF(OR(AR256&lt;=0,Debts!$AC$15=0,$A256&gt;Debts!$M$15),0,MIN(AR256,MAX(0,ROUNDUP(IF(Debts!$X$15=0,(BP255+T256)/(Debts!$M$15-$A256+1),BP255*(Debts!$X$15/12)/(1-(1+Debts!$X$15/12)^(-(Debts!$M$15-$A256+1)))),2)-AF256)))</f>
        <v/>
      </c>
      <c r="CO256">
        <f>IF(OR(AS256&lt;=0,Debts!$AC$16=0,$A256&gt;Debts!$M$16),0,MIN(AS256,MAX(0,ROUNDUP(IF(Debts!$X$16=0,(BQ255+U256)/(Debts!$M$16-$A256+1),BQ255*(Debts!$X$16/12)/(1-(1+Debts!$X$16/12)^(-(Debts!$M$16-$A256+1)))),2)-AG256)))</f>
        <v/>
      </c>
      <c r="CP256">
        <f>IF(CD256&lt;=0,0,ROUND(MIN(CD256,MAX(0,$F256-SUMPRODUCT(($AT$3:$BE$3&lt;AT$3)*$CD256:$CO256))),2))</f>
        <v/>
      </c>
      <c r="CQ256">
        <f>IF(CE256&lt;=0,0,ROUND(MIN(CE256,MAX(0,$F256-SUMPRODUCT(($AT$3:$BE$3&lt;AU$3)*$CD256:$CO256))),2))</f>
        <v/>
      </c>
      <c r="CR256">
        <f>IF(CF256&lt;=0,0,ROUND(MIN(CF256,MAX(0,$F256-SUMPRODUCT(($AT$3:$BE$3&lt;AV$3)*$CD256:$CO256))),2))</f>
        <v/>
      </c>
      <c r="CS256">
        <f>IF(CG256&lt;=0,0,ROUND(MIN(CG256,MAX(0,$F256-SUMPRODUCT(($AT$3:$BE$3&lt;AW$3)*$CD256:$CO256))),2))</f>
        <v/>
      </c>
      <c r="CT256">
        <f>IF(CH256&lt;=0,0,ROUND(MIN(CH256,MAX(0,$F256-SUMPRODUCT(($AT$3:$BE$3&lt;AX$3)*$CD256:$CO256))),2))</f>
        <v/>
      </c>
      <c r="CU256">
        <f>IF(CI256&lt;=0,0,ROUND(MIN(CI256,MAX(0,$F256-SUMPRODUCT(($AT$3:$BE$3&lt;AY$3)*$CD256:$CO256))),2))</f>
        <v/>
      </c>
      <c r="CV256">
        <f>IF(CJ256&lt;=0,0,ROUND(MIN(CJ256,MAX(0,$F256-SUMPRODUCT(($AT$3:$BE$3&lt;AZ$3)*$CD256:$CO256))),2))</f>
        <v/>
      </c>
      <c r="CW256">
        <f>IF(CK256&lt;=0,0,ROUND(MIN(CK256,MAX(0,$F256-SUMPRODUCT(($AT$3:$BE$3&lt;BA$3)*$CD256:$CO256))),2))</f>
        <v/>
      </c>
      <c r="CX256">
        <f>IF(CL256&lt;=0,0,ROUND(MIN(CL256,MAX(0,$F256-SUMPRODUCT(($AT$3:$BE$3&lt;BB$3)*$CD256:$CO256))),2))</f>
        <v/>
      </c>
      <c r="CY256">
        <f>IF(CM256&lt;=0,0,ROUND(MIN(CM256,MAX(0,$F256-SUMPRODUCT(($AT$3:$BE$3&lt;BC$3)*$CD256:$CO256))),2))</f>
        <v/>
      </c>
      <c r="CZ256">
        <f>IF(CN256&lt;=0,0,ROUND(MIN(CN256,MAX(0,$F256-SUMPRODUCT(($AT$3:$BE$3&lt;BD$3)*$CD256:$CO256))),2))</f>
        <v/>
      </c>
      <c r="DA256">
        <f>IF(CO256&lt;=0,0,ROUND(MIN(CO256,MAX(0,$F256-SUMPRODUCT(($AT$3:$BE$3&lt;BE$3)*$CD256:$CO256))),2))</f>
        <v/>
      </c>
      <c r="DB256">
        <f>ROUND(AH256-CP256,2)</f>
        <v/>
      </c>
      <c r="DC256">
        <f>ROUND(AI256-CQ256,2)</f>
        <v/>
      </c>
      <c r="DD256">
        <f>ROUND(AJ256-CR256,2)</f>
        <v/>
      </c>
      <c r="DE256">
        <f>ROUND(AK256-CS256,2)</f>
        <v/>
      </c>
      <c r="DF256">
        <f>ROUND(AL256-CT256,2)</f>
        <v/>
      </c>
      <c r="DG256">
        <f>ROUND(AM256-CU256,2)</f>
        <v/>
      </c>
      <c r="DH256">
        <f>ROUND(AN256-CV256,2)</f>
        <v/>
      </c>
      <c r="DI256">
        <f>ROUND(AO256-CW256,2)</f>
        <v/>
      </c>
      <c r="DJ256">
        <f>ROUND(AP256-CX256,2)</f>
        <v/>
      </c>
      <c r="DK256">
        <f>ROUND(AQ256-CY256,2)</f>
        <v/>
      </c>
      <c r="DL256">
        <f>ROUND(AR256-CZ256,2)</f>
        <v/>
      </c>
      <c r="DM256">
        <f>ROUND(AS256-DA256,2)</f>
        <v/>
      </c>
      <c r="DN256">
        <f>MAX(0,ROUND($F256-SUM(CP256:DA256),2))</f>
        <v/>
      </c>
    </row>
    <row r="257">
      <c r="A257" t="n">
        <v>252</v>
      </c>
      <c r="B257" s="29">
        <f>Months!B257</f>
        <v/>
      </c>
      <c r="C257">
        <f>Months!C257</f>
        <v/>
      </c>
      <c r="D257">
        <f>Months!D257</f>
        <v/>
      </c>
      <c r="E257">
        <f>SUM(V257:AG257)</f>
        <v/>
      </c>
      <c r="F257">
        <f>MAX(0,ROUND(C257+D257-E257,2))</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f>IF(AH257&lt;=0,0,ROUND(CP257+MIN(DB257,MAX(0,$DN257-SUMPRODUCT((($BR257:$CC257&gt;BR257)+($BR257:$CC257=BR257)*($AT$2:$BE$2&lt;AT$2))*$DB257:$DM257))),2))</f>
        <v/>
      </c>
      <c r="AU257">
        <f>IF(AI257&lt;=0,0,ROUND(CQ257+MIN(DC257,MAX(0,$DN257-SUMPRODUCT((($BR257:$CC257&gt;BS257)+($BR257:$CC257=BS257)*($AT$2:$BE$2&lt;AU$2))*$DB257:$DM257))),2))</f>
        <v/>
      </c>
      <c r="AV257">
        <f>IF(AJ257&lt;=0,0,ROUND(CR257+MIN(DD257,MAX(0,$DN257-SUMPRODUCT((($BR257:$CC257&gt;BT257)+($BR257:$CC257=BT257)*($AT$2:$BE$2&lt;AV$2))*$DB257:$DM257))),2))</f>
        <v/>
      </c>
      <c r="AW257">
        <f>IF(AK257&lt;=0,0,ROUND(CS257+MIN(DE257,MAX(0,$DN257-SUMPRODUCT((($BR257:$CC257&gt;BU257)+($BR257:$CC257=BU257)*($AT$2:$BE$2&lt;AW$2))*$DB257:$DM257))),2))</f>
        <v/>
      </c>
      <c r="AX257">
        <f>IF(AL257&lt;=0,0,ROUND(CT257+MIN(DF257,MAX(0,$DN257-SUMPRODUCT((($BR257:$CC257&gt;BV257)+($BR257:$CC257=BV257)*($AT$2:$BE$2&lt;AX$2))*$DB257:$DM257))),2))</f>
        <v/>
      </c>
      <c r="AY257">
        <f>IF(AM257&lt;=0,0,ROUND(CU257+MIN(DG257,MAX(0,$DN257-SUMPRODUCT((($BR257:$CC257&gt;BW257)+($BR257:$CC257=BW257)*($AT$2:$BE$2&lt;AY$2))*$DB257:$DM257))),2))</f>
        <v/>
      </c>
      <c r="AZ257">
        <f>IF(AN257&lt;=0,0,ROUND(CV257+MIN(DH257,MAX(0,$DN257-SUMPRODUCT((($BR257:$CC257&gt;BX257)+($BR257:$CC257=BX257)*($AT$2:$BE$2&lt;AZ$2))*$DB257:$DM257))),2))</f>
        <v/>
      </c>
      <c r="BA257">
        <f>IF(AO257&lt;=0,0,ROUND(CW257+MIN(DI257,MAX(0,$DN257-SUMPRODUCT((($BR257:$CC257&gt;BY257)+($BR257:$CC257=BY257)*($AT$2:$BE$2&lt;BA$2))*$DB257:$DM257))),2))</f>
        <v/>
      </c>
      <c r="BB257">
        <f>IF(AP257&lt;=0,0,ROUND(CX257+MIN(DJ257,MAX(0,$DN257-SUMPRODUCT((($BR257:$CC257&gt;BZ257)+($BR257:$CC257=BZ257)*($AT$2:$BE$2&lt;BB$2))*$DB257:$DM257))),2))</f>
        <v/>
      </c>
      <c r="BC257">
        <f>IF(AQ257&lt;=0,0,ROUND(CY257+MIN(DK257,MAX(0,$DN257-SUMPRODUCT((($BR257:$CC257&gt;CA257)+($BR257:$CC257=CA257)*($AT$2:$BE$2&lt;BC$2))*$DB257:$DM257))),2))</f>
        <v/>
      </c>
      <c r="BD257">
        <f>IF(AR257&lt;=0,0,ROUND(CZ257+MIN(DL257,MAX(0,$DN257-SUMPRODUCT((($BR257:$CC257&gt;CB257)+($BR257:$CC257=CB257)*($AT$2:$BE$2&lt;BD$2))*$DB257:$DM257))),2))</f>
        <v/>
      </c>
      <c r="BE257">
        <f>IF(AS257&lt;=0,0,ROUND(DA257+MIN(DM257,MAX(0,$DN257-SUMPRODUCT((($BR257:$CC257&gt;CC257)+($BR257:$CC257=CC257)*($AT$2:$BE$2&lt;BE$2))*$DB257:$DM257))),2))</f>
        <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c r="BR257">
        <f>ROUND(IF($A257&lt;=Debts!$M$5,Debts!$X$5,Debts!$Y$5)*100000,0)*1000000+ROUND(Debts!$Y$5*100000,0)</f>
        <v/>
      </c>
      <c r="BS257">
        <f>ROUND(IF($A257&lt;=Debts!$M$6,Debts!$X$6,Debts!$Y$6)*100000,0)*1000000+ROUND(Debts!$Y$6*100000,0)</f>
        <v/>
      </c>
      <c r="BT257">
        <f>ROUND(IF($A257&lt;=Debts!$M$7,Debts!$X$7,Debts!$Y$7)*100000,0)*1000000+ROUND(Debts!$Y$7*100000,0)</f>
        <v/>
      </c>
      <c r="BU257">
        <f>ROUND(IF($A257&lt;=Debts!$M$8,Debts!$X$8,Debts!$Y$8)*100000,0)*1000000+ROUND(Debts!$Y$8*100000,0)</f>
        <v/>
      </c>
      <c r="BV257">
        <f>ROUND(IF($A257&lt;=Debts!$M$9,Debts!$X$9,Debts!$Y$9)*100000,0)*1000000+ROUND(Debts!$Y$9*100000,0)</f>
        <v/>
      </c>
      <c r="BW257">
        <f>ROUND(IF($A257&lt;=Debts!$M$10,Debts!$X$10,Debts!$Y$10)*100000,0)*1000000+ROUND(Debts!$Y$10*100000,0)</f>
        <v/>
      </c>
      <c r="BX257">
        <f>ROUND(IF($A257&lt;=Debts!$M$11,Debts!$X$11,Debts!$Y$11)*100000,0)*1000000+ROUND(Debts!$Y$11*100000,0)</f>
        <v/>
      </c>
      <c r="BY257">
        <f>ROUND(IF($A257&lt;=Debts!$M$12,Debts!$X$12,Debts!$Y$12)*100000,0)*1000000+ROUND(Debts!$Y$12*100000,0)</f>
        <v/>
      </c>
      <c r="BZ257">
        <f>ROUND(IF($A257&lt;=Debts!$M$13,Debts!$X$13,Debts!$Y$13)*100000,0)*1000000+ROUND(Debts!$Y$13*100000,0)</f>
        <v/>
      </c>
      <c r="CA257">
        <f>ROUND(IF($A257&lt;=Debts!$M$14,Debts!$X$14,Debts!$Y$14)*100000,0)*1000000+ROUND(Debts!$Y$14*100000,0)</f>
        <v/>
      </c>
      <c r="CB257">
        <f>ROUND(IF($A257&lt;=Debts!$M$15,Debts!$X$15,Debts!$Y$15)*100000,0)*1000000+ROUND(Debts!$Y$15*100000,0)</f>
        <v/>
      </c>
      <c r="CC257">
        <f>ROUND(IF($A257&lt;=Debts!$M$16,Debts!$X$16,Debts!$Y$16)*100000,0)*1000000+ROUND(Debts!$Y$16*100000,0)</f>
        <v/>
      </c>
      <c r="CD257">
        <f>IF(OR(AH257&lt;=0,Debts!$AC$5=0,$A257&gt;Debts!$M$5),0,MIN(AH257,MAX(0,ROUNDUP(IF(Debts!$X$5=0,(BF256+J257)/(Debts!$M$5-$A257+1),BF256*(Debts!$X$5/12)/(1-(1+Debts!$X$5/12)^(-(Debts!$M$5-$A257+1)))),2)-V257)))</f>
        <v/>
      </c>
      <c r="CE257">
        <f>IF(OR(AI257&lt;=0,Debts!$AC$6=0,$A257&gt;Debts!$M$6),0,MIN(AI257,MAX(0,ROUNDUP(IF(Debts!$X$6=0,(BG256+K257)/(Debts!$M$6-$A257+1),BG256*(Debts!$X$6/12)/(1-(1+Debts!$X$6/12)^(-(Debts!$M$6-$A257+1)))),2)-W257)))</f>
        <v/>
      </c>
      <c r="CF257">
        <f>IF(OR(AJ257&lt;=0,Debts!$AC$7=0,$A257&gt;Debts!$M$7),0,MIN(AJ257,MAX(0,ROUNDUP(IF(Debts!$X$7=0,(BH256+L257)/(Debts!$M$7-$A257+1),BH256*(Debts!$X$7/12)/(1-(1+Debts!$X$7/12)^(-(Debts!$M$7-$A257+1)))),2)-X257)))</f>
        <v/>
      </c>
      <c r="CG257">
        <f>IF(OR(AK257&lt;=0,Debts!$AC$8=0,$A257&gt;Debts!$M$8),0,MIN(AK257,MAX(0,ROUNDUP(IF(Debts!$X$8=0,(BI256+M257)/(Debts!$M$8-$A257+1),BI256*(Debts!$X$8/12)/(1-(1+Debts!$X$8/12)^(-(Debts!$M$8-$A257+1)))),2)-Y257)))</f>
        <v/>
      </c>
      <c r="CH257">
        <f>IF(OR(AL257&lt;=0,Debts!$AC$9=0,$A257&gt;Debts!$M$9),0,MIN(AL257,MAX(0,ROUNDUP(IF(Debts!$X$9=0,(BJ256+N257)/(Debts!$M$9-$A257+1),BJ256*(Debts!$X$9/12)/(1-(1+Debts!$X$9/12)^(-(Debts!$M$9-$A257+1)))),2)-Z257)))</f>
        <v/>
      </c>
      <c r="CI257">
        <f>IF(OR(AM257&lt;=0,Debts!$AC$10=0,$A257&gt;Debts!$M$10),0,MIN(AM257,MAX(0,ROUNDUP(IF(Debts!$X$10=0,(BK256+O257)/(Debts!$M$10-$A257+1),BK256*(Debts!$X$10/12)/(1-(1+Debts!$X$10/12)^(-(Debts!$M$10-$A257+1)))),2)-AA257)))</f>
        <v/>
      </c>
      <c r="CJ257">
        <f>IF(OR(AN257&lt;=0,Debts!$AC$11=0,$A257&gt;Debts!$M$11),0,MIN(AN257,MAX(0,ROUNDUP(IF(Debts!$X$11=0,(BL256+P257)/(Debts!$M$11-$A257+1),BL256*(Debts!$X$11/12)/(1-(1+Debts!$X$11/12)^(-(Debts!$M$11-$A257+1)))),2)-AB257)))</f>
        <v/>
      </c>
      <c r="CK257">
        <f>IF(OR(AO257&lt;=0,Debts!$AC$12=0,$A257&gt;Debts!$M$12),0,MIN(AO257,MAX(0,ROUNDUP(IF(Debts!$X$12=0,(BM256+Q257)/(Debts!$M$12-$A257+1),BM256*(Debts!$X$12/12)/(1-(1+Debts!$X$12/12)^(-(Debts!$M$12-$A257+1)))),2)-AC257)))</f>
        <v/>
      </c>
      <c r="CL257">
        <f>IF(OR(AP257&lt;=0,Debts!$AC$13=0,$A257&gt;Debts!$M$13),0,MIN(AP257,MAX(0,ROUNDUP(IF(Debts!$X$13=0,(BN256+R257)/(Debts!$M$13-$A257+1),BN256*(Debts!$X$13/12)/(1-(1+Debts!$X$13/12)^(-(Debts!$M$13-$A257+1)))),2)-AD257)))</f>
        <v/>
      </c>
      <c r="CM257">
        <f>IF(OR(AQ257&lt;=0,Debts!$AC$14=0,$A257&gt;Debts!$M$14),0,MIN(AQ257,MAX(0,ROUNDUP(IF(Debts!$X$14=0,(BO256+S257)/(Debts!$M$14-$A257+1),BO256*(Debts!$X$14/12)/(1-(1+Debts!$X$14/12)^(-(Debts!$M$14-$A257+1)))),2)-AE257)))</f>
        <v/>
      </c>
      <c r="CN257">
        <f>IF(OR(AR257&lt;=0,Debts!$AC$15=0,$A257&gt;Debts!$M$15),0,MIN(AR257,MAX(0,ROUNDUP(IF(Debts!$X$15=0,(BP256+T257)/(Debts!$M$15-$A257+1),BP256*(Debts!$X$15/12)/(1-(1+Debts!$X$15/12)^(-(Debts!$M$15-$A257+1)))),2)-AF257)))</f>
        <v/>
      </c>
      <c r="CO257">
        <f>IF(OR(AS257&lt;=0,Debts!$AC$16=0,$A257&gt;Debts!$M$16),0,MIN(AS257,MAX(0,ROUNDUP(IF(Debts!$X$16=0,(BQ256+U257)/(Debts!$M$16-$A257+1),BQ256*(Debts!$X$16/12)/(1-(1+Debts!$X$16/12)^(-(Debts!$M$16-$A257+1)))),2)-AG257)))</f>
        <v/>
      </c>
      <c r="CP257">
        <f>IF(CD257&lt;=0,0,ROUND(MIN(CD257,MAX(0,$F257-SUMPRODUCT(($AT$3:$BE$3&lt;AT$3)*$CD257:$CO257))),2))</f>
        <v/>
      </c>
      <c r="CQ257">
        <f>IF(CE257&lt;=0,0,ROUND(MIN(CE257,MAX(0,$F257-SUMPRODUCT(($AT$3:$BE$3&lt;AU$3)*$CD257:$CO257))),2))</f>
        <v/>
      </c>
      <c r="CR257">
        <f>IF(CF257&lt;=0,0,ROUND(MIN(CF257,MAX(0,$F257-SUMPRODUCT(($AT$3:$BE$3&lt;AV$3)*$CD257:$CO257))),2))</f>
        <v/>
      </c>
      <c r="CS257">
        <f>IF(CG257&lt;=0,0,ROUND(MIN(CG257,MAX(0,$F257-SUMPRODUCT(($AT$3:$BE$3&lt;AW$3)*$CD257:$CO257))),2))</f>
        <v/>
      </c>
      <c r="CT257">
        <f>IF(CH257&lt;=0,0,ROUND(MIN(CH257,MAX(0,$F257-SUMPRODUCT(($AT$3:$BE$3&lt;AX$3)*$CD257:$CO257))),2))</f>
        <v/>
      </c>
      <c r="CU257">
        <f>IF(CI257&lt;=0,0,ROUND(MIN(CI257,MAX(0,$F257-SUMPRODUCT(($AT$3:$BE$3&lt;AY$3)*$CD257:$CO257))),2))</f>
        <v/>
      </c>
      <c r="CV257">
        <f>IF(CJ257&lt;=0,0,ROUND(MIN(CJ257,MAX(0,$F257-SUMPRODUCT(($AT$3:$BE$3&lt;AZ$3)*$CD257:$CO257))),2))</f>
        <v/>
      </c>
      <c r="CW257">
        <f>IF(CK257&lt;=0,0,ROUND(MIN(CK257,MAX(0,$F257-SUMPRODUCT(($AT$3:$BE$3&lt;BA$3)*$CD257:$CO257))),2))</f>
        <v/>
      </c>
      <c r="CX257">
        <f>IF(CL257&lt;=0,0,ROUND(MIN(CL257,MAX(0,$F257-SUMPRODUCT(($AT$3:$BE$3&lt;BB$3)*$CD257:$CO257))),2))</f>
        <v/>
      </c>
      <c r="CY257">
        <f>IF(CM257&lt;=0,0,ROUND(MIN(CM257,MAX(0,$F257-SUMPRODUCT(($AT$3:$BE$3&lt;BC$3)*$CD257:$CO257))),2))</f>
        <v/>
      </c>
      <c r="CZ257">
        <f>IF(CN257&lt;=0,0,ROUND(MIN(CN257,MAX(0,$F257-SUMPRODUCT(($AT$3:$BE$3&lt;BD$3)*$CD257:$CO257))),2))</f>
        <v/>
      </c>
      <c r="DA257">
        <f>IF(CO257&lt;=0,0,ROUND(MIN(CO257,MAX(0,$F257-SUMPRODUCT(($AT$3:$BE$3&lt;BE$3)*$CD257:$CO257))),2))</f>
        <v/>
      </c>
      <c r="DB257">
        <f>ROUND(AH257-CP257,2)</f>
        <v/>
      </c>
      <c r="DC257">
        <f>ROUND(AI257-CQ257,2)</f>
        <v/>
      </c>
      <c r="DD257">
        <f>ROUND(AJ257-CR257,2)</f>
        <v/>
      </c>
      <c r="DE257">
        <f>ROUND(AK257-CS257,2)</f>
        <v/>
      </c>
      <c r="DF257">
        <f>ROUND(AL257-CT257,2)</f>
        <v/>
      </c>
      <c r="DG257">
        <f>ROUND(AM257-CU257,2)</f>
        <v/>
      </c>
      <c r="DH257">
        <f>ROUND(AN257-CV257,2)</f>
        <v/>
      </c>
      <c r="DI257">
        <f>ROUND(AO257-CW257,2)</f>
        <v/>
      </c>
      <c r="DJ257">
        <f>ROUND(AP257-CX257,2)</f>
        <v/>
      </c>
      <c r="DK257">
        <f>ROUND(AQ257-CY257,2)</f>
        <v/>
      </c>
      <c r="DL257">
        <f>ROUND(AR257-CZ257,2)</f>
        <v/>
      </c>
      <c r="DM257">
        <f>ROUND(AS257-DA257,2)</f>
        <v/>
      </c>
      <c r="DN257">
        <f>MAX(0,ROUND($F257-SUM(CP257:DA257),2))</f>
        <v/>
      </c>
    </row>
    <row r="258">
      <c r="A258" t="n">
        <v>253</v>
      </c>
      <c r="B258" s="29">
        <f>Months!B258</f>
        <v/>
      </c>
      <c r="C258">
        <f>Months!C258</f>
        <v/>
      </c>
      <c r="D258">
        <f>Months!D258</f>
        <v/>
      </c>
      <c r="E258">
        <f>SUM(V258:AG258)</f>
        <v/>
      </c>
      <c r="F258">
        <f>MAX(0,ROUND(C258+D258-E258,2))</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f>IF(AH258&lt;=0,0,ROUND(CP258+MIN(DB258,MAX(0,$DN258-SUMPRODUCT((($BR258:$CC258&gt;BR258)+($BR258:$CC258=BR258)*($AT$2:$BE$2&lt;AT$2))*$DB258:$DM258))),2))</f>
        <v/>
      </c>
      <c r="AU258">
        <f>IF(AI258&lt;=0,0,ROUND(CQ258+MIN(DC258,MAX(0,$DN258-SUMPRODUCT((($BR258:$CC258&gt;BS258)+($BR258:$CC258=BS258)*($AT$2:$BE$2&lt;AU$2))*$DB258:$DM258))),2))</f>
        <v/>
      </c>
      <c r="AV258">
        <f>IF(AJ258&lt;=0,0,ROUND(CR258+MIN(DD258,MAX(0,$DN258-SUMPRODUCT((($BR258:$CC258&gt;BT258)+($BR258:$CC258=BT258)*($AT$2:$BE$2&lt;AV$2))*$DB258:$DM258))),2))</f>
        <v/>
      </c>
      <c r="AW258">
        <f>IF(AK258&lt;=0,0,ROUND(CS258+MIN(DE258,MAX(0,$DN258-SUMPRODUCT((($BR258:$CC258&gt;BU258)+($BR258:$CC258=BU258)*($AT$2:$BE$2&lt;AW$2))*$DB258:$DM258))),2))</f>
        <v/>
      </c>
      <c r="AX258">
        <f>IF(AL258&lt;=0,0,ROUND(CT258+MIN(DF258,MAX(0,$DN258-SUMPRODUCT((($BR258:$CC258&gt;BV258)+($BR258:$CC258=BV258)*($AT$2:$BE$2&lt;AX$2))*$DB258:$DM258))),2))</f>
        <v/>
      </c>
      <c r="AY258">
        <f>IF(AM258&lt;=0,0,ROUND(CU258+MIN(DG258,MAX(0,$DN258-SUMPRODUCT((($BR258:$CC258&gt;BW258)+($BR258:$CC258=BW258)*($AT$2:$BE$2&lt;AY$2))*$DB258:$DM258))),2))</f>
        <v/>
      </c>
      <c r="AZ258">
        <f>IF(AN258&lt;=0,0,ROUND(CV258+MIN(DH258,MAX(0,$DN258-SUMPRODUCT((($BR258:$CC258&gt;BX258)+($BR258:$CC258=BX258)*($AT$2:$BE$2&lt;AZ$2))*$DB258:$DM258))),2))</f>
        <v/>
      </c>
      <c r="BA258">
        <f>IF(AO258&lt;=0,0,ROUND(CW258+MIN(DI258,MAX(0,$DN258-SUMPRODUCT((($BR258:$CC258&gt;BY258)+($BR258:$CC258=BY258)*($AT$2:$BE$2&lt;BA$2))*$DB258:$DM258))),2))</f>
        <v/>
      </c>
      <c r="BB258">
        <f>IF(AP258&lt;=0,0,ROUND(CX258+MIN(DJ258,MAX(0,$DN258-SUMPRODUCT((($BR258:$CC258&gt;BZ258)+($BR258:$CC258=BZ258)*($AT$2:$BE$2&lt;BB$2))*$DB258:$DM258))),2))</f>
        <v/>
      </c>
      <c r="BC258">
        <f>IF(AQ258&lt;=0,0,ROUND(CY258+MIN(DK258,MAX(0,$DN258-SUMPRODUCT((($BR258:$CC258&gt;CA258)+($BR258:$CC258=CA258)*($AT$2:$BE$2&lt;BC$2))*$DB258:$DM258))),2))</f>
        <v/>
      </c>
      <c r="BD258">
        <f>IF(AR258&lt;=0,0,ROUND(CZ258+MIN(DL258,MAX(0,$DN258-SUMPRODUCT((($BR258:$CC258&gt;CB258)+($BR258:$CC258=CB258)*($AT$2:$BE$2&lt;BD$2))*$DB258:$DM258))),2))</f>
        <v/>
      </c>
      <c r="BE258">
        <f>IF(AS258&lt;=0,0,ROUND(DA258+MIN(DM258,MAX(0,$DN258-SUMPRODUCT((($BR258:$CC258&gt;CC258)+($BR258:$CC258=CC258)*($AT$2:$BE$2&lt;BE$2))*$DB258:$DM258))),2))</f>
        <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c r="BR258">
        <f>ROUND(IF($A258&lt;=Debts!$M$5,Debts!$X$5,Debts!$Y$5)*100000,0)*1000000+ROUND(Debts!$Y$5*100000,0)</f>
        <v/>
      </c>
      <c r="BS258">
        <f>ROUND(IF($A258&lt;=Debts!$M$6,Debts!$X$6,Debts!$Y$6)*100000,0)*1000000+ROUND(Debts!$Y$6*100000,0)</f>
        <v/>
      </c>
      <c r="BT258">
        <f>ROUND(IF($A258&lt;=Debts!$M$7,Debts!$X$7,Debts!$Y$7)*100000,0)*1000000+ROUND(Debts!$Y$7*100000,0)</f>
        <v/>
      </c>
      <c r="BU258">
        <f>ROUND(IF($A258&lt;=Debts!$M$8,Debts!$X$8,Debts!$Y$8)*100000,0)*1000000+ROUND(Debts!$Y$8*100000,0)</f>
        <v/>
      </c>
      <c r="BV258">
        <f>ROUND(IF($A258&lt;=Debts!$M$9,Debts!$X$9,Debts!$Y$9)*100000,0)*1000000+ROUND(Debts!$Y$9*100000,0)</f>
        <v/>
      </c>
      <c r="BW258">
        <f>ROUND(IF($A258&lt;=Debts!$M$10,Debts!$X$10,Debts!$Y$10)*100000,0)*1000000+ROUND(Debts!$Y$10*100000,0)</f>
        <v/>
      </c>
      <c r="BX258">
        <f>ROUND(IF($A258&lt;=Debts!$M$11,Debts!$X$11,Debts!$Y$11)*100000,0)*1000000+ROUND(Debts!$Y$11*100000,0)</f>
        <v/>
      </c>
      <c r="BY258">
        <f>ROUND(IF($A258&lt;=Debts!$M$12,Debts!$X$12,Debts!$Y$12)*100000,0)*1000000+ROUND(Debts!$Y$12*100000,0)</f>
        <v/>
      </c>
      <c r="BZ258">
        <f>ROUND(IF($A258&lt;=Debts!$M$13,Debts!$X$13,Debts!$Y$13)*100000,0)*1000000+ROUND(Debts!$Y$13*100000,0)</f>
        <v/>
      </c>
      <c r="CA258">
        <f>ROUND(IF($A258&lt;=Debts!$M$14,Debts!$X$14,Debts!$Y$14)*100000,0)*1000000+ROUND(Debts!$Y$14*100000,0)</f>
        <v/>
      </c>
      <c r="CB258">
        <f>ROUND(IF($A258&lt;=Debts!$M$15,Debts!$X$15,Debts!$Y$15)*100000,0)*1000000+ROUND(Debts!$Y$15*100000,0)</f>
        <v/>
      </c>
      <c r="CC258">
        <f>ROUND(IF($A258&lt;=Debts!$M$16,Debts!$X$16,Debts!$Y$16)*100000,0)*1000000+ROUND(Debts!$Y$16*100000,0)</f>
        <v/>
      </c>
      <c r="CD258">
        <f>IF(OR(AH258&lt;=0,Debts!$AC$5=0,$A258&gt;Debts!$M$5),0,MIN(AH258,MAX(0,ROUNDUP(IF(Debts!$X$5=0,(BF257+J258)/(Debts!$M$5-$A258+1),BF257*(Debts!$X$5/12)/(1-(1+Debts!$X$5/12)^(-(Debts!$M$5-$A258+1)))),2)-V258)))</f>
        <v/>
      </c>
      <c r="CE258">
        <f>IF(OR(AI258&lt;=0,Debts!$AC$6=0,$A258&gt;Debts!$M$6),0,MIN(AI258,MAX(0,ROUNDUP(IF(Debts!$X$6=0,(BG257+K258)/(Debts!$M$6-$A258+1),BG257*(Debts!$X$6/12)/(1-(1+Debts!$X$6/12)^(-(Debts!$M$6-$A258+1)))),2)-W258)))</f>
        <v/>
      </c>
      <c r="CF258">
        <f>IF(OR(AJ258&lt;=0,Debts!$AC$7=0,$A258&gt;Debts!$M$7),0,MIN(AJ258,MAX(0,ROUNDUP(IF(Debts!$X$7=0,(BH257+L258)/(Debts!$M$7-$A258+1),BH257*(Debts!$X$7/12)/(1-(1+Debts!$X$7/12)^(-(Debts!$M$7-$A258+1)))),2)-X258)))</f>
        <v/>
      </c>
      <c r="CG258">
        <f>IF(OR(AK258&lt;=0,Debts!$AC$8=0,$A258&gt;Debts!$M$8),0,MIN(AK258,MAX(0,ROUNDUP(IF(Debts!$X$8=0,(BI257+M258)/(Debts!$M$8-$A258+1),BI257*(Debts!$X$8/12)/(1-(1+Debts!$X$8/12)^(-(Debts!$M$8-$A258+1)))),2)-Y258)))</f>
        <v/>
      </c>
      <c r="CH258">
        <f>IF(OR(AL258&lt;=0,Debts!$AC$9=0,$A258&gt;Debts!$M$9),0,MIN(AL258,MAX(0,ROUNDUP(IF(Debts!$X$9=0,(BJ257+N258)/(Debts!$M$9-$A258+1),BJ257*(Debts!$X$9/12)/(1-(1+Debts!$X$9/12)^(-(Debts!$M$9-$A258+1)))),2)-Z258)))</f>
        <v/>
      </c>
      <c r="CI258">
        <f>IF(OR(AM258&lt;=0,Debts!$AC$10=0,$A258&gt;Debts!$M$10),0,MIN(AM258,MAX(0,ROUNDUP(IF(Debts!$X$10=0,(BK257+O258)/(Debts!$M$10-$A258+1),BK257*(Debts!$X$10/12)/(1-(1+Debts!$X$10/12)^(-(Debts!$M$10-$A258+1)))),2)-AA258)))</f>
        <v/>
      </c>
      <c r="CJ258">
        <f>IF(OR(AN258&lt;=0,Debts!$AC$11=0,$A258&gt;Debts!$M$11),0,MIN(AN258,MAX(0,ROUNDUP(IF(Debts!$X$11=0,(BL257+P258)/(Debts!$M$11-$A258+1),BL257*(Debts!$X$11/12)/(1-(1+Debts!$X$11/12)^(-(Debts!$M$11-$A258+1)))),2)-AB258)))</f>
        <v/>
      </c>
      <c r="CK258">
        <f>IF(OR(AO258&lt;=0,Debts!$AC$12=0,$A258&gt;Debts!$M$12),0,MIN(AO258,MAX(0,ROUNDUP(IF(Debts!$X$12=0,(BM257+Q258)/(Debts!$M$12-$A258+1),BM257*(Debts!$X$12/12)/(1-(1+Debts!$X$12/12)^(-(Debts!$M$12-$A258+1)))),2)-AC258)))</f>
        <v/>
      </c>
      <c r="CL258">
        <f>IF(OR(AP258&lt;=0,Debts!$AC$13=0,$A258&gt;Debts!$M$13),0,MIN(AP258,MAX(0,ROUNDUP(IF(Debts!$X$13=0,(BN257+R258)/(Debts!$M$13-$A258+1),BN257*(Debts!$X$13/12)/(1-(1+Debts!$X$13/12)^(-(Debts!$M$13-$A258+1)))),2)-AD258)))</f>
        <v/>
      </c>
      <c r="CM258">
        <f>IF(OR(AQ258&lt;=0,Debts!$AC$14=0,$A258&gt;Debts!$M$14),0,MIN(AQ258,MAX(0,ROUNDUP(IF(Debts!$X$14=0,(BO257+S258)/(Debts!$M$14-$A258+1),BO257*(Debts!$X$14/12)/(1-(1+Debts!$X$14/12)^(-(Debts!$M$14-$A258+1)))),2)-AE258)))</f>
        <v/>
      </c>
      <c r="CN258">
        <f>IF(OR(AR258&lt;=0,Debts!$AC$15=0,$A258&gt;Debts!$M$15),0,MIN(AR258,MAX(0,ROUNDUP(IF(Debts!$X$15=0,(BP257+T258)/(Debts!$M$15-$A258+1),BP257*(Debts!$X$15/12)/(1-(1+Debts!$X$15/12)^(-(Debts!$M$15-$A258+1)))),2)-AF258)))</f>
        <v/>
      </c>
      <c r="CO258">
        <f>IF(OR(AS258&lt;=0,Debts!$AC$16=0,$A258&gt;Debts!$M$16),0,MIN(AS258,MAX(0,ROUNDUP(IF(Debts!$X$16=0,(BQ257+U258)/(Debts!$M$16-$A258+1),BQ257*(Debts!$X$16/12)/(1-(1+Debts!$X$16/12)^(-(Debts!$M$16-$A258+1)))),2)-AG258)))</f>
        <v/>
      </c>
      <c r="CP258">
        <f>IF(CD258&lt;=0,0,ROUND(MIN(CD258,MAX(0,$F258-SUMPRODUCT(($AT$3:$BE$3&lt;AT$3)*$CD258:$CO258))),2))</f>
        <v/>
      </c>
      <c r="CQ258">
        <f>IF(CE258&lt;=0,0,ROUND(MIN(CE258,MAX(0,$F258-SUMPRODUCT(($AT$3:$BE$3&lt;AU$3)*$CD258:$CO258))),2))</f>
        <v/>
      </c>
      <c r="CR258">
        <f>IF(CF258&lt;=0,0,ROUND(MIN(CF258,MAX(0,$F258-SUMPRODUCT(($AT$3:$BE$3&lt;AV$3)*$CD258:$CO258))),2))</f>
        <v/>
      </c>
      <c r="CS258">
        <f>IF(CG258&lt;=0,0,ROUND(MIN(CG258,MAX(0,$F258-SUMPRODUCT(($AT$3:$BE$3&lt;AW$3)*$CD258:$CO258))),2))</f>
        <v/>
      </c>
      <c r="CT258">
        <f>IF(CH258&lt;=0,0,ROUND(MIN(CH258,MAX(0,$F258-SUMPRODUCT(($AT$3:$BE$3&lt;AX$3)*$CD258:$CO258))),2))</f>
        <v/>
      </c>
      <c r="CU258">
        <f>IF(CI258&lt;=0,0,ROUND(MIN(CI258,MAX(0,$F258-SUMPRODUCT(($AT$3:$BE$3&lt;AY$3)*$CD258:$CO258))),2))</f>
        <v/>
      </c>
      <c r="CV258">
        <f>IF(CJ258&lt;=0,0,ROUND(MIN(CJ258,MAX(0,$F258-SUMPRODUCT(($AT$3:$BE$3&lt;AZ$3)*$CD258:$CO258))),2))</f>
        <v/>
      </c>
      <c r="CW258">
        <f>IF(CK258&lt;=0,0,ROUND(MIN(CK258,MAX(0,$F258-SUMPRODUCT(($AT$3:$BE$3&lt;BA$3)*$CD258:$CO258))),2))</f>
        <v/>
      </c>
      <c r="CX258">
        <f>IF(CL258&lt;=0,0,ROUND(MIN(CL258,MAX(0,$F258-SUMPRODUCT(($AT$3:$BE$3&lt;BB$3)*$CD258:$CO258))),2))</f>
        <v/>
      </c>
      <c r="CY258">
        <f>IF(CM258&lt;=0,0,ROUND(MIN(CM258,MAX(0,$F258-SUMPRODUCT(($AT$3:$BE$3&lt;BC$3)*$CD258:$CO258))),2))</f>
        <v/>
      </c>
      <c r="CZ258">
        <f>IF(CN258&lt;=0,0,ROUND(MIN(CN258,MAX(0,$F258-SUMPRODUCT(($AT$3:$BE$3&lt;BD$3)*$CD258:$CO258))),2))</f>
        <v/>
      </c>
      <c r="DA258">
        <f>IF(CO258&lt;=0,0,ROUND(MIN(CO258,MAX(0,$F258-SUMPRODUCT(($AT$3:$BE$3&lt;BE$3)*$CD258:$CO258))),2))</f>
        <v/>
      </c>
      <c r="DB258">
        <f>ROUND(AH258-CP258,2)</f>
        <v/>
      </c>
      <c r="DC258">
        <f>ROUND(AI258-CQ258,2)</f>
        <v/>
      </c>
      <c r="DD258">
        <f>ROUND(AJ258-CR258,2)</f>
        <v/>
      </c>
      <c r="DE258">
        <f>ROUND(AK258-CS258,2)</f>
        <v/>
      </c>
      <c r="DF258">
        <f>ROUND(AL258-CT258,2)</f>
        <v/>
      </c>
      <c r="DG258">
        <f>ROUND(AM258-CU258,2)</f>
        <v/>
      </c>
      <c r="DH258">
        <f>ROUND(AN258-CV258,2)</f>
        <v/>
      </c>
      <c r="DI258">
        <f>ROUND(AO258-CW258,2)</f>
        <v/>
      </c>
      <c r="DJ258">
        <f>ROUND(AP258-CX258,2)</f>
        <v/>
      </c>
      <c r="DK258">
        <f>ROUND(AQ258-CY258,2)</f>
        <v/>
      </c>
      <c r="DL258">
        <f>ROUND(AR258-CZ258,2)</f>
        <v/>
      </c>
      <c r="DM258">
        <f>ROUND(AS258-DA258,2)</f>
        <v/>
      </c>
      <c r="DN258">
        <f>MAX(0,ROUND($F258-SUM(CP258:DA258),2))</f>
        <v/>
      </c>
    </row>
    <row r="259">
      <c r="A259" t="n">
        <v>254</v>
      </c>
      <c r="B259" s="29">
        <f>Months!B259</f>
        <v/>
      </c>
      <c r="C259">
        <f>Months!C259</f>
        <v/>
      </c>
      <c r="D259">
        <f>Months!D259</f>
        <v/>
      </c>
      <c r="E259">
        <f>SUM(V259:AG259)</f>
        <v/>
      </c>
      <c r="F259">
        <f>MAX(0,ROUND(C259+D259-E259,2))</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f>IF(AH259&lt;=0,0,ROUND(CP259+MIN(DB259,MAX(0,$DN259-SUMPRODUCT((($BR259:$CC259&gt;BR259)+($BR259:$CC259=BR259)*($AT$2:$BE$2&lt;AT$2))*$DB259:$DM259))),2))</f>
        <v/>
      </c>
      <c r="AU259">
        <f>IF(AI259&lt;=0,0,ROUND(CQ259+MIN(DC259,MAX(0,$DN259-SUMPRODUCT((($BR259:$CC259&gt;BS259)+($BR259:$CC259=BS259)*($AT$2:$BE$2&lt;AU$2))*$DB259:$DM259))),2))</f>
        <v/>
      </c>
      <c r="AV259">
        <f>IF(AJ259&lt;=0,0,ROUND(CR259+MIN(DD259,MAX(0,$DN259-SUMPRODUCT((($BR259:$CC259&gt;BT259)+($BR259:$CC259=BT259)*($AT$2:$BE$2&lt;AV$2))*$DB259:$DM259))),2))</f>
        <v/>
      </c>
      <c r="AW259">
        <f>IF(AK259&lt;=0,0,ROUND(CS259+MIN(DE259,MAX(0,$DN259-SUMPRODUCT((($BR259:$CC259&gt;BU259)+($BR259:$CC259=BU259)*($AT$2:$BE$2&lt;AW$2))*$DB259:$DM259))),2))</f>
        <v/>
      </c>
      <c r="AX259">
        <f>IF(AL259&lt;=0,0,ROUND(CT259+MIN(DF259,MAX(0,$DN259-SUMPRODUCT((($BR259:$CC259&gt;BV259)+($BR259:$CC259=BV259)*($AT$2:$BE$2&lt;AX$2))*$DB259:$DM259))),2))</f>
        <v/>
      </c>
      <c r="AY259">
        <f>IF(AM259&lt;=0,0,ROUND(CU259+MIN(DG259,MAX(0,$DN259-SUMPRODUCT((($BR259:$CC259&gt;BW259)+($BR259:$CC259=BW259)*($AT$2:$BE$2&lt;AY$2))*$DB259:$DM259))),2))</f>
        <v/>
      </c>
      <c r="AZ259">
        <f>IF(AN259&lt;=0,0,ROUND(CV259+MIN(DH259,MAX(0,$DN259-SUMPRODUCT((($BR259:$CC259&gt;BX259)+($BR259:$CC259=BX259)*($AT$2:$BE$2&lt;AZ$2))*$DB259:$DM259))),2))</f>
        <v/>
      </c>
      <c r="BA259">
        <f>IF(AO259&lt;=0,0,ROUND(CW259+MIN(DI259,MAX(0,$DN259-SUMPRODUCT((($BR259:$CC259&gt;BY259)+($BR259:$CC259=BY259)*($AT$2:$BE$2&lt;BA$2))*$DB259:$DM259))),2))</f>
        <v/>
      </c>
      <c r="BB259">
        <f>IF(AP259&lt;=0,0,ROUND(CX259+MIN(DJ259,MAX(0,$DN259-SUMPRODUCT((($BR259:$CC259&gt;BZ259)+($BR259:$CC259=BZ259)*($AT$2:$BE$2&lt;BB$2))*$DB259:$DM259))),2))</f>
        <v/>
      </c>
      <c r="BC259">
        <f>IF(AQ259&lt;=0,0,ROUND(CY259+MIN(DK259,MAX(0,$DN259-SUMPRODUCT((($BR259:$CC259&gt;CA259)+($BR259:$CC259=CA259)*($AT$2:$BE$2&lt;BC$2))*$DB259:$DM259))),2))</f>
        <v/>
      </c>
      <c r="BD259">
        <f>IF(AR259&lt;=0,0,ROUND(CZ259+MIN(DL259,MAX(0,$DN259-SUMPRODUCT((($BR259:$CC259&gt;CB259)+($BR259:$CC259=CB259)*($AT$2:$BE$2&lt;BD$2))*$DB259:$DM259))),2))</f>
        <v/>
      </c>
      <c r="BE259">
        <f>IF(AS259&lt;=0,0,ROUND(DA259+MIN(DM259,MAX(0,$DN259-SUMPRODUCT((($BR259:$CC259&gt;CC259)+($BR259:$CC259=CC259)*($AT$2:$BE$2&lt;BE$2))*$DB259:$DM259))),2))</f>
        <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c r="BR259">
        <f>ROUND(IF($A259&lt;=Debts!$M$5,Debts!$X$5,Debts!$Y$5)*100000,0)*1000000+ROUND(Debts!$Y$5*100000,0)</f>
        <v/>
      </c>
      <c r="BS259">
        <f>ROUND(IF($A259&lt;=Debts!$M$6,Debts!$X$6,Debts!$Y$6)*100000,0)*1000000+ROUND(Debts!$Y$6*100000,0)</f>
        <v/>
      </c>
      <c r="BT259">
        <f>ROUND(IF($A259&lt;=Debts!$M$7,Debts!$X$7,Debts!$Y$7)*100000,0)*1000000+ROUND(Debts!$Y$7*100000,0)</f>
        <v/>
      </c>
      <c r="BU259">
        <f>ROUND(IF($A259&lt;=Debts!$M$8,Debts!$X$8,Debts!$Y$8)*100000,0)*1000000+ROUND(Debts!$Y$8*100000,0)</f>
        <v/>
      </c>
      <c r="BV259">
        <f>ROUND(IF($A259&lt;=Debts!$M$9,Debts!$X$9,Debts!$Y$9)*100000,0)*1000000+ROUND(Debts!$Y$9*100000,0)</f>
        <v/>
      </c>
      <c r="BW259">
        <f>ROUND(IF($A259&lt;=Debts!$M$10,Debts!$X$10,Debts!$Y$10)*100000,0)*1000000+ROUND(Debts!$Y$10*100000,0)</f>
        <v/>
      </c>
      <c r="BX259">
        <f>ROUND(IF($A259&lt;=Debts!$M$11,Debts!$X$11,Debts!$Y$11)*100000,0)*1000000+ROUND(Debts!$Y$11*100000,0)</f>
        <v/>
      </c>
      <c r="BY259">
        <f>ROUND(IF($A259&lt;=Debts!$M$12,Debts!$X$12,Debts!$Y$12)*100000,0)*1000000+ROUND(Debts!$Y$12*100000,0)</f>
        <v/>
      </c>
      <c r="BZ259">
        <f>ROUND(IF($A259&lt;=Debts!$M$13,Debts!$X$13,Debts!$Y$13)*100000,0)*1000000+ROUND(Debts!$Y$13*100000,0)</f>
        <v/>
      </c>
      <c r="CA259">
        <f>ROUND(IF($A259&lt;=Debts!$M$14,Debts!$X$14,Debts!$Y$14)*100000,0)*1000000+ROUND(Debts!$Y$14*100000,0)</f>
        <v/>
      </c>
      <c r="CB259">
        <f>ROUND(IF($A259&lt;=Debts!$M$15,Debts!$X$15,Debts!$Y$15)*100000,0)*1000000+ROUND(Debts!$Y$15*100000,0)</f>
        <v/>
      </c>
      <c r="CC259">
        <f>ROUND(IF($A259&lt;=Debts!$M$16,Debts!$X$16,Debts!$Y$16)*100000,0)*1000000+ROUND(Debts!$Y$16*100000,0)</f>
        <v/>
      </c>
      <c r="CD259">
        <f>IF(OR(AH259&lt;=0,Debts!$AC$5=0,$A259&gt;Debts!$M$5),0,MIN(AH259,MAX(0,ROUNDUP(IF(Debts!$X$5=0,(BF258+J259)/(Debts!$M$5-$A259+1),BF258*(Debts!$X$5/12)/(1-(1+Debts!$X$5/12)^(-(Debts!$M$5-$A259+1)))),2)-V259)))</f>
        <v/>
      </c>
      <c r="CE259">
        <f>IF(OR(AI259&lt;=0,Debts!$AC$6=0,$A259&gt;Debts!$M$6),0,MIN(AI259,MAX(0,ROUNDUP(IF(Debts!$X$6=0,(BG258+K259)/(Debts!$M$6-$A259+1),BG258*(Debts!$X$6/12)/(1-(1+Debts!$X$6/12)^(-(Debts!$M$6-$A259+1)))),2)-W259)))</f>
        <v/>
      </c>
      <c r="CF259">
        <f>IF(OR(AJ259&lt;=0,Debts!$AC$7=0,$A259&gt;Debts!$M$7),0,MIN(AJ259,MAX(0,ROUNDUP(IF(Debts!$X$7=0,(BH258+L259)/(Debts!$M$7-$A259+1),BH258*(Debts!$X$7/12)/(1-(1+Debts!$X$7/12)^(-(Debts!$M$7-$A259+1)))),2)-X259)))</f>
        <v/>
      </c>
      <c r="CG259">
        <f>IF(OR(AK259&lt;=0,Debts!$AC$8=0,$A259&gt;Debts!$M$8),0,MIN(AK259,MAX(0,ROUNDUP(IF(Debts!$X$8=0,(BI258+M259)/(Debts!$M$8-$A259+1),BI258*(Debts!$X$8/12)/(1-(1+Debts!$X$8/12)^(-(Debts!$M$8-$A259+1)))),2)-Y259)))</f>
        <v/>
      </c>
      <c r="CH259">
        <f>IF(OR(AL259&lt;=0,Debts!$AC$9=0,$A259&gt;Debts!$M$9),0,MIN(AL259,MAX(0,ROUNDUP(IF(Debts!$X$9=0,(BJ258+N259)/(Debts!$M$9-$A259+1),BJ258*(Debts!$X$9/12)/(1-(1+Debts!$X$9/12)^(-(Debts!$M$9-$A259+1)))),2)-Z259)))</f>
        <v/>
      </c>
      <c r="CI259">
        <f>IF(OR(AM259&lt;=0,Debts!$AC$10=0,$A259&gt;Debts!$M$10),0,MIN(AM259,MAX(0,ROUNDUP(IF(Debts!$X$10=0,(BK258+O259)/(Debts!$M$10-$A259+1),BK258*(Debts!$X$10/12)/(1-(1+Debts!$X$10/12)^(-(Debts!$M$10-$A259+1)))),2)-AA259)))</f>
        <v/>
      </c>
      <c r="CJ259">
        <f>IF(OR(AN259&lt;=0,Debts!$AC$11=0,$A259&gt;Debts!$M$11),0,MIN(AN259,MAX(0,ROUNDUP(IF(Debts!$X$11=0,(BL258+P259)/(Debts!$M$11-$A259+1),BL258*(Debts!$X$11/12)/(1-(1+Debts!$X$11/12)^(-(Debts!$M$11-$A259+1)))),2)-AB259)))</f>
        <v/>
      </c>
      <c r="CK259">
        <f>IF(OR(AO259&lt;=0,Debts!$AC$12=0,$A259&gt;Debts!$M$12),0,MIN(AO259,MAX(0,ROUNDUP(IF(Debts!$X$12=0,(BM258+Q259)/(Debts!$M$12-$A259+1),BM258*(Debts!$X$12/12)/(1-(1+Debts!$X$12/12)^(-(Debts!$M$12-$A259+1)))),2)-AC259)))</f>
        <v/>
      </c>
      <c r="CL259">
        <f>IF(OR(AP259&lt;=0,Debts!$AC$13=0,$A259&gt;Debts!$M$13),0,MIN(AP259,MAX(0,ROUNDUP(IF(Debts!$X$13=0,(BN258+R259)/(Debts!$M$13-$A259+1),BN258*(Debts!$X$13/12)/(1-(1+Debts!$X$13/12)^(-(Debts!$M$13-$A259+1)))),2)-AD259)))</f>
        <v/>
      </c>
      <c r="CM259">
        <f>IF(OR(AQ259&lt;=0,Debts!$AC$14=0,$A259&gt;Debts!$M$14),0,MIN(AQ259,MAX(0,ROUNDUP(IF(Debts!$X$14=0,(BO258+S259)/(Debts!$M$14-$A259+1),BO258*(Debts!$X$14/12)/(1-(1+Debts!$X$14/12)^(-(Debts!$M$14-$A259+1)))),2)-AE259)))</f>
        <v/>
      </c>
      <c r="CN259">
        <f>IF(OR(AR259&lt;=0,Debts!$AC$15=0,$A259&gt;Debts!$M$15),0,MIN(AR259,MAX(0,ROUNDUP(IF(Debts!$X$15=0,(BP258+T259)/(Debts!$M$15-$A259+1),BP258*(Debts!$X$15/12)/(1-(1+Debts!$X$15/12)^(-(Debts!$M$15-$A259+1)))),2)-AF259)))</f>
        <v/>
      </c>
      <c r="CO259">
        <f>IF(OR(AS259&lt;=0,Debts!$AC$16=0,$A259&gt;Debts!$M$16),0,MIN(AS259,MAX(0,ROUNDUP(IF(Debts!$X$16=0,(BQ258+U259)/(Debts!$M$16-$A259+1),BQ258*(Debts!$X$16/12)/(1-(1+Debts!$X$16/12)^(-(Debts!$M$16-$A259+1)))),2)-AG259)))</f>
        <v/>
      </c>
      <c r="CP259">
        <f>IF(CD259&lt;=0,0,ROUND(MIN(CD259,MAX(0,$F259-SUMPRODUCT(($AT$3:$BE$3&lt;AT$3)*$CD259:$CO259))),2))</f>
        <v/>
      </c>
      <c r="CQ259">
        <f>IF(CE259&lt;=0,0,ROUND(MIN(CE259,MAX(0,$F259-SUMPRODUCT(($AT$3:$BE$3&lt;AU$3)*$CD259:$CO259))),2))</f>
        <v/>
      </c>
      <c r="CR259">
        <f>IF(CF259&lt;=0,0,ROUND(MIN(CF259,MAX(0,$F259-SUMPRODUCT(($AT$3:$BE$3&lt;AV$3)*$CD259:$CO259))),2))</f>
        <v/>
      </c>
      <c r="CS259">
        <f>IF(CG259&lt;=0,0,ROUND(MIN(CG259,MAX(0,$F259-SUMPRODUCT(($AT$3:$BE$3&lt;AW$3)*$CD259:$CO259))),2))</f>
        <v/>
      </c>
      <c r="CT259">
        <f>IF(CH259&lt;=0,0,ROUND(MIN(CH259,MAX(0,$F259-SUMPRODUCT(($AT$3:$BE$3&lt;AX$3)*$CD259:$CO259))),2))</f>
        <v/>
      </c>
      <c r="CU259">
        <f>IF(CI259&lt;=0,0,ROUND(MIN(CI259,MAX(0,$F259-SUMPRODUCT(($AT$3:$BE$3&lt;AY$3)*$CD259:$CO259))),2))</f>
        <v/>
      </c>
      <c r="CV259">
        <f>IF(CJ259&lt;=0,0,ROUND(MIN(CJ259,MAX(0,$F259-SUMPRODUCT(($AT$3:$BE$3&lt;AZ$3)*$CD259:$CO259))),2))</f>
        <v/>
      </c>
      <c r="CW259">
        <f>IF(CK259&lt;=0,0,ROUND(MIN(CK259,MAX(0,$F259-SUMPRODUCT(($AT$3:$BE$3&lt;BA$3)*$CD259:$CO259))),2))</f>
        <v/>
      </c>
      <c r="CX259">
        <f>IF(CL259&lt;=0,0,ROUND(MIN(CL259,MAX(0,$F259-SUMPRODUCT(($AT$3:$BE$3&lt;BB$3)*$CD259:$CO259))),2))</f>
        <v/>
      </c>
      <c r="CY259">
        <f>IF(CM259&lt;=0,0,ROUND(MIN(CM259,MAX(0,$F259-SUMPRODUCT(($AT$3:$BE$3&lt;BC$3)*$CD259:$CO259))),2))</f>
        <v/>
      </c>
      <c r="CZ259">
        <f>IF(CN259&lt;=0,0,ROUND(MIN(CN259,MAX(0,$F259-SUMPRODUCT(($AT$3:$BE$3&lt;BD$3)*$CD259:$CO259))),2))</f>
        <v/>
      </c>
      <c r="DA259">
        <f>IF(CO259&lt;=0,0,ROUND(MIN(CO259,MAX(0,$F259-SUMPRODUCT(($AT$3:$BE$3&lt;BE$3)*$CD259:$CO259))),2))</f>
        <v/>
      </c>
      <c r="DB259">
        <f>ROUND(AH259-CP259,2)</f>
        <v/>
      </c>
      <c r="DC259">
        <f>ROUND(AI259-CQ259,2)</f>
        <v/>
      </c>
      <c r="DD259">
        <f>ROUND(AJ259-CR259,2)</f>
        <v/>
      </c>
      <c r="DE259">
        <f>ROUND(AK259-CS259,2)</f>
        <v/>
      </c>
      <c r="DF259">
        <f>ROUND(AL259-CT259,2)</f>
        <v/>
      </c>
      <c r="DG259">
        <f>ROUND(AM259-CU259,2)</f>
        <v/>
      </c>
      <c r="DH259">
        <f>ROUND(AN259-CV259,2)</f>
        <v/>
      </c>
      <c r="DI259">
        <f>ROUND(AO259-CW259,2)</f>
        <v/>
      </c>
      <c r="DJ259">
        <f>ROUND(AP259-CX259,2)</f>
        <v/>
      </c>
      <c r="DK259">
        <f>ROUND(AQ259-CY259,2)</f>
        <v/>
      </c>
      <c r="DL259">
        <f>ROUND(AR259-CZ259,2)</f>
        <v/>
      </c>
      <c r="DM259">
        <f>ROUND(AS259-DA259,2)</f>
        <v/>
      </c>
      <c r="DN259">
        <f>MAX(0,ROUND($F259-SUM(CP259:DA259),2))</f>
        <v/>
      </c>
    </row>
    <row r="260">
      <c r="A260" t="n">
        <v>255</v>
      </c>
      <c r="B260" s="29">
        <f>Months!B260</f>
        <v/>
      </c>
      <c r="C260">
        <f>Months!C260</f>
        <v/>
      </c>
      <c r="D260">
        <f>Months!D260</f>
        <v/>
      </c>
      <c r="E260">
        <f>SUM(V260:AG260)</f>
        <v/>
      </c>
      <c r="F260">
        <f>MAX(0,ROUND(C260+D260-E260,2))</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f>IF(AH260&lt;=0,0,ROUND(CP260+MIN(DB260,MAX(0,$DN260-SUMPRODUCT((($BR260:$CC260&gt;BR260)+($BR260:$CC260=BR260)*($AT$2:$BE$2&lt;AT$2))*$DB260:$DM260))),2))</f>
        <v/>
      </c>
      <c r="AU260">
        <f>IF(AI260&lt;=0,0,ROUND(CQ260+MIN(DC260,MAX(0,$DN260-SUMPRODUCT((($BR260:$CC260&gt;BS260)+($BR260:$CC260=BS260)*($AT$2:$BE$2&lt;AU$2))*$DB260:$DM260))),2))</f>
        <v/>
      </c>
      <c r="AV260">
        <f>IF(AJ260&lt;=0,0,ROUND(CR260+MIN(DD260,MAX(0,$DN260-SUMPRODUCT((($BR260:$CC260&gt;BT260)+($BR260:$CC260=BT260)*($AT$2:$BE$2&lt;AV$2))*$DB260:$DM260))),2))</f>
        <v/>
      </c>
      <c r="AW260">
        <f>IF(AK260&lt;=0,0,ROUND(CS260+MIN(DE260,MAX(0,$DN260-SUMPRODUCT((($BR260:$CC260&gt;BU260)+($BR260:$CC260=BU260)*($AT$2:$BE$2&lt;AW$2))*$DB260:$DM260))),2))</f>
        <v/>
      </c>
      <c r="AX260">
        <f>IF(AL260&lt;=0,0,ROUND(CT260+MIN(DF260,MAX(0,$DN260-SUMPRODUCT((($BR260:$CC260&gt;BV260)+($BR260:$CC260=BV260)*($AT$2:$BE$2&lt;AX$2))*$DB260:$DM260))),2))</f>
        <v/>
      </c>
      <c r="AY260">
        <f>IF(AM260&lt;=0,0,ROUND(CU260+MIN(DG260,MAX(0,$DN260-SUMPRODUCT((($BR260:$CC260&gt;BW260)+($BR260:$CC260=BW260)*($AT$2:$BE$2&lt;AY$2))*$DB260:$DM260))),2))</f>
        <v/>
      </c>
      <c r="AZ260">
        <f>IF(AN260&lt;=0,0,ROUND(CV260+MIN(DH260,MAX(0,$DN260-SUMPRODUCT((($BR260:$CC260&gt;BX260)+($BR260:$CC260=BX260)*($AT$2:$BE$2&lt;AZ$2))*$DB260:$DM260))),2))</f>
        <v/>
      </c>
      <c r="BA260">
        <f>IF(AO260&lt;=0,0,ROUND(CW260+MIN(DI260,MAX(0,$DN260-SUMPRODUCT((($BR260:$CC260&gt;BY260)+($BR260:$CC260=BY260)*($AT$2:$BE$2&lt;BA$2))*$DB260:$DM260))),2))</f>
        <v/>
      </c>
      <c r="BB260">
        <f>IF(AP260&lt;=0,0,ROUND(CX260+MIN(DJ260,MAX(0,$DN260-SUMPRODUCT((($BR260:$CC260&gt;BZ260)+($BR260:$CC260=BZ260)*($AT$2:$BE$2&lt;BB$2))*$DB260:$DM260))),2))</f>
        <v/>
      </c>
      <c r="BC260">
        <f>IF(AQ260&lt;=0,0,ROUND(CY260+MIN(DK260,MAX(0,$DN260-SUMPRODUCT((($BR260:$CC260&gt;CA260)+($BR260:$CC260=CA260)*($AT$2:$BE$2&lt;BC$2))*$DB260:$DM260))),2))</f>
        <v/>
      </c>
      <c r="BD260">
        <f>IF(AR260&lt;=0,0,ROUND(CZ260+MIN(DL260,MAX(0,$DN260-SUMPRODUCT((($BR260:$CC260&gt;CB260)+($BR260:$CC260=CB260)*($AT$2:$BE$2&lt;BD$2))*$DB260:$DM260))),2))</f>
        <v/>
      </c>
      <c r="BE260">
        <f>IF(AS260&lt;=0,0,ROUND(DA260+MIN(DM260,MAX(0,$DN260-SUMPRODUCT((($BR260:$CC260&gt;CC260)+($BR260:$CC260=CC260)*($AT$2:$BE$2&lt;BE$2))*$DB260:$DM260))),2))</f>
        <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c r="BR260">
        <f>ROUND(IF($A260&lt;=Debts!$M$5,Debts!$X$5,Debts!$Y$5)*100000,0)*1000000+ROUND(Debts!$Y$5*100000,0)</f>
        <v/>
      </c>
      <c r="BS260">
        <f>ROUND(IF($A260&lt;=Debts!$M$6,Debts!$X$6,Debts!$Y$6)*100000,0)*1000000+ROUND(Debts!$Y$6*100000,0)</f>
        <v/>
      </c>
      <c r="BT260">
        <f>ROUND(IF($A260&lt;=Debts!$M$7,Debts!$X$7,Debts!$Y$7)*100000,0)*1000000+ROUND(Debts!$Y$7*100000,0)</f>
        <v/>
      </c>
      <c r="BU260">
        <f>ROUND(IF($A260&lt;=Debts!$M$8,Debts!$X$8,Debts!$Y$8)*100000,0)*1000000+ROUND(Debts!$Y$8*100000,0)</f>
        <v/>
      </c>
      <c r="BV260">
        <f>ROUND(IF($A260&lt;=Debts!$M$9,Debts!$X$9,Debts!$Y$9)*100000,0)*1000000+ROUND(Debts!$Y$9*100000,0)</f>
        <v/>
      </c>
      <c r="BW260">
        <f>ROUND(IF($A260&lt;=Debts!$M$10,Debts!$X$10,Debts!$Y$10)*100000,0)*1000000+ROUND(Debts!$Y$10*100000,0)</f>
        <v/>
      </c>
      <c r="BX260">
        <f>ROUND(IF($A260&lt;=Debts!$M$11,Debts!$X$11,Debts!$Y$11)*100000,0)*1000000+ROUND(Debts!$Y$11*100000,0)</f>
        <v/>
      </c>
      <c r="BY260">
        <f>ROUND(IF($A260&lt;=Debts!$M$12,Debts!$X$12,Debts!$Y$12)*100000,0)*1000000+ROUND(Debts!$Y$12*100000,0)</f>
        <v/>
      </c>
      <c r="BZ260">
        <f>ROUND(IF($A260&lt;=Debts!$M$13,Debts!$X$13,Debts!$Y$13)*100000,0)*1000000+ROUND(Debts!$Y$13*100000,0)</f>
        <v/>
      </c>
      <c r="CA260">
        <f>ROUND(IF($A260&lt;=Debts!$M$14,Debts!$X$14,Debts!$Y$14)*100000,0)*1000000+ROUND(Debts!$Y$14*100000,0)</f>
        <v/>
      </c>
      <c r="CB260">
        <f>ROUND(IF($A260&lt;=Debts!$M$15,Debts!$X$15,Debts!$Y$15)*100000,0)*1000000+ROUND(Debts!$Y$15*100000,0)</f>
        <v/>
      </c>
      <c r="CC260">
        <f>ROUND(IF($A260&lt;=Debts!$M$16,Debts!$X$16,Debts!$Y$16)*100000,0)*1000000+ROUND(Debts!$Y$16*100000,0)</f>
        <v/>
      </c>
      <c r="CD260">
        <f>IF(OR(AH260&lt;=0,Debts!$AC$5=0,$A260&gt;Debts!$M$5),0,MIN(AH260,MAX(0,ROUNDUP(IF(Debts!$X$5=0,(BF259+J260)/(Debts!$M$5-$A260+1),BF259*(Debts!$X$5/12)/(1-(1+Debts!$X$5/12)^(-(Debts!$M$5-$A260+1)))),2)-V260)))</f>
        <v/>
      </c>
      <c r="CE260">
        <f>IF(OR(AI260&lt;=0,Debts!$AC$6=0,$A260&gt;Debts!$M$6),0,MIN(AI260,MAX(0,ROUNDUP(IF(Debts!$X$6=0,(BG259+K260)/(Debts!$M$6-$A260+1),BG259*(Debts!$X$6/12)/(1-(1+Debts!$X$6/12)^(-(Debts!$M$6-$A260+1)))),2)-W260)))</f>
        <v/>
      </c>
      <c r="CF260">
        <f>IF(OR(AJ260&lt;=0,Debts!$AC$7=0,$A260&gt;Debts!$M$7),0,MIN(AJ260,MAX(0,ROUNDUP(IF(Debts!$X$7=0,(BH259+L260)/(Debts!$M$7-$A260+1),BH259*(Debts!$X$7/12)/(1-(1+Debts!$X$7/12)^(-(Debts!$M$7-$A260+1)))),2)-X260)))</f>
        <v/>
      </c>
      <c r="CG260">
        <f>IF(OR(AK260&lt;=0,Debts!$AC$8=0,$A260&gt;Debts!$M$8),0,MIN(AK260,MAX(0,ROUNDUP(IF(Debts!$X$8=0,(BI259+M260)/(Debts!$M$8-$A260+1),BI259*(Debts!$X$8/12)/(1-(1+Debts!$X$8/12)^(-(Debts!$M$8-$A260+1)))),2)-Y260)))</f>
        <v/>
      </c>
      <c r="CH260">
        <f>IF(OR(AL260&lt;=0,Debts!$AC$9=0,$A260&gt;Debts!$M$9),0,MIN(AL260,MAX(0,ROUNDUP(IF(Debts!$X$9=0,(BJ259+N260)/(Debts!$M$9-$A260+1),BJ259*(Debts!$X$9/12)/(1-(1+Debts!$X$9/12)^(-(Debts!$M$9-$A260+1)))),2)-Z260)))</f>
        <v/>
      </c>
      <c r="CI260">
        <f>IF(OR(AM260&lt;=0,Debts!$AC$10=0,$A260&gt;Debts!$M$10),0,MIN(AM260,MAX(0,ROUNDUP(IF(Debts!$X$10=0,(BK259+O260)/(Debts!$M$10-$A260+1),BK259*(Debts!$X$10/12)/(1-(1+Debts!$X$10/12)^(-(Debts!$M$10-$A260+1)))),2)-AA260)))</f>
        <v/>
      </c>
      <c r="CJ260">
        <f>IF(OR(AN260&lt;=0,Debts!$AC$11=0,$A260&gt;Debts!$M$11),0,MIN(AN260,MAX(0,ROUNDUP(IF(Debts!$X$11=0,(BL259+P260)/(Debts!$M$11-$A260+1),BL259*(Debts!$X$11/12)/(1-(1+Debts!$X$11/12)^(-(Debts!$M$11-$A260+1)))),2)-AB260)))</f>
        <v/>
      </c>
      <c r="CK260">
        <f>IF(OR(AO260&lt;=0,Debts!$AC$12=0,$A260&gt;Debts!$M$12),0,MIN(AO260,MAX(0,ROUNDUP(IF(Debts!$X$12=0,(BM259+Q260)/(Debts!$M$12-$A260+1),BM259*(Debts!$X$12/12)/(1-(1+Debts!$X$12/12)^(-(Debts!$M$12-$A260+1)))),2)-AC260)))</f>
        <v/>
      </c>
      <c r="CL260">
        <f>IF(OR(AP260&lt;=0,Debts!$AC$13=0,$A260&gt;Debts!$M$13),0,MIN(AP260,MAX(0,ROUNDUP(IF(Debts!$X$13=0,(BN259+R260)/(Debts!$M$13-$A260+1),BN259*(Debts!$X$13/12)/(1-(1+Debts!$X$13/12)^(-(Debts!$M$13-$A260+1)))),2)-AD260)))</f>
        <v/>
      </c>
      <c r="CM260">
        <f>IF(OR(AQ260&lt;=0,Debts!$AC$14=0,$A260&gt;Debts!$M$14),0,MIN(AQ260,MAX(0,ROUNDUP(IF(Debts!$X$14=0,(BO259+S260)/(Debts!$M$14-$A260+1),BO259*(Debts!$X$14/12)/(1-(1+Debts!$X$14/12)^(-(Debts!$M$14-$A260+1)))),2)-AE260)))</f>
        <v/>
      </c>
      <c r="CN260">
        <f>IF(OR(AR260&lt;=0,Debts!$AC$15=0,$A260&gt;Debts!$M$15),0,MIN(AR260,MAX(0,ROUNDUP(IF(Debts!$X$15=0,(BP259+T260)/(Debts!$M$15-$A260+1),BP259*(Debts!$X$15/12)/(1-(1+Debts!$X$15/12)^(-(Debts!$M$15-$A260+1)))),2)-AF260)))</f>
        <v/>
      </c>
      <c r="CO260">
        <f>IF(OR(AS260&lt;=0,Debts!$AC$16=0,$A260&gt;Debts!$M$16),0,MIN(AS260,MAX(0,ROUNDUP(IF(Debts!$X$16=0,(BQ259+U260)/(Debts!$M$16-$A260+1),BQ259*(Debts!$X$16/12)/(1-(1+Debts!$X$16/12)^(-(Debts!$M$16-$A260+1)))),2)-AG260)))</f>
        <v/>
      </c>
      <c r="CP260">
        <f>IF(CD260&lt;=0,0,ROUND(MIN(CD260,MAX(0,$F260-SUMPRODUCT(($AT$3:$BE$3&lt;AT$3)*$CD260:$CO260))),2))</f>
        <v/>
      </c>
      <c r="CQ260">
        <f>IF(CE260&lt;=0,0,ROUND(MIN(CE260,MAX(0,$F260-SUMPRODUCT(($AT$3:$BE$3&lt;AU$3)*$CD260:$CO260))),2))</f>
        <v/>
      </c>
      <c r="CR260">
        <f>IF(CF260&lt;=0,0,ROUND(MIN(CF260,MAX(0,$F260-SUMPRODUCT(($AT$3:$BE$3&lt;AV$3)*$CD260:$CO260))),2))</f>
        <v/>
      </c>
      <c r="CS260">
        <f>IF(CG260&lt;=0,0,ROUND(MIN(CG260,MAX(0,$F260-SUMPRODUCT(($AT$3:$BE$3&lt;AW$3)*$CD260:$CO260))),2))</f>
        <v/>
      </c>
      <c r="CT260">
        <f>IF(CH260&lt;=0,0,ROUND(MIN(CH260,MAX(0,$F260-SUMPRODUCT(($AT$3:$BE$3&lt;AX$3)*$CD260:$CO260))),2))</f>
        <v/>
      </c>
      <c r="CU260">
        <f>IF(CI260&lt;=0,0,ROUND(MIN(CI260,MAX(0,$F260-SUMPRODUCT(($AT$3:$BE$3&lt;AY$3)*$CD260:$CO260))),2))</f>
        <v/>
      </c>
      <c r="CV260">
        <f>IF(CJ260&lt;=0,0,ROUND(MIN(CJ260,MAX(0,$F260-SUMPRODUCT(($AT$3:$BE$3&lt;AZ$3)*$CD260:$CO260))),2))</f>
        <v/>
      </c>
      <c r="CW260">
        <f>IF(CK260&lt;=0,0,ROUND(MIN(CK260,MAX(0,$F260-SUMPRODUCT(($AT$3:$BE$3&lt;BA$3)*$CD260:$CO260))),2))</f>
        <v/>
      </c>
      <c r="CX260">
        <f>IF(CL260&lt;=0,0,ROUND(MIN(CL260,MAX(0,$F260-SUMPRODUCT(($AT$3:$BE$3&lt;BB$3)*$CD260:$CO260))),2))</f>
        <v/>
      </c>
      <c r="CY260">
        <f>IF(CM260&lt;=0,0,ROUND(MIN(CM260,MAX(0,$F260-SUMPRODUCT(($AT$3:$BE$3&lt;BC$3)*$CD260:$CO260))),2))</f>
        <v/>
      </c>
      <c r="CZ260">
        <f>IF(CN260&lt;=0,0,ROUND(MIN(CN260,MAX(0,$F260-SUMPRODUCT(($AT$3:$BE$3&lt;BD$3)*$CD260:$CO260))),2))</f>
        <v/>
      </c>
      <c r="DA260">
        <f>IF(CO260&lt;=0,0,ROUND(MIN(CO260,MAX(0,$F260-SUMPRODUCT(($AT$3:$BE$3&lt;BE$3)*$CD260:$CO260))),2))</f>
        <v/>
      </c>
      <c r="DB260">
        <f>ROUND(AH260-CP260,2)</f>
        <v/>
      </c>
      <c r="DC260">
        <f>ROUND(AI260-CQ260,2)</f>
        <v/>
      </c>
      <c r="DD260">
        <f>ROUND(AJ260-CR260,2)</f>
        <v/>
      </c>
      <c r="DE260">
        <f>ROUND(AK260-CS260,2)</f>
        <v/>
      </c>
      <c r="DF260">
        <f>ROUND(AL260-CT260,2)</f>
        <v/>
      </c>
      <c r="DG260">
        <f>ROUND(AM260-CU260,2)</f>
        <v/>
      </c>
      <c r="DH260">
        <f>ROUND(AN260-CV260,2)</f>
        <v/>
      </c>
      <c r="DI260">
        <f>ROUND(AO260-CW260,2)</f>
        <v/>
      </c>
      <c r="DJ260">
        <f>ROUND(AP260-CX260,2)</f>
        <v/>
      </c>
      <c r="DK260">
        <f>ROUND(AQ260-CY260,2)</f>
        <v/>
      </c>
      <c r="DL260">
        <f>ROUND(AR260-CZ260,2)</f>
        <v/>
      </c>
      <c r="DM260">
        <f>ROUND(AS260-DA260,2)</f>
        <v/>
      </c>
      <c r="DN260">
        <f>MAX(0,ROUND($F260-SUM(CP260:DA260),2))</f>
        <v/>
      </c>
    </row>
    <row r="261">
      <c r="A261" t="n">
        <v>256</v>
      </c>
      <c r="B261" s="29">
        <f>Months!B261</f>
        <v/>
      </c>
      <c r="C261">
        <f>Months!C261</f>
        <v/>
      </c>
      <c r="D261">
        <f>Months!D261</f>
        <v/>
      </c>
      <c r="E261">
        <f>SUM(V261:AG261)</f>
        <v/>
      </c>
      <c r="F261">
        <f>MAX(0,ROUND(C261+D261-E261,2))</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f>IF(AH261&lt;=0,0,ROUND(CP261+MIN(DB261,MAX(0,$DN261-SUMPRODUCT((($BR261:$CC261&gt;BR261)+($BR261:$CC261=BR261)*($AT$2:$BE$2&lt;AT$2))*$DB261:$DM261))),2))</f>
        <v/>
      </c>
      <c r="AU261">
        <f>IF(AI261&lt;=0,0,ROUND(CQ261+MIN(DC261,MAX(0,$DN261-SUMPRODUCT((($BR261:$CC261&gt;BS261)+($BR261:$CC261=BS261)*($AT$2:$BE$2&lt;AU$2))*$DB261:$DM261))),2))</f>
        <v/>
      </c>
      <c r="AV261">
        <f>IF(AJ261&lt;=0,0,ROUND(CR261+MIN(DD261,MAX(0,$DN261-SUMPRODUCT((($BR261:$CC261&gt;BT261)+($BR261:$CC261=BT261)*($AT$2:$BE$2&lt;AV$2))*$DB261:$DM261))),2))</f>
        <v/>
      </c>
      <c r="AW261">
        <f>IF(AK261&lt;=0,0,ROUND(CS261+MIN(DE261,MAX(0,$DN261-SUMPRODUCT((($BR261:$CC261&gt;BU261)+($BR261:$CC261=BU261)*($AT$2:$BE$2&lt;AW$2))*$DB261:$DM261))),2))</f>
        <v/>
      </c>
      <c r="AX261">
        <f>IF(AL261&lt;=0,0,ROUND(CT261+MIN(DF261,MAX(0,$DN261-SUMPRODUCT((($BR261:$CC261&gt;BV261)+($BR261:$CC261=BV261)*($AT$2:$BE$2&lt;AX$2))*$DB261:$DM261))),2))</f>
        <v/>
      </c>
      <c r="AY261">
        <f>IF(AM261&lt;=0,0,ROUND(CU261+MIN(DG261,MAX(0,$DN261-SUMPRODUCT((($BR261:$CC261&gt;BW261)+($BR261:$CC261=BW261)*($AT$2:$BE$2&lt;AY$2))*$DB261:$DM261))),2))</f>
        <v/>
      </c>
      <c r="AZ261">
        <f>IF(AN261&lt;=0,0,ROUND(CV261+MIN(DH261,MAX(0,$DN261-SUMPRODUCT((($BR261:$CC261&gt;BX261)+($BR261:$CC261=BX261)*($AT$2:$BE$2&lt;AZ$2))*$DB261:$DM261))),2))</f>
        <v/>
      </c>
      <c r="BA261">
        <f>IF(AO261&lt;=0,0,ROUND(CW261+MIN(DI261,MAX(0,$DN261-SUMPRODUCT((($BR261:$CC261&gt;BY261)+($BR261:$CC261=BY261)*($AT$2:$BE$2&lt;BA$2))*$DB261:$DM261))),2))</f>
        <v/>
      </c>
      <c r="BB261">
        <f>IF(AP261&lt;=0,0,ROUND(CX261+MIN(DJ261,MAX(0,$DN261-SUMPRODUCT((($BR261:$CC261&gt;BZ261)+($BR261:$CC261=BZ261)*($AT$2:$BE$2&lt;BB$2))*$DB261:$DM261))),2))</f>
        <v/>
      </c>
      <c r="BC261">
        <f>IF(AQ261&lt;=0,0,ROUND(CY261+MIN(DK261,MAX(0,$DN261-SUMPRODUCT((($BR261:$CC261&gt;CA261)+($BR261:$CC261=CA261)*($AT$2:$BE$2&lt;BC$2))*$DB261:$DM261))),2))</f>
        <v/>
      </c>
      <c r="BD261">
        <f>IF(AR261&lt;=0,0,ROUND(CZ261+MIN(DL261,MAX(0,$DN261-SUMPRODUCT((($BR261:$CC261&gt;CB261)+($BR261:$CC261=CB261)*($AT$2:$BE$2&lt;BD$2))*$DB261:$DM261))),2))</f>
        <v/>
      </c>
      <c r="BE261">
        <f>IF(AS261&lt;=0,0,ROUND(DA261+MIN(DM261,MAX(0,$DN261-SUMPRODUCT((($BR261:$CC261&gt;CC261)+($BR261:$CC261=CC261)*($AT$2:$BE$2&lt;BE$2))*$DB261:$DM261))),2))</f>
        <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c r="BR261">
        <f>ROUND(IF($A261&lt;=Debts!$M$5,Debts!$X$5,Debts!$Y$5)*100000,0)*1000000+ROUND(Debts!$Y$5*100000,0)</f>
        <v/>
      </c>
      <c r="BS261">
        <f>ROUND(IF($A261&lt;=Debts!$M$6,Debts!$X$6,Debts!$Y$6)*100000,0)*1000000+ROUND(Debts!$Y$6*100000,0)</f>
        <v/>
      </c>
      <c r="BT261">
        <f>ROUND(IF($A261&lt;=Debts!$M$7,Debts!$X$7,Debts!$Y$7)*100000,0)*1000000+ROUND(Debts!$Y$7*100000,0)</f>
        <v/>
      </c>
      <c r="BU261">
        <f>ROUND(IF($A261&lt;=Debts!$M$8,Debts!$X$8,Debts!$Y$8)*100000,0)*1000000+ROUND(Debts!$Y$8*100000,0)</f>
        <v/>
      </c>
      <c r="BV261">
        <f>ROUND(IF($A261&lt;=Debts!$M$9,Debts!$X$9,Debts!$Y$9)*100000,0)*1000000+ROUND(Debts!$Y$9*100000,0)</f>
        <v/>
      </c>
      <c r="BW261">
        <f>ROUND(IF($A261&lt;=Debts!$M$10,Debts!$X$10,Debts!$Y$10)*100000,0)*1000000+ROUND(Debts!$Y$10*100000,0)</f>
        <v/>
      </c>
      <c r="BX261">
        <f>ROUND(IF($A261&lt;=Debts!$M$11,Debts!$X$11,Debts!$Y$11)*100000,0)*1000000+ROUND(Debts!$Y$11*100000,0)</f>
        <v/>
      </c>
      <c r="BY261">
        <f>ROUND(IF($A261&lt;=Debts!$M$12,Debts!$X$12,Debts!$Y$12)*100000,0)*1000000+ROUND(Debts!$Y$12*100000,0)</f>
        <v/>
      </c>
      <c r="BZ261">
        <f>ROUND(IF($A261&lt;=Debts!$M$13,Debts!$X$13,Debts!$Y$13)*100000,0)*1000000+ROUND(Debts!$Y$13*100000,0)</f>
        <v/>
      </c>
      <c r="CA261">
        <f>ROUND(IF($A261&lt;=Debts!$M$14,Debts!$X$14,Debts!$Y$14)*100000,0)*1000000+ROUND(Debts!$Y$14*100000,0)</f>
        <v/>
      </c>
      <c r="CB261">
        <f>ROUND(IF($A261&lt;=Debts!$M$15,Debts!$X$15,Debts!$Y$15)*100000,0)*1000000+ROUND(Debts!$Y$15*100000,0)</f>
        <v/>
      </c>
      <c r="CC261">
        <f>ROUND(IF($A261&lt;=Debts!$M$16,Debts!$X$16,Debts!$Y$16)*100000,0)*1000000+ROUND(Debts!$Y$16*100000,0)</f>
        <v/>
      </c>
      <c r="CD261">
        <f>IF(OR(AH261&lt;=0,Debts!$AC$5=0,$A261&gt;Debts!$M$5),0,MIN(AH261,MAX(0,ROUNDUP(IF(Debts!$X$5=0,(BF260+J261)/(Debts!$M$5-$A261+1),BF260*(Debts!$X$5/12)/(1-(1+Debts!$X$5/12)^(-(Debts!$M$5-$A261+1)))),2)-V261)))</f>
        <v/>
      </c>
      <c r="CE261">
        <f>IF(OR(AI261&lt;=0,Debts!$AC$6=0,$A261&gt;Debts!$M$6),0,MIN(AI261,MAX(0,ROUNDUP(IF(Debts!$X$6=0,(BG260+K261)/(Debts!$M$6-$A261+1),BG260*(Debts!$X$6/12)/(1-(1+Debts!$X$6/12)^(-(Debts!$M$6-$A261+1)))),2)-W261)))</f>
        <v/>
      </c>
      <c r="CF261">
        <f>IF(OR(AJ261&lt;=0,Debts!$AC$7=0,$A261&gt;Debts!$M$7),0,MIN(AJ261,MAX(0,ROUNDUP(IF(Debts!$X$7=0,(BH260+L261)/(Debts!$M$7-$A261+1),BH260*(Debts!$X$7/12)/(1-(1+Debts!$X$7/12)^(-(Debts!$M$7-$A261+1)))),2)-X261)))</f>
        <v/>
      </c>
      <c r="CG261">
        <f>IF(OR(AK261&lt;=0,Debts!$AC$8=0,$A261&gt;Debts!$M$8),0,MIN(AK261,MAX(0,ROUNDUP(IF(Debts!$X$8=0,(BI260+M261)/(Debts!$M$8-$A261+1),BI260*(Debts!$X$8/12)/(1-(1+Debts!$X$8/12)^(-(Debts!$M$8-$A261+1)))),2)-Y261)))</f>
        <v/>
      </c>
      <c r="CH261">
        <f>IF(OR(AL261&lt;=0,Debts!$AC$9=0,$A261&gt;Debts!$M$9),0,MIN(AL261,MAX(0,ROUNDUP(IF(Debts!$X$9=0,(BJ260+N261)/(Debts!$M$9-$A261+1),BJ260*(Debts!$X$9/12)/(1-(1+Debts!$X$9/12)^(-(Debts!$M$9-$A261+1)))),2)-Z261)))</f>
        <v/>
      </c>
      <c r="CI261">
        <f>IF(OR(AM261&lt;=0,Debts!$AC$10=0,$A261&gt;Debts!$M$10),0,MIN(AM261,MAX(0,ROUNDUP(IF(Debts!$X$10=0,(BK260+O261)/(Debts!$M$10-$A261+1),BK260*(Debts!$X$10/12)/(1-(1+Debts!$X$10/12)^(-(Debts!$M$10-$A261+1)))),2)-AA261)))</f>
        <v/>
      </c>
      <c r="CJ261">
        <f>IF(OR(AN261&lt;=0,Debts!$AC$11=0,$A261&gt;Debts!$M$11),0,MIN(AN261,MAX(0,ROUNDUP(IF(Debts!$X$11=0,(BL260+P261)/(Debts!$M$11-$A261+1),BL260*(Debts!$X$11/12)/(1-(1+Debts!$X$11/12)^(-(Debts!$M$11-$A261+1)))),2)-AB261)))</f>
        <v/>
      </c>
      <c r="CK261">
        <f>IF(OR(AO261&lt;=0,Debts!$AC$12=0,$A261&gt;Debts!$M$12),0,MIN(AO261,MAX(0,ROUNDUP(IF(Debts!$X$12=0,(BM260+Q261)/(Debts!$M$12-$A261+1),BM260*(Debts!$X$12/12)/(1-(1+Debts!$X$12/12)^(-(Debts!$M$12-$A261+1)))),2)-AC261)))</f>
        <v/>
      </c>
      <c r="CL261">
        <f>IF(OR(AP261&lt;=0,Debts!$AC$13=0,$A261&gt;Debts!$M$13),0,MIN(AP261,MAX(0,ROUNDUP(IF(Debts!$X$13=0,(BN260+R261)/(Debts!$M$13-$A261+1),BN260*(Debts!$X$13/12)/(1-(1+Debts!$X$13/12)^(-(Debts!$M$13-$A261+1)))),2)-AD261)))</f>
        <v/>
      </c>
      <c r="CM261">
        <f>IF(OR(AQ261&lt;=0,Debts!$AC$14=0,$A261&gt;Debts!$M$14),0,MIN(AQ261,MAX(0,ROUNDUP(IF(Debts!$X$14=0,(BO260+S261)/(Debts!$M$14-$A261+1),BO260*(Debts!$X$14/12)/(1-(1+Debts!$X$14/12)^(-(Debts!$M$14-$A261+1)))),2)-AE261)))</f>
        <v/>
      </c>
      <c r="CN261">
        <f>IF(OR(AR261&lt;=0,Debts!$AC$15=0,$A261&gt;Debts!$M$15),0,MIN(AR261,MAX(0,ROUNDUP(IF(Debts!$X$15=0,(BP260+T261)/(Debts!$M$15-$A261+1),BP260*(Debts!$X$15/12)/(1-(1+Debts!$X$15/12)^(-(Debts!$M$15-$A261+1)))),2)-AF261)))</f>
        <v/>
      </c>
      <c r="CO261">
        <f>IF(OR(AS261&lt;=0,Debts!$AC$16=0,$A261&gt;Debts!$M$16),0,MIN(AS261,MAX(0,ROUNDUP(IF(Debts!$X$16=0,(BQ260+U261)/(Debts!$M$16-$A261+1),BQ260*(Debts!$X$16/12)/(1-(1+Debts!$X$16/12)^(-(Debts!$M$16-$A261+1)))),2)-AG261)))</f>
        <v/>
      </c>
      <c r="CP261">
        <f>IF(CD261&lt;=0,0,ROUND(MIN(CD261,MAX(0,$F261-SUMPRODUCT(($AT$3:$BE$3&lt;AT$3)*$CD261:$CO261))),2))</f>
        <v/>
      </c>
      <c r="CQ261">
        <f>IF(CE261&lt;=0,0,ROUND(MIN(CE261,MAX(0,$F261-SUMPRODUCT(($AT$3:$BE$3&lt;AU$3)*$CD261:$CO261))),2))</f>
        <v/>
      </c>
      <c r="CR261">
        <f>IF(CF261&lt;=0,0,ROUND(MIN(CF261,MAX(0,$F261-SUMPRODUCT(($AT$3:$BE$3&lt;AV$3)*$CD261:$CO261))),2))</f>
        <v/>
      </c>
      <c r="CS261">
        <f>IF(CG261&lt;=0,0,ROUND(MIN(CG261,MAX(0,$F261-SUMPRODUCT(($AT$3:$BE$3&lt;AW$3)*$CD261:$CO261))),2))</f>
        <v/>
      </c>
      <c r="CT261">
        <f>IF(CH261&lt;=0,0,ROUND(MIN(CH261,MAX(0,$F261-SUMPRODUCT(($AT$3:$BE$3&lt;AX$3)*$CD261:$CO261))),2))</f>
        <v/>
      </c>
      <c r="CU261">
        <f>IF(CI261&lt;=0,0,ROUND(MIN(CI261,MAX(0,$F261-SUMPRODUCT(($AT$3:$BE$3&lt;AY$3)*$CD261:$CO261))),2))</f>
        <v/>
      </c>
      <c r="CV261">
        <f>IF(CJ261&lt;=0,0,ROUND(MIN(CJ261,MAX(0,$F261-SUMPRODUCT(($AT$3:$BE$3&lt;AZ$3)*$CD261:$CO261))),2))</f>
        <v/>
      </c>
      <c r="CW261">
        <f>IF(CK261&lt;=0,0,ROUND(MIN(CK261,MAX(0,$F261-SUMPRODUCT(($AT$3:$BE$3&lt;BA$3)*$CD261:$CO261))),2))</f>
        <v/>
      </c>
      <c r="CX261">
        <f>IF(CL261&lt;=0,0,ROUND(MIN(CL261,MAX(0,$F261-SUMPRODUCT(($AT$3:$BE$3&lt;BB$3)*$CD261:$CO261))),2))</f>
        <v/>
      </c>
      <c r="CY261">
        <f>IF(CM261&lt;=0,0,ROUND(MIN(CM261,MAX(0,$F261-SUMPRODUCT(($AT$3:$BE$3&lt;BC$3)*$CD261:$CO261))),2))</f>
        <v/>
      </c>
      <c r="CZ261">
        <f>IF(CN261&lt;=0,0,ROUND(MIN(CN261,MAX(0,$F261-SUMPRODUCT(($AT$3:$BE$3&lt;BD$3)*$CD261:$CO261))),2))</f>
        <v/>
      </c>
      <c r="DA261">
        <f>IF(CO261&lt;=0,0,ROUND(MIN(CO261,MAX(0,$F261-SUMPRODUCT(($AT$3:$BE$3&lt;BE$3)*$CD261:$CO261))),2))</f>
        <v/>
      </c>
      <c r="DB261">
        <f>ROUND(AH261-CP261,2)</f>
        <v/>
      </c>
      <c r="DC261">
        <f>ROUND(AI261-CQ261,2)</f>
        <v/>
      </c>
      <c r="DD261">
        <f>ROUND(AJ261-CR261,2)</f>
        <v/>
      </c>
      <c r="DE261">
        <f>ROUND(AK261-CS261,2)</f>
        <v/>
      </c>
      <c r="DF261">
        <f>ROUND(AL261-CT261,2)</f>
        <v/>
      </c>
      <c r="DG261">
        <f>ROUND(AM261-CU261,2)</f>
        <v/>
      </c>
      <c r="DH261">
        <f>ROUND(AN261-CV261,2)</f>
        <v/>
      </c>
      <c r="DI261">
        <f>ROUND(AO261-CW261,2)</f>
        <v/>
      </c>
      <c r="DJ261">
        <f>ROUND(AP261-CX261,2)</f>
        <v/>
      </c>
      <c r="DK261">
        <f>ROUND(AQ261-CY261,2)</f>
        <v/>
      </c>
      <c r="DL261">
        <f>ROUND(AR261-CZ261,2)</f>
        <v/>
      </c>
      <c r="DM261">
        <f>ROUND(AS261-DA261,2)</f>
        <v/>
      </c>
      <c r="DN261">
        <f>MAX(0,ROUND($F261-SUM(CP261:DA261),2))</f>
        <v/>
      </c>
    </row>
    <row r="262">
      <c r="A262" t="n">
        <v>257</v>
      </c>
      <c r="B262" s="29">
        <f>Months!B262</f>
        <v/>
      </c>
      <c r="C262">
        <f>Months!C262</f>
        <v/>
      </c>
      <c r="D262">
        <f>Months!D262</f>
        <v/>
      </c>
      <c r="E262">
        <f>SUM(V262:AG262)</f>
        <v/>
      </c>
      <c r="F262">
        <f>MAX(0,ROUND(C262+D262-E262,2))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f>IF(AH262&lt;=0,0,ROUND(CP262+MIN(DB262,MAX(0,$DN262-SUMPRODUCT((($BR262:$CC262&gt;BR262)+($BR262:$CC262=BR262)*($AT$2:$BE$2&lt;AT$2))*$DB262:$DM262))),2))</f>
        <v/>
      </c>
      <c r="AU262">
        <f>IF(AI262&lt;=0,0,ROUND(CQ262+MIN(DC262,MAX(0,$DN262-SUMPRODUCT((($BR262:$CC262&gt;BS262)+($BR262:$CC262=BS262)*($AT$2:$BE$2&lt;AU$2))*$DB262:$DM262))),2))</f>
        <v/>
      </c>
      <c r="AV262">
        <f>IF(AJ262&lt;=0,0,ROUND(CR262+MIN(DD262,MAX(0,$DN262-SUMPRODUCT((($BR262:$CC262&gt;BT262)+($BR262:$CC262=BT262)*($AT$2:$BE$2&lt;AV$2))*$DB262:$DM262))),2))</f>
        <v/>
      </c>
      <c r="AW262">
        <f>IF(AK262&lt;=0,0,ROUND(CS262+MIN(DE262,MAX(0,$DN262-SUMPRODUCT((($BR262:$CC262&gt;BU262)+($BR262:$CC262=BU262)*($AT$2:$BE$2&lt;AW$2))*$DB262:$DM262))),2))</f>
        <v/>
      </c>
      <c r="AX262">
        <f>IF(AL262&lt;=0,0,ROUND(CT262+MIN(DF262,MAX(0,$DN262-SUMPRODUCT((($BR262:$CC262&gt;BV262)+($BR262:$CC262=BV262)*($AT$2:$BE$2&lt;AX$2))*$DB262:$DM262))),2))</f>
        <v/>
      </c>
      <c r="AY262">
        <f>IF(AM262&lt;=0,0,ROUND(CU262+MIN(DG262,MAX(0,$DN262-SUMPRODUCT((($BR262:$CC262&gt;BW262)+($BR262:$CC262=BW262)*($AT$2:$BE$2&lt;AY$2))*$DB262:$DM262))),2))</f>
        <v/>
      </c>
      <c r="AZ262">
        <f>IF(AN262&lt;=0,0,ROUND(CV262+MIN(DH262,MAX(0,$DN262-SUMPRODUCT((($BR262:$CC262&gt;BX262)+($BR262:$CC262=BX262)*($AT$2:$BE$2&lt;AZ$2))*$DB262:$DM262))),2))</f>
        <v/>
      </c>
      <c r="BA262">
        <f>IF(AO262&lt;=0,0,ROUND(CW262+MIN(DI262,MAX(0,$DN262-SUMPRODUCT((($BR262:$CC262&gt;BY262)+($BR262:$CC262=BY262)*($AT$2:$BE$2&lt;BA$2))*$DB262:$DM262))),2))</f>
        <v/>
      </c>
      <c r="BB262">
        <f>IF(AP262&lt;=0,0,ROUND(CX262+MIN(DJ262,MAX(0,$DN262-SUMPRODUCT((($BR262:$CC262&gt;BZ262)+($BR262:$CC262=BZ262)*($AT$2:$BE$2&lt;BB$2))*$DB262:$DM262))),2))</f>
        <v/>
      </c>
      <c r="BC262">
        <f>IF(AQ262&lt;=0,0,ROUND(CY262+MIN(DK262,MAX(0,$DN262-SUMPRODUCT((($BR262:$CC262&gt;CA262)+($BR262:$CC262=CA262)*($AT$2:$BE$2&lt;BC$2))*$DB262:$DM262))),2))</f>
        <v/>
      </c>
      <c r="BD262">
        <f>IF(AR262&lt;=0,0,ROUND(CZ262+MIN(DL262,MAX(0,$DN262-SUMPRODUCT((($BR262:$CC262&gt;CB262)+($BR262:$CC262=CB262)*($AT$2:$BE$2&lt;BD$2))*$DB262:$DM262))),2))</f>
        <v/>
      </c>
      <c r="BE262">
        <f>IF(AS262&lt;=0,0,ROUND(DA262+MIN(DM262,MAX(0,$DN262-SUMPRODUCT((($BR262:$CC262&gt;CC262)+($BR262:$CC262=CC262)*($AT$2:$BE$2&lt;BE$2))*$DB262:$DM262))),2))</f>
        <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c r="BR262">
        <f>ROUND(IF($A262&lt;=Debts!$M$5,Debts!$X$5,Debts!$Y$5)*100000,0)*1000000+ROUND(Debts!$Y$5*100000,0)</f>
        <v/>
      </c>
      <c r="BS262">
        <f>ROUND(IF($A262&lt;=Debts!$M$6,Debts!$X$6,Debts!$Y$6)*100000,0)*1000000+ROUND(Debts!$Y$6*100000,0)</f>
        <v/>
      </c>
      <c r="BT262">
        <f>ROUND(IF($A262&lt;=Debts!$M$7,Debts!$X$7,Debts!$Y$7)*100000,0)*1000000+ROUND(Debts!$Y$7*100000,0)</f>
        <v/>
      </c>
      <c r="BU262">
        <f>ROUND(IF($A262&lt;=Debts!$M$8,Debts!$X$8,Debts!$Y$8)*100000,0)*1000000+ROUND(Debts!$Y$8*100000,0)</f>
        <v/>
      </c>
      <c r="BV262">
        <f>ROUND(IF($A262&lt;=Debts!$M$9,Debts!$X$9,Debts!$Y$9)*100000,0)*1000000+ROUND(Debts!$Y$9*100000,0)</f>
        <v/>
      </c>
      <c r="BW262">
        <f>ROUND(IF($A262&lt;=Debts!$M$10,Debts!$X$10,Debts!$Y$10)*100000,0)*1000000+ROUND(Debts!$Y$10*100000,0)</f>
        <v/>
      </c>
      <c r="BX262">
        <f>ROUND(IF($A262&lt;=Debts!$M$11,Debts!$X$11,Debts!$Y$11)*100000,0)*1000000+ROUND(Debts!$Y$11*100000,0)</f>
        <v/>
      </c>
      <c r="BY262">
        <f>ROUND(IF($A262&lt;=Debts!$M$12,Debts!$X$12,Debts!$Y$12)*100000,0)*1000000+ROUND(Debts!$Y$12*100000,0)</f>
        <v/>
      </c>
      <c r="BZ262">
        <f>ROUND(IF($A262&lt;=Debts!$M$13,Debts!$X$13,Debts!$Y$13)*100000,0)*1000000+ROUND(Debts!$Y$13*100000,0)</f>
        <v/>
      </c>
      <c r="CA262">
        <f>ROUND(IF($A262&lt;=Debts!$M$14,Debts!$X$14,Debts!$Y$14)*100000,0)*1000000+ROUND(Debts!$Y$14*100000,0)</f>
        <v/>
      </c>
      <c r="CB262">
        <f>ROUND(IF($A262&lt;=Debts!$M$15,Debts!$X$15,Debts!$Y$15)*100000,0)*1000000+ROUND(Debts!$Y$15*100000,0)</f>
        <v/>
      </c>
      <c r="CC262">
        <f>ROUND(IF($A262&lt;=Debts!$M$16,Debts!$X$16,Debts!$Y$16)*100000,0)*1000000+ROUND(Debts!$Y$16*100000,0)</f>
        <v/>
      </c>
      <c r="CD262">
        <f>IF(OR(AH262&lt;=0,Debts!$AC$5=0,$A262&gt;Debts!$M$5),0,MIN(AH262,MAX(0,ROUNDUP(IF(Debts!$X$5=0,(BF261+J262)/(Debts!$M$5-$A262+1),BF261*(Debts!$X$5/12)/(1-(1+Debts!$X$5/12)^(-(Debts!$M$5-$A262+1)))),2)-V262)))</f>
        <v/>
      </c>
      <c r="CE262">
        <f>IF(OR(AI262&lt;=0,Debts!$AC$6=0,$A262&gt;Debts!$M$6),0,MIN(AI262,MAX(0,ROUNDUP(IF(Debts!$X$6=0,(BG261+K262)/(Debts!$M$6-$A262+1),BG261*(Debts!$X$6/12)/(1-(1+Debts!$X$6/12)^(-(Debts!$M$6-$A262+1)))),2)-W262)))</f>
        <v/>
      </c>
      <c r="CF262">
        <f>IF(OR(AJ262&lt;=0,Debts!$AC$7=0,$A262&gt;Debts!$M$7),0,MIN(AJ262,MAX(0,ROUNDUP(IF(Debts!$X$7=0,(BH261+L262)/(Debts!$M$7-$A262+1),BH261*(Debts!$X$7/12)/(1-(1+Debts!$X$7/12)^(-(Debts!$M$7-$A262+1)))),2)-X262)))</f>
        <v/>
      </c>
      <c r="CG262">
        <f>IF(OR(AK262&lt;=0,Debts!$AC$8=0,$A262&gt;Debts!$M$8),0,MIN(AK262,MAX(0,ROUNDUP(IF(Debts!$X$8=0,(BI261+M262)/(Debts!$M$8-$A262+1),BI261*(Debts!$X$8/12)/(1-(1+Debts!$X$8/12)^(-(Debts!$M$8-$A262+1)))),2)-Y262)))</f>
        <v/>
      </c>
      <c r="CH262">
        <f>IF(OR(AL262&lt;=0,Debts!$AC$9=0,$A262&gt;Debts!$M$9),0,MIN(AL262,MAX(0,ROUNDUP(IF(Debts!$X$9=0,(BJ261+N262)/(Debts!$M$9-$A262+1),BJ261*(Debts!$X$9/12)/(1-(1+Debts!$X$9/12)^(-(Debts!$M$9-$A262+1)))),2)-Z262)))</f>
        <v/>
      </c>
      <c r="CI262">
        <f>IF(OR(AM262&lt;=0,Debts!$AC$10=0,$A262&gt;Debts!$M$10),0,MIN(AM262,MAX(0,ROUNDUP(IF(Debts!$X$10=0,(BK261+O262)/(Debts!$M$10-$A262+1),BK261*(Debts!$X$10/12)/(1-(1+Debts!$X$10/12)^(-(Debts!$M$10-$A262+1)))),2)-AA262)))</f>
        <v/>
      </c>
      <c r="CJ262">
        <f>IF(OR(AN262&lt;=0,Debts!$AC$11=0,$A262&gt;Debts!$M$11),0,MIN(AN262,MAX(0,ROUNDUP(IF(Debts!$X$11=0,(BL261+P262)/(Debts!$M$11-$A262+1),BL261*(Debts!$X$11/12)/(1-(1+Debts!$X$11/12)^(-(Debts!$M$11-$A262+1)))),2)-AB262)))</f>
        <v/>
      </c>
      <c r="CK262">
        <f>IF(OR(AO262&lt;=0,Debts!$AC$12=0,$A262&gt;Debts!$M$12),0,MIN(AO262,MAX(0,ROUNDUP(IF(Debts!$X$12=0,(BM261+Q262)/(Debts!$M$12-$A262+1),BM261*(Debts!$X$12/12)/(1-(1+Debts!$X$12/12)^(-(Debts!$M$12-$A262+1)))),2)-AC262)))</f>
        <v/>
      </c>
      <c r="CL262">
        <f>IF(OR(AP262&lt;=0,Debts!$AC$13=0,$A262&gt;Debts!$M$13),0,MIN(AP262,MAX(0,ROUNDUP(IF(Debts!$X$13=0,(BN261+R262)/(Debts!$M$13-$A262+1),BN261*(Debts!$X$13/12)/(1-(1+Debts!$X$13/12)^(-(Debts!$M$13-$A262+1)))),2)-AD262)))</f>
        <v/>
      </c>
      <c r="CM262">
        <f>IF(OR(AQ262&lt;=0,Debts!$AC$14=0,$A262&gt;Debts!$M$14),0,MIN(AQ262,MAX(0,ROUNDUP(IF(Debts!$X$14=0,(BO261+S262)/(Debts!$M$14-$A262+1),BO261*(Debts!$X$14/12)/(1-(1+Debts!$X$14/12)^(-(Debts!$M$14-$A262+1)))),2)-AE262)))</f>
        <v/>
      </c>
      <c r="CN262">
        <f>IF(OR(AR262&lt;=0,Debts!$AC$15=0,$A262&gt;Debts!$M$15),0,MIN(AR262,MAX(0,ROUNDUP(IF(Debts!$X$15=0,(BP261+T262)/(Debts!$M$15-$A262+1),BP261*(Debts!$X$15/12)/(1-(1+Debts!$X$15/12)^(-(Debts!$M$15-$A262+1)))),2)-AF262)))</f>
        <v/>
      </c>
      <c r="CO262">
        <f>IF(OR(AS262&lt;=0,Debts!$AC$16=0,$A262&gt;Debts!$M$16),0,MIN(AS262,MAX(0,ROUNDUP(IF(Debts!$X$16=0,(BQ261+U262)/(Debts!$M$16-$A262+1),BQ261*(Debts!$X$16/12)/(1-(1+Debts!$X$16/12)^(-(Debts!$M$16-$A262+1)))),2)-AG262)))</f>
        <v/>
      </c>
      <c r="CP262">
        <f>IF(CD262&lt;=0,0,ROUND(MIN(CD262,MAX(0,$F262-SUMPRODUCT(($AT$3:$BE$3&lt;AT$3)*$CD262:$CO262))),2))</f>
        <v/>
      </c>
      <c r="CQ262">
        <f>IF(CE262&lt;=0,0,ROUND(MIN(CE262,MAX(0,$F262-SUMPRODUCT(($AT$3:$BE$3&lt;AU$3)*$CD262:$CO262))),2))</f>
        <v/>
      </c>
      <c r="CR262">
        <f>IF(CF262&lt;=0,0,ROUND(MIN(CF262,MAX(0,$F262-SUMPRODUCT(($AT$3:$BE$3&lt;AV$3)*$CD262:$CO262))),2))</f>
        <v/>
      </c>
      <c r="CS262">
        <f>IF(CG262&lt;=0,0,ROUND(MIN(CG262,MAX(0,$F262-SUMPRODUCT(($AT$3:$BE$3&lt;AW$3)*$CD262:$CO262))),2))</f>
        <v/>
      </c>
      <c r="CT262">
        <f>IF(CH262&lt;=0,0,ROUND(MIN(CH262,MAX(0,$F262-SUMPRODUCT(($AT$3:$BE$3&lt;AX$3)*$CD262:$CO262))),2))</f>
        <v/>
      </c>
      <c r="CU262">
        <f>IF(CI262&lt;=0,0,ROUND(MIN(CI262,MAX(0,$F262-SUMPRODUCT(($AT$3:$BE$3&lt;AY$3)*$CD262:$CO262))),2))</f>
        <v/>
      </c>
      <c r="CV262">
        <f>IF(CJ262&lt;=0,0,ROUND(MIN(CJ262,MAX(0,$F262-SUMPRODUCT(($AT$3:$BE$3&lt;AZ$3)*$CD262:$CO262))),2))</f>
        <v/>
      </c>
      <c r="CW262">
        <f>IF(CK262&lt;=0,0,ROUND(MIN(CK262,MAX(0,$F262-SUMPRODUCT(($AT$3:$BE$3&lt;BA$3)*$CD262:$CO262))),2))</f>
        <v/>
      </c>
      <c r="CX262">
        <f>IF(CL262&lt;=0,0,ROUND(MIN(CL262,MAX(0,$F262-SUMPRODUCT(($AT$3:$BE$3&lt;BB$3)*$CD262:$CO262))),2))</f>
        <v/>
      </c>
      <c r="CY262">
        <f>IF(CM262&lt;=0,0,ROUND(MIN(CM262,MAX(0,$F262-SUMPRODUCT(($AT$3:$BE$3&lt;BC$3)*$CD262:$CO262))),2))</f>
        <v/>
      </c>
      <c r="CZ262">
        <f>IF(CN262&lt;=0,0,ROUND(MIN(CN262,MAX(0,$F262-SUMPRODUCT(($AT$3:$BE$3&lt;BD$3)*$CD262:$CO262))),2))</f>
        <v/>
      </c>
      <c r="DA262">
        <f>IF(CO262&lt;=0,0,ROUND(MIN(CO262,MAX(0,$F262-SUMPRODUCT(($AT$3:$BE$3&lt;BE$3)*$CD262:$CO262))),2))</f>
        <v/>
      </c>
      <c r="DB262">
        <f>ROUND(AH262-CP262,2)</f>
        <v/>
      </c>
      <c r="DC262">
        <f>ROUND(AI262-CQ262,2)</f>
        <v/>
      </c>
      <c r="DD262">
        <f>ROUND(AJ262-CR262,2)</f>
        <v/>
      </c>
      <c r="DE262">
        <f>ROUND(AK262-CS262,2)</f>
        <v/>
      </c>
      <c r="DF262">
        <f>ROUND(AL262-CT262,2)</f>
        <v/>
      </c>
      <c r="DG262">
        <f>ROUND(AM262-CU262,2)</f>
        <v/>
      </c>
      <c r="DH262">
        <f>ROUND(AN262-CV262,2)</f>
        <v/>
      </c>
      <c r="DI262">
        <f>ROUND(AO262-CW262,2)</f>
        <v/>
      </c>
      <c r="DJ262">
        <f>ROUND(AP262-CX262,2)</f>
        <v/>
      </c>
      <c r="DK262">
        <f>ROUND(AQ262-CY262,2)</f>
        <v/>
      </c>
      <c r="DL262">
        <f>ROUND(AR262-CZ262,2)</f>
        <v/>
      </c>
      <c r="DM262">
        <f>ROUND(AS262-DA262,2)</f>
        <v/>
      </c>
      <c r="DN262">
        <f>MAX(0,ROUND($F262-SUM(CP262:DA262),2))</f>
        <v/>
      </c>
    </row>
    <row r="263">
      <c r="A263" t="n">
        <v>258</v>
      </c>
      <c r="B263" s="29">
        <f>Months!B263</f>
        <v/>
      </c>
      <c r="C263">
        <f>Months!C263</f>
        <v/>
      </c>
      <c r="D263">
        <f>Months!D263</f>
        <v/>
      </c>
      <c r="E263">
        <f>SUM(V263:AG263)</f>
        <v/>
      </c>
      <c r="F263">
        <f>MAX(0,ROUND(C263+D263-E263,2))</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f>IF(AH263&lt;=0,0,ROUND(CP263+MIN(DB263,MAX(0,$DN263-SUMPRODUCT((($BR263:$CC263&gt;BR263)+($BR263:$CC263=BR263)*($AT$2:$BE$2&lt;AT$2))*$DB263:$DM263))),2))</f>
        <v/>
      </c>
      <c r="AU263">
        <f>IF(AI263&lt;=0,0,ROUND(CQ263+MIN(DC263,MAX(0,$DN263-SUMPRODUCT((($BR263:$CC263&gt;BS263)+($BR263:$CC263=BS263)*($AT$2:$BE$2&lt;AU$2))*$DB263:$DM263))),2))</f>
        <v/>
      </c>
      <c r="AV263">
        <f>IF(AJ263&lt;=0,0,ROUND(CR263+MIN(DD263,MAX(0,$DN263-SUMPRODUCT((($BR263:$CC263&gt;BT263)+($BR263:$CC263=BT263)*($AT$2:$BE$2&lt;AV$2))*$DB263:$DM263))),2))</f>
        <v/>
      </c>
      <c r="AW263">
        <f>IF(AK263&lt;=0,0,ROUND(CS263+MIN(DE263,MAX(0,$DN263-SUMPRODUCT((($BR263:$CC263&gt;BU263)+($BR263:$CC263=BU263)*($AT$2:$BE$2&lt;AW$2))*$DB263:$DM263))),2))</f>
        <v/>
      </c>
      <c r="AX263">
        <f>IF(AL263&lt;=0,0,ROUND(CT263+MIN(DF263,MAX(0,$DN263-SUMPRODUCT((($BR263:$CC263&gt;BV263)+($BR263:$CC263=BV263)*($AT$2:$BE$2&lt;AX$2))*$DB263:$DM263))),2))</f>
        <v/>
      </c>
      <c r="AY263">
        <f>IF(AM263&lt;=0,0,ROUND(CU263+MIN(DG263,MAX(0,$DN263-SUMPRODUCT((($BR263:$CC263&gt;BW263)+($BR263:$CC263=BW263)*($AT$2:$BE$2&lt;AY$2))*$DB263:$DM263))),2))</f>
        <v/>
      </c>
      <c r="AZ263">
        <f>IF(AN263&lt;=0,0,ROUND(CV263+MIN(DH263,MAX(0,$DN263-SUMPRODUCT((($BR263:$CC263&gt;BX263)+($BR263:$CC263=BX263)*($AT$2:$BE$2&lt;AZ$2))*$DB263:$DM263))),2))</f>
        <v/>
      </c>
      <c r="BA263">
        <f>IF(AO263&lt;=0,0,ROUND(CW263+MIN(DI263,MAX(0,$DN263-SUMPRODUCT((($BR263:$CC263&gt;BY263)+($BR263:$CC263=BY263)*($AT$2:$BE$2&lt;BA$2))*$DB263:$DM263))),2))</f>
        <v/>
      </c>
      <c r="BB263">
        <f>IF(AP263&lt;=0,0,ROUND(CX263+MIN(DJ263,MAX(0,$DN263-SUMPRODUCT((($BR263:$CC263&gt;BZ263)+($BR263:$CC263=BZ263)*($AT$2:$BE$2&lt;BB$2))*$DB263:$DM263))),2))</f>
        <v/>
      </c>
      <c r="BC263">
        <f>IF(AQ263&lt;=0,0,ROUND(CY263+MIN(DK263,MAX(0,$DN263-SUMPRODUCT((($BR263:$CC263&gt;CA263)+($BR263:$CC263=CA263)*($AT$2:$BE$2&lt;BC$2))*$DB263:$DM263))),2))</f>
        <v/>
      </c>
      <c r="BD263">
        <f>IF(AR263&lt;=0,0,ROUND(CZ263+MIN(DL263,MAX(0,$DN263-SUMPRODUCT((($BR263:$CC263&gt;CB263)+($BR263:$CC263=CB263)*($AT$2:$BE$2&lt;BD$2))*$DB263:$DM263))),2))</f>
        <v/>
      </c>
      <c r="BE263">
        <f>IF(AS263&lt;=0,0,ROUND(DA263+MIN(DM263,MAX(0,$DN263-SUMPRODUCT((($BR263:$CC263&gt;CC263)+($BR263:$CC263=CC263)*($AT$2:$BE$2&lt;BE$2))*$DB263:$DM263))),2))</f>
        <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c r="BR263">
        <f>ROUND(IF($A263&lt;=Debts!$M$5,Debts!$X$5,Debts!$Y$5)*100000,0)*1000000+ROUND(Debts!$Y$5*100000,0)</f>
        <v/>
      </c>
      <c r="BS263">
        <f>ROUND(IF($A263&lt;=Debts!$M$6,Debts!$X$6,Debts!$Y$6)*100000,0)*1000000+ROUND(Debts!$Y$6*100000,0)</f>
        <v/>
      </c>
      <c r="BT263">
        <f>ROUND(IF($A263&lt;=Debts!$M$7,Debts!$X$7,Debts!$Y$7)*100000,0)*1000000+ROUND(Debts!$Y$7*100000,0)</f>
        <v/>
      </c>
      <c r="BU263">
        <f>ROUND(IF($A263&lt;=Debts!$M$8,Debts!$X$8,Debts!$Y$8)*100000,0)*1000000+ROUND(Debts!$Y$8*100000,0)</f>
        <v/>
      </c>
      <c r="BV263">
        <f>ROUND(IF($A263&lt;=Debts!$M$9,Debts!$X$9,Debts!$Y$9)*100000,0)*1000000+ROUND(Debts!$Y$9*100000,0)</f>
        <v/>
      </c>
      <c r="BW263">
        <f>ROUND(IF($A263&lt;=Debts!$M$10,Debts!$X$10,Debts!$Y$10)*100000,0)*1000000+ROUND(Debts!$Y$10*100000,0)</f>
        <v/>
      </c>
      <c r="BX263">
        <f>ROUND(IF($A263&lt;=Debts!$M$11,Debts!$X$11,Debts!$Y$11)*100000,0)*1000000+ROUND(Debts!$Y$11*100000,0)</f>
        <v/>
      </c>
      <c r="BY263">
        <f>ROUND(IF($A263&lt;=Debts!$M$12,Debts!$X$12,Debts!$Y$12)*100000,0)*1000000+ROUND(Debts!$Y$12*100000,0)</f>
        <v/>
      </c>
      <c r="BZ263">
        <f>ROUND(IF($A263&lt;=Debts!$M$13,Debts!$X$13,Debts!$Y$13)*100000,0)*1000000+ROUND(Debts!$Y$13*100000,0)</f>
        <v/>
      </c>
      <c r="CA263">
        <f>ROUND(IF($A263&lt;=Debts!$M$14,Debts!$X$14,Debts!$Y$14)*100000,0)*1000000+ROUND(Debts!$Y$14*100000,0)</f>
        <v/>
      </c>
      <c r="CB263">
        <f>ROUND(IF($A263&lt;=Debts!$M$15,Debts!$X$15,Debts!$Y$15)*100000,0)*1000000+ROUND(Debts!$Y$15*100000,0)</f>
        <v/>
      </c>
      <c r="CC263">
        <f>ROUND(IF($A263&lt;=Debts!$M$16,Debts!$X$16,Debts!$Y$16)*100000,0)*1000000+ROUND(Debts!$Y$16*100000,0)</f>
        <v/>
      </c>
      <c r="CD263">
        <f>IF(OR(AH263&lt;=0,Debts!$AC$5=0,$A263&gt;Debts!$M$5),0,MIN(AH263,MAX(0,ROUNDUP(IF(Debts!$X$5=0,(BF262+J263)/(Debts!$M$5-$A263+1),BF262*(Debts!$X$5/12)/(1-(1+Debts!$X$5/12)^(-(Debts!$M$5-$A263+1)))),2)-V263)))</f>
        <v/>
      </c>
      <c r="CE263">
        <f>IF(OR(AI263&lt;=0,Debts!$AC$6=0,$A263&gt;Debts!$M$6),0,MIN(AI263,MAX(0,ROUNDUP(IF(Debts!$X$6=0,(BG262+K263)/(Debts!$M$6-$A263+1),BG262*(Debts!$X$6/12)/(1-(1+Debts!$X$6/12)^(-(Debts!$M$6-$A263+1)))),2)-W263)))</f>
        <v/>
      </c>
      <c r="CF263">
        <f>IF(OR(AJ263&lt;=0,Debts!$AC$7=0,$A263&gt;Debts!$M$7),0,MIN(AJ263,MAX(0,ROUNDUP(IF(Debts!$X$7=0,(BH262+L263)/(Debts!$M$7-$A263+1),BH262*(Debts!$X$7/12)/(1-(1+Debts!$X$7/12)^(-(Debts!$M$7-$A263+1)))),2)-X263)))</f>
        <v/>
      </c>
      <c r="CG263">
        <f>IF(OR(AK263&lt;=0,Debts!$AC$8=0,$A263&gt;Debts!$M$8),0,MIN(AK263,MAX(0,ROUNDUP(IF(Debts!$X$8=0,(BI262+M263)/(Debts!$M$8-$A263+1),BI262*(Debts!$X$8/12)/(1-(1+Debts!$X$8/12)^(-(Debts!$M$8-$A263+1)))),2)-Y263)))</f>
        <v/>
      </c>
      <c r="CH263">
        <f>IF(OR(AL263&lt;=0,Debts!$AC$9=0,$A263&gt;Debts!$M$9),0,MIN(AL263,MAX(0,ROUNDUP(IF(Debts!$X$9=0,(BJ262+N263)/(Debts!$M$9-$A263+1),BJ262*(Debts!$X$9/12)/(1-(1+Debts!$X$9/12)^(-(Debts!$M$9-$A263+1)))),2)-Z263)))</f>
        <v/>
      </c>
      <c r="CI263">
        <f>IF(OR(AM263&lt;=0,Debts!$AC$10=0,$A263&gt;Debts!$M$10),0,MIN(AM263,MAX(0,ROUNDUP(IF(Debts!$X$10=0,(BK262+O263)/(Debts!$M$10-$A263+1),BK262*(Debts!$X$10/12)/(1-(1+Debts!$X$10/12)^(-(Debts!$M$10-$A263+1)))),2)-AA263)))</f>
        <v/>
      </c>
      <c r="CJ263">
        <f>IF(OR(AN263&lt;=0,Debts!$AC$11=0,$A263&gt;Debts!$M$11),0,MIN(AN263,MAX(0,ROUNDUP(IF(Debts!$X$11=0,(BL262+P263)/(Debts!$M$11-$A263+1),BL262*(Debts!$X$11/12)/(1-(1+Debts!$X$11/12)^(-(Debts!$M$11-$A263+1)))),2)-AB263)))</f>
        <v/>
      </c>
      <c r="CK263">
        <f>IF(OR(AO263&lt;=0,Debts!$AC$12=0,$A263&gt;Debts!$M$12),0,MIN(AO263,MAX(0,ROUNDUP(IF(Debts!$X$12=0,(BM262+Q263)/(Debts!$M$12-$A263+1),BM262*(Debts!$X$12/12)/(1-(1+Debts!$X$12/12)^(-(Debts!$M$12-$A263+1)))),2)-AC263)))</f>
        <v/>
      </c>
      <c r="CL263">
        <f>IF(OR(AP263&lt;=0,Debts!$AC$13=0,$A263&gt;Debts!$M$13),0,MIN(AP263,MAX(0,ROUNDUP(IF(Debts!$X$13=0,(BN262+R263)/(Debts!$M$13-$A263+1),BN262*(Debts!$X$13/12)/(1-(1+Debts!$X$13/12)^(-(Debts!$M$13-$A263+1)))),2)-AD263)))</f>
        <v/>
      </c>
      <c r="CM263">
        <f>IF(OR(AQ263&lt;=0,Debts!$AC$14=0,$A263&gt;Debts!$M$14),0,MIN(AQ263,MAX(0,ROUNDUP(IF(Debts!$X$14=0,(BO262+S263)/(Debts!$M$14-$A263+1),BO262*(Debts!$X$14/12)/(1-(1+Debts!$X$14/12)^(-(Debts!$M$14-$A263+1)))),2)-AE263)))</f>
        <v/>
      </c>
      <c r="CN263">
        <f>IF(OR(AR263&lt;=0,Debts!$AC$15=0,$A263&gt;Debts!$M$15),0,MIN(AR263,MAX(0,ROUNDUP(IF(Debts!$X$15=0,(BP262+T263)/(Debts!$M$15-$A263+1),BP262*(Debts!$X$15/12)/(1-(1+Debts!$X$15/12)^(-(Debts!$M$15-$A263+1)))),2)-AF263)))</f>
        <v/>
      </c>
      <c r="CO263">
        <f>IF(OR(AS263&lt;=0,Debts!$AC$16=0,$A263&gt;Debts!$M$16),0,MIN(AS263,MAX(0,ROUNDUP(IF(Debts!$X$16=0,(BQ262+U263)/(Debts!$M$16-$A263+1),BQ262*(Debts!$X$16/12)/(1-(1+Debts!$X$16/12)^(-(Debts!$M$16-$A263+1)))),2)-AG263)))</f>
        <v/>
      </c>
      <c r="CP263">
        <f>IF(CD263&lt;=0,0,ROUND(MIN(CD263,MAX(0,$F263-SUMPRODUCT(($AT$3:$BE$3&lt;AT$3)*$CD263:$CO263))),2))</f>
        <v/>
      </c>
      <c r="CQ263">
        <f>IF(CE263&lt;=0,0,ROUND(MIN(CE263,MAX(0,$F263-SUMPRODUCT(($AT$3:$BE$3&lt;AU$3)*$CD263:$CO263))),2))</f>
        <v/>
      </c>
      <c r="CR263">
        <f>IF(CF263&lt;=0,0,ROUND(MIN(CF263,MAX(0,$F263-SUMPRODUCT(($AT$3:$BE$3&lt;AV$3)*$CD263:$CO263))),2))</f>
        <v/>
      </c>
      <c r="CS263">
        <f>IF(CG263&lt;=0,0,ROUND(MIN(CG263,MAX(0,$F263-SUMPRODUCT(($AT$3:$BE$3&lt;AW$3)*$CD263:$CO263))),2))</f>
        <v/>
      </c>
      <c r="CT263">
        <f>IF(CH263&lt;=0,0,ROUND(MIN(CH263,MAX(0,$F263-SUMPRODUCT(($AT$3:$BE$3&lt;AX$3)*$CD263:$CO263))),2))</f>
        <v/>
      </c>
      <c r="CU263">
        <f>IF(CI263&lt;=0,0,ROUND(MIN(CI263,MAX(0,$F263-SUMPRODUCT(($AT$3:$BE$3&lt;AY$3)*$CD263:$CO263))),2))</f>
        <v/>
      </c>
      <c r="CV263">
        <f>IF(CJ263&lt;=0,0,ROUND(MIN(CJ263,MAX(0,$F263-SUMPRODUCT(($AT$3:$BE$3&lt;AZ$3)*$CD263:$CO263))),2))</f>
        <v/>
      </c>
      <c r="CW263">
        <f>IF(CK263&lt;=0,0,ROUND(MIN(CK263,MAX(0,$F263-SUMPRODUCT(($AT$3:$BE$3&lt;BA$3)*$CD263:$CO263))),2))</f>
        <v/>
      </c>
      <c r="CX263">
        <f>IF(CL263&lt;=0,0,ROUND(MIN(CL263,MAX(0,$F263-SUMPRODUCT(($AT$3:$BE$3&lt;BB$3)*$CD263:$CO263))),2))</f>
        <v/>
      </c>
      <c r="CY263">
        <f>IF(CM263&lt;=0,0,ROUND(MIN(CM263,MAX(0,$F263-SUMPRODUCT(($AT$3:$BE$3&lt;BC$3)*$CD263:$CO263))),2))</f>
        <v/>
      </c>
      <c r="CZ263">
        <f>IF(CN263&lt;=0,0,ROUND(MIN(CN263,MAX(0,$F263-SUMPRODUCT(($AT$3:$BE$3&lt;BD$3)*$CD263:$CO263))),2))</f>
        <v/>
      </c>
      <c r="DA263">
        <f>IF(CO263&lt;=0,0,ROUND(MIN(CO263,MAX(0,$F263-SUMPRODUCT(($AT$3:$BE$3&lt;BE$3)*$CD263:$CO263))),2))</f>
        <v/>
      </c>
      <c r="DB263">
        <f>ROUND(AH263-CP263,2)</f>
        <v/>
      </c>
      <c r="DC263">
        <f>ROUND(AI263-CQ263,2)</f>
        <v/>
      </c>
      <c r="DD263">
        <f>ROUND(AJ263-CR263,2)</f>
        <v/>
      </c>
      <c r="DE263">
        <f>ROUND(AK263-CS263,2)</f>
        <v/>
      </c>
      <c r="DF263">
        <f>ROUND(AL263-CT263,2)</f>
        <v/>
      </c>
      <c r="DG263">
        <f>ROUND(AM263-CU263,2)</f>
        <v/>
      </c>
      <c r="DH263">
        <f>ROUND(AN263-CV263,2)</f>
        <v/>
      </c>
      <c r="DI263">
        <f>ROUND(AO263-CW263,2)</f>
        <v/>
      </c>
      <c r="DJ263">
        <f>ROUND(AP263-CX263,2)</f>
        <v/>
      </c>
      <c r="DK263">
        <f>ROUND(AQ263-CY263,2)</f>
        <v/>
      </c>
      <c r="DL263">
        <f>ROUND(AR263-CZ263,2)</f>
        <v/>
      </c>
      <c r="DM263">
        <f>ROUND(AS263-DA263,2)</f>
        <v/>
      </c>
      <c r="DN263">
        <f>MAX(0,ROUND($F263-SUM(CP263:DA263),2))</f>
        <v/>
      </c>
    </row>
    <row r="264">
      <c r="A264" t="n">
        <v>259</v>
      </c>
      <c r="B264" s="29">
        <f>Months!B264</f>
        <v/>
      </c>
      <c r="C264">
        <f>Months!C264</f>
        <v/>
      </c>
      <c r="D264">
        <f>Months!D264</f>
        <v/>
      </c>
      <c r="E264">
        <f>SUM(V264:AG264)</f>
        <v/>
      </c>
      <c r="F264">
        <f>MAX(0,ROUND(C264+D264-E264,2))</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f>IF(AH264&lt;=0,0,ROUND(CP264+MIN(DB264,MAX(0,$DN264-SUMPRODUCT((($BR264:$CC264&gt;BR264)+($BR264:$CC264=BR264)*($AT$2:$BE$2&lt;AT$2))*$DB264:$DM264))),2))</f>
        <v/>
      </c>
      <c r="AU264">
        <f>IF(AI264&lt;=0,0,ROUND(CQ264+MIN(DC264,MAX(0,$DN264-SUMPRODUCT((($BR264:$CC264&gt;BS264)+($BR264:$CC264=BS264)*($AT$2:$BE$2&lt;AU$2))*$DB264:$DM264))),2))</f>
        <v/>
      </c>
      <c r="AV264">
        <f>IF(AJ264&lt;=0,0,ROUND(CR264+MIN(DD264,MAX(0,$DN264-SUMPRODUCT((($BR264:$CC264&gt;BT264)+($BR264:$CC264=BT264)*($AT$2:$BE$2&lt;AV$2))*$DB264:$DM264))),2))</f>
        <v/>
      </c>
      <c r="AW264">
        <f>IF(AK264&lt;=0,0,ROUND(CS264+MIN(DE264,MAX(0,$DN264-SUMPRODUCT((($BR264:$CC264&gt;BU264)+($BR264:$CC264=BU264)*($AT$2:$BE$2&lt;AW$2))*$DB264:$DM264))),2))</f>
        <v/>
      </c>
      <c r="AX264">
        <f>IF(AL264&lt;=0,0,ROUND(CT264+MIN(DF264,MAX(0,$DN264-SUMPRODUCT((($BR264:$CC264&gt;BV264)+($BR264:$CC264=BV264)*($AT$2:$BE$2&lt;AX$2))*$DB264:$DM264))),2))</f>
        <v/>
      </c>
      <c r="AY264">
        <f>IF(AM264&lt;=0,0,ROUND(CU264+MIN(DG264,MAX(0,$DN264-SUMPRODUCT((($BR264:$CC264&gt;BW264)+($BR264:$CC264=BW264)*($AT$2:$BE$2&lt;AY$2))*$DB264:$DM264))),2))</f>
        <v/>
      </c>
      <c r="AZ264">
        <f>IF(AN264&lt;=0,0,ROUND(CV264+MIN(DH264,MAX(0,$DN264-SUMPRODUCT((($BR264:$CC264&gt;BX264)+($BR264:$CC264=BX264)*($AT$2:$BE$2&lt;AZ$2))*$DB264:$DM264))),2))</f>
        <v/>
      </c>
      <c r="BA264">
        <f>IF(AO264&lt;=0,0,ROUND(CW264+MIN(DI264,MAX(0,$DN264-SUMPRODUCT((($BR264:$CC264&gt;BY264)+($BR264:$CC264=BY264)*($AT$2:$BE$2&lt;BA$2))*$DB264:$DM264))),2))</f>
        <v/>
      </c>
      <c r="BB264">
        <f>IF(AP264&lt;=0,0,ROUND(CX264+MIN(DJ264,MAX(0,$DN264-SUMPRODUCT((($BR264:$CC264&gt;BZ264)+($BR264:$CC264=BZ264)*($AT$2:$BE$2&lt;BB$2))*$DB264:$DM264))),2))</f>
        <v/>
      </c>
      <c r="BC264">
        <f>IF(AQ264&lt;=0,0,ROUND(CY264+MIN(DK264,MAX(0,$DN264-SUMPRODUCT((($BR264:$CC264&gt;CA264)+($BR264:$CC264=CA264)*($AT$2:$BE$2&lt;BC$2))*$DB264:$DM264))),2))</f>
        <v/>
      </c>
      <c r="BD264">
        <f>IF(AR264&lt;=0,0,ROUND(CZ264+MIN(DL264,MAX(0,$DN264-SUMPRODUCT((($BR264:$CC264&gt;CB264)+($BR264:$CC264=CB264)*($AT$2:$BE$2&lt;BD$2))*$DB264:$DM264))),2))</f>
        <v/>
      </c>
      <c r="BE264">
        <f>IF(AS264&lt;=0,0,ROUND(DA264+MIN(DM264,MAX(0,$DN264-SUMPRODUCT((($BR264:$CC264&gt;CC264)+($BR264:$CC264=CC264)*($AT$2:$BE$2&lt;BE$2))*$DB264:$DM264))),2))</f>
        <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c r="BR264">
        <f>ROUND(IF($A264&lt;=Debts!$M$5,Debts!$X$5,Debts!$Y$5)*100000,0)*1000000+ROUND(Debts!$Y$5*100000,0)</f>
        <v/>
      </c>
      <c r="BS264">
        <f>ROUND(IF($A264&lt;=Debts!$M$6,Debts!$X$6,Debts!$Y$6)*100000,0)*1000000+ROUND(Debts!$Y$6*100000,0)</f>
        <v/>
      </c>
      <c r="BT264">
        <f>ROUND(IF($A264&lt;=Debts!$M$7,Debts!$X$7,Debts!$Y$7)*100000,0)*1000000+ROUND(Debts!$Y$7*100000,0)</f>
        <v/>
      </c>
      <c r="BU264">
        <f>ROUND(IF($A264&lt;=Debts!$M$8,Debts!$X$8,Debts!$Y$8)*100000,0)*1000000+ROUND(Debts!$Y$8*100000,0)</f>
        <v/>
      </c>
      <c r="BV264">
        <f>ROUND(IF($A264&lt;=Debts!$M$9,Debts!$X$9,Debts!$Y$9)*100000,0)*1000000+ROUND(Debts!$Y$9*100000,0)</f>
        <v/>
      </c>
      <c r="BW264">
        <f>ROUND(IF($A264&lt;=Debts!$M$10,Debts!$X$10,Debts!$Y$10)*100000,0)*1000000+ROUND(Debts!$Y$10*100000,0)</f>
        <v/>
      </c>
      <c r="BX264">
        <f>ROUND(IF($A264&lt;=Debts!$M$11,Debts!$X$11,Debts!$Y$11)*100000,0)*1000000+ROUND(Debts!$Y$11*100000,0)</f>
        <v/>
      </c>
      <c r="BY264">
        <f>ROUND(IF($A264&lt;=Debts!$M$12,Debts!$X$12,Debts!$Y$12)*100000,0)*1000000+ROUND(Debts!$Y$12*100000,0)</f>
        <v/>
      </c>
      <c r="BZ264">
        <f>ROUND(IF($A264&lt;=Debts!$M$13,Debts!$X$13,Debts!$Y$13)*100000,0)*1000000+ROUND(Debts!$Y$13*100000,0)</f>
        <v/>
      </c>
      <c r="CA264">
        <f>ROUND(IF($A264&lt;=Debts!$M$14,Debts!$X$14,Debts!$Y$14)*100000,0)*1000000+ROUND(Debts!$Y$14*100000,0)</f>
        <v/>
      </c>
      <c r="CB264">
        <f>ROUND(IF($A264&lt;=Debts!$M$15,Debts!$X$15,Debts!$Y$15)*100000,0)*1000000+ROUND(Debts!$Y$15*100000,0)</f>
        <v/>
      </c>
      <c r="CC264">
        <f>ROUND(IF($A264&lt;=Debts!$M$16,Debts!$X$16,Debts!$Y$16)*100000,0)*1000000+ROUND(Debts!$Y$16*100000,0)</f>
        <v/>
      </c>
      <c r="CD264">
        <f>IF(OR(AH264&lt;=0,Debts!$AC$5=0,$A264&gt;Debts!$M$5),0,MIN(AH264,MAX(0,ROUNDUP(IF(Debts!$X$5=0,(BF263+J264)/(Debts!$M$5-$A264+1),BF263*(Debts!$X$5/12)/(1-(1+Debts!$X$5/12)^(-(Debts!$M$5-$A264+1)))),2)-V264)))</f>
        <v/>
      </c>
      <c r="CE264">
        <f>IF(OR(AI264&lt;=0,Debts!$AC$6=0,$A264&gt;Debts!$M$6),0,MIN(AI264,MAX(0,ROUNDUP(IF(Debts!$X$6=0,(BG263+K264)/(Debts!$M$6-$A264+1),BG263*(Debts!$X$6/12)/(1-(1+Debts!$X$6/12)^(-(Debts!$M$6-$A264+1)))),2)-W264)))</f>
        <v/>
      </c>
      <c r="CF264">
        <f>IF(OR(AJ264&lt;=0,Debts!$AC$7=0,$A264&gt;Debts!$M$7),0,MIN(AJ264,MAX(0,ROUNDUP(IF(Debts!$X$7=0,(BH263+L264)/(Debts!$M$7-$A264+1),BH263*(Debts!$X$7/12)/(1-(1+Debts!$X$7/12)^(-(Debts!$M$7-$A264+1)))),2)-X264)))</f>
        <v/>
      </c>
      <c r="CG264">
        <f>IF(OR(AK264&lt;=0,Debts!$AC$8=0,$A264&gt;Debts!$M$8),0,MIN(AK264,MAX(0,ROUNDUP(IF(Debts!$X$8=0,(BI263+M264)/(Debts!$M$8-$A264+1),BI263*(Debts!$X$8/12)/(1-(1+Debts!$X$8/12)^(-(Debts!$M$8-$A264+1)))),2)-Y264)))</f>
        <v/>
      </c>
      <c r="CH264">
        <f>IF(OR(AL264&lt;=0,Debts!$AC$9=0,$A264&gt;Debts!$M$9),0,MIN(AL264,MAX(0,ROUNDUP(IF(Debts!$X$9=0,(BJ263+N264)/(Debts!$M$9-$A264+1),BJ263*(Debts!$X$9/12)/(1-(1+Debts!$X$9/12)^(-(Debts!$M$9-$A264+1)))),2)-Z264)))</f>
        <v/>
      </c>
      <c r="CI264">
        <f>IF(OR(AM264&lt;=0,Debts!$AC$10=0,$A264&gt;Debts!$M$10),0,MIN(AM264,MAX(0,ROUNDUP(IF(Debts!$X$10=0,(BK263+O264)/(Debts!$M$10-$A264+1),BK263*(Debts!$X$10/12)/(1-(1+Debts!$X$10/12)^(-(Debts!$M$10-$A264+1)))),2)-AA264)))</f>
        <v/>
      </c>
      <c r="CJ264">
        <f>IF(OR(AN264&lt;=0,Debts!$AC$11=0,$A264&gt;Debts!$M$11),0,MIN(AN264,MAX(0,ROUNDUP(IF(Debts!$X$11=0,(BL263+P264)/(Debts!$M$11-$A264+1),BL263*(Debts!$X$11/12)/(1-(1+Debts!$X$11/12)^(-(Debts!$M$11-$A264+1)))),2)-AB264)))</f>
        <v/>
      </c>
      <c r="CK264">
        <f>IF(OR(AO264&lt;=0,Debts!$AC$12=0,$A264&gt;Debts!$M$12),0,MIN(AO264,MAX(0,ROUNDUP(IF(Debts!$X$12=0,(BM263+Q264)/(Debts!$M$12-$A264+1),BM263*(Debts!$X$12/12)/(1-(1+Debts!$X$12/12)^(-(Debts!$M$12-$A264+1)))),2)-AC264)))</f>
        <v/>
      </c>
      <c r="CL264">
        <f>IF(OR(AP264&lt;=0,Debts!$AC$13=0,$A264&gt;Debts!$M$13),0,MIN(AP264,MAX(0,ROUNDUP(IF(Debts!$X$13=0,(BN263+R264)/(Debts!$M$13-$A264+1),BN263*(Debts!$X$13/12)/(1-(1+Debts!$X$13/12)^(-(Debts!$M$13-$A264+1)))),2)-AD264)))</f>
        <v/>
      </c>
      <c r="CM264">
        <f>IF(OR(AQ264&lt;=0,Debts!$AC$14=0,$A264&gt;Debts!$M$14),0,MIN(AQ264,MAX(0,ROUNDUP(IF(Debts!$X$14=0,(BO263+S264)/(Debts!$M$14-$A264+1),BO263*(Debts!$X$14/12)/(1-(1+Debts!$X$14/12)^(-(Debts!$M$14-$A264+1)))),2)-AE264)))</f>
        <v/>
      </c>
      <c r="CN264">
        <f>IF(OR(AR264&lt;=0,Debts!$AC$15=0,$A264&gt;Debts!$M$15),0,MIN(AR264,MAX(0,ROUNDUP(IF(Debts!$X$15=0,(BP263+T264)/(Debts!$M$15-$A264+1),BP263*(Debts!$X$15/12)/(1-(1+Debts!$X$15/12)^(-(Debts!$M$15-$A264+1)))),2)-AF264)))</f>
        <v/>
      </c>
      <c r="CO264">
        <f>IF(OR(AS264&lt;=0,Debts!$AC$16=0,$A264&gt;Debts!$M$16),0,MIN(AS264,MAX(0,ROUNDUP(IF(Debts!$X$16=0,(BQ263+U264)/(Debts!$M$16-$A264+1),BQ263*(Debts!$X$16/12)/(1-(1+Debts!$X$16/12)^(-(Debts!$M$16-$A264+1)))),2)-AG264)))</f>
        <v/>
      </c>
      <c r="CP264">
        <f>IF(CD264&lt;=0,0,ROUND(MIN(CD264,MAX(0,$F264-SUMPRODUCT(($AT$3:$BE$3&lt;AT$3)*$CD264:$CO264))),2))</f>
        <v/>
      </c>
      <c r="CQ264">
        <f>IF(CE264&lt;=0,0,ROUND(MIN(CE264,MAX(0,$F264-SUMPRODUCT(($AT$3:$BE$3&lt;AU$3)*$CD264:$CO264))),2))</f>
        <v/>
      </c>
      <c r="CR264">
        <f>IF(CF264&lt;=0,0,ROUND(MIN(CF264,MAX(0,$F264-SUMPRODUCT(($AT$3:$BE$3&lt;AV$3)*$CD264:$CO264))),2))</f>
        <v/>
      </c>
      <c r="CS264">
        <f>IF(CG264&lt;=0,0,ROUND(MIN(CG264,MAX(0,$F264-SUMPRODUCT(($AT$3:$BE$3&lt;AW$3)*$CD264:$CO264))),2))</f>
        <v/>
      </c>
      <c r="CT264">
        <f>IF(CH264&lt;=0,0,ROUND(MIN(CH264,MAX(0,$F264-SUMPRODUCT(($AT$3:$BE$3&lt;AX$3)*$CD264:$CO264))),2))</f>
        <v/>
      </c>
      <c r="CU264">
        <f>IF(CI264&lt;=0,0,ROUND(MIN(CI264,MAX(0,$F264-SUMPRODUCT(($AT$3:$BE$3&lt;AY$3)*$CD264:$CO264))),2))</f>
        <v/>
      </c>
      <c r="CV264">
        <f>IF(CJ264&lt;=0,0,ROUND(MIN(CJ264,MAX(0,$F264-SUMPRODUCT(($AT$3:$BE$3&lt;AZ$3)*$CD264:$CO264))),2))</f>
        <v/>
      </c>
      <c r="CW264">
        <f>IF(CK264&lt;=0,0,ROUND(MIN(CK264,MAX(0,$F264-SUMPRODUCT(($AT$3:$BE$3&lt;BA$3)*$CD264:$CO264))),2))</f>
        <v/>
      </c>
      <c r="CX264">
        <f>IF(CL264&lt;=0,0,ROUND(MIN(CL264,MAX(0,$F264-SUMPRODUCT(($AT$3:$BE$3&lt;BB$3)*$CD264:$CO264))),2))</f>
        <v/>
      </c>
      <c r="CY264">
        <f>IF(CM264&lt;=0,0,ROUND(MIN(CM264,MAX(0,$F264-SUMPRODUCT(($AT$3:$BE$3&lt;BC$3)*$CD264:$CO264))),2))</f>
        <v/>
      </c>
      <c r="CZ264">
        <f>IF(CN264&lt;=0,0,ROUND(MIN(CN264,MAX(0,$F264-SUMPRODUCT(($AT$3:$BE$3&lt;BD$3)*$CD264:$CO264))),2))</f>
        <v/>
      </c>
      <c r="DA264">
        <f>IF(CO264&lt;=0,0,ROUND(MIN(CO264,MAX(0,$F264-SUMPRODUCT(($AT$3:$BE$3&lt;BE$3)*$CD264:$CO264))),2))</f>
        <v/>
      </c>
      <c r="DB264">
        <f>ROUND(AH264-CP264,2)</f>
        <v/>
      </c>
      <c r="DC264">
        <f>ROUND(AI264-CQ264,2)</f>
        <v/>
      </c>
      <c r="DD264">
        <f>ROUND(AJ264-CR264,2)</f>
        <v/>
      </c>
      <c r="DE264">
        <f>ROUND(AK264-CS264,2)</f>
        <v/>
      </c>
      <c r="DF264">
        <f>ROUND(AL264-CT264,2)</f>
        <v/>
      </c>
      <c r="DG264">
        <f>ROUND(AM264-CU264,2)</f>
        <v/>
      </c>
      <c r="DH264">
        <f>ROUND(AN264-CV264,2)</f>
        <v/>
      </c>
      <c r="DI264">
        <f>ROUND(AO264-CW264,2)</f>
        <v/>
      </c>
      <c r="DJ264">
        <f>ROUND(AP264-CX264,2)</f>
        <v/>
      </c>
      <c r="DK264">
        <f>ROUND(AQ264-CY264,2)</f>
        <v/>
      </c>
      <c r="DL264">
        <f>ROUND(AR264-CZ264,2)</f>
        <v/>
      </c>
      <c r="DM264">
        <f>ROUND(AS264-DA264,2)</f>
        <v/>
      </c>
      <c r="DN264">
        <f>MAX(0,ROUND($F264-SUM(CP264:DA264),2))</f>
        <v/>
      </c>
    </row>
    <row r="265">
      <c r="A265" t="n">
        <v>260</v>
      </c>
      <c r="B265" s="29">
        <f>Months!B265</f>
        <v/>
      </c>
      <c r="C265">
        <f>Months!C265</f>
        <v/>
      </c>
      <c r="D265">
        <f>Months!D265</f>
        <v/>
      </c>
      <c r="E265">
        <f>SUM(V265:AG265)</f>
        <v/>
      </c>
      <c r="F265">
        <f>MAX(0,ROUND(C265+D265-E265,2))</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f>IF(AH265&lt;=0,0,ROUND(CP265+MIN(DB265,MAX(0,$DN265-SUMPRODUCT((($BR265:$CC265&gt;BR265)+($BR265:$CC265=BR265)*($AT$2:$BE$2&lt;AT$2))*$DB265:$DM265))),2))</f>
        <v/>
      </c>
      <c r="AU265">
        <f>IF(AI265&lt;=0,0,ROUND(CQ265+MIN(DC265,MAX(0,$DN265-SUMPRODUCT((($BR265:$CC265&gt;BS265)+($BR265:$CC265=BS265)*($AT$2:$BE$2&lt;AU$2))*$DB265:$DM265))),2))</f>
        <v/>
      </c>
      <c r="AV265">
        <f>IF(AJ265&lt;=0,0,ROUND(CR265+MIN(DD265,MAX(0,$DN265-SUMPRODUCT((($BR265:$CC265&gt;BT265)+($BR265:$CC265=BT265)*($AT$2:$BE$2&lt;AV$2))*$DB265:$DM265))),2))</f>
        <v/>
      </c>
      <c r="AW265">
        <f>IF(AK265&lt;=0,0,ROUND(CS265+MIN(DE265,MAX(0,$DN265-SUMPRODUCT((($BR265:$CC265&gt;BU265)+($BR265:$CC265=BU265)*($AT$2:$BE$2&lt;AW$2))*$DB265:$DM265))),2))</f>
        <v/>
      </c>
      <c r="AX265">
        <f>IF(AL265&lt;=0,0,ROUND(CT265+MIN(DF265,MAX(0,$DN265-SUMPRODUCT((($BR265:$CC265&gt;BV265)+($BR265:$CC265=BV265)*($AT$2:$BE$2&lt;AX$2))*$DB265:$DM265))),2))</f>
        <v/>
      </c>
      <c r="AY265">
        <f>IF(AM265&lt;=0,0,ROUND(CU265+MIN(DG265,MAX(0,$DN265-SUMPRODUCT((($BR265:$CC265&gt;BW265)+($BR265:$CC265=BW265)*($AT$2:$BE$2&lt;AY$2))*$DB265:$DM265))),2))</f>
        <v/>
      </c>
      <c r="AZ265">
        <f>IF(AN265&lt;=0,0,ROUND(CV265+MIN(DH265,MAX(0,$DN265-SUMPRODUCT((($BR265:$CC265&gt;BX265)+($BR265:$CC265=BX265)*($AT$2:$BE$2&lt;AZ$2))*$DB265:$DM265))),2))</f>
        <v/>
      </c>
      <c r="BA265">
        <f>IF(AO265&lt;=0,0,ROUND(CW265+MIN(DI265,MAX(0,$DN265-SUMPRODUCT((($BR265:$CC265&gt;BY265)+($BR265:$CC265=BY265)*($AT$2:$BE$2&lt;BA$2))*$DB265:$DM265))),2))</f>
        <v/>
      </c>
      <c r="BB265">
        <f>IF(AP265&lt;=0,0,ROUND(CX265+MIN(DJ265,MAX(0,$DN265-SUMPRODUCT((($BR265:$CC265&gt;BZ265)+($BR265:$CC265=BZ265)*($AT$2:$BE$2&lt;BB$2))*$DB265:$DM265))),2))</f>
        <v/>
      </c>
      <c r="BC265">
        <f>IF(AQ265&lt;=0,0,ROUND(CY265+MIN(DK265,MAX(0,$DN265-SUMPRODUCT((($BR265:$CC265&gt;CA265)+($BR265:$CC265=CA265)*($AT$2:$BE$2&lt;BC$2))*$DB265:$DM265))),2))</f>
        <v/>
      </c>
      <c r="BD265">
        <f>IF(AR265&lt;=0,0,ROUND(CZ265+MIN(DL265,MAX(0,$DN265-SUMPRODUCT((($BR265:$CC265&gt;CB265)+($BR265:$CC265=CB265)*($AT$2:$BE$2&lt;BD$2))*$DB265:$DM265))),2))</f>
        <v/>
      </c>
      <c r="BE265">
        <f>IF(AS265&lt;=0,0,ROUND(DA265+MIN(DM265,MAX(0,$DN265-SUMPRODUCT((($BR265:$CC265&gt;CC265)+($BR265:$CC265=CC265)*($AT$2:$BE$2&lt;BE$2))*$DB265:$DM265))),2))</f>
        <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c r="BR265">
        <f>ROUND(IF($A265&lt;=Debts!$M$5,Debts!$X$5,Debts!$Y$5)*100000,0)*1000000+ROUND(Debts!$Y$5*100000,0)</f>
        <v/>
      </c>
      <c r="BS265">
        <f>ROUND(IF($A265&lt;=Debts!$M$6,Debts!$X$6,Debts!$Y$6)*100000,0)*1000000+ROUND(Debts!$Y$6*100000,0)</f>
        <v/>
      </c>
      <c r="BT265">
        <f>ROUND(IF($A265&lt;=Debts!$M$7,Debts!$X$7,Debts!$Y$7)*100000,0)*1000000+ROUND(Debts!$Y$7*100000,0)</f>
        <v/>
      </c>
      <c r="BU265">
        <f>ROUND(IF($A265&lt;=Debts!$M$8,Debts!$X$8,Debts!$Y$8)*100000,0)*1000000+ROUND(Debts!$Y$8*100000,0)</f>
        <v/>
      </c>
      <c r="BV265">
        <f>ROUND(IF($A265&lt;=Debts!$M$9,Debts!$X$9,Debts!$Y$9)*100000,0)*1000000+ROUND(Debts!$Y$9*100000,0)</f>
        <v/>
      </c>
      <c r="BW265">
        <f>ROUND(IF($A265&lt;=Debts!$M$10,Debts!$X$10,Debts!$Y$10)*100000,0)*1000000+ROUND(Debts!$Y$10*100000,0)</f>
        <v/>
      </c>
      <c r="BX265">
        <f>ROUND(IF($A265&lt;=Debts!$M$11,Debts!$X$11,Debts!$Y$11)*100000,0)*1000000+ROUND(Debts!$Y$11*100000,0)</f>
        <v/>
      </c>
      <c r="BY265">
        <f>ROUND(IF($A265&lt;=Debts!$M$12,Debts!$X$12,Debts!$Y$12)*100000,0)*1000000+ROUND(Debts!$Y$12*100000,0)</f>
        <v/>
      </c>
      <c r="BZ265">
        <f>ROUND(IF($A265&lt;=Debts!$M$13,Debts!$X$13,Debts!$Y$13)*100000,0)*1000000+ROUND(Debts!$Y$13*100000,0)</f>
        <v/>
      </c>
      <c r="CA265">
        <f>ROUND(IF($A265&lt;=Debts!$M$14,Debts!$X$14,Debts!$Y$14)*100000,0)*1000000+ROUND(Debts!$Y$14*100000,0)</f>
        <v/>
      </c>
      <c r="CB265">
        <f>ROUND(IF($A265&lt;=Debts!$M$15,Debts!$X$15,Debts!$Y$15)*100000,0)*1000000+ROUND(Debts!$Y$15*100000,0)</f>
        <v/>
      </c>
      <c r="CC265">
        <f>ROUND(IF($A265&lt;=Debts!$M$16,Debts!$X$16,Debts!$Y$16)*100000,0)*1000000+ROUND(Debts!$Y$16*100000,0)</f>
        <v/>
      </c>
      <c r="CD265">
        <f>IF(OR(AH265&lt;=0,Debts!$AC$5=0,$A265&gt;Debts!$M$5),0,MIN(AH265,MAX(0,ROUNDUP(IF(Debts!$X$5=0,(BF264+J265)/(Debts!$M$5-$A265+1),BF264*(Debts!$X$5/12)/(1-(1+Debts!$X$5/12)^(-(Debts!$M$5-$A265+1)))),2)-V265)))</f>
        <v/>
      </c>
      <c r="CE265">
        <f>IF(OR(AI265&lt;=0,Debts!$AC$6=0,$A265&gt;Debts!$M$6),0,MIN(AI265,MAX(0,ROUNDUP(IF(Debts!$X$6=0,(BG264+K265)/(Debts!$M$6-$A265+1),BG264*(Debts!$X$6/12)/(1-(1+Debts!$X$6/12)^(-(Debts!$M$6-$A265+1)))),2)-W265)))</f>
        <v/>
      </c>
      <c r="CF265">
        <f>IF(OR(AJ265&lt;=0,Debts!$AC$7=0,$A265&gt;Debts!$M$7),0,MIN(AJ265,MAX(0,ROUNDUP(IF(Debts!$X$7=0,(BH264+L265)/(Debts!$M$7-$A265+1),BH264*(Debts!$X$7/12)/(1-(1+Debts!$X$7/12)^(-(Debts!$M$7-$A265+1)))),2)-X265)))</f>
        <v/>
      </c>
      <c r="CG265">
        <f>IF(OR(AK265&lt;=0,Debts!$AC$8=0,$A265&gt;Debts!$M$8),0,MIN(AK265,MAX(0,ROUNDUP(IF(Debts!$X$8=0,(BI264+M265)/(Debts!$M$8-$A265+1),BI264*(Debts!$X$8/12)/(1-(1+Debts!$X$8/12)^(-(Debts!$M$8-$A265+1)))),2)-Y265)))</f>
        <v/>
      </c>
      <c r="CH265">
        <f>IF(OR(AL265&lt;=0,Debts!$AC$9=0,$A265&gt;Debts!$M$9),0,MIN(AL265,MAX(0,ROUNDUP(IF(Debts!$X$9=0,(BJ264+N265)/(Debts!$M$9-$A265+1),BJ264*(Debts!$X$9/12)/(1-(1+Debts!$X$9/12)^(-(Debts!$M$9-$A265+1)))),2)-Z265)))</f>
        <v/>
      </c>
      <c r="CI265">
        <f>IF(OR(AM265&lt;=0,Debts!$AC$10=0,$A265&gt;Debts!$M$10),0,MIN(AM265,MAX(0,ROUNDUP(IF(Debts!$X$10=0,(BK264+O265)/(Debts!$M$10-$A265+1),BK264*(Debts!$X$10/12)/(1-(1+Debts!$X$10/12)^(-(Debts!$M$10-$A265+1)))),2)-AA265)))</f>
        <v/>
      </c>
      <c r="CJ265">
        <f>IF(OR(AN265&lt;=0,Debts!$AC$11=0,$A265&gt;Debts!$M$11),0,MIN(AN265,MAX(0,ROUNDUP(IF(Debts!$X$11=0,(BL264+P265)/(Debts!$M$11-$A265+1),BL264*(Debts!$X$11/12)/(1-(1+Debts!$X$11/12)^(-(Debts!$M$11-$A265+1)))),2)-AB265)))</f>
        <v/>
      </c>
      <c r="CK265">
        <f>IF(OR(AO265&lt;=0,Debts!$AC$12=0,$A265&gt;Debts!$M$12),0,MIN(AO265,MAX(0,ROUNDUP(IF(Debts!$X$12=0,(BM264+Q265)/(Debts!$M$12-$A265+1),BM264*(Debts!$X$12/12)/(1-(1+Debts!$X$12/12)^(-(Debts!$M$12-$A265+1)))),2)-AC265)))</f>
        <v/>
      </c>
      <c r="CL265">
        <f>IF(OR(AP265&lt;=0,Debts!$AC$13=0,$A265&gt;Debts!$M$13),0,MIN(AP265,MAX(0,ROUNDUP(IF(Debts!$X$13=0,(BN264+R265)/(Debts!$M$13-$A265+1),BN264*(Debts!$X$13/12)/(1-(1+Debts!$X$13/12)^(-(Debts!$M$13-$A265+1)))),2)-AD265)))</f>
        <v/>
      </c>
      <c r="CM265">
        <f>IF(OR(AQ265&lt;=0,Debts!$AC$14=0,$A265&gt;Debts!$M$14),0,MIN(AQ265,MAX(0,ROUNDUP(IF(Debts!$X$14=0,(BO264+S265)/(Debts!$M$14-$A265+1),BO264*(Debts!$X$14/12)/(1-(1+Debts!$X$14/12)^(-(Debts!$M$14-$A265+1)))),2)-AE265)))</f>
        <v/>
      </c>
      <c r="CN265">
        <f>IF(OR(AR265&lt;=0,Debts!$AC$15=0,$A265&gt;Debts!$M$15),0,MIN(AR265,MAX(0,ROUNDUP(IF(Debts!$X$15=0,(BP264+T265)/(Debts!$M$15-$A265+1),BP264*(Debts!$X$15/12)/(1-(1+Debts!$X$15/12)^(-(Debts!$M$15-$A265+1)))),2)-AF265)))</f>
        <v/>
      </c>
      <c r="CO265">
        <f>IF(OR(AS265&lt;=0,Debts!$AC$16=0,$A265&gt;Debts!$M$16),0,MIN(AS265,MAX(0,ROUNDUP(IF(Debts!$X$16=0,(BQ264+U265)/(Debts!$M$16-$A265+1),BQ264*(Debts!$X$16/12)/(1-(1+Debts!$X$16/12)^(-(Debts!$M$16-$A265+1)))),2)-AG265)))</f>
        <v/>
      </c>
      <c r="CP265">
        <f>IF(CD265&lt;=0,0,ROUND(MIN(CD265,MAX(0,$F265-SUMPRODUCT(($AT$3:$BE$3&lt;AT$3)*$CD265:$CO265))),2))</f>
        <v/>
      </c>
      <c r="CQ265">
        <f>IF(CE265&lt;=0,0,ROUND(MIN(CE265,MAX(0,$F265-SUMPRODUCT(($AT$3:$BE$3&lt;AU$3)*$CD265:$CO265))),2))</f>
        <v/>
      </c>
      <c r="CR265">
        <f>IF(CF265&lt;=0,0,ROUND(MIN(CF265,MAX(0,$F265-SUMPRODUCT(($AT$3:$BE$3&lt;AV$3)*$CD265:$CO265))),2))</f>
        <v/>
      </c>
      <c r="CS265">
        <f>IF(CG265&lt;=0,0,ROUND(MIN(CG265,MAX(0,$F265-SUMPRODUCT(($AT$3:$BE$3&lt;AW$3)*$CD265:$CO265))),2))</f>
        <v/>
      </c>
      <c r="CT265">
        <f>IF(CH265&lt;=0,0,ROUND(MIN(CH265,MAX(0,$F265-SUMPRODUCT(($AT$3:$BE$3&lt;AX$3)*$CD265:$CO265))),2))</f>
        <v/>
      </c>
      <c r="CU265">
        <f>IF(CI265&lt;=0,0,ROUND(MIN(CI265,MAX(0,$F265-SUMPRODUCT(($AT$3:$BE$3&lt;AY$3)*$CD265:$CO265))),2))</f>
        <v/>
      </c>
      <c r="CV265">
        <f>IF(CJ265&lt;=0,0,ROUND(MIN(CJ265,MAX(0,$F265-SUMPRODUCT(($AT$3:$BE$3&lt;AZ$3)*$CD265:$CO265))),2))</f>
        <v/>
      </c>
      <c r="CW265">
        <f>IF(CK265&lt;=0,0,ROUND(MIN(CK265,MAX(0,$F265-SUMPRODUCT(($AT$3:$BE$3&lt;BA$3)*$CD265:$CO265))),2))</f>
        <v/>
      </c>
      <c r="CX265">
        <f>IF(CL265&lt;=0,0,ROUND(MIN(CL265,MAX(0,$F265-SUMPRODUCT(($AT$3:$BE$3&lt;BB$3)*$CD265:$CO265))),2))</f>
        <v/>
      </c>
      <c r="CY265">
        <f>IF(CM265&lt;=0,0,ROUND(MIN(CM265,MAX(0,$F265-SUMPRODUCT(($AT$3:$BE$3&lt;BC$3)*$CD265:$CO265))),2))</f>
        <v/>
      </c>
      <c r="CZ265">
        <f>IF(CN265&lt;=0,0,ROUND(MIN(CN265,MAX(0,$F265-SUMPRODUCT(($AT$3:$BE$3&lt;BD$3)*$CD265:$CO265))),2))</f>
        <v/>
      </c>
      <c r="DA265">
        <f>IF(CO265&lt;=0,0,ROUND(MIN(CO265,MAX(0,$F265-SUMPRODUCT(($AT$3:$BE$3&lt;BE$3)*$CD265:$CO265))),2))</f>
        <v/>
      </c>
      <c r="DB265">
        <f>ROUND(AH265-CP265,2)</f>
        <v/>
      </c>
      <c r="DC265">
        <f>ROUND(AI265-CQ265,2)</f>
        <v/>
      </c>
      <c r="DD265">
        <f>ROUND(AJ265-CR265,2)</f>
        <v/>
      </c>
      <c r="DE265">
        <f>ROUND(AK265-CS265,2)</f>
        <v/>
      </c>
      <c r="DF265">
        <f>ROUND(AL265-CT265,2)</f>
        <v/>
      </c>
      <c r="DG265">
        <f>ROUND(AM265-CU265,2)</f>
        <v/>
      </c>
      <c r="DH265">
        <f>ROUND(AN265-CV265,2)</f>
        <v/>
      </c>
      <c r="DI265">
        <f>ROUND(AO265-CW265,2)</f>
        <v/>
      </c>
      <c r="DJ265">
        <f>ROUND(AP265-CX265,2)</f>
        <v/>
      </c>
      <c r="DK265">
        <f>ROUND(AQ265-CY265,2)</f>
        <v/>
      </c>
      <c r="DL265">
        <f>ROUND(AR265-CZ265,2)</f>
        <v/>
      </c>
      <c r="DM265">
        <f>ROUND(AS265-DA265,2)</f>
        <v/>
      </c>
      <c r="DN265">
        <f>MAX(0,ROUND($F265-SUM(CP265:DA265),2))</f>
        <v/>
      </c>
    </row>
    <row r="266">
      <c r="A266" t="n">
        <v>261</v>
      </c>
      <c r="B266" s="29">
        <f>Months!B266</f>
        <v/>
      </c>
      <c r="C266">
        <f>Months!C266</f>
        <v/>
      </c>
      <c r="D266">
        <f>Months!D266</f>
        <v/>
      </c>
      <c r="E266">
        <f>SUM(V266:AG266)</f>
        <v/>
      </c>
      <c r="F266">
        <f>MAX(0,ROUND(C266+D266-E266,2))</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f>IF(AH266&lt;=0,0,ROUND(CP266+MIN(DB266,MAX(0,$DN266-SUMPRODUCT((($BR266:$CC266&gt;BR266)+($BR266:$CC266=BR266)*($AT$2:$BE$2&lt;AT$2))*$DB266:$DM266))),2))</f>
        <v/>
      </c>
      <c r="AU266">
        <f>IF(AI266&lt;=0,0,ROUND(CQ266+MIN(DC266,MAX(0,$DN266-SUMPRODUCT((($BR266:$CC266&gt;BS266)+($BR266:$CC266=BS266)*($AT$2:$BE$2&lt;AU$2))*$DB266:$DM266))),2))</f>
        <v/>
      </c>
      <c r="AV266">
        <f>IF(AJ266&lt;=0,0,ROUND(CR266+MIN(DD266,MAX(0,$DN266-SUMPRODUCT((($BR266:$CC266&gt;BT266)+($BR266:$CC266=BT266)*($AT$2:$BE$2&lt;AV$2))*$DB266:$DM266))),2))</f>
        <v/>
      </c>
      <c r="AW266">
        <f>IF(AK266&lt;=0,0,ROUND(CS266+MIN(DE266,MAX(0,$DN266-SUMPRODUCT((($BR266:$CC266&gt;BU266)+($BR266:$CC266=BU266)*($AT$2:$BE$2&lt;AW$2))*$DB266:$DM266))),2))</f>
        <v/>
      </c>
      <c r="AX266">
        <f>IF(AL266&lt;=0,0,ROUND(CT266+MIN(DF266,MAX(0,$DN266-SUMPRODUCT((($BR266:$CC266&gt;BV266)+($BR266:$CC266=BV266)*($AT$2:$BE$2&lt;AX$2))*$DB266:$DM266))),2))</f>
        <v/>
      </c>
      <c r="AY266">
        <f>IF(AM266&lt;=0,0,ROUND(CU266+MIN(DG266,MAX(0,$DN266-SUMPRODUCT((($BR266:$CC266&gt;BW266)+($BR266:$CC266=BW266)*($AT$2:$BE$2&lt;AY$2))*$DB266:$DM266))),2))</f>
        <v/>
      </c>
      <c r="AZ266">
        <f>IF(AN266&lt;=0,0,ROUND(CV266+MIN(DH266,MAX(0,$DN266-SUMPRODUCT((($BR266:$CC266&gt;BX266)+($BR266:$CC266=BX266)*($AT$2:$BE$2&lt;AZ$2))*$DB266:$DM266))),2))</f>
        <v/>
      </c>
      <c r="BA266">
        <f>IF(AO266&lt;=0,0,ROUND(CW266+MIN(DI266,MAX(0,$DN266-SUMPRODUCT((($BR266:$CC266&gt;BY266)+($BR266:$CC266=BY266)*($AT$2:$BE$2&lt;BA$2))*$DB266:$DM266))),2))</f>
        <v/>
      </c>
      <c r="BB266">
        <f>IF(AP266&lt;=0,0,ROUND(CX266+MIN(DJ266,MAX(0,$DN266-SUMPRODUCT((($BR266:$CC266&gt;BZ266)+($BR266:$CC266=BZ266)*($AT$2:$BE$2&lt;BB$2))*$DB266:$DM266))),2))</f>
        <v/>
      </c>
      <c r="BC266">
        <f>IF(AQ266&lt;=0,0,ROUND(CY266+MIN(DK266,MAX(0,$DN266-SUMPRODUCT((($BR266:$CC266&gt;CA266)+($BR266:$CC266=CA266)*($AT$2:$BE$2&lt;BC$2))*$DB266:$DM266))),2))</f>
        <v/>
      </c>
      <c r="BD266">
        <f>IF(AR266&lt;=0,0,ROUND(CZ266+MIN(DL266,MAX(0,$DN266-SUMPRODUCT((($BR266:$CC266&gt;CB266)+($BR266:$CC266=CB266)*($AT$2:$BE$2&lt;BD$2))*$DB266:$DM266))),2))</f>
        <v/>
      </c>
      <c r="BE266">
        <f>IF(AS266&lt;=0,0,ROUND(DA266+MIN(DM266,MAX(0,$DN266-SUMPRODUCT((($BR266:$CC266&gt;CC266)+($BR266:$CC266=CC266)*($AT$2:$BE$2&lt;BE$2))*$DB266:$DM266))),2))</f>
        <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c r="BR266">
        <f>ROUND(IF($A266&lt;=Debts!$M$5,Debts!$X$5,Debts!$Y$5)*100000,0)*1000000+ROUND(Debts!$Y$5*100000,0)</f>
        <v/>
      </c>
      <c r="BS266">
        <f>ROUND(IF($A266&lt;=Debts!$M$6,Debts!$X$6,Debts!$Y$6)*100000,0)*1000000+ROUND(Debts!$Y$6*100000,0)</f>
        <v/>
      </c>
      <c r="BT266">
        <f>ROUND(IF($A266&lt;=Debts!$M$7,Debts!$X$7,Debts!$Y$7)*100000,0)*1000000+ROUND(Debts!$Y$7*100000,0)</f>
        <v/>
      </c>
      <c r="BU266">
        <f>ROUND(IF($A266&lt;=Debts!$M$8,Debts!$X$8,Debts!$Y$8)*100000,0)*1000000+ROUND(Debts!$Y$8*100000,0)</f>
        <v/>
      </c>
      <c r="BV266">
        <f>ROUND(IF($A266&lt;=Debts!$M$9,Debts!$X$9,Debts!$Y$9)*100000,0)*1000000+ROUND(Debts!$Y$9*100000,0)</f>
        <v/>
      </c>
      <c r="BW266">
        <f>ROUND(IF($A266&lt;=Debts!$M$10,Debts!$X$10,Debts!$Y$10)*100000,0)*1000000+ROUND(Debts!$Y$10*100000,0)</f>
        <v/>
      </c>
      <c r="BX266">
        <f>ROUND(IF($A266&lt;=Debts!$M$11,Debts!$X$11,Debts!$Y$11)*100000,0)*1000000+ROUND(Debts!$Y$11*100000,0)</f>
        <v/>
      </c>
      <c r="BY266">
        <f>ROUND(IF($A266&lt;=Debts!$M$12,Debts!$X$12,Debts!$Y$12)*100000,0)*1000000+ROUND(Debts!$Y$12*100000,0)</f>
        <v/>
      </c>
      <c r="BZ266">
        <f>ROUND(IF($A266&lt;=Debts!$M$13,Debts!$X$13,Debts!$Y$13)*100000,0)*1000000+ROUND(Debts!$Y$13*100000,0)</f>
        <v/>
      </c>
      <c r="CA266">
        <f>ROUND(IF($A266&lt;=Debts!$M$14,Debts!$X$14,Debts!$Y$14)*100000,0)*1000000+ROUND(Debts!$Y$14*100000,0)</f>
        <v/>
      </c>
      <c r="CB266">
        <f>ROUND(IF($A266&lt;=Debts!$M$15,Debts!$X$15,Debts!$Y$15)*100000,0)*1000000+ROUND(Debts!$Y$15*100000,0)</f>
        <v/>
      </c>
      <c r="CC266">
        <f>ROUND(IF($A266&lt;=Debts!$M$16,Debts!$X$16,Debts!$Y$16)*100000,0)*1000000+ROUND(Debts!$Y$16*100000,0)</f>
        <v/>
      </c>
      <c r="CD266">
        <f>IF(OR(AH266&lt;=0,Debts!$AC$5=0,$A266&gt;Debts!$M$5),0,MIN(AH266,MAX(0,ROUNDUP(IF(Debts!$X$5=0,(BF265+J266)/(Debts!$M$5-$A266+1),BF265*(Debts!$X$5/12)/(1-(1+Debts!$X$5/12)^(-(Debts!$M$5-$A266+1)))),2)-V266)))</f>
        <v/>
      </c>
      <c r="CE266">
        <f>IF(OR(AI266&lt;=0,Debts!$AC$6=0,$A266&gt;Debts!$M$6),0,MIN(AI266,MAX(0,ROUNDUP(IF(Debts!$X$6=0,(BG265+K266)/(Debts!$M$6-$A266+1),BG265*(Debts!$X$6/12)/(1-(1+Debts!$X$6/12)^(-(Debts!$M$6-$A266+1)))),2)-W266)))</f>
        <v/>
      </c>
      <c r="CF266">
        <f>IF(OR(AJ266&lt;=0,Debts!$AC$7=0,$A266&gt;Debts!$M$7),0,MIN(AJ266,MAX(0,ROUNDUP(IF(Debts!$X$7=0,(BH265+L266)/(Debts!$M$7-$A266+1),BH265*(Debts!$X$7/12)/(1-(1+Debts!$X$7/12)^(-(Debts!$M$7-$A266+1)))),2)-X266)))</f>
        <v/>
      </c>
      <c r="CG266">
        <f>IF(OR(AK266&lt;=0,Debts!$AC$8=0,$A266&gt;Debts!$M$8),0,MIN(AK266,MAX(0,ROUNDUP(IF(Debts!$X$8=0,(BI265+M266)/(Debts!$M$8-$A266+1),BI265*(Debts!$X$8/12)/(1-(1+Debts!$X$8/12)^(-(Debts!$M$8-$A266+1)))),2)-Y266)))</f>
        <v/>
      </c>
      <c r="CH266">
        <f>IF(OR(AL266&lt;=0,Debts!$AC$9=0,$A266&gt;Debts!$M$9),0,MIN(AL266,MAX(0,ROUNDUP(IF(Debts!$X$9=0,(BJ265+N266)/(Debts!$M$9-$A266+1),BJ265*(Debts!$X$9/12)/(1-(1+Debts!$X$9/12)^(-(Debts!$M$9-$A266+1)))),2)-Z266)))</f>
        <v/>
      </c>
      <c r="CI266">
        <f>IF(OR(AM266&lt;=0,Debts!$AC$10=0,$A266&gt;Debts!$M$10),0,MIN(AM266,MAX(0,ROUNDUP(IF(Debts!$X$10=0,(BK265+O266)/(Debts!$M$10-$A266+1),BK265*(Debts!$X$10/12)/(1-(1+Debts!$X$10/12)^(-(Debts!$M$10-$A266+1)))),2)-AA266)))</f>
        <v/>
      </c>
      <c r="CJ266">
        <f>IF(OR(AN266&lt;=0,Debts!$AC$11=0,$A266&gt;Debts!$M$11),0,MIN(AN266,MAX(0,ROUNDUP(IF(Debts!$X$11=0,(BL265+P266)/(Debts!$M$11-$A266+1),BL265*(Debts!$X$11/12)/(1-(1+Debts!$X$11/12)^(-(Debts!$M$11-$A266+1)))),2)-AB266)))</f>
        <v/>
      </c>
      <c r="CK266">
        <f>IF(OR(AO266&lt;=0,Debts!$AC$12=0,$A266&gt;Debts!$M$12),0,MIN(AO266,MAX(0,ROUNDUP(IF(Debts!$X$12=0,(BM265+Q266)/(Debts!$M$12-$A266+1),BM265*(Debts!$X$12/12)/(1-(1+Debts!$X$12/12)^(-(Debts!$M$12-$A266+1)))),2)-AC266)))</f>
        <v/>
      </c>
      <c r="CL266">
        <f>IF(OR(AP266&lt;=0,Debts!$AC$13=0,$A266&gt;Debts!$M$13),0,MIN(AP266,MAX(0,ROUNDUP(IF(Debts!$X$13=0,(BN265+R266)/(Debts!$M$13-$A266+1),BN265*(Debts!$X$13/12)/(1-(1+Debts!$X$13/12)^(-(Debts!$M$13-$A266+1)))),2)-AD266)))</f>
        <v/>
      </c>
      <c r="CM266">
        <f>IF(OR(AQ266&lt;=0,Debts!$AC$14=0,$A266&gt;Debts!$M$14),0,MIN(AQ266,MAX(0,ROUNDUP(IF(Debts!$X$14=0,(BO265+S266)/(Debts!$M$14-$A266+1),BO265*(Debts!$X$14/12)/(1-(1+Debts!$X$14/12)^(-(Debts!$M$14-$A266+1)))),2)-AE266)))</f>
        <v/>
      </c>
      <c r="CN266">
        <f>IF(OR(AR266&lt;=0,Debts!$AC$15=0,$A266&gt;Debts!$M$15),0,MIN(AR266,MAX(0,ROUNDUP(IF(Debts!$X$15=0,(BP265+T266)/(Debts!$M$15-$A266+1),BP265*(Debts!$X$15/12)/(1-(1+Debts!$X$15/12)^(-(Debts!$M$15-$A266+1)))),2)-AF266)))</f>
        <v/>
      </c>
      <c r="CO266">
        <f>IF(OR(AS266&lt;=0,Debts!$AC$16=0,$A266&gt;Debts!$M$16),0,MIN(AS266,MAX(0,ROUNDUP(IF(Debts!$X$16=0,(BQ265+U266)/(Debts!$M$16-$A266+1),BQ265*(Debts!$X$16/12)/(1-(1+Debts!$X$16/12)^(-(Debts!$M$16-$A266+1)))),2)-AG266)))</f>
        <v/>
      </c>
      <c r="CP266">
        <f>IF(CD266&lt;=0,0,ROUND(MIN(CD266,MAX(0,$F266-SUMPRODUCT(($AT$3:$BE$3&lt;AT$3)*$CD266:$CO266))),2))</f>
        <v/>
      </c>
      <c r="CQ266">
        <f>IF(CE266&lt;=0,0,ROUND(MIN(CE266,MAX(0,$F266-SUMPRODUCT(($AT$3:$BE$3&lt;AU$3)*$CD266:$CO266))),2))</f>
        <v/>
      </c>
      <c r="CR266">
        <f>IF(CF266&lt;=0,0,ROUND(MIN(CF266,MAX(0,$F266-SUMPRODUCT(($AT$3:$BE$3&lt;AV$3)*$CD266:$CO266))),2))</f>
        <v/>
      </c>
      <c r="CS266">
        <f>IF(CG266&lt;=0,0,ROUND(MIN(CG266,MAX(0,$F266-SUMPRODUCT(($AT$3:$BE$3&lt;AW$3)*$CD266:$CO266))),2))</f>
        <v/>
      </c>
      <c r="CT266">
        <f>IF(CH266&lt;=0,0,ROUND(MIN(CH266,MAX(0,$F266-SUMPRODUCT(($AT$3:$BE$3&lt;AX$3)*$CD266:$CO266))),2))</f>
        <v/>
      </c>
      <c r="CU266">
        <f>IF(CI266&lt;=0,0,ROUND(MIN(CI266,MAX(0,$F266-SUMPRODUCT(($AT$3:$BE$3&lt;AY$3)*$CD266:$CO266))),2))</f>
        <v/>
      </c>
      <c r="CV266">
        <f>IF(CJ266&lt;=0,0,ROUND(MIN(CJ266,MAX(0,$F266-SUMPRODUCT(($AT$3:$BE$3&lt;AZ$3)*$CD266:$CO266))),2))</f>
        <v/>
      </c>
      <c r="CW266">
        <f>IF(CK266&lt;=0,0,ROUND(MIN(CK266,MAX(0,$F266-SUMPRODUCT(($AT$3:$BE$3&lt;BA$3)*$CD266:$CO266))),2))</f>
        <v/>
      </c>
      <c r="CX266">
        <f>IF(CL266&lt;=0,0,ROUND(MIN(CL266,MAX(0,$F266-SUMPRODUCT(($AT$3:$BE$3&lt;BB$3)*$CD266:$CO266))),2))</f>
        <v/>
      </c>
      <c r="CY266">
        <f>IF(CM266&lt;=0,0,ROUND(MIN(CM266,MAX(0,$F266-SUMPRODUCT(($AT$3:$BE$3&lt;BC$3)*$CD266:$CO266))),2))</f>
        <v/>
      </c>
      <c r="CZ266">
        <f>IF(CN266&lt;=0,0,ROUND(MIN(CN266,MAX(0,$F266-SUMPRODUCT(($AT$3:$BE$3&lt;BD$3)*$CD266:$CO266))),2))</f>
        <v/>
      </c>
      <c r="DA266">
        <f>IF(CO266&lt;=0,0,ROUND(MIN(CO266,MAX(0,$F266-SUMPRODUCT(($AT$3:$BE$3&lt;BE$3)*$CD266:$CO266))),2))</f>
        <v/>
      </c>
      <c r="DB266">
        <f>ROUND(AH266-CP266,2)</f>
        <v/>
      </c>
      <c r="DC266">
        <f>ROUND(AI266-CQ266,2)</f>
        <v/>
      </c>
      <c r="DD266">
        <f>ROUND(AJ266-CR266,2)</f>
        <v/>
      </c>
      <c r="DE266">
        <f>ROUND(AK266-CS266,2)</f>
        <v/>
      </c>
      <c r="DF266">
        <f>ROUND(AL266-CT266,2)</f>
        <v/>
      </c>
      <c r="DG266">
        <f>ROUND(AM266-CU266,2)</f>
        <v/>
      </c>
      <c r="DH266">
        <f>ROUND(AN266-CV266,2)</f>
        <v/>
      </c>
      <c r="DI266">
        <f>ROUND(AO266-CW266,2)</f>
        <v/>
      </c>
      <c r="DJ266">
        <f>ROUND(AP266-CX266,2)</f>
        <v/>
      </c>
      <c r="DK266">
        <f>ROUND(AQ266-CY266,2)</f>
        <v/>
      </c>
      <c r="DL266">
        <f>ROUND(AR266-CZ266,2)</f>
        <v/>
      </c>
      <c r="DM266">
        <f>ROUND(AS266-DA266,2)</f>
        <v/>
      </c>
      <c r="DN266">
        <f>MAX(0,ROUND($F266-SUM(CP266:DA266),2))</f>
        <v/>
      </c>
    </row>
    <row r="267">
      <c r="A267" t="n">
        <v>262</v>
      </c>
      <c r="B267" s="29">
        <f>Months!B267</f>
        <v/>
      </c>
      <c r="C267">
        <f>Months!C267</f>
        <v/>
      </c>
      <c r="D267">
        <f>Months!D267</f>
        <v/>
      </c>
      <c r="E267">
        <f>SUM(V267:AG267)</f>
        <v/>
      </c>
      <c r="F267">
        <f>MAX(0,ROUND(C267+D267-E267,2))</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f>IF(AH267&lt;=0,0,ROUND(CP267+MIN(DB267,MAX(0,$DN267-SUMPRODUCT((($BR267:$CC267&gt;BR267)+($BR267:$CC267=BR267)*($AT$2:$BE$2&lt;AT$2))*$DB267:$DM267))),2))</f>
        <v/>
      </c>
      <c r="AU267">
        <f>IF(AI267&lt;=0,0,ROUND(CQ267+MIN(DC267,MAX(0,$DN267-SUMPRODUCT((($BR267:$CC267&gt;BS267)+($BR267:$CC267=BS267)*($AT$2:$BE$2&lt;AU$2))*$DB267:$DM267))),2))</f>
        <v/>
      </c>
      <c r="AV267">
        <f>IF(AJ267&lt;=0,0,ROUND(CR267+MIN(DD267,MAX(0,$DN267-SUMPRODUCT((($BR267:$CC267&gt;BT267)+($BR267:$CC267=BT267)*($AT$2:$BE$2&lt;AV$2))*$DB267:$DM267))),2))</f>
        <v/>
      </c>
      <c r="AW267">
        <f>IF(AK267&lt;=0,0,ROUND(CS267+MIN(DE267,MAX(0,$DN267-SUMPRODUCT((($BR267:$CC267&gt;BU267)+($BR267:$CC267=BU267)*($AT$2:$BE$2&lt;AW$2))*$DB267:$DM267))),2))</f>
        <v/>
      </c>
      <c r="AX267">
        <f>IF(AL267&lt;=0,0,ROUND(CT267+MIN(DF267,MAX(0,$DN267-SUMPRODUCT((($BR267:$CC267&gt;BV267)+($BR267:$CC267=BV267)*($AT$2:$BE$2&lt;AX$2))*$DB267:$DM267))),2))</f>
        <v/>
      </c>
      <c r="AY267">
        <f>IF(AM267&lt;=0,0,ROUND(CU267+MIN(DG267,MAX(0,$DN267-SUMPRODUCT((($BR267:$CC267&gt;BW267)+($BR267:$CC267=BW267)*($AT$2:$BE$2&lt;AY$2))*$DB267:$DM267))),2))</f>
        <v/>
      </c>
      <c r="AZ267">
        <f>IF(AN267&lt;=0,0,ROUND(CV267+MIN(DH267,MAX(0,$DN267-SUMPRODUCT((($BR267:$CC267&gt;BX267)+($BR267:$CC267=BX267)*($AT$2:$BE$2&lt;AZ$2))*$DB267:$DM267))),2))</f>
        <v/>
      </c>
      <c r="BA267">
        <f>IF(AO267&lt;=0,0,ROUND(CW267+MIN(DI267,MAX(0,$DN267-SUMPRODUCT((($BR267:$CC267&gt;BY267)+($BR267:$CC267=BY267)*($AT$2:$BE$2&lt;BA$2))*$DB267:$DM267))),2))</f>
        <v/>
      </c>
      <c r="BB267">
        <f>IF(AP267&lt;=0,0,ROUND(CX267+MIN(DJ267,MAX(0,$DN267-SUMPRODUCT((($BR267:$CC267&gt;BZ267)+($BR267:$CC267=BZ267)*($AT$2:$BE$2&lt;BB$2))*$DB267:$DM267))),2))</f>
        <v/>
      </c>
      <c r="BC267">
        <f>IF(AQ267&lt;=0,0,ROUND(CY267+MIN(DK267,MAX(0,$DN267-SUMPRODUCT((($BR267:$CC267&gt;CA267)+($BR267:$CC267=CA267)*($AT$2:$BE$2&lt;BC$2))*$DB267:$DM267))),2))</f>
        <v/>
      </c>
      <c r="BD267">
        <f>IF(AR267&lt;=0,0,ROUND(CZ267+MIN(DL267,MAX(0,$DN267-SUMPRODUCT((($BR267:$CC267&gt;CB267)+($BR267:$CC267=CB267)*($AT$2:$BE$2&lt;BD$2))*$DB267:$DM267))),2))</f>
        <v/>
      </c>
      <c r="BE267">
        <f>IF(AS267&lt;=0,0,ROUND(DA267+MIN(DM267,MAX(0,$DN267-SUMPRODUCT((($BR267:$CC267&gt;CC267)+($BR267:$CC267=CC267)*($AT$2:$BE$2&lt;BE$2))*$DB267:$DM267))),2))</f>
        <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c r="BR267">
        <f>ROUND(IF($A267&lt;=Debts!$M$5,Debts!$X$5,Debts!$Y$5)*100000,0)*1000000+ROUND(Debts!$Y$5*100000,0)</f>
        <v/>
      </c>
      <c r="BS267">
        <f>ROUND(IF($A267&lt;=Debts!$M$6,Debts!$X$6,Debts!$Y$6)*100000,0)*1000000+ROUND(Debts!$Y$6*100000,0)</f>
        <v/>
      </c>
      <c r="BT267">
        <f>ROUND(IF($A267&lt;=Debts!$M$7,Debts!$X$7,Debts!$Y$7)*100000,0)*1000000+ROUND(Debts!$Y$7*100000,0)</f>
        <v/>
      </c>
      <c r="BU267">
        <f>ROUND(IF($A267&lt;=Debts!$M$8,Debts!$X$8,Debts!$Y$8)*100000,0)*1000000+ROUND(Debts!$Y$8*100000,0)</f>
        <v/>
      </c>
      <c r="BV267">
        <f>ROUND(IF($A267&lt;=Debts!$M$9,Debts!$X$9,Debts!$Y$9)*100000,0)*1000000+ROUND(Debts!$Y$9*100000,0)</f>
        <v/>
      </c>
      <c r="BW267">
        <f>ROUND(IF($A267&lt;=Debts!$M$10,Debts!$X$10,Debts!$Y$10)*100000,0)*1000000+ROUND(Debts!$Y$10*100000,0)</f>
        <v/>
      </c>
      <c r="BX267">
        <f>ROUND(IF($A267&lt;=Debts!$M$11,Debts!$X$11,Debts!$Y$11)*100000,0)*1000000+ROUND(Debts!$Y$11*100000,0)</f>
        <v/>
      </c>
      <c r="BY267">
        <f>ROUND(IF($A267&lt;=Debts!$M$12,Debts!$X$12,Debts!$Y$12)*100000,0)*1000000+ROUND(Debts!$Y$12*100000,0)</f>
        <v/>
      </c>
      <c r="BZ267">
        <f>ROUND(IF($A267&lt;=Debts!$M$13,Debts!$X$13,Debts!$Y$13)*100000,0)*1000000+ROUND(Debts!$Y$13*100000,0)</f>
        <v/>
      </c>
      <c r="CA267">
        <f>ROUND(IF($A267&lt;=Debts!$M$14,Debts!$X$14,Debts!$Y$14)*100000,0)*1000000+ROUND(Debts!$Y$14*100000,0)</f>
        <v/>
      </c>
      <c r="CB267">
        <f>ROUND(IF($A267&lt;=Debts!$M$15,Debts!$X$15,Debts!$Y$15)*100000,0)*1000000+ROUND(Debts!$Y$15*100000,0)</f>
        <v/>
      </c>
      <c r="CC267">
        <f>ROUND(IF($A267&lt;=Debts!$M$16,Debts!$X$16,Debts!$Y$16)*100000,0)*1000000+ROUND(Debts!$Y$16*100000,0)</f>
        <v/>
      </c>
      <c r="CD267">
        <f>IF(OR(AH267&lt;=0,Debts!$AC$5=0,$A267&gt;Debts!$M$5),0,MIN(AH267,MAX(0,ROUNDUP(IF(Debts!$X$5=0,(BF266+J267)/(Debts!$M$5-$A267+1),BF266*(Debts!$X$5/12)/(1-(1+Debts!$X$5/12)^(-(Debts!$M$5-$A267+1)))),2)-V267)))</f>
        <v/>
      </c>
      <c r="CE267">
        <f>IF(OR(AI267&lt;=0,Debts!$AC$6=0,$A267&gt;Debts!$M$6),0,MIN(AI267,MAX(0,ROUNDUP(IF(Debts!$X$6=0,(BG266+K267)/(Debts!$M$6-$A267+1),BG266*(Debts!$X$6/12)/(1-(1+Debts!$X$6/12)^(-(Debts!$M$6-$A267+1)))),2)-W267)))</f>
        <v/>
      </c>
      <c r="CF267">
        <f>IF(OR(AJ267&lt;=0,Debts!$AC$7=0,$A267&gt;Debts!$M$7),0,MIN(AJ267,MAX(0,ROUNDUP(IF(Debts!$X$7=0,(BH266+L267)/(Debts!$M$7-$A267+1),BH266*(Debts!$X$7/12)/(1-(1+Debts!$X$7/12)^(-(Debts!$M$7-$A267+1)))),2)-X267)))</f>
        <v/>
      </c>
      <c r="CG267">
        <f>IF(OR(AK267&lt;=0,Debts!$AC$8=0,$A267&gt;Debts!$M$8),0,MIN(AK267,MAX(0,ROUNDUP(IF(Debts!$X$8=0,(BI266+M267)/(Debts!$M$8-$A267+1),BI266*(Debts!$X$8/12)/(1-(1+Debts!$X$8/12)^(-(Debts!$M$8-$A267+1)))),2)-Y267)))</f>
        <v/>
      </c>
      <c r="CH267">
        <f>IF(OR(AL267&lt;=0,Debts!$AC$9=0,$A267&gt;Debts!$M$9),0,MIN(AL267,MAX(0,ROUNDUP(IF(Debts!$X$9=0,(BJ266+N267)/(Debts!$M$9-$A267+1),BJ266*(Debts!$X$9/12)/(1-(1+Debts!$X$9/12)^(-(Debts!$M$9-$A267+1)))),2)-Z267)))</f>
        <v/>
      </c>
      <c r="CI267">
        <f>IF(OR(AM267&lt;=0,Debts!$AC$10=0,$A267&gt;Debts!$M$10),0,MIN(AM267,MAX(0,ROUNDUP(IF(Debts!$X$10=0,(BK266+O267)/(Debts!$M$10-$A267+1),BK266*(Debts!$X$10/12)/(1-(1+Debts!$X$10/12)^(-(Debts!$M$10-$A267+1)))),2)-AA267)))</f>
        <v/>
      </c>
      <c r="CJ267">
        <f>IF(OR(AN267&lt;=0,Debts!$AC$11=0,$A267&gt;Debts!$M$11),0,MIN(AN267,MAX(0,ROUNDUP(IF(Debts!$X$11=0,(BL266+P267)/(Debts!$M$11-$A267+1),BL266*(Debts!$X$11/12)/(1-(1+Debts!$X$11/12)^(-(Debts!$M$11-$A267+1)))),2)-AB267)))</f>
        <v/>
      </c>
      <c r="CK267">
        <f>IF(OR(AO267&lt;=0,Debts!$AC$12=0,$A267&gt;Debts!$M$12),0,MIN(AO267,MAX(0,ROUNDUP(IF(Debts!$X$12=0,(BM266+Q267)/(Debts!$M$12-$A267+1),BM266*(Debts!$X$12/12)/(1-(1+Debts!$X$12/12)^(-(Debts!$M$12-$A267+1)))),2)-AC267)))</f>
        <v/>
      </c>
      <c r="CL267">
        <f>IF(OR(AP267&lt;=0,Debts!$AC$13=0,$A267&gt;Debts!$M$13),0,MIN(AP267,MAX(0,ROUNDUP(IF(Debts!$X$13=0,(BN266+R267)/(Debts!$M$13-$A267+1),BN266*(Debts!$X$13/12)/(1-(1+Debts!$X$13/12)^(-(Debts!$M$13-$A267+1)))),2)-AD267)))</f>
        <v/>
      </c>
      <c r="CM267">
        <f>IF(OR(AQ267&lt;=0,Debts!$AC$14=0,$A267&gt;Debts!$M$14),0,MIN(AQ267,MAX(0,ROUNDUP(IF(Debts!$X$14=0,(BO266+S267)/(Debts!$M$14-$A267+1),BO266*(Debts!$X$14/12)/(1-(1+Debts!$X$14/12)^(-(Debts!$M$14-$A267+1)))),2)-AE267)))</f>
        <v/>
      </c>
      <c r="CN267">
        <f>IF(OR(AR267&lt;=0,Debts!$AC$15=0,$A267&gt;Debts!$M$15),0,MIN(AR267,MAX(0,ROUNDUP(IF(Debts!$X$15=0,(BP266+T267)/(Debts!$M$15-$A267+1),BP266*(Debts!$X$15/12)/(1-(1+Debts!$X$15/12)^(-(Debts!$M$15-$A267+1)))),2)-AF267)))</f>
        <v/>
      </c>
      <c r="CO267">
        <f>IF(OR(AS267&lt;=0,Debts!$AC$16=0,$A267&gt;Debts!$M$16),0,MIN(AS267,MAX(0,ROUNDUP(IF(Debts!$X$16=0,(BQ266+U267)/(Debts!$M$16-$A267+1),BQ266*(Debts!$X$16/12)/(1-(1+Debts!$X$16/12)^(-(Debts!$M$16-$A267+1)))),2)-AG267)))</f>
        <v/>
      </c>
      <c r="CP267">
        <f>IF(CD267&lt;=0,0,ROUND(MIN(CD267,MAX(0,$F267-SUMPRODUCT(($AT$3:$BE$3&lt;AT$3)*$CD267:$CO267))),2))</f>
        <v/>
      </c>
      <c r="CQ267">
        <f>IF(CE267&lt;=0,0,ROUND(MIN(CE267,MAX(0,$F267-SUMPRODUCT(($AT$3:$BE$3&lt;AU$3)*$CD267:$CO267))),2))</f>
        <v/>
      </c>
      <c r="CR267">
        <f>IF(CF267&lt;=0,0,ROUND(MIN(CF267,MAX(0,$F267-SUMPRODUCT(($AT$3:$BE$3&lt;AV$3)*$CD267:$CO267))),2))</f>
        <v/>
      </c>
      <c r="CS267">
        <f>IF(CG267&lt;=0,0,ROUND(MIN(CG267,MAX(0,$F267-SUMPRODUCT(($AT$3:$BE$3&lt;AW$3)*$CD267:$CO267))),2))</f>
        <v/>
      </c>
      <c r="CT267">
        <f>IF(CH267&lt;=0,0,ROUND(MIN(CH267,MAX(0,$F267-SUMPRODUCT(($AT$3:$BE$3&lt;AX$3)*$CD267:$CO267))),2))</f>
        <v/>
      </c>
      <c r="CU267">
        <f>IF(CI267&lt;=0,0,ROUND(MIN(CI267,MAX(0,$F267-SUMPRODUCT(($AT$3:$BE$3&lt;AY$3)*$CD267:$CO267))),2))</f>
        <v/>
      </c>
      <c r="CV267">
        <f>IF(CJ267&lt;=0,0,ROUND(MIN(CJ267,MAX(0,$F267-SUMPRODUCT(($AT$3:$BE$3&lt;AZ$3)*$CD267:$CO267))),2))</f>
        <v/>
      </c>
      <c r="CW267">
        <f>IF(CK267&lt;=0,0,ROUND(MIN(CK267,MAX(0,$F267-SUMPRODUCT(($AT$3:$BE$3&lt;BA$3)*$CD267:$CO267))),2))</f>
        <v/>
      </c>
      <c r="CX267">
        <f>IF(CL267&lt;=0,0,ROUND(MIN(CL267,MAX(0,$F267-SUMPRODUCT(($AT$3:$BE$3&lt;BB$3)*$CD267:$CO267))),2))</f>
        <v/>
      </c>
      <c r="CY267">
        <f>IF(CM267&lt;=0,0,ROUND(MIN(CM267,MAX(0,$F267-SUMPRODUCT(($AT$3:$BE$3&lt;BC$3)*$CD267:$CO267))),2))</f>
        <v/>
      </c>
      <c r="CZ267">
        <f>IF(CN267&lt;=0,0,ROUND(MIN(CN267,MAX(0,$F267-SUMPRODUCT(($AT$3:$BE$3&lt;BD$3)*$CD267:$CO267))),2))</f>
        <v/>
      </c>
      <c r="DA267">
        <f>IF(CO267&lt;=0,0,ROUND(MIN(CO267,MAX(0,$F267-SUMPRODUCT(($AT$3:$BE$3&lt;BE$3)*$CD267:$CO267))),2))</f>
        <v/>
      </c>
      <c r="DB267">
        <f>ROUND(AH267-CP267,2)</f>
        <v/>
      </c>
      <c r="DC267">
        <f>ROUND(AI267-CQ267,2)</f>
        <v/>
      </c>
      <c r="DD267">
        <f>ROUND(AJ267-CR267,2)</f>
        <v/>
      </c>
      <c r="DE267">
        <f>ROUND(AK267-CS267,2)</f>
        <v/>
      </c>
      <c r="DF267">
        <f>ROUND(AL267-CT267,2)</f>
        <v/>
      </c>
      <c r="DG267">
        <f>ROUND(AM267-CU267,2)</f>
        <v/>
      </c>
      <c r="DH267">
        <f>ROUND(AN267-CV267,2)</f>
        <v/>
      </c>
      <c r="DI267">
        <f>ROUND(AO267-CW267,2)</f>
        <v/>
      </c>
      <c r="DJ267">
        <f>ROUND(AP267-CX267,2)</f>
        <v/>
      </c>
      <c r="DK267">
        <f>ROUND(AQ267-CY267,2)</f>
        <v/>
      </c>
      <c r="DL267">
        <f>ROUND(AR267-CZ267,2)</f>
        <v/>
      </c>
      <c r="DM267">
        <f>ROUND(AS267-DA267,2)</f>
        <v/>
      </c>
      <c r="DN267">
        <f>MAX(0,ROUND($F267-SUM(CP267:DA267),2))</f>
        <v/>
      </c>
    </row>
    <row r="268">
      <c r="A268" t="n">
        <v>263</v>
      </c>
      <c r="B268" s="29">
        <f>Months!B268</f>
        <v/>
      </c>
      <c r="C268">
        <f>Months!C268</f>
        <v/>
      </c>
      <c r="D268">
        <f>Months!D268</f>
        <v/>
      </c>
      <c r="E268">
        <f>SUM(V268:AG268)</f>
        <v/>
      </c>
      <c r="F268">
        <f>MAX(0,ROUND(C268+D268-E268,2))</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f>IF(AH268&lt;=0,0,ROUND(CP268+MIN(DB268,MAX(0,$DN268-SUMPRODUCT((($BR268:$CC268&gt;BR268)+($BR268:$CC268=BR268)*($AT$2:$BE$2&lt;AT$2))*$DB268:$DM268))),2))</f>
        <v/>
      </c>
      <c r="AU268">
        <f>IF(AI268&lt;=0,0,ROUND(CQ268+MIN(DC268,MAX(0,$DN268-SUMPRODUCT((($BR268:$CC268&gt;BS268)+($BR268:$CC268=BS268)*($AT$2:$BE$2&lt;AU$2))*$DB268:$DM268))),2))</f>
        <v/>
      </c>
      <c r="AV268">
        <f>IF(AJ268&lt;=0,0,ROUND(CR268+MIN(DD268,MAX(0,$DN268-SUMPRODUCT((($BR268:$CC268&gt;BT268)+($BR268:$CC268=BT268)*($AT$2:$BE$2&lt;AV$2))*$DB268:$DM268))),2))</f>
        <v/>
      </c>
      <c r="AW268">
        <f>IF(AK268&lt;=0,0,ROUND(CS268+MIN(DE268,MAX(0,$DN268-SUMPRODUCT((($BR268:$CC268&gt;BU268)+($BR268:$CC268=BU268)*($AT$2:$BE$2&lt;AW$2))*$DB268:$DM268))),2))</f>
        <v/>
      </c>
      <c r="AX268">
        <f>IF(AL268&lt;=0,0,ROUND(CT268+MIN(DF268,MAX(0,$DN268-SUMPRODUCT((($BR268:$CC268&gt;BV268)+($BR268:$CC268=BV268)*($AT$2:$BE$2&lt;AX$2))*$DB268:$DM268))),2))</f>
        <v/>
      </c>
      <c r="AY268">
        <f>IF(AM268&lt;=0,0,ROUND(CU268+MIN(DG268,MAX(0,$DN268-SUMPRODUCT((($BR268:$CC268&gt;BW268)+($BR268:$CC268=BW268)*($AT$2:$BE$2&lt;AY$2))*$DB268:$DM268))),2))</f>
        <v/>
      </c>
      <c r="AZ268">
        <f>IF(AN268&lt;=0,0,ROUND(CV268+MIN(DH268,MAX(0,$DN268-SUMPRODUCT((($BR268:$CC268&gt;BX268)+($BR268:$CC268=BX268)*($AT$2:$BE$2&lt;AZ$2))*$DB268:$DM268))),2))</f>
        <v/>
      </c>
      <c r="BA268">
        <f>IF(AO268&lt;=0,0,ROUND(CW268+MIN(DI268,MAX(0,$DN268-SUMPRODUCT((($BR268:$CC268&gt;BY268)+($BR268:$CC268=BY268)*($AT$2:$BE$2&lt;BA$2))*$DB268:$DM268))),2))</f>
        <v/>
      </c>
      <c r="BB268">
        <f>IF(AP268&lt;=0,0,ROUND(CX268+MIN(DJ268,MAX(0,$DN268-SUMPRODUCT((($BR268:$CC268&gt;BZ268)+($BR268:$CC268=BZ268)*($AT$2:$BE$2&lt;BB$2))*$DB268:$DM268))),2))</f>
        <v/>
      </c>
      <c r="BC268">
        <f>IF(AQ268&lt;=0,0,ROUND(CY268+MIN(DK268,MAX(0,$DN268-SUMPRODUCT((($BR268:$CC268&gt;CA268)+($BR268:$CC268=CA268)*($AT$2:$BE$2&lt;BC$2))*$DB268:$DM268))),2))</f>
        <v/>
      </c>
      <c r="BD268">
        <f>IF(AR268&lt;=0,0,ROUND(CZ268+MIN(DL268,MAX(0,$DN268-SUMPRODUCT((($BR268:$CC268&gt;CB268)+($BR268:$CC268=CB268)*($AT$2:$BE$2&lt;BD$2))*$DB268:$DM268))),2))</f>
        <v/>
      </c>
      <c r="BE268">
        <f>IF(AS268&lt;=0,0,ROUND(DA268+MIN(DM268,MAX(0,$DN268-SUMPRODUCT((($BR268:$CC268&gt;CC268)+($BR268:$CC268=CC268)*($AT$2:$BE$2&lt;BE$2))*$DB268:$DM268))),2))</f>
        <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c r="BR268">
        <f>ROUND(IF($A268&lt;=Debts!$M$5,Debts!$X$5,Debts!$Y$5)*100000,0)*1000000+ROUND(Debts!$Y$5*100000,0)</f>
        <v/>
      </c>
      <c r="BS268">
        <f>ROUND(IF($A268&lt;=Debts!$M$6,Debts!$X$6,Debts!$Y$6)*100000,0)*1000000+ROUND(Debts!$Y$6*100000,0)</f>
        <v/>
      </c>
      <c r="BT268">
        <f>ROUND(IF($A268&lt;=Debts!$M$7,Debts!$X$7,Debts!$Y$7)*100000,0)*1000000+ROUND(Debts!$Y$7*100000,0)</f>
        <v/>
      </c>
      <c r="BU268">
        <f>ROUND(IF($A268&lt;=Debts!$M$8,Debts!$X$8,Debts!$Y$8)*100000,0)*1000000+ROUND(Debts!$Y$8*100000,0)</f>
        <v/>
      </c>
      <c r="BV268">
        <f>ROUND(IF($A268&lt;=Debts!$M$9,Debts!$X$9,Debts!$Y$9)*100000,0)*1000000+ROUND(Debts!$Y$9*100000,0)</f>
        <v/>
      </c>
      <c r="BW268">
        <f>ROUND(IF($A268&lt;=Debts!$M$10,Debts!$X$10,Debts!$Y$10)*100000,0)*1000000+ROUND(Debts!$Y$10*100000,0)</f>
        <v/>
      </c>
      <c r="BX268">
        <f>ROUND(IF($A268&lt;=Debts!$M$11,Debts!$X$11,Debts!$Y$11)*100000,0)*1000000+ROUND(Debts!$Y$11*100000,0)</f>
        <v/>
      </c>
      <c r="BY268">
        <f>ROUND(IF($A268&lt;=Debts!$M$12,Debts!$X$12,Debts!$Y$12)*100000,0)*1000000+ROUND(Debts!$Y$12*100000,0)</f>
        <v/>
      </c>
      <c r="BZ268">
        <f>ROUND(IF($A268&lt;=Debts!$M$13,Debts!$X$13,Debts!$Y$13)*100000,0)*1000000+ROUND(Debts!$Y$13*100000,0)</f>
        <v/>
      </c>
      <c r="CA268">
        <f>ROUND(IF($A268&lt;=Debts!$M$14,Debts!$X$14,Debts!$Y$14)*100000,0)*1000000+ROUND(Debts!$Y$14*100000,0)</f>
        <v/>
      </c>
      <c r="CB268">
        <f>ROUND(IF($A268&lt;=Debts!$M$15,Debts!$X$15,Debts!$Y$15)*100000,0)*1000000+ROUND(Debts!$Y$15*100000,0)</f>
        <v/>
      </c>
      <c r="CC268">
        <f>ROUND(IF($A268&lt;=Debts!$M$16,Debts!$X$16,Debts!$Y$16)*100000,0)*1000000+ROUND(Debts!$Y$16*100000,0)</f>
        <v/>
      </c>
      <c r="CD268">
        <f>IF(OR(AH268&lt;=0,Debts!$AC$5=0,$A268&gt;Debts!$M$5),0,MIN(AH268,MAX(0,ROUNDUP(IF(Debts!$X$5=0,(BF267+J268)/(Debts!$M$5-$A268+1),BF267*(Debts!$X$5/12)/(1-(1+Debts!$X$5/12)^(-(Debts!$M$5-$A268+1)))),2)-V268)))</f>
        <v/>
      </c>
      <c r="CE268">
        <f>IF(OR(AI268&lt;=0,Debts!$AC$6=0,$A268&gt;Debts!$M$6),0,MIN(AI268,MAX(0,ROUNDUP(IF(Debts!$X$6=0,(BG267+K268)/(Debts!$M$6-$A268+1),BG267*(Debts!$X$6/12)/(1-(1+Debts!$X$6/12)^(-(Debts!$M$6-$A268+1)))),2)-W268)))</f>
        <v/>
      </c>
      <c r="CF268">
        <f>IF(OR(AJ268&lt;=0,Debts!$AC$7=0,$A268&gt;Debts!$M$7),0,MIN(AJ268,MAX(0,ROUNDUP(IF(Debts!$X$7=0,(BH267+L268)/(Debts!$M$7-$A268+1),BH267*(Debts!$X$7/12)/(1-(1+Debts!$X$7/12)^(-(Debts!$M$7-$A268+1)))),2)-X268)))</f>
        <v/>
      </c>
      <c r="CG268">
        <f>IF(OR(AK268&lt;=0,Debts!$AC$8=0,$A268&gt;Debts!$M$8),0,MIN(AK268,MAX(0,ROUNDUP(IF(Debts!$X$8=0,(BI267+M268)/(Debts!$M$8-$A268+1),BI267*(Debts!$X$8/12)/(1-(1+Debts!$X$8/12)^(-(Debts!$M$8-$A268+1)))),2)-Y268)))</f>
        <v/>
      </c>
      <c r="CH268">
        <f>IF(OR(AL268&lt;=0,Debts!$AC$9=0,$A268&gt;Debts!$M$9),0,MIN(AL268,MAX(0,ROUNDUP(IF(Debts!$X$9=0,(BJ267+N268)/(Debts!$M$9-$A268+1),BJ267*(Debts!$X$9/12)/(1-(1+Debts!$X$9/12)^(-(Debts!$M$9-$A268+1)))),2)-Z268)))</f>
        <v/>
      </c>
      <c r="CI268">
        <f>IF(OR(AM268&lt;=0,Debts!$AC$10=0,$A268&gt;Debts!$M$10),0,MIN(AM268,MAX(0,ROUNDUP(IF(Debts!$X$10=0,(BK267+O268)/(Debts!$M$10-$A268+1),BK267*(Debts!$X$10/12)/(1-(1+Debts!$X$10/12)^(-(Debts!$M$10-$A268+1)))),2)-AA268)))</f>
        <v/>
      </c>
      <c r="CJ268">
        <f>IF(OR(AN268&lt;=0,Debts!$AC$11=0,$A268&gt;Debts!$M$11),0,MIN(AN268,MAX(0,ROUNDUP(IF(Debts!$X$11=0,(BL267+P268)/(Debts!$M$11-$A268+1),BL267*(Debts!$X$11/12)/(1-(1+Debts!$X$11/12)^(-(Debts!$M$11-$A268+1)))),2)-AB268)))</f>
        <v/>
      </c>
      <c r="CK268">
        <f>IF(OR(AO268&lt;=0,Debts!$AC$12=0,$A268&gt;Debts!$M$12),0,MIN(AO268,MAX(0,ROUNDUP(IF(Debts!$X$12=0,(BM267+Q268)/(Debts!$M$12-$A268+1),BM267*(Debts!$X$12/12)/(1-(1+Debts!$X$12/12)^(-(Debts!$M$12-$A268+1)))),2)-AC268)))</f>
        <v/>
      </c>
      <c r="CL268">
        <f>IF(OR(AP268&lt;=0,Debts!$AC$13=0,$A268&gt;Debts!$M$13),0,MIN(AP268,MAX(0,ROUNDUP(IF(Debts!$X$13=0,(BN267+R268)/(Debts!$M$13-$A268+1),BN267*(Debts!$X$13/12)/(1-(1+Debts!$X$13/12)^(-(Debts!$M$13-$A268+1)))),2)-AD268)))</f>
        <v/>
      </c>
      <c r="CM268">
        <f>IF(OR(AQ268&lt;=0,Debts!$AC$14=0,$A268&gt;Debts!$M$14),0,MIN(AQ268,MAX(0,ROUNDUP(IF(Debts!$X$14=0,(BO267+S268)/(Debts!$M$14-$A268+1),BO267*(Debts!$X$14/12)/(1-(1+Debts!$X$14/12)^(-(Debts!$M$14-$A268+1)))),2)-AE268)))</f>
        <v/>
      </c>
      <c r="CN268">
        <f>IF(OR(AR268&lt;=0,Debts!$AC$15=0,$A268&gt;Debts!$M$15),0,MIN(AR268,MAX(0,ROUNDUP(IF(Debts!$X$15=0,(BP267+T268)/(Debts!$M$15-$A268+1),BP267*(Debts!$X$15/12)/(1-(1+Debts!$X$15/12)^(-(Debts!$M$15-$A268+1)))),2)-AF268)))</f>
        <v/>
      </c>
      <c r="CO268">
        <f>IF(OR(AS268&lt;=0,Debts!$AC$16=0,$A268&gt;Debts!$M$16),0,MIN(AS268,MAX(0,ROUNDUP(IF(Debts!$X$16=0,(BQ267+U268)/(Debts!$M$16-$A268+1),BQ267*(Debts!$X$16/12)/(1-(1+Debts!$X$16/12)^(-(Debts!$M$16-$A268+1)))),2)-AG268)))</f>
        <v/>
      </c>
      <c r="CP268">
        <f>IF(CD268&lt;=0,0,ROUND(MIN(CD268,MAX(0,$F268-SUMPRODUCT(($AT$3:$BE$3&lt;AT$3)*$CD268:$CO268))),2))</f>
        <v/>
      </c>
      <c r="CQ268">
        <f>IF(CE268&lt;=0,0,ROUND(MIN(CE268,MAX(0,$F268-SUMPRODUCT(($AT$3:$BE$3&lt;AU$3)*$CD268:$CO268))),2))</f>
        <v/>
      </c>
      <c r="CR268">
        <f>IF(CF268&lt;=0,0,ROUND(MIN(CF268,MAX(0,$F268-SUMPRODUCT(($AT$3:$BE$3&lt;AV$3)*$CD268:$CO268))),2))</f>
        <v/>
      </c>
      <c r="CS268">
        <f>IF(CG268&lt;=0,0,ROUND(MIN(CG268,MAX(0,$F268-SUMPRODUCT(($AT$3:$BE$3&lt;AW$3)*$CD268:$CO268))),2))</f>
        <v/>
      </c>
      <c r="CT268">
        <f>IF(CH268&lt;=0,0,ROUND(MIN(CH268,MAX(0,$F268-SUMPRODUCT(($AT$3:$BE$3&lt;AX$3)*$CD268:$CO268))),2))</f>
        <v/>
      </c>
      <c r="CU268">
        <f>IF(CI268&lt;=0,0,ROUND(MIN(CI268,MAX(0,$F268-SUMPRODUCT(($AT$3:$BE$3&lt;AY$3)*$CD268:$CO268))),2))</f>
        <v/>
      </c>
      <c r="CV268">
        <f>IF(CJ268&lt;=0,0,ROUND(MIN(CJ268,MAX(0,$F268-SUMPRODUCT(($AT$3:$BE$3&lt;AZ$3)*$CD268:$CO268))),2))</f>
        <v/>
      </c>
      <c r="CW268">
        <f>IF(CK268&lt;=0,0,ROUND(MIN(CK268,MAX(0,$F268-SUMPRODUCT(($AT$3:$BE$3&lt;BA$3)*$CD268:$CO268))),2))</f>
        <v/>
      </c>
      <c r="CX268">
        <f>IF(CL268&lt;=0,0,ROUND(MIN(CL268,MAX(0,$F268-SUMPRODUCT(($AT$3:$BE$3&lt;BB$3)*$CD268:$CO268))),2))</f>
        <v/>
      </c>
      <c r="CY268">
        <f>IF(CM268&lt;=0,0,ROUND(MIN(CM268,MAX(0,$F268-SUMPRODUCT(($AT$3:$BE$3&lt;BC$3)*$CD268:$CO268))),2))</f>
        <v/>
      </c>
      <c r="CZ268">
        <f>IF(CN268&lt;=0,0,ROUND(MIN(CN268,MAX(0,$F268-SUMPRODUCT(($AT$3:$BE$3&lt;BD$3)*$CD268:$CO268))),2))</f>
        <v/>
      </c>
      <c r="DA268">
        <f>IF(CO268&lt;=0,0,ROUND(MIN(CO268,MAX(0,$F268-SUMPRODUCT(($AT$3:$BE$3&lt;BE$3)*$CD268:$CO268))),2))</f>
        <v/>
      </c>
      <c r="DB268">
        <f>ROUND(AH268-CP268,2)</f>
        <v/>
      </c>
      <c r="DC268">
        <f>ROUND(AI268-CQ268,2)</f>
        <v/>
      </c>
      <c r="DD268">
        <f>ROUND(AJ268-CR268,2)</f>
        <v/>
      </c>
      <c r="DE268">
        <f>ROUND(AK268-CS268,2)</f>
        <v/>
      </c>
      <c r="DF268">
        <f>ROUND(AL268-CT268,2)</f>
        <v/>
      </c>
      <c r="DG268">
        <f>ROUND(AM268-CU268,2)</f>
        <v/>
      </c>
      <c r="DH268">
        <f>ROUND(AN268-CV268,2)</f>
        <v/>
      </c>
      <c r="DI268">
        <f>ROUND(AO268-CW268,2)</f>
        <v/>
      </c>
      <c r="DJ268">
        <f>ROUND(AP268-CX268,2)</f>
        <v/>
      </c>
      <c r="DK268">
        <f>ROUND(AQ268-CY268,2)</f>
        <v/>
      </c>
      <c r="DL268">
        <f>ROUND(AR268-CZ268,2)</f>
        <v/>
      </c>
      <c r="DM268">
        <f>ROUND(AS268-DA268,2)</f>
        <v/>
      </c>
      <c r="DN268">
        <f>MAX(0,ROUND($F268-SUM(CP268:DA268),2))</f>
        <v/>
      </c>
    </row>
    <row r="269">
      <c r="A269" t="n">
        <v>264</v>
      </c>
      <c r="B269" s="29">
        <f>Months!B269</f>
        <v/>
      </c>
      <c r="C269">
        <f>Months!C269</f>
        <v/>
      </c>
      <c r="D269">
        <f>Months!D269</f>
        <v/>
      </c>
      <c r="E269">
        <f>SUM(V269:AG269)</f>
        <v/>
      </c>
      <c r="F269">
        <f>MAX(0,ROUND(C269+D269-E269,2))</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f>IF(AH269&lt;=0,0,ROUND(CP269+MIN(DB269,MAX(0,$DN269-SUMPRODUCT((($BR269:$CC269&gt;BR269)+($BR269:$CC269=BR269)*($AT$2:$BE$2&lt;AT$2))*$DB269:$DM269))),2))</f>
        <v/>
      </c>
      <c r="AU269">
        <f>IF(AI269&lt;=0,0,ROUND(CQ269+MIN(DC269,MAX(0,$DN269-SUMPRODUCT((($BR269:$CC269&gt;BS269)+($BR269:$CC269=BS269)*($AT$2:$BE$2&lt;AU$2))*$DB269:$DM269))),2))</f>
        <v/>
      </c>
      <c r="AV269">
        <f>IF(AJ269&lt;=0,0,ROUND(CR269+MIN(DD269,MAX(0,$DN269-SUMPRODUCT((($BR269:$CC269&gt;BT269)+($BR269:$CC269=BT269)*($AT$2:$BE$2&lt;AV$2))*$DB269:$DM269))),2))</f>
        <v/>
      </c>
      <c r="AW269">
        <f>IF(AK269&lt;=0,0,ROUND(CS269+MIN(DE269,MAX(0,$DN269-SUMPRODUCT((($BR269:$CC269&gt;BU269)+($BR269:$CC269=BU269)*($AT$2:$BE$2&lt;AW$2))*$DB269:$DM269))),2))</f>
        <v/>
      </c>
      <c r="AX269">
        <f>IF(AL269&lt;=0,0,ROUND(CT269+MIN(DF269,MAX(0,$DN269-SUMPRODUCT((($BR269:$CC269&gt;BV269)+($BR269:$CC269=BV269)*($AT$2:$BE$2&lt;AX$2))*$DB269:$DM269))),2))</f>
        <v/>
      </c>
      <c r="AY269">
        <f>IF(AM269&lt;=0,0,ROUND(CU269+MIN(DG269,MAX(0,$DN269-SUMPRODUCT((($BR269:$CC269&gt;BW269)+($BR269:$CC269=BW269)*($AT$2:$BE$2&lt;AY$2))*$DB269:$DM269))),2))</f>
        <v/>
      </c>
      <c r="AZ269">
        <f>IF(AN269&lt;=0,0,ROUND(CV269+MIN(DH269,MAX(0,$DN269-SUMPRODUCT((($BR269:$CC269&gt;BX269)+($BR269:$CC269=BX269)*($AT$2:$BE$2&lt;AZ$2))*$DB269:$DM269))),2))</f>
        <v/>
      </c>
      <c r="BA269">
        <f>IF(AO269&lt;=0,0,ROUND(CW269+MIN(DI269,MAX(0,$DN269-SUMPRODUCT((($BR269:$CC269&gt;BY269)+($BR269:$CC269=BY269)*($AT$2:$BE$2&lt;BA$2))*$DB269:$DM269))),2))</f>
        <v/>
      </c>
      <c r="BB269">
        <f>IF(AP269&lt;=0,0,ROUND(CX269+MIN(DJ269,MAX(0,$DN269-SUMPRODUCT((($BR269:$CC269&gt;BZ269)+($BR269:$CC269=BZ269)*($AT$2:$BE$2&lt;BB$2))*$DB269:$DM269))),2))</f>
        <v/>
      </c>
      <c r="BC269">
        <f>IF(AQ269&lt;=0,0,ROUND(CY269+MIN(DK269,MAX(0,$DN269-SUMPRODUCT((($BR269:$CC269&gt;CA269)+($BR269:$CC269=CA269)*($AT$2:$BE$2&lt;BC$2))*$DB269:$DM269))),2))</f>
        <v/>
      </c>
      <c r="BD269">
        <f>IF(AR269&lt;=0,0,ROUND(CZ269+MIN(DL269,MAX(0,$DN269-SUMPRODUCT((($BR269:$CC269&gt;CB269)+($BR269:$CC269=CB269)*($AT$2:$BE$2&lt;BD$2))*$DB269:$DM269))),2))</f>
        <v/>
      </c>
      <c r="BE269">
        <f>IF(AS269&lt;=0,0,ROUND(DA269+MIN(DM269,MAX(0,$DN269-SUMPRODUCT((($BR269:$CC269&gt;CC269)+($BR269:$CC269=CC269)*($AT$2:$BE$2&lt;BE$2))*$DB269:$DM269))),2))</f>
        <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c r="BR269">
        <f>ROUND(IF($A269&lt;=Debts!$M$5,Debts!$X$5,Debts!$Y$5)*100000,0)*1000000+ROUND(Debts!$Y$5*100000,0)</f>
        <v/>
      </c>
      <c r="BS269">
        <f>ROUND(IF($A269&lt;=Debts!$M$6,Debts!$X$6,Debts!$Y$6)*100000,0)*1000000+ROUND(Debts!$Y$6*100000,0)</f>
        <v/>
      </c>
      <c r="BT269">
        <f>ROUND(IF($A269&lt;=Debts!$M$7,Debts!$X$7,Debts!$Y$7)*100000,0)*1000000+ROUND(Debts!$Y$7*100000,0)</f>
        <v/>
      </c>
      <c r="BU269">
        <f>ROUND(IF($A269&lt;=Debts!$M$8,Debts!$X$8,Debts!$Y$8)*100000,0)*1000000+ROUND(Debts!$Y$8*100000,0)</f>
        <v/>
      </c>
      <c r="BV269">
        <f>ROUND(IF($A269&lt;=Debts!$M$9,Debts!$X$9,Debts!$Y$9)*100000,0)*1000000+ROUND(Debts!$Y$9*100000,0)</f>
        <v/>
      </c>
      <c r="BW269">
        <f>ROUND(IF($A269&lt;=Debts!$M$10,Debts!$X$10,Debts!$Y$10)*100000,0)*1000000+ROUND(Debts!$Y$10*100000,0)</f>
        <v/>
      </c>
      <c r="BX269">
        <f>ROUND(IF($A269&lt;=Debts!$M$11,Debts!$X$11,Debts!$Y$11)*100000,0)*1000000+ROUND(Debts!$Y$11*100000,0)</f>
        <v/>
      </c>
      <c r="BY269">
        <f>ROUND(IF($A269&lt;=Debts!$M$12,Debts!$X$12,Debts!$Y$12)*100000,0)*1000000+ROUND(Debts!$Y$12*100000,0)</f>
        <v/>
      </c>
      <c r="BZ269">
        <f>ROUND(IF($A269&lt;=Debts!$M$13,Debts!$X$13,Debts!$Y$13)*100000,0)*1000000+ROUND(Debts!$Y$13*100000,0)</f>
        <v/>
      </c>
      <c r="CA269">
        <f>ROUND(IF($A269&lt;=Debts!$M$14,Debts!$X$14,Debts!$Y$14)*100000,0)*1000000+ROUND(Debts!$Y$14*100000,0)</f>
        <v/>
      </c>
      <c r="CB269">
        <f>ROUND(IF($A269&lt;=Debts!$M$15,Debts!$X$15,Debts!$Y$15)*100000,0)*1000000+ROUND(Debts!$Y$15*100000,0)</f>
        <v/>
      </c>
      <c r="CC269">
        <f>ROUND(IF($A269&lt;=Debts!$M$16,Debts!$X$16,Debts!$Y$16)*100000,0)*1000000+ROUND(Debts!$Y$16*100000,0)</f>
        <v/>
      </c>
      <c r="CD269">
        <f>IF(OR(AH269&lt;=0,Debts!$AC$5=0,$A269&gt;Debts!$M$5),0,MIN(AH269,MAX(0,ROUNDUP(IF(Debts!$X$5=0,(BF268+J269)/(Debts!$M$5-$A269+1),BF268*(Debts!$X$5/12)/(1-(1+Debts!$X$5/12)^(-(Debts!$M$5-$A269+1)))),2)-V269)))</f>
        <v/>
      </c>
      <c r="CE269">
        <f>IF(OR(AI269&lt;=0,Debts!$AC$6=0,$A269&gt;Debts!$M$6),0,MIN(AI269,MAX(0,ROUNDUP(IF(Debts!$X$6=0,(BG268+K269)/(Debts!$M$6-$A269+1),BG268*(Debts!$X$6/12)/(1-(1+Debts!$X$6/12)^(-(Debts!$M$6-$A269+1)))),2)-W269)))</f>
        <v/>
      </c>
      <c r="CF269">
        <f>IF(OR(AJ269&lt;=0,Debts!$AC$7=0,$A269&gt;Debts!$M$7),0,MIN(AJ269,MAX(0,ROUNDUP(IF(Debts!$X$7=0,(BH268+L269)/(Debts!$M$7-$A269+1),BH268*(Debts!$X$7/12)/(1-(1+Debts!$X$7/12)^(-(Debts!$M$7-$A269+1)))),2)-X269)))</f>
        <v/>
      </c>
      <c r="CG269">
        <f>IF(OR(AK269&lt;=0,Debts!$AC$8=0,$A269&gt;Debts!$M$8),0,MIN(AK269,MAX(0,ROUNDUP(IF(Debts!$X$8=0,(BI268+M269)/(Debts!$M$8-$A269+1),BI268*(Debts!$X$8/12)/(1-(1+Debts!$X$8/12)^(-(Debts!$M$8-$A269+1)))),2)-Y269)))</f>
        <v/>
      </c>
      <c r="CH269">
        <f>IF(OR(AL269&lt;=0,Debts!$AC$9=0,$A269&gt;Debts!$M$9),0,MIN(AL269,MAX(0,ROUNDUP(IF(Debts!$X$9=0,(BJ268+N269)/(Debts!$M$9-$A269+1),BJ268*(Debts!$X$9/12)/(1-(1+Debts!$X$9/12)^(-(Debts!$M$9-$A269+1)))),2)-Z269)))</f>
        <v/>
      </c>
      <c r="CI269">
        <f>IF(OR(AM269&lt;=0,Debts!$AC$10=0,$A269&gt;Debts!$M$10),0,MIN(AM269,MAX(0,ROUNDUP(IF(Debts!$X$10=0,(BK268+O269)/(Debts!$M$10-$A269+1),BK268*(Debts!$X$10/12)/(1-(1+Debts!$X$10/12)^(-(Debts!$M$10-$A269+1)))),2)-AA269)))</f>
        <v/>
      </c>
      <c r="CJ269">
        <f>IF(OR(AN269&lt;=0,Debts!$AC$11=0,$A269&gt;Debts!$M$11),0,MIN(AN269,MAX(0,ROUNDUP(IF(Debts!$X$11=0,(BL268+P269)/(Debts!$M$11-$A269+1),BL268*(Debts!$X$11/12)/(1-(1+Debts!$X$11/12)^(-(Debts!$M$11-$A269+1)))),2)-AB269)))</f>
        <v/>
      </c>
      <c r="CK269">
        <f>IF(OR(AO269&lt;=0,Debts!$AC$12=0,$A269&gt;Debts!$M$12),0,MIN(AO269,MAX(0,ROUNDUP(IF(Debts!$X$12=0,(BM268+Q269)/(Debts!$M$12-$A269+1),BM268*(Debts!$X$12/12)/(1-(1+Debts!$X$12/12)^(-(Debts!$M$12-$A269+1)))),2)-AC269)))</f>
        <v/>
      </c>
      <c r="CL269">
        <f>IF(OR(AP269&lt;=0,Debts!$AC$13=0,$A269&gt;Debts!$M$13),0,MIN(AP269,MAX(0,ROUNDUP(IF(Debts!$X$13=0,(BN268+R269)/(Debts!$M$13-$A269+1),BN268*(Debts!$X$13/12)/(1-(1+Debts!$X$13/12)^(-(Debts!$M$13-$A269+1)))),2)-AD269)))</f>
        <v/>
      </c>
      <c r="CM269">
        <f>IF(OR(AQ269&lt;=0,Debts!$AC$14=0,$A269&gt;Debts!$M$14),0,MIN(AQ269,MAX(0,ROUNDUP(IF(Debts!$X$14=0,(BO268+S269)/(Debts!$M$14-$A269+1),BO268*(Debts!$X$14/12)/(1-(1+Debts!$X$14/12)^(-(Debts!$M$14-$A269+1)))),2)-AE269)))</f>
        <v/>
      </c>
      <c r="CN269">
        <f>IF(OR(AR269&lt;=0,Debts!$AC$15=0,$A269&gt;Debts!$M$15),0,MIN(AR269,MAX(0,ROUNDUP(IF(Debts!$X$15=0,(BP268+T269)/(Debts!$M$15-$A269+1),BP268*(Debts!$X$15/12)/(1-(1+Debts!$X$15/12)^(-(Debts!$M$15-$A269+1)))),2)-AF269)))</f>
        <v/>
      </c>
      <c r="CO269">
        <f>IF(OR(AS269&lt;=0,Debts!$AC$16=0,$A269&gt;Debts!$M$16),0,MIN(AS269,MAX(0,ROUNDUP(IF(Debts!$X$16=0,(BQ268+U269)/(Debts!$M$16-$A269+1),BQ268*(Debts!$X$16/12)/(1-(1+Debts!$X$16/12)^(-(Debts!$M$16-$A269+1)))),2)-AG269)))</f>
        <v/>
      </c>
      <c r="CP269">
        <f>IF(CD269&lt;=0,0,ROUND(MIN(CD269,MAX(0,$F269-SUMPRODUCT(($AT$3:$BE$3&lt;AT$3)*$CD269:$CO269))),2))</f>
        <v/>
      </c>
      <c r="CQ269">
        <f>IF(CE269&lt;=0,0,ROUND(MIN(CE269,MAX(0,$F269-SUMPRODUCT(($AT$3:$BE$3&lt;AU$3)*$CD269:$CO269))),2))</f>
        <v/>
      </c>
      <c r="CR269">
        <f>IF(CF269&lt;=0,0,ROUND(MIN(CF269,MAX(0,$F269-SUMPRODUCT(($AT$3:$BE$3&lt;AV$3)*$CD269:$CO269))),2))</f>
        <v/>
      </c>
      <c r="CS269">
        <f>IF(CG269&lt;=0,0,ROUND(MIN(CG269,MAX(0,$F269-SUMPRODUCT(($AT$3:$BE$3&lt;AW$3)*$CD269:$CO269))),2))</f>
        <v/>
      </c>
      <c r="CT269">
        <f>IF(CH269&lt;=0,0,ROUND(MIN(CH269,MAX(0,$F269-SUMPRODUCT(($AT$3:$BE$3&lt;AX$3)*$CD269:$CO269))),2))</f>
        <v/>
      </c>
      <c r="CU269">
        <f>IF(CI269&lt;=0,0,ROUND(MIN(CI269,MAX(0,$F269-SUMPRODUCT(($AT$3:$BE$3&lt;AY$3)*$CD269:$CO269))),2))</f>
        <v/>
      </c>
      <c r="CV269">
        <f>IF(CJ269&lt;=0,0,ROUND(MIN(CJ269,MAX(0,$F269-SUMPRODUCT(($AT$3:$BE$3&lt;AZ$3)*$CD269:$CO269))),2))</f>
        <v/>
      </c>
      <c r="CW269">
        <f>IF(CK269&lt;=0,0,ROUND(MIN(CK269,MAX(0,$F269-SUMPRODUCT(($AT$3:$BE$3&lt;BA$3)*$CD269:$CO269))),2))</f>
        <v/>
      </c>
      <c r="CX269">
        <f>IF(CL269&lt;=0,0,ROUND(MIN(CL269,MAX(0,$F269-SUMPRODUCT(($AT$3:$BE$3&lt;BB$3)*$CD269:$CO269))),2))</f>
        <v/>
      </c>
      <c r="CY269">
        <f>IF(CM269&lt;=0,0,ROUND(MIN(CM269,MAX(0,$F269-SUMPRODUCT(($AT$3:$BE$3&lt;BC$3)*$CD269:$CO269))),2))</f>
        <v/>
      </c>
      <c r="CZ269">
        <f>IF(CN269&lt;=0,0,ROUND(MIN(CN269,MAX(0,$F269-SUMPRODUCT(($AT$3:$BE$3&lt;BD$3)*$CD269:$CO269))),2))</f>
        <v/>
      </c>
      <c r="DA269">
        <f>IF(CO269&lt;=0,0,ROUND(MIN(CO269,MAX(0,$F269-SUMPRODUCT(($AT$3:$BE$3&lt;BE$3)*$CD269:$CO269))),2))</f>
        <v/>
      </c>
      <c r="DB269">
        <f>ROUND(AH269-CP269,2)</f>
        <v/>
      </c>
      <c r="DC269">
        <f>ROUND(AI269-CQ269,2)</f>
        <v/>
      </c>
      <c r="DD269">
        <f>ROUND(AJ269-CR269,2)</f>
        <v/>
      </c>
      <c r="DE269">
        <f>ROUND(AK269-CS269,2)</f>
        <v/>
      </c>
      <c r="DF269">
        <f>ROUND(AL269-CT269,2)</f>
        <v/>
      </c>
      <c r="DG269">
        <f>ROUND(AM269-CU269,2)</f>
        <v/>
      </c>
      <c r="DH269">
        <f>ROUND(AN269-CV269,2)</f>
        <v/>
      </c>
      <c r="DI269">
        <f>ROUND(AO269-CW269,2)</f>
        <v/>
      </c>
      <c r="DJ269">
        <f>ROUND(AP269-CX269,2)</f>
        <v/>
      </c>
      <c r="DK269">
        <f>ROUND(AQ269-CY269,2)</f>
        <v/>
      </c>
      <c r="DL269">
        <f>ROUND(AR269-CZ269,2)</f>
        <v/>
      </c>
      <c r="DM269">
        <f>ROUND(AS269-DA269,2)</f>
        <v/>
      </c>
      <c r="DN269">
        <f>MAX(0,ROUND($F269-SUM(CP269:DA269),2))</f>
        <v/>
      </c>
    </row>
    <row r="270">
      <c r="A270" t="n">
        <v>265</v>
      </c>
      <c r="B270" s="29">
        <f>Months!B270</f>
        <v/>
      </c>
      <c r="C270">
        <f>Months!C270</f>
        <v/>
      </c>
      <c r="D270">
        <f>Months!D270</f>
        <v/>
      </c>
      <c r="E270">
        <f>SUM(V270:AG270)</f>
        <v/>
      </c>
      <c r="F270">
        <f>MAX(0,ROUND(C270+D270-E270,2))</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f>IF(AH270&lt;=0,0,ROUND(CP270+MIN(DB270,MAX(0,$DN270-SUMPRODUCT((($BR270:$CC270&gt;BR270)+($BR270:$CC270=BR270)*($AT$2:$BE$2&lt;AT$2))*$DB270:$DM270))),2))</f>
        <v/>
      </c>
      <c r="AU270">
        <f>IF(AI270&lt;=0,0,ROUND(CQ270+MIN(DC270,MAX(0,$DN270-SUMPRODUCT((($BR270:$CC270&gt;BS270)+($BR270:$CC270=BS270)*($AT$2:$BE$2&lt;AU$2))*$DB270:$DM270))),2))</f>
        <v/>
      </c>
      <c r="AV270">
        <f>IF(AJ270&lt;=0,0,ROUND(CR270+MIN(DD270,MAX(0,$DN270-SUMPRODUCT((($BR270:$CC270&gt;BT270)+($BR270:$CC270=BT270)*($AT$2:$BE$2&lt;AV$2))*$DB270:$DM270))),2))</f>
        <v/>
      </c>
      <c r="AW270">
        <f>IF(AK270&lt;=0,0,ROUND(CS270+MIN(DE270,MAX(0,$DN270-SUMPRODUCT((($BR270:$CC270&gt;BU270)+($BR270:$CC270=BU270)*($AT$2:$BE$2&lt;AW$2))*$DB270:$DM270))),2))</f>
        <v/>
      </c>
      <c r="AX270">
        <f>IF(AL270&lt;=0,0,ROUND(CT270+MIN(DF270,MAX(0,$DN270-SUMPRODUCT((($BR270:$CC270&gt;BV270)+($BR270:$CC270=BV270)*($AT$2:$BE$2&lt;AX$2))*$DB270:$DM270))),2))</f>
        <v/>
      </c>
      <c r="AY270">
        <f>IF(AM270&lt;=0,0,ROUND(CU270+MIN(DG270,MAX(0,$DN270-SUMPRODUCT((($BR270:$CC270&gt;BW270)+($BR270:$CC270=BW270)*($AT$2:$BE$2&lt;AY$2))*$DB270:$DM270))),2))</f>
        <v/>
      </c>
      <c r="AZ270">
        <f>IF(AN270&lt;=0,0,ROUND(CV270+MIN(DH270,MAX(0,$DN270-SUMPRODUCT((($BR270:$CC270&gt;BX270)+($BR270:$CC270=BX270)*($AT$2:$BE$2&lt;AZ$2))*$DB270:$DM270))),2))</f>
        <v/>
      </c>
      <c r="BA270">
        <f>IF(AO270&lt;=0,0,ROUND(CW270+MIN(DI270,MAX(0,$DN270-SUMPRODUCT((($BR270:$CC270&gt;BY270)+($BR270:$CC270=BY270)*($AT$2:$BE$2&lt;BA$2))*$DB270:$DM270))),2))</f>
        <v/>
      </c>
      <c r="BB270">
        <f>IF(AP270&lt;=0,0,ROUND(CX270+MIN(DJ270,MAX(0,$DN270-SUMPRODUCT((($BR270:$CC270&gt;BZ270)+($BR270:$CC270=BZ270)*($AT$2:$BE$2&lt;BB$2))*$DB270:$DM270))),2))</f>
        <v/>
      </c>
      <c r="BC270">
        <f>IF(AQ270&lt;=0,0,ROUND(CY270+MIN(DK270,MAX(0,$DN270-SUMPRODUCT((($BR270:$CC270&gt;CA270)+($BR270:$CC270=CA270)*($AT$2:$BE$2&lt;BC$2))*$DB270:$DM270))),2))</f>
        <v/>
      </c>
      <c r="BD270">
        <f>IF(AR270&lt;=0,0,ROUND(CZ270+MIN(DL270,MAX(0,$DN270-SUMPRODUCT((($BR270:$CC270&gt;CB270)+($BR270:$CC270=CB270)*($AT$2:$BE$2&lt;BD$2))*$DB270:$DM270))),2))</f>
        <v/>
      </c>
      <c r="BE270">
        <f>IF(AS270&lt;=0,0,ROUND(DA270+MIN(DM270,MAX(0,$DN270-SUMPRODUCT((($BR270:$CC270&gt;CC270)+($BR270:$CC270=CC270)*($AT$2:$BE$2&lt;BE$2))*$DB270:$DM270))),2))</f>
        <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c r="BR270">
        <f>ROUND(IF($A270&lt;=Debts!$M$5,Debts!$X$5,Debts!$Y$5)*100000,0)*1000000+ROUND(Debts!$Y$5*100000,0)</f>
        <v/>
      </c>
      <c r="BS270">
        <f>ROUND(IF($A270&lt;=Debts!$M$6,Debts!$X$6,Debts!$Y$6)*100000,0)*1000000+ROUND(Debts!$Y$6*100000,0)</f>
        <v/>
      </c>
      <c r="BT270">
        <f>ROUND(IF($A270&lt;=Debts!$M$7,Debts!$X$7,Debts!$Y$7)*100000,0)*1000000+ROUND(Debts!$Y$7*100000,0)</f>
        <v/>
      </c>
      <c r="BU270">
        <f>ROUND(IF($A270&lt;=Debts!$M$8,Debts!$X$8,Debts!$Y$8)*100000,0)*1000000+ROUND(Debts!$Y$8*100000,0)</f>
        <v/>
      </c>
      <c r="BV270">
        <f>ROUND(IF($A270&lt;=Debts!$M$9,Debts!$X$9,Debts!$Y$9)*100000,0)*1000000+ROUND(Debts!$Y$9*100000,0)</f>
        <v/>
      </c>
      <c r="BW270">
        <f>ROUND(IF($A270&lt;=Debts!$M$10,Debts!$X$10,Debts!$Y$10)*100000,0)*1000000+ROUND(Debts!$Y$10*100000,0)</f>
        <v/>
      </c>
      <c r="BX270">
        <f>ROUND(IF($A270&lt;=Debts!$M$11,Debts!$X$11,Debts!$Y$11)*100000,0)*1000000+ROUND(Debts!$Y$11*100000,0)</f>
        <v/>
      </c>
      <c r="BY270">
        <f>ROUND(IF($A270&lt;=Debts!$M$12,Debts!$X$12,Debts!$Y$12)*100000,0)*1000000+ROUND(Debts!$Y$12*100000,0)</f>
        <v/>
      </c>
      <c r="BZ270">
        <f>ROUND(IF($A270&lt;=Debts!$M$13,Debts!$X$13,Debts!$Y$13)*100000,0)*1000000+ROUND(Debts!$Y$13*100000,0)</f>
        <v/>
      </c>
      <c r="CA270">
        <f>ROUND(IF($A270&lt;=Debts!$M$14,Debts!$X$14,Debts!$Y$14)*100000,0)*1000000+ROUND(Debts!$Y$14*100000,0)</f>
        <v/>
      </c>
      <c r="CB270">
        <f>ROUND(IF($A270&lt;=Debts!$M$15,Debts!$X$15,Debts!$Y$15)*100000,0)*1000000+ROUND(Debts!$Y$15*100000,0)</f>
        <v/>
      </c>
      <c r="CC270">
        <f>ROUND(IF($A270&lt;=Debts!$M$16,Debts!$X$16,Debts!$Y$16)*100000,0)*1000000+ROUND(Debts!$Y$16*100000,0)</f>
        <v/>
      </c>
      <c r="CD270">
        <f>IF(OR(AH270&lt;=0,Debts!$AC$5=0,$A270&gt;Debts!$M$5),0,MIN(AH270,MAX(0,ROUNDUP(IF(Debts!$X$5=0,(BF269+J270)/(Debts!$M$5-$A270+1),BF269*(Debts!$X$5/12)/(1-(1+Debts!$X$5/12)^(-(Debts!$M$5-$A270+1)))),2)-V270)))</f>
        <v/>
      </c>
      <c r="CE270">
        <f>IF(OR(AI270&lt;=0,Debts!$AC$6=0,$A270&gt;Debts!$M$6),0,MIN(AI270,MAX(0,ROUNDUP(IF(Debts!$X$6=0,(BG269+K270)/(Debts!$M$6-$A270+1),BG269*(Debts!$X$6/12)/(1-(1+Debts!$X$6/12)^(-(Debts!$M$6-$A270+1)))),2)-W270)))</f>
        <v/>
      </c>
      <c r="CF270">
        <f>IF(OR(AJ270&lt;=0,Debts!$AC$7=0,$A270&gt;Debts!$M$7),0,MIN(AJ270,MAX(0,ROUNDUP(IF(Debts!$X$7=0,(BH269+L270)/(Debts!$M$7-$A270+1),BH269*(Debts!$X$7/12)/(1-(1+Debts!$X$7/12)^(-(Debts!$M$7-$A270+1)))),2)-X270)))</f>
        <v/>
      </c>
      <c r="CG270">
        <f>IF(OR(AK270&lt;=0,Debts!$AC$8=0,$A270&gt;Debts!$M$8),0,MIN(AK270,MAX(0,ROUNDUP(IF(Debts!$X$8=0,(BI269+M270)/(Debts!$M$8-$A270+1),BI269*(Debts!$X$8/12)/(1-(1+Debts!$X$8/12)^(-(Debts!$M$8-$A270+1)))),2)-Y270)))</f>
        <v/>
      </c>
      <c r="CH270">
        <f>IF(OR(AL270&lt;=0,Debts!$AC$9=0,$A270&gt;Debts!$M$9),0,MIN(AL270,MAX(0,ROUNDUP(IF(Debts!$X$9=0,(BJ269+N270)/(Debts!$M$9-$A270+1),BJ269*(Debts!$X$9/12)/(1-(1+Debts!$X$9/12)^(-(Debts!$M$9-$A270+1)))),2)-Z270)))</f>
        <v/>
      </c>
      <c r="CI270">
        <f>IF(OR(AM270&lt;=0,Debts!$AC$10=0,$A270&gt;Debts!$M$10),0,MIN(AM270,MAX(0,ROUNDUP(IF(Debts!$X$10=0,(BK269+O270)/(Debts!$M$10-$A270+1),BK269*(Debts!$X$10/12)/(1-(1+Debts!$X$10/12)^(-(Debts!$M$10-$A270+1)))),2)-AA270)))</f>
        <v/>
      </c>
      <c r="CJ270">
        <f>IF(OR(AN270&lt;=0,Debts!$AC$11=0,$A270&gt;Debts!$M$11),0,MIN(AN270,MAX(0,ROUNDUP(IF(Debts!$X$11=0,(BL269+P270)/(Debts!$M$11-$A270+1),BL269*(Debts!$X$11/12)/(1-(1+Debts!$X$11/12)^(-(Debts!$M$11-$A270+1)))),2)-AB270)))</f>
        <v/>
      </c>
      <c r="CK270">
        <f>IF(OR(AO270&lt;=0,Debts!$AC$12=0,$A270&gt;Debts!$M$12),0,MIN(AO270,MAX(0,ROUNDUP(IF(Debts!$X$12=0,(BM269+Q270)/(Debts!$M$12-$A270+1),BM269*(Debts!$X$12/12)/(1-(1+Debts!$X$12/12)^(-(Debts!$M$12-$A270+1)))),2)-AC270)))</f>
        <v/>
      </c>
      <c r="CL270">
        <f>IF(OR(AP270&lt;=0,Debts!$AC$13=0,$A270&gt;Debts!$M$13),0,MIN(AP270,MAX(0,ROUNDUP(IF(Debts!$X$13=0,(BN269+R270)/(Debts!$M$13-$A270+1),BN269*(Debts!$X$13/12)/(1-(1+Debts!$X$13/12)^(-(Debts!$M$13-$A270+1)))),2)-AD270)))</f>
        <v/>
      </c>
      <c r="CM270">
        <f>IF(OR(AQ270&lt;=0,Debts!$AC$14=0,$A270&gt;Debts!$M$14),0,MIN(AQ270,MAX(0,ROUNDUP(IF(Debts!$X$14=0,(BO269+S270)/(Debts!$M$14-$A270+1),BO269*(Debts!$X$14/12)/(1-(1+Debts!$X$14/12)^(-(Debts!$M$14-$A270+1)))),2)-AE270)))</f>
        <v/>
      </c>
      <c r="CN270">
        <f>IF(OR(AR270&lt;=0,Debts!$AC$15=0,$A270&gt;Debts!$M$15),0,MIN(AR270,MAX(0,ROUNDUP(IF(Debts!$X$15=0,(BP269+T270)/(Debts!$M$15-$A270+1),BP269*(Debts!$X$15/12)/(1-(1+Debts!$X$15/12)^(-(Debts!$M$15-$A270+1)))),2)-AF270)))</f>
        <v/>
      </c>
      <c r="CO270">
        <f>IF(OR(AS270&lt;=0,Debts!$AC$16=0,$A270&gt;Debts!$M$16),0,MIN(AS270,MAX(0,ROUNDUP(IF(Debts!$X$16=0,(BQ269+U270)/(Debts!$M$16-$A270+1),BQ269*(Debts!$X$16/12)/(1-(1+Debts!$X$16/12)^(-(Debts!$M$16-$A270+1)))),2)-AG270)))</f>
        <v/>
      </c>
      <c r="CP270">
        <f>IF(CD270&lt;=0,0,ROUND(MIN(CD270,MAX(0,$F270-SUMPRODUCT(($AT$3:$BE$3&lt;AT$3)*$CD270:$CO270))),2))</f>
        <v/>
      </c>
      <c r="CQ270">
        <f>IF(CE270&lt;=0,0,ROUND(MIN(CE270,MAX(0,$F270-SUMPRODUCT(($AT$3:$BE$3&lt;AU$3)*$CD270:$CO270))),2))</f>
        <v/>
      </c>
      <c r="CR270">
        <f>IF(CF270&lt;=0,0,ROUND(MIN(CF270,MAX(0,$F270-SUMPRODUCT(($AT$3:$BE$3&lt;AV$3)*$CD270:$CO270))),2))</f>
        <v/>
      </c>
      <c r="CS270">
        <f>IF(CG270&lt;=0,0,ROUND(MIN(CG270,MAX(0,$F270-SUMPRODUCT(($AT$3:$BE$3&lt;AW$3)*$CD270:$CO270))),2))</f>
        <v/>
      </c>
      <c r="CT270">
        <f>IF(CH270&lt;=0,0,ROUND(MIN(CH270,MAX(0,$F270-SUMPRODUCT(($AT$3:$BE$3&lt;AX$3)*$CD270:$CO270))),2))</f>
        <v/>
      </c>
      <c r="CU270">
        <f>IF(CI270&lt;=0,0,ROUND(MIN(CI270,MAX(0,$F270-SUMPRODUCT(($AT$3:$BE$3&lt;AY$3)*$CD270:$CO270))),2))</f>
        <v/>
      </c>
      <c r="CV270">
        <f>IF(CJ270&lt;=0,0,ROUND(MIN(CJ270,MAX(0,$F270-SUMPRODUCT(($AT$3:$BE$3&lt;AZ$3)*$CD270:$CO270))),2))</f>
        <v/>
      </c>
      <c r="CW270">
        <f>IF(CK270&lt;=0,0,ROUND(MIN(CK270,MAX(0,$F270-SUMPRODUCT(($AT$3:$BE$3&lt;BA$3)*$CD270:$CO270))),2))</f>
        <v/>
      </c>
      <c r="CX270">
        <f>IF(CL270&lt;=0,0,ROUND(MIN(CL270,MAX(0,$F270-SUMPRODUCT(($AT$3:$BE$3&lt;BB$3)*$CD270:$CO270))),2))</f>
        <v/>
      </c>
      <c r="CY270">
        <f>IF(CM270&lt;=0,0,ROUND(MIN(CM270,MAX(0,$F270-SUMPRODUCT(($AT$3:$BE$3&lt;BC$3)*$CD270:$CO270))),2))</f>
        <v/>
      </c>
      <c r="CZ270">
        <f>IF(CN270&lt;=0,0,ROUND(MIN(CN270,MAX(0,$F270-SUMPRODUCT(($AT$3:$BE$3&lt;BD$3)*$CD270:$CO270))),2))</f>
        <v/>
      </c>
      <c r="DA270">
        <f>IF(CO270&lt;=0,0,ROUND(MIN(CO270,MAX(0,$F270-SUMPRODUCT(($AT$3:$BE$3&lt;BE$3)*$CD270:$CO270))),2))</f>
        <v/>
      </c>
      <c r="DB270">
        <f>ROUND(AH270-CP270,2)</f>
        <v/>
      </c>
      <c r="DC270">
        <f>ROUND(AI270-CQ270,2)</f>
        <v/>
      </c>
      <c r="DD270">
        <f>ROUND(AJ270-CR270,2)</f>
        <v/>
      </c>
      <c r="DE270">
        <f>ROUND(AK270-CS270,2)</f>
        <v/>
      </c>
      <c r="DF270">
        <f>ROUND(AL270-CT270,2)</f>
        <v/>
      </c>
      <c r="DG270">
        <f>ROUND(AM270-CU270,2)</f>
        <v/>
      </c>
      <c r="DH270">
        <f>ROUND(AN270-CV270,2)</f>
        <v/>
      </c>
      <c r="DI270">
        <f>ROUND(AO270-CW270,2)</f>
        <v/>
      </c>
      <c r="DJ270">
        <f>ROUND(AP270-CX270,2)</f>
        <v/>
      </c>
      <c r="DK270">
        <f>ROUND(AQ270-CY270,2)</f>
        <v/>
      </c>
      <c r="DL270">
        <f>ROUND(AR270-CZ270,2)</f>
        <v/>
      </c>
      <c r="DM270">
        <f>ROUND(AS270-DA270,2)</f>
        <v/>
      </c>
      <c r="DN270">
        <f>MAX(0,ROUND($F270-SUM(CP270:DA270),2))</f>
        <v/>
      </c>
    </row>
    <row r="271">
      <c r="A271" t="n">
        <v>266</v>
      </c>
      <c r="B271" s="29">
        <f>Months!B271</f>
        <v/>
      </c>
      <c r="C271">
        <f>Months!C271</f>
        <v/>
      </c>
      <c r="D271">
        <f>Months!D271</f>
        <v/>
      </c>
      <c r="E271">
        <f>SUM(V271:AG271)</f>
        <v/>
      </c>
      <c r="F271">
        <f>MAX(0,ROUND(C271+D271-E271,2))</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f>IF(AH271&lt;=0,0,ROUND(CP271+MIN(DB271,MAX(0,$DN271-SUMPRODUCT((($BR271:$CC271&gt;BR271)+($BR271:$CC271=BR271)*($AT$2:$BE$2&lt;AT$2))*$DB271:$DM271))),2))</f>
        <v/>
      </c>
      <c r="AU271">
        <f>IF(AI271&lt;=0,0,ROUND(CQ271+MIN(DC271,MAX(0,$DN271-SUMPRODUCT((($BR271:$CC271&gt;BS271)+($BR271:$CC271=BS271)*($AT$2:$BE$2&lt;AU$2))*$DB271:$DM271))),2))</f>
        <v/>
      </c>
      <c r="AV271">
        <f>IF(AJ271&lt;=0,0,ROUND(CR271+MIN(DD271,MAX(0,$DN271-SUMPRODUCT((($BR271:$CC271&gt;BT271)+($BR271:$CC271=BT271)*($AT$2:$BE$2&lt;AV$2))*$DB271:$DM271))),2))</f>
        <v/>
      </c>
      <c r="AW271">
        <f>IF(AK271&lt;=0,0,ROUND(CS271+MIN(DE271,MAX(0,$DN271-SUMPRODUCT((($BR271:$CC271&gt;BU271)+($BR271:$CC271=BU271)*($AT$2:$BE$2&lt;AW$2))*$DB271:$DM271))),2))</f>
        <v/>
      </c>
      <c r="AX271">
        <f>IF(AL271&lt;=0,0,ROUND(CT271+MIN(DF271,MAX(0,$DN271-SUMPRODUCT((($BR271:$CC271&gt;BV271)+($BR271:$CC271=BV271)*($AT$2:$BE$2&lt;AX$2))*$DB271:$DM271))),2))</f>
        <v/>
      </c>
      <c r="AY271">
        <f>IF(AM271&lt;=0,0,ROUND(CU271+MIN(DG271,MAX(0,$DN271-SUMPRODUCT((($BR271:$CC271&gt;BW271)+($BR271:$CC271=BW271)*($AT$2:$BE$2&lt;AY$2))*$DB271:$DM271))),2))</f>
        <v/>
      </c>
      <c r="AZ271">
        <f>IF(AN271&lt;=0,0,ROUND(CV271+MIN(DH271,MAX(0,$DN271-SUMPRODUCT((($BR271:$CC271&gt;BX271)+($BR271:$CC271=BX271)*($AT$2:$BE$2&lt;AZ$2))*$DB271:$DM271))),2))</f>
        <v/>
      </c>
      <c r="BA271">
        <f>IF(AO271&lt;=0,0,ROUND(CW271+MIN(DI271,MAX(0,$DN271-SUMPRODUCT((($BR271:$CC271&gt;BY271)+($BR271:$CC271=BY271)*($AT$2:$BE$2&lt;BA$2))*$DB271:$DM271))),2))</f>
        <v/>
      </c>
      <c r="BB271">
        <f>IF(AP271&lt;=0,0,ROUND(CX271+MIN(DJ271,MAX(0,$DN271-SUMPRODUCT((($BR271:$CC271&gt;BZ271)+($BR271:$CC271=BZ271)*($AT$2:$BE$2&lt;BB$2))*$DB271:$DM271))),2))</f>
        <v/>
      </c>
      <c r="BC271">
        <f>IF(AQ271&lt;=0,0,ROUND(CY271+MIN(DK271,MAX(0,$DN271-SUMPRODUCT((($BR271:$CC271&gt;CA271)+($BR271:$CC271=CA271)*($AT$2:$BE$2&lt;BC$2))*$DB271:$DM271))),2))</f>
        <v/>
      </c>
      <c r="BD271">
        <f>IF(AR271&lt;=0,0,ROUND(CZ271+MIN(DL271,MAX(0,$DN271-SUMPRODUCT((($BR271:$CC271&gt;CB271)+($BR271:$CC271=CB271)*($AT$2:$BE$2&lt;BD$2))*$DB271:$DM271))),2))</f>
        <v/>
      </c>
      <c r="BE271">
        <f>IF(AS271&lt;=0,0,ROUND(DA271+MIN(DM271,MAX(0,$DN271-SUMPRODUCT((($BR271:$CC271&gt;CC271)+($BR271:$CC271=CC271)*($AT$2:$BE$2&lt;BE$2))*$DB271:$DM271))),2))</f>
        <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c r="BR271">
        <f>ROUND(IF($A271&lt;=Debts!$M$5,Debts!$X$5,Debts!$Y$5)*100000,0)*1000000+ROUND(Debts!$Y$5*100000,0)</f>
        <v/>
      </c>
      <c r="BS271">
        <f>ROUND(IF($A271&lt;=Debts!$M$6,Debts!$X$6,Debts!$Y$6)*100000,0)*1000000+ROUND(Debts!$Y$6*100000,0)</f>
        <v/>
      </c>
      <c r="BT271">
        <f>ROUND(IF($A271&lt;=Debts!$M$7,Debts!$X$7,Debts!$Y$7)*100000,0)*1000000+ROUND(Debts!$Y$7*100000,0)</f>
        <v/>
      </c>
      <c r="BU271">
        <f>ROUND(IF($A271&lt;=Debts!$M$8,Debts!$X$8,Debts!$Y$8)*100000,0)*1000000+ROUND(Debts!$Y$8*100000,0)</f>
        <v/>
      </c>
      <c r="BV271">
        <f>ROUND(IF($A271&lt;=Debts!$M$9,Debts!$X$9,Debts!$Y$9)*100000,0)*1000000+ROUND(Debts!$Y$9*100000,0)</f>
        <v/>
      </c>
      <c r="BW271">
        <f>ROUND(IF($A271&lt;=Debts!$M$10,Debts!$X$10,Debts!$Y$10)*100000,0)*1000000+ROUND(Debts!$Y$10*100000,0)</f>
        <v/>
      </c>
      <c r="BX271">
        <f>ROUND(IF($A271&lt;=Debts!$M$11,Debts!$X$11,Debts!$Y$11)*100000,0)*1000000+ROUND(Debts!$Y$11*100000,0)</f>
        <v/>
      </c>
      <c r="BY271">
        <f>ROUND(IF($A271&lt;=Debts!$M$12,Debts!$X$12,Debts!$Y$12)*100000,0)*1000000+ROUND(Debts!$Y$12*100000,0)</f>
        <v/>
      </c>
      <c r="BZ271">
        <f>ROUND(IF($A271&lt;=Debts!$M$13,Debts!$X$13,Debts!$Y$13)*100000,0)*1000000+ROUND(Debts!$Y$13*100000,0)</f>
        <v/>
      </c>
      <c r="CA271">
        <f>ROUND(IF($A271&lt;=Debts!$M$14,Debts!$X$14,Debts!$Y$14)*100000,0)*1000000+ROUND(Debts!$Y$14*100000,0)</f>
        <v/>
      </c>
      <c r="CB271">
        <f>ROUND(IF($A271&lt;=Debts!$M$15,Debts!$X$15,Debts!$Y$15)*100000,0)*1000000+ROUND(Debts!$Y$15*100000,0)</f>
        <v/>
      </c>
      <c r="CC271">
        <f>ROUND(IF($A271&lt;=Debts!$M$16,Debts!$X$16,Debts!$Y$16)*100000,0)*1000000+ROUND(Debts!$Y$16*100000,0)</f>
        <v/>
      </c>
      <c r="CD271">
        <f>IF(OR(AH271&lt;=0,Debts!$AC$5=0,$A271&gt;Debts!$M$5),0,MIN(AH271,MAX(0,ROUNDUP(IF(Debts!$X$5=0,(BF270+J271)/(Debts!$M$5-$A271+1),BF270*(Debts!$X$5/12)/(1-(1+Debts!$X$5/12)^(-(Debts!$M$5-$A271+1)))),2)-V271)))</f>
        <v/>
      </c>
      <c r="CE271">
        <f>IF(OR(AI271&lt;=0,Debts!$AC$6=0,$A271&gt;Debts!$M$6),0,MIN(AI271,MAX(0,ROUNDUP(IF(Debts!$X$6=0,(BG270+K271)/(Debts!$M$6-$A271+1),BG270*(Debts!$X$6/12)/(1-(1+Debts!$X$6/12)^(-(Debts!$M$6-$A271+1)))),2)-W271)))</f>
        <v/>
      </c>
      <c r="CF271">
        <f>IF(OR(AJ271&lt;=0,Debts!$AC$7=0,$A271&gt;Debts!$M$7),0,MIN(AJ271,MAX(0,ROUNDUP(IF(Debts!$X$7=0,(BH270+L271)/(Debts!$M$7-$A271+1),BH270*(Debts!$X$7/12)/(1-(1+Debts!$X$7/12)^(-(Debts!$M$7-$A271+1)))),2)-X271)))</f>
        <v/>
      </c>
      <c r="CG271">
        <f>IF(OR(AK271&lt;=0,Debts!$AC$8=0,$A271&gt;Debts!$M$8),0,MIN(AK271,MAX(0,ROUNDUP(IF(Debts!$X$8=0,(BI270+M271)/(Debts!$M$8-$A271+1),BI270*(Debts!$X$8/12)/(1-(1+Debts!$X$8/12)^(-(Debts!$M$8-$A271+1)))),2)-Y271)))</f>
        <v/>
      </c>
      <c r="CH271">
        <f>IF(OR(AL271&lt;=0,Debts!$AC$9=0,$A271&gt;Debts!$M$9),0,MIN(AL271,MAX(0,ROUNDUP(IF(Debts!$X$9=0,(BJ270+N271)/(Debts!$M$9-$A271+1),BJ270*(Debts!$X$9/12)/(1-(1+Debts!$X$9/12)^(-(Debts!$M$9-$A271+1)))),2)-Z271)))</f>
        <v/>
      </c>
      <c r="CI271">
        <f>IF(OR(AM271&lt;=0,Debts!$AC$10=0,$A271&gt;Debts!$M$10),0,MIN(AM271,MAX(0,ROUNDUP(IF(Debts!$X$10=0,(BK270+O271)/(Debts!$M$10-$A271+1),BK270*(Debts!$X$10/12)/(1-(1+Debts!$X$10/12)^(-(Debts!$M$10-$A271+1)))),2)-AA271)))</f>
        <v/>
      </c>
      <c r="CJ271">
        <f>IF(OR(AN271&lt;=0,Debts!$AC$11=0,$A271&gt;Debts!$M$11),0,MIN(AN271,MAX(0,ROUNDUP(IF(Debts!$X$11=0,(BL270+P271)/(Debts!$M$11-$A271+1),BL270*(Debts!$X$11/12)/(1-(1+Debts!$X$11/12)^(-(Debts!$M$11-$A271+1)))),2)-AB271)))</f>
        <v/>
      </c>
      <c r="CK271">
        <f>IF(OR(AO271&lt;=0,Debts!$AC$12=0,$A271&gt;Debts!$M$12),0,MIN(AO271,MAX(0,ROUNDUP(IF(Debts!$X$12=0,(BM270+Q271)/(Debts!$M$12-$A271+1),BM270*(Debts!$X$12/12)/(1-(1+Debts!$X$12/12)^(-(Debts!$M$12-$A271+1)))),2)-AC271)))</f>
        <v/>
      </c>
      <c r="CL271">
        <f>IF(OR(AP271&lt;=0,Debts!$AC$13=0,$A271&gt;Debts!$M$13),0,MIN(AP271,MAX(0,ROUNDUP(IF(Debts!$X$13=0,(BN270+R271)/(Debts!$M$13-$A271+1),BN270*(Debts!$X$13/12)/(1-(1+Debts!$X$13/12)^(-(Debts!$M$13-$A271+1)))),2)-AD271)))</f>
        <v/>
      </c>
      <c r="CM271">
        <f>IF(OR(AQ271&lt;=0,Debts!$AC$14=0,$A271&gt;Debts!$M$14),0,MIN(AQ271,MAX(0,ROUNDUP(IF(Debts!$X$14=0,(BO270+S271)/(Debts!$M$14-$A271+1),BO270*(Debts!$X$14/12)/(1-(1+Debts!$X$14/12)^(-(Debts!$M$14-$A271+1)))),2)-AE271)))</f>
        <v/>
      </c>
      <c r="CN271">
        <f>IF(OR(AR271&lt;=0,Debts!$AC$15=0,$A271&gt;Debts!$M$15),0,MIN(AR271,MAX(0,ROUNDUP(IF(Debts!$X$15=0,(BP270+T271)/(Debts!$M$15-$A271+1),BP270*(Debts!$X$15/12)/(1-(1+Debts!$X$15/12)^(-(Debts!$M$15-$A271+1)))),2)-AF271)))</f>
        <v/>
      </c>
      <c r="CO271">
        <f>IF(OR(AS271&lt;=0,Debts!$AC$16=0,$A271&gt;Debts!$M$16),0,MIN(AS271,MAX(0,ROUNDUP(IF(Debts!$X$16=0,(BQ270+U271)/(Debts!$M$16-$A271+1),BQ270*(Debts!$X$16/12)/(1-(1+Debts!$X$16/12)^(-(Debts!$M$16-$A271+1)))),2)-AG271)))</f>
        <v/>
      </c>
      <c r="CP271">
        <f>IF(CD271&lt;=0,0,ROUND(MIN(CD271,MAX(0,$F271-SUMPRODUCT(($AT$3:$BE$3&lt;AT$3)*$CD271:$CO271))),2))</f>
        <v/>
      </c>
      <c r="CQ271">
        <f>IF(CE271&lt;=0,0,ROUND(MIN(CE271,MAX(0,$F271-SUMPRODUCT(($AT$3:$BE$3&lt;AU$3)*$CD271:$CO271))),2))</f>
        <v/>
      </c>
      <c r="CR271">
        <f>IF(CF271&lt;=0,0,ROUND(MIN(CF271,MAX(0,$F271-SUMPRODUCT(($AT$3:$BE$3&lt;AV$3)*$CD271:$CO271))),2))</f>
        <v/>
      </c>
      <c r="CS271">
        <f>IF(CG271&lt;=0,0,ROUND(MIN(CG271,MAX(0,$F271-SUMPRODUCT(($AT$3:$BE$3&lt;AW$3)*$CD271:$CO271))),2))</f>
        <v/>
      </c>
      <c r="CT271">
        <f>IF(CH271&lt;=0,0,ROUND(MIN(CH271,MAX(0,$F271-SUMPRODUCT(($AT$3:$BE$3&lt;AX$3)*$CD271:$CO271))),2))</f>
        <v/>
      </c>
      <c r="CU271">
        <f>IF(CI271&lt;=0,0,ROUND(MIN(CI271,MAX(0,$F271-SUMPRODUCT(($AT$3:$BE$3&lt;AY$3)*$CD271:$CO271))),2))</f>
        <v/>
      </c>
      <c r="CV271">
        <f>IF(CJ271&lt;=0,0,ROUND(MIN(CJ271,MAX(0,$F271-SUMPRODUCT(($AT$3:$BE$3&lt;AZ$3)*$CD271:$CO271))),2))</f>
        <v/>
      </c>
      <c r="CW271">
        <f>IF(CK271&lt;=0,0,ROUND(MIN(CK271,MAX(0,$F271-SUMPRODUCT(($AT$3:$BE$3&lt;BA$3)*$CD271:$CO271))),2))</f>
        <v/>
      </c>
      <c r="CX271">
        <f>IF(CL271&lt;=0,0,ROUND(MIN(CL271,MAX(0,$F271-SUMPRODUCT(($AT$3:$BE$3&lt;BB$3)*$CD271:$CO271))),2))</f>
        <v/>
      </c>
      <c r="CY271">
        <f>IF(CM271&lt;=0,0,ROUND(MIN(CM271,MAX(0,$F271-SUMPRODUCT(($AT$3:$BE$3&lt;BC$3)*$CD271:$CO271))),2))</f>
        <v/>
      </c>
      <c r="CZ271">
        <f>IF(CN271&lt;=0,0,ROUND(MIN(CN271,MAX(0,$F271-SUMPRODUCT(($AT$3:$BE$3&lt;BD$3)*$CD271:$CO271))),2))</f>
        <v/>
      </c>
      <c r="DA271">
        <f>IF(CO271&lt;=0,0,ROUND(MIN(CO271,MAX(0,$F271-SUMPRODUCT(($AT$3:$BE$3&lt;BE$3)*$CD271:$CO271))),2))</f>
        <v/>
      </c>
      <c r="DB271">
        <f>ROUND(AH271-CP271,2)</f>
        <v/>
      </c>
      <c r="DC271">
        <f>ROUND(AI271-CQ271,2)</f>
        <v/>
      </c>
      <c r="DD271">
        <f>ROUND(AJ271-CR271,2)</f>
        <v/>
      </c>
      <c r="DE271">
        <f>ROUND(AK271-CS271,2)</f>
        <v/>
      </c>
      <c r="DF271">
        <f>ROUND(AL271-CT271,2)</f>
        <v/>
      </c>
      <c r="DG271">
        <f>ROUND(AM271-CU271,2)</f>
        <v/>
      </c>
      <c r="DH271">
        <f>ROUND(AN271-CV271,2)</f>
        <v/>
      </c>
      <c r="DI271">
        <f>ROUND(AO271-CW271,2)</f>
        <v/>
      </c>
      <c r="DJ271">
        <f>ROUND(AP271-CX271,2)</f>
        <v/>
      </c>
      <c r="DK271">
        <f>ROUND(AQ271-CY271,2)</f>
        <v/>
      </c>
      <c r="DL271">
        <f>ROUND(AR271-CZ271,2)</f>
        <v/>
      </c>
      <c r="DM271">
        <f>ROUND(AS271-DA271,2)</f>
        <v/>
      </c>
      <c r="DN271">
        <f>MAX(0,ROUND($F271-SUM(CP271:DA271),2))</f>
        <v/>
      </c>
    </row>
    <row r="272">
      <c r="A272" t="n">
        <v>267</v>
      </c>
      <c r="B272" s="29">
        <f>Months!B272</f>
        <v/>
      </c>
      <c r="C272">
        <f>Months!C272</f>
        <v/>
      </c>
      <c r="D272">
        <f>Months!D272</f>
        <v/>
      </c>
      <c r="E272">
        <f>SUM(V272:AG272)</f>
        <v/>
      </c>
      <c r="F272">
        <f>MAX(0,ROUND(C272+D272-E272,2))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f>IF(AH272&lt;=0,0,ROUND(CP272+MIN(DB272,MAX(0,$DN272-SUMPRODUCT((($BR272:$CC272&gt;BR272)+($BR272:$CC272=BR272)*($AT$2:$BE$2&lt;AT$2))*$DB272:$DM272))),2))</f>
        <v/>
      </c>
      <c r="AU272">
        <f>IF(AI272&lt;=0,0,ROUND(CQ272+MIN(DC272,MAX(0,$DN272-SUMPRODUCT((($BR272:$CC272&gt;BS272)+($BR272:$CC272=BS272)*($AT$2:$BE$2&lt;AU$2))*$DB272:$DM272))),2))</f>
        <v/>
      </c>
      <c r="AV272">
        <f>IF(AJ272&lt;=0,0,ROUND(CR272+MIN(DD272,MAX(0,$DN272-SUMPRODUCT((($BR272:$CC272&gt;BT272)+($BR272:$CC272=BT272)*($AT$2:$BE$2&lt;AV$2))*$DB272:$DM272))),2))</f>
        <v/>
      </c>
      <c r="AW272">
        <f>IF(AK272&lt;=0,0,ROUND(CS272+MIN(DE272,MAX(0,$DN272-SUMPRODUCT((($BR272:$CC272&gt;BU272)+($BR272:$CC272=BU272)*($AT$2:$BE$2&lt;AW$2))*$DB272:$DM272))),2))</f>
        <v/>
      </c>
      <c r="AX272">
        <f>IF(AL272&lt;=0,0,ROUND(CT272+MIN(DF272,MAX(0,$DN272-SUMPRODUCT((($BR272:$CC272&gt;BV272)+($BR272:$CC272=BV272)*($AT$2:$BE$2&lt;AX$2))*$DB272:$DM272))),2))</f>
        <v/>
      </c>
      <c r="AY272">
        <f>IF(AM272&lt;=0,0,ROUND(CU272+MIN(DG272,MAX(0,$DN272-SUMPRODUCT((($BR272:$CC272&gt;BW272)+($BR272:$CC272=BW272)*($AT$2:$BE$2&lt;AY$2))*$DB272:$DM272))),2))</f>
        <v/>
      </c>
      <c r="AZ272">
        <f>IF(AN272&lt;=0,0,ROUND(CV272+MIN(DH272,MAX(0,$DN272-SUMPRODUCT((($BR272:$CC272&gt;BX272)+($BR272:$CC272=BX272)*($AT$2:$BE$2&lt;AZ$2))*$DB272:$DM272))),2))</f>
        <v/>
      </c>
      <c r="BA272">
        <f>IF(AO272&lt;=0,0,ROUND(CW272+MIN(DI272,MAX(0,$DN272-SUMPRODUCT((($BR272:$CC272&gt;BY272)+($BR272:$CC272=BY272)*($AT$2:$BE$2&lt;BA$2))*$DB272:$DM272))),2))</f>
        <v/>
      </c>
      <c r="BB272">
        <f>IF(AP272&lt;=0,0,ROUND(CX272+MIN(DJ272,MAX(0,$DN272-SUMPRODUCT((($BR272:$CC272&gt;BZ272)+($BR272:$CC272=BZ272)*($AT$2:$BE$2&lt;BB$2))*$DB272:$DM272))),2))</f>
        <v/>
      </c>
      <c r="BC272">
        <f>IF(AQ272&lt;=0,0,ROUND(CY272+MIN(DK272,MAX(0,$DN272-SUMPRODUCT((($BR272:$CC272&gt;CA272)+($BR272:$CC272=CA272)*($AT$2:$BE$2&lt;BC$2))*$DB272:$DM272))),2))</f>
        <v/>
      </c>
      <c r="BD272">
        <f>IF(AR272&lt;=0,0,ROUND(CZ272+MIN(DL272,MAX(0,$DN272-SUMPRODUCT((($BR272:$CC272&gt;CB272)+($BR272:$CC272=CB272)*($AT$2:$BE$2&lt;BD$2))*$DB272:$DM272))),2))</f>
        <v/>
      </c>
      <c r="BE272">
        <f>IF(AS272&lt;=0,0,ROUND(DA272+MIN(DM272,MAX(0,$DN272-SUMPRODUCT((($BR272:$CC272&gt;CC272)+($BR272:$CC272=CC272)*($AT$2:$BE$2&lt;BE$2))*$DB272:$DM272))),2))</f>
        <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c r="BR272">
        <f>ROUND(IF($A272&lt;=Debts!$M$5,Debts!$X$5,Debts!$Y$5)*100000,0)*1000000+ROUND(Debts!$Y$5*100000,0)</f>
        <v/>
      </c>
      <c r="BS272">
        <f>ROUND(IF($A272&lt;=Debts!$M$6,Debts!$X$6,Debts!$Y$6)*100000,0)*1000000+ROUND(Debts!$Y$6*100000,0)</f>
        <v/>
      </c>
      <c r="BT272">
        <f>ROUND(IF($A272&lt;=Debts!$M$7,Debts!$X$7,Debts!$Y$7)*100000,0)*1000000+ROUND(Debts!$Y$7*100000,0)</f>
        <v/>
      </c>
      <c r="BU272">
        <f>ROUND(IF($A272&lt;=Debts!$M$8,Debts!$X$8,Debts!$Y$8)*100000,0)*1000000+ROUND(Debts!$Y$8*100000,0)</f>
        <v/>
      </c>
      <c r="BV272">
        <f>ROUND(IF($A272&lt;=Debts!$M$9,Debts!$X$9,Debts!$Y$9)*100000,0)*1000000+ROUND(Debts!$Y$9*100000,0)</f>
        <v/>
      </c>
      <c r="BW272">
        <f>ROUND(IF($A272&lt;=Debts!$M$10,Debts!$X$10,Debts!$Y$10)*100000,0)*1000000+ROUND(Debts!$Y$10*100000,0)</f>
        <v/>
      </c>
      <c r="BX272">
        <f>ROUND(IF($A272&lt;=Debts!$M$11,Debts!$X$11,Debts!$Y$11)*100000,0)*1000000+ROUND(Debts!$Y$11*100000,0)</f>
        <v/>
      </c>
      <c r="BY272">
        <f>ROUND(IF($A272&lt;=Debts!$M$12,Debts!$X$12,Debts!$Y$12)*100000,0)*1000000+ROUND(Debts!$Y$12*100000,0)</f>
        <v/>
      </c>
      <c r="BZ272">
        <f>ROUND(IF($A272&lt;=Debts!$M$13,Debts!$X$13,Debts!$Y$13)*100000,0)*1000000+ROUND(Debts!$Y$13*100000,0)</f>
        <v/>
      </c>
      <c r="CA272">
        <f>ROUND(IF($A272&lt;=Debts!$M$14,Debts!$X$14,Debts!$Y$14)*100000,0)*1000000+ROUND(Debts!$Y$14*100000,0)</f>
        <v/>
      </c>
      <c r="CB272">
        <f>ROUND(IF($A272&lt;=Debts!$M$15,Debts!$X$15,Debts!$Y$15)*100000,0)*1000000+ROUND(Debts!$Y$15*100000,0)</f>
        <v/>
      </c>
      <c r="CC272">
        <f>ROUND(IF($A272&lt;=Debts!$M$16,Debts!$X$16,Debts!$Y$16)*100000,0)*1000000+ROUND(Debts!$Y$16*100000,0)</f>
        <v/>
      </c>
      <c r="CD272">
        <f>IF(OR(AH272&lt;=0,Debts!$AC$5=0,$A272&gt;Debts!$M$5),0,MIN(AH272,MAX(0,ROUNDUP(IF(Debts!$X$5=0,(BF271+J272)/(Debts!$M$5-$A272+1),BF271*(Debts!$X$5/12)/(1-(1+Debts!$X$5/12)^(-(Debts!$M$5-$A272+1)))),2)-V272)))</f>
        <v/>
      </c>
      <c r="CE272">
        <f>IF(OR(AI272&lt;=0,Debts!$AC$6=0,$A272&gt;Debts!$M$6),0,MIN(AI272,MAX(0,ROUNDUP(IF(Debts!$X$6=0,(BG271+K272)/(Debts!$M$6-$A272+1),BG271*(Debts!$X$6/12)/(1-(1+Debts!$X$6/12)^(-(Debts!$M$6-$A272+1)))),2)-W272)))</f>
        <v/>
      </c>
      <c r="CF272">
        <f>IF(OR(AJ272&lt;=0,Debts!$AC$7=0,$A272&gt;Debts!$M$7),0,MIN(AJ272,MAX(0,ROUNDUP(IF(Debts!$X$7=0,(BH271+L272)/(Debts!$M$7-$A272+1),BH271*(Debts!$X$7/12)/(1-(1+Debts!$X$7/12)^(-(Debts!$M$7-$A272+1)))),2)-X272)))</f>
        <v/>
      </c>
      <c r="CG272">
        <f>IF(OR(AK272&lt;=0,Debts!$AC$8=0,$A272&gt;Debts!$M$8),0,MIN(AK272,MAX(0,ROUNDUP(IF(Debts!$X$8=0,(BI271+M272)/(Debts!$M$8-$A272+1),BI271*(Debts!$X$8/12)/(1-(1+Debts!$X$8/12)^(-(Debts!$M$8-$A272+1)))),2)-Y272)))</f>
        <v/>
      </c>
      <c r="CH272">
        <f>IF(OR(AL272&lt;=0,Debts!$AC$9=0,$A272&gt;Debts!$M$9),0,MIN(AL272,MAX(0,ROUNDUP(IF(Debts!$X$9=0,(BJ271+N272)/(Debts!$M$9-$A272+1),BJ271*(Debts!$X$9/12)/(1-(1+Debts!$X$9/12)^(-(Debts!$M$9-$A272+1)))),2)-Z272)))</f>
        <v/>
      </c>
      <c r="CI272">
        <f>IF(OR(AM272&lt;=0,Debts!$AC$10=0,$A272&gt;Debts!$M$10),0,MIN(AM272,MAX(0,ROUNDUP(IF(Debts!$X$10=0,(BK271+O272)/(Debts!$M$10-$A272+1),BK271*(Debts!$X$10/12)/(1-(1+Debts!$X$10/12)^(-(Debts!$M$10-$A272+1)))),2)-AA272)))</f>
        <v/>
      </c>
      <c r="CJ272">
        <f>IF(OR(AN272&lt;=0,Debts!$AC$11=0,$A272&gt;Debts!$M$11),0,MIN(AN272,MAX(0,ROUNDUP(IF(Debts!$X$11=0,(BL271+P272)/(Debts!$M$11-$A272+1),BL271*(Debts!$X$11/12)/(1-(1+Debts!$X$11/12)^(-(Debts!$M$11-$A272+1)))),2)-AB272)))</f>
        <v/>
      </c>
      <c r="CK272">
        <f>IF(OR(AO272&lt;=0,Debts!$AC$12=0,$A272&gt;Debts!$M$12),0,MIN(AO272,MAX(0,ROUNDUP(IF(Debts!$X$12=0,(BM271+Q272)/(Debts!$M$12-$A272+1),BM271*(Debts!$X$12/12)/(1-(1+Debts!$X$12/12)^(-(Debts!$M$12-$A272+1)))),2)-AC272)))</f>
        <v/>
      </c>
      <c r="CL272">
        <f>IF(OR(AP272&lt;=0,Debts!$AC$13=0,$A272&gt;Debts!$M$13),0,MIN(AP272,MAX(0,ROUNDUP(IF(Debts!$X$13=0,(BN271+R272)/(Debts!$M$13-$A272+1),BN271*(Debts!$X$13/12)/(1-(1+Debts!$X$13/12)^(-(Debts!$M$13-$A272+1)))),2)-AD272)))</f>
        <v/>
      </c>
      <c r="CM272">
        <f>IF(OR(AQ272&lt;=0,Debts!$AC$14=0,$A272&gt;Debts!$M$14),0,MIN(AQ272,MAX(0,ROUNDUP(IF(Debts!$X$14=0,(BO271+S272)/(Debts!$M$14-$A272+1),BO271*(Debts!$X$14/12)/(1-(1+Debts!$X$14/12)^(-(Debts!$M$14-$A272+1)))),2)-AE272)))</f>
        <v/>
      </c>
      <c r="CN272">
        <f>IF(OR(AR272&lt;=0,Debts!$AC$15=0,$A272&gt;Debts!$M$15),0,MIN(AR272,MAX(0,ROUNDUP(IF(Debts!$X$15=0,(BP271+T272)/(Debts!$M$15-$A272+1),BP271*(Debts!$X$15/12)/(1-(1+Debts!$X$15/12)^(-(Debts!$M$15-$A272+1)))),2)-AF272)))</f>
        <v/>
      </c>
      <c r="CO272">
        <f>IF(OR(AS272&lt;=0,Debts!$AC$16=0,$A272&gt;Debts!$M$16),0,MIN(AS272,MAX(0,ROUNDUP(IF(Debts!$X$16=0,(BQ271+U272)/(Debts!$M$16-$A272+1),BQ271*(Debts!$X$16/12)/(1-(1+Debts!$X$16/12)^(-(Debts!$M$16-$A272+1)))),2)-AG272)))</f>
        <v/>
      </c>
      <c r="CP272">
        <f>IF(CD272&lt;=0,0,ROUND(MIN(CD272,MAX(0,$F272-SUMPRODUCT(($AT$3:$BE$3&lt;AT$3)*$CD272:$CO272))),2))</f>
        <v/>
      </c>
      <c r="CQ272">
        <f>IF(CE272&lt;=0,0,ROUND(MIN(CE272,MAX(0,$F272-SUMPRODUCT(($AT$3:$BE$3&lt;AU$3)*$CD272:$CO272))),2))</f>
        <v/>
      </c>
      <c r="CR272">
        <f>IF(CF272&lt;=0,0,ROUND(MIN(CF272,MAX(0,$F272-SUMPRODUCT(($AT$3:$BE$3&lt;AV$3)*$CD272:$CO272))),2))</f>
        <v/>
      </c>
      <c r="CS272">
        <f>IF(CG272&lt;=0,0,ROUND(MIN(CG272,MAX(0,$F272-SUMPRODUCT(($AT$3:$BE$3&lt;AW$3)*$CD272:$CO272))),2))</f>
        <v/>
      </c>
      <c r="CT272">
        <f>IF(CH272&lt;=0,0,ROUND(MIN(CH272,MAX(0,$F272-SUMPRODUCT(($AT$3:$BE$3&lt;AX$3)*$CD272:$CO272))),2))</f>
        <v/>
      </c>
      <c r="CU272">
        <f>IF(CI272&lt;=0,0,ROUND(MIN(CI272,MAX(0,$F272-SUMPRODUCT(($AT$3:$BE$3&lt;AY$3)*$CD272:$CO272))),2))</f>
        <v/>
      </c>
      <c r="CV272">
        <f>IF(CJ272&lt;=0,0,ROUND(MIN(CJ272,MAX(0,$F272-SUMPRODUCT(($AT$3:$BE$3&lt;AZ$3)*$CD272:$CO272))),2))</f>
        <v/>
      </c>
      <c r="CW272">
        <f>IF(CK272&lt;=0,0,ROUND(MIN(CK272,MAX(0,$F272-SUMPRODUCT(($AT$3:$BE$3&lt;BA$3)*$CD272:$CO272))),2))</f>
        <v/>
      </c>
      <c r="CX272">
        <f>IF(CL272&lt;=0,0,ROUND(MIN(CL272,MAX(0,$F272-SUMPRODUCT(($AT$3:$BE$3&lt;BB$3)*$CD272:$CO272))),2))</f>
        <v/>
      </c>
      <c r="CY272">
        <f>IF(CM272&lt;=0,0,ROUND(MIN(CM272,MAX(0,$F272-SUMPRODUCT(($AT$3:$BE$3&lt;BC$3)*$CD272:$CO272))),2))</f>
        <v/>
      </c>
      <c r="CZ272">
        <f>IF(CN272&lt;=0,0,ROUND(MIN(CN272,MAX(0,$F272-SUMPRODUCT(($AT$3:$BE$3&lt;BD$3)*$CD272:$CO272))),2))</f>
        <v/>
      </c>
      <c r="DA272">
        <f>IF(CO272&lt;=0,0,ROUND(MIN(CO272,MAX(0,$F272-SUMPRODUCT(($AT$3:$BE$3&lt;BE$3)*$CD272:$CO272))),2))</f>
        <v/>
      </c>
      <c r="DB272">
        <f>ROUND(AH272-CP272,2)</f>
        <v/>
      </c>
      <c r="DC272">
        <f>ROUND(AI272-CQ272,2)</f>
        <v/>
      </c>
      <c r="DD272">
        <f>ROUND(AJ272-CR272,2)</f>
        <v/>
      </c>
      <c r="DE272">
        <f>ROUND(AK272-CS272,2)</f>
        <v/>
      </c>
      <c r="DF272">
        <f>ROUND(AL272-CT272,2)</f>
        <v/>
      </c>
      <c r="DG272">
        <f>ROUND(AM272-CU272,2)</f>
        <v/>
      </c>
      <c r="DH272">
        <f>ROUND(AN272-CV272,2)</f>
        <v/>
      </c>
      <c r="DI272">
        <f>ROUND(AO272-CW272,2)</f>
        <v/>
      </c>
      <c r="DJ272">
        <f>ROUND(AP272-CX272,2)</f>
        <v/>
      </c>
      <c r="DK272">
        <f>ROUND(AQ272-CY272,2)</f>
        <v/>
      </c>
      <c r="DL272">
        <f>ROUND(AR272-CZ272,2)</f>
        <v/>
      </c>
      <c r="DM272">
        <f>ROUND(AS272-DA272,2)</f>
        <v/>
      </c>
      <c r="DN272">
        <f>MAX(0,ROUND($F272-SUM(CP272:DA272),2))</f>
        <v/>
      </c>
    </row>
    <row r="273">
      <c r="A273" t="n">
        <v>268</v>
      </c>
      <c r="B273" s="29">
        <f>Months!B273</f>
        <v/>
      </c>
      <c r="C273">
        <f>Months!C273</f>
        <v/>
      </c>
      <c r="D273">
        <f>Months!D273</f>
        <v/>
      </c>
      <c r="E273">
        <f>SUM(V273:AG273)</f>
        <v/>
      </c>
      <c r="F273">
        <f>MAX(0,ROUND(C273+D273-E273,2))</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f>IF(AH273&lt;=0,0,ROUND(CP273+MIN(DB273,MAX(0,$DN273-SUMPRODUCT((($BR273:$CC273&gt;BR273)+($BR273:$CC273=BR273)*($AT$2:$BE$2&lt;AT$2))*$DB273:$DM273))),2))</f>
        <v/>
      </c>
      <c r="AU273">
        <f>IF(AI273&lt;=0,0,ROUND(CQ273+MIN(DC273,MAX(0,$DN273-SUMPRODUCT((($BR273:$CC273&gt;BS273)+($BR273:$CC273=BS273)*($AT$2:$BE$2&lt;AU$2))*$DB273:$DM273))),2))</f>
        <v/>
      </c>
      <c r="AV273">
        <f>IF(AJ273&lt;=0,0,ROUND(CR273+MIN(DD273,MAX(0,$DN273-SUMPRODUCT((($BR273:$CC273&gt;BT273)+($BR273:$CC273=BT273)*($AT$2:$BE$2&lt;AV$2))*$DB273:$DM273))),2))</f>
        <v/>
      </c>
      <c r="AW273">
        <f>IF(AK273&lt;=0,0,ROUND(CS273+MIN(DE273,MAX(0,$DN273-SUMPRODUCT((($BR273:$CC273&gt;BU273)+($BR273:$CC273=BU273)*($AT$2:$BE$2&lt;AW$2))*$DB273:$DM273))),2))</f>
        <v/>
      </c>
      <c r="AX273">
        <f>IF(AL273&lt;=0,0,ROUND(CT273+MIN(DF273,MAX(0,$DN273-SUMPRODUCT((($BR273:$CC273&gt;BV273)+($BR273:$CC273=BV273)*($AT$2:$BE$2&lt;AX$2))*$DB273:$DM273))),2))</f>
        <v/>
      </c>
      <c r="AY273">
        <f>IF(AM273&lt;=0,0,ROUND(CU273+MIN(DG273,MAX(0,$DN273-SUMPRODUCT((($BR273:$CC273&gt;BW273)+($BR273:$CC273=BW273)*($AT$2:$BE$2&lt;AY$2))*$DB273:$DM273))),2))</f>
        <v/>
      </c>
      <c r="AZ273">
        <f>IF(AN273&lt;=0,0,ROUND(CV273+MIN(DH273,MAX(0,$DN273-SUMPRODUCT((($BR273:$CC273&gt;BX273)+($BR273:$CC273=BX273)*($AT$2:$BE$2&lt;AZ$2))*$DB273:$DM273))),2))</f>
        <v/>
      </c>
      <c r="BA273">
        <f>IF(AO273&lt;=0,0,ROUND(CW273+MIN(DI273,MAX(0,$DN273-SUMPRODUCT((($BR273:$CC273&gt;BY273)+($BR273:$CC273=BY273)*($AT$2:$BE$2&lt;BA$2))*$DB273:$DM273))),2))</f>
        <v/>
      </c>
      <c r="BB273">
        <f>IF(AP273&lt;=0,0,ROUND(CX273+MIN(DJ273,MAX(0,$DN273-SUMPRODUCT((($BR273:$CC273&gt;BZ273)+($BR273:$CC273=BZ273)*($AT$2:$BE$2&lt;BB$2))*$DB273:$DM273))),2))</f>
        <v/>
      </c>
      <c r="BC273">
        <f>IF(AQ273&lt;=0,0,ROUND(CY273+MIN(DK273,MAX(0,$DN273-SUMPRODUCT((($BR273:$CC273&gt;CA273)+($BR273:$CC273=CA273)*($AT$2:$BE$2&lt;BC$2))*$DB273:$DM273))),2))</f>
        <v/>
      </c>
      <c r="BD273">
        <f>IF(AR273&lt;=0,0,ROUND(CZ273+MIN(DL273,MAX(0,$DN273-SUMPRODUCT((($BR273:$CC273&gt;CB273)+($BR273:$CC273=CB273)*($AT$2:$BE$2&lt;BD$2))*$DB273:$DM273))),2))</f>
        <v/>
      </c>
      <c r="BE273">
        <f>IF(AS273&lt;=0,0,ROUND(DA273+MIN(DM273,MAX(0,$DN273-SUMPRODUCT((($BR273:$CC273&gt;CC273)+($BR273:$CC273=CC273)*($AT$2:$BE$2&lt;BE$2))*$DB273:$DM273))),2))</f>
        <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c r="BR273">
        <f>ROUND(IF($A273&lt;=Debts!$M$5,Debts!$X$5,Debts!$Y$5)*100000,0)*1000000+ROUND(Debts!$Y$5*100000,0)</f>
        <v/>
      </c>
      <c r="BS273">
        <f>ROUND(IF($A273&lt;=Debts!$M$6,Debts!$X$6,Debts!$Y$6)*100000,0)*1000000+ROUND(Debts!$Y$6*100000,0)</f>
        <v/>
      </c>
      <c r="BT273">
        <f>ROUND(IF($A273&lt;=Debts!$M$7,Debts!$X$7,Debts!$Y$7)*100000,0)*1000000+ROUND(Debts!$Y$7*100000,0)</f>
        <v/>
      </c>
      <c r="BU273">
        <f>ROUND(IF($A273&lt;=Debts!$M$8,Debts!$X$8,Debts!$Y$8)*100000,0)*1000000+ROUND(Debts!$Y$8*100000,0)</f>
        <v/>
      </c>
      <c r="BV273">
        <f>ROUND(IF($A273&lt;=Debts!$M$9,Debts!$X$9,Debts!$Y$9)*100000,0)*1000000+ROUND(Debts!$Y$9*100000,0)</f>
        <v/>
      </c>
      <c r="BW273">
        <f>ROUND(IF($A273&lt;=Debts!$M$10,Debts!$X$10,Debts!$Y$10)*100000,0)*1000000+ROUND(Debts!$Y$10*100000,0)</f>
        <v/>
      </c>
      <c r="BX273">
        <f>ROUND(IF($A273&lt;=Debts!$M$11,Debts!$X$11,Debts!$Y$11)*100000,0)*1000000+ROUND(Debts!$Y$11*100000,0)</f>
        <v/>
      </c>
      <c r="BY273">
        <f>ROUND(IF($A273&lt;=Debts!$M$12,Debts!$X$12,Debts!$Y$12)*100000,0)*1000000+ROUND(Debts!$Y$12*100000,0)</f>
        <v/>
      </c>
      <c r="BZ273">
        <f>ROUND(IF($A273&lt;=Debts!$M$13,Debts!$X$13,Debts!$Y$13)*100000,0)*1000000+ROUND(Debts!$Y$13*100000,0)</f>
        <v/>
      </c>
      <c r="CA273">
        <f>ROUND(IF($A273&lt;=Debts!$M$14,Debts!$X$14,Debts!$Y$14)*100000,0)*1000000+ROUND(Debts!$Y$14*100000,0)</f>
        <v/>
      </c>
      <c r="CB273">
        <f>ROUND(IF($A273&lt;=Debts!$M$15,Debts!$X$15,Debts!$Y$15)*100000,0)*1000000+ROUND(Debts!$Y$15*100000,0)</f>
        <v/>
      </c>
      <c r="CC273">
        <f>ROUND(IF($A273&lt;=Debts!$M$16,Debts!$X$16,Debts!$Y$16)*100000,0)*1000000+ROUND(Debts!$Y$16*100000,0)</f>
        <v/>
      </c>
      <c r="CD273">
        <f>IF(OR(AH273&lt;=0,Debts!$AC$5=0,$A273&gt;Debts!$M$5),0,MIN(AH273,MAX(0,ROUNDUP(IF(Debts!$X$5=0,(BF272+J273)/(Debts!$M$5-$A273+1),BF272*(Debts!$X$5/12)/(1-(1+Debts!$X$5/12)^(-(Debts!$M$5-$A273+1)))),2)-V273)))</f>
        <v/>
      </c>
      <c r="CE273">
        <f>IF(OR(AI273&lt;=0,Debts!$AC$6=0,$A273&gt;Debts!$M$6),0,MIN(AI273,MAX(0,ROUNDUP(IF(Debts!$X$6=0,(BG272+K273)/(Debts!$M$6-$A273+1),BG272*(Debts!$X$6/12)/(1-(1+Debts!$X$6/12)^(-(Debts!$M$6-$A273+1)))),2)-W273)))</f>
        <v/>
      </c>
      <c r="CF273">
        <f>IF(OR(AJ273&lt;=0,Debts!$AC$7=0,$A273&gt;Debts!$M$7),0,MIN(AJ273,MAX(0,ROUNDUP(IF(Debts!$X$7=0,(BH272+L273)/(Debts!$M$7-$A273+1),BH272*(Debts!$X$7/12)/(1-(1+Debts!$X$7/12)^(-(Debts!$M$7-$A273+1)))),2)-X273)))</f>
        <v/>
      </c>
      <c r="CG273">
        <f>IF(OR(AK273&lt;=0,Debts!$AC$8=0,$A273&gt;Debts!$M$8),0,MIN(AK273,MAX(0,ROUNDUP(IF(Debts!$X$8=0,(BI272+M273)/(Debts!$M$8-$A273+1),BI272*(Debts!$X$8/12)/(1-(1+Debts!$X$8/12)^(-(Debts!$M$8-$A273+1)))),2)-Y273)))</f>
        <v/>
      </c>
      <c r="CH273">
        <f>IF(OR(AL273&lt;=0,Debts!$AC$9=0,$A273&gt;Debts!$M$9),0,MIN(AL273,MAX(0,ROUNDUP(IF(Debts!$X$9=0,(BJ272+N273)/(Debts!$M$9-$A273+1),BJ272*(Debts!$X$9/12)/(1-(1+Debts!$X$9/12)^(-(Debts!$M$9-$A273+1)))),2)-Z273)))</f>
        <v/>
      </c>
      <c r="CI273">
        <f>IF(OR(AM273&lt;=0,Debts!$AC$10=0,$A273&gt;Debts!$M$10),0,MIN(AM273,MAX(0,ROUNDUP(IF(Debts!$X$10=0,(BK272+O273)/(Debts!$M$10-$A273+1),BK272*(Debts!$X$10/12)/(1-(1+Debts!$X$10/12)^(-(Debts!$M$10-$A273+1)))),2)-AA273)))</f>
        <v/>
      </c>
      <c r="CJ273">
        <f>IF(OR(AN273&lt;=0,Debts!$AC$11=0,$A273&gt;Debts!$M$11),0,MIN(AN273,MAX(0,ROUNDUP(IF(Debts!$X$11=0,(BL272+P273)/(Debts!$M$11-$A273+1),BL272*(Debts!$X$11/12)/(1-(1+Debts!$X$11/12)^(-(Debts!$M$11-$A273+1)))),2)-AB273)))</f>
        <v/>
      </c>
      <c r="CK273">
        <f>IF(OR(AO273&lt;=0,Debts!$AC$12=0,$A273&gt;Debts!$M$12),0,MIN(AO273,MAX(0,ROUNDUP(IF(Debts!$X$12=0,(BM272+Q273)/(Debts!$M$12-$A273+1),BM272*(Debts!$X$12/12)/(1-(1+Debts!$X$12/12)^(-(Debts!$M$12-$A273+1)))),2)-AC273)))</f>
        <v/>
      </c>
      <c r="CL273">
        <f>IF(OR(AP273&lt;=0,Debts!$AC$13=0,$A273&gt;Debts!$M$13),0,MIN(AP273,MAX(0,ROUNDUP(IF(Debts!$X$13=0,(BN272+R273)/(Debts!$M$13-$A273+1),BN272*(Debts!$X$13/12)/(1-(1+Debts!$X$13/12)^(-(Debts!$M$13-$A273+1)))),2)-AD273)))</f>
        <v/>
      </c>
      <c r="CM273">
        <f>IF(OR(AQ273&lt;=0,Debts!$AC$14=0,$A273&gt;Debts!$M$14),0,MIN(AQ273,MAX(0,ROUNDUP(IF(Debts!$X$14=0,(BO272+S273)/(Debts!$M$14-$A273+1),BO272*(Debts!$X$14/12)/(1-(1+Debts!$X$14/12)^(-(Debts!$M$14-$A273+1)))),2)-AE273)))</f>
        <v/>
      </c>
      <c r="CN273">
        <f>IF(OR(AR273&lt;=0,Debts!$AC$15=0,$A273&gt;Debts!$M$15),0,MIN(AR273,MAX(0,ROUNDUP(IF(Debts!$X$15=0,(BP272+T273)/(Debts!$M$15-$A273+1),BP272*(Debts!$X$15/12)/(1-(1+Debts!$X$15/12)^(-(Debts!$M$15-$A273+1)))),2)-AF273)))</f>
        <v/>
      </c>
      <c r="CO273">
        <f>IF(OR(AS273&lt;=0,Debts!$AC$16=0,$A273&gt;Debts!$M$16),0,MIN(AS273,MAX(0,ROUNDUP(IF(Debts!$X$16=0,(BQ272+U273)/(Debts!$M$16-$A273+1),BQ272*(Debts!$X$16/12)/(1-(1+Debts!$X$16/12)^(-(Debts!$M$16-$A273+1)))),2)-AG273)))</f>
        <v/>
      </c>
      <c r="CP273">
        <f>IF(CD273&lt;=0,0,ROUND(MIN(CD273,MAX(0,$F273-SUMPRODUCT(($AT$3:$BE$3&lt;AT$3)*$CD273:$CO273))),2))</f>
        <v/>
      </c>
      <c r="CQ273">
        <f>IF(CE273&lt;=0,0,ROUND(MIN(CE273,MAX(0,$F273-SUMPRODUCT(($AT$3:$BE$3&lt;AU$3)*$CD273:$CO273))),2))</f>
        <v/>
      </c>
      <c r="CR273">
        <f>IF(CF273&lt;=0,0,ROUND(MIN(CF273,MAX(0,$F273-SUMPRODUCT(($AT$3:$BE$3&lt;AV$3)*$CD273:$CO273))),2))</f>
        <v/>
      </c>
      <c r="CS273">
        <f>IF(CG273&lt;=0,0,ROUND(MIN(CG273,MAX(0,$F273-SUMPRODUCT(($AT$3:$BE$3&lt;AW$3)*$CD273:$CO273))),2))</f>
        <v/>
      </c>
      <c r="CT273">
        <f>IF(CH273&lt;=0,0,ROUND(MIN(CH273,MAX(0,$F273-SUMPRODUCT(($AT$3:$BE$3&lt;AX$3)*$CD273:$CO273))),2))</f>
        <v/>
      </c>
      <c r="CU273">
        <f>IF(CI273&lt;=0,0,ROUND(MIN(CI273,MAX(0,$F273-SUMPRODUCT(($AT$3:$BE$3&lt;AY$3)*$CD273:$CO273))),2))</f>
        <v/>
      </c>
      <c r="CV273">
        <f>IF(CJ273&lt;=0,0,ROUND(MIN(CJ273,MAX(0,$F273-SUMPRODUCT(($AT$3:$BE$3&lt;AZ$3)*$CD273:$CO273))),2))</f>
        <v/>
      </c>
      <c r="CW273">
        <f>IF(CK273&lt;=0,0,ROUND(MIN(CK273,MAX(0,$F273-SUMPRODUCT(($AT$3:$BE$3&lt;BA$3)*$CD273:$CO273))),2))</f>
        <v/>
      </c>
      <c r="CX273">
        <f>IF(CL273&lt;=0,0,ROUND(MIN(CL273,MAX(0,$F273-SUMPRODUCT(($AT$3:$BE$3&lt;BB$3)*$CD273:$CO273))),2))</f>
        <v/>
      </c>
      <c r="CY273">
        <f>IF(CM273&lt;=0,0,ROUND(MIN(CM273,MAX(0,$F273-SUMPRODUCT(($AT$3:$BE$3&lt;BC$3)*$CD273:$CO273))),2))</f>
        <v/>
      </c>
      <c r="CZ273">
        <f>IF(CN273&lt;=0,0,ROUND(MIN(CN273,MAX(0,$F273-SUMPRODUCT(($AT$3:$BE$3&lt;BD$3)*$CD273:$CO273))),2))</f>
        <v/>
      </c>
      <c r="DA273">
        <f>IF(CO273&lt;=0,0,ROUND(MIN(CO273,MAX(0,$F273-SUMPRODUCT(($AT$3:$BE$3&lt;BE$3)*$CD273:$CO273))),2))</f>
        <v/>
      </c>
      <c r="DB273">
        <f>ROUND(AH273-CP273,2)</f>
        <v/>
      </c>
      <c r="DC273">
        <f>ROUND(AI273-CQ273,2)</f>
        <v/>
      </c>
      <c r="DD273">
        <f>ROUND(AJ273-CR273,2)</f>
        <v/>
      </c>
      <c r="DE273">
        <f>ROUND(AK273-CS273,2)</f>
        <v/>
      </c>
      <c r="DF273">
        <f>ROUND(AL273-CT273,2)</f>
        <v/>
      </c>
      <c r="DG273">
        <f>ROUND(AM273-CU273,2)</f>
        <v/>
      </c>
      <c r="DH273">
        <f>ROUND(AN273-CV273,2)</f>
        <v/>
      </c>
      <c r="DI273">
        <f>ROUND(AO273-CW273,2)</f>
        <v/>
      </c>
      <c r="DJ273">
        <f>ROUND(AP273-CX273,2)</f>
        <v/>
      </c>
      <c r="DK273">
        <f>ROUND(AQ273-CY273,2)</f>
        <v/>
      </c>
      <c r="DL273">
        <f>ROUND(AR273-CZ273,2)</f>
        <v/>
      </c>
      <c r="DM273">
        <f>ROUND(AS273-DA273,2)</f>
        <v/>
      </c>
      <c r="DN273">
        <f>MAX(0,ROUND($F273-SUM(CP273:DA273),2))</f>
        <v/>
      </c>
    </row>
    <row r="274">
      <c r="A274" t="n">
        <v>269</v>
      </c>
      <c r="B274" s="29">
        <f>Months!B274</f>
        <v/>
      </c>
      <c r="C274">
        <f>Months!C274</f>
        <v/>
      </c>
      <c r="D274">
        <f>Months!D274</f>
        <v/>
      </c>
      <c r="E274">
        <f>SUM(V274:AG274)</f>
        <v/>
      </c>
      <c r="F274">
        <f>MAX(0,ROUND(C274+D274-E274,2))</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f>IF(AH274&lt;=0,0,ROUND(CP274+MIN(DB274,MAX(0,$DN274-SUMPRODUCT((($BR274:$CC274&gt;BR274)+($BR274:$CC274=BR274)*($AT$2:$BE$2&lt;AT$2))*$DB274:$DM274))),2))</f>
        <v/>
      </c>
      <c r="AU274">
        <f>IF(AI274&lt;=0,0,ROUND(CQ274+MIN(DC274,MAX(0,$DN274-SUMPRODUCT((($BR274:$CC274&gt;BS274)+($BR274:$CC274=BS274)*($AT$2:$BE$2&lt;AU$2))*$DB274:$DM274))),2))</f>
        <v/>
      </c>
      <c r="AV274">
        <f>IF(AJ274&lt;=0,0,ROUND(CR274+MIN(DD274,MAX(0,$DN274-SUMPRODUCT((($BR274:$CC274&gt;BT274)+($BR274:$CC274=BT274)*($AT$2:$BE$2&lt;AV$2))*$DB274:$DM274))),2))</f>
        <v/>
      </c>
      <c r="AW274">
        <f>IF(AK274&lt;=0,0,ROUND(CS274+MIN(DE274,MAX(0,$DN274-SUMPRODUCT((($BR274:$CC274&gt;BU274)+($BR274:$CC274=BU274)*($AT$2:$BE$2&lt;AW$2))*$DB274:$DM274))),2))</f>
        <v/>
      </c>
      <c r="AX274">
        <f>IF(AL274&lt;=0,0,ROUND(CT274+MIN(DF274,MAX(0,$DN274-SUMPRODUCT((($BR274:$CC274&gt;BV274)+($BR274:$CC274=BV274)*($AT$2:$BE$2&lt;AX$2))*$DB274:$DM274))),2))</f>
        <v/>
      </c>
      <c r="AY274">
        <f>IF(AM274&lt;=0,0,ROUND(CU274+MIN(DG274,MAX(0,$DN274-SUMPRODUCT((($BR274:$CC274&gt;BW274)+($BR274:$CC274=BW274)*($AT$2:$BE$2&lt;AY$2))*$DB274:$DM274))),2))</f>
        <v/>
      </c>
      <c r="AZ274">
        <f>IF(AN274&lt;=0,0,ROUND(CV274+MIN(DH274,MAX(0,$DN274-SUMPRODUCT((($BR274:$CC274&gt;BX274)+($BR274:$CC274=BX274)*($AT$2:$BE$2&lt;AZ$2))*$DB274:$DM274))),2))</f>
        <v/>
      </c>
      <c r="BA274">
        <f>IF(AO274&lt;=0,0,ROUND(CW274+MIN(DI274,MAX(0,$DN274-SUMPRODUCT((($BR274:$CC274&gt;BY274)+($BR274:$CC274=BY274)*($AT$2:$BE$2&lt;BA$2))*$DB274:$DM274))),2))</f>
        <v/>
      </c>
      <c r="BB274">
        <f>IF(AP274&lt;=0,0,ROUND(CX274+MIN(DJ274,MAX(0,$DN274-SUMPRODUCT((($BR274:$CC274&gt;BZ274)+($BR274:$CC274=BZ274)*($AT$2:$BE$2&lt;BB$2))*$DB274:$DM274))),2))</f>
        <v/>
      </c>
      <c r="BC274">
        <f>IF(AQ274&lt;=0,0,ROUND(CY274+MIN(DK274,MAX(0,$DN274-SUMPRODUCT((($BR274:$CC274&gt;CA274)+($BR274:$CC274=CA274)*($AT$2:$BE$2&lt;BC$2))*$DB274:$DM274))),2))</f>
        <v/>
      </c>
      <c r="BD274">
        <f>IF(AR274&lt;=0,0,ROUND(CZ274+MIN(DL274,MAX(0,$DN274-SUMPRODUCT((($BR274:$CC274&gt;CB274)+($BR274:$CC274=CB274)*($AT$2:$BE$2&lt;BD$2))*$DB274:$DM274))),2))</f>
        <v/>
      </c>
      <c r="BE274">
        <f>IF(AS274&lt;=0,0,ROUND(DA274+MIN(DM274,MAX(0,$DN274-SUMPRODUCT((($BR274:$CC274&gt;CC274)+($BR274:$CC274=CC274)*($AT$2:$BE$2&lt;BE$2))*$DB274:$DM274))),2))</f>
        <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c r="BR274">
        <f>ROUND(IF($A274&lt;=Debts!$M$5,Debts!$X$5,Debts!$Y$5)*100000,0)*1000000+ROUND(Debts!$Y$5*100000,0)</f>
        <v/>
      </c>
      <c r="BS274">
        <f>ROUND(IF($A274&lt;=Debts!$M$6,Debts!$X$6,Debts!$Y$6)*100000,0)*1000000+ROUND(Debts!$Y$6*100000,0)</f>
        <v/>
      </c>
      <c r="BT274">
        <f>ROUND(IF($A274&lt;=Debts!$M$7,Debts!$X$7,Debts!$Y$7)*100000,0)*1000000+ROUND(Debts!$Y$7*100000,0)</f>
        <v/>
      </c>
      <c r="BU274">
        <f>ROUND(IF($A274&lt;=Debts!$M$8,Debts!$X$8,Debts!$Y$8)*100000,0)*1000000+ROUND(Debts!$Y$8*100000,0)</f>
        <v/>
      </c>
      <c r="BV274">
        <f>ROUND(IF($A274&lt;=Debts!$M$9,Debts!$X$9,Debts!$Y$9)*100000,0)*1000000+ROUND(Debts!$Y$9*100000,0)</f>
        <v/>
      </c>
      <c r="BW274">
        <f>ROUND(IF($A274&lt;=Debts!$M$10,Debts!$X$10,Debts!$Y$10)*100000,0)*1000000+ROUND(Debts!$Y$10*100000,0)</f>
        <v/>
      </c>
      <c r="BX274">
        <f>ROUND(IF($A274&lt;=Debts!$M$11,Debts!$X$11,Debts!$Y$11)*100000,0)*1000000+ROUND(Debts!$Y$11*100000,0)</f>
        <v/>
      </c>
      <c r="BY274">
        <f>ROUND(IF($A274&lt;=Debts!$M$12,Debts!$X$12,Debts!$Y$12)*100000,0)*1000000+ROUND(Debts!$Y$12*100000,0)</f>
        <v/>
      </c>
      <c r="BZ274">
        <f>ROUND(IF($A274&lt;=Debts!$M$13,Debts!$X$13,Debts!$Y$13)*100000,0)*1000000+ROUND(Debts!$Y$13*100000,0)</f>
        <v/>
      </c>
      <c r="CA274">
        <f>ROUND(IF($A274&lt;=Debts!$M$14,Debts!$X$14,Debts!$Y$14)*100000,0)*1000000+ROUND(Debts!$Y$14*100000,0)</f>
        <v/>
      </c>
      <c r="CB274">
        <f>ROUND(IF($A274&lt;=Debts!$M$15,Debts!$X$15,Debts!$Y$15)*100000,0)*1000000+ROUND(Debts!$Y$15*100000,0)</f>
        <v/>
      </c>
      <c r="CC274">
        <f>ROUND(IF($A274&lt;=Debts!$M$16,Debts!$X$16,Debts!$Y$16)*100000,0)*1000000+ROUND(Debts!$Y$16*100000,0)</f>
        <v/>
      </c>
      <c r="CD274">
        <f>IF(OR(AH274&lt;=0,Debts!$AC$5=0,$A274&gt;Debts!$M$5),0,MIN(AH274,MAX(0,ROUNDUP(IF(Debts!$X$5=0,(BF273+J274)/(Debts!$M$5-$A274+1),BF273*(Debts!$X$5/12)/(1-(1+Debts!$X$5/12)^(-(Debts!$M$5-$A274+1)))),2)-V274)))</f>
        <v/>
      </c>
      <c r="CE274">
        <f>IF(OR(AI274&lt;=0,Debts!$AC$6=0,$A274&gt;Debts!$M$6),0,MIN(AI274,MAX(0,ROUNDUP(IF(Debts!$X$6=0,(BG273+K274)/(Debts!$M$6-$A274+1),BG273*(Debts!$X$6/12)/(1-(1+Debts!$X$6/12)^(-(Debts!$M$6-$A274+1)))),2)-W274)))</f>
        <v/>
      </c>
      <c r="CF274">
        <f>IF(OR(AJ274&lt;=0,Debts!$AC$7=0,$A274&gt;Debts!$M$7),0,MIN(AJ274,MAX(0,ROUNDUP(IF(Debts!$X$7=0,(BH273+L274)/(Debts!$M$7-$A274+1),BH273*(Debts!$X$7/12)/(1-(1+Debts!$X$7/12)^(-(Debts!$M$7-$A274+1)))),2)-X274)))</f>
        <v/>
      </c>
      <c r="CG274">
        <f>IF(OR(AK274&lt;=0,Debts!$AC$8=0,$A274&gt;Debts!$M$8),0,MIN(AK274,MAX(0,ROUNDUP(IF(Debts!$X$8=0,(BI273+M274)/(Debts!$M$8-$A274+1),BI273*(Debts!$X$8/12)/(1-(1+Debts!$X$8/12)^(-(Debts!$M$8-$A274+1)))),2)-Y274)))</f>
        <v/>
      </c>
      <c r="CH274">
        <f>IF(OR(AL274&lt;=0,Debts!$AC$9=0,$A274&gt;Debts!$M$9),0,MIN(AL274,MAX(0,ROUNDUP(IF(Debts!$X$9=0,(BJ273+N274)/(Debts!$M$9-$A274+1),BJ273*(Debts!$X$9/12)/(1-(1+Debts!$X$9/12)^(-(Debts!$M$9-$A274+1)))),2)-Z274)))</f>
        <v/>
      </c>
      <c r="CI274">
        <f>IF(OR(AM274&lt;=0,Debts!$AC$10=0,$A274&gt;Debts!$M$10),0,MIN(AM274,MAX(0,ROUNDUP(IF(Debts!$X$10=0,(BK273+O274)/(Debts!$M$10-$A274+1),BK273*(Debts!$X$10/12)/(1-(1+Debts!$X$10/12)^(-(Debts!$M$10-$A274+1)))),2)-AA274)))</f>
        <v/>
      </c>
      <c r="CJ274">
        <f>IF(OR(AN274&lt;=0,Debts!$AC$11=0,$A274&gt;Debts!$M$11),0,MIN(AN274,MAX(0,ROUNDUP(IF(Debts!$X$11=0,(BL273+P274)/(Debts!$M$11-$A274+1),BL273*(Debts!$X$11/12)/(1-(1+Debts!$X$11/12)^(-(Debts!$M$11-$A274+1)))),2)-AB274)))</f>
        <v/>
      </c>
      <c r="CK274">
        <f>IF(OR(AO274&lt;=0,Debts!$AC$12=0,$A274&gt;Debts!$M$12),0,MIN(AO274,MAX(0,ROUNDUP(IF(Debts!$X$12=0,(BM273+Q274)/(Debts!$M$12-$A274+1),BM273*(Debts!$X$12/12)/(1-(1+Debts!$X$12/12)^(-(Debts!$M$12-$A274+1)))),2)-AC274)))</f>
        <v/>
      </c>
      <c r="CL274">
        <f>IF(OR(AP274&lt;=0,Debts!$AC$13=0,$A274&gt;Debts!$M$13),0,MIN(AP274,MAX(0,ROUNDUP(IF(Debts!$X$13=0,(BN273+R274)/(Debts!$M$13-$A274+1),BN273*(Debts!$X$13/12)/(1-(1+Debts!$X$13/12)^(-(Debts!$M$13-$A274+1)))),2)-AD274)))</f>
        <v/>
      </c>
      <c r="CM274">
        <f>IF(OR(AQ274&lt;=0,Debts!$AC$14=0,$A274&gt;Debts!$M$14),0,MIN(AQ274,MAX(0,ROUNDUP(IF(Debts!$X$14=0,(BO273+S274)/(Debts!$M$14-$A274+1),BO273*(Debts!$X$14/12)/(1-(1+Debts!$X$14/12)^(-(Debts!$M$14-$A274+1)))),2)-AE274)))</f>
        <v/>
      </c>
      <c r="CN274">
        <f>IF(OR(AR274&lt;=0,Debts!$AC$15=0,$A274&gt;Debts!$M$15),0,MIN(AR274,MAX(0,ROUNDUP(IF(Debts!$X$15=0,(BP273+T274)/(Debts!$M$15-$A274+1),BP273*(Debts!$X$15/12)/(1-(1+Debts!$X$15/12)^(-(Debts!$M$15-$A274+1)))),2)-AF274)))</f>
        <v/>
      </c>
      <c r="CO274">
        <f>IF(OR(AS274&lt;=0,Debts!$AC$16=0,$A274&gt;Debts!$M$16),0,MIN(AS274,MAX(0,ROUNDUP(IF(Debts!$X$16=0,(BQ273+U274)/(Debts!$M$16-$A274+1),BQ273*(Debts!$X$16/12)/(1-(1+Debts!$X$16/12)^(-(Debts!$M$16-$A274+1)))),2)-AG274)))</f>
        <v/>
      </c>
      <c r="CP274">
        <f>IF(CD274&lt;=0,0,ROUND(MIN(CD274,MAX(0,$F274-SUMPRODUCT(($AT$3:$BE$3&lt;AT$3)*$CD274:$CO274))),2))</f>
        <v/>
      </c>
      <c r="CQ274">
        <f>IF(CE274&lt;=0,0,ROUND(MIN(CE274,MAX(0,$F274-SUMPRODUCT(($AT$3:$BE$3&lt;AU$3)*$CD274:$CO274))),2))</f>
        <v/>
      </c>
      <c r="CR274">
        <f>IF(CF274&lt;=0,0,ROUND(MIN(CF274,MAX(0,$F274-SUMPRODUCT(($AT$3:$BE$3&lt;AV$3)*$CD274:$CO274))),2))</f>
        <v/>
      </c>
      <c r="CS274">
        <f>IF(CG274&lt;=0,0,ROUND(MIN(CG274,MAX(0,$F274-SUMPRODUCT(($AT$3:$BE$3&lt;AW$3)*$CD274:$CO274))),2))</f>
        <v/>
      </c>
      <c r="CT274">
        <f>IF(CH274&lt;=0,0,ROUND(MIN(CH274,MAX(0,$F274-SUMPRODUCT(($AT$3:$BE$3&lt;AX$3)*$CD274:$CO274))),2))</f>
        <v/>
      </c>
      <c r="CU274">
        <f>IF(CI274&lt;=0,0,ROUND(MIN(CI274,MAX(0,$F274-SUMPRODUCT(($AT$3:$BE$3&lt;AY$3)*$CD274:$CO274))),2))</f>
        <v/>
      </c>
      <c r="CV274">
        <f>IF(CJ274&lt;=0,0,ROUND(MIN(CJ274,MAX(0,$F274-SUMPRODUCT(($AT$3:$BE$3&lt;AZ$3)*$CD274:$CO274))),2))</f>
        <v/>
      </c>
      <c r="CW274">
        <f>IF(CK274&lt;=0,0,ROUND(MIN(CK274,MAX(0,$F274-SUMPRODUCT(($AT$3:$BE$3&lt;BA$3)*$CD274:$CO274))),2))</f>
        <v/>
      </c>
      <c r="CX274">
        <f>IF(CL274&lt;=0,0,ROUND(MIN(CL274,MAX(0,$F274-SUMPRODUCT(($AT$3:$BE$3&lt;BB$3)*$CD274:$CO274))),2))</f>
        <v/>
      </c>
      <c r="CY274">
        <f>IF(CM274&lt;=0,0,ROUND(MIN(CM274,MAX(0,$F274-SUMPRODUCT(($AT$3:$BE$3&lt;BC$3)*$CD274:$CO274))),2))</f>
        <v/>
      </c>
      <c r="CZ274">
        <f>IF(CN274&lt;=0,0,ROUND(MIN(CN274,MAX(0,$F274-SUMPRODUCT(($AT$3:$BE$3&lt;BD$3)*$CD274:$CO274))),2))</f>
        <v/>
      </c>
      <c r="DA274">
        <f>IF(CO274&lt;=0,0,ROUND(MIN(CO274,MAX(0,$F274-SUMPRODUCT(($AT$3:$BE$3&lt;BE$3)*$CD274:$CO274))),2))</f>
        <v/>
      </c>
      <c r="DB274">
        <f>ROUND(AH274-CP274,2)</f>
        <v/>
      </c>
      <c r="DC274">
        <f>ROUND(AI274-CQ274,2)</f>
        <v/>
      </c>
      <c r="DD274">
        <f>ROUND(AJ274-CR274,2)</f>
        <v/>
      </c>
      <c r="DE274">
        <f>ROUND(AK274-CS274,2)</f>
        <v/>
      </c>
      <c r="DF274">
        <f>ROUND(AL274-CT274,2)</f>
        <v/>
      </c>
      <c r="DG274">
        <f>ROUND(AM274-CU274,2)</f>
        <v/>
      </c>
      <c r="DH274">
        <f>ROUND(AN274-CV274,2)</f>
        <v/>
      </c>
      <c r="DI274">
        <f>ROUND(AO274-CW274,2)</f>
        <v/>
      </c>
      <c r="DJ274">
        <f>ROUND(AP274-CX274,2)</f>
        <v/>
      </c>
      <c r="DK274">
        <f>ROUND(AQ274-CY274,2)</f>
        <v/>
      </c>
      <c r="DL274">
        <f>ROUND(AR274-CZ274,2)</f>
        <v/>
      </c>
      <c r="DM274">
        <f>ROUND(AS274-DA274,2)</f>
        <v/>
      </c>
      <c r="DN274">
        <f>MAX(0,ROUND($F274-SUM(CP274:DA274),2))</f>
        <v/>
      </c>
    </row>
    <row r="275">
      <c r="A275" t="n">
        <v>270</v>
      </c>
      <c r="B275" s="29">
        <f>Months!B275</f>
        <v/>
      </c>
      <c r="C275">
        <f>Months!C275</f>
        <v/>
      </c>
      <c r="D275">
        <f>Months!D275</f>
        <v/>
      </c>
      <c r="E275">
        <f>SUM(V275:AG275)</f>
        <v/>
      </c>
      <c r="F275">
        <f>MAX(0,ROUND(C275+D275-E275,2))</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f>IF(AH275&lt;=0,0,ROUND(CP275+MIN(DB275,MAX(0,$DN275-SUMPRODUCT((($BR275:$CC275&gt;BR275)+($BR275:$CC275=BR275)*($AT$2:$BE$2&lt;AT$2))*$DB275:$DM275))),2))</f>
        <v/>
      </c>
      <c r="AU275">
        <f>IF(AI275&lt;=0,0,ROUND(CQ275+MIN(DC275,MAX(0,$DN275-SUMPRODUCT((($BR275:$CC275&gt;BS275)+($BR275:$CC275=BS275)*($AT$2:$BE$2&lt;AU$2))*$DB275:$DM275))),2))</f>
        <v/>
      </c>
      <c r="AV275">
        <f>IF(AJ275&lt;=0,0,ROUND(CR275+MIN(DD275,MAX(0,$DN275-SUMPRODUCT((($BR275:$CC275&gt;BT275)+($BR275:$CC275=BT275)*($AT$2:$BE$2&lt;AV$2))*$DB275:$DM275))),2))</f>
        <v/>
      </c>
      <c r="AW275">
        <f>IF(AK275&lt;=0,0,ROUND(CS275+MIN(DE275,MAX(0,$DN275-SUMPRODUCT((($BR275:$CC275&gt;BU275)+($BR275:$CC275=BU275)*($AT$2:$BE$2&lt;AW$2))*$DB275:$DM275))),2))</f>
        <v/>
      </c>
      <c r="AX275">
        <f>IF(AL275&lt;=0,0,ROUND(CT275+MIN(DF275,MAX(0,$DN275-SUMPRODUCT((($BR275:$CC275&gt;BV275)+($BR275:$CC275=BV275)*($AT$2:$BE$2&lt;AX$2))*$DB275:$DM275))),2))</f>
        <v/>
      </c>
      <c r="AY275">
        <f>IF(AM275&lt;=0,0,ROUND(CU275+MIN(DG275,MAX(0,$DN275-SUMPRODUCT((($BR275:$CC275&gt;BW275)+($BR275:$CC275=BW275)*($AT$2:$BE$2&lt;AY$2))*$DB275:$DM275))),2))</f>
        <v/>
      </c>
      <c r="AZ275">
        <f>IF(AN275&lt;=0,0,ROUND(CV275+MIN(DH275,MAX(0,$DN275-SUMPRODUCT((($BR275:$CC275&gt;BX275)+($BR275:$CC275=BX275)*($AT$2:$BE$2&lt;AZ$2))*$DB275:$DM275))),2))</f>
        <v/>
      </c>
      <c r="BA275">
        <f>IF(AO275&lt;=0,0,ROUND(CW275+MIN(DI275,MAX(0,$DN275-SUMPRODUCT((($BR275:$CC275&gt;BY275)+($BR275:$CC275=BY275)*($AT$2:$BE$2&lt;BA$2))*$DB275:$DM275))),2))</f>
        <v/>
      </c>
      <c r="BB275">
        <f>IF(AP275&lt;=0,0,ROUND(CX275+MIN(DJ275,MAX(0,$DN275-SUMPRODUCT((($BR275:$CC275&gt;BZ275)+($BR275:$CC275=BZ275)*($AT$2:$BE$2&lt;BB$2))*$DB275:$DM275))),2))</f>
        <v/>
      </c>
      <c r="BC275">
        <f>IF(AQ275&lt;=0,0,ROUND(CY275+MIN(DK275,MAX(0,$DN275-SUMPRODUCT((($BR275:$CC275&gt;CA275)+($BR275:$CC275=CA275)*($AT$2:$BE$2&lt;BC$2))*$DB275:$DM275))),2))</f>
        <v/>
      </c>
      <c r="BD275">
        <f>IF(AR275&lt;=0,0,ROUND(CZ275+MIN(DL275,MAX(0,$DN275-SUMPRODUCT((($BR275:$CC275&gt;CB275)+($BR275:$CC275=CB275)*($AT$2:$BE$2&lt;BD$2))*$DB275:$DM275))),2))</f>
        <v/>
      </c>
      <c r="BE275">
        <f>IF(AS275&lt;=0,0,ROUND(DA275+MIN(DM275,MAX(0,$DN275-SUMPRODUCT((($BR275:$CC275&gt;CC275)+($BR275:$CC275=CC275)*($AT$2:$BE$2&lt;BE$2))*$DB275:$DM275))),2))</f>
        <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c r="BR275">
        <f>ROUND(IF($A275&lt;=Debts!$M$5,Debts!$X$5,Debts!$Y$5)*100000,0)*1000000+ROUND(Debts!$Y$5*100000,0)</f>
        <v/>
      </c>
      <c r="BS275">
        <f>ROUND(IF($A275&lt;=Debts!$M$6,Debts!$X$6,Debts!$Y$6)*100000,0)*1000000+ROUND(Debts!$Y$6*100000,0)</f>
        <v/>
      </c>
      <c r="BT275">
        <f>ROUND(IF($A275&lt;=Debts!$M$7,Debts!$X$7,Debts!$Y$7)*100000,0)*1000000+ROUND(Debts!$Y$7*100000,0)</f>
        <v/>
      </c>
      <c r="BU275">
        <f>ROUND(IF($A275&lt;=Debts!$M$8,Debts!$X$8,Debts!$Y$8)*100000,0)*1000000+ROUND(Debts!$Y$8*100000,0)</f>
        <v/>
      </c>
      <c r="BV275">
        <f>ROUND(IF($A275&lt;=Debts!$M$9,Debts!$X$9,Debts!$Y$9)*100000,0)*1000000+ROUND(Debts!$Y$9*100000,0)</f>
        <v/>
      </c>
      <c r="BW275">
        <f>ROUND(IF($A275&lt;=Debts!$M$10,Debts!$X$10,Debts!$Y$10)*100000,0)*1000000+ROUND(Debts!$Y$10*100000,0)</f>
        <v/>
      </c>
      <c r="BX275">
        <f>ROUND(IF($A275&lt;=Debts!$M$11,Debts!$X$11,Debts!$Y$11)*100000,0)*1000000+ROUND(Debts!$Y$11*100000,0)</f>
        <v/>
      </c>
      <c r="BY275">
        <f>ROUND(IF($A275&lt;=Debts!$M$12,Debts!$X$12,Debts!$Y$12)*100000,0)*1000000+ROUND(Debts!$Y$12*100000,0)</f>
        <v/>
      </c>
      <c r="BZ275">
        <f>ROUND(IF($A275&lt;=Debts!$M$13,Debts!$X$13,Debts!$Y$13)*100000,0)*1000000+ROUND(Debts!$Y$13*100000,0)</f>
        <v/>
      </c>
      <c r="CA275">
        <f>ROUND(IF($A275&lt;=Debts!$M$14,Debts!$X$14,Debts!$Y$14)*100000,0)*1000000+ROUND(Debts!$Y$14*100000,0)</f>
        <v/>
      </c>
      <c r="CB275">
        <f>ROUND(IF($A275&lt;=Debts!$M$15,Debts!$X$15,Debts!$Y$15)*100000,0)*1000000+ROUND(Debts!$Y$15*100000,0)</f>
        <v/>
      </c>
      <c r="CC275">
        <f>ROUND(IF($A275&lt;=Debts!$M$16,Debts!$X$16,Debts!$Y$16)*100000,0)*1000000+ROUND(Debts!$Y$16*100000,0)</f>
        <v/>
      </c>
      <c r="CD275">
        <f>IF(OR(AH275&lt;=0,Debts!$AC$5=0,$A275&gt;Debts!$M$5),0,MIN(AH275,MAX(0,ROUNDUP(IF(Debts!$X$5=0,(BF274+J275)/(Debts!$M$5-$A275+1),BF274*(Debts!$X$5/12)/(1-(1+Debts!$X$5/12)^(-(Debts!$M$5-$A275+1)))),2)-V275)))</f>
        <v/>
      </c>
      <c r="CE275">
        <f>IF(OR(AI275&lt;=0,Debts!$AC$6=0,$A275&gt;Debts!$M$6),0,MIN(AI275,MAX(0,ROUNDUP(IF(Debts!$X$6=0,(BG274+K275)/(Debts!$M$6-$A275+1),BG274*(Debts!$X$6/12)/(1-(1+Debts!$X$6/12)^(-(Debts!$M$6-$A275+1)))),2)-W275)))</f>
        <v/>
      </c>
      <c r="CF275">
        <f>IF(OR(AJ275&lt;=0,Debts!$AC$7=0,$A275&gt;Debts!$M$7),0,MIN(AJ275,MAX(0,ROUNDUP(IF(Debts!$X$7=0,(BH274+L275)/(Debts!$M$7-$A275+1),BH274*(Debts!$X$7/12)/(1-(1+Debts!$X$7/12)^(-(Debts!$M$7-$A275+1)))),2)-X275)))</f>
        <v/>
      </c>
      <c r="CG275">
        <f>IF(OR(AK275&lt;=0,Debts!$AC$8=0,$A275&gt;Debts!$M$8),0,MIN(AK275,MAX(0,ROUNDUP(IF(Debts!$X$8=0,(BI274+M275)/(Debts!$M$8-$A275+1),BI274*(Debts!$X$8/12)/(1-(1+Debts!$X$8/12)^(-(Debts!$M$8-$A275+1)))),2)-Y275)))</f>
        <v/>
      </c>
      <c r="CH275">
        <f>IF(OR(AL275&lt;=0,Debts!$AC$9=0,$A275&gt;Debts!$M$9),0,MIN(AL275,MAX(0,ROUNDUP(IF(Debts!$X$9=0,(BJ274+N275)/(Debts!$M$9-$A275+1),BJ274*(Debts!$X$9/12)/(1-(1+Debts!$X$9/12)^(-(Debts!$M$9-$A275+1)))),2)-Z275)))</f>
        <v/>
      </c>
      <c r="CI275">
        <f>IF(OR(AM275&lt;=0,Debts!$AC$10=0,$A275&gt;Debts!$M$10),0,MIN(AM275,MAX(0,ROUNDUP(IF(Debts!$X$10=0,(BK274+O275)/(Debts!$M$10-$A275+1),BK274*(Debts!$X$10/12)/(1-(1+Debts!$X$10/12)^(-(Debts!$M$10-$A275+1)))),2)-AA275)))</f>
        <v/>
      </c>
      <c r="CJ275">
        <f>IF(OR(AN275&lt;=0,Debts!$AC$11=0,$A275&gt;Debts!$M$11),0,MIN(AN275,MAX(0,ROUNDUP(IF(Debts!$X$11=0,(BL274+P275)/(Debts!$M$11-$A275+1),BL274*(Debts!$X$11/12)/(1-(1+Debts!$X$11/12)^(-(Debts!$M$11-$A275+1)))),2)-AB275)))</f>
        <v/>
      </c>
      <c r="CK275">
        <f>IF(OR(AO275&lt;=0,Debts!$AC$12=0,$A275&gt;Debts!$M$12),0,MIN(AO275,MAX(0,ROUNDUP(IF(Debts!$X$12=0,(BM274+Q275)/(Debts!$M$12-$A275+1),BM274*(Debts!$X$12/12)/(1-(1+Debts!$X$12/12)^(-(Debts!$M$12-$A275+1)))),2)-AC275)))</f>
        <v/>
      </c>
      <c r="CL275">
        <f>IF(OR(AP275&lt;=0,Debts!$AC$13=0,$A275&gt;Debts!$M$13),0,MIN(AP275,MAX(0,ROUNDUP(IF(Debts!$X$13=0,(BN274+R275)/(Debts!$M$13-$A275+1),BN274*(Debts!$X$13/12)/(1-(1+Debts!$X$13/12)^(-(Debts!$M$13-$A275+1)))),2)-AD275)))</f>
        <v/>
      </c>
      <c r="CM275">
        <f>IF(OR(AQ275&lt;=0,Debts!$AC$14=0,$A275&gt;Debts!$M$14),0,MIN(AQ275,MAX(0,ROUNDUP(IF(Debts!$X$14=0,(BO274+S275)/(Debts!$M$14-$A275+1),BO274*(Debts!$X$14/12)/(1-(1+Debts!$X$14/12)^(-(Debts!$M$14-$A275+1)))),2)-AE275)))</f>
        <v/>
      </c>
      <c r="CN275">
        <f>IF(OR(AR275&lt;=0,Debts!$AC$15=0,$A275&gt;Debts!$M$15),0,MIN(AR275,MAX(0,ROUNDUP(IF(Debts!$X$15=0,(BP274+T275)/(Debts!$M$15-$A275+1),BP274*(Debts!$X$15/12)/(1-(1+Debts!$X$15/12)^(-(Debts!$M$15-$A275+1)))),2)-AF275)))</f>
        <v/>
      </c>
      <c r="CO275">
        <f>IF(OR(AS275&lt;=0,Debts!$AC$16=0,$A275&gt;Debts!$M$16),0,MIN(AS275,MAX(0,ROUNDUP(IF(Debts!$X$16=0,(BQ274+U275)/(Debts!$M$16-$A275+1),BQ274*(Debts!$X$16/12)/(1-(1+Debts!$X$16/12)^(-(Debts!$M$16-$A275+1)))),2)-AG275)))</f>
        <v/>
      </c>
      <c r="CP275">
        <f>IF(CD275&lt;=0,0,ROUND(MIN(CD275,MAX(0,$F275-SUMPRODUCT(($AT$3:$BE$3&lt;AT$3)*$CD275:$CO275))),2))</f>
        <v/>
      </c>
      <c r="CQ275">
        <f>IF(CE275&lt;=0,0,ROUND(MIN(CE275,MAX(0,$F275-SUMPRODUCT(($AT$3:$BE$3&lt;AU$3)*$CD275:$CO275))),2))</f>
        <v/>
      </c>
      <c r="CR275">
        <f>IF(CF275&lt;=0,0,ROUND(MIN(CF275,MAX(0,$F275-SUMPRODUCT(($AT$3:$BE$3&lt;AV$3)*$CD275:$CO275))),2))</f>
        <v/>
      </c>
      <c r="CS275">
        <f>IF(CG275&lt;=0,0,ROUND(MIN(CG275,MAX(0,$F275-SUMPRODUCT(($AT$3:$BE$3&lt;AW$3)*$CD275:$CO275))),2))</f>
        <v/>
      </c>
      <c r="CT275">
        <f>IF(CH275&lt;=0,0,ROUND(MIN(CH275,MAX(0,$F275-SUMPRODUCT(($AT$3:$BE$3&lt;AX$3)*$CD275:$CO275))),2))</f>
        <v/>
      </c>
      <c r="CU275">
        <f>IF(CI275&lt;=0,0,ROUND(MIN(CI275,MAX(0,$F275-SUMPRODUCT(($AT$3:$BE$3&lt;AY$3)*$CD275:$CO275))),2))</f>
        <v/>
      </c>
      <c r="CV275">
        <f>IF(CJ275&lt;=0,0,ROUND(MIN(CJ275,MAX(0,$F275-SUMPRODUCT(($AT$3:$BE$3&lt;AZ$3)*$CD275:$CO275))),2))</f>
        <v/>
      </c>
      <c r="CW275">
        <f>IF(CK275&lt;=0,0,ROUND(MIN(CK275,MAX(0,$F275-SUMPRODUCT(($AT$3:$BE$3&lt;BA$3)*$CD275:$CO275))),2))</f>
        <v/>
      </c>
      <c r="CX275">
        <f>IF(CL275&lt;=0,0,ROUND(MIN(CL275,MAX(0,$F275-SUMPRODUCT(($AT$3:$BE$3&lt;BB$3)*$CD275:$CO275))),2))</f>
        <v/>
      </c>
      <c r="CY275">
        <f>IF(CM275&lt;=0,0,ROUND(MIN(CM275,MAX(0,$F275-SUMPRODUCT(($AT$3:$BE$3&lt;BC$3)*$CD275:$CO275))),2))</f>
        <v/>
      </c>
      <c r="CZ275">
        <f>IF(CN275&lt;=0,0,ROUND(MIN(CN275,MAX(0,$F275-SUMPRODUCT(($AT$3:$BE$3&lt;BD$3)*$CD275:$CO275))),2))</f>
        <v/>
      </c>
      <c r="DA275">
        <f>IF(CO275&lt;=0,0,ROUND(MIN(CO275,MAX(0,$F275-SUMPRODUCT(($AT$3:$BE$3&lt;BE$3)*$CD275:$CO275))),2))</f>
        <v/>
      </c>
      <c r="DB275">
        <f>ROUND(AH275-CP275,2)</f>
        <v/>
      </c>
      <c r="DC275">
        <f>ROUND(AI275-CQ275,2)</f>
        <v/>
      </c>
      <c r="DD275">
        <f>ROUND(AJ275-CR275,2)</f>
        <v/>
      </c>
      <c r="DE275">
        <f>ROUND(AK275-CS275,2)</f>
        <v/>
      </c>
      <c r="DF275">
        <f>ROUND(AL275-CT275,2)</f>
        <v/>
      </c>
      <c r="DG275">
        <f>ROUND(AM275-CU275,2)</f>
        <v/>
      </c>
      <c r="DH275">
        <f>ROUND(AN275-CV275,2)</f>
        <v/>
      </c>
      <c r="DI275">
        <f>ROUND(AO275-CW275,2)</f>
        <v/>
      </c>
      <c r="DJ275">
        <f>ROUND(AP275-CX275,2)</f>
        <v/>
      </c>
      <c r="DK275">
        <f>ROUND(AQ275-CY275,2)</f>
        <v/>
      </c>
      <c r="DL275">
        <f>ROUND(AR275-CZ275,2)</f>
        <v/>
      </c>
      <c r="DM275">
        <f>ROUND(AS275-DA275,2)</f>
        <v/>
      </c>
      <c r="DN275">
        <f>MAX(0,ROUND($F275-SUM(CP275:DA275),2))</f>
        <v/>
      </c>
    </row>
    <row r="276">
      <c r="A276" t="n">
        <v>271</v>
      </c>
      <c r="B276" s="29">
        <f>Months!B276</f>
        <v/>
      </c>
      <c r="C276">
        <f>Months!C276</f>
        <v/>
      </c>
      <c r="D276">
        <f>Months!D276</f>
        <v/>
      </c>
      <c r="E276">
        <f>SUM(V276:AG276)</f>
        <v/>
      </c>
      <c r="F276">
        <f>MAX(0,ROUND(C276+D276-E276,2))</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f>IF(AH276&lt;=0,0,ROUND(CP276+MIN(DB276,MAX(0,$DN276-SUMPRODUCT((($BR276:$CC276&gt;BR276)+($BR276:$CC276=BR276)*($AT$2:$BE$2&lt;AT$2))*$DB276:$DM276))),2))</f>
        <v/>
      </c>
      <c r="AU276">
        <f>IF(AI276&lt;=0,0,ROUND(CQ276+MIN(DC276,MAX(0,$DN276-SUMPRODUCT((($BR276:$CC276&gt;BS276)+($BR276:$CC276=BS276)*($AT$2:$BE$2&lt;AU$2))*$DB276:$DM276))),2))</f>
        <v/>
      </c>
      <c r="AV276">
        <f>IF(AJ276&lt;=0,0,ROUND(CR276+MIN(DD276,MAX(0,$DN276-SUMPRODUCT((($BR276:$CC276&gt;BT276)+($BR276:$CC276=BT276)*($AT$2:$BE$2&lt;AV$2))*$DB276:$DM276))),2))</f>
        <v/>
      </c>
      <c r="AW276">
        <f>IF(AK276&lt;=0,0,ROUND(CS276+MIN(DE276,MAX(0,$DN276-SUMPRODUCT((($BR276:$CC276&gt;BU276)+($BR276:$CC276=BU276)*($AT$2:$BE$2&lt;AW$2))*$DB276:$DM276))),2))</f>
        <v/>
      </c>
      <c r="AX276">
        <f>IF(AL276&lt;=0,0,ROUND(CT276+MIN(DF276,MAX(0,$DN276-SUMPRODUCT((($BR276:$CC276&gt;BV276)+($BR276:$CC276=BV276)*($AT$2:$BE$2&lt;AX$2))*$DB276:$DM276))),2))</f>
        <v/>
      </c>
      <c r="AY276">
        <f>IF(AM276&lt;=0,0,ROUND(CU276+MIN(DG276,MAX(0,$DN276-SUMPRODUCT((($BR276:$CC276&gt;BW276)+($BR276:$CC276=BW276)*($AT$2:$BE$2&lt;AY$2))*$DB276:$DM276))),2))</f>
        <v/>
      </c>
      <c r="AZ276">
        <f>IF(AN276&lt;=0,0,ROUND(CV276+MIN(DH276,MAX(0,$DN276-SUMPRODUCT((($BR276:$CC276&gt;BX276)+($BR276:$CC276=BX276)*($AT$2:$BE$2&lt;AZ$2))*$DB276:$DM276))),2))</f>
        <v/>
      </c>
      <c r="BA276">
        <f>IF(AO276&lt;=0,0,ROUND(CW276+MIN(DI276,MAX(0,$DN276-SUMPRODUCT((($BR276:$CC276&gt;BY276)+($BR276:$CC276=BY276)*($AT$2:$BE$2&lt;BA$2))*$DB276:$DM276))),2))</f>
        <v/>
      </c>
      <c r="BB276">
        <f>IF(AP276&lt;=0,0,ROUND(CX276+MIN(DJ276,MAX(0,$DN276-SUMPRODUCT((($BR276:$CC276&gt;BZ276)+($BR276:$CC276=BZ276)*($AT$2:$BE$2&lt;BB$2))*$DB276:$DM276))),2))</f>
        <v/>
      </c>
      <c r="BC276">
        <f>IF(AQ276&lt;=0,0,ROUND(CY276+MIN(DK276,MAX(0,$DN276-SUMPRODUCT((($BR276:$CC276&gt;CA276)+($BR276:$CC276=CA276)*($AT$2:$BE$2&lt;BC$2))*$DB276:$DM276))),2))</f>
        <v/>
      </c>
      <c r="BD276">
        <f>IF(AR276&lt;=0,0,ROUND(CZ276+MIN(DL276,MAX(0,$DN276-SUMPRODUCT((($BR276:$CC276&gt;CB276)+($BR276:$CC276=CB276)*($AT$2:$BE$2&lt;BD$2))*$DB276:$DM276))),2))</f>
        <v/>
      </c>
      <c r="BE276">
        <f>IF(AS276&lt;=0,0,ROUND(DA276+MIN(DM276,MAX(0,$DN276-SUMPRODUCT((($BR276:$CC276&gt;CC276)+($BR276:$CC276=CC276)*($AT$2:$BE$2&lt;BE$2))*$DB276:$DM276))),2))</f>
        <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c r="BR276">
        <f>ROUND(IF($A276&lt;=Debts!$M$5,Debts!$X$5,Debts!$Y$5)*100000,0)*1000000+ROUND(Debts!$Y$5*100000,0)</f>
        <v/>
      </c>
      <c r="BS276">
        <f>ROUND(IF($A276&lt;=Debts!$M$6,Debts!$X$6,Debts!$Y$6)*100000,0)*1000000+ROUND(Debts!$Y$6*100000,0)</f>
        <v/>
      </c>
      <c r="BT276">
        <f>ROUND(IF($A276&lt;=Debts!$M$7,Debts!$X$7,Debts!$Y$7)*100000,0)*1000000+ROUND(Debts!$Y$7*100000,0)</f>
        <v/>
      </c>
      <c r="BU276">
        <f>ROUND(IF($A276&lt;=Debts!$M$8,Debts!$X$8,Debts!$Y$8)*100000,0)*1000000+ROUND(Debts!$Y$8*100000,0)</f>
        <v/>
      </c>
      <c r="BV276">
        <f>ROUND(IF($A276&lt;=Debts!$M$9,Debts!$X$9,Debts!$Y$9)*100000,0)*1000000+ROUND(Debts!$Y$9*100000,0)</f>
        <v/>
      </c>
      <c r="BW276">
        <f>ROUND(IF($A276&lt;=Debts!$M$10,Debts!$X$10,Debts!$Y$10)*100000,0)*1000000+ROUND(Debts!$Y$10*100000,0)</f>
        <v/>
      </c>
      <c r="BX276">
        <f>ROUND(IF($A276&lt;=Debts!$M$11,Debts!$X$11,Debts!$Y$11)*100000,0)*1000000+ROUND(Debts!$Y$11*100000,0)</f>
        <v/>
      </c>
      <c r="BY276">
        <f>ROUND(IF($A276&lt;=Debts!$M$12,Debts!$X$12,Debts!$Y$12)*100000,0)*1000000+ROUND(Debts!$Y$12*100000,0)</f>
        <v/>
      </c>
      <c r="BZ276">
        <f>ROUND(IF($A276&lt;=Debts!$M$13,Debts!$X$13,Debts!$Y$13)*100000,0)*1000000+ROUND(Debts!$Y$13*100000,0)</f>
        <v/>
      </c>
      <c r="CA276">
        <f>ROUND(IF($A276&lt;=Debts!$M$14,Debts!$X$14,Debts!$Y$14)*100000,0)*1000000+ROUND(Debts!$Y$14*100000,0)</f>
        <v/>
      </c>
      <c r="CB276">
        <f>ROUND(IF($A276&lt;=Debts!$M$15,Debts!$X$15,Debts!$Y$15)*100000,0)*1000000+ROUND(Debts!$Y$15*100000,0)</f>
        <v/>
      </c>
      <c r="CC276">
        <f>ROUND(IF($A276&lt;=Debts!$M$16,Debts!$X$16,Debts!$Y$16)*100000,0)*1000000+ROUND(Debts!$Y$16*100000,0)</f>
        <v/>
      </c>
      <c r="CD276">
        <f>IF(OR(AH276&lt;=0,Debts!$AC$5=0,$A276&gt;Debts!$M$5),0,MIN(AH276,MAX(0,ROUNDUP(IF(Debts!$X$5=0,(BF275+J276)/(Debts!$M$5-$A276+1),BF275*(Debts!$X$5/12)/(1-(1+Debts!$X$5/12)^(-(Debts!$M$5-$A276+1)))),2)-V276)))</f>
        <v/>
      </c>
      <c r="CE276">
        <f>IF(OR(AI276&lt;=0,Debts!$AC$6=0,$A276&gt;Debts!$M$6),0,MIN(AI276,MAX(0,ROUNDUP(IF(Debts!$X$6=0,(BG275+K276)/(Debts!$M$6-$A276+1),BG275*(Debts!$X$6/12)/(1-(1+Debts!$X$6/12)^(-(Debts!$M$6-$A276+1)))),2)-W276)))</f>
        <v/>
      </c>
      <c r="CF276">
        <f>IF(OR(AJ276&lt;=0,Debts!$AC$7=0,$A276&gt;Debts!$M$7),0,MIN(AJ276,MAX(0,ROUNDUP(IF(Debts!$X$7=0,(BH275+L276)/(Debts!$M$7-$A276+1),BH275*(Debts!$X$7/12)/(1-(1+Debts!$X$7/12)^(-(Debts!$M$7-$A276+1)))),2)-X276)))</f>
        <v/>
      </c>
      <c r="CG276">
        <f>IF(OR(AK276&lt;=0,Debts!$AC$8=0,$A276&gt;Debts!$M$8),0,MIN(AK276,MAX(0,ROUNDUP(IF(Debts!$X$8=0,(BI275+M276)/(Debts!$M$8-$A276+1),BI275*(Debts!$X$8/12)/(1-(1+Debts!$X$8/12)^(-(Debts!$M$8-$A276+1)))),2)-Y276)))</f>
        <v/>
      </c>
      <c r="CH276">
        <f>IF(OR(AL276&lt;=0,Debts!$AC$9=0,$A276&gt;Debts!$M$9),0,MIN(AL276,MAX(0,ROUNDUP(IF(Debts!$X$9=0,(BJ275+N276)/(Debts!$M$9-$A276+1),BJ275*(Debts!$X$9/12)/(1-(1+Debts!$X$9/12)^(-(Debts!$M$9-$A276+1)))),2)-Z276)))</f>
        <v/>
      </c>
      <c r="CI276">
        <f>IF(OR(AM276&lt;=0,Debts!$AC$10=0,$A276&gt;Debts!$M$10),0,MIN(AM276,MAX(0,ROUNDUP(IF(Debts!$X$10=0,(BK275+O276)/(Debts!$M$10-$A276+1),BK275*(Debts!$X$10/12)/(1-(1+Debts!$X$10/12)^(-(Debts!$M$10-$A276+1)))),2)-AA276)))</f>
        <v/>
      </c>
      <c r="CJ276">
        <f>IF(OR(AN276&lt;=0,Debts!$AC$11=0,$A276&gt;Debts!$M$11),0,MIN(AN276,MAX(0,ROUNDUP(IF(Debts!$X$11=0,(BL275+P276)/(Debts!$M$11-$A276+1),BL275*(Debts!$X$11/12)/(1-(1+Debts!$X$11/12)^(-(Debts!$M$11-$A276+1)))),2)-AB276)))</f>
        <v/>
      </c>
      <c r="CK276">
        <f>IF(OR(AO276&lt;=0,Debts!$AC$12=0,$A276&gt;Debts!$M$12),0,MIN(AO276,MAX(0,ROUNDUP(IF(Debts!$X$12=0,(BM275+Q276)/(Debts!$M$12-$A276+1),BM275*(Debts!$X$12/12)/(1-(1+Debts!$X$12/12)^(-(Debts!$M$12-$A276+1)))),2)-AC276)))</f>
        <v/>
      </c>
      <c r="CL276">
        <f>IF(OR(AP276&lt;=0,Debts!$AC$13=0,$A276&gt;Debts!$M$13),0,MIN(AP276,MAX(0,ROUNDUP(IF(Debts!$X$13=0,(BN275+R276)/(Debts!$M$13-$A276+1),BN275*(Debts!$X$13/12)/(1-(1+Debts!$X$13/12)^(-(Debts!$M$13-$A276+1)))),2)-AD276)))</f>
        <v/>
      </c>
      <c r="CM276">
        <f>IF(OR(AQ276&lt;=0,Debts!$AC$14=0,$A276&gt;Debts!$M$14),0,MIN(AQ276,MAX(0,ROUNDUP(IF(Debts!$X$14=0,(BO275+S276)/(Debts!$M$14-$A276+1),BO275*(Debts!$X$14/12)/(1-(1+Debts!$X$14/12)^(-(Debts!$M$14-$A276+1)))),2)-AE276)))</f>
        <v/>
      </c>
      <c r="CN276">
        <f>IF(OR(AR276&lt;=0,Debts!$AC$15=0,$A276&gt;Debts!$M$15),0,MIN(AR276,MAX(0,ROUNDUP(IF(Debts!$X$15=0,(BP275+T276)/(Debts!$M$15-$A276+1),BP275*(Debts!$X$15/12)/(1-(1+Debts!$X$15/12)^(-(Debts!$M$15-$A276+1)))),2)-AF276)))</f>
        <v/>
      </c>
      <c r="CO276">
        <f>IF(OR(AS276&lt;=0,Debts!$AC$16=0,$A276&gt;Debts!$M$16),0,MIN(AS276,MAX(0,ROUNDUP(IF(Debts!$X$16=0,(BQ275+U276)/(Debts!$M$16-$A276+1),BQ275*(Debts!$X$16/12)/(1-(1+Debts!$X$16/12)^(-(Debts!$M$16-$A276+1)))),2)-AG276)))</f>
        <v/>
      </c>
      <c r="CP276">
        <f>IF(CD276&lt;=0,0,ROUND(MIN(CD276,MAX(0,$F276-SUMPRODUCT(($AT$3:$BE$3&lt;AT$3)*$CD276:$CO276))),2))</f>
        <v/>
      </c>
      <c r="CQ276">
        <f>IF(CE276&lt;=0,0,ROUND(MIN(CE276,MAX(0,$F276-SUMPRODUCT(($AT$3:$BE$3&lt;AU$3)*$CD276:$CO276))),2))</f>
        <v/>
      </c>
      <c r="CR276">
        <f>IF(CF276&lt;=0,0,ROUND(MIN(CF276,MAX(0,$F276-SUMPRODUCT(($AT$3:$BE$3&lt;AV$3)*$CD276:$CO276))),2))</f>
        <v/>
      </c>
      <c r="CS276">
        <f>IF(CG276&lt;=0,0,ROUND(MIN(CG276,MAX(0,$F276-SUMPRODUCT(($AT$3:$BE$3&lt;AW$3)*$CD276:$CO276))),2))</f>
        <v/>
      </c>
      <c r="CT276">
        <f>IF(CH276&lt;=0,0,ROUND(MIN(CH276,MAX(0,$F276-SUMPRODUCT(($AT$3:$BE$3&lt;AX$3)*$CD276:$CO276))),2))</f>
        <v/>
      </c>
      <c r="CU276">
        <f>IF(CI276&lt;=0,0,ROUND(MIN(CI276,MAX(0,$F276-SUMPRODUCT(($AT$3:$BE$3&lt;AY$3)*$CD276:$CO276))),2))</f>
        <v/>
      </c>
      <c r="CV276">
        <f>IF(CJ276&lt;=0,0,ROUND(MIN(CJ276,MAX(0,$F276-SUMPRODUCT(($AT$3:$BE$3&lt;AZ$3)*$CD276:$CO276))),2))</f>
        <v/>
      </c>
      <c r="CW276">
        <f>IF(CK276&lt;=0,0,ROUND(MIN(CK276,MAX(0,$F276-SUMPRODUCT(($AT$3:$BE$3&lt;BA$3)*$CD276:$CO276))),2))</f>
        <v/>
      </c>
      <c r="CX276">
        <f>IF(CL276&lt;=0,0,ROUND(MIN(CL276,MAX(0,$F276-SUMPRODUCT(($AT$3:$BE$3&lt;BB$3)*$CD276:$CO276))),2))</f>
        <v/>
      </c>
      <c r="CY276">
        <f>IF(CM276&lt;=0,0,ROUND(MIN(CM276,MAX(0,$F276-SUMPRODUCT(($AT$3:$BE$3&lt;BC$3)*$CD276:$CO276))),2))</f>
        <v/>
      </c>
      <c r="CZ276">
        <f>IF(CN276&lt;=0,0,ROUND(MIN(CN276,MAX(0,$F276-SUMPRODUCT(($AT$3:$BE$3&lt;BD$3)*$CD276:$CO276))),2))</f>
        <v/>
      </c>
      <c r="DA276">
        <f>IF(CO276&lt;=0,0,ROUND(MIN(CO276,MAX(0,$F276-SUMPRODUCT(($AT$3:$BE$3&lt;BE$3)*$CD276:$CO276))),2))</f>
        <v/>
      </c>
      <c r="DB276">
        <f>ROUND(AH276-CP276,2)</f>
        <v/>
      </c>
      <c r="DC276">
        <f>ROUND(AI276-CQ276,2)</f>
        <v/>
      </c>
      <c r="DD276">
        <f>ROUND(AJ276-CR276,2)</f>
        <v/>
      </c>
      <c r="DE276">
        <f>ROUND(AK276-CS276,2)</f>
        <v/>
      </c>
      <c r="DF276">
        <f>ROUND(AL276-CT276,2)</f>
        <v/>
      </c>
      <c r="DG276">
        <f>ROUND(AM276-CU276,2)</f>
        <v/>
      </c>
      <c r="DH276">
        <f>ROUND(AN276-CV276,2)</f>
        <v/>
      </c>
      <c r="DI276">
        <f>ROUND(AO276-CW276,2)</f>
        <v/>
      </c>
      <c r="DJ276">
        <f>ROUND(AP276-CX276,2)</f>
        <v/>
      </c>
      <c r="DK276">
        <f>ROUND(AQ276-CY276,2)</f>
        <v/>
      </c>
      <c r="DL276">
        <f>ROUND(AR276-CZ276,2)</f>
        <v/>
      </c>
      <c r="DM276">
        <f>ROUND(AS276-DA276,2)</f>
        <v/>
      </c>
      <c r="DN276">
        <f>MAX(0,ROUND($F276-SUM(CP276:DA276),2))</f>
        <v/>
      </c>
    </row>
    <row r="277">
      <c r="A277" t="n">
        <v>272</v>
      </c>
      <c r="B277" s="29">
        <f>Months!B277</f>
        <v/>
      </c>
      <c r="C277">
        <f>Months!C277</f>
        <v/>
      </c>
      <c r="D277">
        <f>Months!D277</f>
        <v/>
      </c>
      <c r="E277">
        <f>SUM(V277:AG277)</f>
        <v/>
      </c>
      <c r="F277">
        <f>MAX(0,ROUND(C277+D277-E277,2))</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f>IF(AH277&lt;=0,0,ROUND(CP277+MIN(DB277,MAX(0,$DN277-SUMPRODUCT((($BR277:$CC277&gt;BR277)+($BR277:$CC277=BR277)*($AT$2:$BE$2&lt;AT$2))*$DB277:$DM277))),2))</f>
        <v/>
      </c>
      <c r="AU277">
        <f>IF(AI277&lt;=0,0,ROUND(CQ277+MIN(DC277,MAX(0,$DN277-SUMPRODUCT((($BR277:$CC277&gt;BS277)+($BR277:$CC277=BS277)*($AT$2:$BE$2&lt;AU$2))*$DB277:$DM277))),2))</f>
        <v/>
      </c>
      <c r="AV277">
        <f>IF(AJ277&lt;=0,0,ROUND(CR277+MIN(DD277,MAX(0,$DN277-SUMPRODUCT((($BR277:$CC277&gt;BT277)+($BR277:$CC277=BT277)*($AT$2:$BE$2&lt;AV$2))*$DB277:$DM277))),2))</f>
        <v/>
      </c>
      <c r="AW277">
        <f>IF(AK277&lt;=0,0,ROUND(CS277+MIN(DE277,MAX(0,$DN277-SUMPRODUCT((($BR277:$CC277&gt;BU277)+($BR277:$CC277=BU277)*($AT$2:$BE$2&lt;AW$2))*$DB277:$DM277))),2))</f>
        <v/>
      </c>
      <c r="AX277">
        <f>IF(AL277&lt;=0,0,ROUND(CT277+MIN(DF277,MAX(0,$DN277-SUMPRODUCT((($BR277:$CC277&gt;BV277)+($BR277:$CC277=BV277)*($AT$2:$BE$2&lt;AX$2))*$DB277:$DM277))),2))</f>
        <v/>
      </c>
      <c r="AY277">
        <f>IF(AM277&lt;=0,0,ROUND(CU277+MIN(DG277,MAX(0,$DN277-SUMPRODUCT((($BR277:$CC277&gt;BW277)+($BR277:$CC277=BW277)*($AT$2:$BE$2&lt;AY$2))*$DB277:$DM277))),2))</f>
        <v/>
      </c>
      <c r="AZ277">
        <f>IF(AN277&lt;=0,0,ROUND(CV277+MIN(DH277,MAX(0,$DN277-SUMPRODUCT((($BR277:$CC277&gt;BX277)+($BR277:$CC277=BX277)*($AT$2:$BE$2&lt;AZ$2))*$DB277:$DM277))),2))</f>
        <v/>
      </c>
      <c r="BA277">
        <f>IF(AO277&lt;=0,0,ROUND(CW277+MIN(DI277,MAX(0,$DN277-SUMPRODUCT((($BR277:$CC277&gt;BY277)+($BR277:$CC277=BY277)*($AT$2:$BE$2&lt;BA$2))*$DB277:$DM277))),2))</f>
        <v/>
      </c>
      <c r="BB277">
        <f>IF(AP277&lt;=0,0,ROUND(CX277+MIN(DJ277,MAX(0,$DN277-SUMPRODUCT((($BR277:$CC277&gt;BZ277)+($BR277:$CC277=BZ277)*($AT$2:$BE$2&lt;BB$2))*$DB277:$DM277))),2))</f>
        <v/>
      </c>
      <c r="BC277">
        <f>IF(AQ277&lt;=0,0,ROUND(CY277+MIN(DK277,MAX(0,$DN277-SUMPRODUCT((($BR277:$CC277&gt;CA277)+($BR277:$CC277=CA277)*($AT$2:$BE$2&lt;BC$2))*$DB277:$DM277))),2))</f>
        <v/>
      </c>
      <c r="BD277">
        <f>IF(AR277&lt;=0,0,ROUND(CZ277+MIN(DL277,MAX(0,$DN277-SUMPRODUCT((($BR277:$CC277&gt;CB277)+($BR277:$CC277=CB277)*($AT$2:$BE$2&lt;BD$2))*$DB277:$DM277))),2))</f>
        <v/>
      </c>
      <c r="BE277">
        <f>IF(AS277&lt;=0,0,ROUND(DA277+MIN(DM277,MAX(0,$DN277-SUMPRODUCT((($BR277:$CC277&gt;CC277)+($BR277:$CC277=CC277)*($AT$2:$BE$2&lt;BE$2))*$DB277:$DM277))),2))</f>
        <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c r="BR277">
        <f>ROUND(IF($A277&lt;=Debts!$M$5,Debts!$X$5,Debts!$Y$5)*100000,0)*1000000+ROUND(Debts!$Y$5*100000,0)</f>
        <v/>
      </c>
      <c r="BS277">
        <f>ROUND(IF($A277&lt;=Debts!$M$6,Debts!$X$6,Debts!$Y$6)*100000,0)*1000000+ROUND(Debts!$Y$6*100000,0)</f>
        <v/>
      </c>
      <c r="BT277">
        <f>ROUND(IF($A277&lt;=Debts!$M$7,Debts!$X$7,Debts!$Y$7)*100000,0)*1000000+ROUND(Debts!$Y$7*100000,0)</f>
        <v/>
      </c>
      <c r="BU277">
        <f>ROUND(IF($A277&lt;=Debts!$M$8,Debts!$X$8,Debts!$Y$8)*100000,0)*1000000+ROUND(Debts!$Y$8*100000,0)</f>
        <v/>
      </c>
      <c r="BV277">
        <f>ROUND(IF($A277&lt;=Debts!$M$9,Debts!$X$9,Debts!$Y$9)*100000,0)*1000000+ROUND(Debts!$Y$9*100000,0)</f>
        <v/>
      </c>
      <c r="BW277">
        <f>ROUND(IF($A277&lt;=Debts!$M$10,Debts!$X$10,Debts!$Y$10)*100000,0)*1000000+ROUND(Debts!$Y$10*100000,0)</f>
        <v/>
      </c>
      <c r="BX277">
        <f>ROUND(IF($A277&lt;=Debts!$M$11,Debts!$X$11,Debts!$Y$11)*100000,0)*1000000+ROUND(Debts!$Y$11*100000,0)</f>
        <v/>
      </c>
      <c r="BY277">
        <f>ROUND(IF($A277&lt;=Debts!$M$12,Debts!$X$12,Debts!$Y$12)*100000,0)*1000000+ROUND(Debts!$Y$12*100000,0)</f>
        <v/>
      </c>
      <c r="BZ277">
        <f>ROUND(IF($A277&lt;=Debts!$M$13,Debts!$X$13,Debts!$Y$13)*100000,0)*1000000+ROUND(Debts!$Y$13*100000,0)</f>
        <v/>
      </c>
      <c r="CA277">
        <f>ROUND(IF($A277&lt;=Debts!$M$14,Debts!$X$14,Debts!$Y$14)*100000,0)*1000000+ROUND(Debts!$Y$14*100000,0)</f>
        <v/>
      </c>
      <c r="CB277">
        <f>ROUND(IF($A277&lt;=Debts!$M$15,Debts!$X$15,Debts!$Y$15)*100000,0)*1000000+ROUND(Debts!$Y$15*100000,0)</f>
        <v/>
      </c>
      <c r="CC277">
        <f>ROUND(IF($A277&lt;=Debts!$M$16,Debts!$X$16,Debts!$Y$16)*100000,0)*1000000+ROUND(Debts!$Y$16*100000,0)</f>
        <v/>
      </c>
      <c r="CD277">
        <f>IF(OR(AH277&lt;=0,Debts!$AC$5=0,$A277&gt;Debts!$M$5),0,MIN(AH277,MAX(0,ROUNDUP(IF(Debts!$X$5=0,(BF276+J277)/(Debts!$M$5-$A277+1),BF276*(Debts!$X$5/12)/(1-(1+Debts!$X$5/12)^(-(Debts!$M$5-$A277+1)))),2)-V277)))</f>
        <v/>
      </c>
      <c r="CE277">
        <f>IF(OR(AI277&lt;=0,Debts!$AC$6=0,$A277&gt;Debts!$M$6),0,MIN(AI277,MAX(0,ROUNDUP(IF(Debts!$X$6=0,(BG276+K277)/(Debts!$M$6-$A277+1),BG276*(Debts!$X$6/12)/(1-(1+Debts!$X$6/12)^(-(Debts!$M$6-$A277+1)))),2)-W277)))</f>
        <v/>
      </c>
      <c r="CF277">
        <f>IF(OR(AJ277&lt;=0,Debts!$AC$7=0,$A277&gt;Debts!$M$7),0,MIN(AJ277,MAX(0,ROUNDUP(IF(Debts!$X$7=0,(BH276+L277)/(Debts!$M$7-$A277+1),BH276*(Debts!$X$7/12)/(1-(1+Debts!$X$7/12)^(-(Debts!$M$7-$A277+1)))),2)-X277)))</f>
        <v/>
      </c>
      <c r="CG277">
        <f>IF(OR(AK277&lt;=0,Debts!$AC$8=0,$A277&gt;Debts!$M$8),0,MIN(AK277,MAX(0,ROUNDUP(IF(Debts!$X$8=0,(BI276+M277)/(Debts!$M$8-$A277+1),BI276*(Debts!$X$8/12)/(1-(1+Debts!$X$8/12)^(-(Debts!$M$8-$A277+1)))),2)-Y277)))</f>
        <v/>
      </c>
      <c r="CH277">
        <f>IF(OR(AL277&lt;=0,Debts!$AC$9=0,$A277&gt;Debts!$M$9),0,MIN(AL277,MAX(0,ROUNDUP(IF(Debts!$X$9=0,(BJ276+N277)/(Debts!$M$9-$A277+1),BJ276*(Debts!$X$9/12)/(1-(1+Debts!$X$9/12)^(-(Debts!$M$9-$A277+1)))),2)-Z277)))</f>
        <v/>
      </c>
      <c r="CI277">
        <f>IF(OR(AM277&lt;=0,Debts!$AC$10=0,$A277&gt;Debts!$M$10),0,MIN(AM277,MAX(0,ROUNDUP(IF(Debts!$X$10=0,(BK276+O277)/(Debts!$M$10-$A277+1),BK276*(Debts!$X$10/12)/(1-(1+Debts!$X$10/12)^(-(Debts!$M$10-$A277+1)))),2)-AA277)))</f>
        <v/>
      </c>
      <c r="CJ277">
        <f>IF(OR(AN277&lt;=0,Debts!$AC$11=0,$A277&gt;Debts!$M$11),0,MIN(AN277,MAX(0,ROUNDUP(IF(Debts!$X$11=0,(BL276+P277)/(Debts!$M$11-$A277+1),BL276*(Debts!$X$11/12)/(1-(1+Debts!$X$11/12)^(-(Debts!$M$11-$A277+1)))),2)-AB277)))</f>
        <v/>
      </c>
      <c r="CK277">
        <f>IF(OR(AO277&lt;=0,Debts!$AC$12=0,$A277&gt;Debts!$M$12),0,MIN(AO277,MAX(0,ROUNDUP(IF(Debts!$X$12=0,(BM276+Q277)/(Debts!$M$12-$A277+1),BM276*(Debts!$X$12/12)/(1-(1+Debts!$X$12/12)^(-(Debts!$M$12-$A277+1)))),2)-AC277)))</f>
        <v/>
      </c>
      <c r="CL277">
        <f>IF(OR(AP277&lt;=0,Debts!$AC$13=0,$A277&gt;Debts!$M$13),0,MIN(AP277,MAX(0,ROUNDUP(IF(Debts!$X$13=0,(BN276+R277)/(Debts!$M$13-$A277+1),BN276*(Debts!$X$13/12)/(1-(1+Debts!$X$13/12)^(-(Debts!$M$13-$A277+1)))),2)-AD277)))</f>
        <v/>
      </c>
      <c r="CM277">
        <f>IF(OR(AQ277&lt;=0,Debts!$AC$14=0,$A277&gt;Debts!$M$14),0,MIN(AQ277,MAX(0,ROUNDUP(IF(Debts!$X$14=0,(BO276+S277)/(Debts!$M$14-$A277+1),BO276*(Debts!$X$14/12)/(1-(1+Debts!$X$14/12)^(-(Debts!$M$14-$A277+1)))),2)-AE277)))</f>
        <v/>
      </c>
      <c r="CN277">
        <f>IF(OR(AR277&lt;=0,Debts!$AC$15=0,$A277&gt;Debts!$M$15),0,MIN(AR277,MAX(0,ROUNDUP(IF(Debts!$X$15=0,(BP276+T277)/(Debts!$M$15-$A277+1),BP276*(Debts!$X$15/12)/(1-(1+Debts!$X$15/12)^(-(Debts!$M$15-$A277+1)))),2)-AF277)))</f>
        <v/>
      </c>
      <c r="CO277">
        <f>IF(OR(AS277&lt;=0,Debts!$AC$16=0,$A277&gt;Debts!$M$16),0,MIN(AS277,MAX(0,ROUNDUP(IF(Debts!$X$16=0,(BQ276+U277)/(Debts!$M$16-$A277+1),BQ276*(Debts!$X$16/12)/(1-(1+Debts!$X$16/12)^(-(Debts!$M$16-$A277+1)))),2)-AG277)))</f>
        <v/>
      </c>
      <c r="CP277">
        <f>IF(CD277&lt;=0,0,ROUND(MIN(CD277,MAX(0,$F277-SUMPRODUCT(($AT$3:$BE$3&lt;AT$3)*$CD277:$CO277))),2))</f>
        <v/>
      </c>
      <c r="CQ277">
        <f>IF(CE277&lt;=0,0,ROUND(MIN(CE277,MAX(0,$F277-SUMPRODUCT(($AT$3:$BE$3&lt;AU$3)*$CD277:$CO277))),2))</f>
        <v/>
      </c>
      <c r="CR277">
        <f>IF(CF277&lt;=0,0,ROUND(MIN(CF277,MAX(0,$F277-SUMPRODUCT(($AT$3:$BE$3&lt;AV$3)*$CD277:$CO277))),2))</f>
        <v/>
      </c>
      <c r="CS277">
        <f>IF(CG277&lt;=0,0,ROUND(MIN(CG277,MAX(0,$F277-SUMPRODUCT(($AT$3:$BE$3&lt;AW$3)*$CD277:$CO277))),2))</f>
        <v/>
      </c>
      <c r="CT277">
        <f>IF(CH277&lt;=0,0,ROUND(MIN(CH277,MAX(0,$F277-SUMPRODUCT(($AT$3:$BE$3&lt;AX$3)*$CD277:$CO277))),2))</f>
        <v/>
      </c>
      <c r="CU277">
        <f>IF(CI277&lt;=0,0,ROUND(MIN(CI277,MAX(0,$F277-SUMPRODUCT(($AT$3:$BE$3&lt;AY$3)*$CD277:$CO277))),2))</f>
        <v/>
      </c>
      <c r="CV277">
        <f>IF(CJ277&lt;=0,0,ROUND(MIN(CJ277,MAX(0,$F277-SUMPRODUCT(($AT$3:$BE$3&lt;AZ$3)*$CD277:$CO277))),2))</f>
        <v/>
      </c>
      <c r="CW277">
        <f>IF(CK277&lt;=0,0,ROUND(MIN(CK277,MAX(0,$F277-SUMPRODUCT(($AT$3:$BE$3&lt;BA$3)*$CD277:$CO277))),2))</f>
        <v/>
      </c>
      <c r="CX277">
        <f>IF(CL277&lt;=0,0,ROUND(MIN(CL277,MAX(0,$F277-SUMPRODUCT(($AT$3:$BE$3&lt;BB$3)*$CD277:$CO277))),2))</f>
        <v/>
      </c>
      <c r="CY277">
        <f>IF(CM277&lt;=0,0,ROUND(MIN(CM277,MAX(0,$F277-SUMPRODUCT(($AT$3:$BE$3&lt;BC$3)*$CD277:$CO277))),2))</f>
        <v/>
      </c>
      <c r="CZ277">
        <f>IF(CN277&lt;=0,0,ROUND(MIN(CN277,MAX(0,$F277-SUMPRODUCT(($AT$3:$BE$3&lt;BD$3)*$CD277:$CO277))),2))</f>
        <v/>
      </c>
      <c r="DA277">
        <f>IF(CO277&lt;=0,0,ROUND(MIN(CO277,MAX(0,$F277-SUMPRODUCT(($AT$3:$BE$3&lt;BE$3)*$CD277:$CO277))),2))</f>
        <v/>
      </c>
      <c r="DB277">
        <f>ROUND(AH277-CP277,2)</f>
        <v/>
      </c>
      <c r="DC277">
        <f>ROUND(AI277-CQ277,2)</f>
        <v/>
      </c>
      <c r="DD277">
        <f>ROUND(AJ277-CR277,2)</f>
        <v/>
      </c>
      <c r="DE277">
        <f>ROUND(AK277-CS277,2)</f>
        <v/>
      </c>
      <c r="DF277">
        <f>ROUND(AL277-CT277,2)</f>
        <v/>
      </c>
      <c r="DG277">
        <f>ROUND(AM277-CU277,2)</f>
        <v/>
      </c>
      <c r="DH277">
        <f>ROUND(AN277-CV277,2)</f>
        <v/>
      </c>
      <c r="DI277">
        <f>ROUND(AO277-CW277,2)</f>
        <v/>
      </c>
      <c r="DJ277">
        <f>ROUND(AP277-CX277,2)</f>
        <v/>
      </c>
      <c r="DK277">
        <f>ROUND(AQ277-CY277,2)</f>
        <v/>
      </c>
      <c r="DL277">
        <f>ROUND(AR277-CZ277,2)</f>
        <v/>
      </c>
      <c r="DM277">
        <f>ROUND(AS277-DA277,2)</f>
        <v/>
      </c>
      <c r="DN277">
        <f>MAX(0,ROUND($F277-SUM(CP277:DA277),2))</f>
        <v/>
      </c>
    </row>
    <row r="278">
      <c r="A278" t="n">
        <v>273</v>
      </c>
      <c r="B278" s="29">
        <f>Months!B278</f>
        <v/>
      </c>
      <c r="C278">
        <f>Months!C278</f>
        <v/>
      </c>
      <c r="D278">
        <f>Months!D278</f>
        <v/>
      </c>
      <c r="E278">
        <f>SUM(V278:AG278)</f>
        <v/>
      </c>
      <c r="F278">
        <f>MAX(0,ROUND(C278+D278-E278,2))</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f>IF(AH278&lt;=0,0,ROUND(CP278+MIN(DB278,MAX(0,$DN278-SUMPRODUCT((($BR278:$CC278&gt;BR278)+($BR278:$CC278=BR278)*($AT$2:$BE$2&lt;AT$2))*$DB278:$DM278))),2))</f>
        <v/>
      </c>
      <c r="AU278">
        <f>IF(AI278&lt;=0,0,ROUND(CQ278+MIN(DC278,MAX(0,$DN278-SUMPRODUCT((($BR278:$CC278&gt;BS278)+($BR278:$CC278=BS278)*($AT$2:$BE$2&lt;AU$2))*$DB278:$DM278))),2))</f>
        <v/>
      </c>
      <c r="AV278">
        <f>IF(AJ278&lt;=0,0,ROUND(CR278+MIN(DD278,MAX(0,$DN278-SUMPRODUCT((($BR278:$CC278&gt;BT278)+($BR278:$CC278=BT278)*($AT$2:$BE$2&lt;AV$2))*$DB278:$DM278))),2))</f>
        <v/>
      </c>
      <c r="AW278">
        <f>IF(AK278&lt;=0,0,ROUND(CS278+MIN(DE278,MAX(0,$DN278-SUMPRODUCT((($BR278:$CC278&gt;BU278)+($BR278:$CC278=BU278)*($AT$2:$BE$2&lt;AW$2))*$DB278:$DM278))),2))</f>
        <v/>
      </c>
      <c r="AX278">
        <f>IF(AL278&lt;=0,0,ROUND(CT278+MIN(DF278,MAX(0,$DN278-SUMPRODUCT((($BR278:$CC278&gt;BV278)+($BR278:$CC278=BV278)*($AT$2:$BE$2&lt;AX$2))*$DB278:$DM278))),2))</f>
        <v/>
      </c>
      <c r="AY278">
        <f>IF(AM278&lt;=0,0,ROUND(CU278+MIN(DG278,MAX(0,$DN278-SUMPRODUCT((($BR278:$CC278&gt;BW278)+($BR278:$CC278=BW278)*($AT$2:$BE$2&lt;AY$2))*$DB278:$DM278))),2))</f>
        <v/>
      </c>
      <c r="AZ278">
        <f>IF(AN278&lt;=0,0,ROUND(CV278+MIN(DH278,MAX(0,$DN278-SUMPRODUCT((($BR278:$CC278&gt;BX278)+($BR278:$CC278=BX278)*($AT$2:$BE$2&lt;AZ$2))*$DB278:$DM278))),2))</f>
        <v/>
      </c>
      <c r="BA278">
        <f>IF(AO278&lt;=0,0,ROUND(CW278+MIN(DI278,MAX(0,$DN278-SUMPRODUCT((($BR278:$CC278&gt;BY278)+($BR278:$CC278=BY278)*($AT$2:$BE$2&lt;BA$2))*$DB278:$DM278))),2))</f>
        <v/>
      </c>
      <c r="BB278">
        <f>IF(AP278&lt;=0,0,ROUND(CX278+MIN(DJ278,MAX(0,$DN278-SUMPRODUCT((($BR278:$CC278&gt;BZ278)+($BR278:$CC278=BZ278)*($AT$2:$BE$2&lt;BB$2))*$DB278:$DM278))),2))</f>
        <v/>
      </c>
      <c r="BC278">
        <f>IF(AQ278&lt;=0,0,ROUND(CY278+MIN(DK278,MAX(0,$DN278-SUMPRODUCT((($BR278:$CC278&gt;CA278)+($BR278:$CC278=CA278)*($AT$2:$BE$2&lt;BC$2))*$DB278:$DM278))),2))</f>
        <v/>
      </c>
      <c r="BD278">
        <f>IF(AR278&lt;=0,0,ROUND(CZ278+MIN(DL278,MAX(0,$DN278-SUMPRODUCT((($BR278:$CC278&gt;CB278)+($BR278:$CC278=CB278)*($AT$2:$BE$2&lt;BD$2))*$DB278:$DM278))),2))</f>
        <v/>
      </c>
      <c r="BE278">
        <f>IF(AS278&lt;=0,0,ROUND(DA278+MIN(DM278,MAX(0,$DN278-SUMPRODUCT((($BR278:$CC278&gt;CC278)+($BR278:$CC278=CC278)*($AT$2:$BE$2&lt;BE$2))*$DB278:$DM278))),2))</f>
        <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c r="BR278">
        <f>ROUND(IF($A278&lt;=Debts!$M$5,Debts!$X$5,Debts!$Y$5)*100000,0)*1000000+ROUND(Debts!$Y$5*100000,0)</f>
        <v/>
      </c>
      <c r="BS278">
        <f>ROUND(IF($A278&lt;=Debts!$M$6,Debts!$X$6,Debts!$Y$6)*100000,0)*1000000+ROUND(Debts!$Y$6*100000,0)</f>
        <v/>
      </c>
      <c r="BT278">
        <f>ROUND(IF($A278&lt;=Debts!$M$7,Debts!$X$7,Debts!$Y$7)*100000,0)*1000000+ROUND(Debts!$Y$7*100000,0)</f>
        <v/>
      </c>
      <c r="BU278">
        <f>ROUND(IF($A278&lt;=Debts!$M$8,Debts!$X$8,Debts!$Y$8)*100000,0)*1000000+ROUND(Debts!$Y$8*100000,0)</f>
        <v/>
      </c>
      <c r="BV278">
        <f>ROUND(IF($A278&lt;=Debts!$M$9,Debts!$X$9,Debts!$Y$9)*100000,0)*1000000+ROUND(Debts!$Y$9*100000,0)</f>
        <v/>
      </c>
      <c r="BW278">
        <f>ROUND(IF($A278&lt;=Debts!$M$10,Debts!$X$10,Debts!$Y$10)*100000,0)*1000000+ROUND(Debts!$Y$10*100000,0)</f>
        <v/>
      </c>
      <c r="BX278">
        <f>ROUND(IF($A278&lt;=Debts!$M$11,Debts!$X$11,Debts!$Y$11)*100000,0)*1000000+ROUND(Debts!$Y$11*100000,0)</f>
        <v/>
      </c>
      <c r="BY278">
        <f>ROUND(IF($A278&lt;=Debts!$M$12,Debts!$X$12,Debts!$Y$12)*100000,0)*1000000+ROUND(Debts!$Y$12*100000,0)</f>
        <v/>
      </c>
      <c r="BZ278">
        <f>ROUND(IF($A278&lt;=Debts!$M$13,Debts!$X$13,Debts!$Y$13)*100000,0)*1000000+ROUND(Debts!$Y$13*100000,0)</f>
        <v/>
      </c>
      <c r="CA278">
        <f>ROUND(IF($A278&lt;=Debts!$M$14,Debts!$X$14,Debts!$Y$14)*100000,0)*1000000+ROUND(Debts!$Y$14*100000,0)</f>
        <v/>
      </c>
      <c r="CB278">
        <f>ROUND(IF($A278&lt;=Debts!$M$15,Debts!$X$15,Debts!$Y$15)*100000,0)*1000000+ROUND(Debts!$Y$15*100000,0)</f>
        <v/>
      </c>
      <c r="CC278">
        <f>ROUND(IF($A278&lt;=Debts!$M$16,Debts!$X$16,Debts!$Y$16)*100000,0)*1000000+ROUND(Debts!$Y$16*100000,0)</f>
        <v/>
      </c>
      <c r="CD278">
        <f>IF(OR(AH278&lt;=0,Debts!$AC$5=0,$A278&gt;Debts!$M$5),0,MIN(AH278,MAX(0,ROUNDUP(IF(Debts!$X$5=0,(BF277+J278)/(Debts!$M$5-$A278+1),BF277*(Debts!$X$5/12)/(1-(1+Debts!$X$5/12)^(-(Debts!$M$5-$A278+1)))),2)-V278)))</f>
        <v/>
      </c>
      <c r="CE278">
        <f>IF(OR(AI278&lt;=0,Debts!$AC$6=0,$A278&gt;Debts!$M$6),0,MIN(AI278,MAX(0,ROUNDUP(IF(Debts!$X$6=0,(BG277+K278)/(Debts!$M$6-$A278+1),BG277*(Debts!$X$6/12)/(1-(1+Debts!$X$6/12)^(-(Debts!$M$6-$A278+1)))),2)-W278)))</f>
        <v/>
      </c>
      <c r="CF278">
        <f>IF(OR(AJ278&lt;=0,Debts!$AC$7=0,$A278&gt;Debts!$M$7),0,MIN(AJ278,MAX(0,ROUNDUP(IF(Debts!$X$7=0,(BH277+L278)/(Debts!$M$7-$A278+1),BH277*(Debts!$X$7/12)/(1-(1+Debts!$X$7/12)^(-(Debts!$M$7-$A278+1)))),2)-X278)))</f>
        <v/>
      </c>
      <c r="CG278">
        <f>IF(OR(AK278&lt;=0,Debts!$AC$8=0,$A278&gt;Debts!$M$8),0,MIN(AK278,MAX(0,ROUNDUP(IF(Debts!$X$8=0,(BI277+M278)/(Debts!$M$8-$A278+1),BI277*(Debts!$X$8/12)/(1-(1+Debts!$X$8/12)^(-(Debts!$M$8-$A278+1)))),2)-Y278)))</f>
        <v/>
      </c>
      <c r="CH278">
        <f>IF(OR(AL278&lt;=0,Debts!$AC$9=0,$A278&gt;Debts!$M$9),0,MIN(AL278,MAX(0,ROUNDUP(IF(Debts!$X$9=0,(BJ277+N278)/(Debts!$M$9-$A278+1),BJ277*(Debts!$X$9/12)/(1-(1+Debts!$X$9/12)^(-(Debts!$M$9-$A278+1)))),2)-Z278)))</f>
        <v/>
      </c>
      <c r="CI278">
        <f>IF(OR(AM278&lt;=0,Debts!$AC$10=0,$A278&gt;Debts!$M$10),0,MIN(AM278,MAX(0,ROUNDUP(IF(Debts!$X$10=0,(BK277+O278)/(Debts!$M$10-$A278+1),BK277*(Debts!$X$10/12)/(1-(1+Debts!$X$10/12)^(-(Debts!$M$10-$A278+1)))),2)-AA278)))</f>
        <v/>
      </c>
      <c r="CJ278">
        <f>IF(OR(AN278&lt;=0,Debts!$AC$11=0,$A278&gt;Debts!$M$11),0,MIN(AN278,MAX(0,ROUNDUP(IF(Debts!$X$11=0,(BL277+P278)/(Debts!$M$11-$A278+1),BL277*(Debts!$X$11/12)/(1-(1+Debts!$X$11/12)^(-(Debts!$M$11-$A278+1)))),2)-AB278)))</f>
        <v/>
      </c>
      <c r="CK278">
        <f>IF(OR(AO278&lt;=0,Debts!$AC$12=0,$A278&gt;Debts!$M$12),0,MIN(AO278,MAX(0,ROUNDUP(IF(Debts!$X$12=0,(BM277+Q278)/(Debts!$M$12-$A278+1),BM277*(Debts!$X$12/12)/(1-(1+Debts!$X$12/12)^(-(Debts!$M$12-$A278+1)))),2)-AC278)))</f>
        <v/>
      </c>
      <c r="CL278">
        <f>IF(OR(AP278&lt;=0,Debts!$AC$13=0,$A278&gt;Debts!$M$13),0,MIN(AP278,MAX(0,ROUNDUP(IF(Debts!$X$13=0,(BN277+R278)/(Debts!$M$13-$A278+1),BN277*(Debts!$X$13/12)/(1-(1+Debts!$X$13/12)^(-(Debts!$M$13-$A278+1)))),2)-AD278)))</f>
        <v/>
      </c>
      <c r="CM278">
        <f>IF(OR(AQ278&lt;=0,Debts!$AC$14=0,$A278&gt;Debts!$M$14),0,MIN(AQ278,MAX(0,ROUNDUP(IF(Debts!$X$14=0,(BO277+S278)/(Debts!$M$14-$A278+1),BO277*(Debts!$X$14/12)/(1-(1+Debts!$X$14/12)^(-(Debts!$M$14-$A278+1)))),2)-AE278)))</f>
        <v/>
      </c>
      <c r="CN278">
        <f>IF(OR(AR278&lt;=0,Debts!$AC$15=0,$A278&gt;Debts!$M$15),0,MIN(AR278,MAX(0,ROUNDUP(IF(Debts!$X$15=0,(BP277+T278)/(Debts!$M$15-$A278+1),BP277*(Debts!$X$15/12)/(1-(1+Debts!$X$15/12)^(-(Debts!$M$15-$A278+1)))),2)-AF278)))</f>
        <v/>
      </c>
      <c r="CO278">
        <f>IF(OR(AS278&lt;=0,Debts!$AC$16=0,$A278&gt;Debts!$M$16),0,MIN(AS278,MAX(0,ROUNDUP(IF(Debts!$X$16=0,(BQ277+U278)/(Debts!$M$16-$A278+1),BQ277*(Debts!$X$16/12)/(1-(1+Debts!$X$16/12)^(-(Debts!$M$16-$A278+1)))),2)-AG278)))</f>
        <v/>
      </c>
      <c r="CP278">
        <f>IF(CD278&lt;=0,0,ROUND(MIN(CD278,MAX(0,$F278-SUMPRODUCT(($AT$3:$BE$3&lt;AT$3)*$CD278:$CO278))),2))</f>
        <v/>
      </c>
      <c r="CQ278">
        <f>IF(CE278&lt;=0,0,ROUND(MIN(CE278,MAX(0,$F278-SUMPRODUCT(($AT$3:$BE$3&lt;AU$3)*$CD278:$CO278))),2))</f>
        <v/>
      </c>
      <c r="CR278">
        <f>IF(CF278&lt;=0,0,ROUND(MIN(CF278,MAX(0,$F278-SUMPRODUCT(($AT$3:$BE$3&lt;AV$3)*$CD278:$CO278))),2))</f>
        <v/>
      </c>
      <c r="CS278">
        <f>IF(CG278&lt;=0,0,ROUND(MIN(CG278,MAX(0,$F278-SUMPRODUCT(($AT$3:$BE$3&lt;AW$3)*$CD278:$CO278))),2))</f>
        <v/>
      </c>
      <c r="CT278">
        <f>IF(CH278&lt;=0,0,ROUND(MIN(CH278,MAX(0,$F278-SUMPRODUCT(($AT$3:$BE$3&lt;AX$3)*$CD278:$CO278))),2))</f>
        <v/>
      </c>
      <c r="CU278">
        <f>IF(CI278&lt;=0,0,ROUND(MIN(CI278,MAX(0,$F278-SUMPRODUCT(($AT$3:$BE$3&lt;AY$3)*$CD278:$CO278))),2))</f>
        <v/>
      </c>
      <c r="CV278">
        <f>IF(CJ278&lt;=0,0,ROUND(MIN(CJ278,MAX(0,$F278-SUMPRODUCT(($AT$3:$BE$3&lt;AZ$3)*$CD278:$CO278))),2))</f>
        <v/>
      </c>
      <c r="CW278">
        <f>IF(CK278&lt;=0,0,ROUND(MIN(CK278,MAX(0,$F278-SUMPRODUCT(($AT$3:$BE$3&lt;BA$3)*$CD278:$CO278))),2))</f>
        <v/>
      </c>
      <c r="CX278">
        <f>IF(CL278&lt;=0,0,ROUND(MIN(CL278,MAX(0,$F278-SUMPRODUCT(($AT$3:$BE$3&lt;BB$3)*$CD278:$CO278))),2))</f>
        <v/>
      </c>
      <c r="CY278">
        <f>IF(CM278&lt;=0,0,ROUND(MIN(CM278,MAX(0,$F278-SUMPRODUCT(($AT$3:$BE$3&lt;BC$3)*$CD278:$CO278))),2))</f>
        <v/>
      </c>
      <c r="CZ278">
        <f>IF(CN278&lt;=0,0,ROUND(MIN(CN278,MAX(0,$F278-SUMPRODUCT(($AT$3:$BE$3&lt;BD$3)*$CD278:$CO278))),2))</f>
        <v/>
      </c>
      <c r="DA278">
        <f>IF(CO278&lt;=0,0,ROUND(MIN(CO278,MAX(0,$F278-SUMPRODUCT(($AT$3:$BE$3&lt;BE$3)*$CD278:$CO278))),2))</f>
        <v/>
      </c>
      <c r="DB278">
        <f>ROUND(AH278-CP278,2)</f>
        <v/>
      </c>
      <c r="DC278">
        <f>ROUND(AI278-CQ278,2)</f>
        <v/>
      </c>
      <c r="DD278">
        <f>ROUND(AJ278-CR278,2)</f>
        <v/>
      </c>
      <c r="DE278">
        <f>ROUND(AK278-CS278,2)</f>
        <v/>
      </c>
      <c r="DF278">
        <f>ROUND(AL278-CT278,2)</f>
        <v/>
      </c>
      <c r="DG278">
        <f>ROUND(AM278-CU278,2)</f>
        <v/>
      </c>
      <c r="DH278">
        <f>ROUND(AN278-CV278,2)</f>
        <v/>
      </c>
      <c r="DI278">
        <f>ROUND(AO278-CW278,2)</f>
        <v/>
      </c>
      <c r="DJ278">
        <f>ROUND(AP278-CX278,2)</f>
        <v/>
      </c>
      <c r="DK278">
        <f>ROUND(AQ278-CY278,2)</f>
        <v/>
      </c>
      <c r="DL278">
        <f>ROUND(AR278-CZ278,2)</f>
        <v/>
      </c>
      <c r="DM278">
        <f>ROUND(AS278-DA278,2)</f>
        <v/>
      </c>
      <c r="DN278">
        <f>MAX(0,ROUND($F278-SUM(CP278:DA278),2))</f>
        <v/>
      </c>
    </row>
    <row r="279">
      <c r="A279" t="n">
        <v>274</v>
      </c>
      <c r="B279" s="29">
        <f>Months!B279</f>
        <v/>
      </c>
      <c r="C279">
        <f>Months!C279</f>
        <v/>
      </c>
      <c r="D279">
        <f>Months!D279</f>
        <v/>
      </c>
      <c r="E279">
        <f>SUM(V279:AG279)</f>
        <v/>
      </c>
      <c r="F279">
        <f>MAX(0,ROUND(C279+D279-E279,2))</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f>IF(AH279&lt;=0,0,ROUND(CP279+MIN(DB279,MAX(0,$DN279-SUMPRODUCT((($BR279:$CC279&gt;BR279)+($BR279:$CC279=BR279)*($AT$2:$BE$2&lt;AT$2))*$DB279:$DM279))),2))</f>
        <v/>
      </c>
      <c r="AU279">
        <f>IF(AI279&lt;=0,0,ROUND(CQ279+MIN(DC279,MAX(0,$DN279-SUMPRODUCT((($BR279:$CC279&gt;BS279)+($BR279:$CC279=BS279)*($AT$2:$BE$2&lt;AU$2))*$DB279:$DM279))),2))</f>
        <v/>
      </c>
      <c r="AV279">
        <f>IF(AJ279&lt;=0,0,ROUND(CR279+MIN(DD279,MAX(0,$DN279-SUMPRODUCT((($BR279:$CC279&gt;BT279)+($BR279:$CC279=BT279)*($AT$2:$BE$2&lt;AV$2))*$DB279:$DM279))),2))</f>
        <v/>
      </c>
      <c r="AW279">
        <f>IF(AK279&lt;=0,0,ROUND(CS279+MIN(DE279,MAX(0,$DN279-SUMPRODUCT((($BR279:$CC279&gt;BU279)+($BR279:$CC279=BU279)*($AT$2:$BE$2&lt;AW$2))*$DB279:$DM279))),2))</f>
        <v/>
      </c>
      <c r="AX279">
        <f>IF(AL279&lt;=0,0,ROUND(CT279+MIN(DF279,MAX(0,$DN279-SUMPRODUCT((($BR279:$CC279&gt;BV279)+($BR279:$CC279=BV279)*($AT$2:$BE$2&lt;AX$2))*$DB279:$DM279))),2))</f>
        <v/>
      </c>
      <c r="AY279">
        <f>IF(AM279&lt;=0,0,ROUND(CU279+MIN(DG279,MAX(0,$DN279-SUMPRODUCT((($BR279:$CC279&gt;BW279)+($BR279:$CC279=BW279)*($AT$2:$BE$2&lt;AY$2))*$DB279:$DM279))),2))</f>
        <v/>
      </c>
      <c r="AZ279">
        <f>IF(AN279&lt;=0,0,ROUND(CV279+MIN(DH279,MAX(0,$DN279-SUMPRODUCT((($BR279:$CC279&gt;BX279)+($BR279:$CC279=BX279)*($AT$2:$BE$2&lt;AZ$2))*$DB279:$DM279))),2))</f>
        <v/>
      </c>
      <c r="BA279">
        <f>IF(AO279&lt;=0,0,ROUND(CW279+MIN(DI279,MAX(0,$DN279-SUMPRODUCT((($BR279:$CC279&gt;BY279)+($BR279:$CC279=BY279)*($AT$2:$BE$2&lt;BA$2))*$DB279:$DM279))),2))</f>
        <v/>
      </c>
      <c r="BB279">
        <f>IF(AP279&lt;=0,0,ROUND(CX279+MIN(DJ279,MAX(0,$DN279-SUMPRODUCT((($BR279:$CC279&gt;BZ279)+($BR279:$CC279=BZ279)*($AT$2:$BE$2&lt;BB$2))*$DB279:$DM279))),2))</f>
        <v/>
      </c>
      <c r="BC279">
        <f>IF(AQ279&lt;=0,0,ROUND(CY279+MIN(DK279,MAX(0,$DN279-SUMPRODUCT((($BR279:$CC279&gt;CA279)+($BR279:$CC279=CA279)*($AT$2:$BE$2&lt;BC$2))*$DB279:$DM279))),2))</f>
        <v/>
      </c>
      <c r="BD279">
        <f>IF(AR279&lt;=0,0,ROUND(CZ279+MIN(DL279,MAX(0,$DN279-SUMPRODUCT((($BR279:$CC279&gt;CB279)+($BR279:$CC279=CB279)*($AT$2:$BE$2&lt;BD$2))*$DB279:$DM279))),2))</f>
        <v/>
      </c>
      <c r="BE279">
        <f>IF(AS279&lt;=0,0,ROUND(DA279+MIN(DM279,MAX(0,$DN279-SUMPRODUCT((($BR279:$CC279&gt;CC279)+($BR279:$CC279=CC279)*($AT$2:$BE$2&lt;BE$2))*$DB279:$DM279))),2))</f>
        <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c r="BR279">
        <f>ROUND(IF($A279&lt;=Debts!$M$5,Debts!$X$5,Debts!$Y$5)*100000,0)*1000000+ROUND(Debts!$Y$5*100000,0)</f>
        <v/>
      </c>
      <c r="BS279">
        <f>ROUND(IF($A279&lt;=Debts!$M$6,Debts!$X$6,Debts!$Y$6)*100000,0)*1000000+ROUND(Debts!$Y$6*100000,0)</f>
        <v/>
      </c>
      <c r="BT279">
        <f>ROUND(IF($A279&lt;=Debts!$M$7,Debts!$X$7,Debts!$Y$7)*100000,0)*1000000+ROUND(Debts!$Y$7*100000,0)</f>
        <v/>
      </c>
      <c r="BU279">
        <f>ROUND(IF($A279&lt;=Debts!$M$8,Debts!$X$8,Debts!$Y$8)*100000,0)*1000000+ROUND(Debts!$Y$8*100000,0)</f>
        <v/>
      </c>
      <c r="BV279">
        <f>ROUND(IF($A279&lt;=Debts!$M$9,Debts!$X$9,Debts!$Y$9)*100000,0)*1000000+ROUND(Debts!$Y$9*100000,0)</f>
        <v/>
      </c>
      <c r="BW279">
        <f>ROUND(IF($A279&lt;=Debts!$M$10,Debts!$X$10,Debts!$Y$10)*100000,0)*1000000+ROUND(Debts!$Y$10*100000,0)</f>
        <v/>
      </c>
      <c r="BX279">
        <f>ROUND(IF($A279&lt;=Debts!$M$11,Debts!$X$11,Debts!$Y$11)*100000,0)*1000000+ROUND(Debts!$Y$11*100000,0)</f>
        <v/>
      </c>
      <c r="BY279">
        <f>ROUND(IF($A279&lt;=Debts!$M$12,Debts!$X$12,Debts!$Y$12)*100000,0)*1000000+ROUND(Debts!$Y$12*100000,0)</f>
        <v/>
      </c>
      <c r="BZ279">
        <f>ROUND(IF($A279&lt;=Debts!$M$13,Debts!$X$13,Debts!$Y$13)*100000,0)*1000000+ROUND(Debts!$Y$13*100000,0)</f>
        <v/>
      </c>
      <c r="CA279">
        <f>ROUND(IF($A279&lt;=Debts!$M$14,Debts!$X$14,Debts!$Y$14)*100000,0)*1000000+ROUND(Debts!$Y$14*100000,0)</f>
        <v/>
      </c>
      <c r="CB279">
        <f>ROUND(IF($A279&lt;=Debts!$M$15,Debts!$X$15,Debts!$Y$15)*100000,0)*1000000+ROUND(Debts!$Y$15*100000,0)</f>
        <v/>
      </c>
      <c r="CC279">
        <f>ROUND(IF($A279&lt;=Debts!$M$16,Debts!$X$16,Debts!$Y$16)*100000,0)*1000000+ROUND(Debts!$Y$16*100000,0)</f>
        <v/>
      </c>
      <c r="CD279">
        <f>IF(OR(AH279&lt;=0,Debts!$AC$5=0,$A279&gt;Debts!$M$5),0,MIN(AH279,MAX(0,ROUNDUP(IF(Debts!$X$5=0,(BF278+J279)/(Debts!$M$5-$A279+1),BF278*(Debts!$X$5/12)/(1-(1+Debts!$X$5/12)^(-(Debts!$M$5-$A279+1)))),2)-V279)))</f>
        <v/>
      </c>
      <c r="CE279">
        <f>IF(OR(AI279&lt;=0,Debts!$AC$6=0,$A279&gt;Debts!$M$6),0,MIN(AI279,MAX(0,ROUNDUP(IF(Debts!$X$6=0,(BG278+K279)/(Debts!$M$6-$A279+1),BG278*(Debts!$X$6/12)/(1-(1+Debts!$X$6/12)^(-(Debts!$M$6-$A279+1)))),2)-W279)))</f>
        <v/>
      </c>
      <c r="CF279">
        <f>IF(OR(AJ279&lt;=0,Debts!$AC$7=0,$A279&gt;Debts!$M$7),0,MIN(AJ279,MAX(0,ROUNDUP(IF(Debts!$X$7=0,(BH278+L279)/(Debts!$M$7-$A279+1),BH278*(Debts!$X$7/12)/(1-(1+Debts!$X$7/12)^(-(Debts!$M$7-$A279+1)))),2)-X279)))</f>
        <v/>
      </c>
      <c r="CG279">
        <f>IF(OR(AK279&lt;=0,Debts!$AC$8=0,$A279&gt;Debts!$M$8),0,MIN(AK279,MAX(0,ROUNDUP(IF(Debts!$X$8=0,(BI278+M279)/(Debts!$M$8-$A279+1),BI278*(Debts!$X$8/12)/(1-(1+Debts!$X$8/12)^(-(Debts!$M$8-$A279+1)))),2)-Y279)))</f>
        <v/>
      </c>
      <c r="CH279">
        <f>IF(OR(AL279&lt;=0,Debts!$AC$9=0,$A279&gt;Debts!$M$9),0,MIN(AL279,MAX(0,ROUNDUP(IF(Debts!$X$9=0,(BJ278+N279)/(Debts!$M$9-$A279+1),BJ278*(Debts!$X$9/12)/(1-(1+Debts!$X$9/12)^(-(Debts!$M$9-$A279+1)))),2)-Z279)))</f>
        <v/>
      </c>
      <c r="CI279">
        <f>IF(OR(AM279&lt;=0,Debts!$AC$10=0,$A279&gt;Debts!$M$10),0,MIN(AM279,MAX(0,ROUNDUP(IF(Debts!$X$10=0,(BK278+O279)/(Debts!$M$10-$A279+1),BK278*(Debts!$X$10/12)/(1-(1+Debts!$X$10/12)^(-(Debts!$M$10-$A279+1)))),2)-AA279)))</f>
        <v/>
      </c>
      <c r="CJ279">
        <f>IF(OR(AN279&lt;=0,Debts!$AC$11=0,$A279&gt;Debts!$M$11),0,MIN(AN279,MAX(0,ROUNDUP(IF(Debts!$X$11=0,(BL278+P279)/(Debts!$M$11-$A279+1),BL278*(Debts!$X$11/12)/(1-(1+Debts!$X$11/12)^(-(Debts!$M$11-$A279+1)))),2)-AB279)))</f>
        <v/>
      </c>
      <c r="CK279">
        <f>IF(OR(AO279&lt;=0,Debts!$AC$12=0,$A279&gt;Debts!$M$12),0,MIN(AO279,MAX(0,ROUNDUP(IF(Debts!$X$12=0,(BM278+Q279)/(Debts!$M$12-$A279+1),BM278*(Debts!$X$12/12)/(1-(1+Debts!$X$12/12)^(-(Debts!$M$12-$A279+1)))),2)-AC279)))</f>
        <v/>
      </c>
      <c r="CL279">
        <f>IF(OR(AP279&lt;=0,Debts!$AC$13=0,$A279&gt;Debts!$M$13),0,MIN(AP279,MAX(0,ROUNDUP(IF(Debts!$X$13=0,(BN278+R279)/(Debts!$M$13-$A279+1),BN278*(Debts!$X$13/12)/(1-(1+Debts!$X$13/12)^(-(Debts!$M$13-$A279+1)))),2)-AD279)))</f>
        <v/>
      </c>
      <c r="CM279">
        <f>IF(OR(AQ279&lt;=0,Debts!$AC$14=0,$A279&gt;Debts!$M$14),0,MIN(AQ279,MAX(0,ROUNDUP(IF(Debts!$X$14=0,(BO278+S279)/(Debts!$M$14-$A279+1),BO278*(Debts!$X$14/12)/(1-(1+Debts!$X$14/12)^(-(Debts!$M$14-$A279+1)))),2)-AE279)))</f>
        <v/>
      </c>
      <c r="CN279">
        <f>IF(OR(AR279&lt;=0,Debts!$AC$15=0,$A279&gt;Debts!$M$15),0,MIN(AR279,MAX(0,ROUNDUP(IF(Debts!$X$15=0,(BP278+T279)/(Debts!$M$15-$A279+1),BP278*(Debts!$X$15/12)/(1-(1+Debts!$X$15/12)^(-(Debts!$M$15-$A279+1)))),2)-AF279)))</f>
        <v/>
      </c>
      <c r="CO279">
        <f>IF(OR(AS279&lt;=0,Debts!$AC$16=0,$A279&gt;Debts!$M$16),0,MIN(AS279,MAX(0,ROUNDUP(IF(Debts!$X$16=0,(BQ278+U279)/(Debts!$M$16-$A279+1),BQ278*(Debts!$X$16/12)/(1-(1+Debts!$X$16/12)^(-(Debts!$M$16-$A279+1)))),2)-AG279)))</f>
        <v/>
      </c>
      <c r="CP279">
        <f>IF(CD279&lt;=0,0,ROUND(MIN(CD279,MAX(0,$F279-SUMPRODUCT(($AT$3:$BE$3&lt;AT$3)*$CD279:$CO279))),2))</f>
        <v/>
      </c>
      <c r="CQ279">
        <f>IF(CE279&lt;=0,0,ROUND(MIN(CE279,MAX(0,$F279-SUMPRODUCT(($AT$3:$BE$3&lt;AU$3)*$CD279:$CO279))),2))</f>
        <v/>
      </c>
      <c r="CR279">
        <f>IF(CF279&lt;=0,0,ROUND(MIN(CF279,MAX(0,$F279-SUMPRODUCT(($AT$3:$BE$3&lt;AV$3)*$CD279:$CO279))),2))</f>
        <v/>
      </c>
      <c r="CS279">
        <f>IF(CG279&lt;=0,0,ROUND(MIN(CG279,MAX(0,$F279-SUMPRODUCT(($AT$3:$BE$3&lt;AW$3)*$CD279:$CO279))),2))</f>
        <v/>
      </c>
      <c r="CT279">
        <f>IF(CH279&lt;=0,0,ROUND(MIN(CH279,MAX(0,$F279-SUMPRODUCT(($AT$3:$BE$3&lt;AX$3)*$CD279:$CO279))),2))</f>
        <v/>
      </c>
      <c r="CU279">
        <f>IF(CI279&lt;=0,0,ROUND(MIN(CI279,MAX(0,$F279-SUMPRODUCT(($AT$3:$BE$3&lt;AY$3)*$CD279:$CO279))),2))</f>
        <v/>
      </c>
      <c r="CV279">
        <f>IF(CJ279&lt;=0,0,ROUND(MIN(CJ279,MAX(0,$F279-SUMPRODUCT(($AT$3:$BE$3&lt;AZ$3)*$CD279:$CO279))),2))</f>
        <v/>
      </c>
      <c r="CW279">
        <f>IF(CK279&lt;=0,0,ROUND(MIN(CK279,MAX(0,$F279-SUMPRODUCT(($AT$3:$BE$3&lt;BA$3)*$CD279:$CO279))),2))</f>
        <v/>
      </c>
      <c r="CX279">
        <f>IF(CL279&lt;=0,0,ROUND(MIN(CL279,MAX(0,$F279-SUMPRODUCT(($AT$3:$BE$3&lt;BB$3)*$CD279:$CO279))),2))</f>
        <v/>
      </c>
      <c r="CY279">
        <f>IF(CM279&lt;=0,0,ROUND(MIN(CM279,MAX(0,$F279-SUMPRODUCT(($AT$3:$BE$3&lt;BC$3)*$CD279:$CO279))),2))</f>
        <v/>
      </c>
      <c r="CZ279">
        <f>IF(CN279&lt;=0,0,ROUND(MIN(CN279,MAX(0,$F279-SUMPRODUCT(($AT$3:$BE$3&lt;BD$3)*$CD279:$CO279))),2))</f>
        <v/>
      </c>
      <c r="DA279">
        <f>IF(CO279&lt;=0,0,ROUND(MIN(CO279,MAX(0,$F279-SUMPRODUCT(($AT$3:$BE$3&lt;BE$3)*$CD279:$CO279))),2))</f>
        <v/>
      </c>
      <c r="DB279">
        <f>ROUND(AH279-CP279,2)</f>
        <v/>
      </c>
      <c r="DC279">
        <f>ROUND(AI279-CQ279,2)</f>
        <v/>
      </c>
      <c r="DD279">
        <f>ROUND(AJ279-CR279,2)</f>
        <v/>
      </c>
      <c r="DE279">
        <f>ROUND(AK279-CS279,2)</f>
        <v/>
      </c>
      <c r="DF279">
        <f>ROUND(AL279-CT279,2)</f>
        <v/>
      </c>
      <c r="DG279">
        <f>ROUND(AM279-CU279,2)</f>
        <v/>
      </c>
      <c r="DH279">
        <f>ROUND(AN279-CV279,2)</f>
        <v/>
      </c>
      <c r="DI279">
        <f>ROUND(AO279-CW279,2)</f>
        <v/>
      </c>
      <c r="DJ279">
        <f>ROUND(AP279-CX279,2)</f>
        <v/>
      </c>
      <c r="DK279">
        <f>ROUND(AQ279-CY279,2)</f>
        <v/>
      </c>
      <c r="DL279">
        <f>ROUND(AR279-CZ279,2)</f>
        <v/>
      </c>
      <c r="DM279">
        <f>ROUND(AS279-DA279,2)</f>
        <v/>
      </c>
      <c r="DN279">
        <f>MAX(0,ROUND($F279-SUM(CP279:DA279),2))</f>
        <v/>
      </c>
    </row>
    <row r="280">
      <c r="A280" t="n">
        <v>275</v>
      </c>
      <c r="B280" s="29">
        <f>Months!B280</f>
        <v/>
      </c>
      <c r="C280">
        <f>Months!C280</f>
        <v/>
      </c>
      <c r="D280">
        <f>Months!D280</f>
        <v/>
      </c>
      <c r="E280">
        <f>SUM(V280:AG280)</f>
        <v/>
      </c>
      <c r="F280">
        <f>MAX(0,ROUND(C280+D280-E280,2))</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f>IF(AH280&lt;=0,0,ROUND(CP280+MIN(DB280,MAX(0,$DN280-SUMPRODUCT((($BR280:$CC280&gt;BR280)+($BR280:$CC280=BR280)*($AT$2:$BE$2&lt;AT$2))*$DB280:$DM280))),2))</f>
        <v/>
      </c>
      <c r="AU280">
        <f>IF(AI280&lt;=0,0,ROUND(CQ280+MIN(DC280,MAX(0,$DN280-SUMPRODUCT((($BR280:$CC280&gt;BS280)+($BR280:$CC280=BS280)*($AT$2:$BE$2&lt;AU$2))*$DB280:$DM280))),2))</f>
        <v/>
      </c>
      <c r="AV280">
        <f>IF(AJ280&lt;=0,0,ROUND(CR280+MIN(DD280,MAX(0,$DN280-SUMPRODUCT((($BR280:$CC280&gt;BT280)+($BR280:$CC280=BT280)*($AT$2:$BE$2&lt;AV$2))*$DB280:$DM280))),2))</f>
        <v/>
      </c>
      <c r="AW280">
        <f>IF(AK280&lt;=0,0,ROUND(CS280+MIN(DE280,MAX(0,$DN280-SUMPRODUCT((($BR280:$CC280&gt;BU280)+($BR280:$CC280=BU280)*($AT$2:$BE$2&lt;AW$2))*$DB280:$DM280))),2))</f>
        <v/>
      </c>
      <c r="AX280">
        <f>IF(AL280&lt;=0,0,ROUND(CT280+MIN(DF280,MAX(0,$DN280-SUMPRODUCT((($BR280:$CC280&gt;BV280)+($BR280:$CC280=BV280)*($AT$2:$BE$2&lt;AX$2))*$DB280:$DM280))),2))</f>
        <v/>
      </c>
      <c r="AY280">
        <f>IF(AM280&lt;=0,0,ROUND(CU280+MIN(DG280,MAX(0,$DN280-SUMPRODUCT((($BR280:$CC280&gt;BW280)+($BR280:$CC280=BW280)*($AT$2:$BE$2&lt;AY$2))*$DB280:$DM280))),2))</f>
        <v/>
      </c>
      <c r="AZ280">
        <f>IF(AN280&lt;=0,0,ROUND(CV280+MIN(DH280,MAX(0,$DN280-SUMPRODUCT((($BR280:$CC280&gt;BX280)+($BR280:$CC280=BX280)*($AT$2:$BE$2&lt;AZ$2))*$DB280:$DM280))),2))</f>
        <v/>
      </c>
      <c r="BA280">
        <f>IF(AO280&lt;=0,0,ROUND(CW280+MIN(DI280,MAX(0,$DN280-SUMPRODUCT((($BR280:$CC280&gt;BY280)+($BR280:$CC280=BY280)*($AT$2:$BE$2&lt;BA$2))*$DB280:$DM280))),2))</f>
        <v/>
      </c>
      <c r="BB280">
        <f>IF(AP280&lt;=0,0,ROUND(CX280+MIN(DJ280,MAX(0,$DN280-SUMPRODUCT((($BR280:$CC280&gt;BZ280)+($BR280:$CC280=BZ280)*($AT$2:$BE$2&lt;BB$2))*$DB280:$DM280))),2))</f>
        <v/>
      </c>
      <c r="BC280">
        <f>IF(AQ280&lt;=0,0,ROUND(CY280+MIN(DK280,MAX(0,$DN280-SUMPRODUCT((($BR280:$CC280&gt;CA280)+($BR280:$CC280=CA280)*($AT$2:$BE$2&lt;BC$2))*$DB280:$DM280))),2))</f>
        <v/>
      </c>
      <c r="BD280">
        <f>IF(AR280&lt;=0,0,ROUND(CZ280+MIN(DL280,MAX(0,$DN280-SUMPRODUCT((($BR280:$CC280&gt;CB280)+($BR280:$CC280=CB280)*($AT$2:$BE$2&lt;BD$2))*$DB280:$DM280))),2))</f>
        <v/>
      </c>
      <c r="BE280">
        <f>IF(AS280&lt;=0,0,ROUND(DA280+MIN(DM280,MAX(0,$DN280-SUMPRODUCT((($BR280:$CC280&gt;CC280)+($BR280:$CC280=CC280)*($AT$2:$BE$2&lt;BE$2))*$DB280:$DM280))),2))</f>
        <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c r="BR280">
        <f>ROUND(IF($A280&lt;=Debts!$M$5,Debts!$X$5,Debts!$Y$5)*100000,0)*1000000+ROUND(Debts!$Y$5*100000,0)</f>
        <v/>
      </c>
      <c r="BS280">
        <f>ROUND(IF($A280&lt;=Debts!$M$6,Debts!$X$6,Debts!$Y$6)*100000,0)*1000000+ROUND(Debts!$Y$6*100000,0)</f>
        <v/>
      </c>
      <c r="BT280">
        <f>ROUND(IF($A280&lt;=Debts!$M$7,Debts!$X$7,Debts!$Y$7)*100000,0)*1000000+ROUND(Debts!$Y$7*100000,0)</f>
        <v/>
      </c>
      <c r="BU280">
        <f>ROUND(IF($A280&lt;=Debts!$M$8,Debts!$X$8,Debts!$Y$8)*100000,0)*1000000+ROUND(Debts!$Y$8*100000,0)</f>
        <v/>
      </c>
      <c r="BV280">
        <f>ROUND(IF($A280&lt;=Debts!$M$9,Debts!$X$9,Debts!$Y$9)*100000,0)*1000000+ROUND(Debts!$Y$9*100000,0)</f>
        <v/>
      </c>
      <c r="BW280">
        <f>ROUND(IF($A280&lt;=Debts!$M$10,Debts!$X$10,Debts!$Y$10)*100000,0)*1000000+ROUND(Debts!$Y$10*100000,0)</f>
        <v/>
      </c>
      <c r="BX280">
        <f>ROUND(IF($A280&lt;=Debts!$M$11,Debts!$X$11,Debts!$Y$11)*100000,0)*1000000+ROUND(Debts!$Y$11*100000,0)</f>
        <v/>
      </c>
      <c r="BY280">
        <f>ROUND(IF($A280&lt;=Debts!$M$12,Debts!$X$12,Debts!$Y$12)*100000,0)*1000000+ROUND(Debts!$Y$12*100000,0)</f>
        <v/>
      </c>
      <c r="BZ280">
        <f>ROUND(IF($A280&lt;=Debts!$M$13,Debts!$X$13,Debts!$Y$13)*100000,0)*1000000+ROUND(Debts!$Y$13*100000,0)</f>
        <v/>
      </c>
      <c r="CA280">
        <f>ROUND(IF($A280&lt;=Debts!$M$14,Debts!$X$14,Debts!$Y$14)*100000,0)*1000000+ROUND(Debts!$Y$14*100000,0)</f>
        <v/>
      </c>
      <c r="CB280">
        <f>ROUND(IF($A280&lt;=Debts!$M$15,Debts!$X$15,Debts!$Y$15)*100000,0)*1000000+ROUND(Debts!$Y$15*100000,0)</f>
        <v/>
      </c>
      <c r="CC280">
        <f>ROUND(IF($A280&lt;=Debts!$M$16,Debts!$X$16,Debts!$Y$16)*100000,0)*1000000+ROUND(Debts!$Y$16*100000,0)</f>
        <v/>
      </c>
      <c r="CD280">
        <f>IF(OR(AH280&lt;=0,Debts!$AC$5=0,$A280&gt;Debts!$M$5),0,MIN(AH280,MAX(0,ROUNDUP(IF(Debts!$X$5=0,(BF279+J280)/(Debts!$M$5-$A280+1),BF279*(Debts!$X$5/12)/(1-(1+Debts!$X$5/12)^(-(Debts!$M$5-$A280+1)))),2)-V280)))</f>
        <v/>
      </c>
      <c r="CE280">
        <f>IF(OR(AI280&lt;=0,Debts!$AC$6=0,$A280&gt;Debts!$M$6),0,MIN(AI280,MAX(0,ROUNDUP(IF(Debts!$X$6=0,(BG279+K280)/(Debts!$M$6-$A280+1),BG279*(Debts!$X$6/12)/(1-(1+Debts!$X$6/12)^(-(Debts!$M$6-$A280+1)))),2)-W280)))</f>
        <v/>
      </c>
      <c r="CF280">
        <f>IF(OR(AJ280&lt;=0,Debts!$AC$7=0,$A280&gt;Debts!$M$7),0,MIN(AJ280,MAX(0,ROUNDUP(IF(Debts!$X$7=0,(BH279+L280)/(Debts!$M$7-$A280+1),BH279*(Debts!$X$7/12)/(1-(1+Debts!$X$7/12)^(-(Debts!$M$7-$A280+1)))),2)-X280)))</f>
        <v/>
      </c>
      <c r="CG280">
        <f>IF(OR(AK280&lt;=0,Debts!$AC$8=0,$A280&gt;Debts!$M$8),0,MIN(AK280,MAX(0,ROUNDUP(IF(Debts!$X$8=0,(BI279+M280)/(Debts!$M$8-$A280+1),BI279*(Debts!$X$8/12)/(1-(1+Debts!$X$8/12)^(-(Debts!$M$8-$A280+1)))),2)-Y280)))</f>
        <v/>
      </c>
      <c r="CH280">
        <f>IF(OR(AL280&lt;=0,Debts!$AC$9=0,$A280&gt;Debts!$M$9),0,MIN(AL280,MAX(0,ROUNDUP(IF(Debts!$X$9=0,(BJ279+N280)/(Debts!$M$9-$A280+1),BJ279*(Debts!$X$9/12)/(1-(1+Debts!$X$9/12)^(-(Debts!$M$9-$A280+1)))),2)-Z280)))</f>
        <v/>
      </c>
      <c r="CI280">
        <f>IF(OR(AM280&lt;=0,Debts!$AC$10=0,$A280&gt;Debts!$M$10),0,MIN(AM280,MAX(0,ROUNDUP(IF(Debts!$X$10=0,(BK279+O280)/(Debts!$M$10-$A280+1),BK279*(Debts!$X$10/12)/(1-(1+Debts!$X$10/12)^(-(Debts!$M$10-$A280+1)))),2)-AA280)))</f>
        <v/>
      </c>
      <c r="CJ280">
        <f>IF(OR(AN280&lt;=0,Debts!$AC$11=0,$A280&gt;Debts!$M$11),0,MIN(AN280,MAX(0,ROUNDUP(IF(Debts!$X$11=0,(BL279+P280)/(Debts!$M$11-$A280+1),BL279*(Debts!$X$11/12)/(1-(1+Debts!$X$11/12)^(-(Debts!$M$11-$A280+1)))),2)-AB280)))</f>
        <v/>
      </c>
      <c r="CK280">
        <f>IF(OR(AO280&lt;=0,Debts!$AC$12=0,$A280&gt;Debts!$M$12),0,MIN(AO280,MAX(0,ROUNDUP(IF(Debts!$X$12=0,(BM279+Q280)/(Debts!$M$12-$A280+1),BM279*(Debts!$X$12/12)/(1-(1+Debts!$X$12/12)^(-(Debts!$M$12-$A280+1)))),2)-AC280)))</f>
        <v/>
      </c>
      <c r="CL280">
        <f>IF(OR(AP280&lt;=0,Debts!$AC$13=0,$A280&gt;Debts!$M$13),0,MIN(AP280,MAX(0,ROUNDUP(IF(Debts!$X$13=0,(BN279+R280)/(Debts!$M$13-$A280+1),BN279*(Debts!$X$13/12)/(1-(1+Debts!$X$13/12)^(-(Debts!$M$13-$A280+1)))),2)-AD280)))</f>
        <v/>
      </c>
      <c r="CM280">
        <f>IF(OR(AQ280&lt;=0,Debts!$AC$14=0,$A280&gt;Debts!$M$14),0,MIN(AQ280,MAX(0,ROUNDUP(IF(Debts!$X$14=0,(BO279+S280)/(Debts!$M$14-$A280+1),BO279*(Debts!$X$14/12)/(1-(1+Debts!$X$14/12)^(-(Debts!$M$14-$A280+1)))),2)-AE280)))</f>
        <v/>
      </c>
      <c r="CN280">
        <f>IF(OR(AR280&lt;=0,Debts!$AC$15=0,$A280&gt;Debts!$M$15),0,MIN(AR280,MAX(0,ROUNDUP(IF(Debts!$X$15=0,(BP279+T280)/(Debts!$M$15-$A280+1),BP279*(Debts!$X$15/12)/(1-(1+Debts!$X$15/12)^(-(Debts!$M$15-$A280+1)))),2)-AF280)))</f>
        <v/>
      </c>
      <c r="CO280">
        <f>IF(OR(AS280&lt;=0,Debts!$AC$16=0,$A280&gt;Debts!$M$16),0,MIN(AS280,MAX(0,ROUNDUP(IF(Debts!$X$16=0,(BQ279+U280)/(Debts!$M$16-$A280+1),BQ279*(Debts!$X$16/12)/(1-(1+Debts!$X$16/12)^(-(Debts!$M$16-$A280+1)))),2)-AG280)))</f>
        <v/>
      </c>
      <c r="CP280">
        <f>IF(CD280&lt;=0,0,ROUND(MIN(CD280,MAX(0,$F280-SUMPRODUCT(($AT$3:$BE$3&lt;AT$3)*$CD280:$CO280))),2))</f>
        <v/>
      </c>
      <c r="CQ280">
        <f>IF(CE280&lt;=0,0,ROUND(MIN(CE280,MAX(0,$F280-SUMPRODUCT(($AT$3:$BE$3&lt;AU$3)*$CD280:$CO280))),2))</f>
        <v/>
      </c>
      <c r="CR280">
        <f>IF(CF280&lt;=0,0,ROUND(MIN(CF280,MAX(0,$F280-SUMPRODUCT(($AT$3:$BE$3&lt;AV$3)*$CD280:$CO280))),2))</f>
        <v/>
      </c>
      <c r="CS280">
        <f>IF(CG280&lt;=0,0,ROUND(MIN(CG280,MAX(0,$F280-SUMPRODUCT(($AT$3:$BE$3&lt;AW$3)*$CD280:$CO280))),2))</f>
        <v/>
      </c>
      <c r="CT280">
        <f>IF(CH280&lt;=0,0,ROUND(MIN(CH280,MAX(0,$F280-SUMPRODUCT(($AT$3:$BE$3&lt;AX$3)*$CD280:$CO280))),2))</f>
        <v/>
      </c>
      <c r="CU280">
        <f>IF(CI280&lt;=0,0,ROUND(MIN(CI280,MAX(0,$F280-SUMPRODUCT(($AT$3:$BE$3&lt;AY$3)*$CD280:$CO280))),2))</f>
        <v/>
      </c>
      <c r="CV280">
        <f>IF(CJ280&lt;=0,0,ROUND(MIN(CJ280,MAX(0,$F280-SUMPRODUCT(($AT$3:$BE$3&lt;AZ$3)*$CD280:$CO280))),2))</f>
        <v/>
      </c>
      <c r="CW280">
        <f>IF(CK280&lt;=0,0,ROUND(MIN(CK280,MAX(0,$F280-SUMPRODUCT(($AT$3:$BE$3&lt;BA$3)*$CD280:$CO280))),2))</f>
        <v/>
      </c>
      <c r="CX280">
        <f>IF(CL280&lt;=0,0,ROUND(MIN(CL280,MAX(0,$F280-SUMPRODUCT(($AT$3:$BE$3&lt;BB$3)*$CD280:$CO280))),2))</f>
        <v/>
      </c>
      <c r="CY280">
        <f>IF(CM280&lt;=0,0,ROUND(MIN(CM280,MAX(0,$F280-SUMPRODUCT(($AT$3:$BE$3&lt;BC$3)*$CD280:$CO280))),2))</f>
        <v/>
      </c>
      <c r="CZ280">
        <f>IF(CN280&lt;=0,0,ROUND(MIN(CN280,MAX(0,$F280-SUMPRODUCT(($AT$3:$BE$3&lt;BD$3)*$CD280:$CO280))),2))</f>
        <v/>
      </c>
      <c r="DA280">
        <f>IF(CO280&lt;=0,0,ROUND(MIN(CO280,MAX(0,$F280-SUMPRODUCT(($AT$3:$BE$3&lt;BE$3)*$CD280:$CO280))),2))</f>
        <v/>
      </c>
      <c r="DB280">
        <f>ROUND(AH280-CP280,2)</f>
        <v/>
      </c>
      <c r="DC280">
        <f>ROUND(AI280-CQ280,2)</f>
        <v/>
      </c>
      <c r="DD280">
        <f>ROUND(AJ280-CR280,2)</f>
        <v/>
      </c>
      <c r="DE280">
        <f>ROUND(AK280-CS280,2)</f>
        <v/>
      </c>
      <c r="DF280">
        <f>ROUND(AL280-CT280,2)</f>
        <v/>
      </c>
      <c r="DG280">
        <f>ROUND(AM280-CU280,2)</f>
        <v/>
      </c>
      <c r="DH280">
        <f>ROUND(AN280-CV280,2)</f>
        <v/>
      </c>
      <c r="DI280">
        <f>ROUND(AO280-CW280,2)</f>
        <v/>
      </c>
      <c r="DJ280">
        <f>ROUND(AP280-CX280,2)</f>
        <v/>
      </c>
      <c r="DK280">
        <f>ROUND(AQ280-CY280,2)</f>
        <v/>
      </c>
      <c r="DL280">
        <f>ROUND(AR280-CZ280,2)</f>
        <v/>
      </c>
      <c r="DM280">
        <f>ROUND(AS280-DA280,2)</f>
        <v/>
      </c>
      <c r="DN280">
        <f>MAX(0,ROUND($F280-SUM(CP280:DA280),2))</f>
        <v/>
      </c>
    </row>
    <row r="281">
      <c r="A281" t="n">
        <v>276</v>
      </c>
      <c r="B281" s="29">
        <f>Months!B281</f>
        <v/>
      </c>
      <c r="C281">
        <f>Months!C281</f>
        <v/>
      </c>
      <c r="D281">
        <f>Months!D281</f>
        <v/>
      </c>
      <c r="E281">
        <f>SUM(V281:AG281)</f>
        <v/>
      </c>
      <c r="F281">
        <f>MAX(0,ROUND(C281+D281-E281,2))</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f>IF(AH281&lt;=0,0,ROUND(CP281+MIN(DB281,MAX(0,$DN281-SUMPRODUCT((($BR281:$CC281&gt;BR281)+($BR281:$CC281=BR281)*($AT$2:$BE$2&lt;AT$2))*$DB281:$DM281))),2))</f>
        <v/>
      </c>
      <c r="AU281">
        <f>IF(AI281&lt;=0,0,ROUND(CQ281+MIN(DC281,MAX(0,$DN281-SUMPRODUCT((($BR281:$CC281&gt;BS281)+($BR281:$CC281=BS281)*($AT$2:$BE$2&lt;AU$2))*$DB281:$DM281))),2))</f>
        <v/>
      </c>
      <c r="AV281">
        <f>IF(AJ281&lt;=0,0,ROUND(CR281+MIN(DD281,MAX(0,$DN281-SUMPRODUCT((($BR281:$CC281&gt;BT281)+($BR281:$CC281=BT281)*($AT$2:$BE$2&lt;AV$2))*$DB281:$DM281))),2))</f>
        <v/>
      </c>
      <c r="AW281">
        <f>IF(AK281&lt;=0,0,ROUND(CS281+MIN(DE281,MAX(0,$DN281-SUMPRODUCT((($BR281:$CC281&gt;BU281)+($BR281:$CC281=BU281)*($AT$2:$BE$2&lt;AW$2))*$DB281:$DM281))),2))</f>
        <v/>
      </c>
      <c r="AX281">
        <f>IF(AL281&lt;=0,0,ROUND(CT281+MIN(DF281,MAX(0,$DN281-SUMPRODUCT((($BR281:$CC281&gt;BV281)+($BR281:$CC281=BV281)*($AT$2:$BE$2&lt;AX$2))*$DB281:$DM281))),2))</f>
        <v/>
      </c>
      <c r="AY281">
        <f>IF(AM281&lt;=0,0,ROUND(CU281+MIN(DG281,MAX(0,$DN281-SUMPRODUCT((($BR281:$CC281&gt;BW281)+($BR281:$CC281=BW281)*($AT$2:$BE$2&lt;AY$2))*$DB281:$DM281))),2))</f>
        <v/>
      </c>
      <c r="AZ281">
        <f>IF(AN281&lt;=0,0,ROUND(CV281+MIN(DH281,MAX(0,$DN281-SUMPRODUCT((($BR281:$CC281&gt;BX281)+($BR281:$CC281=BX281)*($AT$2:$BE$2&lt;AZ$2))*$DB281:$DM281))),2))</f>
        <v/>
      </c>
      <c r="BA281">
        <f>IF(AO281&lt;=0,0,ROUND(CW281+MIN(DI281,MAX(0,$DN281-SUMPRODUCT((($BR281:$CC281&gt;BY281)+($BR281:$CC281=BY281)*($AT$2:$BE$2&lt;BA$2))*$DB281:$DM281))),2))</f>
        <v/>
      </c>
      <c r="BB281">
        <f>IF(AP281&lt;=0,0,ROUND(CX281+MIN(DJ281,MAX(0,$DN281-SUMPRODUCT((($BR281:$CC281&gt;BZ281)+($BR281:$CC281=BZ281)*($AT$2:$BE$2&lt;BB$2))*$DB281:$DM281))),2))</f>
        <v/>
      </c>
      <c r="BC281">
        <f>IF(AQ281&lt;=0,0,ROUND(CY281+MIN(DK281,MAX(0,$DN281-SUMPRODUCT((($BR281:$CC281&gt;CA281)+($BR281:$CC281=CA281)*($AT$2:$BE$2&lt;BC$2))*$DB281:$DM281))),2))</f>
        <v/>
      </c>
      <c r="BD281">
        <f>IF(AR281&lt;=0,0,ROUND(CZ281+MIN(DL281,MAX(0,$DN281-SUMPRODUCT((($BR281:$CC281&gt;CB281)+($BR281:$CC281=CB281)*($AT$2:$BE$2&lt;BD$2))*$DB281:$DM281))),2))</f>
        <v/>
      </c>
      <c r="BE281">
        <f>IF(AS281&lt;=0,0,ROUND(DA281+MIN(DM281,MAX(0,$DN281-SUMPRODUCT((($BR281:$CC281&gt;CC281)+($BR281:$CC281=CC281)*($AT$2:$BE$2&lt;BE$2))*$DB281:$DM281))),2))</f>
        <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c r="BR281">
        <f>ROUND(IF($A281&lt;=Debts!$M$5,Debts!$X$5,Debts!$Y$5)*100000,0)*1000000+ROUND(Debts!$Y$5*100000,0)</f>
        <v/>
      </c>
      <c r="BS281">
        <f>ROUND(IF($A281&lt;=Debts!$M$6,Debts!$X$6,Debts!$Y$6)*100000,0)*1000000+ROUND(Debts!$Y$6*100000,0)</f>
        <v/>
      </c>
      <c r="BT281">
        <f>ROUND(IF($A281&lt;=Debts!$M$7,Debts!$X$7,Debts!$Y$7)*100000,0)*1000000+ROUND(Debts!$Y$7*100000,0)</f>
        <v/>
      </c>
      <c r="BU281">
        <f>ROUND(IF($A281&lt;=Debts!$M$8,Debts!$X$8,Debts!$Y$8)*100000,0)*1000000+ROUND(Debts!$Y$8*100000,0)</f>
        <v/>
      </c>
      <c r="BV281">
        <f>ROUND(IF($A281&lt;=Debts!$M$9,Debts!$X$9,Debts!$Y$9)*100000,0)*1000000+ROUND(Debts!$Y$9*100000,0)</f>
        <v/>
      </c>
      <c r="BW281">
        <f>ROUND(IF($A281&lt;=Debts!$M$10,Debts!$X$10,Debts!$Y$10)*100000,0)*1000000+ROUND(Debts!$Y$10*100000,0)</f>
        <v/>
      </c>
      <c r="BX281">
        <f>ROUND(IF($A281&lt;=Debts!$M$11,Debts!$X$11,Debts!$Y$11)*100000,0)*1000000+ROUND(Debts!$Y$11*100000,0)</f>
        <v/>
      </c>
      <c r="BY281">
        <f>ROUND(IF($A281&lt;=Debts!$M$12,Debts!$X$12,Debts!$Y$12)*100000,0)*1000000+ROUND(Debts!$Y$12*100000,0)</f>
        <v/>
      </c>
      <c r="BZ281">
        <f>ROUND(IF($A281&lt;=Debts!$M$13,Debts!$X$13,Debts!$Y$13)*100000,0)*1000000+ROUND(Debts!$Y$13*100000,0)</f>
        <v/>
      </c>
      <c r="CA281">
        <f>ROUND(IF($A281&lt;=Debts!$M$14,Debts!$X$14,Debts!$Y$14)*100000,0)*1000000+ROUND(Debts!$Y$14*100000,0)</f>
        <v/>
      </c>
      <c r="CB281">
        <f>ROUND(IF($A281&lt;=Debts!$M$15,Debts!$X$15,Debts!$Y$15)*100000,0)*1000000+ROUND(Debts!$Y$15*100000,0)</f>
        <v/>
      </c>
      <c r="CC281">
        <f>ROUND(IF($A281&lt;=Debts!$M$16,Debts!$X$16,Debts!$Y$16)*100000,0)*1000000+ROUND(Debts!$Y$16*100000,0)</f>
        <v/>
      </c>
      <c r="CD281">
        <f>IF(OR(AH281&lt;=0,Debts!$AC$5=0,$A281&gt;Debts!$M$5),0,MIN(AH281,MAX(0,ROUNDUP(IF(Debts!$X$5=0,(BF280+J281)/(Debts!$M$5-$A281+1),BF280*(Debts!$X$5/12)/(1-(1+Debts!$X$5/12)^(-(Debts!$M$5-$A281+1)))),2)-V281)))</f>
        <v/>
      </c>
      <c r="CE281">
        <f>IF(OR(AI281&lt;=0,Debts!$AC$6=0,$A281&gt;Debts!$M$6),0,MIN(AI281,MAX(0,ROUNDUP(IF(Debts!$X$6=0,(BG280+K281)/(Debts!$M$6-$A281+1),BG280*(Debts!$X$6/12)/(1-(1+Debts!$X$6/12)^(-(Debts!$M$6-$A281+1)))),2)-W281)))</f>
        <v/>
      </c>
      <c r="CF281">
        <f>IF(OR(AJ281&lt;=0,Debts!$AC$7=0,$A281&gt;Debts!$M$7),0,MIN(AJ281,MAX(0,ROUNDUP(IF(Debts!$X$7=0,(BH280+L281)/(Debts!$M$7-$A281+1),BH280*(Debts!$X$7/12)/(1-(1+Debts!$X$7/12)^(-(Debts!$M$7-$A281+1)))),2)-X281)))</f>
        <v/>
      </c>
      <c r="CG281">
        <f>IF(OR(AK281&lt;=0,Debts!$AC$8=0,$A281&gt;Debts!$M$8),0,MIN(AK281,MAX(0,ROUNDUP(IF(Debts!$X$8=0,(BI280+M281)/(Debts!$M$8-$A281+1),BI280*(Debts!$X$8/12)/(1-(1+Debts!$X$8/12)^(-(Debts!$M$8-$A281+1)))),2)-Y281)))</f>
        <v/>
      </c>
      <c r="CH281">
        <f>IF(OR(AL281&lt;=0,Debts!$AC$9=0,$A281&gt;Debts!$M$9),0,MIN(AL281,MAX(0,ROUNDUP(IF(Debts!$X$9=0,(BJ280+N281)/(Debts!$M$9-$A281+1),BJ280*(Debts!$X$9/12)/(1-(1+Debts!$X$9/12)^(-(Debts!$M$9-$A281+1)))),2)-Z281)))</f>
        <v/>
      </c>
      <c r="CI281">
        <f>IF(OR(AM281&lt;=0,Debts!$AC$10=0,$A281&gt;Debts!$M$10),0,MIN(AM281,MAX(0,ROUNDUP(IF(Debts!$X$10=0,(BK280+O281)/(Debts!$M$10-$A281+1),BK280*(Debts!$X$10/12)/(1-(1+Debts!$X$10/12)^(-(Debts!$M$10-$A281+1)))),2)-AA281)))</f>
        <v/>
      </c>
      <c r="CJ281">
        <f>IF(OR(AN281&lt;=0,Debts!$AC$11=0,$A281&gt;Debts!$M$11),0,MIN(AN281,MAX(0,ROUNDUP(IF(Debts!$X$11=0,(BL280+P281)/(Debts!$M$11-$A281+1),BL280*(Debts!$X$11/12)/(1-(1+Debts!$X$11/12)^(-(Debts!$M$11-$A281+1)))),2)-AB281)))</f>
        <v/>
      </c>
      <c r="CK281">
        <f>IF(OR(AO281&lt;=0,Debts!$AC$12=0,$A281&gt;Debts!$M$12),0,MIN(AO281,MAX(0,ROUNDUP(IF(Debts!$X$12=0,(BM280+Q281)/(Debts!$M$12-$A281+1),BM280*(Debts!$X$12/12)/(1-(1+Debts!$X$12/12)^(-(Debts!$M$12-$A281+1)))),2)-AC281)))</f>
        <v/>
      </c>
      <c r="CL281">
        <f>IF(OR(AP281&lt;=0,Debts!$AC$13=0,$A281&gt;Debts!$M$13),0,MIN(AP281,MAX(0,ROUNDUP(IF(Debts!$X$13=0,(BN280+R281)/(Debts!$M$13-$A281+1),BN280*(Debts!$X$13/12)/(1-(1+Debts!$X$13/12)^(-(Debts!$M$13-$A281+1)))),2)-AD281)))</f>
        <v/>
      </c>
      <c r="CM281">
        <f>IF(OR(AQ281&lt;=0,Debts!$AC$14=0,$A281&gt;Debts!$M$14),0,MIN(AQ281,MAX(0,ROUNDUP(IF(Debts!$X$14=0,(BO280+S281)/(Debts!$M$14-$A281+1),BO280*(Debts!$X$14/12)/(1-(1+Debts!$X$14/12)^(-(Debts!$M$14-$A281+1)))),2)-AE281)))</f>
        <v/>
      </c>
      <c r="CN281">
        <f>IF(OR(AR281&lt;=0,Debts!$AC$15=0,$A281&gt;Debts!$M$15),0,MIN(AR281,MAX(0,ROUNDUP(IF(Debts!$X$15=0,(BP280+T281)/(Debts!$M$15-$A281+1),BP280*(Debts!$X$15/12)/(1-(1+Debts!$X$15/12)^(-(Debts!$M$15-$A281+1)))),2)-AF281)))</f>
        <v/>
      </c>
      <c r="CO281">
        <f>IF(OR(AS281&lt;=0,Debts!$AC$16=0,$A281&gt;Debts!$M$16),0,MIN(AS281,MAX(0,ROUNDUP(IF(Debts!$X$16=0,(BQ280+U281)/(Debts!$M$16-$A281+1),BQ280*(Debts!$X$16/12)/(1-(1+Debts!$X$16/12)^(-(Debts!$M$16-$A281+1)))),2)-AG281)))</f>
        <v/>
      </c>
      <c r="CP281">
        <f>IF(CD281&lt;=0,0,ROUND(MIN(CD281,MAX(0,$F281-SUMPRODUCT(($AT$3:$BE$3&lt;AT$3)*$CD281:$CO281))),2))</f>
        <v/>
      </c>
      <c r="CQ281">
        <f>IF(CE281&lt;=0,0,ROUND(MIN(CE281,MAX(0,$F281-SUMPRODUCT(($AT$3:$BE$3&lt;AU$3)*$CD281:$CO281))),2))</f>
        <v/>
      </c>
      <c r="CR281">
        <f>IF(CF281&lt;=0,0,ROUND(MIN(CF281,MAX(0,$F281-SUMPRODUCT(($AT$3:$BE$3&lt;AV$3)*$CD281:$CO281))),2))</f>
        <v/>
      </c>
      <c r="CS281">
        <f>IF(CG281&lt;=0,0,ROUND(MIN(CG281,MAX(0,$F281-SUMPRODUCT(($AT$3:$BE$3&lt;AW$3)*$CD281:$CO281))),2))</f>
        <v/>
      </c>
      <c r="CT281">
        <f>IF(CH281&lt;=0,0,ROUND(MIN(CH281,MAX(0,$F281-SUMPRODUCT(($AT$3:$BE$3&lt;AX$3)*$CD281:$CO281))),2))</f>
        <v/>
      </c>
      <c r="CU281">
        <f>IF(CI281&lt;=0,0,ROUND(MIN(CI281,MAX(0,$F281-SUMPRODUCT(($AT$3:$BE$3&lt;AY$3)*$CD281:$CO281))),2))</f>
        <v/>
      </c>
      <c r="CV281">
        <f>IF(CJ281&lt;=0,0,ROUND(MIN(CJ281,MAX(0,$F281-SUMPRODUCT(($AT$3:$BE$3&lt;AZ$3)*$CD281:$CO281))),2))</f>
        <v/>
      </c>
      <c r="CW281">
        <f>IF(CK281&lt;=0,0,ROUND(MIN(CK281,MAX(0,$F281-SUMPRODUCT(($AT$3:$BE$3&lt;BA$3)*$CD281:$CO281))),2))</f>
        <v/>
      </c>
      <c r="CX281">
        <f>IF(CL281&lt;=0,0,ROUND(MIN(CL281,MAX(0,$F281-SUMPRODUCT(($AT$3:$BE$3&lt;BB$3)*$CD281:$CO281))),2))</f>
        <v/>
      </c>
      <c r="CY281">
        <f>IF(CM281&lt;=0,0,ROUND(MIN(CM281,MAX(0,$F281-SUMPRODUCT(($AT$3:$BE$3&lt;BC$3)*$CD281:$CO281))),2))</f>
        <v/>
      </c>
      <c r="CZ281">
        <f>IF(CN281&lt;=0,0,ROUND(MIN(CN281,MAX(0,$F281-SUMPRODUCT(($AT$3:$BE$3&lt;BD$3)*$CD281:$CO281))),2))</f>
        <v/>
      </c>
      <c r="DA281">
        <f>IF(CO281&lt;=0,0,ROUND(MIN(CO281,MAX(0,$F281-SUMPRODUCT(($AT$3:$BE$3&lt;BE$3)*$CD281:$CO281))),2))</f>
        <v/>
      </c>
      <c r="DB281">
        <f>ROUND(AH281-CP281,2)</f>
        <v/>
      </c>
      <c r="DC281">
        <f>ROUND(AI281-CQ281,2)</f>
        <v/>
      </c>
      <c r="DD281">
        <f>ROUND(AJ281-CR281,2)</f>
        <v/>
      </c>
      <c r="DE281">
        <f>ROUND(AK281-CS281,2)</f>
        <v/>
      </c>
      <c r="DF281">
        <f>ROUND(AL281-CT281,2)</f>
        <v/>
      </c>
      <c r="DG281">
        <f>ROUND(AM281-CU281,2)</f>
        <v/>
      </c>
      <c r="DH281">
        <f>ROUND(AN281-CV281,2)</f>
        <v/>
      </c>
      <c r="DI281">
        <f>ROUND(AO281-CW281,2)</f>
        <v/>
      </c>
      <c r="DJ281">
        <f>ROUND(AP281-CX281,2)</f>
        <v/>
      </c>
      <c r="DK281">
        <f>ROUND(AQ281-CY281,2)</f>
        <v/>
      </c>
      <c r="DL281">
        <f>ROUND(AR281-CZ281,2)</f>
        <v/>
      </c>
      <c r="DM281">
        <f>ROUND(AS281-DA281,2)</f>
        <v/>
      </c>
      <c r="DN281">
        <f>MAX(0,ROUND($F281-SUM(CP281:DA281),2))</f>
        <v/>
      </c>
    </row>
    <row r="282">
      <c r="A282" t="n">
        <v>277</v>
      </c>
      <c r="B282" s="29">
        <f>Months!B282</f>
        <v/>
      </c>
      <c r="C282">
        <f>Months!C282</f>
        <v/>
      </c>
      <c r="D282">
        <f>Months!D282</f>
        <v/>
      </c>
      <c r="E282">
        <f>SUM(V282:AG282)</f>
        <v/>
      </c>
      <c r="F282">
        <f>MAX(0,ROUND(C282+D282-E282,2))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f>IF(AH282&lt;=0,0,ROUND(CP282+MIN(DB282,MAX(0,$DN282-SUMPRODUCT((($BR282:$CC282&gt;BR282)+($BR282:$CC282=BR282)*($AT$2:$BE$2&lt;AT$2))*$DB282:$DM282))),2))</f>
        <v/>
      </c>
      <c r="AU282">
        <f>IF(AI282&lt;=0,0,ROUND(CQ282+MIN(DC282,MAX(0,$DN282-SUMPRODUCT((($BR282:$CC282&gt;BS282)+($BR282:$CC282=BS282)*($AT$2:$BE$2&lt;AU$2))*$DB282:$DM282))),2))</f>
        <v/>
      </c>
      <c r="AV282">
        <f>IF(AJ282&lt;=0,0,ROUND(CR282+MIN(DD282,MAX(0,$DN282-SUMPRODUCT((($BR282:$CC282&gt;BT282)+($BR282:$CC282=BT282)*($AT$2:$BE$2&lt;AV$2))*$DB282:$DM282))),2))</f>
        <v/>
      </c>
      <c r="AW282">
        <f>IF(AK282&lt;=0,0,ROUND(CS282+MIN(DE282,MAX(0,$DN282-SUMPRODUCT((($BR282:$CC282&gt;BU282)+($BR282:$CC282=BU282)*($AT$2:$BE$2&lt;AW$2))*$DB282:$DM282))),2))</f>
        <v/>
      </c>
      <c r="AX282">
        <f>IF(AL282&lt;=0,0,ROUND(CT282+MIN(DF282,MAX(0,$DN282-SUMPRODUCT((($BR282:$CC282&gt;BV282)+($BR282:$CC282=BV282)*($AT$2:$BE$2&lt;AX$2))*$DB282:$DM282))),2))</f>
        <v/>
      </c>
      <c r="AY282">
        <f>IF(AM282&lt;=0,0,ROUND(CU282+MIN(DG282,MAX(0,$DN282-SUMPRODUCT((($BR282:$CC282&gt;BW282)+($BR282:$CC282=BW282)*($AT$2:$BE$2&lt;AY$2))*$DB282:$DM282))),2))</f>
        <v/>
      </c>
      <c r="AZ282">
        <f>IF(AN282&lt;=0,0,ROUND(CV282+MIN(DH282,MAX(0,$DN282-SUMPRODUCT((($BR282:$CC282&gt;BX282)+($BR282:$CC282=BX282)*($AT$2:$BE$2&lt;AZ$2))*$DB282:$DM282))),2))</f>
        <v/>
      </c>
      <c r="BA282">
        <f>IF(AO282&lt;=0,0,ROUND(CW282+MIN(DI282,MAX(0,$DN282-SUMPRODUCT((($BR282:$CC282&gt;BY282)+($BR282:$CC282=BY282)*($AT$2:$BE$2&lt;BA$2))*$DB282:$DM282))),2))</f>
        <v/>
      </c>
      <c r="BB282">
        <f>IF(AP282&lt;=0,0,ROUND(CX282+MIN(DJ282,MAX(0,$DN282-SUMPRODUCT((($BR282:$CC282&gt;BZ282)+($BR282:$CC282=BZ282)*($AT$2:$BE$2&lt;BB$2))*$DB282:$DM282))),2))</f>
        <v/>
      </c>
      <c r="BC282">
        <f>IF(AQ282&lt;=0,0,ROUND(CY282+MIN(DK282,MAX(0,$DN282-SUMPRODUCT((($BR282:$CC282&gt;CA282)+($BR282:$CC282=CA282)*($AT$2:$BE$2&lt;BC$2))*$DB282:$DM282))),2))</f>
        <v/>
      </c>
      <c r="BD282">
        <f>IF(AR282&lt;=0,0,ROUND(CZ282+MIN(DL282,MAX(0,$DN282-SUMPRODUCT((($BR282:$CC282&gt;CB282)+($BR282:$CC282=CB282)*($AT$2:$BE$2&lt;BD$2))*$DB282:$DM282))),2))</f>
        <v/>
      </c>
      <c r="BE282">
        <f>IF(AS282&lt;=0,0,ROUND(DA282+MIN(DM282,MAX(0,$DN282-SUMPRODUCT((($BR282:$CC282&gt;CC282)+($BR282:$CC282=CC282)*($AT$2:$BE$2&lt;BE$2))*$DB282:$DM282))),2))</f>
        <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c r="BR282">
        <f>ROUND(IF($A282&lt;=Debts!$M$5,Debts!$X$5,Debts!$Y$5)*100000,0)*1000000+ROUND(Debts!$Y$5*100000,0)</f>
        <v/>
      </c>
      <c r="BS282">
        <f>ROUND(IF($A282&lt;=Debts!$M$6,Debts!$X$6,Debts!$Y$6)*100000,0)*1000000+ROUND(Debts!$Y$6*100000,0)</f>
        <v/>
      </c>
      <c r="BT282">
        <f>ROUND(IF($A282&lt;=Debts!$M$7,Debts!$X$7,Debts!$Y$7)*100000,0)*1000000+ROUND(Debts!$Y$7*100000,0)</f>
        <v/>
      </c>
      <c r="BU282">
        <f>ROUND(IF($A282&lt;=Debts!$M$8,Debts!$X$8,Debts!$Y$8)*100000,0)*1000000+ROUND(Debts!$Y$8*100000,0)</f>
        <v/>
      </c>
      <c r="BV282">
        <f>ROUND(IF($A282&lt;=Debts!$M$9,Debts!$X$9,Debts!$Y$9)*100000,0)*1000000+ROUND(Debts!$Y$9*100000,0)</f>
        <v/>
      </c>
      <c r="BW282">
        <f>ROUND(IF($A282&lt;=Debts!$M$10,Debts!$X$10,Debts!$Y$10)*100000,0)*1000000+ROUND(Debts!$Y$10*100000,0)</f>
        <v/>
      </c>
      <c r="BX282">
        <f>ROUND(IF($A282&lt;=Debts!$M$11,Debts!$X$11,Debts!$Y$11)*100000,0)*1000000+ROUND(Debts!$Y$11*100000,0)</f>
        <v/>
      </c>
      <c r="BY282">
        <f>ROUND(IF($A282&lt;=Debts!$M$12,Debts!$X$12,Debts!$Y$12)*100000,0)*1000000+ROUND(Debts!$Y$12*100000,0)</f>
        <v/>
      </c>
      <c r="BZ282">
        <f>ROUND(IF($A282&lt;=Debts!$M$13,Debts!$X$13,Debts!$Y$13)*100000,0)*1000000+ROUND(Debts!$Y$13*100000,0)</f>
        <v/>
      </c>
      <c r="CA282">
        <f>ROUND(IF($A282&lt;=Debts!$M$14,Debts!$X$14,Debts!$Y$14)*100000,0)*1000000+ROUND(Debts!$Y$14*100000,0)</f>
        <v/>
      </c>
      <c r="CB282">
        <f>ROUND(IF($A282&lt;=Debts!$M$15,Debts!$X$15,Debts!$Y$15)*100000,0)*1000000+ROUND(Debts!$Y$15*100000,0)</f>
        <v/>
      </c>
      <c r="CC282">
        <f>ROUND(IF($A282&lt;=Debts!$M$16,Debts!$X$16,Debts!$Y$16)*100000,0)*1000000+ROUND(Debts!$Y$16*100000,0)</f>
        <v/>
      </c>
      <c r="CD282">
        <f>IF(OR(AH282&lt;=0,Debts!$AC$5=0,$A282&gt;Debts!$M$5),0,MIN(AH282,MAX(0,ROUNDUP(IF(Debts!$X$5=0,(BF281+J282)/(Debts!$M$5-$A282+1),BF281*(Debts!$X$5/12)/(1-(1+Debts!$X$5/12)^(-(Debts!$M$5-$A282+1)))),2)-V282)))</f>
        <v/>
      </c>
      <c r="CE282">
        <f>IF(OR(AI282&lt;=0,Debts!$AC$6=0,$A282&gt;Debts!$M$6),0,MIN(AI282,MAX(0,ROUNDUP(IF(Debts!$X$6=0,(BG281+K282)/(Debts!$M$6-$A282+1),BG281*(Debts!$X$6/12)/(1-(1+Debts!$X$6/12)^(-(Debts!$M$6-$A282+1)))),2)-W282)))</f>
        <v/>
      </c>
      <c r="CF282">
        <f>IF(OR(AJ282&lt;=0,Debts!$AC$7=0,$A282&gt;Debts!$M$7),0,MIN(AJ282,MAX(0,ROUNDUP(IF(Debts!$X$7=0,(BH281+L282)/(Debts!$M$7-$A282+1),BH281*(Debts!$X$7/12)/(1-(1+Debts!$X$7/12)^(-(Debts!$M$7-$A282+1)))),2)-X282)))</f>
        <v/>
      </c>
      <c r="CG282">
        <f>IF(OR(AK282&lt;=0,Debts!$AC$8=0,$A282&gt;Debts!$M$8),0,MIN(AK282,MAX(0,ROUNDUP(IF(Debts!$X$8=0,(BI281+M282)/(Debts!$M$8-$A282+1),BI281*(Debts!$X$8/12)/(1-(1+Debts!$X$8/12)^(-(Debts!$M$8-$A282+1)))),2)-Y282)))</f>
        <v/>
      </c>
      <c r="CH282">
        <f>IF(OR(AL282&lt;=0,Debts!$AC$9=0,$A282&gt;Debts!$M$9),0,MIN(AL282,MAX(0,ROUNDUP(IF(Debts!$X$9=0,(BJ281+N282)/(Debts!$M$9-$A282+1),BJ281*(Debts!$X$9/12)/(1-(1+Debts!$X$9/12)^(-(Debts!$M$9-$A282+1)))),2)-Z282)))</f>
        <v/>
      </c>
      <c r="CI282">
        <f>IF(OR(AM282&lt;=0,Debts!$AC$10=0,$A282&gt;Debts!$M$10),0,MIN(AM282,MAX(0,ROUNDUP(IF(Debts!$X$10=0,(BK281+O282)/(Debts!$M$10-$A282+1),BK281*(Debts!$X$10/12)/(1-(1+Debts!$X$10/12)^(-(Debts!$M$10-$A282+1)))),2)-AA282)))</f>
        <v/>
      </c>
      <c r="CJ282">
        <f>IF(OR(AN282&lt;=0,Debts!$AC$11=0,$A282&gt;Debts!$M$11),0,MIN(AN282,MAX(0,ROUNDUP(IF(Debts!$X$11=0,(BL281+P282)/(Debts!$M$11-$A282+1),BL281*(Debts!$X$11/12)/(1-(1+Debts!$X$11/12)^(-(Debts!$M$11-$A282+1)))),2)-AB282)))</f>
        <v/>
      </c>
      <c r="CK282">
        <f>IF(OR(AO282&lt;=0,Debts!$AC$12=0,$A282&gt;Debts!$M$12),0,MIN(AO282,MAX(0,ROUNDUP(IF(Debts!$X$12=0,(BM281+Q282)/(Debts!$M$12-$A282+1),BM281*(Debts!$X$12/12)/(1-(1+Debts!$X$12/12)^(-(Debts!$M$12-$A282+1)))),2)-AC282)))</f>
        <v/>
      </c>
      <c r="CL282">
        <f>IF(OR(AP282&lt;=0,Debts!$AC$13=0,$A282&gt;Debts!$M$13),0,MIN(AP282,MAX(0,ROUNDUP(IF(Debts!$X$13=0,(BN281+R282)/(Debts!$M$13-$A282+1),BN281*(Debts!$X$13/12)/(1-(1+Debts!$X$13/12)^(-(Debts!$M$13-$A282+1)))),2)-AD282)))</f>
        <v/>
      </c>
      <c r="CM282">
        <f>IF(OR(AQ282&lt;=0,Debts!$AC$14=0,$A282&gt;Debts!$M$14),0,MIN(AQ282,MAX(0,ROUNDUP(IF(Debts!$X$14=0,(BO281+S282)/(Debts!$M$14-$A282+1),BO281*(Debts!$X$14/12)/(1-(1+Debts!$X$14/12)^(-(Debts!$M$14-$A282+1)))),2)-AE282)))</f>
        <v/>
      </c>
      <c r="CN282">
        <f>IF(OR(AR282&lt;=0,Debts!$AC$15=0,$A282&gt;Debts!$M$15),0,MIN(AR282,MAX(0,ROUNDUP(IF(Debts!$X$15=0,(BP281+T282)/(Debts!$M$15-$A282+1),BP281*(Debts!$X$15/12)/(1-(1+Debts!$X$15/12)^(-(Debts!$M$15-$A282+1)))),2)-AF282)))</f>
        <v/>
      </c>
      <c r="CO282">
        <f>IF(OR(AS282&lt;=0,Debts!$AC$16=0,$A282&gt;Debts!$M$16),0,MIN(AS282,MAX(0,ROUNDUP(IF(Debts!$X$16=0,(BQ281+U282)/(Debts!$M$16-$A282+1),BQ281*(Debts!$X$16/12)/(1-(1+Debts!$X$16/12)^(-(Debts!$M$16-$A282+1)))),2)-AG282)))</f>
        <v/>
      </c>
      <c r="CP282">
        <f>IF(CD282&lt;=0,0,ROUND(MIN(CD282,MAX(0,$F282-SUMPRODUCT(($AT$3:$BE$3&lt;AT$3)*$CD282:$CO282))),2))</f>
        <v/>
      </c>
      <c r="CQ282">
        <f>IF(CE282&lt;=0,0,ROUND(MIN(CE282,MAX(0,$F282-SUMPRODUCT(($AT$3:$BE$3&lt;AU$3)*$CD282:$CO282))),2))</f>
        <v/>
      </c>
      <c r="CR282">
        <f>IF(CF282&lt;=0,0,ROUND(MIN(CF282,MAX(0,$F282-SUMPRODUCT(($AT$3:$BE$3&lt;AV$3)*$CD282:$CO282))),2))</f>
        <v/>
      </c>
      <c r="CS282">
        <f>IF(CG282&lt;=0,0,ROUND(MIN(CG282,MAX(0,$F282-SUMPRODUCT(($AT$3:$BE$3&lt;AW$3)*$CD282:$CO282))),2))</f>
        <v/>
      </c>
      <c r="CT282">
        <f>IF(CH282&lt;=0,0,ROUND(MIN(CH282,MAX(0,$F282-SUMPRODUCT(($AT$3:$BE$3&lt;AX$3)*$CD282:$CO282))),2))</f>
        <v/>
      </c>
      <c r="CU282">
        <f>IF(CI282&lt;=0,0,ROUND(MIN(CI282,MAX(0,$F282-SUMPRODUCT(($AT$3:$BE$3&lt;AY$3)*$CD282:$CO282))),2))</f>
        <v/>
      </c>
      <c r="CV282">
        <f>IF(CJ282&lt;=0,0,ROUND(MIN(CJ282,MAX(0,$F282-SUMPRODUCT(($AT$3:$BE$3&lt;AZ$3)*$CD282:$CO282))),2))</f>
        <v/>
      </c>
      <c r="CW282">
        <f>IF(CK282&lt;=0,0,ROUND(MIN(CK282,MAX(0,$F282-SUMPRODUCT(($AT$3:$BE$3&lt;BA$3)*$CD282:$CO282))),2))</f>
        <v/>
      </c>
      <c r="CX282">
        <f>IF(CL282&lt;=0,0,ROUND(MIN(CL282,MAX(0,$F282-SUMPRODUCT(($AT$3:$BE$3&lt;BB$3)*$CD282:$CO282))),2))</f>
        <v/>
      </c>
      <c r="CY282">
        <f>IF(CM282&lt;=0,0,ROUND(MIN(CM282,MAX(0,$F282-SUMPRODUCT(($AT$3:$BE$3&lt;BC$3)*$CD282:$CO282))),2))</f>
        <v/>
      </c>
      <c r="CZ282">
        <f>IF(CN282&lt;=0,0,ROUND(MIN(CN282,MAX(0,$F282-SUMPRODUCT(($AT$3:$BE$3&lt;BD$3)*$CD282:$CO282))),2))</f>
        <v/>
      </c>
      <c r="DA282">
        <f>IF(CO282&lt;=0,0,ROUND(MIN(CO282,MAX(0,$F282-SUMPRODUCT(($AT$3:$BE$3&lt;BE$3)*$CD282:$CO282))),2))</f>
        <v/>
      </c>
      <c r="DB282">
        <f>ROUND(AH282-CP282,2)</f>
        <v/>
      </c>
      <c r="DC282">
        <f>ROUND(AI282-CQ282,2)</f>
        <v/>
      </c>
      <c r="DD282">
        <f>ROUND(AJ282-CR282,2)</f>
        <v/>
      </c>
      <c r="DE282">
        <f>ROUND(AK282-CS282,2)</f>
        <v/>
      </c>
      <c r="DF282">
        <f>ROUND(AL282-CT282,2)</f>
        <v/>
      </c>
      <c r="DG282">
        <f>ROUND(AM282-CU282,2)</f>
        <v/>
      </c>
      <c r="DH282">
        <f>ROUND(AN282-CV282,2)</f>
        <v/>
      </c>
      <c r="DI282">
        <f>ROUND(AO282-CW282,2)</f>
        <v/>
      </c>
      <c r="DJ282">
        <f>ROUND(AP282-CX282,2)</f>
        <v/>
      </c>
      <c r="DK282">
        <f>ROUND(AQ282-CY282,2)</f>
        <v/>
      </c>
      <c r="DL282">
        <f>ROUND(AR282-CZ282,2)</f>
        <v/>
      </c>
      <c r="DM282">
        <f>ROUND(AS282-DA282,2)</f>
        <v/>
      </c>
      <c r="DN282">
        <f>MAX(0,ROUND($F282-SUM(CP282:DA282),2))</f>
        <v/>
      </c>
    </row>
    <row r="283">
      <c r="A283" t="n">
        <v>278</v>
      </c>
      <c r="B283" s="29">
        <f>Months!B283</f>
        <v/>
      </c>
      <c r="C283">
        <f>Months!C283</f>
        <v/>
      </c>
      <c r="D283">
        <f>Months!D283</f>
        <v/>
      </c>
      <c r="E283">
        <f>SUM(V283:AG283)</f>
        <v/>
      </c>
      <c r="F283">
        <f>MAX(0,ROUND(C283+D283-E283,2))</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f>IF(AH283&lt;=0,0,ROUND(CP283+MIN(DB283,MAX(0,$DN283-SUMPRODUCT((($BR283:$CC283&gt;BR283)+($BR283:$CC283=BR283)*($AT$2:$BE$2&lt;AT$2))*$DB283:$DM283))),2))</f>
        <v/>
      </c>
      <c r="AU283">
        <f>IF(AI283&lt;=0,0,ROUND(CQ283+MIN(DC283,MAX(0,$DN283-SUMPRODUCT((($BR283:$CC283&gt;BS283)+($BR283:$CC283=BS283)*($AT$2:$BE$2&lt;AU$2))*$DB283:$DM283))),2))</f>
        <v/>
      </c>
      <c r="AV283">
        <f>IF(AJ283&lt;=0,0,ROUND(CR283+MIN(DD283,MAX(0,$DN283-SUMPRODUCT((($BR283:$CC283&gt;BT283)+($BR283:$CC283=BT283)*($AT$2:$BE$2&lt;AV$2))*$DB283:$DM283))),2))</f>
        <v/>
      </c>
      <c r="AW283">
        <f>IF(AK283&lt;=0,0,ROUND(CS283+MIN(DE283,MAX(0,$DN283-SUMPRODUCT((($BR283:$CC283&gt;BU283)+($BR283:$CC283=BU283)*($AT$2:$BE$2&lt;AW$2))*$DB283:$DM283))),2))</f>
        <v/>
      </c>
      <c r="AX283">
        <f>IF(AL283&lt;=0,0,ROUND(CT283+MIN(DF283,MAX(0,$DN283-SUMPRODUCT((($BR283:$CC283&gt;BV283)+($BR283:$CC283=BV283)*($AT$2:$BE$2&lt;AX$2))*$DB283:$DM283))),2))</f>
        <v/>
      </c>
      <c r="AY283">
        <f>IF(AM283&lt;=0,0,ROUND(CU283+MIN(DG283,MAX(0,$DN283-SUMPRODUCT((($BR283:$CC283&gt;BW283)+($BR283:$CC283=BW283)*($AT$2:$BE$2&lt;AY$2))*$DB283:$DM283))),2))</f>
        <v/>
      </c>
      <c r="AZ283">
        <f>IF(AN283&lt;=0,0,ROUND(CV283+MIN(DH283,MAX(0,$DN283-SUMPRODUCT((($BR283:$CC283&gt;BX283)+($BR283:$CC283=BX283)*($AT$2:$BE$2&lt;AZ$2))*$DB283:$DM283))),2))</f>
        <v/>
      </c>
      <c r="BA283">
        <f>IF(AO283&lt;=0,0,ROUND(CW283+MIN(DI283,MAX(0,$DN283-SUMPRODUCT((($BR283:$CC283&gt;BY283)+($BR283:$CC283=BY283)*($AT$2:$BE$2&lt;BA$2))*$DB283:$DM283))),2))</f>
        <v/>
      </c>
      <c r="BB283">
        <f>IF(AP283&lt;=0,0,ROUND(CX283+MIN(DJ283,MAX(0,$DN283-SUMPRODUCT((($BR283:$CC283&gt;BZ283)+($BR283:$CC283=BZ283)*($AT$2:$BE$2&lt;BB$2))*$DB283:$DM283))),2))</f>
        <v/>
      </c>
      <c r="BC283">
        <f>IF(AQ283&lt;=0,0,ROUND(CY283+MIN(DK283,MAX(0,$DN283-SUMPRODUCT((($BR283:$CC283&gt;CA283)+($BR283:$CC283=CA283)*($AT$2:$BE$2&lt;BC$2))*$DB283:$DM283))),2))</f>
        <v/>
      </c>
      <c r="BD283">
        <f>IF(AR283&lt;=0,0,ROUND(CZ283+MIN(DL283,MAX(0,$DN283-SUMPRODUCT((($BR283:$CC283&gt;CB283)+($BR283:$CC283=CB283)*($AT$2:$BE$2&lt;BD$2))*$DB283:$DM283))),2))</f>
        <v/>
      </c>
      <c r="BE283">
        <f>IF(AS283&lt;=0,0,ROUND(DA283+MIN(DM283,MAX(0,$DN283-SUMPRODUCT((($BR283:$CC283&gt;CC283)+($BR283:$CC283=CC283)*($AT$2:$BE$2&lt;BE$2))*$DB283:$DM283))),2))</f>
        <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c r="BR283">
        <f>ROUND(IF($A283&lt;=Debts!$M$5,Debts!$X$5,Debts!$Y$5)*100000,0)*1000000+ROUND(Debts!$Y$5*100000,0)</f>
        <v/>
      </c>
      <c r="BS283">
        <f>ROUND(IF($A283&lt;=Debts!$M$6,Debts!$X$6,Debts!$Y$6)*100000,0)*1000000+ROUND(Debts!$Y$6*100000,0)</f>
        <v/>
      </c>
      <c r="BT283">
        <f>ROUND(IF($A283&lt;=Debts!$M$7,Debts!$X$7,Debts!$Y$7)*100000,0)*1000000+ROUND(Debts!$Y$7*100000,0)</f>
        <v/>
      </c>
      <c r="BU283">
        <f>ROUND(IF($A283&lt;=Debts!$M$8,Debts!$X$8,Debts!$Y$8)*100000,0)*1000000+ROUND(Debts!$Y$8*100000,0)</f>
        <v/>
      </c>
      <c r="BV283">
        <f>ROUND(IF($A283&lt;=Debts!$M$9,Debts!$X$9,Debts!$Y$9)*100000,0)*1000000+ROUND(Debts!$Y$9*100000,0)</f>
        <v/>
      </c>
      <c r="BW283">
        <f>ROUND(IF($A283&lt;=Debts!$M$10,Debts!$X$10,Debts!$Y$10)*100000,0)*1000000+ROUND(Debts!$Y$10*100000,0)</f>
        <v/>
      </c>
      <c r="BX283">
        <f>ROUND(IF($A283&lt;=Debts!$M$11,Debts!$X$11,Debts!$Y$11)*100000,0)*1000000+ROUND(Debts!$Y$11*100000,0)</f>
        <v/>
      </c>
      <c r="BY283">
        <f>ROUND(IF($A283&lt;=Debts!$M$12,Debts!$X$12,Debts!$Y$12)*100000,0)*1000000+ROUND(Debts!$Y$12*100000,0)</f>
        <v/>
      </c>
      <c r="BZ283">
        <f>ROUND(IF($A283&lt;=Debts!$M$13,Debts!$X$13,Debts!$Y$13)*100000,0)*1000000+ROUND(Debts!$Y$13*100000,0)</f>
        <v/>
      </c>
      <c r="CA283">
        <f>ROUND(IF($A283&lt;=Debts!$M$14,Debts!$X$14,Debts!$Y$14)*100000,0)*1000000+ROUND(Debts!$Y$14*100000,0)</f>
        <v/>
      </c>
      <c r="CB283">
        <f>ROUND(IF($A283&lt;=Debts!$M$15,Debts!$X$15,Debts!$Y$15)*100000,0)*1000000+ROUND(Debts!$Y$15*100000,0)</f>
        <v/>
      </c>
      <c r="CC283">
        <f>ROUND(IF($A283&lt;=Debts!$M$16,Debts!$X$16,Debts!$Y$16)*100000,0)*1000000+ROUND(Debts!$Y$16*100000,0)</f>
        <v/>
      </c>
      <c r="CD283">
        <f>IF(OR(AH283&lt;=0,Debts!$AC$5=0,$A283&gt;Debts!$M$5),0,MIN(AH283,MAX(0,ROUNDUP(IF(Debts!$X$5=0,(BF282+J283)/(Debts!$M$5-$A283+1),BF282*(Debts!$X$5/12)/(1-(1+Debts!$X$5/12)^(-(Debts!$M$5-$A283+1)))),2)-V283)))</f>
        <v/>
      </c>
      <c r="CE283">
        <f>IF(OR(AI283&lt;=0,Debts!$AC$6=0,$A283&gt;Debts!$M$6),0,MIN(AI283,MAX(0,ROUNDUP(IF(Debts!$X$6=0,(BG282+K283)/(Debts!$M$6-$A283+1),BG282*(Debts!$X$6/12)/(1-(1+Debts!$X$6/12)^(-(Debts!$M$6-$A283+1)))),2)-W283)))</f>
        <v/>
      </c>
      <c r="CF283">
        <f>IF(OR(AJ283&lt;=0,Debts!$AC$7=0,$A283&gt;Debts!$M$7),0,MIN(AJ283,MAX(0,ROUNDUP(IF(Debts!$X$7=0,(BH282+L283)/(Debts!$M$7-$A283+1),BH282*(Debts!$X$7/12)/(1-(1+Debts!$X$7/12)^(-(Debts!$M$7-$A283+1)))),2)-X283)))</f>
        <v/>
      </c>
      <c r="CG283">
        <f>IF(OR(AK283&lt;=0,Debts!$AC$8=0,$A283&gt;Debts!$M$8),0,MIN(AK283,MAX(0,ROUNDUP(IF(Debts!$X$8=0,(BI282+M283)/(Debts!$M$8-$A283+1),BI282*(Debts!$X$8/12)/(1-(1+Debts!$X$8/12)^(-(Debts!$M$8-$A283+1)))),2)-Y283)))</f>
        <v/>
      </c>
      <c r="CH283">
        <f>IF(OR(AL283&lt;=0,Debts!$AC$9=0,$A283&gt;Debts!$M$9),0,MIN(AL283,MAX(0,ROUNDUP(IF(Debts!$X$9=0,(BJ282+N283)/(Debts!$M$9-$A283+1),BJ282*(Debts!$X$9/12)/(1-(1+Debts!$X$9/12)^(-(Debts!$M$9-$A283+1)))),2)-Z283)))</f>
        <v/>
      </c>
      <c r="CI283">
        <f>IF(OR(AM283&lt;=0,Debts!$AC$10=0,$A283&gt;Debts!$M$10),0,MIN(AM283,MAX(0,ROUNDUP(IF(Debts!$X$10=0,(BK282+O283)/(Debts!$M$10-$A283+1),BK282*(Debts!$X$10/12)/(1-(1+Debts!$X$10/12)^(-(Debts!$M$10-$A283+1)))),2)-AA283)))</f>
        <v/>
      </c>
      <c r="CJ283">
        <f>IF(OR(AN283&lt;=0,Debts!$AC$11=0,$A283&gt;Debts!$M$11),0,MIN(AN283,MAX(0,ROUNDUP(IF(Debts!$X$11=0,(BL282+P283)/(Debts!$M$11-$A283+1),BL282*(Debts!$X$11/12)/(1-(1+Debts!$X$11/12)^(-(Debts!$M$11-$A283+1)))),2)-AB283)))</f>
        <v/>
      </c>
      <c r="CK283">
        <f>IF(OR(AO283&lt;=0,Debts!$AC$12=0,$A283&gt;Debts!$M$12),0,MIN(AO283,MAX(0,ROUNDUP(IF(Debts!$X$12=0,(BM282+Q283)/(Debts!$M$12-$A283+1),BM282*(Debts!$X$12/12)/(1-(1+Debts!$X$12/12)^(-(Debts!$M$12-$A283+1)))),2)-AC283)))</f>
        <v/>
      </c>
      <c r="CL283">
        <f>IF(OR(AP283&lt;=0,Debts!$AC$13=0,$A283&gt;Debts!$M$13),0,MIN(AP283,MAX(0,ROUNDUP(IF(Debts!$X$13=0,(BN282+R283)/(Debts!$M$13-$A283+1),BN282*(Debts!$X$13/12)/(1-(1+Debts!$X$13/12)^(-(Debts!$M$13-$A283+1)))),2)-AD283)))</f>
        <v/>
      </c>
      <c r="CM283">
        <f>IF(OR(AQ283&lt;=0,Debts!$AC$14=0,$A283&gt;Debts!$M$14),0,MIN(AQ283,MAX(0,ROUNDUP(IF(Debts!$X$14=0,(BO282+S283)/(Debts!$M$14-$A283+1),BO282*(Debts!$X$14/12)/(1-(1+Debts!$X$14/12)^(-(Debts!$M$14-$A283+1)))),2)-AE283)))</f>
        <v/>
      </c>
      <c r="CN283">
        <f>IF(OR(AR283&lt;=0,Debts!$AC$15=0,$A283&gt;Debts!$M$15),0,MIN(AR283,MAX(0,ROUNDUP(IF(Debts!$X$15=0,(BP282+T283)/(Debts!$M$15-$A283+1),BP282*(Debts!$X$15/12)/(1-(1+Debts!$X$15/12)^(-(Debts!$M$15-$A283+1)))),2)-AF283)))</f>
        <v/>
      </c>
      <c r="CO283">
        <f>IF(OR(AS283&lt;=0,Debts!$AC$16=0,$A283&gt;Debts!$M$16),0,MIN(AS283,MAX(0,ROUNDUP(IF(Debts!$X$16=0,(BQ282+U283)/(Debts!$M$16-$A283+1),BQ282*(Debts!$X$16/12)/(1-(1+Debts!$X$16/12)^(-(Debts!$M$16-$A283+1)))),2)-AG283)))</f>
        <v/>
      </c>
      <c r="CP283">
        <f>IF(CD283&lt;=0,0,ROUND(MIN(CD283,MAX(0,$F283-SUMPRODUCT(($AT$3:$BE$3&lt;AT$3)*$CD283:$CO283))),2))</f>
        <v/>
      </c>
      <c r="CQ283">
        <f>IF(CE283&lt;=0,0,ROUND(MIN(CE283,MAX(0,$F283-SUMPRODUCT(($AT$3:$BE$3&lt;AU$3)*$CD283:$CO283))),2))</f>
        <v/>
      </c>
      <c r="CR283">
        <f>IF(CF283&lt;=0,0,ROUND(MIN(CF283,MAX(0,$F283-SUMPRODUCT(($AT$3:$BE$3&lt;AV$3)*$CD283:$CO283))),2))</f>
        <v/>
      </c>
      <c r="CS283">
        <f>IF(CG283&lt;=0,0,ROUND(MIN(CG283,MAX(0,$F283-SUMPRODUCT(($AT$3:$BE$3&lt;AW$3)*$CD283:$CO283))),2))</f>
        <v/>
      </c>
      <c r="CT283">
        <f>IF(CH283&lt;=0,0,ROUND(MIN(CH283,MAX(0,$F283-SUMPRODUCT(($AT$3:$BE$3&lt;AX$3)*$CD283:$CO283))),2))</f>
        <v/>
      </c>
      <c r="CU283">
        <f>IF(CI283&lt;=0,0,ROUND(MIN(CI283,MAX(0,$F283-SUMPRODUCT(($AT$3:$BE$3&lt;AY$3)*$CD283:$CO283))),2))</f>
        <v/>
      </c>
      <c r="CV283">
        <f>IF(CJ283&lt;=0,0,ROUND(MIN(CJ283,MAX(0,$F283-SUMPRODUCT(($AT$3:$BE$3&lt;AZ$3)*$CD283:$CO283))),2))</f>
        <v/>
      </c>
      <c r="CW283">
        <f>IF(CK283&lt;=0,0,ROUND(MIN(CK283,MAX(0,$F283-SUMPRODUCT(($AT$3:$BE$3&lt;BA$3)*$CD283:$CO283))),2))</f>
        <v/>
      </c>
      <c r="CX283">
        <f>IF(CL283&lt;=0,0,ROUND(MIN(CL283,MAX(0,$F283-SUMPRODUCT(($AT$3:$BE$3&lt;BB$3)*$CD283:$CO283))),2))</f>
        <v/>
      </c>
      <c r="CY283">
        <f>IF(CM283&lt;=0,0,ROUND(MIN(CM283,MAX(0,$F283-SUMPRODUCT(($AT$3:$BE$3&lt;BC$3)*$CD283:$CO283))),2))</f>
        <v/>
      </c>
      <c r="CZ283">
        <f>IF(CN283&lt;=0,0,ROUND(MIN(CN283,MAX(0,$F283-SUMPRODUCT(($AT$3:$BE$3&lt;BD$3)*$CD283:$CO283))),2))</f>
        <v/>
      </c>
      <c r="DA283">
        <f>IF(CO283&lt;=0,0,ROUND(MIN(CO283,MAX(0,$F283-SUMPRODUCT(($AT$3:$BE$3&lt;BE$3)*$CD283:$CO283))),2))</f>
        <v/>
      </c>
      <c r="DB283">
        <f>ROUND(AH283-CP283,2)</f>
        <v/>
      </c>
      <c r="DC283">
        <f>ROUND(AI283-CQ283,2)</f>
        <v/>
      </c>
      <c r="DD283">
        <f>ROUND(AJ283-CR283,2)</f>
        <v/>
      </c>
      <c r="DE283">
        <f>ROUND(AK283-CS283,2)</f>
        <v/>
      </c>
      <c r="DF283">
        <f>ROUND(AL283-CT283,2)</f>
        <v/>
      </c>
      <c r="DG283">
        <f>ROUND(AM283-CU283,2)</f>
        <v/>
      </c>
      <c r="DH283">
        <f>ROUND(AN283-CV283,2)</f>
        <v/>
      </c>
      <c r="DI283">
        <f>ROUND(AO283-CW283,2)</f>
        <v/>
      </c>
      <c r="DJ283">
        <f>ROUND(AP283-CX283,2)</f>
        <v/>
      </c>
      <c r="DK283">
        <f>ROUND(AQ283-CY283,2)</f>
        <v/>
      </c>
      <c r="DL283">
        <f>ROUND(AR283-CZ283,2)</f>
        <v/>
      </c>
      <c r="DM283">
        <f>ROUND(AS283-DA283,2)</f>
        <v/>
      </c>
      <c r="DN283">
        <f>MAX(0,ROUND($F283-SUM(CP283:DA283),2))</f>
        <v/>
      </c>
    </row>
    <row r="284">
      <c r="A284" t="n">
        <v>279</v>
      </c>
      <c r="B284" s="29">
        <f>Months!B284</f>
        <v/>
      </c>
      <c r="C284">
        <f>Months!C284</f>
        <v/>
      </c>
      <c r="D284">
        <f>Months!D284</f>
        <v/>
      </c>
      <c r="E284">
        <f>SUM(V284:AG284)</f>
        <v/>
      </c>
      <c r="F284">
        <f>MAX(0,ROUND(C284+D284-E284,2))</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f>IF(AH284&lt;=0,0,ROUND(CP284+MIN(DB284,MAX(0,$DN284-SUMPRODUCT((($BR284:$CC284&gt;BR284)+($BR284:$CC284=BR284)*($AT$2:$BE$2&lt;AT$2))*$DB284:$DM284))),2))</f>
        <v/>
      </c>
      <c r="AU284">
        <f>IF(AI284&lt;=0,0,ROUND(CQ284+MIN(DC284,MAX(0,$DN284-SUMPRODUCT((($BR284:$CC284&gt;BS284)+($BR284:$CC284=BS284)*($AT$2:$BE$2&lt;AU$2))*$DB284:$DM284))),2))</f>
        <v/>
      </c>
      <c r="AV284">
        <f>IF(AJ284&lt;=0,0,ROUND(CR284+MIN(DD284,MAX(0,$DN284-SUMPRODUCT((($BR284:$CC284&gt;BT284)+($BR284:$CC284=BT284)*($AT$2:$BE$2&lt;AV$2))*$DB284:$DM284))),2))</f>
        <v/>
      </c>
      <c r="AW284">
        <f>IF(AK284&lt;=0,0,ROUND(CS284+MIN(DE284,MAX(0,$DN284-SUMPRODUCT((($BR284:$CC284&gt;BU284)+($BR284:$CC284=BU284)*($AT$2:$BE$2&lt;AW$2))*$DB284:$DM284))),2))</f>
        <v/>
      </c>
      <c r="AX284">
        <f>IF(AL284&lt;=0,0,ROUND(CT284+MIN(DF284,MAX(0,$DN284-SUMPRODUCT((($BR284:$CC284&gt;BV284)+($BR284:$CC284=BV284)*($AT$2:$BE$2&lt;AX$2))*$DB284:$DM284))),2))</f>
        <v/>
      </c>
      <c r="AY284">
        <f>IF(AM284&lt;=0,0,ROUND(CU284+MIN(DG284,MAX(0,$DN284-SUMPRODUCT((($BR284:$CC284&gt;BW284)+($BR284:$CC284=BW284)*($AT$2:$BE$2&lt;AY$2))*$DB284:$DM284))),2))</f>
        <v/>
      </c>
      <c r="AZ284">
        <f>IF(AN284&lt;=0,0,ROUND(CV284+MIN(DH284,MAX(0,$DN284-SUMPRODUCT((($BR284:$CC284&gt;BX284)+($BR284:$CC284=BX284)*($AT$2:$BE$2&lt;AZ$2))*$DB284:$DM284))),2))</f>
        <v/>
      </c>
      <c r="BA284">
        <f>IF(AO284&lt;=0,0,ROUND(CW284+MIN(DI284,MAX(0,$DN284-SUMPRODUCT((($BR284:$CC284&gt;BY284)+($BR284:$CC284=BY284)*($AT$2:$BE$2&lt;BA$2))*$DB284:$DM284))),2))</f>
        <v/>
      </c>
      <c r="BB284">
        <f>IF(AP284&lt;=0,0,ROUND(CX284+MIN(DJ284,MAX(0,$DN284-SUMPRODUCT((($BR284:$CC284&gt;BZ284)+($BR284:$CC284=BZ284)*($AT$2:$BE$2&lt;BB$2))*$DB284:$DM284))),2))</f>
        <v/>
      </c>
      <c r="BC284">
        <f>IF(AQ284&lt;=0,0,ROUND(CY284+MIN(DK284,MAX(0,$DN284-SUMPRODUCT((($BR284:$CC284&gt;CA284)+($BR284:$CC284=CA284)*($AT$2:$BE$2&lt;BC$2))*$DB284:$DM284))),2))</f>
        <v/>
      </c>
      <c r="BD284">
        <f>IF(AR284&lt;=0,0,ROUND(CZ284+MIN(DL284,MAX(0,$DN284-SUMPRODUCT((($BR284:$CC284&gt;CB284)+($BR284:$CC284=CB284)*($AT$2:$BE$2&lt;BD$2))*$DB284:$DM284))),2))</f>
        <v/>
      </c>
      <c r="BE284">
        <f>IF(AS284&lt;=0,0,ROUND(DA284+MIN(DM284,MAX(0,$DN284-SUMPRODUCT((($BR284:$CC284&gt;CC284)+($BR284:$CC284=CC284)*($AT$2:$BE$2&lt;BE$2))*$DB284:$DM284))),2))</f>
        <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c r="BR284">
        <f>ROUND(IF($A284&lt;=Debts!$M$5,Debts!$X$5,Debts!$Y$5)*100000,0)*1000000+ROUND(Debts!$Y$5*100000,0)</f>
        <v/>
      </c>
      <c r="BS284">
        <f>ROUND(IF($A284&lt;=Debts!$M$6,Debts!$X$6,Debts!$Y$6)*100000,0)*1000000+ROUND(Debts!$Y$6*100000,0)</f>
        <v/>
      </c>
      <c r="BT284">
        <f>ROUND(IF($A284&lt;=Debts!$M$7,Debts!$X$7,Debts!$Y$7)*100000,0)*1000000+ROUND(Debts!$Y$7*100000,0)</f>
        <v/>
      </c>
      <c r="BU284">
        <f>ROUND(IF($A284&lt;=Debts!$M$8,Debts!$X$8,Debts!$Y$8)*100000,0)*1000000+ROUND(Debts!$Y$8*100000,0)</f>
        <v/>
      </c>
      <c r="BV284">
        <f>ROUND(IF($A284&lt;=Debts!$M$9,Debts!$X$9,Debts!$Y$9)*100000,0)*1000000+ROUND(Debts!$Y$9*100000,0)</f>
        <v/>
      </c>
      <c r="BW284">
        <f>ROUND(IF($A284&lt;=Debts!$M$10,Debts!$X$10,Debts!$Y$10)*100000,0)*1000000+ROUND(Debts!$Y$10*100000,0)</f>
        <v/>
      </c>
      <c r="BX284">
        <f>ROUND(IF($A284&lt;=Debts!$M$11,Debts!$X$11,Debts!$Y$11)*100000,0)*1000000+ROUND(Debts!$Y$11*100000,0)</f>
        <v/>
      </c>
      <c r="BY284">
        <f>ROUND(IF($A284&lt;=Debts!$M$12,Debts!$X$12,Debts!$Y$12)*100000,0)*1000000+ROUND(Debts!$Y$12*100000,0)</f>
        <v/>
      </c>
      <c r="BZ284">
        <f>ROUND(IF($A284&lt;=Debts!$M$13,Debts!$X$13,Debts!$Y$13)*100000,0)*1000000+ROUND(Debts!$Y$13*100000,0)</f>
        <v/>
      </c>
      <c r="CA284">
        <f>ROUND(IF($A284&lt;=Debts!$M$14,Debts!$X$14,Debts!$Y$14)*100000,0)*1000000+ROUND(Debts!$Y$14*100000,0)</f>
        <v/>
      </c>
      <c r="CB284">
        <f>ROUND(IF($A284&lt;=Debts!$M$15,Debts!$X$15,Debts!$Y$15)*100000,0)*1000000+ROUND(Debts!$Y$15*100000,0)</f>
        <v/>
      </c>
      <c r="CC284">
        <f>ROUND(IF($A284&lt;=Debts!$M$16,Debts!$X$16,Debts!$Y$16)*100000,0)*1000000+ROUND(Debts!$Y$16*100000,0)</f>
        <v/>
      </c>
      <c r="CD284">
        <f>IF(OR(AH284&lt;=0,Debts!$AC$5=0,$A284&gt;Debts!$M$5),0,MIN(AH284,MAX(0,ROUNDUP(IF(Debts!$X$5=0,(BF283+J284)/(Debts!$M$5-$A284+1),BF283*(Debts!$X$5/12)/(1-(1+Debts!$X$5/12)^(-(Debts!$M$5-$A284+1)))),2)-V284)))</f>
        <v/>
      </c>
      <c r="CE284">
        <f>IF(OR(AI284&lt;=0,Debts!$AC$6=0,$A284&gt;Debts!$M$6),0,MIN(AI284,MAX(0,ROUNDUP(IF(Debts!$X$6=0,(BG283+K284)/(Debts!$M$6-$A284+1),BG283*(Debts!$X$6/12)/(1-(1+Debts!$X$6/12)^(-(Debts!$M$6-$A284+1)))),2)-W284)))</f>
        <v/>
      </c>
      <c r="CF284">
        <f>IF(OR(AJ284&lt;=0,Debts!$AC$7=0,$A284&gt;Debts!$M$7),0,MIN(AJ284,MAX(0,ROUNDUP(IF(Debts!$X$7=0,(BH283+L284)/(Debts!$M$7-$A284+1),BH283*(Debts!$X$7/12)/(1-(1+Debts!$X$7/12)^(-(Debts!$M$7-$A284+1)))),2)-X284)))</f>
        <v/>
      </c>
      <c r="CG284">
        <f>IF(OR(AK284&lt;=0,Debts!$AC$8=0,$A284&gt;Debts!$M$8),0,MIN(AK284,MAX(0,ROUNDUP(IF(Debts!$X$8=0,(BI283+M284)/(Debts!$M$8-$A284+1),BI283*(Debts!$X$8/12)/(1-(1+Debts!$X$8/12)^(-(Debts!$M$8-$A284+1)))),2)-Y284)))</f>
        <v/>
      </c>
      <c r="CH284">
        <f>IF(OR(AL284&lt;=0,Debts!$AC$9=0,$A284&gt;Debts!$M$9),0,MIN(AL284,MAX(0,ROUNDUP(IF(Debts!$X$9=0,(BJ283+N284)/(Debts!$M$9-$A284+1),BJ283*(Debts!$X$9/12)/(1-(1+Debts!$X$9/12)^(-(Debts!$M$9-$A284+1)))),2)-Z284)))</f>
        <v/>
      </c>
      <c r="CI284">
        <f>IF(OR(AM284&lt;=0,Debts!$AC$10=0,$A284&gt;Debts!$M$10),0,MIN(AM284,MAX(0,ROUNDUP(IF(Debts!$X$10=0,(BK283+O284)/(Debts!$M$10-$A284+1),BK283*(Debts!$X$10/12)/(1-(1+Debts!$X$10/12)^(-(Debts!$M$10-$A284+1)))),2)-AA284)))</f>
        <v/>
      </c>
      <c r="CJ284">
        <f>IF(OR(AN284&lt;=0,Debts!$AC$11=0,$A284&gt;Debts!$M$11),0,MIN(AN284,MAX(0,ROUNDUP(IF(Debts!$X$11=0,(BL283+P284)/(Debts!$M$11-$A284+1),BL283*(Debts!$X$11/12)/(1-(1+Debts!$X$11/12)^(-(Debts!$M$11-$A284+1)))),2)-AB284)))</f>
        <v/>
      </c>
      <c r="CK284">
        <f>IF(OR(AO284&lt;=0,Debts!$AC$12=0,$A284&gt;Debts!$M$12),0,MIN(AO284,MAX(0,ROUNDUP(IF(Debts!$X$12=0,(BM283+Q284)/(Debts!$M$12-$A284+1),BM283*(Debts!$X$12/12)/(1-(1+Debts!$X$12/12)^(-(Debts!$M$12-$A284+1)))),2)-AC284)))</f>
        <v/>
      </c>
      <c r="CL284">
        <f>IF(OR(AP284&lt;=0,Debts!$AC$13=0,$A284&gt;Debts!$M$13),0,MIN(AP284,MAX(0,ROUNDUP(IF(Debts!$X$13=0,(BN283+R284)/(Debts!$M$13-$A284+1),BN283*(Debts!$X$13/12)/(1-(1+Debts!$X$13/12)^(-(Debts!$M$13-$A284+1)))),2)-AD284)))</f>
        <v/>
      </c>
      <c r="CM284">
        <f>IF(OR(AQ284&lt;=0,Debts!$AC$14=0,$A284&gt;Debts!$M$14),0,MIN(AQ284,MAX(0,ROUNDUP(IF(Debts!$X$14=0,(BO283+S284)/(Debts!$M$14-$A284+1),BO283*(Debts!$X$14/12)/(1-(1+Debts!$X$14/12)^(-(Debts!$M$14-$A284+1)))),2)-AE284)))</f>
        <v/>
      </c>
      <c r="CN284">
        <f>IF(OR(AR284&lt;=0,Debts!$AC$15=0,$A284&gt;Debts!$M$15),0,MIN(AR284,MAX(0,ROUNDUP(IF(Debts!$X$15=0,(BP283+T284)/(Debts!$M$15-$A284+1),BP283*(Debts!$X$15/12)/(1-(1+Debts!$X$15/12)^(-(Debts!$M$15-$A284+1)))),2)-AF284)))</f>
        <v/>
      </c>
      <c r="CO284">
        <f>IF(OR(AS284&lt;=0,Debts!$AC$16=0,$A284&gt;Debts!$M$16),0,MIN(AS284,MAX(0,ROUNDUP(IF(Debts!$X$16=0,(BQ283+U284)/(Debts!$M$16-$A284+1),BQ283*(Debts!$X$16/12)/(1-(1+Debts!$X$16/12)^(-(Debts!$M$16-$A284+1)))),2)-AG284)))</f>
        <v/>
      </c>
      <c r="CP284">
        <f>IF(CD284&lt;=0,0,ROUND(MIN(CD284,MAX(0,$F284-SUMPRODUCT(($AT$3:$BE$3&lt;AT$3)*$CD284:$CO284))),2))</f>
        <v/>
      </c>
      <c r="CQ284">
        <f>IF(CE284&lt;=0,0,ROUND(MIN(CE284,MAX(0,$F284-SUMPRODUCT(($AT$3:$BE$3&lt;AU$3)*$CD284:$CO284))),2))</f>
        <v/>
      </c>
      <c r="CR284">
        <f>IF(CF284&lt;=0,0,ROUND(MIN(CF284,MAX(0,$F284-SUMPRODUCT(($AT$3:$BE$3&lt;AV$3)*$CD284:$CO284))),2))</f>
        <v/>
      </c>
      <c r="CS284">
        <f>IF(CG284&lt;=0,0,ROUND(MIN(CG284,MAX(0,$F284-SUMPRODUCT(($AT$3:$BE$3&lt;AW$3)*$CD284:$CO284))),2))</f>
        <v/>
      </c>
      <c r="CT284">
        <f>IF(CH284&lt;=0,0,ROUND(MIN(CH284,MAX(0,$F284-SUMPRODUCT(($AT$3:$BE$3&lt;AX$3)*$CD284:$CO284))),2))</f>
        <v/>
      </c>
      <c r="CU284">
        <f>IF(CI284&lt;=0,0,ROUND(MIN(CI284,MAX(0,$F284-SUMPRODUCT(($AT$3:$BE$3&lt;AY$3)*$CD284:$CO284))),2))</f>
        <v/>
      </c>
      <c r="CV284">
        <f>IF(CJ284&lt;=0,0,ROUND(MIN(CJ284,MAX(0,$F284-SUMPRODUCT(($AT$3:$BE$3&lt;AZ$3)*$CD284:$CO284))),2))</f>
        <v/>
      </c>
      <c r="CW284">
        <f>IF(CK284&lt;=0,0,ROUND(MIN(CK284,MAX(0,$F284-SUMPRODUCT(($AT$3:$BE$3&lt;BA$3)*$CD284:$CO284))),2))</f>
        <v/>
      </c>
      <c r="CX284">
        <f>IF(CL284&lt;=0,0,ROUND(MIN(CL284,MAX(0,$F284-SUMPRODUCT(($AT$3:$BE$3&lt;BB$3)*$CD284:$CO284))),2))</f>
        <v/>
      </c>
      <c r="CY284">
        <f>IF(CM284&lt;=0,0,ROUND(MIN(CM284,MAX(0,$F284-SUMPRODUCT(($AT$3:$BE$3&lt;BC$3)*$CD284:$CO284))),2))</f>
        <v/>
      </c>
      <c r="CZ284">
        <f>IF(CN284&lt;=0,0,ROUND(MIN(CN284,MAX(0,$F284-SUMPRODUCT(($AT$3:$BE$3&lt;BD$3)*$CD284:$CO284))),2))</f>
        <v/>
      </c>
      <c r="DA284">
        <f>IF(CO284&lt;=0,0,ROUND(MIN(CO284,MAX(0,$F284-SUMPRODUCT(($AT$3:$BE$3&lt;BE$3)*$CD284:$CO284))),2))</f>
        <v/>
      </c>
      <c r="DB284">
        <f>ROUND(AH284-CP284,2)</f>
        <v/>
      </c>
      <c r="DC284">
        <f>ROUND(AI284-CQ284,2)</f>
        <v/>
      </c>
      <c r="DD284">
        <f>ROUND(AJ284-CR284,2)</f>
        <v/>
      </c>
      <c r="DE284">
        <f>ROUND(AK284-CS284,2)</f>
        <v/>
      </c>
      <c r="DF284">
        <f>ROUND(AL284-CT284,2)</f>
        <v/>
      </c>
      <c r="DG284">
        <f>ROUND(AM284-CU284,2)</f>
        <v/>
      </c>
      <c r="DH284">
        <f>ROUND(AN284-CV284,2)</f>
        <v/>
      </c>
      <c r="DI284">
        <f>ROUND(AO284-CW284,2)</f>
        <v/>
      </c>
      <c r="DJ284">
        <f>ROUND(AP284-CX284,2)</f>
        <v/>
      </c>
      <c r="DK284">
        <f>ROUND(AQ284-CY284,2)</f>
        <v/>
      </c>
      <c r="DL284">
        <f>ROUND(AR284-CZ284,2)</f>
        <v/>
      </c>
      <c r="DM284">
        <f>ROUND(AS284-DA284,2)</f>
        <v/>
      </c>
      <c r="DN284">
        <f>MAX(0,ROUND($F284-SUM(CP284:DA284),2))</f>
        <v/>
      </c>
    </row>
    <row r="285">
      <c r="A285" t="n">
        <v>280</v>
      </c>
      <c r="B285" s="29">
        <f>Months!B285</f>
        <v/>
      </c>
      <c r="C285">
        <f>Months!C285</f>
        <v/>
      </c>
      <c r="D285">
        <f>Months!D285</f>
        <v/>
      </c>
      <c r="E285">
        <f>SUM(V285:AG285)</f>
        <v/>
      </c>
      <c r="F285">
        <f>MAX(0,ROUND(C285+D285-E285,2))</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f>IF(AH285&lt;=0,0,ROUND(CP285+MIN(DB285,MAX(0,$DN285-SUMPRODUCT((($BR285:$CC285&gt;BR285)+($BR285:$CC285=BR285)*($AT$2:$BE$2&lt;AT$2))*$DB285:$DM285))),2))</f>
        <v/>
      </c>
      <c r="AU285">
        <f>IF(AI285&lt;=0,0,ROUND(CQ285+MIN(DC285,MAX(0,$DN285-SUMPRODUCT((($BR285:$CC285&gt;BS285)+($BR285:$CC285=BS285)*($AT$2:$BE$2&lt;AU$2))*$DB285:$DM285))),2))</f>
        <v/>
      </c>
      <c r="AV285">
        <f>IF(AJ285&lt;=0,0,ROUND(CR285+MIN(DD285,MAX(0,$DN285-SUMPRODUCT((($BR285:$CC285&gt;BT285)+($BR285:$CC285=BT285)*($AT$2:$BE$2&lt;AV$2))*$DB285:$DM285))),2))</f>
        <v/>
      </c>
      <c r="AW285">
        <f>IF(AK285&lt;=0,0,ROUND(CS285+MIN(DE285,MAX(0,$DN285-SUMPRODUCT((($BR285:$CC285&gt;BU285)+($BR285:$CC285=BU285)*($AT$2:$BE$2&lt;AW$2))*$DB285:$DM285))),2))</f>
        <v/>
      </c>
      <c r="AX285">
        <f>IF(AL285&lt;=0,0,ROUND(CT285+MIN(DF285,MAX(0,$DN285-SUMPRODUCT((($BR285:$CC285&gt;BV285)+($BR285:$CC285=BV285)*($AT$2:$BE$2&lt;AX$2))*$DB285:$DM285))),2))</f>
        <v/>
      </c>
      <c r="AY285">
        <f>IF(AM285&lt;=0,0,ROUND(CU285+MIN(DG285,MAX(0,$DN285-SUMPRODUCT((($BR285:$CC285&gt;BW285)+($BR285:$CC285=BW285)*($AT$2:$BE$2&lt;AY$2))*$DB285:$DM285))),2))</f>
        <v/>
      </c>
      <c r="AZ285">
        <f>IF(AN285&lt;=0,0,ROUND(CV285+MIN(DH285,MAX(0,$DN285-SUMPRODUCT((($BR285:$CC285&gt;BX285)+($BR285:$CC285=BX285)*($AT$2:$BE$2&lt;AZ$2))*$DB285:$DM285))),2))</f>
        <v/>
      </c>
      <c r="BA285">
        <f>IF(AO285&lt;=0,0,ROUND(CW285+MIN(DI285,MAX(0,$DN285-SUMPRODUCT((($BR285:$CC285&gt;BY285)+($BR285:$CC285=BY285)*($AT$2:$BE$2&lt;BA$2))*$DB285:$DM285))),2))</f>
        <v/>
      </c>
      <c r="BB285">
        <f>IF(AP285&lt;=0,0,ROUND(CX285+MIN(DJ285,MAX(0,$DN285-SUMPRODUCT((($BR285:$CC285&gt;BZ285)+($BR285:$CC285=BZ285)*($AT$2:$BE$2&lt;BB$2))*$DB285:$DM285))),2))</f>
        <v/>
      </c>
      <c r="BC285">
        <f>IF(AQ285&lt;=0,0,ROUND(CY285+MIN(DK285,MAX(0,$DN285-SUMPRODUCT((($BR285:$CC285&gt;CA285)+($BR285:$CC285=CA285)*($AT$2:$BE$2&lt;BC$2))*$DB285:$DM285))),2))</f>
        <v/>
      </c>
      <c r="BD285">
        <f>IF(AR285&lt;=0,0,ROUND(CZ285+MIN(DL285,MAX(0,$DN285-SUMPRODUCT((($BR285:$CC285&gt;CB285)+($BR285:$CC285=CB285)*($AT$2:$BE$2&lt;BD$2))*$DB285:$DM285))),2))</f>
        <v/>
      </c>
      <c r="BE285">
        <f>IF(AS285&lt;=0,0,ROUND(DA285+MIN(DM285,MAX(0,$DN285-SUMPRODUCT((($BR285:$CC285&gt;CC285)+($BR285:$CC285=CC285)*($AT$2:$BE$2&lt;BE$2))*$DB285:$DM285))),2))</f>
        <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c r="BR285">
        <f>ROUND(IF($A285&lt;=Debts!$M$5,Debts!$X$5,Debts!$Y$5)*100000,0)*1000000+ROUND(Debts!$Y$5*100000,0)</f>
        <v/>
      </c>
      <c r="BS285">
        <f>ROUND(IF($A285&lt;=Debts!$M$6,Debts!$X$6,Debts!$Y$6)*100000,0)*1000000+ROUND(Debts!$Y$6*100000,0)</f>
        <v/>
      </c>
      <c r="BT285">
        <f>ROUND(IF($A285&lt;=Debts!$M$7,Debts!$X$7,Debts!$Y$7)*100000,0)*1000000+ROUND(Debts!$Y$7*100000,0)</f>
        <v/>
      </c>
      <c r="BU285">
        <f>ROUND(IF($A285&lt;=Debts!$M$8,Debts!$X$8,Debts!$Y$8)*100000,0)*1000000+ROUND(Debts!$Y$8*100000,0)</f>
        <v/>
      </c>
      <c r="BV285">
        <f>ROUND(IF($A285&lt;=Debts!$M$9,Debts!$X$9,Debts!$Y$9)*100000,0)*1000000+ROUND(Debts!$Y$9*100000,0)</f>
        <v/>
      </c>
      <c r="BW285">
        <f>ROUND(IF($A285&lt;=Debts!$M$10,Debts!$X$10,Debts!$Y$10)*100000,0)*1000000+ROUND(Debts!$Y$10*100000,0)</f>
        <v/>
      </c>
      <c r="BX285">
        <f>ROUND(IF($A285&lt;=Debts!$M$11,Debts!$X$11,Debts!$Y$11)*100000,0)*1000000+ROUND(Debts!$Y$11*100000,0)</f>
        <v/>
      </c>
      <c r="BY285">
        <f>ROUND(IF($A285&lt;=Debts!$M$12,Debts!$X$12,Debts!$Y$12)*100000,0)*1000000+ROUND(Debts!$Y$12*100000,0)</f>
        <v/>
      </c>
      <c r="BZ285">
        <f>ROUND(IF($A285&lt;=Debts!$M$13,Debts!$X$13,Debts!$Y$13)*100000,0)*1000000+ROUND(Debts!$Y$13*100000,0)</f>
        <v/>
      </c>
      <c r="CA285">
        <f>ROUND(IF($A285&lt;=Debts!$M$14,Debts!$X$14,Debts!$Y$14)*100000,0)*1000000+ROUND(Debts!$Y$14*100000,0)</f>
        <v/>
      </c>
      <c r="CB285">
        <f>ROUND(IF($A285&lt;=Debts!$M$15,Debts!$X$15,Debts!$Y$15)*100000,0)*1000000+ROUND(Debts!$Y$15*100000,0)</f>
        <v/>
      </c>
      <c r="CC285">
        <f>ROUND(IF($A285&lt;=Debts!$M$16,Debts!$X$16,Debts!$Y$16)*100000,0)*1000000+ROUND(Debts!$Y$16*100000,0)</f>
        <v/>
      </c>
      <c r="CD285">
        <f>IF(OR(AH285&lt;=0,Debts!$AC$5=0,$A285&gt;Debts!$M$5),0,MIN(AH285,MAX(0,ROUNDUP(IF(Debts!$X$5=0,(BF284+J285)/(Debts!$M$5-$A285+1),BF284*(Debts!$X$5/12)/(1-(1+Debts!$X$5/12)^(-(Debts!$M$5-$A285+1)))),2)-V285)))</f>
        <v/>
      </c>
      <c r="CE285">
        <f>IF(OR(AI285&lt;=0,Debts!$AC$6=0,$A285&gt;Debts!$M$6),0,MIN(AI285,MAX(0,ROUNDUP(IF(Debts!$X$6=0,(BG284+K285)/(Debts!$M$6-$A285+1),BG284*(Debts!$X$6/12)/(1-(1+Debts!$X$6/12)^(-(Debts!$M$6-$A285+1)))),2)-W285)))</f>
        <v/>
      </c>
      <c r="CF285">
        <f>IF(OR(AJ285&lt;=0,Debts!$AC$7=0,$A285&gt;Debts!$M$7),0,MIN(AJ285,MAX(0,ROUNDUP(IF(Debts!$X$7=0,(BH284+L285)/(Debts!$M$7-$A285+1),BH284*(Debts!$X$7/12)/(1-(1+Debts!$X$7/12)^(-(Debts!$M$7-$A285+1)))),2)-X285)))</f>
        <v/>
      </c>
      <c r="CG285">
        <f>IF(OR(AK285&lt;=0,Debts!$AC$8=0,$A285&gt;Debts!$M$8),0,MIN(AK285,MAX(0,ROUNDUP(IF(Debts!$X$8=0,(BI284+M285)/(Debts!$M$8-$A285+1),BI284*(Debts!$X$8/12)/(1-(1+Debts!$X$8/12)^(-(Debts!$M$8-$A285+1)))),2)-Y285)))</f>
        <v/>
      </c>
      <c r="CH285">
        <f>IF(OR(AL285&lt;=0,Debts!$AC$9=0,$A285&gt;Debts!$M$9),0,MIN(AL285,MAX(0,ROUNDUP(IF(Debts!$X$9=0,(BJ284+N285)/(Debts!$M$9-$A285+1),BJ284*(Debts!$X$9/12)/(1-(1+Debts!$X$9/12)^(-(Debts!$M$9-$A285+1)))),2)-Z285)))</f>
        <v/>
      </c>
      <c r="CI285">
        <f>IF(OR(AM285&lt;=0,Debts!$AC$10=0,$A285&gt;Debts!$M$10),0,MIN(AM285,MAX(0,ROUNDUP(IF(Debts!$X$10=0,(BK284+O285)/(Debts!$M$10-$A285+1),BK284*(Debts!$X$10/12)/(1-(1+Debts!$X$10/12)^(-(Debts!$M$10-$A285+1)))),2)-AA285)))</f>
        <v/>
      </c>
      <c r="CJ285">
        <f>IF(OR(AN285&lt;=0,Debts!$AC$11=0,$A285&gt;Debts!$M$11),0,MIN(AN285,MAX(0,ROUNDUP(IF(Debts!$X$11=0,(BL284+P285)/(Debts!$M$11-$A285+1),BL284*(Debts!$X$11/12)/(1-(1+Debts!$X$11/12)^(-(Debts!$M$11-$A285+1)))),2)-AB285)))</f>
        <v/>
      </c>
      <c r="CK285">
        <f>IF(OR(AO285&lt;=0,Debts!$AC$12=0,$A285&gt;Debts!$M$12),0,MIN(AO285,MAX(0,ROUNDUP(IF(Debts!$X$12=0,(BM284+Q285)/(Debts!$M$12-$A285+1),BM284*(Debts!$X$12/12)/(1-(1+Debts!$X$12/12)^(-(Debts!$M$12-$A285+1)))),2)-AC285)))</f>
        <v/>
      </c>
      <c r="CL285">
        <f>IF(OR(AP285&lt;=0,Debts!$AC$13=0,$A285&gt;Debts!$M$13),0,MIN(AP285,MAX(0,ROUNDUP(IF(Debts!$X$13=0,(BN284+R285)/(Debts!$M$13-$A285+1),BN284*(Debts!$X$13/12)/(1-(1+Debts!$X$13/12)^(-(Debts!$M$13-$A285+1)))),2)-AD285)))</f>
        <v/>
      </c>
      <c r="CM285">
        <f>IF(OR(AQ285&lt;=0,Debts!$AC$14=0,$A285&gt;Debts!$M$14),0,MIN(AQ285,MAX(0,ROUNDUP(IF(Debts!$X$14=0,(BO284+S285)/(Debts!$M$14-$A285+1),BO284*(Debts!$X$14/12)/(1-(1+Debts!$X$14/12)^(-(Debts!$M$14-$A285+1)))),2)-AE285)))</f>
        <v/>
      </c>
      <c r="CN285">
        <f>IF(OR(AR285&lt;=0,Debts!$AC$15=0,$A285&gt;Debts!$M$15),0,MIN(AR285,MAX(0,ROUNDUP(IF(Debts!$X$15=0,(BP284+T285)/(Debts!$M$15-$A285+1),BP284*(Debts!$X$15/12)/(1-(1+Debts!$X$15/12)^(-(Debts!$M$15-$A285+1)))),2)-AF285)))</f>
        <v/>
      </c>
      <c r="CO285">
        <f>IF(OR(AS285&lt;=0,Debts!$AC$16=0,$A285&gt;Debts!$M$16),0,MIN(AS285,MAX(0,ROUNDUP(IF(Debts!$X$16=0,(BQ284+U285)/(Debts!$M$16-$A285+1),BQ284*(Debts!$X$16/12)/(1-(1+Debts!$X$16/12)^(-(Debts!$M$16-$A285+1)))),2)-AG285)))</f>
        <v/>
      </c>
      <c r="CP285">
        <f>IF(CD285&lt;=0,0,ROUND(MIN(CD285,MAX(0,$F285-SUMPRODUCT(($AT$3:$BE$3&lt;AT$3)*$CD285:$CO285))),2))</f>
        <v/>
      </c>
      <c r="CQ285">
        <f>IF(CE285&lt;=0,0,ROUND(MIN(CE285,MAX(0,$F285-SUMPRODUCT(($AT$3:$BE$3&lt;AU$3)*$CD285:$CO285))),2))</f>
        <v/>
      </c>
      <c r="CR285">
        <f>IF(CF285&lt;=0,0,ROUND(MIN(CF285,MAX(0,$F285-SUMPRODUCT(($AT$3:$BE$3&lt;AV$3)*$CD285:$CO285))),2))</f>
        <v/>
      </c>
      <c r="CS285">
        <f>IF(CG285&lt;=0,0,ROUND(MIN(CG285,MAX(0,$F285-SUMPRODUCT(($AT$3:$BE$3&lt;AW$3)*$CD285:$CO285))),2))</f>
        <v/>
      </c>
      <c r="CT285">
        <f>IF(CH285&lt;=0,0,ROUND(MIN(CH285,MAX(0,$F285-SUMPRODUCT(($AT$3:$BE$3&lt;AX$3)*$CD285:$CO285))),2))</f>
        <v/>
      </c>
      <c r="CU285">
        <f>IF(CI285&lt;=0,0,ROUND(MIN(CI285,MAX(0,$F285-SUMPRODUCT(($AT$3:$BE$3&lt;AY$3)*$CD285:$CO285))),2))</f>
        <v/>
      </c>
      <c r="CV285">
        <f>IF(CJ285&lt;=0,0,ROUND(MIN(CJ285,MAX(0,$F285-SUMPRODUCT(($AT$3:$BE$3&lt;AZ$3)*$CD285:$CO285))),2))</f>
        <v/>
      </c>
      <c r="CW285">
        <f>IF(CK285&lt;=0,0,ROUND(MIN(CK285,MAX(0,$F285-SUMPRODUCT(($AT$3:$BE$3&lt;BA$3)*$CD285:$CO285))),2))</f>
        <v/>
      </c>
      <c r="CX285">
        <f>IF(CL285&lt;=0,0,ROUND(MIN(CL285,MAX(0,$F285-SUMPRODUCT(($AT$3:$BE$3&lt;BB$3)*$CD285:$CO285))),2))</f>
        <v/>
      </c>
      <c r="CY285">
        <f>IF(CM285&lt;=0,0,ROUND(MIN(CM285,MAX(0,$F285-SUMPRODUCT(($AT$3:$BE$3&lt;BC$3)*$CD285:$CO285))),2))</f>
        <v/>
      </c>
      <c r="CZ285">
        <f>IF(CN285&lt;=0,0,ROUND(MIN(CN285,MAX(0,$F285-SUMPRODUCT(($AT$3:$BE$3&lt;BD$3)*$CD285:$CO285))),2))</f>
        <v/>
      </c>
      <c r="DA285">
        <f>IF(CO285&lt;=0,0,ROUND(MIN(CO285,MAX(0,$F285-SUMPRODUCT(($AT$3:$BE$3&lt;BE$3)*$CD285:$CO285))),2))</f>
        <v/>
      </c>
      <c r="DB285">
        <f>ROUND(AH285-CP285,2)</f>
        <v/>
      </c>
      <c r="DC285">
        <f>ROUND(AI285-CQ285,2)</f>
        <v/>
      </c>
      <c r="DD285">
        <f>ROUND(AJ285-CR285,2)</f>
        <v/>
      </c>
      <c r="DE285">
        <f>ROUND(AK285-CS285,2)</f>
        <v/>
      </c>
      <c r="DF285">
        <f>ROUND(AL285-CT285,2)</f>
        <v/>
      </c>
      <c r="DG285">
        <f>ROUND(AM285-CU285,2)</f>
        <v/>
      </c>
      <c r="DH285">
        <f>ROUND(AN285-CV285,2)</f>
        <v/>
      </c>
      <c r="DI285">
        <f>ROUND(AO285-CW285,2)</f>
        <v/>
      </c>
      <c r="DJ285">
        <f>ROUND(AP285-CX285,2)</f>
        <v/>
      </c>
      <c r="DK285">
        <f>ROUND(AQ285-CY285,2)</f>
        <v/>
      </c>
      <c r="DL285">
        <f>ROUND(AR285-CZ285,2)</f>
        <v/>
      </c>
      <c r="DM285">
        <f>ROUND(AS285-DA285,2)</f>
        <v/>
      </c>
      <c r="DN285">
        <f>MAX(0,ROUND($F285-SUM(CP285:DA285),2))</f>
        <v/>
      </c>
    </row>
    <row r="286">
      <c r="A286" t="n">
        <v>281</v>
      </c>
      <c r="B286" s="29">
        <f>Months!B286</f>
        <v/>
      </c>
      <c r="C286">
        <f>Months!C286</f>
        <v/>
      </c>
      <c r="D286">
        <f>Months!D286</f>
        <v/>
      </c>
      <c r="E286">
        <f>SUM(V286:AG286)</f>
        <v/>
      </c>
      <c r="F286">
        <f>MAX(0,ROUND(C286+D286-E286,2))</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f>IF(AH286&lt;=0,0,ROUND(CP286+MIN(DB286,MAX(0,$DN286-SUMPRODUCT((($BR286:$CC286&gt;BR286)+($BR286:$CC286=BR286)*($AT$2:$BE$2&lt;AT$2))*$DB286:$DM286))),2))</f>
        <v/>
      </c>
      <c r="AU286">
        <f>IF(AI286&lt;=0,0,ROUND(CQ286+MIN(DC286,MAX(0,$DN286-SUMPRODUCT((($BR286:$CC286&gt;BS286)+($BR286:$CC286=BS286)*($AT$2:$BE$2&lt;AU$2))*$DB286:$DM286))),2))</f>
        <v/>
      </c>
      <c r="AV286">
        <f>IF(AJ286&lt;=0,0,ROUND(CR286+MIN(DD286,MAX(0,$DN286-SUMPRODUCT((($BR286:$CC286&gt;BT286)+($BR286:$CC286=BT286)*($AT$2:$BE$2&lt;AV$2))*$DB286:$DM286))),2))</f>
        <v/>
      </c>
      <c r="AW286">
        <f>IF(AK286&lt;=0,0,ROUND(CS286+MIN(DE286,MAX(0,$DN286-SUMPRODUCT((($BR286:$CC286&gt;BU286)+($BR286:$CC286=BU286)*($AT$2:$BE$2&lt;AW$2))*$DB286:$DM286))),2))</f>
        <v/>
      </c>
      <c r="AX286">
        <f>IF(AL286&lt;=0,0,ROUND(CT286+MIN(DF286,MAX(0,$DN286-SUMPRODUCT((($BR286:$CC286&gt;BV286)+($BR286:$CC286=BV286)*($AT$2:$BE$2&lt;AX$2))*$DB286:$DM286))),2))</f>
        <v/>
      </c>
      <c r="AY286">
        <f>IF(AM286&lt;=0,0,ROUND(CU286+MIN(DG286,MAX(0,$DN286-SUMPRODUCT((($BR286:$CC286&gt;BW286)+($BR286:$CC286=BW286)*($AT$2:$BE$2&lt;AY$2))*$DB286:$DM286))),2))</f>
        <v/>
      </c>
      <c r="AZ286">
        <f>IF(AN286&lt;=0,0,ROUND(CV286+MIN(DH286,MAX(0,$DN286-SUMPRODUCT((($BR286:$CC286&gt;BX286)+($BR286:$CC286=BX286)*($AT$2:$BE$2&lt;AZ$2))*$DB286:$DM286))),2))</f>
        <v/>
      </c>
      <c r="BA286">
        <f>IF(AO286&lt;=0,0,ROUND(CW286+MIN(DI286,MAX(0,$DN286-SUMPRODUCT((($BR286:$CC286&gt;BY286)+($BR286:$CC286=BY286)*($AT$2:$BE$2&lt;BA$2))*$DB286:$DM286))),2))</f>
        <v/>
      </c>
      <c r="BB286">
        <f>IF(AP286&lt;=0,0,ROUND(CX286+MIN(DJ286,MAX(0,$DN286-SUMPRODUCT((($BR286:$CC286&gt;BZ286)+($BR286:$CC286=BZ286)*($AT$2:$BE$2&lt;BB$2))*$DB286:$DM286))),2))</f>
        <v/>
      </c>
      <c r="BC286">
        <f>IF(AQ286&lt;=0,0,ROUND(CY286+MIN(DK286,MAX(0,$DN286-SUMPRODUCT((($BR286:$CC286&gt;CA286)+($BR286:$CC286=CA286)*($AT$2:$BE$2&lt;BC$2))*$DB286:$DM286))),2))</f>
        <v/>
      </c>
      <c r="BD286">
        <f>IF(AR286&lt;=0,0,ROUND(CZ286+MIN(DL286,MAX(0,$DN286-SUMPRODUCT((($BR286:$CC286&gt;CB286)+($BR286:$CC286=CB286)*($AT$2:$BE$2&lt;BD$2))*$DB286:$DM286))),2))</f>
        <v/>
      </c>
      <c r="BE286">
        <f>IF(AS286&lt;=0,0,ROUND(DA286+MIN(DM286,MAX(0,$DN286-SUMPRODUCT((($BR286:$CC286&gt;CC286)+($BR286:$CC286=CC286)*($AT$2:$BE$2&lt;BE$2))*$DB286:$DM286))),2))</f>
        <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c r="BR286">
        <f>ROUND(IF($A286&lt;=Debts!$M$5,Debts!$X$5,Debts!$Y$5)*100000,0)*1000000+ROUND(Debts!$Y$5*100000,0)</f>
        <v/>
      </c>
      <c r="BS286">
        <f>ROUND(IF($A286&lt;=Debts!$M$6,Debts!$X$6,Debts!$Y$6)*100000,0)*1000000+ROUND(Debts!$Y$6*100000,0)</f>
        <v/>
      </c>
      <c r="BT286">
        <f>ROUND(IF($A286&lt;=Debts!$M$7,Debts!$X$7,Debts!$Y$7)*100000,0)*1000000+ROUND(Debts!$Y$7*100000,0)</f>
        <v/>
      </c>
      <c r="BU286">
        <f>ROUND(IF($A286&lt;=Debts!$M$8,Debts!$X$8,Debts!$Y$8)*100000,0)*1000000+ROUND(Debts!$Y$8*100000,0)</f>
        <v/>
      </c>
      <c r="BV286">
        <f>ROUND(IF($A286&lt;=Debts!$M$9,Debts!$X$9,Debts!$Y$9)*100000,0)*1000000+ROUND(Debts!$Y$9*100000,0)</f>
        <v/>
      </c>
      <c r="BW286">
        <f>ROUND(IF($A286&lt;=Debts!$M$10,Debts!$X$10,Debts!$Y$10)*100000,0)*1000000+ROUND(Debts!$Y$10*100000,0)</f>
        <v/>
      </c>
      <c r="BX286">
        <f>ROUND(IF($A286&lt;=Debts!$M$11,Debts!$X$11,Debts!$Y$11)*100000,0)*1000000+ROUND(Debts!$Y$11*100000,0)</f>
        <v/>
      </c>
      <c r="BY286">
        <f>ROUND(IF($A286&lt;=Debts!$M$12,Debts!$X$12,Debts!$Y$12)*100000,0)*1000000+ROUND(Debts!$Y$12*100000,0)</f>
        <v/>
      </c>
      <c r="BZ286">
        <f>ROUND(IF($A286&lt;=Debts!$M$13,Debts!$X$13,Debts!$Y$13)*100000,0)*1000000+ROUND(Debts!$Y$13*100000,0)</f>
        <v/>
      </c>
      <c r="CA286">
        <f>ROUND(IF($A286&lt;=Debts!$M$14,Debts!$X$14,Debts!$Y$14)*100000,0)*1000000+ROUND(Debts!$Y$14*100000,0)</f>
        <v/>
      </c>
      <c r="CB286">
        <f>ROUND(IF($A286&lt;=Debts!$M$15,Debts!$X$15,Debts!$Y$15)*100000,0)*1000000+ROUND(Debts!$Y$15*100000,0)</f>
        <v/>
      </c>
      <c r="CC286">
        <f>ROUND(IF($A286&lt;=Debts!$M$16,Debts!$X$16,Debts!$Y$16)*100000,0)*1000000+ROUND(Debts!$Y$16*100000,0)</f>
        <v/>
      </c>
      <c r="CD286">
        <f>IF(OR(AH286&lt;=0,Debts!$AC$5=0,$A286&gt;Debts!$M$5),0,MIN(AH286,MAX(0,ROUNDUP(IF(Debts!$X$5=0,(BF285+J286)/(Debts!$M$5-$A286+1),BF285*(Debts!$X$5/12)/(1-(1+Debts!$X$5/12)^(-(Debts!$M$5-$A286+1)))),2)-V286)))</f>
        <v/>
      </c>
      <c r="CE286">
        <f>IF(OR(AI286&lt;=0,Debts!$AC$6=0,$A286&gt;Debts!$M$6),0,MIN(AI286,MAX(0,ROUNDUP(IF(Debts!$X$6=0,(BG285+K286)/(Debts!$M$6-$A286+1),BG285*(Debts!$X$6/12)/(1-(1+Debts!$X$6/12)^(-(Debts!$M$6-$A286+1)))),2)-W286)))</f>
        <v/>
      </c>
      <c r="CF286">
        <f>IF(OR(AJ286&lt;=0,Debts!$AC$7=0,$A286&gt;Debts!$M$7),0,MIN(AJ286,MAX(0,ROUNDUP(IF(Debts!$X$7=0,(BH285+L286)/(Debts!$M$7-$A286+1),BH285*(Debts!$X$7/12)/(1-(1+Debts!$X$7/12)^(-(Debts!$M$7-$A286+1)))),2)-X286)))</f>
        <v/>
      </c>
      <c r="CG286">
        <f>IF(OR(AK286&lt;=0,Debts!$AC$8=0,$A286&gt;Debts!$M$8),0,MIN(AK286,MAX(0,ROUNDUP(IF(Debts!$X$8=0,(BI285+M286)/(Debts!$M$8-$A286+1),BI285*(Debts!$X$8/12)/(1-(1+Debts!$X$8/12)^(-(Debts!$M$8-$A286+1)))),2)-Y286)))</f>
        <v/>
      </c>
      <c r="CH286">
        <f>IF(OR(AL286&lt;=0,Debts!$AC$9=0,$A286&gt;Debts!$M$9),0,MIN(AL286,MAX(0,ROUNDUP(IF(Debts!$X$9=0,(BJ285+N286)/(Debts!$M$9-$A286+1),BJ285*(Debts!$X$9/12)/(1-(1+Debts!$X$9/12)^(-(Debts!$M$9-$A286+1)))),2)-Z286)))</f>
        <v/>
      </c>
      <c r="CI286">
        <f>IF(OR(AM286&lt;=0,Debts!$AC$10=0,$A286&gt;Debts!$M$10),0,MIN(AM286,MAX(0,ROUNDUP(IF(Debts!$X$10=0,(BK285+O286)/(Debts!$M$10-$A286+1),BK285*(Debts!$X$10/12)/(1-(1+Debts!$X$10/12)^(-(Debts!$M$10-$A286+1)))),2)-AA286)))</f>
        <v/>
      </c>
      <c r="CJ286">
        <f>IF(OR(AN286&lt;=0,Debts!$AC$11=0,$A286&gt;Debts!$M$11),0,MIN(AN286,MAX(0,ROUNDUP(IF(Debts!$X$11=0,(BL285+P286)/(Debts!$M$11-$A286+1),BL285*(Debts!$X$11/12)/(1-(1+Debts!$X$11/12)^(-(Debts!$M$11-$A286+1)))),2)-AB286)))</f>
        <v/>
      </c>
      <c r="CK286">
        <f>IF(OR(AO286&lt;=0,Debts!$AC$12=0,$A286&gt;Debts!$M$12),0,MIN(AO286,MAX(0,ROUNDUP(IF(Debts!$X$12=0,(BM285+Q286)/(Debts!$M$12-$A286+1),BM285*(Debts!$X$12/12)/(1-(1+Debts!$X$12/12)^(-(Debts!$M$12-$A286+1)))),2)-AC286)))</f>
        <v/>
      </c>
      <c r="CL286">
        <f>IF(OR(AP286&lt;=0,Debts!$AC$13=0,$A286&gt;Debts!$M$13),0,MIN(AP286,MAX(0,ROUNDUP(IF(Debts!$X$13=0,(BN285+R286)/(Debts!$M$13-$A286+1),BN285*(Debts!$X$13/12)/(1-(1+Debts!$X$13/12)^(-(Debts!$M$13-$A286+1)))),2)-AD286)))</f>
        <v/>
      </c>
      <c r="CM286">
        <f>IF(OR(AQ286&lt;=0,Debts!$AC$14=0,$A286&gt;Debts!$M$14),0,MIN(AQ286,MAX(0,ROUNDUP(IF(Debts!$X$14=0,(BO285+S286)/(Debts!$M$14-$A286+1),BO285*(Debts!$X$14/12)/(1-(1+Debts!$X$14/12)^(-(Debts!$M$14-$A286+1)))),2)-AE286)))</f>
        <v/>
      </c>
      <c r="CN286">
        <f>IF(OR(AR286&lt;=0,Debts!$AC$15=0,$A286&gt;Debts!$M$15),0,MIN(AR286,MAX(0,ROUNDUP(IF(Debts!$X$15=0,(BP285+T286)/(Debts!$M$15-$A286+1),BP285*(Debts!$X$15/12)/(1-(1+Debts!$X$15/12)^(-(Debts!$M$15-$A286+1)))),2)-AF286)))</f>
        <v/>
      </c>
      <c r="CO286">
        <f>IF(OR(AS286&lt;=0,Debts!$AC$16=0,$A286&gt;Debts!$M$16),0,MIN(AS286,MAX(0,ROUNDUP(IF(Debts!$X$16=0,(BQ285+U286)/(Debts!$M$16-$A286+1),BQ285*(Debts!$X$16/12)/(1-(1+Debts!$X$16/12)^(-(Debts!$M$16-$A286+1)))),2)-AG286)))</f>
        <v/>
      </c>
      <c r="CP286">
        <f>IF(CD286&lt;=0,0,ROUND(MIN(CD286,MAX(0,$F286-SUMPRODUCT(($AT$3:$BE$3&lt;AT$3)*$CD286:$CO286))),2))</f>
        <v/>
      </c>
      <c r="CQ286">
        <f>IF(CE286&lt;=0,0,ROUND(MIN(CE286,MAX(0,$F286-SUMPRODUCT(($AT$3:$BE$3&lt;AU$3)*$CD286:$CO286))),2))</f>
        <v/>
      </c>
      <c r="CR286">
        <f>IF(CF286&lt;=0,0,ROUND(MIN(CF286,MAX(0,$F286-SUMPRODUCT(($AT$3:$BE$3&lt;AV$3)*$CD286:$CO286))),2))</f>
        <v/>
      </c>
      <c r="CS286">
        <f>IF(CG286&lt;=0,0,ROUND(MIN(CG286,MAX(0,$F286-SUMPRODUCT(($AT$3:$BE$3&lt;AW$3)*$CD286:$CO286))),2))</f>
        <v/>
      </c>
      <c r="CT286">
        <f>IF(CH286&lt;=0,0,ROUND(MIN(CH286,MAX(0,$F286-SUMPRODUCT(($AT$3:$BE$3&lt;AX$3)*$CD286:$CO286))),2))</f>
        <v/>
      </c>
      <c r="CU286">
        <f>IF(CI286&lt;=0,0,ROUND(MIN(CI286,MAX(0,$F286-SUMPRODUCT(($AT$3:$BE$3&lt;AY$3)*$CD286:$CO286))),2))</f>
        <v/>
      </c>
      <c r="CV286">
        <f>IF(CJ286&lt;=0,0,ROUND(MIN(CJ286,MAX(0,$F286-SUMPRODUCT(($AT$3:$BE$3&lt;AZ$3)*$CD286:$CO286))),2))</f>
        <v/>
      </c>
      <c r="CW286">
        <f>IF(CK286&lt;=0,0,ROUND(MIN(CK286,MAX(0,$F286-SUMPRODUCT(($AT$3:$BE$3&lt;BA$3)*$CD286:$CO286))),2))</f>
        <v/>
      </c>
      <c r="CX286">
        <f>IF(CL286&lt;=0,0,ROUND(MIN(CL286,MAX(0,$F286-SUMPRODUCT(($AT$3:$BE$3&lt;BB$3)*$CD286:$CO286))),2))</f>
        <v/>
      </c>
      <c r="CY286">
        <f>IF(CM286&lt;=0,0,ROUND(MIN(CM286,MAX(0,$F286-SUMPRODUCT(($AT$3:$BE$3&lt;BC$3)*$CD286:$CO286))),2))</f>
        <v/>
      </c>
      <c r="CZ286">
        <f>IF(CN286&lt;=0,0,ROUND(MIN(CN286,MAX(0,$F286-SUMPRODUCT(($AT$3:$BE$3&lt;BD$3)*$CD286:$CO286))),2))</f>
        <v/>
      </c>
      <c r="DA286">
        <f>IF(CO286&lt;=0,0,ROUND(MIN(CO286,MAX(0,$F286-SUMPRODUCT(($AT$3:$BE$3&lt;BE$3)*$CD286:$CO286))),2))</f>
        <v/>
      </c>
      <c r="DB286">
        <f>ROUND(AH286-CP286,2)</f>
        <v/>
      </c>
      <c r="DC286">
        <f>ROUND(AI286-CQ286,2)</f>
        <v/>
      </c>
      <c r="DD286">
        <f>ROUND(AJ286-CR286,2)</f>
        <v/>
      </c>
      <c r="DE286">
        <f>ROUND(AK286-CS286,2)</f>
        <v/>
      </c>
      <c r="DF286">
        <f>ROUND(AL286-CT286,2)</f>
        <v/>
      </c>
      <c r="DG286">
        <f>ROUND(AM286-CU286,2)</f>
        <v/>
      </c>
      <c r="DH286">
        <f>ROUND(AN286-CV286,2)</f>
        <v/>
      </c>
      <c r="DI286">
        <f>ROUND(AO286-CW286,2)</f>
        <v/>
      </c>
      <c r="DJ286">
        <f>ROUND(AP286-CX286,2)</f>
        <v/>
      </c>
      <c r="DK286">
        <f>ROUND(AQ286-CY286,2)</f>
        <v/>
      </c>
      <c r="DL286">
        <f>ROUND(AR286-CZ286,2)</f>
        <v/>
      </c>
      <c r="DM286">
        <f>ROUND(AS286-DA286,2)</f>
        <v/>
      </c>
      <c r="DN286">
        <f>MAX(0,ROUND($F286-SUM(CP286:DA286),2))</f>
        <v/>
      </c>
    </row>
    <row r="287">
      <c r="A287" t="n">
        <v>282</v>
      </c>
      <c r="B287" s="29">
        <f>Months!B287</f>
        <v/>
      </c>
      <c r="C287">
        <f>Months!C287</f>
        <v/>
      </c>
      <c r="D287">
        <f>Months!D287</f>
        <v/>
      </c>
      <c r="E287">
        <f>SUM(V287:AG287)</f>
        <v/>
      </c>
      <c r="F287">
        <f>MAX(0,ROUND(C287+D287-E287,2))</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f>IF(AH287&lt;=0,0,ROUND(CP287+MIN(DB287,MAX(0,$DN287-SUMPRODUCT((($BR287:$CC287&gt;BR287)+($BR287:$CC287=BR287)*($AT$2:$BE$2&lt;AT$2))*$DB287:$DM287))),2))</f>
        <v/>
      </c>
      <c r="AU287">
        <f>IF(AI287&lt;=0,0,ROUND(CQ287+MIN(DC287,MAX(0,$DN287-SUMPRODUCT((($BR287:$CC287&gt;BS287)+($BR287:$CC287=BS287)*($AT$2:$BE$2&lt;AU$2))*$DB287:$DM287))),2))</f>
        <v/>
      </c>
      <c r="AV287">
        <f>IF(AJ287&lt;=0,0,ROUND(CR287+MIN(DD287,MAX(0,$DN287-SUMPRODUCT((($BR287:$CC287&gt;BT287)+($BR287:$CC287=BT287)*($AT$2:$BE$2&lt;AV$2))*$DB287:$DM287))),2))</f>
        <v/>
      </c>
      <c r="AW287">
        <f>IF(AK287&lt;=0,0,ROUND(CS287+MIN(DE287,MAX(0,$DN287-SUMPRODUCT((($BR287:$CC287&gt;BU287)+($BR287:$CC287=BU287)*($AT$2:$BE$2&lt;AW$2))*$DB287:$DM287))),2))</f>
        <v/>
      </c>
      <c r="AX287">
        <f>IF(AL287&lt;=0,0,ROUND(CT287+MIN(DF287,MAX(0,$DN287-SUMPRODUCT((($BR287:$CC287&gt;BV287)+($BR287:$CC287=BV287)*($AT$2:$BE$2&lt;AX$2))*$DB287:$DM287))),2))</f>
        <v/>
      </c>
      <c r="AY287">
        <f>IF(AM287&lt;=0,0,ROUND(CU287+MIN(DG287,MAX(0,$DN287-SUMPRODUCT((($BR287:$CC287&gt;BW287)+($BR287:$CC287=BW287)*($AT$2:$BE$2&lt;AY$2))*$DB287:$DM287))),2))</f>
        <v/>
      </c>
      <c r="AZ287">
        <f>IF(AN287&lt;=0,0,ROUND(CV287+MIN(DH287,MAX(0,$DN287-SUMPRODUCT((($BR287:$CC287&gt;BX287)+($BR287:$CC287=BX287)*($AT$2:$BE$2&lt;AZ$2))*$DB287:$DM287))),2))</f>
        <v/>
      </c>
      <c r="BA287">
        <f>IF(AO287&lt;=0,0,ROUND(CW287+MIN(DI287,MAX(0,$DN287-SUMPRODUCT((($BR287:$CC287&gt;BY287)+($BR287:$CC287=BY287)*($AT$2:$BE$2&lt;BA$2))*$DB287:$DM287))),2))</f>
        <v/>
      </c>
      <c r="BB287">
        <f>IF(AP287&lt;=0,0,ROUND(CX287+MIN(DJ287,MAX(0,$DN287-SUMPRODUCT((($BR287:$CC287&gt;BZ287)+($BR287:$CC287=BZ287)*($AT$2:$BE$2&lt;BB$2))*$DB287:$DM287))),2))</f>
        <v/>
      </c>
      <c r="BC287">
        <f>IF(AQ287&lt;=0,0,ROUND(CY287+MIN(DK287,MAX(0,$DN287-SUMPRODUCT((($BR287:$CC287&gt;CA287)+($BR287:$CC287=CA287)*($AT$2:$BE$2&lt;BC$2))*$DB287:$DM287))),2))</f>
        <v/>
      </c>
      <c r="BD287">
        <f>IF(AR287&lt;=0,0,ROUND(CZ287+MIN(DL287,MAX(0,$DN287-SUMPRODUCT((($BR287:$CC287&gt;CB287)+($BR287:$CC287=CB287)*($AT$2:$BE$2&lt;BD$2))*$DB287:$DM287))),2))</f>
        <v/>
      </c>
      <c r="BE287">
        <f>IF(AS287&lt;=0,0,ROUND(DA287+MIN(DM287,MAX(0,$DN287-SUMPRODUCT((($BR287:$CC287&gt;CC287)+($BR287:$CC287=CC287)*($AT$2:$BE$2&lt;BE$2))*$DB287:$DM287))),2))</f>
        <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c r="BR287">
        <f>ROUND(IF($A287&lt;=Debts!$M$5,Debts!$X$5,Debts!$Y$5)*100000,0)*1000000+ROUND(Debts!$Y$5*100000,0)</f>
        <v/>
      </c>
      <c r="BS287">
        <f>ROUND(IF($A287&lt;=Debts!$M$6,Debts!$X$6,Debts!$Y$6)*100000,0)*1000000+ROUND(Debts!$Y$6*100000,0)</f>
        <v/>
      </c>
      <c r="BT287">
        <f>ROUND(IF($A287&lt;=Debts!$M$7,Debts!$X$7,Debts!$Y$7)*100000,0)*1000000+ROUND(Debts!$Y$7*100000,0)</f>
        <v/>
      </c>
      <c r="BU287">
        <f>ROUND(IF($A287&lt;=Debts!$M$8,Debts!$X$8,Debts!$Y$8)*100000,0)*1000000+ROUND(Debts!$Y$8*100000,0)</f>
        <v/>
      </c>
      <c r="BV287">
        <f>ROUND(IF($A287&lt;=Debts!$M$9,Debts!$X$9,Debts!$Y$9)*100000,0)*1000000+ROUND(Debts!$Y$9*100000,0)</f>
        <v/>
      </c>
      <c r="BW287">
        <f>ROUND(IF($A287&lt;=Debts!$M$10,Debts!$X$10,Debts!$Y$10)*100000,0)*1000000+ROUND(Debts!$Y$10*100000,0)</f>
        <v/>
      </c>
      <c r="BX287">
        <f>ROUND(IF($A287&lt;=Debts!$M$11,Debts!$X$11,Debts!$Y$11)*100000,0)*1000000+ROUND(Debts!$Y$11*100000,0)</f>
        <v/>
      </c>
      <c r="BY287">
        <f>ROUND(IF($A287&lt;=Debts!$M$12,Debts!$X$12,Debts!$Y$12)*100000,0)*1000000+ROUND(Debts!$Y$12*100000,0)</f>
        <v/>
      </c>
      <c r="BZ287">
        <f>ROUND(IF($A287&lt;=Debts!$M$13,Debts!$X$13,Debts!$Y$13)*100000,0)*1000000+ROUND(Debts!$Y$13*100000,0)</f>
        <v/>
      </c>
      <c r="CA287">
        <f>ROUND(IF($A287&lt;=Debts!$M$14,Debts!$X$14,Debts!$Y$14)*100000,0)*1000000+ROUND(Debts!$Y$14*100000,0)</f>
        <v/>
      </c>
      <c r="CB287">
        <f>ROUND(IF($A287&lt;=Debts!$M$15,Debts!$X$15,Debts!$Y$15)*100000,0)*1000000+ROUND(Debts!$Y$15*100000,0)</f>
        <v/>
      </c>
      <c r="CC287">
        <f>ROUND(IF($A287&lt;=Debts!$M$16,Debts!$X$16,Debts!$Y$16)*100000,0)*1000000+ROUND(Debts!$Y$16*100000,0)</f>
        <v/>
      </c>
      <c r="CD287">
        <f>IF(OR(AH287&lt;=0,Debts!$AC$5=0,$A287&gt;Debts!$M$5),0,MIN(AH287,MAX(0,ROUNDUP(IF(Debts!$X$5=0,(BF286+J287)/(Debts!$M$5-$A287+1),BF286*(Debts!$X$5/12)/(1-(1+Debts!$X$5/12)^(-(Debts!$M$5-$A287+1)))),2)-V287)))</f>
        <v/>
      </c>
      <c r="CE287">
        <f>IF(OR(AI287&lt;=0,Debts!$AC$6=0,$A287&gt;Debts!$M$6),0,MIN(AI287,MAX(0,ROUNDUP(IF(Debts!$X$6=0,(BG286+K287)/(Debts!$M$6-$A287+1),BG286*(Debts!$X$6/12)/(1-(1+Debts!$X$6/12)^(-(Debts!$M$6-$A287+1)))),2)-W287)))</f>
        <v/>
      </c>
      <c r="CF287">
        <f>IF(OR(AJ287&lt;=0,Debts!$AC$7=0,$A287&gt;Debts!$M$7),0,MIN(AJ287,MAX(0,ROUNDUP(IF(Debts!$X$7=0,(BH286+L287)/(Debts!$M$7-$A287+1),BH286*(Debts!$X$7/12)/(1-(1+Debts!$X$7/12)^(-(Debts!$M$7-$A287+1)))),2)-X287)))</f>
        <v/>
      </c>
      <c r="CG287">
        <f>IF(OR(AK287&lt;=0,Debts!$AC$8=0,$A287&gt;Debts!$M$8),0,MIN(AK287,MAX(0,ROUNDUP(IF(Debts!$X$8=0,(BI286+M287)/(Debts!$M$8-$A287+1),BI286*(Debts!$X$8/12)/(1-(1+Debts!$X$8/12)^(-(Debts!$M$8-$A287+1)))),2)-Y287)))</f>
        <v/>
      </c>
      <c r="CH287">
        <f>IF(OR(AL287&lt;=0,Debts!$AC$9=0,$A287&gt;Debts!$M$9),0,MIN(AL287,MAX(0,ROUNDUP(IF(Debts!$X$9=0,(BJ286+N287)/(Debts!$M$9-$A287+1),BJ286*(Debts!$X$9/12)/(1-(1+Debts!$X$9/12)^(-(Debts!$M$9-$A287+1)))),2)-Z287)))</f>
        <v/>
      </c>
      <c r="CI287">
        <f>IF(OR(AM287&lt;=0,Debts!$AC$10=0,$A287&gt;Debts!$M$10),0,MIN(AM287,MAX(0,ROUNDUP(IF(Debts!$X$10=0,(BK286+O287)/(Debts!$M$10-$A287+1),BK286*(Debts!$X$10/12)/(1-(1+Debts!$X$10/12)^(-(Debts!$M$10-$A287+1)))),2)-AA287)))</f>
        <v/>
      </c>
      <c r="CJ287">
        <f>IF(OR(AN287&lt;=0,Debts!$AC$11=0,$A287&gt;Debts!$M$11),0,MIN(AN287,MAX(0,ROUNDUP(IF(Debts!$X$11=0,(BL286+P287)/(Debts!$M$11-$A287+1),BL286*(Debts!$X$11/12)/(1-(1+Debts!$X$11/12)^(-(Debts!$M$11-$A287+1)))),2)-AB287)))</f>
        <v/>
      </c>
      <c r="CK287">
        <f>IF(OR(AO287&lt;=0,Debts!$AC$12=0,$A287&gt;Debts!$M$12),0,MIN(AO287,MAX(0,ROUNDUP(IF(Debts!$X$12=0,(BM286+Q287)/(Debts!$M$12-$A287+1),BM286*(Debts!$X$12/12)/(1-(1+Debts!$X$12/12)^(-(Debts!$M$12-$A287+1)))),2)-AC287)))</f>
        <v/>
      </c>
      <c r="CL287">
        <f>IF(OR(AP287&lt;=0,Debts!$AC$13=0,$A287&gt;Debts!$M$13),0,MIN(AP287,MAX(0,ROUNDUP(IF(Debts!$X$13=0,(BN286+R287)/(Debts!$M$13-$A287+1),BN286*(Debts!$X$13/12)/(1-(1+Debts!$X$13/12)^(-(Debts!$M$13-$A287+1)))),2)-AD287)))</f>
        <v/>
      </c>
      <c r="CM287">
        <f>IF(OR(AQ287&lt;=0,Debts!$AC$14=0,$A287&gt;Debts!$M$14),0,MIN(AQ287,MAX(0,ROUNDUP(IF(Debts!$X$14=0,(BO286+S287)/(Debts!$M$14-$A287+1),BO286*(Debts!$X$14/12)/(1-(1+Debts!$X$14/12)^(-(Debts!$M$14-$A287+1)))),2)-AE287)))</f>
        <v/>
      </c>
      <c r="CN287">
        <f>IF(OR(AR287&lt;=0,Debts!$AC$15=0,$A287&gt;Debts!$M$15),0,MIN(AR287,MAX(0,ROUNDUP(IF(Debts!$X$15=0,(BP286+T287)/(Debts!$M$15-$A287+1),BP286*(Debts!$X$15/12)/(1-(1+Debts!$X$15/12)^(-(Debts!$M$15-$A287+1)))),2)-AF287)))</f>
        <v/>
      </c>
      <c r="CO287">
        <f>IF(OR(AS287&lt;=0,Debts!$AC$16=0,$A287&gt;Debts!$M$16),0,MIN(AS287,MAX(0,ROUNDUP(IF(Debts!$X$16=0,(BQ286+U287)/(Debts!$M$16-$A287+1),BQ286*(Debts!$X$16/12)/(1-(1+Debts!$X$16/12)^(-(Debts!$M$16-$A287+1)))),2)-AG287)))</f>
        <v/>
      </c>
      <c r="CP287">
        <f>IF(CD287&lt;=0,0,ROUND(MIN(CD287,MAX(0,$F287-SUMPRODUCT(($AT$3:$BE$3&lt;AT$3)*$CD287:$CO287))),2))</f>
        <v/>
      </c>
      <c r="CQ287">
        <f>IF(CE287&lt;=0,0,ROUND(MIN(CE287,MAX(0,$F287-SUMPRODUCT(($AT$3:$BE$3&lt;AU$3)*$CD287:$CO287))),2))</f>
        <v/>
      </c>
      <c r="CR287">
        <f>IF(CF287&lt;=0,0,ROUND(MIN(CF287,MAX(0,$F287-SUMPRODUCT(($AT$3:$BE$3&lt;AV$3)*$CD287:$CO287))),2))</f>
        <v/>
      </c>
      <c r="CS287">
        <f>IF(CG287&lt;=0,0,ROUND(MIN(CG287,MAX(0,$F287-SUMPRODUCT(($AT$3:$BE$3&lt;AW$3)*$CD287:$CO287))),2))</f>
        <v/>
      </c>
      <c r="CT287">
        <f>IF(CH287&lt;=0,0,ROUND(MIN(CH287,MAX(0,$F287-SUMPRODUCT(($AT$3:$BE$3&lt;AX$3)*$CD287:$CO287))),2))</f>
        <v/>
      </c>
      <c r="CU287">
        <f>IF(CI287&lt;=0,0,ROUND(MIN(CI287,MAX(0,$F287-SUMPRODUCT(($AT$3:$BE$3&lt;AY$3)*$CD287:$CO287))),2))</f>
        <v/>
      </c>
      <c r="CV287">
        <f>IF(CJ287&lt;=0,0,ROUND(MIN(CJ287,MAX(0,$F287-SUMPRODUCT(($AT$3:$BE$3&lt;AZ$3)*$CD287:$CO287))),2))</f>
        <v/>
      </c>
      <c r="CW287">
        <f>IF(CK287&lt;=0,0,ROUND(MIN(CK287,MAX(0,$F287-SUMPRODUCT(($AT$3:$BE$3&lt;BA$3)*$CD287:$CO287))),2))</f>
        <v/>
      </c>
      <c r="CX287">
        <f>IF(CL287&lt;=0,0,ROUND(MIN(CL287,MAX(0,$F287-SUMPRODUCT(($AT$3:$BE$3&lt;BB$3)*$CD287:$CO287))),2))</f>
        <v/>
      </c>
      <c r="CY287">
        <f>IF(CM287&lt;=0,0,ROUND(MIN(CM287,MAX(0,$F287-SUMPRODUCT(($AT$3:$BE$3&lt;BC$3)*$CD287:$CO287))),2))</f>
        <v/>
      </c>
      <c r="CZ287">
        <f>IF(CN287&lt;=0,0,ROUND(MIN(CN287,MAX(0,$F287-SUMPRODUCT(($AT$3:$BE$3&lt;BD$3)*$CD287:$CO287))),2))</f>
        <v/>
      </c>
      <c r="DA287">
        <f>IF(CO287&lt;=0,0,ROUND(MIN(CO287,MAX(0,$F287-SUMPRODUCT(($AT$3:$BE$3&lt;BE$3)*$CD287:$CO287))),2))</f>
        <v/>
      </c>
      <c r="DB287">
        <f>ROUND(AH287-CP287,2)</f>
        <v/>
      </c>
      <c r="DC287">
        <f>ROUND(AI287-CQ287,2)</f>
        <v/>
      </c>
      <c r="DD287">
        <f>ROUND(AJ287-CR287,2)</f>
        <v/>
      </c>
      <c r="DE287">
        <f>ROUND(AK287-CS287,2)</f>
        <v/>
      </c>
      <c r="DF287">
        <f>ROUND(AL287-CT287,2)</f>
        <v/>
      </c>
      <c r="DG287">
        <f>ROUND(AM287-CU287,2)</f>
        <v/>
      </c>
      <c r="DH287">
        <f>ROUND(AN287-CV287,2)</f>
        <v/>
      </c>
      <c r="DI287">
        <f>ROUND(AO287-CW287,2)</f>
        <v/>
      </c>
      <c r="DJ287">
        <f>ROUND(AP287-CX287,2)</f>
        <v/>
      </c>
      <c r="DK287">
        <f>ROUND(AQ287-CY287,2)</f>
        <v/>
      </c>
      <c r="DL287">
        <f>ROUND(AR287-CZ287,2)</f>
        <v/>
      </c>
      <c r="DM287">
        <f>ROUND(AS287-DA287,2)</f>
        <v/>
      </c>
      <c r="DN287">
        <f>MAX(0,ROUND($F287-SUM(CP287:DA287),2))</f>
        <v/>
      </c>
    </row>
    <row r="288">
      <c r="A288" t="n">
        <v>283</v>
      </c>
      <c r="B288" s="29">
        <f>Months!B288</f>
        <v/>
      </c>
      <c r="C288">
        <f>Months!C288</f>
        <v/>
      </c>
      <c r="D288">
        <f>Months!D288</f>
        <v/>
      </c>
      <c r="E288">
        <f>SUM(V288:AG288)</f>
        <v/>
      </c>
      <c r="F288">
        <f>MAX(0,ROUND(C288+D288-E288,2))</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f>IF(AH288&lt;=0,0,ROUND(CP288+MIN(DB288,MAX(0,$DN288-SUMPRODUCT((($BR288:$CC288&gt;BR288)+($BR288:$CC288=BR288)*($AT$2:$BE$2&lt;AT$2))*$DB288:$DM288))),2))</f>
        <v/>
      </c>
      <c r="AU288">
        <f>IF(AI288&lt;=0,0,ROUND(CQ288+MIN(DC288,MAX(0,$DN288-SUMPRODUCT((($BR288:$CC288&gt;BS288)+($BR288:$CC288=BS288)*($AT$2:$BE$2&lt;AU$2))*$DB288:$DM288))),2))</f>
        <v/>
      </c>
      <c r="AV288">
        <f>IF(AJ288&lt;=0,0,ROUND(CR288+MIN(DD288,MAX(0,$DN288-SUMPRODUCT((($BR288:$CC288&gt;BT288)+($BR288:$CC288=BT288)*($AT$2:$BE$2&lt;AV$2))*$DB288:$DM288))),2))</f>
        <v/>
      </c>
      <c r="AW288">
        <f>IF(AK288&lt;=0,0,ROUND(CS288+MIN(DE288,MAX(0,$DN288-SUMPRODUCT((($BR288:$CC288&gt;BU288)+($BR288:$CC288=BU288)*($AT$2:$BE$2&lt;AW$2))*$DB288:$DM288))),2))</f>
        <v/>
      </c>
      <c r="AX288">
        <f>IF(AL288&lt;=0,0,ROUND(CT288+MIN(DF288,MAX(0,$DN288-SUMPRODUCT((($BR288:$CC288&gt;BV288)+($BR288:$CC288=BV288)*($AT$2:$BE$2&lt;AX$2))*$DB288:$DM288))),2))</f>
        <v/>
      </c>
      <c r="AY288">
        <f>IF(AM288&lt;=0,0,ROUND(CU288+MIN(DG288,MAX(0,$DN288-SUMPRODUCT((($BR288:$CC288&gt;BW288)+($BR288:$CC288=BW288)*($AT$2:$BE$2&lt;AY$2))*$DB288:$DM288))),2))</f>
        <v/>
      </c>
      <c r="AZ288">
        <f>IF(AN288&lt;=0,0,ROUND(CV288+MIN(DH288,MAX(0,$DN288-SUMPRODUCT((($BR288:$CC288&gt;BX288)+($BR288:$CC288=BX288)*($AT$2:$BE$2&lt;AZ$2))*$DB288:$DM288))),2))</f>
        <v/>
      </c>
      <c r="BA288">
        <f>IF(AO288&lt;=0,0,ROUND(CW288+MIN(DI288,MAX(0,$DN288-SUMPRODUCT((($BR288:$CC288&gt;BY288)+($BR288:$CC288=BY288)*($AT$2:$BE$2&lt;BA$2))*$DB288:$DM288))),2))</f>
        <v/>
      </c>
      <c r="BB288">
        <f>IF(AP288&lt;=0,0,ROUND(CX288+MIN(DJ288,MAX(0,$DN288-SUMPRODUCT((($BR288:$CC288&gt;BZ288)+($BR288:$CC288=BZ288)*($AT$2:$BE$2&lt;BB$2))*$DB288:$DM288))),2))</f>
        <v/>
      </c>
      <c r="BC288">
        <f>IF(AQ288&lt;=0,0,ROUND(CY288+MIN(DK288,MAX(0,$DN288-SUMPRODUCT((($BR288:$CC288&gt;CA288)+($BR288:$CC288=CA288)*($AT$2:$BE$2&lt;BC$2))*$DB288:$DM288))),2))</f>
        <v/>
      </c>
      <c r="BD288">
        <f>IF(AR288&lt;=0,0,ROUND(CZ288+MIN(DL288,MAX(0,$DN288-SUMPRODUCT((($BR288:$CC288&gt;CB288)+($BR288:$CC288=CB288)*($AT$2:$BE$2&lt;BD$2))*$DB288:$DM288))),2))</f>
        <v/>
      </c>
      <c r="BE288">
        <f>IF(AS288&lt;=0,0,ROUND(DA288+MIN(DM288,MAX(0,$DN288-SUMPRODUCT((($BR288:$CC288&gt;CC288)+($BR288:$CC288=CC288)*($AT$2:$BE$2&lt;BE$2))*$DB288:$DM288))),2))</f>
        <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c r="BR288">
        <f>ROUND(IF($A288&lt;=Debts!$M$5,Debts!$X$5,Debts!$Y$5)*100000,0)*1000000+ROUND(Debts!$Y$5*100000,0)</f>
        <v/>
      </c>
      <c r="BS288">
        <f>ROUND(IF($A288&lt;=Debts!$M$6,Debts!$X$6,Debts!$Y$6)*100000,0)*1000000+ROUND(Debts!$Y$6*100000,0)</f>
        <v/>
      </c>
      <c r="BT288">
        <f>ROUND(IF($A288&lt;=Debts!$M$7,Debts!$X$7,Debts!$Y$7)*100000,0)*1000000+ROUND(Debts!$Y$7*100000,0)</f>
        <v/>
      </c>
      <c r="BU288">
        <f>ROUND(IF($A288&lt;=Debts!$M$8,Debts!$X$8,Debts!$Y$8)*100000,0)*1000000+ROUND(Debts!$Y$8*100000,0)</f>
        <v/>
      </c>
      <c r="BV288">
        <f>ROUND(IF($A288&lt;=Debts!$M$9,Debts!$X$9,Debts!$Y$9)*100000,0)*1000000+ROUND(Debts!$Y$9*100000,0)</f>
        <v/>
      </c>
      <c r="BW288">
        <f>ROUND(IF($A288&lt;=Debts!$M$10,Debts!$X$10,Debts!$Y$10)*100000,0)*1000000+ROUND(Debts!$Y$10*100000,0)</f>
        <v/>
      </c>
      <c r="BX288">
        <f>ROUND(IF($A288&lt;=Debts!$M$11,Debts!$X$11,Debts!$Y$11)*100000,0)*1000000+ROUND(Debts!$Y$11*100000,0)</f>
        <v/>
      </c>
      <c r="BY288">
        <f>ROUND(IF($A288&lt;=Debts!$M$12,Debts!$X$12,Debts!$Y$12)*100000,0)*1000000+ROUND(Debts!$Y$12*100000,0)</f>
        <v/>
      </c>
      <c r="BZ288">
        <f>ROUND(IF($A288&lt;=Debts!$M$13,Debts!$X$13,Debts!$Y$13)*100000,0)*1000000+ROUND(Debts!$Y$13*100000,0)</f>
        <v/>
      </c>
      <c r="CA288">
        <f>ROUND(IF($A288&lt;=Debts!$M$14,Debts!$X$14,Debts!$Y$14)*100000,0)*1000000+ROUND(Debts!$Y$14*100000,0)</f>
        <v/>
      </c>
      <c r="CB288">
        <f>ROUND(IF($A288&lt;=Debts!$M$15,Debts!$X$15,Debts!$Y$15)*100000,0)*1000000+ROUND(Debts!$Y$15*100000,0)</f>
        <v/>
      </c>
      <c r="CC288">
        <f>ROUND(IF($A288&lt;=Debts!$M$16,Debts!$X$16,Debts!$Y$16)*100000,0)*1000000+ROUND(Debts!$Y$16*100000,0)</f>
        <v/>
      </c>
      <c r="CD288">
        <f>IF(OR(AH288&lt;=0,Debts!$AC$5=0,$A288&gt;Debts!$M$5),0,MIN(AH288,MAX(0,ROUNDUP(IF(Debts!$X$5=0,(BF287+J288)/(Debts!$M$5-$A288+1),BF287*(Debts!$X$5/12)/(1-(1+Debts!$X$5/12)^(-(Debts!$M$5-$A288+1)))),2)-V288)))</f>
        <v/>
      </c>
      <c r="CE288">
        <f>IF(OR(AI288&lt;=0,Debts!$AC$6=0,$A288&gt;Debts!$M$6),0,MIN(AI288,MAX(0,ROUNDUP(IF(Debts!$X$6=0,(BG287+K288)/(Debts!$M$6-$A288+1),BG287*(Debts!$X$6/12)/(1-(1+Debts!$X$6/12)^(-(Debts!$M$6-$A288+1)))),2)-W288)))</f>
        <v/>
      </c>
      <c r="CF288">
        <f>IF(OR(AJ288&lt;=0,Debts!$AC$7=0,$A288&gt;Debts!$M$7),0,MIN(AJ288,MAX(0,ROUNDUP(IF(Debts!$X$7=0,(BH287+L288)/(Debts!$M$7-$A288+1),BH287*(Debts!$X$7/12)/(1-(1+Debts!$X$7/12)^(-(Debts!$M$7-$A288+1)))),2)-X288)))</f>
        <v/>
      </c>
      <c r="CG288">
        <f>IF(OR(AK288&lt;=0,Debts!$AC$8=0,$A288&gt;Debts!$M$8),0,MIN(AK288,MAX(0,ROUNDUP(IF(Debts!$X$8=0,(BI287+M288)/(Debts!$M$8-$A288+1),BI287*(Debts!$X$8/12)/(1-(1+Debts!$X$8/12)^(-(Debts!$M$8-$A288+1)))),2)-Y288)))</f>
        <v/>
      </c>
      <c r="CH288">
        <f>IF(OR(AL288&lt;=0,Debts!$AC$9=0,$A288&gt;Debts!$M$9),0,MIN(AL288,MAX(0,ROUNDUP(IF(Debts!$X$9=0,(BJ287+N288)/(Debts!$M$9-$A288+1),BJ287*(Debts!$X$9/12)/(1-(1+Debts!$X$9/12)^(-(Debts!$M$9-$A288+1)))),2)-Z288)))</f>
        <v/>
      </c>
      <c r="CI288">
        <f>IF(OR(AM288&lt;=0,Debts!$AC$10=0,$A288&gt;Debts!$M$10),0,MIN(AM288,MAX(0,ROUNDUP(IF(Debts!$X$10=0,(BK287+O288)/(Debts!$M$10-$A288+1),BK287*(Debts!$X$10/12)/(1-(1+Debts!$X$10/12)^(-(Debts!$M$10-$A288+1)))),2)-AA288)))</f>
        <v/>
      </c>
      <c r="CJ288">
        <f>IF(OR(AN288&lt;=0,Debts!$AC$11=0,$A288&gt;Debts!$M$11),0,MIN(AN288,MAX(0,ROUNDUP(IF(Debts!$X$11=0,(BL287+P288)/(Debts!$M$11-$A288+1),BL287*(Debts!$X$11/12)/(1-(1+Debts!$X$11/12)^(-(Debts!$M$11-$A288+1)))),2)-AB288)))</f>
        <v/>
      </c>
      <c r="CK288">
        <f>IF(OR(AO288&lt;=0,Debts!$AC$12=0,$A288&gt;Debts!$M$12),0,MIN(AO288,MAX(0,ROUNDUP(IF(Debts!$X$12=0,(BM287+Q288)/(Debts!$M$12-$A288+1),BM287*(Debts!$X$12/12)/(1-(1+Debts!$X$12/12)^(-(Debts!$M$12-$A288+1)))),2)-AC288)))</f>
        <v/>
      </c>
      <c r="CL288">
        <f>IF(OR(AP288&lt;=0,Debts!$AC$13=0,$A288&gt;Debts!$M$13),0,MIN(AP288,MAX(0,ROUNDUP(IF(Debts!$X$13=0,(BN287+R288)/(Debts!$M$13-$A288+1),BN287*(Debts!$X$13/12)/(1-(1+Debts!$X$13/12)^(-(Debts!$M$13-$A288+1)))),2)-AD288)))</f>
        <v/>
      </c>
      <c r="CM288">
        <f>IF(OR(AQ288&lt;=0,Debts!$AC$14=0,$A288&gt;Debts!$M$14),0,MIN(AQ288,MAX(0,ROUNDUP(IF(Debts!$X$14=0,(BO287+S288)/(Debts!$M$14-$A288+1),BO287*(Debts!$X$14/12)/(1-(1+Debts!$X$14/12)^(-(Debts!$M$14-$A288+1)))),2)-AE288)))</f>
        <v/>
      </c>
      <c r="CN288">
        <f>IF(OR(AR288&lt;=0,Debts!$AC$15=0,$A288&gt;Debts!$M$15),0,MIN(AR288,MAX(0,ROUNDUP(IF(Debts!$X$15=0,(BP287+T288)/(Debts!$M$15-$A288+1),BP287*(Debts!$X$15/12)/(1-(1+Debts!$X$15/12)^(-(Debts!$M$15-$A288+1)))),2)-AF288)))</f>
        <v/>
      </c>
      <c r="CO288">
        <f>IF(OR(AS288&lt;=0,Debts!$AC$16=0,$A288&gt;Debts!$M$16),0,MIN(AS288,MAX(0,ROUNDUP(IF(Debts!$X$16=0,(BQ287+U288)/(Debts!$M$16-$A288+1),BQ287*(Debts!$X$16/12)/(1-(1+Debts!$X$16/12)^(-(Debts!$M$16-$A288+1)))),2)-AG288)))</f>
        <v/>
      </c>
      <c r="CP288">
        <f>IF(CD288&lt;=0,0,ROUND(MIN(CD288,MAX(0,$F288-SUMPRODUCT(($AT$3:$BE$3&lt;AT$3)*$CD288:$CO288))),2))</f>
        <v/>
      </c>
      <c r="CQ288">
        <f>IF(CE288&lt;=0,0,ROUND(MIN(CE288,MAX(0,$F288-SUMPRODUCT(($AT$3:$BE$3&lt;AU$3)*$CD288:$CO288))),2))</f>
        <v/>
      </c>
      <c r="CR288">
        <f>IF(CF288&lt;=0,0,ROUND(MIN(CF288,MAX(0,$F288-SUMPRODUCT(($AT$3:$BE$3&lt;AV$3)*$CD288:$CO288))),2))</f>
        <v/>
      </c>
      <c r="CS288">
        <f>IF(CG288&lt;=0,0,ROUND(MIN(CG288,MAX(0,$F288-SUMPRODUCT(($AT$3:$BE$3&lt;AW$3)*$CD288:$CO288))),2))</f>
        <v/>
      </c>
      <c r="CT288">
        <f>IF(CH288&lt;=0,0,ROUND(MIN(CH288,MAX(0,$F288-SUMPRODUCT(($AT$3:$BE$3&lt;AX$3)*$CD288:$CO288))),2))</f>
        <v/>
      </c>
      <c r="CU288">
        <f>IF(CI288&lt;=0,0,ROUND(MIN(CI288,MAX(0,$F288-SUMPRODUCT(($AT$3:$BE$3&lt;AY$3)*$CD288:$CO288))),2))</f>
        <v/>
      </c>
      <c r="CV288">
        <f>IF(CJ288&lt;=0,0,ROUND(MIN(CJ288,MAX(0,$F288-SUMPRODUCT(($AT$3:$BE$3&lt;AZ$3)*$CD288:$CO288))),2))</f>
        <v/>
      </c>
      <c r="CW288">
        <f>IF(CK288&lt;=0,0,ROUND(MIN(CK288,MAX(0,$F288-SUMPRODUCT(($AT$3:$BE$3&lt;BA$3)*$CD288:$CO288))),2))</f>
        <v/>
      </c>
      <c r="CX288">
        <f>IF(CL288&lt;=0,0,ROUND(MIN(CL288,MAX(0,$F288-SUMPRODUCT(($AT$3:$BE$3&lt;BB$3)*$CD288:$CO288))),2))</f>
        <v/>
      </c>
      <c r="CY288">
        <f>IF(CM288&lt;=0,0,ROUND(MIN(CM288,MAX(0,$F288-SUMPRODUCT(($AT$3:$BE$3&lt;BC$3)*$CD288:$CO288))),2))</f>
        <v/>
      </c>
      <c r="CZ288">
        <f>IF(CN288&lt;=0,0,ROUND(MIN(CN288,MAX(0,$F288-SUMPRODUCT(($AT$3:$BE$3&lt;BD$3)*$CD288:$CO288))),2))</f>
        <v/>
      </c>
      <c r="DA288">
        <f>IF(CO288&lt;=0,0,ROUND(MIN(CO288,MAX(0,$F288-SUMPRODUCT(($AT$3:$BE$3&lt;BE$3)*$CD288:$CO288))),2))</f>
        <v/>
      </c>
      <c r="DB288">
        <f>ROUND(AH288-CP288,2)</f>
        <v/>
      </c>
      <c r="DC288">
        <f>ROUND(AI288-CQ288,2)</f>
        <v/>
      </c>
      <c r="DD288">
        <f>ROUND(AJ288-CR288,2)</f>
        <v/>
      </c>
      <c r="DE288">
        <f>ROUND(AK288-CS288,2)</f>
        <v/>
      </c>
      <c r="DF288">
        <f>ROUND(AL288-CT288,2)</f>
        <v/>
      </c>
      <c r="DG288">
        <f>ROUND(AM288-CU288,2)</f>
        <v/>
      </c>
      <c r="DH288">
        <f>ROUND(AN288-CV288,2)</f>
        <v/>
      </c>
      <c r="DI288">
        <f>ROUND(AO288-CW288,2)</f>
        <v/>
      </c>
      <c r="DJ288">
        <f>ROUND(AP288-CX288,2)</f>
        <v/>
      </c>
      <c r="DK288">
        <f>ROUND(AQ288-CY288,2)</f>
        <v/>
      </c>
      <c r="DL288">
        <f>ROUND(AR288-CZ288,2)</f>
        <v/>
      </c>
      <c r="DM288">
        <f>ROUND(AS288-DA288,2)</f>
        <v/>
      </c>
      <c r="DN288">
        <f>MAX(0,ROUND($F288-SUM(CP288:DA288),2))</f>
        <v/>
      </c>
    </row>
    <row r="289">
      <c r="A289" t="n">
        <v>284</v>
      </c>
      <c r="B289" s="29">
        <f>Months!B289</f>
        <v/>
      </c>
      <c r="C289">
        <f>Months!C289</f>
        <v/>
      </c>
      <c r="D289">
        <f>Months!D289</f>
        <v/>
      </c>
      <c r="E289">
        <f>SUM(V289:AG289)</f>
        <v/>
      </c>
      <c r="F289">
        <f>MAX(0,ROUND(C289+D289-E289,2))</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f>IF(AH289&lt;=0,0,ROUND(CP289+MIN(DB289,MAX(0,$DN289-SUMPRODUCT((($BR289:$CC289&gt;BR289)+($BR289:$CC289=BR289)*($AT$2:$BE$2&lt;AT$2))*$DB289:$DM289))),2))</f>
        <v/>
      </c>
      <c r="AU289">
        <f>IF(AI289&lt;=0,0,ROUND(CQ289+MIN(DC289,MAX(0,$DN289-SUMPRODUCT((($BR289:$CC289&gt;BS289)+($BR289:$CC289=BS289)*($AT$2:$BE$2&lt;AU$2))*$DB289:$DM289))),2))</f>
        <v/>
      </c>
      <c r="AV289">
        <f>IF(AJ289&lt;=0,0,ROUND(CR289+MIN(DD289,MAX(0,$DN289-SUMPRODUCT((($BR289:$CC289&gt;BT289)+($BR289:$CC289=BT289)*($AT$2:$BE$2&lt;AV$2))*$DB289:$DM289))),2))</f>
        <v/>
      </c>
      <c r="AW289">
        <f>IF(AK289&lt;=0,0,ROUND(CS289+MIN(DE289,MAX(0,$DN289-SUMPRODUCT((($BR289:$CC289&gt;BU289)+($BR289:$CC289=BU289)*($AT$2:$BE$2&lt;AW$2))*$DB289:$DM289))),2))</f>
        <v/>
      </c>
      <c r="AX289">
        <f>IF(AL289&lt;=0,0,ROUND(CT289+MIN(DF289,MAX(0,$DN289-SUMPRODUCT((($BR289:$CC289&gt;BV289)+($BR289:$CC289=BV289)*($AT$2:$BE$2&lt;AX$2))*$DB289:$DM289))),2))</f>
        <v/>
      </c>
      <c r="AY289">
        <f>IF(AM289&lt;=0,0,ROUND(CU289+MIN(DG289,MAX(0,$DN289-SUMPRODUCT((($BR289:$CC289&gt;BW289)+($BR289:$CC289=BW289)*($AT$2:$BE$2&lt;AY$2))*$DB289:$DM289))),2))</f>
        <v/>
      </c>
      <c r="AZ289">
        <f>IF(AN289&lt;=0,0,ROUND(CV289+MIN(DH289,MAX(0,$DN289-SUMPRODUCT((($BR289:$CC289&gt;BX289)+($BR289:$CC289=BX289)*($AT$2:$BE$2&lt;AZ$2))*$DB289:$DM289))),2))</f>
        <v/>
      </c>
      <c r="BA289">
        <f>IF(AO289&lt;=0,0,ROUND(CW289+MIN(DI289,MAX(0,$DN289-SUMPRODUCT((($BR289:$CC289&gt;BY289)+($BR289:$CC289=BY289)*($AT$2:$BE$2&lt;BA$2))*$DB289:$DM289))),2))</f>
        <v/>
      </c>
      <c r="BB289">
        <f>IF(AP289&lt;=0,0,ROUND(CX289+MIN(DJ289,MAX(0,$DN289-SUMPRODUCT((($BR289:$CC289&gt;BZ289)+($BR289:$CC289=BZ289)*($AT$2:$BE$2&lt;BB$2))*$DB289:$DM289))),2))</f>
        <v/>
      </c>
      <c r="BC289">
        <f>IF(AQ289&lt;=0,0,ROUND(CY289+MIN(DK289,MAX(0,$DN289-SUMPRODUCT((($BR289:$CC289&gt;CA289)+($BR289:$CC289=CA289)*($AT$2:$BE$2&lt;BC$2))*$DB289:$DM289))),2))</f>
        <v/>
      </c>
      <c r="BD289">
        <f>IF(AR289&lt;=0,0,ROUND(CZ289+MIN(DL289,MAX(0,$DN289-SUMPRODUCT((($BR289:$CC289&gt;CB289)+($BR289:$CC289=CB289)*($AT$2:$BE$2&lt;BD$2))*$DB289:$DM289))),2))</f>
        <v/>
      </c>
      <c r="BE289">
        <f>IF(AS289&lt;=0,0,ROUND(DA289+MIN(DM289,MAX(0,$DN289-SUMPRODUCT((($BR289:$CC289&gt;CC289)+($BR289:$CC289=CC289)*($AT$2:$BE$2&lt;BE$2))*$DB289:$DM289))),2))</f>
        <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c r="BR289">
        <f>ROUND(IF($A289&lt;=Debts!$M$5,Debts!$X$5,Debts!$Y$5)*100000,0)*1000000+ROUND(Debts!$Y$5*100000,0)</f>
        <v/>
      </c>
      <c r="BS289">
        <f>ROUND(IF($A289&lt;=Debts!$M$6,Debts!$X$6,Debts!$Y$6)*100000,0)*1000000+ROUND(Debts!$Y$6*100000,0)</f>
        <v/>
      </c>
      <c r="BT289">
        <f>ROUND(IF($A289&lt;=Debts!$M$7,Debts!$X$7,Debts!$Y$7)*100000,0)*1000000+ROUND(Debts!$Y$7*100000,0)</f>
        <v/>
      </c>
      <c r="BU289">
        <f>ROUND(IF($A289&lt;=Debts!$M$8,Debts!$X$8,Debts!$Y$8)*100000,0)*1000000+ROUND(Debts!$Y$8*100000,0)</f>
        <v/>
      </c>
      <c r="BV289">
        <f>ROUND(IF($A289&lt;=Debts!$M$9,Debts!$X$9,Debts!$Y$9)*100000,0)*1000000+ROUND(Debts!$Y$9*100000,0)</f>
        <v/>
      </c>
      <c r="BW289">
        <f>ROUND(IF($A289&lt;=Debts!$M$10,Debts!$X$10,Debts!$Y$10)*100000,0)*1000000+ROUND(Debts!$Y$10*100000,0)</f>
        <v/>
      </c>
      <c r="BX289">
        <f>ROUND(IF($A289&lt;=Debts!$M$11,Debts!$X$11,Debts!$Y$11)*100000,0)*1000000+ROUND(Debts!$Y$11*100000,0)</f>
        <v/>
      </c>
      <c r="BY289">
        <f>ROUND(IF($A289&lt;=Debts!$M$12,Debts!$X$12,Debts!$Y$12)*100000,0)*1000000+ROUND(Debts!$Y$12*100000,0)</f>
        <v/>
      </c>
      <c r="BZ289">
        <f>ROUND(IF($A289&lt;=Debts!$M$13,Debts!$X$13,Debts!$Y$13)*100000,0)*1000000+ROUND(Debts!$Y$13*100000,0)</f>
        <v/>
      </c>
      <c r="CA289">
        <f>ROUND(IF($A289&lt;=Debts!$M$14,Debts!$X$14,Debts!$Y$14)*100000,0)*1000000+ROUND(Debts!$Y$14*100000,0)</f>
        <v/>
      </c>
      <c r="CB289">
        <f>ROUND(IF($A289&lt;=Debts!$M$15,Debts!$X$15,Debts!$Y$15)*100000,0)*1000000+ROUND(Debts!$Y$15*100000,0)</f>
        <v/>
      </c>
      <c r="CC289">
        <f>ROUND(IF($A289&lt;=Debts!$M$16,Debts!$X$16,Debts!$Y$16)*100000,0)*1000000+ROUND(Debts!$Y$16*100000,0)</f>
        <v/>
      </c>
      <c r="CD289">
        <f>IF(OR(AH289&lt;=0,Debts!$AC$5=0,$A289&gt;Debts!$M$5),0,MIN(AH289,MAX(0,ROUNDUP(IF(Debts!$X$5=0,(BF288+J289)/(Debts!$M$5-$A289+1),BF288*(Debts!$X$5/12)/(1-(1+Debts!$X$5/12)^(-(Debts!$M$5-$A289+1)))),2)-V289)))</f>
        <v/>
      </c>
      <c r="CE289">
        <f>IF(OR(AI289&lt;=0,Debts!$AC$6=0,$A289&gt;Debts!$M$6),0,MIN(AI289,MAX(0,ROUNDUP(IF(Debts!$X$6=0,(BG288+K289)/(Debts!$M$6-$A289+1),BG288*(Debts!$X$6/12)/(1-(1+Debts!$X$6/12)^(-(Debts!$M$6-$A289+1)))),2)-W289)))</f>
        <v/>
      </c>
      <c r="CF289">
        <f>IF(OR(AJ289&lt;=0,Debts!$AC$7=0,$A289&gt;Debts!$M$7),0,MIN(AJ289,MAX(0,ROUNDUP(IF(Debts!$X$7=0,(BH288+L289)/(Debts!$M$7-$A289+1),BH288*(Debts!$X$7/12)/(1-(1+Debts!$X$7/12)^(-(Debts!$M$7-$A289+1)))),2)-X289)))</f>
        <v/>
      </c>
      <c r="CG289">
        <f>IF(OR(AK289&lt;=0,Debts!$AC$8=0,$A289&gt;Debts!$M$8),0,MIN(AK289,MAX(0,ROUNDUP(IF(Debts!$X$8=0,(BI288+M289)/(Debts!$M$8-$A289+1),BI288*(Debts!$X$8/12)/(1-(1+Debts!$X$8/12)^(-(Debts!$M$8-$A289+1)))),2)-Y289)))</f>
        <v/>
      </c>
      <c r="CH289">
        <f>IF(OR(AL289&lt;=0,Debts!$AC$9=0,$A289&gt;Debts!$M$9),0,MIN(AL289,MAX(0,ROUNDUP(IF(Debts!$X$9=0,(BJ288+N289)/(Debts!$M$9-$A289+1),BJ288*(Debts!$X$9/12)/(1-(1+Debts!$X$9/12)^(-(Debts!$M$9-$A289+1)))),2)-Z289)))</f>
        <v/>
      </c>
      <c r="CI289">
        <f>IF(OR(AM289&lt;=0,Debts!$AC$10=0,$A289&gt;Debts!$M$10),0,MIN(AM289,MAX(0,ROUNDUP(IF(Debts!$X$10=0,(BK288+O289)/(Debts!$M$10-$A289+1),BK288*(Debts!$X$10/12)/(1-(1+Debts!$X$10/12)^(-(Debts!$M$10-$A289+1)))),2)-AA289)))</f>
        <v/>
      </c>
      <c r="CJ289">
        <f>IF(OR(AN289&lt;=0,Debts!$AC$11=0,$A289&gt;Debts!$M$11),0,MIN(AN289,MAX(0,ROUNDUP(IF(Debts!$X$11=0,(BL288+P289)/(Debts!$M$11-$A289+1),BL288*(Debts!$X$11/12)/(1-(1+Debts!$X$11/12)^(-(Debts!$M$11-$A289+1)))),2)-AB289)))</f>
        <v/>
      </c>
      <c r="CK289">
        <f>IF(OR(AO289&lt;=0,Debts!$AC$12=0,$A289&gt;Debts!$M$12),0,MIN(AO289,MAX(0,ROUNDUP(IF(Debts!$X$12=0,(BM288+Q289)/(Debts!$M$12-$A289+1),BM288*(Debts!$X$12/12)/(1-(1+Debts!$X$12/12)^(-(Debts!$M$12-$A289+1)))),2)-AC289)))</f>
        <v/>
      </c>
      <c r="CL289">
        <f>IF(OR(AP289&lt;=0,Debts!$AC$13=0,$A289&gt;Debts!$M$13),0,MIN(AP289,MAX(0,ROUNDUP(IF(Debts!$X$13=0,(BN288+R289)/(Debts!$M$13-$A289+1),BN288*(Debts!$X$13/12)/(1-(1+Debts!$X$13/12)^(-(Debts!$M$13-$A289+1)))),2)-AD289)))</f>
        <v/>
      </c>
      <c r="CM289">
        <f>IF(OR(AQ289&lt;=0,Debts!$AC$14=0,$A289&gt;Debts!$M$14),0,MIN(AQ289,MAX(0,ROUNDUP(IF(Debts!$X$14=0,(BO288+S289)/(Debts!$M$14-$A289+1),BO288*(Debts!$X$14/12)/(1-(1+Debts!$X$14/12)^(-(Debts!$M$14-$A289+1)))),2)-AE289)))</f>
        <v/>
      </c>
      <c r="CN289">
        <f>IF(OR(AR289&lt;=0,Debts!$AC$15=0,$A289&gt;Debts!$M$15),0,MIN(AR289,MAX(0,ROUNDUP(IF(Debts!$X$15=0,(BP288+T289)/(Debts!$M$15-$A289+1),BP288*(Debts!$X$15/12)/(1-(1+Debts!$X$15/12)^(-(Debts!$M$15-$A289+1)))),2)-AF289)))</f>
        <v/>
      </c>
      <c r="CO289">
        <f>IF(OR(AS289&lt;=0,Debts!$AC$16=0,$A289&gt;Debts!$M$16),0,MIN(AS289,MAX(0,ROUNDUP(IF(Debts!$X$16=0,(BQ288+U289)/(Debts!$M$16-$A289+1),BQ288*(Debts!$X$16/12)/(1-(1+Debts!$X$16/12)^(-(Debts!$M$16-$A289+1)))),2)-AG289)))</f>
        <v/>
      </c>
      <c r="CP289">
        <f>IF(CD289&lt;=0,0,ROUND(MIN(CD289,MAX(0,$F289-SUMPRODUCT(($AT$3:$BE$3&lt;AT$3)*$CD289:$CO289))),2))</f>
        <v/>
      </c>
      <c r="CQ289">
        <f>IF(CE289&lt;=0,0,ROUND(MIN(CE289,MAX(0,$F289-SUMPRODUCT(($AT$3:$BE$3&lt;AU$3)*$CD289:$CO289))),2))</f>
        <v/>
      </c>
      <c r="CR289">
        <f>IF(CF289&lt;=0,0,ROUND(MIN(CF289,MAX(0,$F289-SUMPRODUCT(($AT$3:$BE$3&lt;AV$3)*$CD289:$CO289))),2))</f>
        <v/>
      </c>
      <c r="CS289">
        <f>IF(CG289&lt;=0,0,ROUND(MIN(CG289,MAX(0,$F289-SUMPRODUCT(($AT$3:$BE$3&lt;AW$3)*$CD289:$CO289))),2))</f>
        <v/>
      </c>
      <c r="CT289">
        <f>IF(CH289&lt;=0,0,ROUND(MIN(CH289,MAX(0,$F289-SUMPRODUCT(($AT$3:$BE$3&lt;AX$3)*$CD289:$CO289))),2))</f>
        <v/>
      </c>
      <c r="CU289">
        <f>IF(CI289&lt;=0,0,ROUND(MIN(CI289,MAX(0,$F289-SUMPRODUCT(($AT$3:$BE$3&lt;AY$3)*$CD289:$CO289))),2))</f>
        <v/>
      </c>
      <c r="CV289">
        <f>IF(CJ289&lt;=0,0,ROUND(MIN(CJ289,MAX(0,$F289-SUMPRODUCT(($AT$3:$BE$3&lt;AZ$3)*$CD289:$CO289))),2))</f>
        <v/>
      </c>
      <c r="CW289">
        <f>IF(CK289&lt;=0,0,ROUND(MIN(CK289,MAX(0,$F289-SUMPRODUCT(($AT$3:$BE$3&lt;BA$3)*$CD289:$CO289))),2))</f>
        <v/>
      </c>
      <c r="CX289">
        <f>IF(CL289&lt;=0,0,ROUND(MIN(CL289,MAX(0,$F289-SUMPRODUCT(($AT$3:$BE$3&lt;BB$3)*$CD289:$CO289))),2))</f>
        <v/>
      </c>
      <c r="CY289">
        <f>IF(CM289&lt;=0,0,ROUND(MIN(CM289,MAX(0,$F289-SUMPRODUCT(($AT$3:$BE$3&lt;BC$3)*$CD289:$CO289))),2))</f>
        <v/>
      </c>
      <c r="CZ289">
        <f>IF(CN289&lt;=0,0,ROUND(MIN(CN289,MAX(0,$F289-SUMPRODUCT(($AT$3:$BE$3&lt;BD$3)*$CD289:$CO289))),2))</f>
        <v/>
      </c>
      <c r="DA289">
        <f>IF(CO289&lt;=0,0,ROUND(MIN(CO289,MAX(0,$F289-SUMPRODUCT(($AT$3:$BE$3&lt;BE$3)*$CD289:$CO289))),2))</f>
        <v/>
      </c>
      <c r="DB289">
        <f>ROUND(AH289-CP289,2)</f>
        <v/>
      </c>
      <c r="DC289">
        <f>ROUND(AI289-CQ289,2)</f>
        <v/>
      </c>
      <c r="DD289">
        <f>ROUND(AJ289-CR289,2)</f>
        <v/>
      </c>
      <c r="DE289">
        <f>ROUND(AK289-CS289,2)</f>
        <v/>
      </c>
      <c r="DF289">
        <f>ROUND(AL289-CT289,2)</f>
        <v/>
      </c>
      <c r="DG289">
        <f>ROUND(AM289-CU289,2)</f>
        <v/>
      </c>
      <c r="DH289">
        <f>ROUND(AN289-CV289,2)</f>
        <v/>
      </c>
      <c r="DI289">
        <f>ROUND(AO289-CW289,2)</f>
        <v/>
      </c>
      <c r="DJ289">
        <f>ROUND(AP289-CX289,2)</f>
        <v/>
      </c>
      <c r="DK289">
        <f>ROUND(AQ289-CY289,2)</f>
        <v/>
      </c>
      <c r="DL289">
        <f>ROUND(AR289-CZ289,2)</f>
        <v/>
      </c>
      <c r="DM289">
        <f>ROUND(AS289-DA289,2)</f>
        <v/>
      </c>
      <c r="DN289">
        <f>MAX(0,ROUND($F289-SUM(CP289:DA289),2))</f>
        <v/>
      </c>
    </row>
    <row r="290">
      <c r="A290" t="n">
        <v>285</v>
      </c>
      <c r="B290" s="29">
        <f>Months!B290</f>
        <v/>
      </c>
      <c r="C290">
        <f>Months!C290</f>
        <v/>
      </c>
      <c r="D290">
        <f>Months!D290</f>
        <v/>
      </c>
      <c r="E290">
        <f>SUM(V290:AG290)</f>
        <v/>
      </c>
      <c r="F290">
        <f>MAX(0,ROUND(C290+D290-E290,2))</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f>IF(AH290&lt;=0,0,ROUND(CP290+MIN(DB290,MAX(0,$DN290-SUMPRODUCT((($BR290:$CC290&gt;BR290)+($BR290:$CC290=BR290)*($AT$2:$BE$2&lt;AT$2))*$DB290:$DM290))),2))</f>
        <v/>
      </c>
      <c r="AU290">
        <f>IF(AI290&lt;=0,0,ROUND(CQ290+MIN(DC290,MAX(0,$DN290-SUMPRODUCT((($BR290:$CC290&gt;BS290)+($BR290:$CC290=BS290)*($AT$2:$BE$2&lt;AU$2))*$DB290:$DM290))),2))</f>
        <v/>
      </c>
      <c r="AV290">
        <f>IF(AJ290&lt;=0,0,ROUND(CR290+MIN(DD290,MAX(0,$DN290-SUMPRODUCT((($BR290:$CC290&gt;BT290)+($BR290:$CC290=BT290)*($AT$2:$BE$2&lt;AV$2))*$DB290:$DM290))),2))</f>
        <v/>
      </c>
      <c r="AW290">
        <f>IF(AK290&lt;=0,0,ROUND(CS290+MIN(DE290,MAX(0,$DN290-SUMPRODUCT((($BR290:$CC290&gt;BU290)+($BR290:$CC290=BU290)*($AT$2:$BE$2&lt;AW$2))*$DB290:$DM290))),2))</f>
        <v/>
      </c>
      <c r="AX290">
        <f>IF(AL290&lt;=0,0,ROUND(CT290+MIN(DF290,MAX(0,$DN290-SUMPRODUCT((($BR290:$CC290&gt;BV290)+($BR290:$CC290=BV290)*($AT$2:$BE$2&lt;AX$2))*$DB290:$DM290))),2))</f>
        <v/>
      </c>
      <c r="AY290">
        <f>IF(AM290&lt;=0,0,ROUND(CU290+MIN(DG290,MAX(0,$DN290-SUMPRODUCT((($BR290:$CC290&gt;BW290)+($BR290:$CC290=BW290)*($AT$2:$BE$2&lt;AY$2))*$DB290:$DM290))),2))</f>
        <v/>
      </c>
      <c r="AZ290">
        <f>IF(AN290&lt;=0,0,ROUND(CV290+MIN(DH290,MAX(0,$DN290-SUMPRODUCT((($BR290:$CC290&gt;BX290)+($BR290:$CC290=BX290)*($AT$2:$BE$2&lt;AZ$2))*$DB290:$DM290))),2))</f>
        <v/>
      </c>
      <c r="BA290">
        <f>IF(AO290&lt;=0,0,ROUND(CW290+MIN(DI290,MAX(0,$DN290-SUMPRODUCT((($BR290:$CC290&gt;BY290)+($BR290:$CC290=BY290)*($AT$2:$BE$2&lt;BA$2))*$DB290:$DM290))),2))</f>
        <v/>
      </c>
      <c r="BB290">
        <f>IF(AP290&lt;=0,0,ROUND(CX290+MIN(DJ290,MAX(0,$DN290-SUMPRODUCT((($BR290:$CC290&gt;BZ290)+($BR290:$CC290=BZ290)*($AT$2:$BE$2&lt;BB$2))*$DB290:$DM290))),2))</f>
        <v/>
      </c>
      <c r="BC290">
        <f>IF(AQ290&lt;=0,0,ROUND(CY290+MIN(DK290,MAX(0,$DN290-SUMPRODUCT((($BR290:$CC290&gt;CA290)+($BR290:$CC290=CA290)*($AT$2:$BE$2&lt;BC$2))*$DB290:$DM290))),2))</f>
        <v/>
      </c>
      <c r="BD290">
        <f>IF(AR290&lt;=0,0,ROUND(CZ290+MIN(DL290,MAX(0,$DN290-SUMPRODUCT((($BR290:$CC290&gt;CB290)+($BR290:$CC290=CB290)*($AT$2:$BE$2&lt;BD$2))*$DB290:$DM290))),2))</f>
        <v/>
      </c>
      <c r="BE290">
        <f>IF(AS290&lt;=0,0,ROUND(DA290+MIN(DM290,MAX(0,$DN290-SUMPRODUCT((($BR290:$CC290&gt;CC290)+($BR290:$CC290=CC290)*($AT$2:$BE$2&lt;BE$2))*$DB290:$DM290))),2))</f>
        <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c r="BR290">
        <f>ROUND(IF($A290&lt;=Debts!$M$5,Debts!$X$5,Debts!$Y$5)*100000,0)*1000000+ROUND(Debts!$Y$5*100000,0)</f>
        <v/>
      </c>
      <c r="BS290">
        <f>ROUND(IF($A290&lt;=Debts!$M$6,Debts!$X$6,Debts!$Y$6)*100000,0)*1000000+ROUND(Debts!$Y$6*100000,0)</f>
        <v/>
      </c>
      <c r="BT290">
        <f>ROUND(IF($A290&lt;=Debts!$M$7,Debts!$X$7,Debts!$Y$7)*100000,0)*1000000+ROUND(Debts!$Y$7*100000,0)</f>
        <v/>
      </c>
      <c r="BU290">
        <f>ROUND(IF($A290&lt;=Debts!$M$8,Debts!$X$8,Debts!$Y$8)*100000,0)*1000000+ROUND(Debts!$Y$8*100000,0)</f>
        <v/>
      </c>
      <c r="BV290">
        <f>ROUND(IF($A290&lt;=Debts!$M$9,Debts!$X$9,Debts!$Y$9)*100000,0)*1000000+ROUND(Debts!$Y$9*100000,0)</f>
        <v/>
      </c>
      <c r="BW290">
        <f>ROUND(IF($A290&lt;=Debts!$M$10,Debts!$X$10,Debts!$Y$10)*100000,0)*1000000+ROUND(Debts!$Y$10*100000,0)</f>
        <v/>
      </c>
      <c r="BX290">
        <f>ROUND(IF($A290&lt;=Debts!$M$11,Debts!$X$11,Debts!$Y$11)*100000,0)*1000000+ROUND(Debts!$Y$11*100000,0)</f>
        <v/>
      </c>
      <c r="BY290">
        <f>ROUND(IF($A290&lt;=Debts!$M$12,Debts!$X$12,Debts!$Y$12)*100000,0)*1000000+ROUND(Debts!$Y$12*100000,0)</f>
        <v/>
      </c>
      <c r="BZ290">
        <f>ROUND(IF($A290&lt;=Debts!$M$13,Debts!$X$13,Debts!$Y$13)*100000,0)*1000000+ROUND(Debts!$Y$13*100000,0)</f>
        <v/>
      </c>
      <c r="CA290">
        <f>ROUND(IF($A290&lt;=Debts!$M$14,Debts!$X$14,Debts!$Y$14)*100000,0)*1000000+ROUND(Debts!$Y$14*100000,0)</f>
        <v/>
      </c>
      <c r="CB290">
        <f>ROUND(IF($A290&lt;=Debts!$M$15,Debts!$X$15,Debts!$Y$15)*100000,0)*1000000+ROUND(Debts!$Y$15*100000,0)</f>
        <v/>
      </c>
      <c r="CC290">
        <f>ROUND(IF($A290&lt;=Debts!$M$16,Debts!$X$16,Debts!$Y$16)*100000,0)*1000000+ROUND(Debts!$Y$16*100000,0)</f>
        <v/>
      </c>
      <c r="CD290">
        <f>IF(OR(AH290&lt;=0,Debts!$AC$5=0,$A290&gt;Debts!$M$5),0,MIN(AH290,MAX(0,ROUNDUP(IF(Debts!$X$5=0,(BF289+J290)/(Debts!$M$5-$A290+1),BF289*(Debts!$X$5/12)/(1-(1+Debts!$X$5/12)^(-(Debts!$M$5-$A290+1)))),2)-V290)))</f>
        <v/>
      </c>
      <c r="CE290">
        <f>IF(OR(AI290&lt;=0,Debts!$AC$6=0,$A290&gt;Debts!$M$6),0,MIN(AI290,MAX(0,ROUNDUP(IF(Debts!$X$6=0,(BG289+K290)/(Debts!$M$6-$A290+1),BG289*(Debts!$X$6/12)/(1-(1+Debts!$X$6/12)^(-(Debts!$M$6-$A290+1)))),2)-W290)))</f>
        <v/>
      </c>
      <c r="CF290">
        <f>IF(OR(AJ290&lt;=0,Debts!$AC$7=0,$A290&gt;Debts!$M$7),0,MIN(AJ290,MAX(0,ROUNDUP(IF(Debts!$X$7=0,(BH289+L290)/(Debts!$M$7-$A290+1),BH289*(Debts!$X$7/12)/(1-(1+Debts!$X$7/12)^(-(Debts!$M$7-$A290+1)))),2)-X290)))</f>
        <v/>
      </c>
      <c r="CG290">
        <f>IF(OR(AK290&lt;=0,Debts!$AC$8=0,$A290&gt;Debts!$M$8),0,MIN(AK290,MAX(0,ROUNDUP(IF(Debts!$X$8=0,(BI289+M290)/(Debts!$M$8-$A290+1),BI289*(Debts!$X$8/12)/(1-(1+Debts!$X$8/12)^(-(Debts!$M$8-$A290+1)))),2)-Y290)))</f>
        <v/>
      </c>
      <c r="CH290">
        <f>IF(OR(AL290&lt;=0,Debts!$AC$9=0,$A290&gt;Debts!$M$9),0,MIN(AL290,MAX(0,ROUNDUP(IF(Debts!$X$9=0,(BJ289+N290)/(Debts!$M$9-$A290+1),BJ289*(Debts!$X$9/12)/(1-(1+Debts!$X$9/12)^(-(Debts!$M$9-$A290+1)))),2)-Z290)))</f>
        <v/>
      </c>
      <c r="CI290">
        <f>IF(OR(AM290&lt;=0,Debts!$AC$10=0,$A290&gt;Debts!$M$10),0,MIN(AM290,MAX(0,ROUNDUP(IF(Debts!$X$10=0,(BK289+O290)/(Debts!$M$10-$A290+1),BK289*(Debts!$X$10/12)/(1-(1+Debts!$X$10/12)^(-(Debts!$M$10-$A290+1)))),2)-AA290)))</f>
        <v/>
      </c>
      <c r="CJ290">
        <f>IF(OR(AN290&lt;=0,Debts!$AC$11=0,$A290&gt;Debts!$M$11),0,MIN(AN290,MAX(0,ROUNDUP(IF(Debts!$X$11=0,(BL289+P290)/(Debts!$M$11-$A290+1),BL289*(Debts!$X$11/12)/(1-(1+Debts!$X$11/12)^(-(Debts!$M$11-$A290+1)))),2)-AB290)))</f>
        <v/>
      </c>
      <c r="CK290">
        <f>IF(OR(AO290&lt;=0,Debts!$AC$12=0,$A290&gt;Debts!$M$12),0,MIN(AO290,MAX(0,ROUNDUP(IF(Debts!$X$12=0,(BM289+Q290)/(Debts!$M$12-$A290+1),BM289*(Debts!$X$12/12)/(1-(1+Debts!$X$12/12)^(-(Debts!$M$12-$A290+1)))),2)-AC290)))</f>
        <v/>
      </c>
      <c r="CL290">
        <f>IF(OR(AP290&lt;=0,Debts!$AC$13=0,$A290&gt;Debts!$M$13),0,MIN(AP290,MAX(0,ROUNDUP(IF(Debts!$X$13=0,(BN289+R290)/(Debts!$M$13-$A290+1),BN289*(Debts!$X$13/12)/(1-(1+Debts!$X$13/12)^(-(Debts!$M$13-$A290+1)))),2)-AD290)))</f>
        <v/>
      </c>
      <c r="CM290">
        <f>IF(OR(AQ290&lt;=0,Debts!$AC$14=0,$A290&gt;Debts!$M$14),0,MIN(AQ290,MAX(0,ROUNDUP(IF(Debts!$X$14=0,(BO289+S290)/(Debts!$M$14-$A290+1),BO289*(Debts!$X$14/12)/(1-(1+Debts!$X$14/12)^(-(Debts!$M$14-$A290+1)))),2)-AE290)))</f>
        <v/>
      </c>
      <c r="CN290">
        <f>IF(OR(AR290&lt;=0,Debts!$AC$15=0,$A290&gt;Debts!$M$15),0,MIN(AR290,MAX(0,ROUNDUP(IF(Debts!$X$15=0,(BP289+T290)/(Debts!$M$15-$A290+1),BP289*(Debts!$X$15/12)/(1-(1+Debts!$X$15/12)^(-(Debts!$M$15-$A290+1)))),2)-AF290)))</f>
        <v/>
      </c>
      <c r="CO290">
        <f>IF(OR(AS290&lt;=0,Debts!$AC$16=0,$A290&gt;Debts!$M$16),0,MIN(AS290,MAX(0,ROUNDUP(IF(Debts!$X$16=0,(BQ289+U290)/(Debts!$M$16-$A290+1),BQ289*(Debts!$X$16/12)/(1-(1+Debts!$X$16/12)^(-(Debts!$M$16-$A290+1)))),2)-AG290)))</f>
        <v/>
      </c>
      <c r="CP290">
        <f>IF(CD290&lt;=0,0,ROUND(MIN(CD290,MAX(0,$F290-SUMPRODUCT(($AT$3:$BE$3&lt;AT$3)*$CD290:$CO290))),2))</f>
        <v/>
      </c>
      <c r="CQ290">
        <f>IF(CE290&lt;=0,0,ROUND(MIN(CE290,MAX(0,$F290-SUMPRODUCT(($AT$3:$BE$3&lt;AU$3)*$CD290:$CO290))),2))</f>
        <v/>
      </c>
      <c r="CR290">
        <f>IF(CF290&lt;=0,0,ROUND(MIN(CF290,MAX(0,$F290-SUMPRODUCT(($AT$3:$BE$3&lt;AV$3)*$CD290:$CO290))),2))</f>
        <v/>
      </c>
      <c r="CS290">
        <f>IF(CG290&lt;=0,0,ROUND(MIN(CG290,MAX(0,$F290-SUMPRODUCT(($AT$3:$BE$3&lt;AW$3)*$CD290:$CO290))),2))</f>
        <v/>
      </c>
      <c r="CT290">
        <f>IF(CH290&lt;=0,0,ROUND(MIN(CH290,MAX(0,$F290-SUMPRODUCT(($AT$3:$BE$3&lt;AX$3)*$CD290:$CO290))),2))</f>
        <v/>
      </c>
      <c r="CU290">
        <f>IF(CI290&lt;=0,0,ROUND(MIN(CI290,MAX(0,$F290-SUMPRODUCT(($AT$3:$BE$3&lt;AY$3)*$CD290:$CO290))),2))</f>
        <v/>
      </c>
      <c r="CV290">
        <f>IF(CJ290&lt;=0,0,ROUND(MIN(CJ290,MAX(0,$F290-SUMPRODUCT(($AT$3:$BE$3&lt;AZ$3)*$CD290:$CO290))),2))</f>
        <v/>
      </c>
      <c r="CW290">
        <f>IF(CK290&lt;=0,0,ROUND(MIN(CK290,MAX(0,$F290-SUMPRODUCT(($AT$3:$BE$3&lt;BA$3)*$CD290:$CO290))),2))</f>
        <v/>
      </c>
      <c r="CX290">
        <f>IF(CL290&lt;=0,0,ROUND(MIN(CL290,MAX(0,$F290-SUMPRODUCT(($AT$3:$BE$3&lt;BB$3)*$CD290:$CO290))),2))</f>
        <v/>
      </c>
      <c r="CY290">
        <f>IF(CM290&lt;=0,0,ROUND(MIN(CM290,MAX(0,$F290-SUMPRODUCT(($AT$3:$BE$3&lt;BC$3)*$CD290:$CO290))),2))</f>
        <v/>
      </c>
      <c r="CZ290">
        <f>IF(CN290&lt;=0,0,ROUND(MIN(CN290,MAX(0,$F290-SUMPRODUCT(($AT$3:$BE$3&lt;BD$3)*$CD290:$CO290))),2))</f>
        <v/>
      </c>
      <c r="DA290">
        <f>IF(CO290&lt;=0,0,ROUND(MIN(CO290,MAX(0,$F290-SUMPRODUCT(($AT$3:$BE$3&lt;BE$3)*$CD290:$CO290))),2))</f>
        <v/>
      </c>
      <c r="DB290">
        <f>ROUND(AH290-CP290,2)</f>
        <v/>
      </c>
      <c r="DC290">
        <f>ROUND(AI290-CQ290,2)</f>
        <v/>
      </c>
      <c r="DD290">
        <f>ROUND(AJ290-CR290,2)</f>
        <v/>
      </c>
      <c r="DE290">
        <f>ROUND(AK290-CS290,2)</f>
        <v/>
      </c>
      <c r="DF290">
        <f>ROUND(AL290-CT290,2)</f>
        <v/>
      </c>
      <c r="DG290">
        <f>ROUND(AM290-CU290,2)</f>
        <v/>
      </c>
      <c r="DH290">
        <f>ROUND(AN290-CV290,2)</f>
        <v/>
      </c>
      <c r="DI290">
        <f>ROUND(AO290-CW290,2)</f>
        <v/>
      </c>
      <c r="DJ290">
        <f>ROUND(AP290-CX290,2)</f>
        <v/>
      </c>
      <c r="DK290">
        <f>ROUND(AQ290-CY290,2)</f>
        <v/>
      </c>
      <c r="DL290">
        <f>ROUND(AR290-CZ290,2)</f>
        <v/>
      </c>
      <c r="DM290">
        <f>ROUND(AS290-DA290,2)</f>
        <v/>
      </c>
      <c r="DN290">
        <f>MAX(0,ROUND($F290-SUM(CP290:DA290),2))</f>
        <v/>
      </c>
    </row>
    <row r="291">
      <c r="A291" t="n">
        <v>286</v>
      </c>
      <c r="B291" s="29">
        <f>Months!B291</f>
        <v/>
      </c>
      <c r="C291">
        <f>Months!C291</f>
        <v/>
      </c>
      <c r="D291">
        <f>Months!D291</f>
        <v/>
      </c>
      <c r="E291">
        <f>SUM(V291:AG291)</f>
        <v/>
      </c>
      <c r="F291">
        <f>MAX(0,ROUND(C291+D291-E291,2))</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f>IF(AH291&lt;=0,0,ROUND(CP291+MIN(DB291,MAX(0,$DN291-SUMPRODUCT((($BR291:$CC291&gt;BR291)+($BR291:$CC291=BR291)*($AT$2:$BE$2&lt;AT$2))*$DB291:$DM291))),2))</f>
        <v/>
      </c>
      <c r="AU291">
        <f>IF(AI291&lt;=0,0,ROUND(CQ291+MIN(DC291,MAX(0,$DN291-SUMPRODUCT((($BR291:$CC291&gt;BS291)+($BR291:$CC291=BS291)*($AT$2:$BE$2&lt;AU$2))*$DB291:$DM291))),2))</f>
        <v/>
      </c>
      <c r="AV291">
        <f>IF(AJ291&lt;=0,0,ROUND(CR291+MIN(DD291,MAX(0,$DN291-SUMPRODUCT((($BR291:$CC291&gt;BT291)+($BR291:$CC291=BT291)*($AT$2:$BE$2&lt;AV$2))*$DB291:$DM291))),2))</f>
        <v/>
      </c>
      <c r="AW291">
        <f>IF(AK291&lt;=0,0,ROUND(CS291+MIN(DE291,MAX(0,$DN291-SUMPRODUCT((($BR291:$CC291&gt;BU291)+($BR291:$CC291=BU291)*($AT$2:$BE$2&lt;AW$2))*$DB291:$DM291))),2))</f>
        <v/>
      </c>
      <c r="AX291">
        <f>IF(AL291&lt;=0,0,ROUND(CT291+MIN(DF291,MAX(0,$DN291-SUMPRODUCT((($BR291:$CC291&gt;BV291)+($BR291:$CC291=BV291)*($AT$2:$BE$2&lt;AX$2))*$DB291:$DM291))),2))</f>
        <v/>
      </c>
      <c r="AY291">
        <f>IF(AM291&lt;=0,0,ROUND(CU291+MIN(DG291,MAX(0,$DN291-SUMPRODUCT((($BR291:$CC291&gt;BW291)+($BR291:$CC291=BW291)*($AT$2:$BE$2&lt;AY$2))*$DB291:$DM291))),2))</f>
        <v/>
      </c>
      <c r="AZ291">
        <f>IF(AN291&lt;=0,0,ROUND(CV291+MIN(DH291,MAX(0,$DN291-SUMPRODUCT((($BR291:$CC291&gt;BX291)+($BR291:$CC291=BX291)*($AT$2:$BE$2&lt;AZ$2))*$DB291:$DM291))),2))</f>
        <v/>
      </c>
      <c r="BA291">
        <f>IF(AO291&lt;=0,0,ROUND(CW291+MIN(DI291,MAX(0,$DN291-SUMPRODUCT((($BR291:$CC291&gt;BY291)+($BR291:$CC291=BY291)*($AT$2:$BE$2&lt;BA$2))*$DB291:$DM291))),2))</f>
        <v/>
      </c>
      <c r="BB291">
        <f>IF(AP291&lt;=0,0,ROUND(CX291+MIN(DJ291,MAX(0,$DN291-SUMPRODUCT((($BR291:$CC291&gt;BZ291)+($BR291:$CC291=BZ291)*($AT$2:$BE$2&lt;BB$2))*$DB291:$DM291))),2))</f>
        <v/>
      </c>
      <c r="BC291">
        <f>IF(AQ291&lt;=0,0,ROUND(CY291+MIN(DK291,MAX(0,$DN291-SUMPRODUCT((($BR291:$CC291&gt;CA291)+($BR291:$CC291=CA291)*($AT$2:$BE$2&lt;BC$2))*$DB291:$DM291))),2))</f>
        <v/>
      </c>
      <c r="BD291">
        <f>IF(AR291&lt;=0,0,ROUND(CZ291+MIN(DL291,MAX(0,$DN291-SUMPRODUCT((($BR291:$CC291&gt;CB291)+($BR291:$CC291=CB291)*($AT$2:$BE$2&lt;BD$2))*$DB291:$DM291))),2))</f>
        <v/>
      </c>
      <c r="BE291">
        <f>IF(AS291&lt;=0,0,ROUND(DA291+MIN(DM291,MAX(0,$DN291-SUMPRODUCT((($BR291:$CC291&gt;CC291)+($BR291:$CC291=CC291)*($AT$2:$BE$2&lt;BE$2))*$DB291:$DM291))),2))</f>
        <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c r="BR291">
        <f>ROUND(IF($A291&lt;=Debts!$M$5,Debts!$X$5,Debts!$Y$5)*100000,0)*1000000+ROUND(Debts!$Y$5*100000,0)</f>
        <v/>
      </c>
      <c r="BS291">
        <f>ROUND(IF($A291&lt;=Debts!$M$6,Debts!$X$6,Debts!$Y$6)*100000,0)*1000000+ROUND(Debts!$Y$6*100000,0)</f>
        <v/>
      </c>
      <c r="BT291">
        <f>ROUND(IF($A291&lt;=Debts!$M$7,Debts!$X$7,Debts!$Y$7)*100000,0)*1000000+ROUND(Debts!$Y$7*100000,0)</f>
        <v/>
      </c>
      <c r="BU291">
        <f>ROUND(IF($A291&lt;=Debts!$M$8,Debts!$X$8,Debts!$Y$8)*100000,0)*1000000+ROUND(Debts!$Y$8*100000,0)</f>
        <v/>
      </c>
      <c r="BV291">
        <f>ROUND(IF($A291&lt;=Debts!$M$9,Debts!$X$9,Debts!$Y$9)*100000,0)*1000000+ROUND(Debts!$Y$9*100000,0)</f>
        <v/>
      </c>
      <c r="BW291">
        <f>ROUND(IF($A291&lt;=Debts!$M$10,Debts!$X$10,Debts!$Y$10)*100000,0)*1000000+ROUND(Debts!$Y$10*100000,0)</f>
        <v/>
      </c>
      <c r="BX291">
        <f>ROUND(IF($A291&lt;=Debts!$M$11,Debts!$X$11,Debts!$Y$11)*100000,0)*1000000+ROUND(Debts!$Y$11*100000,0)</f>
        <v/>
      </c>
      <c r="BY291">
        <f>ROUND(IF($A291&lt;=Debts!$M$12,Debts!$X$12,Debts!$Y$12)*100000,0)*1000000+ROUND(Debts!$Y$12*100000,0)</f>
        <v/>
      </c>
      <c r="BZ291">
        <f>ROUND(IF($A291&lt;=Debts!$M$13,Debts!$X$13,Debts!$Y$13)*100000,0)*1000000+ROUND(Debts!$Y$13*100000,0)</f>
        <v/>
      </c>
      <c r="CA291">
        <f>ROUND(IF($A291&lt;=Debts!$M$14,Debts!$X$14,Debts!$Y$14)*100000,0)*1000000+ROUND(Debts!$Y$14*100000,0)</f>
        <v/>
      </c>
      <c r="CB291">
        <f>ROUND(IF($A291&lt;=Debts!$M$15,Debts!$X$15,Debts!$Y$15)*100000,0)*1000000+ROUND(Debts!$Y$15*100000,0)</f>
        <v/>
      </c>
      <c r="CC291">
        <f>ROUND(IF($A291&lt;=Debts!$M$16,Debts!$X$16,Debts!$Y$16)*100000,0)*1000000+ROUND(Debts!$Y$16*100000,0)</f>
        <v/>
      </c>
      <c r="CD291">
        <f>IF(OR(AH291&lt;=0,Debts!$AC$5=0,$A291&gt;Debts!$M$5),0,MIN(AH291,MAX(0,ROUNDUP(IF(Debts!$X$5=0,(BF290+J291)/(Debts!$M$5-$A291+1),BF290*(Debts!$X$5/12)/(1-(1+Debts!$X$5/12)^(-(Debts!$M$5-$A291+1)))),2)-V291)))</f>
        <v/>
      </c>
      <c r="CE291">
        <f>IF(OR(AI291&lt;=0,Debts!$AC$6=0,$A291&gt;Debts!$M$6),0,MIN(AI291,MAX(0,ROUNDUP(IF(Debts!$X$6=0,(BG290+K291)/(Debts!$M$6-$A291+1),BG290*(Debts!$X$6/12)/(1-(1+Debts!$X$6/12)^(-(Debts!$M$6-$A291+1)))),2)-W291)))</f>
        <v/>
      </c>
      <c r="CF291">
        <f>IF(OR(AJ291&lt;=0,Debts!$AC$7=0,$A291&gt;Debts!$M$7),0,MIN(AJ291,MAX(0,ROUNDUP(IF(Debts!$X$7=0,(BH290+L291)/(Debts!$M$7-$A291+1),BH290*(Debts!$X$7/12)/(1-(1+Debts!$X$7/12)^(-(Debts!$M$7-$A291+1)))),2)-X291)))</f>
        <v/>
      </c>
      <c r="CG291">
        <f>IF(OR(AK291&lt;=0,Debts!$AC$8=0,$A291&gt;Debts!$M$8),0,MIN(AK291,MAX(0,ROUNDUP(IF(Debts!$X$8=0,(BI290+M291)/(Debts!$M$8-$A291+1),BI290*(Debts!$X$8/12)/(1-(1+Debts!$X$8/12)^(-(Debts!$M$8-$A291+1)))),2)-Y291)))</f>
        <v/>
      </c>
      <c r="CH291">
        <f>IF(OR(AL291&lt;=0,Debts!$AC$9=0,$A291&gt;Debts!$M$9),0,MIN(AL291,MAX(0,ROUNDUP(IF(Debts!$X$9=0,(BJ290+N291)/(Debts!$M$9-$A291+1),BJ290*(Debts!$X$9/12)/(1-(1+Debts!$X$9/12)^(-(Debts!$M$9-$A291+1)))),2)-Z291)))</f>
        <v/>
      </c>
      <c r="CI291">
        <f>IF(OR(AM291&lt;=0,Debts!$AC$10=0,$A291&gt;Debts!$M$10),0,MIN(AM291,MAX(0,ROUNDUP(IF(Debts!$X$10=0,(BK290+O291)/(Debts!$M$10-$A291+1),BK290*(Debts!$X$10/12)/(1-(1+Debts!$X$10/12)^(-(Debts!$M$10-$A291+1)))),2)-AA291)))</f>
        <v/>
      </c>
      <c r="CJ291">
        <f>IF(OR(AN291&lt;=0,Debts!$AC$11=0,$A291&gt;Debts!$M$11),0,MIN(AN291,MAX(0,ROUNDUP(IF(Debts!$X$11=0,(BL290+P291)/(Debts!$M$11-$A291+1),BL290*(Debts!$X$11/12)/(1-(1+Debts!$X$11/12)^(-(Debts!$M$11-$A291+1)))),2)-AB291)))</f>
        <v/>
      </c>
      <c r="CK291">
        <f>IF(OR(AO291&lt;=0,Debts!$AC$12=0,$A291&gt;Debts!$M$12),0,MIN(AO291,MAX(0,ROUNDUP(IF(Debts!$X$12=0,(BM290+Q291)/(Debts!$M$12-$A291+1),BM290*(Debts!$X$12/12)/(1-(1+Debts!$X$12/12)^(-(Debts!$M$12-$A291+1)))),2)-AC291)))</f>
        <v/>
      </c>
      <c r="CL291">
        <f>IF(OR(AP291&lt;=0,Debts!$AC$13=0,$A291&gt;Debts!$M$13),0,MIN(AP291,MAX(0,ROUNDUP(IF(Debts!$X$13=0,(BN290+R291)/(Debts!$M$13-$A291+1),BN290*(Debts!$X$13/12)/(1-(1+Debts!$X$13/12)^(-(Debts!$M$13-$A291+1)))),2)-AD291)))</f>
        <v/>
      </c>
      <c r="CM291">
        <f>IF(OR(AQ291&lt;=0,Debts!$AC$14=0,$A291&gt;Debts!$M$14),0,MIN(AQ291,MAX(0,ROUNDUP(IF(Debts!$X$14=0,(BO290+S291)/(Debts!$M$14-$A291+1),BO290*(Debts!$X$14/12)/(1-(1+Debts!$X$14/12)^(-(Debts!$M$14-$A291+1)))),2)-AE291)))</f>
        <v/>
      </c>
      <c r="CN291">
        <f>IF(OR(AR291&lt;=0,Debts!$AC$15=0,$A291&gt;Debts!$M$15),0,MIN(AR291,MAX(0,ROUNDUP(IF(Debts!$X$15=0,(BP290+T291)/(Debts!$M$15-$A291+1),BP290*(Debts!$X$15/12)/(1-(1+Debts!$X$15/12)^(-(Debts!$M$15-$A291+1)))),2)-AF291)))</f>
        <v/>
      </c>
      <c r="CO291">
        <f>IF(OR(AS291&lt;=0,Debts!$AC$16=0,$A291&gt;Debts!$M$16),0,MIN(AS291,MAX(0,ROUNDUP(IF(Debts!$X$16=0,(BQ290+U291)/(Debts!$M$16-$A291+1),BQ290*(Debts!$X$16/12)/(1-(1+Debts!$X$16/12)^(-(Debts!$M$16-$A291+1)))),2)-AG291)))</f>
        <v/>
      </c>
      <c r="CP291">
        <f>IF(CD291&lt;=0,0,ROUND(MIN(CD291,MAX(0,$F291-SUMPRODUCT(($AT$3:$BE$3&lt;AT$3)*$CD291:$CO291))),2))</f>
        <v/>
      </c>
      <c r="CQ291">
        <f>IF(CE291&lt;=0,0,ROUND(MIN(CE291,MAX(0,$F291-SUMPRODUCT(($AT$3:$BE$3&lt;AU$3)*$CD291:$CO291))),2))</f>
        <v/>
      </c>
      <c r="CR291">
        <f>IF(CF291&lt;=0,0,ROUND(MIN(CF291,MAX(0,$F291-SUMPRODUCT(($AT$3:$BE$3&lt;AV$3)*$CD291:$CO291))),2))</f>
        <v/>
      </c>
      <c r="CS291">
        <f>IF(CG291&lt;=0,0,ROUND(MIN(CG291,MAX(0,$F291-SUMPRODUCT(($AT$3:$BE$3&lt;AW$3)*$CD291:$CO291))),2))</f>
        <v/>
      </c>
      <c r="CT291">
        <f>IF(CH291&lt;=0,0,ROUND(MIN(CH291,MAX(0,$F291-SUMPRODUCT(($AT$3:$BE$3&lt;AX$3)*$CD291:$CO291))),2))</f>
        <v/>
      </c>
      <c r="CU291">
        <f>IF(CI291&lt;=0,0,ROUND(MIN(CI291,MAX(0,$F291-SUMPRODUCT(($AT$3:$BE$3&lt;AY$3)*$CD291:$CO291))),2))</f>
        <v/>
      </c>
      <c r="CV291">
        <f>IF(CJ291&lt;=0,0,ROUND(MIN(CJ291,MAX(0,$F291-SUMPRODUCT(($AT$3:$BE$3&lt;AZ$3)*$CD291:$CO291))),2))</f>
        <v/>
      </c>
      <c r="CW291">
        <f>IF(CK291&lt;=0,0,ROUND(MIN(CK291,MAX(0,$F291-SUMPRODUCT(($AT$3:$BE$3&lt;BA$3)*$CD291:$CO291))),2))</f>
        <v/>
      </c>
      <c r="CX291">
        <f>IF(CL291&lt;=0,0,ROUND(MIN(CL291,MAX(0,$F291-SUMPRODUCT(($AT$3:$BE$3&lt;BB$3)*$CD291:$CO291))),2))</f>
        <v/>
      </c>
      <c r="CY291">
        <f>IF(CM291&lt;=0,0,ROUND(MIN(CM291,MAX(0,$F291-SUMPRODUCT(($AT$3:$BE$3&lt;BC$3)*$CD291:$CO291))),2))</f>
        <v/>
      </c>
      <c r="CZ291">
        <f>IF(CN291&lt;=0,0,ROUND(MIN(CN291,MAX(0,$F291-SUMPRODUCT(($AT$3:$BE$3&lt;BD$3)*$CD291:$CO291))),2))</f>
        <v/>
      </c>
      <c r="DA291">
        <f>IF(CO291&lt;=0,0,ROUND(MIN(CO291,MAX(0,$F291-SUMPRODUCT(($AT$3:$BE$3&lt;BE$3)*$CD291:$CO291))),2))</f>
        <v/>
      </c>
      <c r="DB291">
        <f>ROUND(AH291-CP291,2)</f>
        <v/>
      </c>
      <c r="DC291">
        <f>ROUND(AI291-CQ291,2)</f>
        <v/>
      </c>
      <c r="DD291">
        <f>ROUND(AJ291-CR291,2)</f>
        <v/>
      </c>
      <c r="DE291">
        <f>ROUND(AK291-CS291,2)</f>
        <v/>
      </c>
      <c r="DF291">
        <f>ROUND(AL291-CT291,2)</f>
        <v/>
      </c>
      <c r="DG291">
        <f>ROUND(AM291-CU291,2)</f>
        <v/>
      </c>
      <c r="DH291">
        <f>ROUND(AN291-CV291,2)</f>
        <v/>
      </c>
      <c r="DI291">
        <f>ROUND(AO291-CW291,2)</f>
        <v/>
      </c>
      <c r="DJ291">
        <f>ROUND(AP291-CX291,2)</f>
        <v/>
      </c>
      <c r="DK291">
        <f>ROUND(AQ291-CY291,2)</f>
        <v/>
      </c>
      <c r="DL291">
        <f>ROUND(AR291-CZ291,2)</f>
        <v/>
      </c>
      <c r="DM291">
        <f>ROUND(AS291-DA291,2)</f>
        <v/>
      </c>
      <c r="DN291">
        <f>MAX(0,ROUND($F291-SUM(CP291:DA291),2))</f>
        <v/>
      </c>
    </row>
    <row r="292">
      <c r="A292" t="n">
        <v>287</v>
      </c>
      <c r="B292" s="29">
        <f>Months!B292</f>
        <v/>
      </c>
      <c r="C292">
        <f>Months!C292</f>
        <v/>
      </c>
      <c r="D292">
        <f>Months!D292</f>
        <v/>
      </c>
      <c r="E292">
        <f>SUM(V292:AG292)</f>
        <v/>
      </c>
      <c r="F292">
        <f>MAX(0,ROUND(C292+D292-E292,2))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f>IF(AH292&lt;=0,0,ROUND(CP292+MIN(DB292,MAX(0,$DN292-SUMPRODUCT((($BR292:$CC292&gt;BR292)+($BR292:$CC292=BR292)*($AT$2:$BE$2&lt;AT$2))*$DB292:$DM292))),2))</f>
        <v/>
      </c>
      <c r="AU292">
        <f>IF(AI292&lt;=0,0,ROUND(CQ292+MIN(DC292,MAX(0,$DN292-SUMPRODUCT((($BR292:$CC292&gt;BS292)+($BR292:$CC292=BS292)*($AT$2:$BE$2&lt;AU$2))*$DB292:$DM292))),2))</f>
        <v/>
      </c>
      <c r="AV292">
        <f>IF(AJ292&lt;=0,0,ROUND(CR292+MIN(DD292,MAX(0,$DN292-SUMPRODUCT((($BR292:$CC292&gt;BT292)+($BR292:$CC292=BT292)*($AT$2:$BE$2&lt;AV$2))*$DB292:$DM292))),2))</f>
        <v/>
      </c>
      <c r="AW292">
        <f>IF(AK292&lt;=0,0,ROUND(CS292+MIN(DE292,MAX(0,$DN292-SUMPRODUCT((($BR292:$CC292&gt;BU292)+($BR292:$CC292=BU292)*($AT$2:$BE$2&lt;AW$2))*$DB292:$DM292))),2))</f>
        <v/>
      </c>
      <c r="AX292">
        <f>IF(AL292&lt;=0,0,ROUND(CT292+MIN(DF292,MAX(0,$DN292-SUMPRODUCT((($BR292:$CC292&gt;BV292)+($BR292:$CC292=BV292)*($AT$2:$BE$2&lt;AX$2))*$DB292:$DM292))),2))</f>
        <v/>
      </c>
      <c r="AY292">
        <f>IF(AM292&lt;=0,0,ROUND(CU292+MIN(DG292,MAX(0,$DN292-SUMPRODUCT((($BR292:$CC292&gt;BW292)+($BR292:$CC292=BW292)*($AT$2:$BE$2&lt;AY$2))*$DB292:$DM292))),2))</f>
        <v/>
      </c>
      <c r="AZ292">
        <f>IF(AN292&lt;=0,0,ROUND(CV292+MIN(DH292,MAX(0,$DN292-SUMPRODUCT((($BR292:$CC292&gt;BX292)+($BR292:$CC292=BX292)*($AT$2:$BE$2&lt;AZ$2))*$DB292:$DM292))),2))</f>
        <v/>
      </c>
      <c r="BA292">
        <f>IF(AO292&lt;=0,0,ROUND(CW292+MIN(DI292,MAX(0,$DN292-SUMPRODUCT((($BR292:$CC292&gt;BY292)+($BR292:$CC292=BY292)*($AT$2:$BE$2&lt;BA$2))*$DB292:$DM292))),2))</f>
        <v/>
      </c>
      <c r="BB292">
        <f>IF(AP292&lt;=0,0,ROUND(CX292+MIN(DJ292,MAX(0,$DN292-SUMPRODUCT((($BR292:$CC292&gt;BZ292)+($BR292:$CC292=BZ292)*($AT$2:$BE$2&lt;BB$2))*$DB292:$DM292))),2))</f>
        <v/>
      </c>
      <c r="BC292">
        <f>IF(AQ292&lt;=0,0,ROUND(CY292+MIN(DK292,MAX(0,$DN292-SUMPRODUCT((($BR292:$CC292&gt;CA292)+($BR292:$CC292=CA292)*($AT$2:$BE$2&lt;BC$2))*$DB292:$DM292))),2))</f>
        <v/>
      </c>
      <c r="BD292">
        <f>IF(AR292&lt;=0,0,ROUND(CZ292+MIN(DL292,MAX(0,$DN292-SUMPRODUCT((($BR292:$CC292&gt;CB292)+($BR292:$CC292=CB292)*($AT$2:$BE$2&lt;BD$2))*$DB292:$DM292))),2))</f>
        <v/>
      </c>
      <c r="BE292">
        <f>IF(AS292&lt;=0,0,ROUND(DA292+MIN(DM292,MAX(0,$DN292-SUMPRODUCT((($BR292:$CC292&gt;CC292)+($BR292:$CC292=CC292)*($AT$2:$BE$2&lt;BE$2))*$DB292:$DM292))),2))</f>
        <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c r="BR292">
        <f>ROUND(IF($A292&lt;=Debts!$M$5,Debts!$X$5,Debts!$Y$5)*100000,0)*1000000+ROUND(Debts!$Y$5*100000,0)</f>
        <v/>
      </c>
      <c r="BS292">
        <f>ROUND(IF($A292&lt;=Debts!$M$6,Debts!$X$6,Debts!$Y$6)*100000,0)*1000000+ROUND(Debts!$Y$6*100000,0)</f>
        <v/>
      </c>
      <c r="BT292">
        <f>ROUND(IF($A292&lt;=Debts!$M$7,Debts!$X$7,Debts!$Y$7)*100000,0)*1000000+ROUND(Debts!$Y$7*100000,0)</f>
        <v/>
      </c>
      <c r="BU292">
        <f>ROUND(IF($A292&lt;=Debts!$M$8,Debts!$X$8,Debts!$Y$8)*100000,0)*1000000+ROUND(Debts!$Y$8*100000,0)</f>
        <v/>
      </c>
      <c r="BV292">
        <f>ROUND(IF($A292&lt;=Debts!$M$9,Debts!$X$9,Debts!$Y$9)*100000,0)*1000000+ROUND(Debts!$Y$9*100000,0)</f>
        <v/>
      </c>
      <c r="BW292">
        <f>ROUND(IF($A292&lt;=Debts!$M$10,Debts!$X$10,Debts!$Y$10)*100000,0)*1000000+ROUND(Debts!$Y$10*100000,0)</f>
        <v/>
      </c>
      <c r="BX292">
        <f>ROUND(IF($A292&lt;=Debts!$M$11,Debts!$X$11,Debts!$Y$11)*100000,0)*1000000+ROUND(Debts!$Y$11*100000,0)</f>
        <v/>
      </c>
      <c r="BY292">
        <f>ROUND(IF($A292&lt;=Debts!$M$12,Debts!$X$12,Debts!$Y$12)*100000,0)*1000000+ROUND(Debts!$Y$12*100000,0)</f>
        <v/>
      </c>
      <c r="BZ292">
        <f>ROUND(IF($A292&lt;=Debts!$M$13,Debts!$X$13,Debts!$Y$13)*100000,0)*1000000+ROUND(Debts!$Y$13*100000,0)</f>
        <v/>
      </c>
      <c r="CA292">
        <f>ROUND(IF($A292&lt;=Debts!$M$14,Debts!$X$14,Debts!$Y$14)*100000,0)*1000000+ROUND(Debts!$Y$14*100000,0)</f>
        <v/>
      </c>
      <c r="CB292">
        <f>ROUND(IF($A292&lt;=Debts!$M$15,Debts!$X$15,Debts!$Y$15)*100000,0)*1000000+ROUND(Debts!$Y$15*100000,0)</f>
        <v/>
      </c>
      <c r="CC292">
        <f>ROUND(IF($A292&lt;=Debts!$M$16,Debts!$X$16,Debts!$Y$16)*100000,0)*1000000+ROUND(Debts!$Y$16*100000,0)</f>
        <v/>
      </c>
      <c r="CD292">
        <f>IF(OR(AH292&lt;=0,Debts!$AC$5=0,$A292&gt;Debts!$M$5),0,MIN(AH292,MAX(0,ROUNDUP(IF(Debts!$X$5=0,(BF291+J292)/(Debts!$M$5-$A292+1),BF291*(Debts!$X$5/12)/(1-(1+Debts!$X$5/12)^(-(Debts!$M$5-$A292+1)))),2)-V292)))</f>
        <v/>
      </c>
      <c r="CE292">
        <f>IF(OR(AI292&lt;=0,Debts!$AC$6=0,$A292&gt;Debts!$M$6),0,MIN(AI292,MAX(0,ROUNDUP(IF(Debts!$X$6=0,(BG291+K292)/(Debts!$M$6-$A292+1),BG291*(Debts!$X$6/12)/(1-(1+Debts!$X$6/12)^(-(Debts!$M$6-$A292+1)))),2)-W292)))</f>
        <v/>
      </c>
      <c r="CF292">
        <f>IF(OR(AJ292&lt;=0,Debts!$AC$7=0,$A292&gt;Debts!$M$7),0,MIN(AJ292,MAX(0,ROUNDUP(IF(Debts!$X$7=0,(BH291+L292)/(Debts!$M$7-$A292+1),BH291*(Debts!$X$7/12)/(1-(1+Debts!$X$7/12)^(-(Debts!$M$7-$A292+1)))),2)-X292)))</f>
        <v/>
      </c>
      <c r="CG292">
        <f>IF(OR(AK292&lt;=0,Debts!$AC$8=0,$A292&gt;Debts!$M$8),0,MIN(AK292,MAX(0,ROUNDUP(IF(Debts!$X$8=0,(BI291+M292)/(Debts!$M$8-$A292+1),BI291*(Debts!$X$8/12)/(1-(1+Debts!$X$8/12)^(-(Debts!$M$8-$A292+1)))),2)-Y292)))</f>
        <v/>
      </c>
      <c r="CH292">
        <f>IF(OR(AL292&lt;=0,Debts!$AC$9=0,$A292&gt;Debts!$M$9),0,MIN(AL292,MAX(0,ROUNDUP(IF(Debts!$X$9=0,(BJ291+N292)/(Debts!$M$9-$A292+1),BJ291*(Debts!$X$9/12)/(1-(1+Debts!$X$9/12)^(-(Debts!$M$9-$A292+1)))),2)-Z292)))</f>
        <v/>
      </c>
      <c r="CI292">
        <f>IF(OR(AM292&lt;=0,Debts!$AC$10=0,$A292&gt;Debts!$M$10),0,MIN(AM292,MAX(0,ROUNDUP(IF(Debts!$X$10=0,(BK291+O292)/(Debts!$M$10-$A292+1),BK291*(Debts!$X$10/12)/(1-(1+Debts!$X$10/12)^(-(Debts!$M$10-$A292+1)))),2)-AA292)))</f>
        <v/>
      </c>
      <c r="CJ292">
        <f>IF(OR(AN292&lt;=0,Debts!$AC$11=0,$A292&gt;Debts!$M$11),0,MIN(AN292,MAX(0,ROUNDUP(IF(Debts!$X$11=0,(BL291+P292)/(Debts!$M$11-$A292+1),BL291*(Debts!$X$11/12)/(1-(1+Debts!$X$11/12)^(-(Debts!$M$11-$A292+1)))),2)-AB292)))</f>
        <v/>
      </c>
      <c r="CK292">
        <f>IF(OR(AO292&lt;=0,Debts!$AC$12=0,$A292&gt;Debts!$M$12),0,MIN(AO292,MAX(0,ROUNDUP(IF(Debts!$X$12=0,(BM291+Q292)/(Debts!$M$12-$A292+1),BM291*(Debts!$X$12/12)/(1-(1+Debts!$X$12/12)^(-(Debts!$M$12-$A292+1)))),2)-AC292)))</f>
        <v/>
      </c>
      <c r="CL292">
        <f>IF(OR(AP292&lt;=0,Debts!$AC$13=0,$A292&gt;Debts!$M$13),0,MIN(AP292,MAX(0,ROUNDUP(IF(Debts!$X$13=0,(BN291+R292)/(Debts!$M$13-$A292+1),BN291*(Debts!$X$13/12)/(1-(1+Debts!$X$13/12)^(-(Debts!$M$13-$A292+1)))),2)-AD292)))</f>
        <v/>
      </c>
      <c r="CM292">
        <f>IF(OR(AQ292&lt;=0,Debts!$AC$14=0,$A292&gt;Debts!$M$14),0,MIN(AQ292,MAX(0,ROUNDUP(IF(Debts!$X$14=0,(BO291+S292)/(Debts!$M$14-$A292+1),BO291*(Debts!$X$14/12)/(1-(1+Debts!$X$14/12)^(-(Debts!$M$14-$A292+1)))),2)-AE292)))</f>
        <v/>
      </c>
      <c r="CN292">
        <f>IF(OR(AR292&lt;=0,Debts!$AC$15=0,$A292&gt;Debts!$M$15),0,MIN(AR292,MAX(0,ROUNDUP(IF(Debts!$X$15=0,(BP291+T292)/(Debts!$M$15-$A292+1),BP291*(Debts!$X$15/12)/(1-(1+Debts!$X$15/12)^(-(Debts!$M$15-$A292+1)))),2)-AF292)))</f>
        <v/>
      </c>
      <c r="CO292">
        <f>IF(OR(AS292&lt;=0,Debts!$AC$16=0,$A292&gt;Debts!$M$16),0,MIN(AS292,MAX(0,ROUNDUP(IF(Debts!$X$16=0,(BQ291+U292)/(Debts!$M$16-$A292+1),BQ291*(Debts!$X$16/12)/(1-(1+Debts!$X$16/12)^(-(Debts!$M$16-$A292+1)))),2)-AG292)))</f>
        <v/>
      </c>
      <c r="CP292">
        <f>IF(CD292&lt;=0,0,ROUND(MIN(CD292,MAX(0,$F292-SUMPRODUCT(($AT$3:$BE$3&lt;AT$3)*$CD292:$CO292))),2))</f>
        <v/>
      </c>
      <c r="CQ292">
        <f>IF(CE292&lt;=0,0,ROUND(MIN(CE292,MAX(0,$F292-SUMPRODUCT(($AT$3:$BE$3&lt;AU$3)*$CD292:$CO292))),2))</f>
        <v/>
      </c>
      <c r="CR292">
        <f>IF(CF292&lt;=0,0,ROUND(MIN(CF292,MAX(0,$F292-SUMPRODUCT(($AT$3:$BE$3&lt;AV$3)*$CD292:$CO292))),2))</f>
        <v/>
      </c>
      <c r="CS292">
        <f>IF(CG292&lt;=0,0,ROUND(MIN(CG292,MAX(0,$F292-SUMPRODUCT(($AT$3:$BE$3&lt;AW$3)*$CD292:$CO292))),2))</f>
        <v/>
      </c>
      <c r="CT292">
        <f>IF(CH292&lt;=0,0,ROUND(MIN(CH292,MAX(0,$F292-SUMPRODUCT(($AT$3:$BE$3&lt;AX$3)*$CD292:$CO292))),2))</f>
        <v/>
      </c>
      <c r="CU292">
        <f>IF(CI292&lt;=0,0,ROUND(MIN(CI292,MAX(0,$F292-SUMPRODUCT(($AT$3:$BE$3&lt;AY$3)*$CD292:$CO292))),2))</f>
        <v/>
      </c>
      <c r="CV292">
        <f>IF(CJ292&lt;=0,0,ROUND(MIN(CJ292,MAX(0,$F292-SUMPRODUCT(($AT$3:$BE$3&lt;AZ$3)*$CD292:$CO292))),2))</f>
        <v/>
      </c>
      <c r="CW292">
        <f>IF(CK292&lt;=0,0,ROUND(MIN(CK292,MAX(0,$F292-SUMPRODUCT(($AT$3:$BE$3&lt;BA$3)*$CD292:$CO292))),2))</f>
        <v/>
      </c>
      <c r="CX292">
        <f>IF(CL292&lt;=0,0,ROUND(MIN(CL292,MAX(0,$F292-SUMPRODUCT(($AT$3:$BE$3&lt;BB$3)*$CD292:$CO292))),2))</f>
        <v/>
      </c>
      <c r="CY292">
        <f>IF(CM292&lt;=0,0,ROUND(MIN(CM292,MAX(0,$F292-SUMPRODUCT(($AT$3:$BE$3&lt;BC$3)*$CD292:$CO292))),2))</f>
        <v/>
      </c>
      <c r="CZ292">
        <f>IF(CN292&lt;=0,0,ROUND(MIN(CN292,MAX(0,$F292-SUMPRODUCT(($AT$3:$BE$3&lt;BD$3)*$CD292:$CO292))),2))</f>
        <v/>
      </c>
      <c r="DA292">
        <f>IF(CO292&lt;=0,0,ROUND(MIN(CO292,MAX(0,$F292-SUMPRODUCT(($AT$3:$BE$3&lt;BE$3)*$CD292:$CO292))),2))</f>
        <v/>
      </c>
      <c r="DB292">
        <f>ROUND(AH292-CP292,2)</f>
        <v/>
      </c>
      <c r="DC292">
        <f>ROUND(AI292-CQ292,2)</f>
        <v/>
      </c>
      <c r="DD292">
        <f>ROUND(AJ292-CR292,2)</f>
        <v/>
      </c>
      <c r="DE292">
        <f>ROUND(AK292-CS292,2)</f>
        <v/>
      </c>
      <c r="DF292">
        <f>ROUND(AL292-CT292,2)</f>
        <v/>
      </c>
      <c r="DG292">
        <f>ROUND(AM292-CU292,2)</f>
        <v/>
      </c>
      <c r="DH292">
        <f>ROUND(AN292-CV292,2)</f>
        <v/>
      </c>
      <c r="DI292">
        <f>ROUND(AO292-CW292,2)</f>
        <v/>
      </c>
      <c r="DJ292">
        <f>ROUND(AP292-CX292,2)</f>
        <v/>
      </c>
      <c r="DK292">
        <f>ROUND(AQ292-CY292,2)</f>
        <v/>
      </c>
      <c r="DL292">
        <f>ROUND(AR292-CZ292,2)</f>
        <v/>
      </c>
      <c r="DM292">
        <f>ROUND(AS292-DA292,2)</f>
        <v/>
      </c>
      <c r="DN292">
        <f>MAX(0,ROUND($F292-SUM(CP292:DA292),2))</f>
        <v/>
      </c>
    </row>
    <row r="293">
      <c r="A293" t="n">
        <v>288</v>
      </c>
      <c r="B293" s="29">
        <f>Months!B293</f>
        <v/>
      </c>
      <c r="C293">
        <f>Months!C293</f>
        <v/>
      </c>
      <c r="D293">
        <f>Months!D293</f>
        <v/>
      </c>
      <c r="E293">
        <f>SUM(V293:AG293)</f>
        <v/>
      </c>
      <c r="F293">
        <f>MAX(0,ROUND(C293+D293-E293,2))</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f>IF(AH293&lt;=0,0,ROUND(CP293+MIN(DB293,MAX(0,$DN293-SUMPRODUCT((($BR293:$CC293&gt;BR293)+($BR293:$CC293=BR293)*($AT$2:$BE$2&lt;AT$2))*$DB293:$DM293))),2))</f>
        <v/>
      </c>
      <c r="AU293">
        <f>IF(AI293&lt;=0,0,ROUND(CQ293+MIN(DC293,MAX(0,$DN293-SUMPRODUCT((($BR293:$CC293&gt;BS293)+($BR293:$CC293=BS293)*($AT$2:$BE$2&lt;AU$2))*$DB293:$DM293))),2))</f>
        <v/>
      </c>
      <c r="AV293">
        <f>IF(AJ293&lt;=0,0,ROUND(CR293+MIN(DD293,MAX(0,$DN293-SUMPRODUCT((($BR293:$CC293&gt;BT293)+($BR293:$CC293=BT293)*($AT$2:$BE$2&lt;AV$2))*$DB293:$DM293))),2))</f>
        <v/>
      </c>
      <c r="AW293">
        <f>IF(AK293&lt;=0,0,ROUND(CS293+MIN(DE293,MAX(0,$DN293-SUMPRODUCT((($BR293:$CC293&gt;BU293)+($BR293:$CC293=BU293)*($AT$2:$BE$2&lt;AW$2))*$DB293:$DM293))),2))</f>
        <v/>
      </c>
      <c r="AX293">
        <f>IF(AL293&lt;=0,0,ROUND(CT293+MIN(DF293,MAX(0,$DN293-SUMPRODUCT((($BR293:$CC293&gt;BV293)+($BR293:$CC293=BV293)*($AT$2:$BE$2&lt;AX$2))*$DB293:$DM293))),2))</f>
        <v/>
      </c>
      <c r="AY293">
        <f>IF(AM293&lt;=0,0,ROUND(CU293+MIN(DG293,MAX(0,$DN293-SUMPRODUCT((($BR293:$CC293&gt;BW293)+($BR293:$CC293=BW293)*($AT$2:$BE$2&lt;AY$2))*$DB293:$DM293))),2))</f>
        <v/>
      </c>
      <c r="AZ293">
        <f>IF(AN293&lt;=0,0,ROUND(CV293+MIN(DH293,MAX(0,$DN293-SUMPRODUCT((($BR293:$CC293&gt;BX293)+($BR293:$CC293=BX293)*($AT$2:$BE$2&lt;AZ$2))*$DB293:$DM293))),2))</f>
        <v/>
      </c>
      <c r="BA293">
        <f>IF(AO293&lt;=0,0,ROUND(CW293+MIN(DI293,MAX(0,$DN293-SUMPRODUCT((($BR293:$CC293&gt;BY293)+($BR293:$CC293=BY293)*($AT$2:$BE$2&lt;BA$2))*$DB293:$DM293))),2))</f>
        <v/>
      </c>
      <c r="BB293">
        <f>IF(AP293&lt;=0,0,ROUND(CX293+MIN(DJ293,MAX(0,$DN293-SUMPRODUCT((($BR293:$CC293&gt;BZ293)+($BR293:$CC293=BZ293)*($AT$2:$BE$2&lt;BB$2))*$DB293:$DM293))),2))</f>
        <v/>
      </c>
      <c r="BC293">
        <f>IF(AQ293&lt;=0,0,ROUND(CY293+MIN(DK293,MAX(0,$DN293-SUMPRODUCT((($BR293:$CC293&gt;CA293)+($BR293:$CC293=CA293)*($AT$2:$BE$2&lt;BC$2))*$DB293:$DM293))),2))</f>
        <v/>
      </c>
      <c r="BD293">
        <f>IF(AR293&lt;=0,0,ROUND(CZ293+MIN(DL293,MAX(0,$DN293-SUMPRODUCT((($BR293:$CC293&gt;CB293)+($BR293:$CC293=CB293)*($AT$2:$BE$2&lt;BD$2))*$DB293:$DM293))),2))</f>
        <v/>
      </c>
      <c r="BE293">
        <f>IF(AS293&lt;=0,0,ROUND(DA293+MIN(DM293,MAX(0,$DN293-SUMPRODUCT((($BR293:$CC293&gt;CC293)+($BR293:$CC293=CC293)*($AT$2:$BE$2&lt;BE$2))*$DB293:$DM293))),2))</f>
        <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c r="BR293">
        <f>ROUND(IF($A293&lt;=Debts!$M$5,Debts!$X$5,Debts!$Y$5)*100000,0)*1000000+ROUND(Debts!$Y$5*100000,0)</f>
        <v/>
      </c>
      <c r="BS293">
        <f>ROUND(IF($A293&lt;=Debts!$M$6,Debts!$X$6,Debts!$Y$6)*100000,0)*1000000+ROUND(Debts!$Y$6*100000,0)</f>
        <v/>
      </c>
      <c r="BT293">
        <f>ROUND(IF($A293&lt;=Debts!$M$7,Debts!$X$7,Debts!$Y$7)*100000,0)*1000000+ROUND(Debts!$Y$7*100000,0)</f>
        <v/>
      </c>
      <c r="BU293">
        <f>ROUND(IF($A293&lt;=Debts!$M$8,Debts!$X$8,Debts!$Y$8)*100000,0)*1000000+ROUND(Debts!$Y$8*100000,0)</f>
        <v/>
      </c>
      <c r="BV293">
        <f>ROUND(IF($A293&lt;=Debts!$M$9,Debts!$X$9,Debts!$Y$9)*100000,0)*1000000+ROUND(Debts!$Y$9*100000,0)</f>
        <v/>
      </c>
      <c r="BW293">
        <f>ROUND(IF($A293&lt;=Debts!$M$10,Debts!$X$10,Debts!$Y$10)*100000,0)*1000000+ROUND(Debts!$Y$10*100000,0)</f>
        <v/>
      </c>
      <c r="BX293">
        <f>ROUND(IF($A293&lt;=Debts!$M$11,Debts!$X$11,Debts!$Y$11)*100000,0)*1000000+ROUND(Debts!$Y$11*100000,0)</f>
        <v/>
      </c>
      <c r="BY293">
        <f>ROUND(IF($A293&lt;=Debts!$M$12,Debts!$X$12,Debts!$Y$12)*100000,0)*1000000+ROUND(Debts!$Y$12*100000,0)</f>
        <v/>
      </c>
      <c r="BZ293">
        <f>ROUND(IF($A293&lt;=Debts!$M$13,Debts!$X$13,Debts!$Y$13)*100000,0)*1000000+ROUND(Debts!$Y$13*100000,0)</f>
        <v/>
      </c>
      <c r="CA293">
        <f>ROUND(IF($A293&lt;=Debts!$M$14,Debts!$X$14,Debts!$Y$14)*100000,0)*1000000+ROUND(Debts!$Y$14*100000,0)</f>
        <v/>
      </c>
      <c r="CB293">
        <f>ROUND(IF($A293&lt;=Debts!$M$15,Debts!$X$15,Debts!$Y$15)*100000,0)*1000000+ROUND(Debts!$Y$15*100000,0)</f>
        <v/>
      </c>
      <c r="CC293">
        <f>ROUND(IF($A293&lt;=Debts!$M$16,Debts!$X$16,Debts!$Y$16)*100000,0)*1000000+ROUND(Debts!$Y$16*100000,0)</f>
        <v/>
      </c>
      <c r="CD293">
        <f>IF(OR(AH293&lt;=0,Debts!$AC$5=0,$A293&gt;Debts!$M$5),0,MIN(AH293,MAX(0,ROUNDUP(IF(Debts!$X$5=0,(BF292+J293)/(Debts!$M$5-$A293+1),BF292*(Debts!$X$5/12)/(1-(1+Debts!$X$5/12)^(-(Debts!$M$5-$A293+1)))),2)-V293)))</f>
        <v/>
      </c>
      <c r="CE293">
        <f>IF(OR(AI293&lt;=0,Debts!$AC$6=0,$A293&gt;Debts!$M$6),0,MIN(AI293,MAX(0,ROUNDUP(IF(Debts!$X$6=0,(BG292+K293)/(Debts!$M$6-$A293+1),BG292*(Debts!$X$6/12)/(1-(1+Debts!$X$6/12)^(-(Debts!$M$6-$A293+1)))),2)-W293)))</f>
        <v/>
      </c>
      <c r="CF293">
        <f>IF(OR(AJ293&lt;=0,Debts!$AC$7=0,$A293&gt;Debts!$M$7),0,MIN(AJ293,MAX(0,ROUNDUP(IF(Debts!$X$7=0,(BH292+L293)/(Debts!$M$7-$A293+1),BH292*(Debts!$X$7/12)/(1-(1+Debts!$X$7/12)^(-(Debts!$M$7-$A293+1)))),2)-X293)))</f>
        <v/>
      </c>
      <c r="CG293">
        <f>IF(OR(AK293&lt;=0,Debts!$AC$8=0,$A293&gt;Debts!$M$8),0,MIN(AK293,MAX(0,ROUNDUP(IF(Debts!$X$8=0,(BI292+M293)/(Debts!$M$8-$A293+1),BI292*(Debts!$X$8/12)/(1-(1+Debts!$X$8/12)^(-(Debts!$M$8-$A293+1)))),2)-Y293)))</f>
        <v/>
      </c>
      <c r="CH293">
        <f>IF(OR(AL293&lt;=0,Debts!$AC$9=0,$A293&gt;Debts!$M$9),0,MIN(AL293,MAX(0,ROUNDUP(IF(Debts!$X$9=0,(BJ292+N293)/(Debts!$M$9-$A293+1),BJ292*(Debts!$X$9/12)/(1-(1+Debts!$X$9/12)^(-(Debts!$M$9-$A293+1)))),2)-Z293)))</f>
        <v/>
      </c>
      <c r="CI293">
        <f>IF(OR(AM293&lt;=0,Debts!$AC$10=0,$A293&gt;Debts!$M$10),0,MIN(AM293,MAX(0,ROUNDUP(IF(Debts!$X$10=0,(BK292+O293)/(Debts!$M$10-$A293+1),BK292*(Debts!$X$10/12)/(1-(1+Debts!$X$10/12)^(-(Debts!$M$10-$A293+1)))),2)-AA293)))</f>
        <v/>
      </c>
      <c r="CJ293">
        <f>IF(OR(AN293&lt;=0,Debts!$AC$11=0,$A293&gt;Debts!$M$11),0,MIN(AN293,MAX(0,ROUNDUP(IF(Debts!$X$11=0,(BL292+P293)/(Debts!$M$11-$A293+1),BL292*(Debts!$X$11/12)/(1-(1+Debts!$X$11/12)^(-(Debts!$M$11-$A293+1)))),2)-AB293)))</f>
        <v/>
      </c>
      <c r="CK293">
        <f>IF(OR(AO293&lt;=0,Debts!$AC$12=0,$A293&gt;Debts!$M$12),0,MIN(AO293,MAX(0,ROUNDUP(IF(Debts!$X$12=0,(BM292+Q293)/(Debts!$M$12-$A293+1),BM292*(Debts!$X$12/12)/(1-(1+Debts!$X$12/12)^(-(Debts!$M$12-$A293+1)))),2)-AC293)))</f>
        <v/>
      </c>
      <c r="CL293">
        <f>IF(OR(AP293&lt;=0,Debts!$AC$13=0,$A293&gt;Debts!$M$13),0,MIN(AP293,MAX(0,ROUNDUP(IF(Debts!$X$13=0,(BN292+R293)/(Debts!$M$13-$A293+1),BN292*(Debts!$X$13/12)/(1-(1+Debts!$X$13/12)^(-(Debts!$M$13-$A293+1)))),2)-AD293)))</f>
        <v/>
      </c>
      <c r="CM293">
        <f>IF(OR(AQ293&lt;=0,Debts!$AC$14=0,$A293&gt;Debts!$M$14),0,MIN(AQ293,MAX(0,ROUNDUP(IF(Debts!$X$14=0,(BO292+S293)/(Debts!$M$14-$A293+1),BO292*(Debts!$X$14/12)/(1-(1+Debts!$X$14/12)^(-(Debts!$M$14-$A293+1)))),2)-AE293)))</f>
        <v/>
      </c>
      <c r="CN293">
        <f>IF(OR(AR293&lt;=0,Debts!$AC$15=0,$A293&gt;Debts!$M$15),0,MIN(AR293,MAX(0,ROUNDUP(IF(Debts!$X$15=0,(BP292+T293)/(Debts!$M$15-$A293+1),BP292*(Debts!$X$15/12)/(1-(1+Debts!$X$15/12)^(-(Debts!$M$15-$A293+1)))),2)-AF293)))</f>
        <v/>
      </c>
      <c r="CO293">
        <f>IF(OR(AS293&lt;=0,Debts!$AC$16=0,$A293&gt;Debts!$M$16),0,MIN(AS293,MAX(0,ROUNDUP(IF(Debts!$X$16=0,(BQ292+U293)/(Debts!$M$16-$A293+1),BQ292*(Debts!$X$16/12)/(1-(1+Debts!$X$16/12)^(-(Debts!$M$16-$A293+1)))),2)-AG293)))</f>
        <v/>
      </c>
      <c r="CP293">
        <f>IF(CD293&lt;=0,0,ROUND(MIN(CD293,MAX(0,$F293-SUMPRODUCT(($AT$3:$BE$3&lt;AT$3)*$CD293:$CO293))),2))</f>
        <v/>
      </c>
      <c r="CQ293">
        <f>IF(CE293&lt;=0,0,ROUND(MIN(CE293,MAX(0,$F293-SUMPRODUCT(($AT$3:$BE$3&lt;AU$3)*$CD293:$CO293))),2))</f>
        <v/>
      </c>
      <c r="CR293">
        <f>IF(CF293&lt;=0,0,ROUND(MIN(CF293,MAX(0,$F293-SUMPRODUCT(($AT$3:$BE$3&lt;AV$3)*$CD293:$CO293))),2))</f>
        <v/>
      </c>
      <c r="CS293">
        <f>IF(CG293&lt;=0,0,ROUND(MIN(CG293,MAX(0,$F293-SUMPRODUCT(($AT$3:$BE$3&lt;AW$3)*$CD293:$CO293))),2))</f>
        <v/>
      </c>
      <c r="CT293">
        <f>IF(CH293&lt;=0,0,ROUND(MIN(CH293,MAX(0,$F293-SUMPRODUCT(($AT$3:$BE$3&lt;AX$3)*$CD293:$CO293))),2))</f>
        <v/>
      </c>
      <c r="CU293">
        <f>IF(CI293&lt;=0,0,ROUND(MIN(CI293,MAX(0,$F293-SUMPRODUCT(($AT$3:$BE$3&lt;AY$3)*$CD293:$CO293))),2))</f>
        <v/>
      </c>
      <c r="CV293">
        <f>IF(CJ293&lt;=0,0,ROUND(MIN(CJ293,MAX(0,$F293-SUMPRODUCT(($AT$3:$BE$3&lt;AZ$3)*$CD293:$CO293))),2))</f>
        <v/>
      </c>
      <c r="CW293">
        <f>IF(CK293&lt;=0,0,ROUND(MIN(CK293,MAX(0,$F293-SUMPRODUCT(($AT$3:$BE$3&lt;BA$3)*$CD293:$CO293))),2))</f>
        <v/>
      </c>
      <c r="CX293">
        <f>IF(CL293&lt;=0,0,ROUND(MIN(CL293,MAX(0,$F293-SUMPRODUCT(($AT$3:$BE$3&lt;BB$3)*$CD293:$CO293))),2))</f>
        <v/>
      </c>
      <c r="CY293">
        <f>IF(CM293&lt;=0,0,ROUND(MIN(CM293,MAX(0,$F293-SUMPRODUCT(($AT$3:$BE$3&lt;BC$3)*$CD293:$CO293))),2))</f>
        <v/>
      </c>
      <c r="CZ293">
        <f>IF(CN293&lt;=0,0,ROUND(MIN(CN293,MAX(0,$F293-SUMPRODUCT(($AT$3:$BE$3&lt;BD$3)*$CD293:$CO293))),2))</f>
        <v/>
      </c>
      <c r="DA293">
        <f>IF(CO293&lt;=0,0,ROUND(MIN(CO293,MAX(0,$F293-SUMPRODUCT(($AT$3:$BE$3&lt;BE$3)*$CD293:$CO293))),2))</f>
        <v/>
      </c>
      <c r="DB293">
        <f>ROUND(AH293-CP293,2)</f>
        <v/>
      </c>
      <c r="DC293">
        <f>ROUND(AI293-CQ293,2)</f>
        <v/>
      </c>
      <c r="DD293">
        <f>ROUND(AJ293-CR293,2)</f>
        <v/>
      </c>
      <c r="DE293">
        <f>ROUND(AK293-CS293,2)</f>
        <v/>
      </c>
      <c r="DF293">
        <f>ROUND(AL293-CT293,2)</f>
        <v/>
      </c>
      <c r="DG293">
        <f>ROUND(AM293-CU293,2)</f>
        <v/>
      </c>
      <c r="DH293">
        <f>ROUND(AN293-CV293,2)</f>
        <v/>
      </c>
      <c r="DI293">
        <f>ROUND(AO293-CW293,2)</f>
        <v/>
      </c>
      <c r="DJ293">
        <f>ROUND(AP293-CX293,2)</f>
        <v/>
      </c>
      <c r="DK293">
        <f>ROUND(AQ293-CY293,2)</f>
        <v/>
      </c>
      <c r="DL293">
        <f>ROUND(AR293-CZ293,2)</f>
        <v/>
      </c>
      <c r="DM293">
        <f>ROUND(AS293-DA293,2)</f>
        <v/>
      </c>
      <c r="DN293">
        <f>MAX(0,ROUND($F293-SUM(CP293:DA293),2))</f>
        <v/>
      </c>
    </row>
    <row r="294">
      <c r="A294" t="n">
        <v>289</v>
      </c>
      <c r="B294" s="29">
        <f>Months!B294</f>
        <v/>
      </c>
      <c r="C294">
        <f>Months!C294</f>
        <v/>
      </c>
      <c r="D294">
        <f>Months!D294</f>
        <v/>
      </c>
      <c r="E294">
        <f>SUM(V294:AG294)</f>
        <v/>
      </c>
      <c r="F294">
        <f>MAX(0,ROUND(C294+D294-E294,2))</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f>IF(AH294&lt;=0,0,ROUND(CP294+MIN(DB294,MAX(0,$DN294-SUMPRODUCT((($BR294:$CC294&gt;BR294)+($BR294:$CC294=BR294)*($AT$2:$BE$2&lt;AT$2))*$DB294:$DM294))),2))</f>
        <v/>
      </c>
      <c r="AU294">
        <f>IF(AI294&lt;=0,0,ROUND(CQ294+MIN(DC294,MAX(0,$DN294-SUMPRODUCT((($BR294:$CC294&gt;BS294)+($BR294:$CC294=BS294)*($AT$2:$BE$2&lt;AU$2))*$DB294:$DM294))),2))</f>
        <v/>
      </c>
      <c r="AV294">
        <f>IF(AJ294&lt;=0,0,ROUND(CR294+MIN(DD294,MAX(0,$DN294-SUMPRODUCT((($BR294:$CC294&gt;BT294)+($BR294:$CC294=BT294)*($AT$2:$BE$2&lt;AV$2))*$DB294:$DM294))),2))</f>
        <v/>
      </c>
      <c r="AW294">
        <f>IF(AK294&lt;=0,0,ROUND(CS294+MIN(DE294,MAX(0,$DN294-SUMPRODUCT((($BR294:$CC294&gt;BU294)+($BR294:$CC294=BU294)*($AT$2:$BE$2&lt;AW$2))*$DB294:$DM294))),2))</f>
        <v/>
      </c>
      <c r="AX294">
        <f>IF(AL294&lt;=0,0,ROUND(CT294+MIN(DF294,MAX(0,$DN294-SUMPRODUCT((($BR294:$CC294&gt;BV294)+($BR294:$CC294=BV294)*($AT$2:$BE$2&lt;AX$2))*$DB294:$DM294))),2))</f>
        <v/>
      </c>
      <c r="AY294">
        <f>IF(AM294&lt;=0,0,ROUND(CU294+MIN(DG294,MAX(0,$DN294-SUMPRODUCT((($BR294:$CC294&gt;BW294)+($BR294:$CC294=BW294)*($AT$2:$BE$2&lt;AY$2))*$DB294:$DM294))),2))</f>
        <v/>
      </c>
      <c r="AZ294">
        <f>IF(AN294&lt;=0,0,ROUND(CV294+MIN(DH294,MAX(0,$DN294-SUMPRODUCT((($BR294:$CC294&gt;BX294)+($BR294:$CC294=BX294)*($AT$2:$BE$2&lt;AZ$2))*$DB294:$DM294))),2))</f>
        <v/>
      </c>
      <c r="BA294">
        <f>IF(AO294&lt;=0,0,ROUND(CW294+MIN(DI294,MAX(0,$DN294-SUMPRODUCT((($BR294:$CC294&gt;BY294)+($BR294:$CC294=BY294)*($AT$2:$BE$2&lt;BA$2))*$DB294:$DM294))),2))</f>
        <v/>
      </c>
      <c r="BB294">
        <f>IF(AP294&lt;=0,0,ROUND(CX294+MIN(DJ294,MAX(0,$DN294-SUMPRODUCT((($BR294:$CC294&gt;BZ294)+($BR294:$CC294=BZ294)*($AT$2:$BE$2&lt;BB$2))*$DB294:$DM294))),2))</f>
        <v/>
      </c>
      <c r="BC294">
        <f>IF(AQ294&lt;=0,0,ROUND(CY294+MIN(DK294,MAX(0,$DN294-SUMPRODUCT((($BR294:$CC294&gt;CA294)+($BR294:$CC294=CA294)*($AT$2:$BE$2&lt;BC$2))*$DB294:$DM294))),2))</f>
        <v/>
      </c>
      <c r="BD294">
        <f>IF(AR294&lt;=0,0,ROUND(CZ294+MIN(DL294,MAX(0,$DN294-SUMPRODUCT((($BR294:$CC294&gt;CB294)+($BR294:$CC294=CB294)*($AT$2:$BE$2&lt;BD$2))*$DB294:$DM294))),2))</f>
        <v/>
      </c>
      <c r="BE294">
        <f>IF(AS294&lt;=0,0,ROUND(DA294+MIN(DM294,MAX(0,$DN294-SUMPRODUCT((($BR294:$CC294&gt;CC294)+($BR294:$CC294=CC294)*($AT$2:$BE$2&lt;BE$2))*$DB294:$DM294))),2))</f>
        <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c r="BR294">
        <f>ROUND(IF($A294&lt;=Debts!$M$5,Debts!$X$5,Debts!$Y$5)*100000,0)*1000000+ROUND(Debts!$Y$5*100000,0)</f>
        <v/>
      </c>
      <c r="BS294">
        <f>ROUND(IF($A294&lt;=Debts!$M$6,Debts!$X$6,Debts!$Y$6)*100000,0)*1000000+ROUND(Debts!$Y$6*100000,0)</f>
        <v/>
      </c>
      <c r="BT294">
        <f>ROUND(IF($A294&lt;=Debts!$M$7,Debts!$X$7,Debts!$Y$7)*100000,0)*1000000+ROUND(Debts!$Y$7*100000,0)</f>
        <v/>
      </c>
      <c r="BU294">
        <f>ROUND(IF($A294&lt;=Debts!$M$8,Debts!$X$8,Debts!$Y$8)*100000,0)*1000000+ROUND(Debts!$Y$8*100000,0)</f>
        <v/>
      </c>
      <c r="BV294">
        <f>ROUND(IF($A294&lt;=Debts!$M$9,Debts!$X$9,Debts!$Y$9)*100000,0)*1000000+ROUND(Debts!$Y$9*100000,0)</f>
        <v/>
      </c>
      <c r="BW294">
        <f>ROUND(IF($A294&lt;=Debts!$M$10,Debts!$X$10,Debts!$Y$10)*100000,0)*1000000+ROUND(Debts!$Y$10*100000,0)</f>
        <v/>
      </c>
      <c r="BX294">
        <f>ROUND(IF($A294&lt;=Debts!$M$11,Debts!$X$11,Debts!$Y$11)*100000,0)*1000000+ROUND(Debts!$Y$11*100000,0)</f>
        <v/>
      </c>
      <c r="BY294">
        <f>ROUND(IF($A294&lt;=Debts!$M$12,Debts!$X$12,Debts!$Y$12)*100000,0)*1000000+ROUND(Debts!$Y$12*100000,0)</f>
        <v/>
      </c>
      <c r="BZ294">
        <f>ROUND(IF($A294&lt;=Debts!$M$13,Debts!$X$13,Debts!$Y$13)*100000,0)*1000000+ROUND(Debts!$Y$13*100000,0)</f>
        <v/>
      </c>
      <c r="CA294">
        <f>ROUND(IF($A294&lt;=Debts!$M$14,Debts!$X$14,Debts!$Y$14)*100000,0)*1000000+ROUND(Debts!$Y$14*100000,0)</f>
        <v/>
      </c>
      <c r="CB294">
        <f>ROUND(IF($A294&lt;=Debts!$M$15,Debts!$X$15,Debts!$Y$15)*100000,0)*1000000+ROUND(Debts!$Y$15*100000,0)</f>
        <v/>
      </c>
      <c r="CC294">
        <f>ROUND(IF($A294&lt;=Debts!$M$16,Debts!$X$16,Debts!$Y$16)*100000,0)*1000000+ROUND(Debts!$Y$16*100000,0)</f>
        <v/>
      </c>
      <c r="CD294">
        <f>IF(OR(AH294&lt;=0,Debts!$AC$5=0,$A294&gt;Debts!$M$5),0,MIN(AH294,MAX(0,ROUNDUP(IF(Debts!$X$5=0,(BF293+J294)/(Debts!$M$5-$A294+1),BF293*(Debts!$X$5/12)/(1-(1+Debts!$X$5/12)^(-(Debts!$M$5-$A294+1)))),2)-V294)))</f>
        <v/>
      </c>
      <c r="CE294">
        <f>IF(OR(AI294&lt;=0,Debts!$AC$6=0,$A294&gt;Debts!$M$6),0,MIN(AI294,MAX(0,ROUNDUP(IF(Debts!$X$6=0,(BG293+K294)/(Debts!$M$6-$A294+1),BG293*(Debts!$X$6/12)/(1-(1+Debts!$X$6/12)^(-(Debts!$M$6-$A294+1)))),2)-W294)))</f>
        <v/>
      </c>
      <c r="CF294">
        <f>IF(OR(AJ294&lt;=0,Debts!$AC$7=0,$A294&gt;Debts!$M$7),0,MIN(AJ294,MAX(0,ROUNDUP(IF(Debts!$X$7=0,(BH293+L294)/(Debts!$M$7-$A294+1),BH293*(Debts!$X$7/12)/(1-(1+Debts!$X$7/12)^(-(Debts!$M$7-$A294+1)))),2)-X294)))</f>
        <v/>
      </c>
      <c r="CG294">
        <f>IF(OR(AK294&lt;=0,Debts!$AC$8=0,$A294&gt;Debts!$M$8),0,MIN(AK294,MAX(0,ROUNDUP(IF(Debts!$X$8=0,(BI293+M294)/(Debts!$M$8-$A294+1),BI293*(Debts!$X$8/12)/(1-(1+Debts!$X$8/12)^(-(Debts!$M$8-$A294+1)))),2)-Y294)))</f>
        <v/>
      </c>
      <c r="CH294">
        <f>IF(OR(AL294&lt;=0,Debts!$AC$9=0,$A294&gt;Debts!$M$9),0,MIN(AL294,MAX(0,ROUNDUP(IF(Debts!$X$9=0,(BJ293+N294)/(Debts!$M$9-$A294+1),BJ293*(Debts!$X$9/12)/(1-(1+Debts!$X$9/12)^(-(Debts!$M$9-$A294+1)))),2)-Z294)))</f>
        <v/>
      </c>
      <c r="CI294">
        <f>IF(OR(AM294&lt;=0,Debts!$AC$10=0,$A294&gt;Debts!$M$10),0,MIN(AM294,MAX(0,ROUNDUP(IF(Debts!$X$10=0,(BK293+O294)/(Debts!$M$10-$A294+1),BK293*(Debts!$X$10/12)/(1-(1+Debts!$X$10/12)^(-(Debts!$M$10-$A294+1)))),2)-AA294)))</f>
        <v/>
      </c>
      <c r="CJ294">
        <f>IF(OR(AN294&lt;=0,Debts!$AC$11=0,$A294&gt;Debts!$M$11),0,MIN(AN294,MAX(0,ROUNDUP(IF(Debts!$X$11=0,(BL293+P294)/(Debts!$M$11-$A294+1),BL293*(Debts!$X$11/12)/(1-(1+Debts!$X$11/12)^(-(Debts!$M$11-$A294+1)))),2)-AB294)))</f>
        <v/>
      </c>
      <c r="CK294">
        <f>IF(OR(AO294&lt;=0,Debts!$AC$12=0,$A294&gt;Debts!$M$12),0,MIN(AO294,MAX(0,ROUNDUP(IF(Debts!$X$12=0,(BM293+Q294)/(Debts!$M$12-$A294+1),BM293*(Debts!$X$12/12)/(1-(1+Debts!$X$12/12)^(-(Debts!$M$12-$A294+1)))),2)-AC294)))</f>
        <v/>
      </c>
      <c r="CL294">
        <f>IF(OR(AP294&lt;=0,Debts!$AC$13=0,$A294&gt;Debts!$M$13),0,MIN(AP294,MAX(0,ROUNDUP(IF(Debts!$X$13=0,(BN293+R294)/(Debts!$M$13-$A294+1),BN293*(Debts!$X$13/12)/(1-(1+Debts!$X$13/12)^(-(Debts!$M$13-$A294+1)))),2)-AD294)))</f>
        <v/>
      </c>
      <c r="CM294">
        <f>IF(OR(AQ294&lt;=0,Debts!$AC$14=0,$A294&gt;Debts!$M$14),0,MIN(AQ294,MAX(0,ROUNDUP(IF(Debts!$X$14=0,(BO293+S294)/(Debts!$M$14-$A294+1),BO293*(Debts!$X$14/12)/(1-(1+Debts!$X$14/12)^(-(Debts!$M$14-$A294+1)))),2)-AE294)))</f>
        <v/>
      </c>
      <c r="CN294">
        <f>IF(OR(AR294&lt;=0,Debts!$AC$15=0,$A294&gt;Debts!$M$15),0,MIN(AR294,MAX(0,ROUNDUP(IF(Debts!$X$15=0,(BP293+T294)/(Debts!$M$15-$A294+1),BP293*(Debts!$X$15/12)/(1-(1+Debts!$X$15/12)^(-(Debts!$M$15-$A294+1)))),2)-AF294)))</f>
        <v/>
      </c>
      <c r="CO294">
        <f>IF(OR(AS294&lt;=0,Debts!$AC$16=0,$A294&gt;Debts!$M$16),0,MIN(AS294,MAX(0,ROUNDUP(IF(Debts!$X$16=0,(BQ293+U294)/(Debts!$M$16-$A294+1),BQ293*(Debts!$X$16/12)/(1-(1+Debts!$X$16/12)^(-(Debts!$M$16-$A294+1)))),2)-AG294)))</f>
        <v/>
      </c>
      <c r="CP294">
        <f>IF(CD294&lt;=0,0,ROUND(MIN(CD294,MAX(0,$F294-SUMPRODUCT(($AT$3:$BE$3&lt;AT$3)*$CD294:$CO294))),2))</f>
        <v/>
      </c>
      <c r="CQ294">
        <f>IF(CE294&lt;=0,0,ROUND(MIN(CE294,MAX(0,$F294-SUMPRODUCT(($AT$3:$BE$3&lt;AU$3)*$CD294:$CO294))),2))</f>
        <v/>
      </c>
      <c r="CR294">
        <f>IF(CF294&lt;=0,0,ROUND(MIN(CF294,MAX(0,$F294-SUMPRODUCT(($AT$3:$BE$3&lt;AV$3)*$CD294:$CO294))),2))</f>
        <v/>
      </c>
      <c r="CS294">
        <f>IF(CG294&lt;=0,0,ROUND(MIN(CG294,MAX(0,$F294-SUMPRODUCT(($AT$3:$BE$3&lt;AW$3)*$CD294:$CO294))),2))</f>
        <v/>
      </c>
      <c r="CT294">
        <f>IF(CH294&lt;=0,0,ROUND(MIN(CH294,MAX(0,$F294-SUMPRODUCT(($AT$3:$BE$3&lt;AX$3)*$CD294:$CO294))),2))</f>
        <v/>
      </c>
      <c r="CU294">
        <f>IF(CI294&lt;=0,0,ROUND(MIN(CI294,MAX(0,$F294-SUMPRODUCT(($AT$3:$BE$3&lt;AY$3)*$CD294:$CO294))),2))</f>
        <v/>
      </c>
      <c r="CV294">
        <f>IF(CJ294&lt;=0,0,ROUND(MIN(CJ294,MAX(0,$F294-SUMPRODUCT(($AT$3:$BE$3&lt;AZ$3)*$CD294:$CO294))),2))</f>
        <v/>
      </c>
      <c r="CW294">
        <f>IF(CK294&lt;=0,0,ROUND(MIN(CK294,MAX(0,$F294-SUMPRODUCT(($AT$3:$BE$3&lt;BA$3)*$CD294:$CO294))),2))</f>
        <v/>
      </c>
      <c r="CX294">
        <f>IF(CL294&lt;=0,0,ROUND(MIN(CL294,MAX(0,$F294-SUMPRODUCT(($AT$3:$BE$3&lt;BB$3)*$CD294:$CO294))),2))</f>
        <v/>
      </c>
      <c r="CY294">
        <f>IF(CM294&lt;=0,0,ROUND(MIN(CM294,MAX(0,$F294-SUMPRODUCT(($AT$3:$BE$3&lt;BC$3)*$CD294:$CO294))),2))</f>
        <v/>
      </c>
      <c r="CZ294">
        <f>IF(CN294&lt;=0,0,ROUND(MIN(CN294,MAX(0,$F294-SUMPRODUCT(($AT$3:$BE$3&lt;BD$3)*$CD294:$CO294))),2))</f>
        <v/>
      </c>
      <c r="DA294">
        <f>IF(CO294&lt;=0,0,ROUND(MIN(CO294,MAX(0,$F294-SUMPRODUCT(($AT$3:$BE$3&lt;BE$3)*$CD294:$CO294))),2))</f>
        <v/>
      </c>
      <c r="DB294">
        <f>ROUND(AH294-CP294,2)</f>
        <v/>
      </c>
      <c r="DC294">
        <f>ROUND(AI294-CQ294,2)</f>
        <v/>
      </c>
      <c r="DD294">
        <f>ROUND(AJ294-CR294,2)</f>
        <v/>
      </c>
      <c r="DE294">
        <f>ROUND(AK294-CS294,2)</f>
        <v/>
      </c>
      <c r="DF294">
        <f>ROUND(AL294-CT294,2)</f>
        <v/>
      </c>
      <c r="DG294">
        <f>ROUND(AM294-CU294,2)</f>
        <v/>
      </c>
      <c r="DH294">
        <f>ROUND(AN294-CV294,2)</f>
        <v/>
      </c>
      <c r="DI294">
        <f>ROUND(AO294-CW294,2)</f>
        <v/>
      </c>
      <c r="DJ294">
        <f>ROUND(AP294-CX294,2)</f>
        <v/>
      </c>
      <c r="DK294">
        <f>ROUND(AQ294-CY294,2)</f>
        <v/>
      </c>
      <c r="DL294">
        <f>ROUND(AR294-CZ294,2)</f>
        <v/>
      </c>
      <c r="DM294">
        <f>ROUND(AS294-DA294,2)</f>
        <v/>
      </c>
      <c r="DN294">
        <f>MAX(0,ROUND($F294-SUM(CP294:DA294),2))</f>
        <v/>
      </c>
    </row>
    <row r="295">
      <c r="A295" t="n">
        <v>290</v>
      </c>
      <c r="B295" s="29">
        <f>Months!B295</f>
        <v/>
      </c>
      <c r="C295">
        <f>Months!C295</f>
        <v/>
      </c>
      <c r="D295">
        <f>Months!D295</f>
        <v/>
      </c>
      <c r="E295">
        <f>SUM(V295:AG295)</f>
        <v/>
      </c>
      <c r="F295">
        <f>MAX(0,ROUND(C295+D295-E295,2))</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f>IF(AH295&lt;=0,0,ROUND(CP295+MIN(DB295,MAX(0,$DN295-SUMPRODUCT((($BR295:$CC295&gt;BR295)+($BR295:$CC295=BR295)*($AT$2:$BE$2&lt;AT$2))*$DB295:$DM295))),2))</f>
        <v/>
      </c>
      <c r="AU295">
        <f>IF(AI295&lt;=0,0,ROUND(CQ295+MIN(DC295,MAX(0,$DN295-SUMPRODUCT((($BR295:$CC295&gt;BS295)+($BR295:$CC295=BS295)*($AT$2:$BE$2&lt;AU$2))*$DB295:$DM295))),2))</f>
        <v/>
      </c>
      <c r="AV295">
        <f>IF(AJ295&lt;=0,0,ROUND(CR295+MIN(DD295,MAX(0,$DN295-SUMPRODUCT((($BR295:$CC295&gt;BT295)+($BR295:$CC295=BT295)*($AT$2:$BE$2&lt;AV$2))*$DB295:$DM295))),2))</f>
        <v/>
      </c>
      <c r="AW295">
        <f>IF(AK295&lt;=0,0,ROUND(CS295+MIN(DE295,MAX(0,$DN295-SUMPRODUCT((($BR295:$CC295&gt;BU295)+($BR295:$CC295=BU295)*($AT$2:$BE$2&lt;AW$2))*$DB295:$DM295))),2))</f>
        <v/>
      </c>
      <c r="AX295">
        <f>IF(AL295&lt;=0,0,ROUND(CT295+MIN(DF295,MAX(0,$DN295-SUMPRODUCT((($BR295:$CC295&gt;BV295)+($BR295:$CC295=BV295)*($AT$2:$BE$2&lt;AX$2))*$DB295:$DM295))),2))</f>
        <v/>
      </c>
      <c r="AY295">
        <f>IF(AM295&lt;=0,0,ROUND(CU295+MIN(DG295,MAX(0,$DN295-SUMPRODUCT((($BR295:$CC295&gt;BW295)+($BR295:$CC295=BW295)*($AT$2:$BE$2&lt;AY$2))*$DB295:$DM295))),2))</f>
        <v/>
      </c>
      <c r="AZ295">
        <f>IF(AN295&lt;=0,0,ROUND(CV295+MIN(DH295,MAX(0,$DN295-SUMPRODUCT((($BR295:$CC295&gt;BX295)+($BR295:$CC295=BX295)*($AT$2:$BE$2&lt;AZ$2))*$DB295:$DM295))),2))</f>
        <v/>
      </c>
      <c r="BA295">
        <f>IF(AO295&lt;=0,0,ROUND(CW295+MIN(DI295,MAX(0,$DN295-SUMPRODUCT((($BR295:$CC295&gt;BY295)+($BR295:$CC295=BY295)*($AT$2:$BE$2&lt;BA$2))*$DB295:$DM295))),2))</f>
        <v/>
      </c>
      <c r="BB295">
        <f>IF(AP295&lt;=0,0,ROUND(CX295+MIN(DJ295,MAX(0,$DN295-SUMPRODUCT((($BR295:$CC295&gt;BZ295)+($BR295:$CC295=BZ295)*($AT$2:$BE$2&lt;BB$2))*$DB295:$DM295))),2))</f>
        <v/>
      </c>
      <c r="BC295">
        <f>IF(AQ295&lt;=0,0,ROUND(CY295+MIN(DK295,MAX(0,$DN295-SUMPRODUCT((($BR295:$CC295&gt;CA295)+($BR295:$CC295=CA295)*($AT$2:$BE$2&lt;BC$2))*$DB295:$DM295))),2))</f>
        <v/>
      </c>
      <c r="BD295">
        <f>IF(AR295&lt;=0,0,ROUND(CZ295+MIN(DL295,MAX(0,$DN295-SUMPRODUCT((($BR295:$CC295&gt;CB295)+($BR295:$CC295=CB295)*($AT$2:$BE$2&lt;BD$2))*$DB295:$DM295))),2))</f>
        <v/>
      </c>
      <c r="BE295">
        <f>IF(AS295&lt;=0,0,ROUND(DA295+MIN(DM295,MAX(0,$DN295-SUMPRODUCT((($BR295:$CC295&gt;CC295)+($BR295:$CC295=CC295)*($AT$2:$BE$2&lt;BE$2))*$DB295:$DM295))),2))</f>
        <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c r="BR295">
        <f>ROUND(IF($A295&lt;=Debts!$M$5,Debts!$X$5,Debts!$Y$5)*100000,0)*1000000+ROUND(Debts!$Y$5*100000,0)</f>
        <v/>
      </c>
      <c r="BS295">
        <f>ROUND(IF($A295&lt;=Debts!$M$6,Debts!$X$6,Debts!$Y$6)*100000,0)*1000000+ROUND(Debts!$Y$6*100000,0)</f>
        <v/>
      </c>
      <c r="BT295">
        <f>ROUND(IF($A295&lt;=Debts!$M$7,Debts!$X$7,Debts!$Y$7)*100000,0)*1000000+ROUND(Debts!$Y$7*100000,0)</f>
        <v/>
      </c>
      <c r="BU295">
        <f>ROUND(IF($A295&lt;=Debts!$M$8,Debts!$X$8,Debts!$Y$8)*100000,0)*1000000+ROUND(Debts!$Y$8*100000,0)</f>
        <v/>
      </c>
      <c r="BV295">
        <f>ROUND(IF($A295&lt;=Debts!$M$9,Debts!$X$9,Debts!$Y$9)*100000,0)*1000000+ROUND(Debts!$Y$9*100000,0)</f>
        <v/>
      </c>
      <c r="BW295">
        <f>ROUND(IF($A295&lt;=Debts!$M$10,Debts!$X$10,Debts!$Y$10)*100000,0)*1000000+ROUND(Debts!$Y$10*100000,0)</f>
        <v/>
      </c>
      <c r="BX295">
        <f>ROUND(IF($A295&lt;=Debts!$M$11,Debts!$X$11,Debts!$Y$11)*100000,0)*1000000+ROUND(Debts!$Y$11*100000,0)</f>
        <v/>
      </c>
      <c r="BY295">
        <f>ROUND(IF($A295&lt;=Debts!$M$12,Debts!$X$12,Debts!$Y$12)*100000,0)*1000000+ROUND(Debts!$Y$12*100000,0)</f>
        <v/>
      </c>
      <c r="BZ295">
        <f>ROUND(IF($A295&lt;=Debts!$M$13,Debts!$X$13,Debts!$Y$13)*100000,0)*1000000+ROUND(Debts!$Y$13*100000,0)</f>
        <v/>
      </c>
      <c r="CA295">
        <f>ROUND(IF($A295&lt;=Debts!$M$14,Debts!$X$14,Debts!$Y$14)*100000,0)*1000000+ROUND(Debts!$Y$14*100000,0)</f>
        <v/>
      </c>
      <c r="CB295">
        <f>ROUND(IF($A295&lt;=Debts!$M$15,Debts!$X$15,Debts!$Y$15)*100000,0)*1000000+ROUND(Debts!$Y$15*100000,0)</f>
        <v/>
      </c>
      <c r="CC295">
        <f>ROUND(IF($A295&lt;=Debts!$M$16,Debts!$X$16,Debts!$Y$16)*100000,0)*1000000+ROUND(Debts!$Y$16*100000,0)</f>
        <v/>
      </c>
      <c r="CD295">
        <f>IF(OR(AH295&lt;=0,Debts!$AC$5=0,$A295&gt;Debts!$M$5),0,MIN(AH295,MAX(0,ROUNDUP(IF(Debts!$X$5=0,(BF294+J295)/(Debts!$M$5-$A295+1),BF294*(Debts!$X$5/12)/(1-(1+Debts!$X$5/12)^(-(Debts!$M$5-$A295+1)))),2)-V295)))</f>
        <v/>
      </c>
      <c r="CE295">
        <f>IF(OR(AI295&lt;=0,Debts!$AC$6=0,$A295&gt;Debts!$M$6),0,MIN(AI295,MAX(0,ROUNDUP(IF(Debts!$X$6=0,(BG294+K295)/(Debts!$M$6-$A295+1),BG294*(Debts!$X$6/12)/(1-(1+Debts!$X$6/12)^(-(Debts!$M$6-$A295+1)))),2)-W295)))</f>
        <v/>
      </c>
      <c r="CF295">
        <f>IF(OR(AJ295&lt;=0,Debts!$AC$7=0,$A295&gt;Debts!$M$7),0,MIN(AJ295,MAX(0,ROUNDUP(IF(Debts!$X$7=0,(BH294+L295)/(Debts!$M$7-$A295+1),BH294*(Debts!$X$7/12)/(1-(1+Debts!$X$7/12)^(-(Debts!$M$7-$A295+1)))),2)-X295)))</f>
        <v/>
      </c>
      <c r="CG295">
        <f>IF(OR(AK295&lt;=0,Debts!$AC$8=0,$A295&gt;Debts!$M$8),0,MIN(AK295,MAX(0,ROUNDUP(IF(Debts!$X$8=0,(BI294+M295)/(Debts!$M$8-$A295+1),BI294*(Debts!$X$8/12)/(1-(1+Debts!$X$8/12)^(-(Debts!$M$8-$A295+1)))),2)-Y295)))</f>
        <v/>
      </c>
      <c r="CH295">
        <f>IF(OR(AL295&lt;=0,Debts!$AC$9=0,$A295&gt;Debts!$M$9),0,MIN(AL295,MAX(0,ROUNDUP(IF(Debts!$X$9=0,(BJ294+N295)/(Debts!$M$9-$A295+1),BJ294*(Debts!$X$9/12)/(1-(1+Debts!$X$9/12)^(-(Debts!$M$9-$A295+1)))),2)-Z295)))</f>
        <v/>
      </c>
      <c r="CI295">
        <f>IF(OR(AM295&lt;=0,Debts!$AC$10=0,$A295&gt;Debts!$M$10),0,MIN(AM295,MAX(0,ROUNDUP(IF(Debts!$X$10=0,(BK294+O295)/(Debts!$M$10-$A295+1),BK294*(Debts!$X$10/12)/(1-(1+Debts!$X$10/12)^(-(Debts!$M$10-$A295+1)))),2)-AA295)))</f>
        <v/>
      </c>
      <c r="CJ295">
        <f>IF(OR(AN295&lt;=0,Debts!$AC$11=0,$A295&gt;Debts!$M$11),0,MIN(AN295,MAX(0,ROUNDUP(IF(Debts!$X$11=0,(BL294+P295)/(Debts!$M$11-$A295+1),BL294*(Debts!$X$11/12)/(1-(1+Debts!$X$11/12)^(-(Debts!$M$11-$A295+1)))),2)-AB295)))</f>
        <v/>
      </c>
      <c r="CK295">
        <f>IF(OR(AO295&lt;=0,Debts!$AC$12=0,$A295&gt;Debts!$M$12),0,MIN(AO295,MAX(0,ROUNDUP(IF(Debts!$X$12=0,(BM294+Q295)/(Debts!$M$12-$A295+1),BM294*(Debts!$X$12/12)/(1-(1+Debts!$X$12/12)^(-(Debts!$M$12-$A295+1)))),2)-AC295)))</f>
        <v/>
      </c>
      <c r="CL295">
        <f>IF(OR(AP295&lt;=0,Debts!$AC$13=0,$A295&gt;Debts!$M$13),0,MIN(AP295,MAX(0,ROUNDUP(IF(Debts!$X$13=0,(BN294+R295)/(Debts!$M$13-$A295+1),BN294*(Debts!$X$13/12)/(1-(1+Debts!$X$13/12)^(-(Debts!$M$13-$A295+1)))),2)-AD295)))</f>
        <v/>
      </c>
      <c r="CM295">
        <f>IF(OR(AQ295&lt;=0,Debts!$AC$14=0,$A295&gt;Debts!$M$14),0,MIN(AQ295,MAX(0,ROUNDUP(IF(Debts!$X$14=0,(BO294+S295)/(Debts!$M$14-$A295+1),BO294*(Debts!$X$14/12)/(1-(1+Debts!$X$14/12)^(-(Debts!$M$14-$A295+1)))),2)-AE295)))</f>
        <v/>
      </c>
      <c r="CN295">
        <f>IF(OR(AR295&lt;=0,Debts!$AC$15=0,$A295&gt;Debts!$M$15),0,MIN(AR295,MAX(0,ROUNDUP(IF(Debts!$X$15=0,(BP294+T295)/(Debts!$M$15-$A295+1),BP294*(Debts!$X$15/12)/(1-(1+Debts!$X$15/12)^(-(Debts!$M$15-$A295+1)))),2)-AF295)))</f>
        <v/>
      </c>
      <c r="CO295">
        <f>IF(OR(AS295&lt;=0,Debts!$AC$16=0,$A295&gt;Debts!$M$16),0,MIN(AS295,MAX(0,ROUNDUP(IF(Debts!$X$16=0,(BQ294+U295)/(Debts!$M$16-$A295+1),BQ294*(Debts!$X$16/12)/(1-(1+Debts!$X$16/12)^(-(Debts!$M$16-$A295+1)))),2)-AG295)))</f>
        <v/>
      </c>
      <c r="CP295">
        <f>IF(CD295&lt;=0,0,ROUND(MIN(CD295,MAX(0,$F295-SUMPRODUCT(($AT$3:$BE$3&lt;AT$3)*$CD295:$CO295))),2))</f>
        <v/>
      </c>
      <c r="CQ295">
        <f>IF(CE295&lt;=0,0,ROUND(MIN(CE295,MAX(0,$F295-SUMPRODUCT(($AT$3:$BE$3&lt;AU$3)*$CD295:$CO295))),2))</f>
        <v/>
      </c>
      <c r="CR295">
        <f>IF(CF295&lt;=0,0,ROUND(MIN(CF295,MAX(0,$F295-SUMPRODUCT(($AT$3:$BE$3&lt;AV$3)*$CD295:$CO295))),2))</f>
        <v/>
      </c>
      <c r="CS295">
        <f>IF(CG295&lt;=0,0,ROUND(MIN(CG295,MAX(0,$F295-SUMPRODUCT(($AT$3:$BE$3&lt;AW$3)*$CD295:$CO295))),2))</f>
        <v/>
      </c>
      <c r="CT295">
        <f>IF(CH295&lt;=0,0,ROUND(MIN(CH295,MAX(0,$F295-SUMPRODUCT(($AT$3:$BE$3&lt;AX$3)*$CD295:$CO295))),2))</f>
        <v/>
      </c>
      <c r="CU295">
        <f>IF(CI295&lt;=0,0,ROUND(MIN(CI295,MAX(0,$F295-SUMPRODUCT(($AT$3:$BE$3&lt;AY$3)*$CD295:$CO295))),2))</f>
        <v/>
      </c>
      <c r="CV295">
        <f>IF(CJ295&lt;=0,0,ROUND(MIN(CJ295,MAX(0,$F295-SUMPRODUCT(($AT$3:$BE$3&lt;AZ$3)*$CD295:$CO295))),2))</f>
        <v/>
      </c>
      <c r="CW295">
        <f>IF(CK295&lt;=0,0,ROUND(MIN(CK295,MAX(0,$F295-SUMPRODUCT(($AT$3:$BE$3&lt;BA$3)*$CD295:$CO295))),2))</f>
        <v/>
      </c>
      <c r="CX295">
        <f>IF(CL295&lt;=0,0,ROUND(MIN(CL295,MAX(0,$F295-SUMPRODUCT(($AT$3:$BE$3&lt;BB$3)*$CD295:$CO295))),2))</f>
        <v/>
      </c>
      <c r="CY295">
        <f>IF(CM295&lt;=0,0,ROUND(MIN(CM295,MAX(0,$F295-SUMPRODUCT(($AT$3:$BE$3&lt;BC$3)*$CD295:$CO295))),2))</f>
        <v/>
      </c>
      <c r="CZ295">
        <f>IF(CN295&lt;=0,0,ROUND(MIN(CN295,MAX(0,$F295-SUMPRODUCT(($AT$3:$BE$3&lt;BD$3)*$CD295:$CO295))),2))</f>
        <v/>
      </c>
      <c r="DA295">
        <f>IF(CO295&lt;=0,0,ROUND(MIN(CO295,MAX(0,$F295-SUMPRODUCT(($AT$3:$BE$3&lt;BE$3)*$CD295:$CO295))),2))</f>
        <v/>
      </c>
      <c r="DB295">
        <f>ROUND(AH295-CP295,2)</f>
        <v/>
      </c>
      <c r="DC295">
        <f>ROUND(AI295-CQ295,2)</f>
        <v/>
      </c>
      <c r="DD295">
        <f>ROUND(AJ295-CR295,2)</f>
        <v/>
      </c>
      <c r="DE295">
        <f>ROUND(AK295-CS295,2)</f>
        <v/>
      </c>
      <c r="DF295">
        <f>ROUND(AL295-CT295,2)</f>
        <v/>
      </c>
      <c r="DG295">
        <f>ROUND(AM295-CU295,2)</f>
        <v/>
      </c>
      <c r="DH295">
        <f>ROUND(AN295-CV295,2)</f>
        <v/>
      </c>
      <c r="DI295">
        <f>ROUND(AO295-CW295,2)</f>
        <v/>
      </c>
      <c r="DJ295">
        <f>ROUND(AP295-CX295,2)</f>
        <v/>
      </c>
      <c r="DK295">
        <f>ROUND(AQ295-CY295,2)</f>
        <v/>
      </c>
      <c r="DL295">
        <f>ROUND(AR295-CZ295,2)</f>
        <v/>
      </c>
      <c r="DM295">
        <f>ROUND(AS295-DA295,2)</f>
        <v/>
      </c>
      <c r="DN295">
        <f>MAX(0,ROUND($F295-SUM(CP295:DA295),2))</f>
        <v/>
      </c>
    </row>
    <row r="296">
      <c r="A296" t="n">
        <v>291</v>
      </c>
      <c r="B296" s="29">
        <f>Months!B296</f>
        <v/>
      </c>
      <c r="C296">
        <f>Months!C296</f>
        <v/>
      </c>
      <c r="D296">
        <f>Months!D296</f>
        <v/>
      </c>
      <c r="E296">
        <f>SUM(V296:AG296)</f>
        <v/>
      </c>
      <c r="F296">
        <f>MAX(0,ROUND(C296+D296-E296,2))</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f>IF(AH296&lt;=0,0,ROUND(CP296+MIN(DB296,MAX(0,$DN296-SUMPRODUCT((($BR296:$CC296&gt;BR296)+($BR296:$CC296=BR296)*($AT$2:$BE$2&lt;AT$2))*$DB296:$DM296))),2))</f>
        <v/>
      </c>
      <c r="AU296">
        <f>IF(AI296&lt;=0,0,ROUND(CQ296+MIN(DC296,MAX(0,$DN296-SUMPRODUCT((($BR296:$CC296&gt;BS296)+($BR296:$CC296=BS296)*($AT$2:$BE$2&lt;AU$2))*$DB296:$DM296))),2))</f>
        <v/>
      </c>
      <c r="AV296">
        <f>IF(AJ296&lt;=0,0,ROUND(CR296+MIN(DD296,MAX(0,$DN296-SUMPRODUCT((($BR296:$CC296&gt;BT296)+($BR296:$CC296=BT296)*($AT$2:$BE$2&lt;AV$2))*$DB296:$DM296))),2))</f>
        <v/>
      </c>
      <c r="AW296">
        <f>IF(AK296&lt;=0,0,ROUND(CS296+MIN(DE296,MAX(0,$DN296-SUMPRODUCT((($BR296:$CC296&gt;BU296)+($BR296:$CC296=BU296)*($AT$2:$BE$2&lt;AW$2))*$DB296:$DM296))),2))</f>
        <v/>
      </c>
      <c r="AX296">
        <f>IF(AL296&lt;=0,0,ROUND(CT296+MIN(DF296,MAX(0,$DN296-SUMPRODUCT((($BR296:$CC296&gt;BV296)+($BR296:$CC296=BV296)*($AT$2:$BE$2&lt;AX$2))*$DB296:$DM296))),2))</f>
        <v/>
      </c>
      <c r="AY296">
        <f>IF(AM296&lt;=0,0,ROUND(CU296+MIN(DG296,MAX(0,$DN296-SUMPRODUCT((($BR296:$CC296&gt;BW296)+($BR296:$CC296=BW296)*($AT$2:$BE$2&lt;AY$2))*$DB296:$DM296))),2))</f>
        <v/>
      </c>
      <c r="AZ296">
        <f>IF(AN296&lt;=0,0,ROUND(CV296+MIN(DH296,MAX(0,$DN296-SUMPRODUCT((($BR296:$CC296&gt;BX296)+($BR296:$CC296=BX296)*($AT$2:$BE$2&lt;AZ$2))*$DB296:$DM296))),2))</f>
        <v/>
      </c>
      <c r="BA296">
        <f>IF(AO296&lt;=0,0,ROUND(CW296+MIN(DI296,MAX(0,$DN296-SUMPRODUCT((($BR296:$CC296&gt;BY296)+($BR296:$CC296=BY296)*($AT$2:$BE$2&lt;BA$2))*$DB296:$DM296))),2))</f>
        <v/>
      </c>
      <c r="BB296">
        <f>IF(AP296&lt;=0,0,ROUND(CX296+MIN(DJ296,MAX(0,$DN296-SUMPRODUCT((($BR296:$CC296&gt;BZ296)+($BR296:$CC296=BZ296)*($AT$2:$BE$2&lt;BB$2))*$DB296:$DM296))),2))</f>
        <v/>
      </c>
      <c r="BC296">
        <f>IF(AQ296&lt;=0,0,ROUND(CY296+MIN(DK296,MAX(0,$DN296-SUMPRODUCT((($BR296:$CC296&gt;CA296)+($BR296:$CC296=CA296)*($AT$2:$BE$2&lt;BC$2))*$DB296:$DM296))),2))</f>
        <v/>
      </c>
      <c r="BD296">
        <f>IF(AR296&lt;=0,0,ROUND(CZ296+MIN(DL296,MAX(0,$DN296-SUMPRODUCT((($BR296:$CC296&gt;CB296)+($BR296:$CC296=CB296)*($AT$2:$BE$2&lt;BD$2))*$DB296:$DM296))),2))</f>
        <v/>
      </c>
      <c r="BE296">
        <f>IF(AS296&lt;=0,0,ROUND(DA296+MIN(DM296,MAX(0,$DN296-SUMPRODUCT((($BR296:$CC296&gt;CC296)+($BR296:$CC296=CC296)*($AT$2:$BE$2&lt;BE$2))*$DB296:$DM296))),2))</f>
        <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c r="BR296">
        <f>ROUND(IF($A296&lt;=Debts!$M$5,Debts!$X$5,Debts!$Y$5)*100000,0)*1000000+ROUND(Debts!$Y$5*100000,0)</f>
        <v/>
      </c>
      <c r="BS296">
        <f>ROUND(IF($A296&lt;=Debts!$M$6,Debts!$X$6,Debts!$Y$6)*100000,0)*1000000+ROUND(Debts!$Y$6*100000,0)</f>
        <v/>
      </c>
      <c r="BT296">
        <f>ROUND(IF($A296&lt;=Debts!$M$7,Debts!$X$7,Debts!$Y$7)*100000,0)*1000000+ROUND(Debts!$Y$7*100000,0)</f>
        <v/>
      </c>
      <c r="BU296">
        <f>ROUND(IF($A296&lt;=Debts!$M$8,Debts!$X$8,Debts!$Y$8)*100000,0)*1000000+ROUND(Debts!$Y$8*100000,0)</f>
        <v/>
      </c>
      <c r="BV296">
        <f>ROUND(IF($A296&lt;=Debts!$M$9,Debts!$X$9,Debts!$Y$9)*100000,0)*1000000+ROUND(Debts!$Y$9*100000,0)</f>
        <v/>
      </c>
      <c r="BW296">
        <f>ROUND(IF($A296&lt;=Debts!$M$10,Debts!$X$10,Debts!$Y$10)*100000,0)*1000000+ROUND(Debts!$Y$10*100000,0)</f>
        <v/>
      </c>
      <c r="BX296">
        <f>ROUND(IF($A296&lt;=Debts!$M$11,Debts!$X$11,Debts!$Y$11)*100000,0)*1000000+ROUND(Debts!$Y$11*100000,0)</f>
        <v/>
      </c>
      <c r="BY296">
        <f>ROUND(IF($A296&lt;=Debts!$M$12,Debts!$X$12,Debts!$Y$12)*100000,0)*1000000+ROUND(Debts!$Y$12*100000,0)</f>
        <v/>
      </c>
      <c r="BZ296">
        <f>ROUND(IF($A296&lt;=Debts!$M$13,Debts!$X$13,Debts!$Y$13)*100000,0)*1000000+ROUND(Debts!$Y$13*100000,0)</f>
        <v/>
      </c>
      <c r="CA296">
        <f>ROUND(IF($A296&lt;=Debts!$M$14,Debts!$X$14,Debts!$Y$14)*100000,0)*1000000+ROUND(Debts!$Y$14*100000,0)</f>
        <v/>
      </c>
      <c r="CB296">
        <f>ROUND(IF($A296&lt;=Debts!$M$15,Debts!$X$15,Debts!$Y$15)*100000,0)*1000000+ROUND(Debts!$Y$15*100000,0)</f>
        <v/>
      </c>
      <c r="CC296">
        <f>ROUND(IF($A296&lt;=Debts!$M$16,Debts!$X$16,Debts!$Y$16)*100000,0)*1000000+ROUND(Debts!$Y$16*100000,0)</f>
        <v/>
      </c>
      <c r="CD296">
        <f>IF(OR(AH296&lt;=0,Debts!$AC$5=0,$A296&gt;Debts!$M$5),0,MIN(AH296,MAX(0,ROUNDUP(IF(Debts!$X$5=0,(BF295+J296)/(Debts!$M$5-$A296+1),BF295*(Debts!$X$5/12)/(1-(1+Debts!$X$5/12)^(-(Debts!$M$5-$A296+1)))),2)-V296)))</f>
        <v/>
      </c>
      <c r="CE296">
        <f>IF(OR(AI296&lt;=0,Debts!$AC$6=0,$A296&gt;Debts!$M$6),0,MIN(AI296,MAX(0,ROUNDUP(IF(Debts!$X$6=0,(BG295+K296)/(Debts!$M$6-$A296+1),BG295*(Debts!$X$6/12)/(1-(1+Debts!$X$6/12)^(-(Debts!$M$6-$A296+1)))),2)-W296)))</f>
        <v/>
      </c>
      <c r="CF296">
        <f>IF(OR(AJ296&lt;=0,Debts!$AC$7=0,$A296&gt;Debts!$M$7),0,MIN(AJ296,MAX(0,ROUNDUP(IF(Debts!$X$7=0,(BH295+L296)/(Debts!$M$7-$A296+1),BH295*(Debts!$X$7/12)/(1-(1+Debts!$X$7/12)^(-(Debts!$M$7-$A296+1)))),2)-X296)))</f>
        <v/>
      </c>
      <c r="CG296">
        <f>IF(OR(AK296&lt;=0,Debts!$AC$8=0,$A296&gt;Debts!$M$8),0,MIN(AK296,MAX(0,ROUNDUP(IF(Debts!$X$8=0,(BI295+M296)/(Debts!$M$8-$A296+1),BI295*(Debts!$X$8/12)/(1-(1+Debts!$X$8/12)^(-(Debts!$M$8-$A296+1)))),2)-Y296)))</f>
        <v/>
      </c>
      <c r="CH296">
        <f>IF(OR(AL296&lt;=0,Debts!$AC$9=0,$A296&gt;Debts!$M$9),0,MIN(AL296,MAX(0,ROUNDUP(IF(Debts!$X$9=0,(BJ295+N296)/(Debts!$M$9-$A296+1),BJ295*(Debts!$X$9/12)/(1-(1+Debts!$X$9/12)^(-(Debts!$M$9-$A296+1)))),2)-Z296)))</f>
        <v/>
      </c>
      <c r="CI296">
        <f>IF(OR(AM296&lt;=0,Debts!$AC$10=0,$A296&gt;Debts!$M$10),0,MIN(AM296,MAX(0,ROUNDUP(IF(Debts!$X$10=0,(BK295+O296)/(Debts!$M$10-$A296+1),BK295*(Debts!$X$10/12)/(1-(1+Debts!$X$10/12)^(-(Debts!$M$10-$A296+1)))),2)-AA296)))</f>
        <v/>
      </c>
      <c r="CJ296">
        <f>IF(OR(AN296&lt;=0,Debts!$AC$11=0,$A296&gt;Debts!$M$11),0,MIN(AN296,MAX(0,ROUNDUP(IF(Debts!$X$11=0,(BL295+P296)/(Debts!$M$11-$A296+1),BL295*(Debts!$X$11/12)/(1-(1+Debts!$X$11/12)^(-(Debts!$M$11-$A296+1)))),2)-AB296)))</f>
        <v/>
      </c>
      <c r="CK296">
        <f>IF(OR(AO296&lt;=0,Debts!$AC$12=0,$A296&gt;Debts!$M$12),0,MIN(AO296,MAX(0,ROUNDUP(IF(Debts!$X$12=0,(BM295+Q296)/(Debts!$M$12-$A296+1),BM295*(Debts!$X$12/12)/(1-(1+Debts!$X$12/12)^(-(Debts!$M$12-$A296+1)))),2)-AC296)))</f>
        <v/>
      </c>
      <c r="CL296">
        <f>IF(OR(AP296&lt;=0,Debts!$AC$13=0,$A296&gt;Debts!$M$13),0,MIN(AP296,MAX(0,ROUNDUP(IF(Debts!$X$13=0,(BN295+R296)/(Debts!$M$13-$A296+1),BN295*(Debts!$X$13/12)/(1-(1+Debts!$X$13/12)^(-(Debts!$M$13-$A296+1)))),2)-AD296)))</f>
        <v/>
      </c>
      <c r="CM296">
        <f>IF(OR(AQ296&lt;=0,Debts!$AC$14=0,$A296&gt;Debts!$M$14),0,MIN(AQ296,MAX(0,ROUNDUP(IF(Debts!$X$14=0,(BO295+S296)/(Debts!$M$14-$A296+1),BO295*(Debts!$X$14/12)/(1-(1+Debts!$X$14/12)^(-(Debts!$M$14-$A296+1)))),2)-AE296)))</f>
        <v/>
      </c>
      <c r="CN296">
        <f>IF(OR(AR296&lt;=0,Debts!$AC$15=0,$A296&gt;Debts!$M$15),0,MIN(AR296,MAX(0,ROUNDUP(IF(Debts!$X$15=0,(BP295+T296)/(Debts!$M$15-$A296+1),BP295*(Debts!$X$15/12)/(1-(1+Debts!$X$15/12)^(-(Debts!$M$15-$A296+1)))),2)-AF296)))</f>
        <v/>
      </c>
      <c r="CO296">
        <f>IF(OR(AS296&lt;=0,Debts!$AC$16=0,$A296&gt;Debts!$M$16),0,MIN(AS296,MAX(0,ROUNDUP(IF(Debts!$X$16=0,(BQ295+U296)/(Debts!$M$16-$A296+1),BQ295*(Debts!$X$16/12)/(1-(1+Debts!$X$16/12)^(-(Debts!$M$16-$A296+1)))),2)-AG296)))</f>
        <v/>
      </c>
      <c r="CP296">
        <f>IF(CD296&lt;=0,0,ROUND(MIN(CD296,MAX(0,$F296-SUMPRODUCT(($AT$3:$BE$3&lt;AT$3)*$CD296:$CO296))),2))</f>
        <v/>
      </c>
      <c r="CQ296">
        <f>IF(CE296&lt;=0,0,ROUND(MIN(CE296,MAX(0,$F296-SUMPRODUCT(($AT$3:$BE$3&lt;AU$3)*$CD296:$CO296))),2))</f>
        <v/>
      </c>
      <c r="CR296">
        <f>IF(CF296&lt;=0,0,ROUND(MIN(CF296,MAX(0,$F296-SUMPRODUCT(($AT$3:$BE$3&lt;AV$3)*$CD296:$CO296))),2))</f>
        <v/>
      </c>
      <c r="CS296">
        <f>IF(CG296&lt;=0,0,ROUND(MIN(CG296,MAX(0,$F296-SUMPRODUCT(($AT$3:$BE$3&lt;AW$3)*$CD296:$CO296))),2))</f>
        <v/>
      </c>
      <c r="CT296">
        <f>IF(CH296&lt;=0,0,ROUND(MIN(CH296,MAX(0,$F296-SUMPRODUCT(($AT$3:$BE$3&lt;AX$3)*$CD296:$CO296))),2))</f>
        <v/>
      </c>
      <c r="CU296">
        <f>IF(CI296&lt;=0,0,ROUND(MIN(CI296,MAX(0,$F296-SUMPRODUCT(($AT$3:$BE$3&lt;AY$3)*$CD296:$CO296))),2))</f>
        <v/>
      </c>
      <c r="CV296">
        <f>IF(CJ296&lt;=0,0,ROUND(MIN(CJ296,MAX(0,$F296-SUMPRODUCT(($AT$3:$BE$3&lt;AZ$3)*$CD296:$CO296))),2))</f>
        <v/>
      </c>
      <c r="CW296">
        <f>IF(CK296&lt;=0,0,ROUND(MIN(CK296,MAX(0,$F296-SUMPRODUCT(($AT$3:$BE$3&lt;BA$3)*$CD296:$CO296))),2))</f>
        <v/>
      </c>
      <c r="CX296">
        <f>IF(CL296&lt;=0,0,ROUND(MIN(CL296,MAX(0,$F296-SUMPRODUCT(($AT$3:$BE$3&lt;BB$3)*$CD296:$CO296))),2))</f>
        <v/>
      </c>
      <c r="CY296">
        <f>IF(CM296&lt;=0,0,ROUND(MIN(CM296,MAX(0,$F296-SUMPRODUCT(($AT$3:$BE$3&lt;BC$3)*$CD296:$CO296))),2))</f>
        <v/>
      </c>
      <c r="CZ296">
        <f>IF(CN296&lt;=0,0,ROUND(MIN(CN296,MAX(0,$F296-SUMPRODUCT(($AT$3:$BE$3&lt;BD$3)*$CD296:$CO296))),2))</f>
        <v/>
      </c>
      <c r="DA296">
        <f>IF(CO296&lt;=0,0,ROUND(MIN(CO296,MAX(0,$F296-SUMPRODUCT(($AT$3:$BE$3&lt;BE$3)*$CD296:$CO296))),2))</f>
        <v/>
      </c>
      <c r="DB296">
        <f>ROUND(AH296-CP296,2)</f>
        <v/>
      </c>
      <c r="DC296">
        <f>ROUND(AI296-CQ296,2)</f>
        <v/>
      </c>
      <c r="DD296">
        <f>ROUND(AJ296-CR296,2)</f>
        <v/>
      </c>
      <c r="DE296">
        <f>ROUND(AK296-CS296,2)</f>
        <v/>
      </c>
      <c r="DF296">
        <f>ROUND(AL296-CT296,2)</f>
        <v/>
      </c>
      <c r="DG296">
        <f>ROUND(AM296-CU296,2)</f>
        <v/>
      </c>
      <c r="DH296">
        <f>ROUND(AN296-CV296,2)</f>
        <v/>
      </c>
      <c r="DI296">
        <f>ROUND(AO296-CW296,2)</f>
        <v/>
      </c>
      <c r="DJ296">
        <f>ROUND(AP296-CX296,2)</f>
        <v/>
      </c>
      <c r="DK296">
        <f>ROUND(AQ296-CY296,2)</f>
        <v/>
      </c>
      <c r="DL296">
        <f>ROUND(AR296-CZ296,2)</f>
        <v/>
      </c>
      <c r="DM296">
        <f>ROUND(AS296-DA296,2)</f>
        <v/>
      </c>
      <c r="DN296">
        <f>MAX(0,ROUND($F296-SUM(CP296:DA296),2))</f>
        <v/>
      </c>
    </row>
    <row r="297">
      <c r="A297" t="n">
        <v>292</v>
      </c>
      <c r="B297" s="29">
        <f>Months!B297</f>
        <v/>
      </c>
      <c r="C297">
        <f>Months!C297</f>
        <v/>
      </c>
      <c r="D297">
        <f>Months!D297</f>
        <v/>
      </c>
      <c r="E297">
        <f>SUM(V297:AG297)</f>
        <v/>
      </c>
      <c r="F297">
        <f>MAX(0,ROUND(C297+D297-E297,2))</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f>IF(AH297&lt;=0,0,ROUND(CP297+MIN(DB297,MAX(0,$DN297-SUMPRODUCT((($BR297:$CC297&gt;BR297)+($BR297:$CC297=BR297)*($AT$2:$BE$2&lt;AT$2))*$DB297:$DM297))),2))</f>
        <v/>
      </c>
      <c r="AU297">
        <f>IF(AI297&lt;=0,0,ROUND(CQ297+MIN(DC297,MAX(0,$DN297-SUMPRODUCT((($BR297:$CC297&gt;BS297)+($BR297:$CC297=BS297)*($AT$2:$BE$2&lt;AU$2))*$DB297:$DM297))),2))</f>
        <v/>
      </c>
      <c r="AV297">
        <f>IF(AJ297&lt;=0,0,ROUND(CR297+MIN(DD297,MAX(0,$DN297-SUMPRODUCT((($BR297:$CC297&gt;BT297)+($BR297:$CC297=BT297)*($AT$2:$BE$2&lt;AV$2))*$DB297:$DM297))),2))</f>
        <v/>
      </c>
      <c r="AW297">
        <f>IF(AK297&lt;=0,0,ROUND(CS297+MIN(DE297,MAX(0,$DN297-SUMPRODUCT((($BR297:$CC297&gt;BU297)+($BR297:$CC297=BU297)*($AT$2:$BE$2&lt;AW$2))*$DB297:$DM297))),2))</f>
        <v/>
      </c>
      <c r="AX297">
        <f>IF(AL297&lt;=0,0,ROUND(CT297+MIN(DF297,MAX(0,$DN297-SUMPRODUCT((($BR297:$CC297&gt;BV297)+($BR297:$CC297=BV297)*($AT$2:$BE$2&lt;AX$2))*$DB297:$DM297))),2))</f>
        <v/>
      </c>
      <c r="AY297">
        <f>IF(AM297&lt;=0,0,ROUND(CU297+MIN(DG297,MAX(0,$DN297-SUMPRODUCT((($BR297:$CC297&gt;BW297)+($BR297:$CC297=BW297)*($AT$2:$BE$2&lt;AY$2))*$DB297:$DM297))),2))</f>
        <v/>
      </c>
      <c r="AZ297">
        <f>IF(AN297&lt;=0,0,ROUND(CV297+MIN(DH297,MAX(0,$DN297-SUMPRODUCT((($BR297:$CC297&gt;BX297)+($BR297:$CC297=BX297)*($AT$2:$BE$2&lt;AZ$2))*$DB297:$DM297))),2))</f>
        <v/>
      </c>
      <c r="BA297">
        <f>IF(AO297&lt;=0,0,ROUND(CW297+MIN(DI297,MAX(0,$DN297-SUMPRODUCT((($BR297:$CC297&gt;BY297)+($BR297:$CC297=BY297)*($AT$2:$BE$2&lt;BA$2))*$DB297:$DM297))),2))</f>
        <v/>
      </c>
      <c r="BB297">
        <f>IF(AP297&lt;=0,0,ROUND(CX297+MIN(DJ297,MAX(0,$DN297-SUMPRODUCT((($BR297:$CC297&gt;BZ297)+($BR297:$CC297=BZ297)*($AT$2:$BE$2&lt;BB$2))*$DB297:$DM297))),2))</f>
        <v/>
      </c>
      <c r="BC297">
        <f>IF(AQ297&lt;=0,0,ROUND(CY297+MIN(DK297,MAX(0,$DN297-SUMPRODUCT((($BR297:$CC297&gt;CA297)+($BR297:$CC297=CA297)*($AT$2:$BE$2&lt;BC$2))*$DB297:$DM297))),2))</f>
        <v/>
      </c>
      <c r="BD297">
        <f>IF(AR297&lt;=0,0,ROUND(CZ297+MIN(DL297,MAX(0,$DN297-SUMPRODUCT((($BR297:$CC297&gt;CB297)+($BR297:$CC297=CB297)*($AT$2:$BE$2&lt;BD$2))*$DB297:$DM297))),2))</f>
        <v/>
      </c>
      <c r="BE297">
        <f>IF(AS297&lt;=0,0,ROUND(DA297+MIN(DM297,MAX(0,$DN297-SUMPRODUCT((($BR297:$CC297&gt;CC297)+($BR297:$CC297=CC297)*($AT$2:$BE$2&lt;BE$2))*$DB297:$DM297))),2))</f>
        <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c r="BR297">
        <f>ROUND(IF($A297&lt;=Debts!$M$5,Debts!$X$5,Debts!$Y$5)*100000,0)*1000000+ROUND(Debts!$Y$5*100000,0)</f>
        <v/>
      </c>
      <c r="BS297">
        <f>ROUND(IF($A297&lt;=Debts!$M$6,Debts!$X$6,Debts!$Y$6)*100000,0)*1000000+ROUND(Debts!$Y$6*100000,0)</f>
        <v/>
      </c>
      <c r="BT297">
        <f>ROUND(IF($A297&lt;=Debts!$M$7,Debts!$X$7,Debts!$Y$7)*100000,0)*1000000+ROUND(Debts!$Y$7*100000,0)</f>
        <v/>
      </c>
      <c r="BU297">
        <f>ROUND(IF($A297&lt;=Debts!$M$8,Debts!$X$8,Debts!$Y$8)*100000,0)*1000000+ROUND(Debts!$Y$8*100000,0)</f>
        <v/>
      </c>
      <c r="BV297">
        <f>ROUND(IF($A297&lt;=Debts!$M$9,Debts!$X$9,Debts!$Y$9)*100000,0)*1000000+ROUND(Debts!$Y$9*100000,0)</f>
        <v/>
      </c>
      <c r="BW297">
        <f>ROUND(IF($A297&lt;=Debts!$M$10,Debts!$X$10,Debts!$Y$10)*100000,0)*1000000+ROUND(Debts!$Y$10*100000,0)</f>
        <v/>
      </c>
      <c r="BX297">
        <f>ROUND(IF($A297&lt;=Debts!$M$11,Debts!$X$11,Debts!$Y$11)*100000,0)*1000000+ROUND(Debts!$Y$11*100000,0)</f>
        <v/>
      </c>
      <c r="BY297">
        <f>ROUND(IF($A297&lt;=Debts!$M$12,Debts!$X$12,Debts!$Y$12)*100000,0)*1000000+ROUND(Debts!$Y$12*100000,0)</f>
        <v/>
      </c>
      <c r="BZ297">
        <f>ROUND(IF($A297&lt;=Debts!$M$13,Debts!$X$13,Debts!$Y$13)*100000,0)*1000000+ROUND(Debts!$Y$13*100000,0)</f>
        <v/>
      </c>
      <c r="CA297">
        <f>ROUND(IF($A297&lt;=Debts!$M$14,Debts!$X$14,Debts!$Y$14)*100000,0)*1000000+ROUND(Debts!$Y$14*100000,0)</f>
        <v/>
      </c>
      <c r="CB297">
        <f>ROUND(IF($A297&lt;=Debts!$M$15,Debts!$X$15,Debts!$Y$15)*100000,0)*1000000+ROUND(Debts!$Y$15*100000,0)</f>
        <v/>
      </c>
      <c r="CC297">
        <f>ROUND(IF($A297&lt;=Debts!$M$16,Debts!$X$16,Debts!$Y$16)*100000,0)*1000000+ROUND(Debts!$Y$16*100000,0)</f>
        <v/>
      </c>
      <c r="CD297">
        <f>IF(OR(AH297&lt;=0,Debts!$AC$5=0,$A297&gt;Debts!$M$5),0,MIN(AH297,MAX(0,ROUNDUP(IF(Debts!$X$5=0,(BF296+J297)/(Debts!$M$5-$A297+1),BF296*(Debts!$X$5/12)/(1-(1+Debts!$X$5/12)^(-(Debts!$M$5-$A297+1)))),2)-V297)))</f>
        <v/>
      </c>
      <c r="CE297">
        <f>IF(OR(AI297&lt;=0,Debts!$AC$6=0,$A297&gt;Debts!$M$6),0,MIN(AI297,MAX(0,ROUNDUP(IF(Debts!$X$6=0,(BG296+K297)/(Debts!$M$6-$A297+1),BG296*(Debts!$X$6/12)/(1-(1+Debts!$X$6/12)^(-(Debts!$M$6-$A297+1)))),2)-W297)))</f>
        <v/>
      </c>
      <c r="CF297">
        <f>IF(OR(AJ297&lt;=0,Debts!$AC$7=0,$A297&gt;Debts!$M$7),0,MIN(AJ297,MAX(0,ROUNDUP(IF(Debts!$X$7=0,(BH296+L297)/(Debts!$M$7-$A297+1),BH296*(Debts!$X$7/12)/(1-(1+Debts!$X$7/12)^(-(Debts!$M$7-$A297+1)))),2)-X297)))</f>
        <v/>
      </c>
      <c r="CG297">
        <f>IF(OR(AK297&lt;=0,Debts!$AC$8=0,$A297&gt;Debts!$M$8),0,MIN(AK297,MAX(0,ROUNDUP(IF(Debts!$X$8=0,(BI296+M297)/(Debts!$M$8-$A297+1),BI296*(Debts!$X$8/12)/(1-(1+Debts!$X$8/12)^(-(Debts!$M$8-$A297+1)))),2)-Y297)))</f>
        <v/>
      </c>
      <c r="CH297">
        <f>IF(OR(AL297&lt;=0,Debts!$AC$9=0,$A297&gt;Debts!$M$9),0,MIN(AL297,MAX(0,ROUNDUP(IF(Debts!$X$9=0,(BJ296+N297)/(Debts!$M$9-$A297+1),BJ296*(Debts!$X$9/12)/(1-(1+Debts!$X$9/12)^(-(Debts!$M$9-$A297+1)))),2)-Z297)))</f>
        <v/>
      </c>
      <c r="CI297">
        <f>IF(OR(AM297&lt;=0,Debts!$AC$10=0,$A297&gt;Debts!$M$10),0,MIN(AM297,MAX(0,ROUNDUP(IF(Debts!$X$10=0,(BK296+O297)/(Debts!$M$10-$A297+1),BK296*(Debts!$X$10/12)/(1-(1+Debts!$X$10/12)^(-(Debts!$M$10-$A297+1)))),2)-AA297)))</f>
        <v/>
      </c>
      <c r="CJ297">
        <f>IF(OR(AN297&lt;=0,Debts!$AC$11=0,$A297&gt;Debts!$M$11),0,MIN(AN297,MAX(0,ROUNDUP(IF(Debts!$X$11=0,(BL296+P297)/(Debts!$M$11-$A297+1),BL296*(Debts!$X$11/12)/(1-(1+Debts!$X$11/12)^(-(Debts!$M$11-$A297+1)))),2)-AB297)))</f>
        <v/>
      </c>
      <c r="CK297">
        <f>IF(OR(AO297&lt;=0,Debts!$AC$12=0,$A297&gt;Debts!$M$12),0,MIN(AO297,MAX(0,ROUNDUP(IF(Debts!$X$12=0,(BM296+Q297)/(Debts!$M$12-$A297+1),BM296*(Debts!$X$12/12)/(1-(1+Debts!$X$12/12)^(-(Debts!$M$12-$A297+1)))),2)-AC297)))</f>
        <v/>
      </c>
      <c r="CL297">
        <f>IF(OR(AP297&lt;=0,Debts!$AC$13=0,$A297&gt;Debts!$M$13),0,MIN(AP297,MAX(0,ROUNDUP(IF(Debts!$X$13=0,(BN296+R297)/(Debts!$M$13-$A297+1),BN296*(Debts!$X$13/12)/(1-(1+Debts!$X$13/12)^(-(Debts!$M$13-$A297+1)))),2)-AD297)))</f>
        <v/>
      </c>
      <c r="CM297">
        <f>IF(OR(AQ297&lt;=0,Debts!$AC$14=0,$A297&gt;Debts!$M$14),0,MIN(AQ297,MAX(0,ROUNDUP(IF(Debts!$X$14=0,(BO296+S297)/(Debts!$M$14-$A297+1),BO296*(Debts!$X$14/12)/(1-(1+Debts!$X$14/12)^(-(Debts!$M$14-$A297+1)))),2)-AE297)))</f>
        <v/>
      </c>
      <c r="CN297">
        <f>IF(OR(AR297&lt;=0,Debts!$AC$15=0,$A297&gt;Debts!$M$15),0,MIN(AR297,MAX(0,ROUNDUP(IF(Debts!$X$15=0,(BP296+T297)/(Debts!$M$15-$A297+1),BP296*(Debts!$X$15/12)/(1-(1+Debts!$X$15/12)^(-(Debts!$M$15-$A297+1)))),2)-AF297)))</f>
        <v/>
      </c>
      <c r="CO297">
        <f>IF(OR(AS297&lt;=0,Debts!$AC$16=0,$A297&gt;Debts!$M$16),0,MIN(AS297,MAX(0,ROUNDUP(IF(Debts!$X$16=0,(BQ296+U297)/(Debts!$M$16-$A297+1),BQ296*(Debts!$X$16/12)/(1-(1+Debts!$X$16/12)^(-(Debts!$M$16-$A297+1)))),2)-AG297)))</f>
        <v/>
      </c>
      <c r="CP297">
        <f>IF(CD297&lt;=0,0,ROUND(MIN(CD297,MAX(0,$F297-SUMPRODUCT(($AT$3:$BE$3&lt;AT$3)*$CD297:$CO297))),2))</f>
        <v/>
      </c>
      <c r="CQ297">
        <f>IF(CE297&lt;=0,0,ROUND(MIN(CE297,MAX(0,$F297-SUMPRODUCT(($AT$3:$BE$3&lt;AU$3)*$CD297:$CO297))),2))</f>
        <v/>
      </c>
      <c r="CR297">
        <f>IF(CF297&lt;=0,0,ROUND(MIN(CF297,MAX(0,$F297-SUMPRODUCT(($AT$3:$BE$3&lt;AV$3)*$CD297:$CO297))),2))</f>
        <v/>
      </c>
      <c r="CS297">
        <f>IF(CG297&lt;=0,0,ROUND(MIN(CG297,MAX(0,$F297-SUMPRODUCT(($AT$3:$BE$3&lt;AW$3)*$CD297:$CO297))),2))</f>
        <v/>
      </c>
      <c r="CT297">
        <f>IF(CH297&lt;=0,0,ROUND(MIN(CH297,MAX(0,$F297-SUMPRODUCT(($AT$3:$BE$3&lt;AX$3)*$CD297:$CO297))),2))</f>
        <v/>
      </c>
      <c r="CU297">
        <f>IF(CI297&lt;=0,0,ROUND(MIN(CI297,MAX(0,$F297-SUMPRODUCT(($AT$3:$BE$3&lt;AY$3)*$CD297:$CO297))),2))</f>
        <v/>
      </c>
      <c r="CV297">
        <f>IF(CJ297&lt;=0,0,ROUND(MIN(CJ297,MAX(0,$F297-SUMPRODUCT(($AT$3:$BE$3&lt;AZ$3)*$CD297:$CO297))),2))</f>
        <v/>
      </c>
      <c r="CW297">
        <f>IF(CK297&lt;=0,0,ROUND(MIN(CK297,MAX(0,$F297-SUMPRODUCT(($AT$3:$BE$3&lt;BA$3)*$CD297:$CO297))),2))</f>
        <v/>
      </c>
      <c r="CX297">
        <f>IF(CL297&lt;=0,0,ROUND(MIN(CL297,MAX(0,$F297-SUMPRODUCT(($AT$3:$BE$3&lt;BB$3)*$CD297:$CO297))),2))</f>
        <v/>
      </c>
      <c r="CY297">
        <f>IF(CM297&lt;=0,0,ROUND(MIN(CM297,MAX(0,$F297-SUMPRODUCT(($AT$3:$BE$3&lt;BC$3)*$CD297:$CO297))),2))</f>
        <v/>
      </c>
      <c r="CZ297">
        <f>IF(CN297&lt;=0,0,ROUND(MIN(CN297,MAX(0,$F297-SUMPRODUCT(($AT$3:$BE$3&lt;BD$3)*$CD297:$CO297))),2))</f>
        <v/>
      </c>
      <c r="DA297">
        <f>IF(CO297&lt;=0,0,ROUND(MIN(CO297,MAX(0,$F297-SUMPRODUCT(($AT$3:$BE$3&lt;BE$3)*$CD297:$CO297))),2))</f>
        <v/>
      </c>
      <c r="DB297">
        <f>ROUND(AH297-CP297,2)</f>
        <v/>
      </c>
      <c r="DC297">
        <f>ROUND(AI297-CQ297,2)</f>
        <v/>
      </c>
      <c r="DD297">
        <f>ROUND(AJ297-CR297,2)</f>
        <v/>
      </c>
      <c r="DE297">
        <f>ROUND(AK297-CS297,2)</f>
        <v/>
      </c>
      <c r="DF297">
        <f>ROUND(AL297-CT297,2)</f>
        <v/>
      </c>
      <c r="DG297">
        <f>ROUND(AM297-CU297,2)</f>
        <v/>
      </c>
      <c r="DH297">
        <f>ROUND(AN297-CV297,2)</f>
        <v/>
      </c>
      <c r="DI297">
        <f>ROUND(AO297-CW297,2)</f>
        <v/>
      </c>
      <c r="DJ297">
        <f>ROUND(AP297-CX297,2)</f>
        <v/>
      </c>
      <c r="DK297">
        <f>ROUND(AQ297-CY297,2)</f>
        <v/>
      </c>
      <c r="DL297">
        <f>ROUND(AR297-CZ297,2)</f>
        <v/>
      </c>
      <c r="DM297">
        <f>ROUND(AS297-DA297,2)</f>
        <v/>
      </c>
      <c r="DN297">
        <f>MAX(0,ROUND($F297-SUM(CP297:DA297),2))</f>
        <v/>
      </c>
    </row>
    <row r="298">
      <c r="A298" t="n">
        <v>293</v>
      </c>
      <c r="B298" s="29">
        <f>Months!B298</f>
        <v/>
      </c>
      <c r="C298">
        <f>Months!C298</f>
        <v/>
      </c>
      <c r="D298">
        <f>Months!D298</f>
        <v/>
      </c>
      <c r="E298">
        <f>SUM(V298:AG298)</f>
        <v/>
      </c>
      <c r="F298">
        <f>MAX(0,ROUND(C298+D298-E298,2))</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f>IF(AH298&lt;=0,0,ROUND(CP298+MIN(DB298,MAX(0,$DN298-SUMPRODUCT((($BR298:$CC298&gt;BR298)+($BR298:$CC298=BR298)*($AT$2:$BE$2&lt;AT$2))*$DB298:$DM298))),2))</f>
        <v/>
      </c>
      <c r="AU298">
        <f>IF(AI298&lt;=0,0,ROUND(CQ298+MIN(DC298,MAX(0,$DN298-SUMPRODUCT((($BR298:$CC298&gt;BS298)+($BR298:$CC298=BS298)*($AT$2:$BE$2&lt;AU$2))*$DB298:$DM298))),2))</f>
        <v/>
      </c>
      <c r="AV298">
        <f>IF(AJ298&lt;=0,0,ROUND(CR298+MIN(DD298,MAX(0,$DN298-SUMPRODUCT((($BR298:$CC298&gt;BT298)+($BR298:$CC298=BT298)*($AT$2:$BE$2&lt;AV$2))*$DB298:$DM298))),2))</f>
        <v/>
      </c>
      <c r="AW298">
        <f>IF(AK298&lt;=0,0,ROUND(CS298+MIN(DE298,MAX(0,$DN298-SUMPRODUCT((($BR298:$CC298&gt;BU298)+($BR298:$CC298=BU298)*($AT$2:$BE$2&lt;AW$2))*$DB298:$DM298))),2))</f>
        <v/>
      </c>
      <c r="AX298">
        <f>IF(AL298&lt;=0,0,ROUND(CT298+MIN(DF298,MAX(0,$DN298-SUMPRODUCT((($BR298:$CC298&gt;BV298)+($BR298:$CC298=BV298)*($AT$2:$BE$2&lt;AX$2))*$DB298:$DM298))),2))</f>
        <v/>
      </c>
      <c r="AY298">
        <f>IF(AM298&lt;=0,0,ROUND(CU298+MIN(DG298,MAX(0,$DN298-SUMPRODUCT((($BR298:$CC298&gt;BW298)+($BR298:$CC298=BW298)*($AT$2:$BE$2&lt;AY$2))*$DB298:$DM298))),2))</f>
        <v/>
      </c>
      <c r="AZ298">
        <f>IF(AN298&lt;=0,0,ROUND(CV298+MIN(DH298,MAX(0,$DN298-SUMPRODUCT((($BR298:$CC298&gt;BX298)+($BR298:$CC298=BX298)*($AT$2:$BE$2&lt;AZ$2))*$DB298:$DM298))),2))</f>
        <v/>
      </c>
      <c r="BA298">
        <f>IF(AO298&lt;=0,0,ROUND(CW298+MIN(DI298,MAX(0,$DN298-SUMPRODUCT((($BR298:$CC298&gt;BY298)+($BR298:$CC298=BY298)*($AT$2:$BE$2&lt;BA$2))*$DB298:$DM298))),2))</f>
        <v/>
      </c>
      <c r="BB298">
        <f>IF(AP298&lt;=0,0,ROUND(CX298+MIN(DJ298,MAX(0,$DN298-SUMPRODUCT((($BR298:$CC298&gt;BZ298)+($BR298:$CC298=BZ298)*($AT$2:$BE$2&lt;BB$2))*$DB298:$DM298))),2))</f>
        <v/>
      </c>
      <c r="BC298">
        <f>IF(AQ298&lt;=0,0,ROUND(CY298+MIN(DK298,MAX(0,$DN298-SUMPRODUCT((($BR298:$CC298&gt;CA298)+($BR298:$CC298=CA298)*($AT$2:$BE$2&lt;BC$2))*$DB298:$DM298))),2))</f>
        <v/>
      </c>
      <c r="BD298">
        <f>IF(AR298&lt;=0,0,ROUND(CZ298+MIN(DL298,MAX(0,$DN298-SUMPRODUCT((($BR298:$CC298&gt;CB298)+($BR298:$CC298=CB298)*($AT$2:$BE$2&lt;BD$2))*$DB298:$DM298))),2))</f>
        <v/>
      </c>
      <c r="BE298">
        <f>IF(AS298&lt;=0,0,ROUND(DA298+MIN(DM298,MAX(0,$DN298-SUMPRODUCT((($BR298:$CC298&gt;CC298)+($BR298:$CC298=CC298)*($AT$2:$BE$2&lt;BE$2))*$DB298:$DM298))),2))</f>
        <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c r="BR298">
        <f>ROUND(IF($A298&lt;=Debts!$M$5,Debts!$X$5,Debts!$Y$5)*100000,0)*1000000+ROUND(Debts!$Y$5*100000,0)</f>
        <v/>
      </c>
      <c r="BS298">
        <f>ROUND(IF($A298&lt;=Debts!$M$6,Debts!$X$6,Debts!$Y$6)*100000,0)*1000000+ROUND(Debts!$Y$6*100000,0)</f>
        <v/>
      </c>
      <c r="BT298">
        <f>ROUND(IF($A298&lt;=Debts!$M$7,Debts!$X$7,Debts!$Y$7)*100000,0)*1000000+ROUND(Debts!$Y$7*100000,0)</f>
        <v/>
      </c>
      <c r="BU298">
        <f>ROUND(IF($A298&lt;=Debts!$M$8,Debts!$X$8,Debts!$Y$8)*100000,0)*1000000+ROUND(Debts!$Y$8*100000,0)</f>
        <v/>
      </c>
      <c r="BV298">
        <f>ROUND(IF($A298&lt;=Debts!$M$9,Debts!$X$9,Debts!$Y$9)*100000,0)*1000000+ROUND(Debts!$Y$9*100000,0)</f>
        <v/>
      </c>
      <c r="BW298">
        <f>ROUND(IF($A298&lt;=Debts!$M$10,Debts!$X$10,Debts!$Y$10)*100000,0)*1000000+ROUND(Debts!$Y$10*100000,0)</f>
        <v/>
      </c>
      <c r="BX298">
        <f>ROUND(IF($A298&lt;=Debts!$M$11,Debts!$X$11,Debts!$Y$11)*100000,0)*1000000+ROUND(Debts!$Y$11*100000,0)</f>
        <v/>
      </c>
      <c r="BY298">
        <f>ROUND(IF($A298&lt;=Debts!$M$12,Debts!$X$12,Debts!$Y$12)*100000,0)*1000000+ROUND(Debts!$Y$12*100000,0)</f>
        <v/>
      </c>
      <c r="BZ298">
        <f>ROUND(IF($A298&lt;=Debts!$M$13,Debts!$X$13,Debts!$Y$13)*100000,0)*1000000+ROUND(Debts!$Y$13*100000,0)</f>
        <v/>
      </c>
      <c r="CA298">
        <f>ROUND(IF($A298&lt;=Debts!$M$14,Debts!$X$14,Debts!$Y$14)*100000,0)*1000000+ROUND(Debts!$Y$14*100000,0)</f>
        <v/>
      </c>
      <c r="CB298">
        <f>ROUND(IF($A298&lt;=Debts!$M$15,Debts!$X$15,Debts!$Y$15)*100000,0)*1000000+ROUND(Debts!$Y$15*100000,0)</f>
        <v/>
      </c>
      <c r="CC298">
        <f>ROUND(IF($A298&lt;=Debts!$M$16,Debts!$X$16,Debts!$Y$16)*100000,0)*1000000+ROUND(Debts!$Y$16*100000,0)</f>
        <v/>
      </c>
      <c r="CD298">
        <f>IF(OR(AH298&lt;=0,Debts!$AC$5=0,$A298&gt;Debts!$M$5),0,MIN(AH298,MAX(0,ROUNDUP(IF(Debts!$X$5=0,(BF297+J298)/(Debts!$M$5-$A298+1),BF297*(Debts!$X$5/12)/(1-(1+Debts!$X$5/12)^(-(Debts!$M$5-$A298+1)))),2)-V298)))</f>
        <v/>
      </c>
      <c r="CE298">
        <f>IF(OR(AI298&lt;=0,Debts!$AC$6=0,$A298&gt;Debts!$M$6),0,MIN(AI298,MAX(0,ROUNDUP(IF(Debts!$X$6=0,(BG297+K298)/(Debts!$M$6-$A298+1),BG297*(Debts!$X$6/12)/(1-(1+Debts!$X$6/12)^(-(Debts!$M$6-$A298+1)))),2)-W298)))</f>
        <v/>
      </c>
      <c r="CF298">
        <f>IF(OR(AJ298&lt;=0,Debts!$AC$7=0,$A298&gt;Debts!$M$7),0,MIN(AJ298,MAX(0,ROUNDUP(IF(Debts!$X$7=0,(BH297+L298)/(Debts!$M$7-$A298+1),BH297*(Debts!$X$7/12)/(1-(1+Debts!$X$7/12)^(-(Debts!$M$7-$A298+1)))),2)-X298)))</f>
        <v/>
      </c>
      <c r="CG298">
        <f>IF(OR(AK298&lt;=0,Debts!$AC$8=0,$A298&gt;Debts!$M$8),0,MIN(AK298,MAX(0,ROUNDUP(IF(Debts!$X$8=0,(BI297+M298)/(Debts!$M$8-$A298+1),BI297*(Debts!$X$8/12)/(1-(1+Debts!$X$8/12)^(-(Debts!$M$8-$A298+1)))),2)-Y298)))</f>
        <v/>
      </c>
      <c r="CH298">
        <f>IF(OR(AL298&lt;=0,Debts!$AC$9=0,$A298&gt;Debts!$M$9),0,MIN(AL298,MAX(0,ROUNDUP(IF(Debts!$X$9=0,(BJ297+N298)/(Debts!$M$9-$A298+1),BJ297*(Debts!$X$9/12)/(1-(1+Debts!$X$9/12)^(-(Debts!$M$9-$A298+1)))),2)-Z298)))</f>
        <v/>
      </c>
      <c r="CI298">
        <f>IF(OR(AM298&lt;=0,Debts!$AC$10=0,$A298&gt;Debts!$M$10),0,MIN(AM298,MAX(0,ROUNDUP(IF(Debts!$X$10=0,(BK297+O298)/(Debts!$M$10-$A298+1),BK297*(Debts!$X$10/12)/(1-(1+Debts!$X$10/12)^(-(Debts!$M$10-$A298+1)))),2)-AA298)))</f>
        <v/>
      </c>
      <c r="CJ298">
        <f>IF(OR(AN298&lt;=0,Debts!$AC$11=0,$A298&gt;Debts!$M$11),0,MIN(AN298,MAX(0,ROUNDUP(IF(Debts!$X$11=0,(BL297+P298)/(Debts!$M$11-$A298+1),BL297*(Debts!$X$11/12)/(1-(1+Debts!$X$11/12)^(-(Debts!$M$11-$A298+1)))),2)-AB298)))</f>
        <v/>
      </c>
      <c r="CK298">
        <f>IF(OR(AO298&lt;=0,Debts!$AC$12=0,$A298&gt;Debts!$M$12),0,MIN(AO298,MAX(0,ROUNDUP(IF(Debts!$X$12=0,(BM297+Q298)/(Debts!$M$12-$A298+1),BM297*(Debts!$X$12/12)/(1-(1+Debts!$X$12/12)^(-(Debts!$M$12-$A298+1)))),2)-AC298)))</f>
        <v/>
      </c>
      <c r="CL298">
        <f>IF(OR(AP298&lt;=0,Debts!$AC$13=0,$A298&gt;Debts!$M$13),0,MIN(AP298,MAX(0,ROUNDUP(IF(Debts!$X$13=0,(BN297+R298)/(Debts!$M$13-$A298+1),BN297*(Debts!$X$13/12)/(1-(1+Debts!$X$13/12)^(-(Debts!$M$13-$A298+1)))),2)-AD298)))</f>
        <v/>
      </c>
      <c r="CM298">
        <f>IF(OR(AQ298&lt;=0,Debts!$AC$14=0,$A298&gt;Debts!$M$14),0,MIN(AQ298,MAX(0,ROUNDUP(IF(Debts!$X$14=0,(BO297+S298)/(Debts!$M$14-$A298+1),BO297*(Debts!$X$14/12)/(1-(1+Debts!$X$14/12)^(-(Debts!$M$14-$A298+1)))),2)-AE298)))</f>
        <v/>
      </c>
      <c r="CN298">
        <f>IF(OR(AR298&lt;=0,Debts!$AC$15=0,$A298&gt;Debts!$M$15),0,MIN(AR298,MAX(0,ROUNDUP(IF(Debts!$X$15=0,(BP297+T298)/(Debts!$M$15-$A298+1),BP297*(Debts!$X$15/12)/(1-(1+Debts!$X$15/12)^(-(Debts!$M$15-$A298+1)))),2)-AF298)))</f>
        <v/>
      </c>
      <c r="CO298">
        <f>IF(OR(AS298&lt;=0,Debts!$AC$16=0,$A298&gt;Debts!$M$16),0,MIN(AS298,MAX(0,ROUNDUP(IF(Debts!$X$16=0,(BQ297+U298)/(Debts!$M$16-$A298+1),BQ297*(Debts!$X$16/12)/(1-(1+Debts!$X$16/12)^(-(Debts!$M$16-$A298+1)))),2)-AG298)))</f>
        <v/>
      </c>
      <c r="CP298">
        <f>IF(CD298&lt;=0,0,ROUND(MIN(CD298,MAX(0,$F298-SUMPRODUCT(($AT$3:$BE$3&lt;AT$3)*$CD298:$CO298))),2))</f>
        <v/>
      </c>
      <c r="CQ298">
        <f>IF(CE298&lt;=0,0,ROUND(MIN(CE298,MAX(0,$F298-SUMPRODUCT(($AT$3:$BE$3&lt;AU$3)*$CD298:$CO298))),2))</f>
        <v/>
      </c>
      <c r="CR298">
        <f>IF(CF298&lt;=0,0,ROUND(MIN(CF298,MAX(0,$F298-SUMPRODUCT(($AT$3:$BE$3&lt;AV$3)*$CD298:$CO298))),2))</f>
        <v/>
      </c>
      <c r="CS298">
        <f>IF(CG298&lt;=0,0,ROUND(MIN(CG298,MAX(0,$F298-SUMPRODUCT(($AT$3:$BE$3&lt;AW$3)*$CD298:$CO298))),2))</f>
        <v/>
      </c>
      <c r="CT298">
        <f>IF(CH298&lt;=0,0,ROUND(MIN(CH298,MAX(0,$F298-SUMPRODUCT(($AT$3:$BE$3&lt;AX$3)*$CD298:$CO298))),2))</f>
        <v/>
      </c>
      <c r="CU298">
        <f>IF(CI298&lt;=0,0,ROUND(MIN(CI298,MAX(0,$F298-SUMPRODUCT(($AT$3:$BE$3&lt;AY$3)*$CD298:$CO298))),2))</f>
        <v/>
      </c>
      <c r="CV298">
        <f>IF(CJ298&lt;=0,0,ROUND(MIN(CJ298,MAX(0,$F298-SUMPRODUCT(($AT$3:$BE$3&lt;AZ$3)*$CD298:$CO298))),2))</f>
        <v/>
      </c>
      <c r="CW298">
        <f>IF(CK298&lt;=0,0,ROUND(MIN(CK298,MAX(0,$F298-SUMPRODUCT(($AT$3:$BE$3&lt;BA$3)*$CD298:$CO298))),2))</f>
        <v/>
      </c>
      <c r="CX298">
        <f>IF(CL298&lt;=0,0,ROUND(MIN(CL298,MAX(0,$F298-SUMPRODUCT(($AT$3:$BE$3&lt;BB$3)*$CD298:$CO298))),2))</f>
        <v/>
      </c>
      <c r="CY298">
        <f>IF(CM298&lt;=0,0,ROUND(MIN(CM298,MAX(0,$F298-SUMPRODUCT(($AT$3:$BE$3&lt;BC$3)*$CD298:$CO298))),2))</f>
        <v/>
      </c>
      <c r="CZ298">
        <f>IF(CN298&lt;=0,0,ROUND(MIN(CN298,MAX(0,$F298-SUMPRODUCT(($AT$3:$BE$3&lt;BD$3)*$CD298:$CO298))),2))</f>
        <v/>
      </c>
      <c r="DA298">
        <f>IF(CO298&lt;=0,0,ROUND(MIN(CO298,MAX(0,$F298-SUMPRODUCT(($AT$3:$BE$3&lt;BE$3)*$CD298:$CO298))),2))</f>
        <v/>
      </c>
      <c r="DB298">
        <f>ROUND(AH298-CP298,2)</f>
        <v/>
      </c>
      <c r="DC298">
        <f>ROUND(AI298-CQ298,2)</f>
        <v/>
      </c>
      <c r="DD298">
        <f>ROUND(AJ298-CR298,2)</f>
        <v/>
      </c>
      <c r="DE298">
        <f>ROUND(AK298-CS298,2)</f>
        <v/>
      </c>
      <c r="DF298">
        <f>ROUND(AL298-CT298,2)</f>
        <v/>
      </c>
      <c r="DG298">
        <f>ROUND(AM298-CU298,2)</f>
        <v/>
      </c>
      <c r="DH298">
        <f>ROUND(AN298-CV298,2)</f>
        <v/>
      </c>
      <c r="DI298">
        <f>ROUND(AO298-CW298,2)</f>
        <v/>
      </c>
      <c r="DJ298">
        <f>ROUND(AP298-CX298,2)</f>
        <v/>
      </c>
      <c r="DK298">
        <f>ROUND(AQ298-CY298,2)</f>
        <v/>
      </c>
      <c r="DL298">
        <f>ROUND(AR298-CZ298,2)</f>
        <v/>
      </c>
      <c r="DM298">
        <f>ROUND(AS298-DA298,2)</f>
        <v/>
      </c>
      <c r="DN298">
        <f>MAX(0,ROUND($F298-SUM(CP298:DA298),2))</f>
        <v/>
      </c>
    </row>
    <row r="299">
      <c r="A299" t="n">
        <v>294</v>
      </c>
      <c r="B299" s="29">
        <f>Months!B299</f>
        <v/>
      </c>
      <c r="C299">
        <f>Months!C299</f>
        <v/>
      </c>
      <c r="D299">
        <f>Months!D299</f>
        <v/>
      </c>
      <c r="E299">
        <f>SUM(V299:AG299)</f>
        <v/>
      </c>
      <c r="F299">
        <f>MAX(0,ROUND(C299+D299-E299,2))</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f>IF(AH299&lt;=0,0,ROUND(CP299+MIN(DB299,MAX(0,$DN299-SUMPRODUCT((($BR299:$CC299&gt;BR299)+($BR299:$CC299=BR299)*($AT$2:$BE$2&lt;AT$2))*$DB299:$DM299))),2))</f>
        <v/>
      </c>
      <c r="AU299">
        <f>IF(AI299&lt;=0,0,ROUND(CQ299+MIN(DC299,MAX(0,$DN299-SUMPRODUCT((($BR299:$CC299&gt;BS299)+($BR299:$CC299=BS299)*($AT$2:$BE$2&lt;AU$2))*$DB299:$DM299))),2))</f>
        <v/>
      </c>
      <c r="AV299">
        <f>IF(AJ299&lt;=0,0,ROUND(CR299+MIN(DD299,MAX(0,$DN299-SUMPRODUCT((($BR299:$CC299&gt;BT299)+($BR299:$CC299=BT299)*($AT$2:$BE$2&lt;AV$2))*$DB299:$DM299))),2))</f>
        <v/>
      </c>
      <c r="AW299">
        <f>IF(AK299&lt;=0,0,ROUND(CS299+MIN(DE299,MAX(0,$DN299-SUMPRODUCT((($BR299:$CC299&gt;BU299)+($BR299:$CC299=BU299)*($AT$2:$BE$2&lt;AW$2))*$DB299:$DM299))),2))</f>
        <v/>
      </c>
      <c r="AX299">
        <f>IF(AL299&lt;=0,0,ROUND(CT299+MIN(DF299,MAX(0,$DN299-SUMPRODUCT((($BR299:$CC299&gt;BV299)+($BR299:$CC299=BV299)*($AT$2:$BE$2&lt;AX$2))*$DB299:$DM299))),2))</f>
        <v/>
      </c>
      <c r="AY299">
        <f>IF(AM299&lt;=0,0,ROUND(CU299+MIN(DG299,MAX(0,$DN299-SUMPRODUCT((($BR299:$CC299&gt;BW299)+($BR299:$CC299=BW299)*($AT$2:$BE$2&lt;AY$2))*$DB299:$DM299))),2))</f>
        <v/>
      </c>
      <c r="AZ299">
        <f>IF(AN299&lt;=0,0,ROUND(CV299+MIN(DH299,MAX(0,$DN299-SUMPRODUCT((($BR299:$CC299&gt;BX299)+($BR299:$CC299=BX299)*($AT$2:$BE$2&lt;AZ$2))*$DB299:$DM299))),2))</f>
        <v/>
      </c>
      <c r="BA299">
        <f>IF(AO299&lt;=0,0,ROUND(CW299+MIN(DI299,MAX(0,$DN299-SUMPRODUCT((($BR299:$CC299&gt;BY299)+($BR299:$CC299=BY299)*($AT$2:$BE$2&lt;BA$2))*$DB299:$DM299))),2))</f>
        <v/>
      </c>
      <c r="BB299">
        <f>IF(AP299&lt;=0,0,ROUND(CX299+MIN(DJ299,MAX(0,$DN299-SUMPRODUCT((($BR299:$CC299&gt;BZ299)+($BR299:$CC299=BZ299)*($AT$2:$BE$2&lt;BB$2))*$DB299:$DM299))),2))</f>
        <v/>
      </c>
      <c r="BC299">
        <f>IF(AQ299&lt;=0,0,ROUND(CY299+MIN(DK299,MAX(0,$DN299-SUMPRODUCT((($BR299:$CC299&gt;CA299)+($BR299:$CC299=CA299)*($AT$2:$BE$2&lt;BC$2))*$DB299:$DM299))),2))</f>
        <v/>
      </c>
      <c r="BD299">
        <f>IF(AR299&lt;=0,0,ROUND(CZ299+MIN(DL299,MAX(0,$DN299-SUMPRODUCT((($BR299:$CC299&gt;CB299)+($BR299:$CC299=CB299)*($AT$2:$BE$2&lt;BD$2))*$DB299:$DM299))),2))</f>
        <v/>
      </c>
      <c r="BE299">
        <f>IF(AS299&lt;=0,0,ROUND(DA299+MIN(DM299,MAX(0,$DN299-SUMPRODUCT((($BR299:$CC299&gt;CC299)+($BR299:$CC299=CC299)*($AT$2:$BE$2&lt;BE$2))*$DB299:$DM299))),2))</f>
        <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c r="BR299">
        <f>ROUND(IF($A299&lt;=Debts!$M$5,Debts!$X$5,Debts!$Y$5)*100000,0)*1000000+ROUND(Debts!$Y$5*100000,0)</f>
        <v/>
      </c>
      <c r="BS299">
        <f>ROUND(IF($A299&lt;=Debts!$M$6,Debts!$X$6,Debts!$Y$6)*100000,0)*1000000+ROUND(Debts!$Y$6*100000,0)</f>
        <v/>
      </c>
      <c r="BT299">
        <f>ROUND(IF($A299&lt;=Debts!$M$7,Debts!$X$7,Debts!$Y$7)*100000,0)*1000000+ROUND(Debts!$Y$7*100000,0)</f>
        <v/>
      </c>
      <c r="BU299">
        <f>ROUND(IF($A299&lt;=Debts!$M$8,Debts!$X$8,Debts!$Y$8)*100000,0)*1000000+ROUND(Debts!$Y$8*100000,0)</f>
        <v/>
      </c>
      <c r="BV299">
        <f>ROUND(IF($A299&lt;=Debts!$M$9,Debts!$X$9,Debts!$Y$9)*100000,0)*1000000+ROUND(Debts!$Y$9*100000,0)</f>
        <v/>
      </c>
      <c r="BW299">
        <f>ROUND(IF($A299&lt;=Debts!$M$10,Debts!$X$10,Debts!$Y$10)*100000,0)*1000000+ROUND(Debts!$Y$10*100000,0)</f>
        <v/>
      </c>
      <c r="BX299">
        <f>ROUND(IF($A299&lt;=Debts!$M$11,Debts!$X$11,Debts!$Y$11)*100000,0)*1000000+ROUND(Debts!$Y$11*100000,0)</f>
        <v/>
      </c>
      <c r="BY299">
        <f>ROUND(IF($A299&lt;=Debts!$M$12,Debts!$X$12,Debts!$Y$12)*100000,0)*1000000+ROUND(Debts!$Y$12*100000,0)</f>
        <v/>
      </c>
      <c r="BZ299">
        <f>ROUND(IF($A299&lt;=Debts!$M$13,Debts!$X$13,Debts!$Y$13)*100000,0)*1000000+ROUND(Debts!$Y$13*100000,0)</f>
        <v/>
      </c>
      <c r="CA299">
        <f>ROUND(IF($A299&lt;=Debts!$M$14,Debts!$X$14,Debts!$Y$14)*100000,0)*1000000+ROUND(Debts!$Y$14*100000,0)</f>
        <v/>
      </c>
      <c r="CB299">
        <f>ROUND(IF($A299&lt;=Debts!$M$15,Debts!$X$15,Debts!$Y$15)*100000,0)*1000000+ROUND(Debts!$Y$15*100000,0)</f>
        <v/>
      </c>
      <c r="CC299">
        <f>ROUND(IF($A299&lt;=Debts!$M$16,Debts!$X$16,Debts!$Y$16)*100000,0)*1000000+ROUND(Debts!$Y$16*100000,0)</f>
        <v/>
      </c>
      <c r="CD299">
        <f>IF(OR(AH299&lt;=0,Debts!$AC$5=0,$A299&gt;Debts!$M$5),0,MIN(AH299,MAX(0,ROUNDUP(IF(Debts!$X$5=0,(BF298+J299)/(Debts!$M$5-$A299+1),BF298*(Debts!$X$5/12)/(1-(1+Debts!$X$5/12)^(-(Debts!$M$5-$A299+1)))),2)-V299)))</f>
        <v/>
      </c>
      <c r="CE299">
        <f>IF(OR(AI299&lt;=0,Debts!$AC$6=0,$A299&gt;Debts!$M$6),0,MIN(AI299,MAX(0,ROUNDUP(IF(Debts!$X$6=0,(BG298+K299)/(Debts!$M$6-$A299+1),BG298*(Debts!$X$6/12)/(1-(1+Debts!$X$6/12)^(-(Debts!$M$6-$A299+1)))),2)-W299)))</f>
        <v/>
      </c>
      <c r="CF299">
        <f>IF(OR(AJ299&lt;=0,Debts!$AC$7=0,$A299&gt;Debts!$M$7),0,MIN(AJ299,MAX(0,ROUNDUP(IF(Debts!$X$7=0,(BH298+L299)/(Debts!$M$7-$A299+1),BH298*(Debts!$X$7/12)/(1-(1+Debts!$X$7/12)^(-(Debts!$M$7-$A299+1)))),2)-X299)))</f>
        <v/>
      </c>
      <c r="CG299">
        <f>IF(OR(AK299&lt;=0,Debts!$AC$8=0,$A299&gt;Debts!$M$8),0,MIN(AK299,MAX(0,ROUNDUP(IF(Debts!$X$8=0,(BI298+M299)/(Debts!$M$8-$A299+1),BI298*(Debts!$X$8/12)/(1-(1+Debts!$X$8/12)^(-(Debts!$M$8-$A299+1)))),2)-Y299)))</f>
        <v/>
      </c>
      <c r="CH299">
        <f>IF(OR(AL299&lt;=0,Debts!$AC$9=0,$A299&gt;Debts!$M$9),0,MIN(AL299,MAX(0,ROUNDUP(IF(Debts!$X$9=0,(BJ298+N299)/(Debts!$M$9-$A299+1),BJ298*(Debts!$X$9/12)/(1-(1+Debts!$X$9/12)^(-(Debts!$M$9-$A299+1)))),2)-Z299)))</f>
        <v/>
      </c>
      <c r="CI299">
        <f>IF(OR(AM299&lt;=0,Debts!$AC$10=0,$A299&gt;Debts!$M$10),0,MIN(AM299,MAX(0,ROUNDUP(IF(Debts!$X$10=0,(BK298+O299)/(Debts!$M$10-$A299+1),BK298*(Debts!$X$10/12)/(1-(1+Debts!$X$10/12)^(-(Debts!$M$10-$A299+1)))),2)-AA299)))</f>
        <v/>
      </c>
      <c r="CJ299">
        <f>IF(OR(AN299&lt;=0,Debts!$AC$11=0,$A299&gt;Debts!$M$11),0,MIN(AN299,MAX(0,ROUNDUP(IF(Debts!$X$11=0,(BL298+P299)/(Debts!$M$11-$A299+1),BL298*(Debts!$X$11/12)/(1-(1+Debts!$X$11/12)^(-(Debts!$M$11-$A299+1)))),2)-AB299)))</f>
        <v/>
      </c>
      <c r="CK299">
        <f>IF(OR(AO299&lt;=0,Debts!$AC$12=0,$A299&gt;Debts!$M$12),0,MIN(AO299,MAX(0,ROUNDUP(IF(Debts!$X$12=0,(BM298+Q299)/(Debts!$M$12-$A299+1),BM298*(Debts!$X$12/12)/(1-(1+Debts!$X$12/12)^(-(Debts!$M$12-$A299+1)))),2)-AC299)))</f>
        <v/>
      </c>
      <c r="CL299">
        <f>IF(OR(AP299&lt;=0,Debts!$AC$13=0,$A299&gt;Debts!$M$13),0,MIN(AP299,MAX(0,ROUNDUP(IF(Debts!$X$13=0,(BN298+R299)/(Debts!$M$13-$A299+1),BN298*(Debts!$X$13/12)/(1-(1+Debts!$X$13/12)^(-(Debts!$M$13-$A299+1)))),2)-AD299)))</f>
        <v/>
      </c>
      <c r="CM299">
        <f>IF(OR(AQ299&lt;=0,Debts!$AC$14=0,$A299&gt;Debts!$M$14),0,MIN(AQ299,MAX(0,ROUNDUP(IF(Debts!$X$14=0,(BO298+S299)/(Debts!$M$14-$A299+1),BO298*(Debts!$X$14/12)/(1-(1+Debts!$X$14/12)^(-(Debts!$M$14-$A299+1)))),2)-AE299)))</f>
        <v/>
      </c>
      <c r="CN299">
        <f>IF(OR(AR299&lt;=0,Debts!$AC$15=0,$A299&gt;Debts!$M$15),0,MIN(AR299,MAX(0,ROUNDUP(IF(Debts!$X$15=0,(BP298+T299)/(Debts!$M$15-$A299+1),BP298*(Debts!$X$15/12)/(1-(1+Debts!$X$15/12)^(-(Debts!$M$15-$A299+1)))),2)-AF299)))</f>
        <v/>
      </c>
      <c r="CO299">
        <f>IF(OR(AS299&lt;=0,Debts!$AC$16=0,$A299&gt;Debts!$M$16),0,MIN(AS299,MAX(0,ROUNDUP(IF(Debts!$X$16=0,(BQ298+U299)/(Debts!$M$16-$A299+1),BQ298*(Debts!$X$16/12)/(1-(1+Debts!$X$16/12)^(-(Debts!$M$16-$A299+1)))),2)-AG299)))</f>
        <v/>
      </c>
      <c r="CP299">
        <f>IF(CD299&lt;=0,0,ROUND(MIN(CD299,MAX(0,$F299-SUMPRODUCT(($AT$3:$BE$3&lt;AT$3)*$CD299:$CO299))),2))</f>
        <v/>
      </c>
      <c r="CQ299">
        <f>IF(CE299&lt;=0,0,ROUND(MIN(CE299,MAX(0,$F299-SUMPRODUCT(($AT$3:$BE$3&lt;AU$3)*$CD299:$CO299))),2))</f>
        <v/>
      </c>
      <c r="CR299">
        <f>IF(CF299&lt;=0,0,ROUND(MIN(CF299,MAX(0,$F299-SUMPRODUCT(($AT$3:$BE$3&lt;AV$3)*$CD299:$CO299))),2))</f>
        <v/>
      </c>
      <c r="CS299">
        <f>IF(CG299&lt;=0,0,ROUND(MIN(CG299,MAX(0,$F299-SUMPRODUCT(($AT$3:$BE$3&lt;AW$3)*$CD299:$CO299))),2))</f>
        <v/>
      </c>
      <c r="CT299">
        <f>IF(CH299&lt;=0,0,ROUND(MIN(CH299,MAX(0,$F299-SUMPRODUCT(($AT$3:$BE$3&lt;AX$3)*$CD299:$CO299))),2))</f>
        <v/>
      </c>
      <c r="CU299">
        <f>IF(CI299&lt;=0,0,ROUND(MIN(CI299,MAX(0,$F299-SUMPRODUCT(($AT$3:$BE$3&lt;AY$3)*$CD299:$CO299))),2))</f>
        <v/>
      </c>
      <c r="CV299">
        <f>IF(CJ299&lt;=0,0,ROUND(MIN(CJ299,MAX(0,$F299-SUMPRODUCT(($AT$3:$BE$3&lt;AZ$3)*$CD299:$CO299))),2))</f>
        <v/>
      </c>
      <c r="CW299">
        <f>IF(CK299&lt;=0,0,ROUND(MIN(CK299,MAX(0,$F299-SUMPRODUCT(($AT$3:$BE$3&lt;BA$3)*$CD299:$CO299))),2))</f>
        <v/>
      </c>
      <c r="CX299">
        <f>IF(CL299&lt;=0,0,ROUND(MIN(CL299,MAX(0,$F299-SUMPRODUCT(($AT$3:$BE$3&lt;BB$3)*$CD299:$CO299))),2))</f>
        <v/>
      </c>
      <c r="CY299">
        <f>IF(CM299&lt;=0,0,ROUND(MIN(CM299,MAX(0,$F299-SUMPRODUCT(($AT$3:$BE$3&lt;BC$3)*$CD299:$CO299))),2))</f>
        <v/>
      </c>
      <c r="CZ299">
        <f>IF(CN299&lt;=0,0,ROUND(MIN(CN299,MAX(0,$F299-SUMPRODUCT(($AT$3:$BE$3&lt;BD$3)*$CD299:$CO299))),2))</f>
        <v/>
      </c>
      <c r="DA299">
        <f>IF(CO299&lt;=0,0,ROUND(MIN(CO299,MAX(0,$F299-SUMPRODUCT(($AT$3:$BE$3&lt;BE$3)*$CD299:$CO299))),2))</f>
        <v/>
      </c>
      <c r="DB299">
        <f>ROUND(AH299-CP299,2)</f>
        <v/>
      </c>
      <c r="DC299">
        <f>ROUND(AI299-CQ299,2)</f>
        <v/>
      </c>
      <c r="DD299">
        <f>ROUND(AJ299-CR299,2)</f>
        <v/>
      </c>
      <c r="DE299">
        <f>ROUND(AK299-CS299,2)</f>
        <v/>
      </c>
      <c r="DF299">
        <f>ROUND(AL299-CT299,2)</f>
        <v/>
      </c>
      <c r="DG299">
        <f>ROUND(AM299-CU299,2)</f>
        <v/>
      </c>
      <c r="DH299">
        <f>ROUND(AN299-CV299,2)</f>
        <v/>
      </c>
      <c r="DI299">
        <f>ROUND(AO299-CW299,2)</f>
        <v/>
      </c>
      <c r="DJ299">
        <f>ROUND(AP299-CX299,2)</f>
        <v/>
      </c>
      <c r="DK299">
        <f>ROUND(AQ299-CY299,2)</f>
        <v/>
      </c>
      <c r="DL299">
        <f>ROUND(AR299-CZ299,2)</f>
        <v/>
      </c>
      <c r="DM299">
        <f>ROUND(AS299-DA299,2)</f>
        <v/>
      </c>
      <c r="DN299">
        <f>MAX(0,ROUND($F299-SUM(CP299:DA299),2))</f>
        <v/>
      </c>
    </row>
    <row r="300">
      <c r="A300" t="n">
        <v>295</v>
      </c>
      <c r="B300" s="29">
        <f>Months!B300</f>
        <v/>
      </c>
      <c r="C300">
        <f>Months!C300</f>
        <v/>
      </c>
      <c r="D300">
        <f>Months!D300</f>
        <v/>
      </c>
      <c r="E300">
        <f>SUM(V300:AG300)</f>
        <v/>
      </c>
      <c r="F300">
        <f>MAX(0,ROUND(C300+D300-E300,2))</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f>IF(AH300&lt;=0,0,ROUND(CP300+MIN(DB300,MAX(0,$DN300-SUMPRODUCT((($BR300:$CC300&gt;BR300)+($BR300:$CC300=BR300)*($AT$2:$BE$2&lt;AT$2))*$DB300:$DM300))),2))</f>
        <v/>
      </c>
      <c r="AU300">
        <f>IF(AI300&lt;=0,0,ROUND(CQ300+MIN(DC300,MAX(0,$DN300-SUMPRODUCT((($BR300:$CC300&gt;BS300)+($BR300:$CC300=BS300)*($AT$2:$BE$2&lt;AU$2))*$DB300:$DM300))),2))</f>
        <v/>
      </c>
      <c r="AV300">
        <f>IF(AJ300&lt;=0,0,ROUND(CR300+MIN(DD300,MAX(0,$DN300-SUMPRODUCT((($BR300:$CC300&gt;BT300)+($BR300:$CC300=BT300)*($AT$2:$BE$2&lt;AV$2))*$DB300:$DM300))),2))</f>
        <v/>
      </c>
      <c r="AW300">
        <f>IF(AK300&lt;=0,0,ROUND(CS300+MIN(DE300,MAX(0,$DN300-SUMPRODUCT((($BR300:$CC300&gt;BU300)+($BR300:$CC300=BU300)*($AT$2:$BE$2&lt;AW$2))*$DB300:$DM300))),2))</f>
        <v/>
      </c>
      <c r="AX300">
        <f>IF(AL300&lt;=0,0,ROUND(CT300+MIN(DF300,MAX(0,$DN300-SUMPRODUCT((($BR300:$CC300&gt;BV300)+($BR300:$CC300=BV300)*($AT$2:$BE$2&lt;AX$2))*$DB300:$DM300))),2))</f>
        <v/>
      </c>
      <c r="AY300">
        <f>IF(AM300&lt;=0,0,ROUND(CU300+MIN(DG300,MAX(0,$DN300-SUMPRODUCT((($BR300:$CC300&gt;BW300)+($BR300:$CC300=BW300)*($AT$2:$BE$2&lt;AY$2))*$DB300:$DM300))),2))</f>
        <v/>
      </c>
      <c r="AZ300">
        <f>IF(AN300&lt;=0,0,ROUND(CV300+MIN(DH300,MAX(0,$DN300-SUMPRODUCT((($BR300:$CC300&gt;BX300)+($BR300:$CC300=BX300)*($AT$2:$BE$2&lt;AZ$2))*$DB300:$DM300))),2))</f>
        <v/>
      </c>
      <c r="BA300">
        <f>IF(AO300&lt;=0,0,ROUND(CW300+MIN(DI300,MAX(0,$DN300-SUMPRODUCT((($BR300:$CC300&gt;BY300)+($BR300:$CC300=BY300)*($AT$2:$BE$2&lt;BA$2))*$DB300:$DM300))),2))</f>
        <v/>
      </c>
      <c r="BB300">
        <f>IF(AP300&lt;=0,0,ROUND(CX300+MIN(DJ300,MAX(0,$DN300-SUMPRODUCT((($BR300:$CC300&gt;BZ300)+($BR300:$CC300=BZ300)*($AT$2:$BE$2&lt;BB$2))*$DB300:$DM300))),2))</f>
        <v/>
      </c>
      <c r="BC300">
        <f>IF(AQ300&lt;=0,0,ROUND(CY300+MIN(DK300,MAX(0,$DN300-SUMPRODUCT((($BR300:$CC300&gt;CA300)+($BR300:$CC300=CA300)*($AT$2:$BE$2&lt;BC$2))*$DB300:$DM300))),2))</f>
        <v/>
      </c>
      <c r="BD300">
        <f>IF(AR300&lt;=0,0,ROUND(CZ300+MIN(DL300,MAX(0,$DN300-SUMPRODUCT((($BR300:$CC300&gt;CB300)+($BR300:$CC300=CB300)*($AT$2:$BE$2&lt;BD$2))*$DB300:$DM300))),2))</f>
        <v/>
      </c>
      <c r="BE300">
        <f>IF(AS300&lt;=0,0,ROUND(DA300+MIN(DM300,MAX(0,$DN300-SUMPRODUCT((($BR300:$CC300&gt;CC300)+($BR300:$CC300=CC300)*($AT$2:$BE$2&lt;BE$2))*$DB300:$DM300))),2))</f>
        <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c r="BR300">
        <f>ROUND(IF($A300&lt;=Debts!$M$5,Debts!$X$5,Debts!$Y$5)*100000,0)*1000000+ROUND(Debts!$Y$5*100000,0)</f>
        <v/>
      </c>
      <c r="BS300">
        <f>ROUND(IF($A300&lt;=Debts!$M$6,Debts!$X$6,Debts!$Y$6)*100000,0)*1000000+ROUND(Debts!$Y$6*100000,0)</f>
        <v/>
      </c>
      <c r="BT300">
        <f>ROUND(IF($A300&lt;=Debts!$M$7,Debts!$X$7,Debts!$Y$7)*100000,0)*1000000+ROUND(Debts!$Y$7*100000,0)</f>
        <v/>
      </c>
      <c r="BU300">
        <f>ROUND(IF($A300&lt;=Debts!$M$8,Debts!$X$8,Debts!$Y$8)*100000,0)*1000000+ROUND(Debts!$Y$8*100000,0)</f>
        <v/>
      </c>
      <c r="BV300">
        <f>ROUND(IF($A300&lt;=Debts!$M$9,Debts!$X$9,Debts!$Y$9)*100000,0)*1000000+ROUND(Debts!$Y$9*100000,0)</f>
        <v/>
      </c>
      <c r="BW300">
        <f>ROUND(IF($A300&lt;=Debts!$M$10,Debts!$X$10,Debts!$Y$10)*100000,0)*1000000+ROUND(Debts!$Y$10*100000,0)</f>
        <v/>
      </c>
      <c r="BX300">
        <f>ROUND(IF($A300&lt;=Debts!$M$11,Debts!$X$11,Debts!$Y$11)*100000,0)*1000000+ROUND(Debts!$Y$11*100000,0)</f>
        <v/>
      </c>
      <c r="BY300">
        <f>ROUND(IF($A300&lt;=Debts!$M$12,Debts!$X$12,Debts!$Y$12)*100000,0)*1000000+ROUND(Debts!$Y$12*100000,0)</f>
        <v/>
      </c>
      <c r="BZ300">
        <f>ROUND(IF($A300&lt;=Debts!$M$13,Debts!$X$13,Debts!$Y$13)*100000,0)*1000000+ROUND(Debts!$Y$13*100000,0)</f>
        <v/>
      </c>
      <c r="CA300">
        <f>ROUND(IF($A300&lt;=Debts!$M$14,Debts!$X$14,Debts!$Y$14)*100000,0)*1000000+ROUND(Debts!$Y$14*100000,0)</f>
        <v/>
      </c>
      <c r="CB300">
        <f>ROUND(IF($A300&lt;=Debts!$M$15,Debts!$X$15,Debts!$Y$15)*100000,0)*1000000+ROUND(Debts!$Y$15*100000,0)</f>
        <v/>
      </c>
      <c r="CC300">
        <f>ROUND(IF($A300&lt;=Debts!$M$16,Debts!$X$16,Debts!$Y$16)*100000,0)*1000000+ROUND(Debts!$Y$16*100000,0)</f>
        <v/>
      </c>
      <c r="CD300">
        <f>IF(OR(AH300&lt;=0,Debts!$AC$5=0,$A300&gt;Debts!$M$5),0,MIN(AH300,MAX(0,ROUNDUP(IF(Debts!$X$5=0,(BF299+J300)/(Debts!$M$5-$A300+1),BF299*(Debts!$X$5/12)/(1-(1+Debts!$X$5/12)^(-(Debts!$M$5-$A300+1)))),2)-V300)))</f>
        <v/>
      </c>
      <c r="CE300">
        <f>IF(OR(AI300&lt;=0,Debts!$AC$6=0,$A300&gt;Debts!$M$6),0,MIN(AI300,MAX(0,ROUNDUP(IF(Debts!$X$6=0,(BG299+K300)/(Debts!$M$6-$A300+1),BG299*(Debts!$X$6/12)/(1-(1+Debts!$X$6/12)^(-(Debts!$M$6-$A300+1)))),2)-W300)))</f>
        <v/>
      </c>
      <c r="CF300">
        <f>IF(OR(AJ300&lt;=0,Debts!$AC$7=0,$A300&gt;Debts!$M$7),0,MIN(AJ300,MAX(0,ROUNDUP(IF(Debts!$X$7=0,(BH299+L300)/(Debts!$M$7-$A300+1),BH299*(Debts!$X$7/12)/(1-(1+Debts!$X$7/12)^(-(Debts!$M$7-$A300+1)))),2)-X300)))</f>
        <v/>
      </c>
      <c r="CG300">
        <f>IF(OR(AK300&lt;=0,Debts!$AC$8=0,$A300&gt;Debts!$M$8),0,MIN(AK300,MAX(0,ROUNDUP(IF(Debts!$X$8=0,(BI299+M300)/(Debts!$M$8-$A300+1),BI299*(Debts!$X$8/12)/(1-(1+Debts!$X$8/12)^(-(Debts!$M$8-$A300+1)))),2)-Y300)))</f>
        <v/>
      </c>
      <c r="CH300">
        <f>IF(OR(AL300&lt;=0,Debts!$AC$9=0,$A300&gt;Debts!$M$9),0,MIN(AL300,MAX(0,ROUNDUP(IF(Debts!$X$9=0,(BJ299+N300)/(Debts!$M$9-$A300+1),BJ299*(Debts!$X$9/12)/(1-(1+Debts!$X$9/12)^(-(Debts!$M$9-$A300+1)))),2)-Z300)))</f>
        <v/>
      </c>
      <c r="CI300">
        <f>IF(OR(AM300&lt;=0,Debts!$AC$10=0,$A300&gt;Debts!$M$10),0,MIN(AM300,MAX(0,ROUNDUP(IF(Debts!$X$10=0,(BK299+O300)/(Debts!$M$10-$A300+1),BK299*(Debts!$X$10/12)/(1-(1+Debts!$X$10/12)^(-(Debts!$M$10-$A300+1)))),2)-AA300)))</f>
        <v/>
      </c>
      <c r="CJ300">
        <f>IF(OR(AN300&lt;=0,Debts!$AC$11=0,$A300&gt;Debts!$M$11),0,MIN(AN300,MAX(0,ROUNDUP(IF(Debts!$X$11=0,(BL299+P300)/(Debts!$M$11-$A300+1),BL299*(Debts!$X$11/12)/(1-(1+Debts!$X$11/12)^(-(Debts!$M$11-$A300+1)))),2)-AB300)))</f>
        <v/>
      </c>
      <c r="CK300">
        <f>IF(OR(AO300&lt;=0,Debts!$AC$12=0,$A300&gt;Debts!$M$12),0,MIN(AO300,MAX(0,ROUNDUP(IF(Debts!$X$12=0,(BM299+Q300)/(Debts!$M$12-$A300+1),BM299*(Debts!$X$12/12)/(1-(1+Debts!$X$12/12)^(-(Debts!$M$12-$A300+1)))),2)-AC300)))</f>
        <v/>
      </c>
      <c r="CL300">
        <f>IF(OR(AP300&lt;=0,Debts!$AC$13=0,$A300&gt;Debts!$M$13),0,MIN(AP300,MAX(0,ROUNDUP(IF(Debts!$X$13=0,(BN299+R300)/(Debts!$M$13-$A300+1),BN299*(Debts!$X$13/12)/(1-(1+Debts!$X$13/12)^(-(Debts!$M$13-$A300+1)))),2)-AD300)))</f>
        <v/>
      </c>
      <c r="CM300">
        <f>IF(OR(AQ300&lt;=0,Debts!$AC$14=0,$A300&gt;Debts!$M$14),0,MIN(AQ300,MAX(0,ROUNDUP(IF(Debts!$X$14=0,(BO299+S300)/(Debts!$M$14-$A300+1),BO299*(Debts!$X$14/12)/(1-(1+Debts!$X$14/12)^(-(Debts!$M$14-$A300+1)))),2)-AE300)))</f>
        <v/>
      </c>
      <c r="CN300">
        <f>IF(OR(AR300&lt;=0,Debts!$AC$15=0,$A300&gt;Debts!$M$15),0,MIN(AR300,MAX(0,ROUNDUP(IF(Debts!$X$15=0,(BP299+T300)/(Debts!$M$15-$A300+1),BP299*(Debts!$X$15/12)/(1-(1+Debts!$X$15/12)^(-(Debts!$M$15-$A300+1)))),2)-AF300)))</f>
        <v/>
      </c>
      <c r="CO300">
        <f>IF(OR(AS300&lt;=0,Debts!$AC$16=0,$A300&gt;Debts!$M$16),0,MIN(AS300,MAX(0,ROUNDUP(IF(Debts!$X$16=0,(BQ299+U300)/(Debts!$M$16-$A300+1),BQ299*(Debts!$X$16/12)/(1-(1+Debts!$X$16/12)^(-(Debts!$M$16-$A300+1)))),2)-AG300)))</f>
        <v/>
      </c>
      <c r="CP300">
        <f>IF(CD300&lt;=0,0,ROUND(MIN(CD300,MAX(0,$F300-SUMPRODUCT(($AT$3:$BE$3&lt;AT$3)*$CD300:$CO300))),2))</f>
        <v/>
      </c>
      <c r="CQ300">
        <f>IF(CE300&lt;=0,0,ROUND(MIN(CE300,MAX(0,$F300-SUMPRODUCT(($AT$3:$BE$3&lt;AU$3)*$CD300:$CO300))),2))</f>
        <v/>
      </c>
      <c r="CR300">
        <f>IF(CF300&lt;=0,0,ROUND(MIN(CF300,MAX(0,$F300-SUMPRODUCT(($AT$3:$BE$3&lt;AV$3)*$CD300:$CO300))),2))</f>
        <v/>
      </c>
      <c r="CS300">
        <f>IF(CG300&lt;=0,0,ROUND(MIN(CG300,MAX(0,$F300-SUMPRODUCT(($AT$3:$BE$3&lt;AW$3)*$CD300:$CO300))),2))</f>
        <v/>
      </c>
      <c r="CT300">
        <f>IF(CH300&lt;=0,0,ROUND(MIN(CH300,MAX(0,$F300-SUMPRODUCT(($AT$3:$BE$3&lt;AX$3)*$CD300:$CO300))),2))</f>
        <v/>
      </c>
      <c r="CU300">
        <f>IF(CI300&lt;=0,0,ROUND(MIN(CI300,MAX(0,$F300-SUMPRODUCT(($AT$3:$BE$3&lt;AY$3)*$CD300:$CO300))),2))</f>
        <v/>
      </c>
      <c r="CV300">
        <f>IF(CJ300&lt;=0,0,ROUND(MIN(CJ300,MAX(0,$F300-SUMPRODUCT(($AT$3:$BE$3&lt;AZ$3)*$CD300:$CO300))),2))</f>
        <v/>
      </c>
      <c r="CW300">
        <f>IF(CK300&lt;=0,0,ROUND(MIN(CK300,MAX(0,$F300-SUMPRODUCT(($AT$3:$BE$3&lt;BA$3)*$CD300:$CO300))),2))</f>
        <v/>
      </c>
      <c r="CX300">
        <f>IF(CL300&lt;=0,0,ROUND(MIN(CL300,MAX(0,$F300-SUMPRODUCT(($AT$3:$BE$3&lt;BB$3)*$CD300:$CO300))),2))</f>
        <v/>
      </c>
      <c r="CY300">
        <f>IF(CM300&lt;=0,0,ROUND(MIN(CM300,MAX(0,$F300-SUMPRODUCT(($AT$3:$BE$3&lt;BC$3)*$CD300:$CO300))),2))</f>
        <v/>
      </c>
      <c r="CZ300">
        <f>IF(CN300&lt;=0,0,ROUND(MIN(CN300,MAX(0,$F300-SUMPRODUCT(($AT$3:$BE$3&lt;BD$3)*$CD300:$CO300))),2))</f>
        <v/>
      </c>
      <c r="DA300">
        <f>IF(CO300&lt;=0,0,ROUND(MIN(CO300,MAX(0,$F300-SUMPRODUCT(($AT$3:$BE$3&lt;BE$3)*$CD300:$CO300))),2))</f>
        <v/>
      </c>
      <c r="DB300">
        <f>ROUND(AH300-CP300,2)</f>
        <v/>
      </c>
      <c r="DC300">
        <f>ROUND(AI300-CQ300,2)</f>
        <v/>
      </c>
      <c r="DD300">
        <f>ROUND(AJ300-CR300,2)</f>
        <v/>
      </c>
      <c r="DE300">
        <f>ROUND(AK300-CS300,2)</f>
        <v/>
      </c>
      <c r="DF300">
        <f>ROUND(AL300-CT300,2)</f>
        <v/>
      </c>
      <c r="DG300">
        <f>ROUND(AM300-CU300,2)</f>
        <v/>
      </c>
      <c r="DH300">
        <f>ROUND(AN300-CV300,2)</f>
        <v/>
      </c>
      <c r="DI300">
        <f>ROUND(AO300-CW300,2)</f>
        <v/>
      </c>
      <c r="DJ300">
        <f>ROUND(AP300-CX300,2)</f>
        <v/>
      </c>
      <c r="DK300">
        <f>ROUND(AQ300-CY300,2)</f>
        <v/>
      </c>
      <c r="DL300">
        <f>ROUND(AR300-CZ300,2)</f>
        <v/>
      </c>
      <c r="DM300">
        <f>ROUND(AS300-DA300,2)</f>
        <v/>
      </c>
      <c r="DN300">
        <f>MAX(0,ROUND($F300-SUM(CP300:DA300),2))</f>
        <v/>
      </c>
    </row>
    <row r="301">
      <c r="A301" t="n">
        <v>296</v>
      </c>
      <c r="B301" s="29">
        <f>Months!B301</f>
        <v/>
      </c>
      <c r="C301">
        <f>Months!C301</f>
        <v/>
      </c>
      <c r="D301">
        <f>Months!D301</f>
        <v/>
      </c>
      <c r="E301">
        <f>SUM(V301:AG301)</f>
        <v/>
      </c>
      <c r="F301">
        <f>MAX(0,ROUND(C301+D301-E301,2))</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f>IF(AH301&lt;=0,0,ROUND(CP301+MIN(DB301,MAX(0,$DN301-SUMPRODUCT((($BR301:$CC301&gt;BR301)+($BR301:$CC301=BR301)*($AT$2:$BE$2&lt;AT$2))*$DB301:$DM301))),2))</f>
        <v/>
      </c>
      <c r="AU301">
        <f>IF(AI301&lt;=0,0,ROUND(CQ301+MIN(DC301,MAX(0,$DN301-SUMPRODUCT((($BR301:$CC301&gt;BS301)+($BR301:$CC301=BS301)*($AT$2:$BE$2&lt;AU$2))*$DB301:$DM301))),2))</f>
        <v/>
      </c>
      <c r="AV301">
        <f>IF(AJ301&lt;=0,0,ROUND(CR301+MIN(DD301,MAX(0,$DN301-SUMPRODUCT((($BR301:$CC301&gt;BT301)+($BR301:$CC301=BT301)*($AT$2:$BE$2&lt;AV$2))*$DB301:$DM301))),2))</f>
        <v/>
      </c>
      <c r="AW301">
        <f>IF(AK301&lt;=0,0,ROUND(CS301+MIN(DE301,MAX(0,$DN301-SUMPRODUCT((($BR301:$CC301&gt;BU301)+($BR301:$CC301=BU301)*($AT$2:$BE$2&lt;AW$2))*$DB301:$DM301))),2))</f>
        <v/>
      </c>
      <c r="AX301">
        <f>IF(AL301&lt;=0,0,ROUND(CT301+MIN(DF301,MAX(0,$DN301-SUMPRODUCT((($BR301:$CC301&gt;BV301)+($BR301:$CC301=BV301)*($AT$2:$BE$2&lt;AX$2))*$DB301:$DM301))),2))</f>
        <v/>
      </c>
      <c r="AY301">
        <f>IF(AM301&lt;=0,0,ROUND(CU301+MIN(DG301,MAX(0,$DN301-SUMPRODUCT((($BR301:$CC301&gt;BW301)+($BR301:$CC301=BW301)*($AT$2:$BE$2&lt;AY$2))*$DB301:$DM301))),2))</f>
        <v/>
      </c>
      <c r="AZ301">
        <f>IF(AN301&lt;=0,0,ROUND(CV301+MIN(DH301,MAX(0,$DN301-SUMPRODUCT((($BR301:$CC301&gt;BX301)+($BR301:$CC301=BX301)*($AT$2:$BE$2&lt;AZ$2))*$DB301:$DM301))),2))</f>
        <v/>
      </c>
      <c r="BA301">
        <f>IF(AO301&lt;=0,0,ROUND(CW301+MIN(DI301,MAX(0,$DN301-SUMPRODUCT((($BR301:$CC301&gt;BY301)+($BR301:$CC301=BY301)*($AT$2:$BE$2&lt;BA$2))*$DB301:$DM301))),2))</f>
        <v/>
      </c>
      <c r="BB301">
        <f>IF(AP301&lt;=0,0,ROUND(CX301+MIN(DJ301,MAX(0,$DN301-SUMPRODUCT((($BR301:$CC301&gt;BZ301)+($BR301:$CC301=BZ301)*($AT$2:$BE$2&lt;BB$2))*$DB301:$DM301))),2))</f>
        <v/>
      </c>
      <c r="BC301">
        <f>IF(AQ301&lt;=0,0,ROUND(CY301+MIN(DK301,MAX(0,$DN301-SUMPRODUCT((($BR301:$CC301&gt;CA301)+($BR301:$CC301=CA301)*($AT$2:$BE$2&lt;BC$2))*$DB301:$DM301))),2))</f>
        <v/>
      </c>
      <c r="BD301">
        <f>IF(AR301&lt;=0,0,ROUND(CZ301+MIN(DL301,MAX(0,$DN301-SUMPRODUCT((($BR301:$CC301&gt;CB301)+($BR301:$CC301=CB301)*($AT$2:$BE$2&lt;BD$2))*$DB301:$DM301))),2))</f>
        <v/>
      </c>
      <c r="BE301">
        <f>IF(AS301&lt;=0,0,ROUND(DA301+MIN(DM301,MAX(0,$DN301-SUMPRODUCT((($BR301:$CC301&gt;CC301)+($BR301:$CC301=CC301)*($AT$2:$BE$2&lt;BE$2))*$DB301:$DM301))),2))</f>
        <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c r="BR301">
        <f>ROUND(IF($A301&lt;=Debts!$M$5,Debts!$X$5,Debts!$Y$5)*100000,0)*1000000+ROUND(Debts!$Y$5*100000,0)</f>
        <v/>
      </c>
      <c r="BS301">
        <f>ROUND(IF($A301&lt;=Debts!$M$6,Debts!$X$6,Debts!$Y$6)*100000,0)*1000000+ROUND(Debts!$Y$6*100000,0)</f>
        <v/>
      </c>
      <c r="BT301">
        <f>ROUND(IF($A301&lt;=Debts!$M$7,Debts!$X$7,Debts!$Y$7)*100000,0)*1000000+ROUND(Debts!$Y$7*100000,0)</f>
        <v/>
      </c>
      <c r="BU301">
        <f>ROUND(IF($A301&lt;=Debts!$M$8,Debts!$X$8,Debts!$Y$8)*100000,0)*1000000+ROUND(Debts!$Y$8*100000,0)</f>
        <v/>
      </c>
      <c r="BV301">
        <f>ROUND(IF($A301&lt;=Debts!$M$9,Debts!$X$9,Debts!$Y$9)*100000,0)*1000000+ROUND(Debts!$Y$9*100000,0)</f>
        <v/>
      </c>
      <c r="BW301">
        <f>ROUND(IF($A301&lt;=Debts!$M$10,Debts!$X$10,Debts!$Y$10)*100000,0)*1000000+ROUND(Debts!$Y$10*100000,0)</f>
        <v/>
      </c>
      <c r="BX301">
        <f>ROUND(IF($A301&lt;=Debts!$M$11,Debts!$X$11,Debts!$Y$11)*100000,0)*1000000+ROUND(Debts!$Y$11*100000,0)</f>
        <v/>
      </c>
      <c r="BY301">
        <f>ROUND(IF($A301&lt;=Debts!$M$12,Debts!$X$12,Debts!$Y$12)*100000,0)*1000000+ROUND(Debts!$Y$12*100000,0)</f>
        <v/>
      </c>
      <c r="BZ301">
        <f>ROUND(IF($A301&lt;=Debts!$M$13,Debts!$X$13,Debts!$Y$13)*100000,0)*1000000+ROUND(Debts!$Y$13*100000,0)</f>
        <v/>
      </c>
      <c r="CA301">
        <f>ROUND(IF($A301&lt;=Debts!$M$14,Debts!$X$14,Debts!$Y$14)*100000,0)*1000000+ROUND(Debts!$Y$14*100000,0)</f>
        <v/>
      </c>
      <c r="CB301">
        <f>ROUND(IF($A301&lt;=Debts!$M$15,Debts!$X$15,Debts!$Y$15)*100000,0)*1000000+ROUND(Debts!$Y$15*100000,0)</f>
        <v/>
      </c>
      <c r="CC301">
        <f>ROUND(IF($A301&lt;=Debts!$M$16,Debts!$X$16,Debts!$Y$16)*100000,0)*1000000+ROUND(Debts!$Y$16*100000,0)</f>
        <v/>
      </c>
      <c r="CD301">
        <f>IF(OR(AH301&lt;=0,Debts!$AC$5=0,$A301&gt;Debts!$M$5),0,MIN(AH301,MAX(0,ROUNDUP(IF(Debts!$X$5=0,(BF300+J301)/(Debts!$M$5-$A301+1),BF300*(Debts!$X$5/12)/(1-(1+Debts!$X$5/12)^(-(Debts!$M$5-$A301+1)))),2)-V301)))</f>
        <v/>
      </c>
      <c r="CE301">
        <f>IF(OR(AI301&lt;=0,Debts!$AC$6=0,$A301&gt;Debts!$M$6),0,MIN(AI301,MAX(0,ROUNDUP(IF(Debts!$X$6=0,(BG300+K301)/(Debts!$M$6-$A301+1),BG300*(Debts!$X$6/12)/(1-(1+Debts!$X$6/12)^(-(Debts!$M$6-$A301+1)))),2)-W301)))</f>
        <v/>
      </c>
      <c r="CF301">
        <f>IF(OR(AJ301&lt;=0,Debts!$AC$7=0,$A301&gt;Debts!$M$7),0,MIN(AJ301,MAX(0,ROUNDUP(IF(Debts!$X$7=0,(BH300+L301)/(Debts!$M$7-$A301+1),BH300*(Debts!$X$7/12)/(1-(1+Debts!$X$7/12)^(-(Debts!$M$7-$A301+1)))),2)-X301)))</f>
        <v/>
      </c>
      <c r="CG301">
        <f>IF(OR(AK301&lt;=0,Debts!$AC$8=0,$A301&gt;Debts!$M$8),0,MIN(AK301,MAX(0,ROUNDUP(IF(Debts!$X$8=0,(BI300+M301)/(Debts!$M$8-$A301+1),BI300*(Debts!$X$8/12)/(1-(1+Debts!$X$8/12)^(-(Debts!$M$8-$A301+1)))),2)-Y301)))</f>
        <v/>
      </c>
      <c r="CH301">
        <f>IF(OR(AL301&lt;=0,Debts!$AC$9=0,$A301&gt;Debts!$M$9),0,MIN(AL301,MAX(0,ROUNDUP(IF(Debts!$X$9=0,(BJ300+N301)/(Debts!$M$9-$A301+1),BJ300*(Debts!$X$9/12)/(1-(1+Debts!$X$9/12)^(-(Debts!$M$9-$A301+1)))),2)-Z301)))</f>
        <v/>
      </c>
      <c r="CI301">
        <f>IF(OR(AM301&lt;=0,Debts!$AC$10=0,$A301&gt;Debts!$M$10),0,MIN(AM301,MAX(0,ROUNDUP(IF(Debts!$X$10=0,(BK300+O301)/(Debts!$M$10-$A301+1),BK300*(Debts!$X$10/12)/(1-(1+Debts!$X$10/12)^(-(Debts!$M$10-$A301+1)))),2)-AA301)))</f>
        <v/>
      </c>
      <c r="CJ301">
        <f>IF(OR(AN301&lt;=0,Debts!$AC$11=0,$A301&gt;Debts!$M$11),0,MIN(AN301,MAX(0,ROUNDUP(IF(Debts!$X$11=0,(BL300+P301)/(Debts!$M$11-$A301+1),BL300*(Debts!$X$11/12)/(1-(1+Debts!$X$11/12)^(-(Debts!$M$11-$A301+1)))),2)-AB301)))</f>
        <v/>
      </c>
      <c r="CK301">
        <f>IF(OR(AO301&lt;=0,Debts!$AC$12=0,$A301&gt;Debts!$M$12),0,MIN(AO301,MAX(0,ROUNDUP(IF(Debts!$X$12=0,(BM300+Q301)/(Debts!$M$12-$A301+1),BM300*(Debts!$X$12/12)/(1-(1+Debts!$X$12/12)^(-(Debts!$M$12-$A301+1)))),2)-AC301)))</f>
        <v/>
      </c>
      <c r="CL301">
        <f>IF(OR(AP301&lt;=0,Debts!$AC$13=0,$A301&gt;Debts!$M$13),0,MIN(AP301,MAX(0,ROUNDUP(IF(Debts!$X$13=0,(BN300+R301)/(Debts!$M$13-$A301+1),BN300*(Debts!$X$13/12)/(1-(1+Debts!$X$13/12)^(-(Debts!$M$13-$A301+1)))),2)-AD301)))</f>
        <v/>
      </c>
      <c r="CM301">
        <f>IF(OR(AQ301&lt;=0,Debts!$AC$14=0,$A301&gt;Debts!$M$14),0,MIN(AQ301,MAX(0,ROUNDUP(IF(Debts!$X$14=0,(BO300+S301)/(Debts!$M$14-$A301+1),BO300*(Debts!$X$14/12)/(1-(1+Debts!$X$14/12)^(-(Debts!$M$14-$A301+1)))),2)-AE301)))</f>
        <v/>
      </c>
      <c r="CN301">
        <f>IF(OR(AR301&lt;=0,Debts!$AC$15=0,$A301&gt;Debts!$M$15),0,MIN(AR301,MAX(0,ROUNDUP(IF(Debts!$X$15=0,(BP300+T301)/(Debts!$M$15-$A301+1),BP300*(Debts!$X$15/12)/(1-(1+Debts!$X$15/12)^(-(Debts!$M$15-$A301+1)))),2)-AF301)))</f>
        <v/>
      </c>
      <c r="CO301">
        <f>IF(OR(AS301&lt;=0,Debts!$AC$16=0,$A301&gt;Debts!$M$16),0,MIN(AS301,MAX(0,ROUNDUP(IF(Debts!$X$16=0,(BQ300+U301)/(Debts!$M$16-$A301+1),BQ300*(Debts!$X$16/12)/(1-(1+Debts!$X$16/12)^(-(Debts!$M$16-$A301+1)))),2)-AG301)))</f>
        <v/>
      </c>
      <c r="CP301">
        <f>IF(CD301&lt;=0,0,ROUND(MIN(CD301,MAX(0,$F301-SUMPRODUCT(($AT$3:$BE$3&lt;AT$3)*$CD301:$CO301))),2))</f>
        <v/>
      </c>
      <c r="CQ301">
        <f>IF(CE301&lt;=0,0,ROUND(MIN(CE301,MAX(0,$F301-SUMPRODUCT(($AT$3:$BE$3&lt;AU$3)*$CD301:$CO301))),2))</f>
        <v/>
      </c>
      <c r="CR301">
        <f>IF(CF301&lt;=0,0,ROUND(MIN(CF301,MAX(0,$F301-SUMPRODUCT(($AT$3:$BE$3&lt;AV$3)*$CD301:$CO301))),2))</f>
        <v/>
      </c>
      <c r="CS301">
        <f>IF(CG301&lt;=0,0,ROUND(MIN(CG301,MAX(0,$F301-SUMPRODUCT(($AT$3:$BE$3&lt;AW$3)*$CD301:$CO301))),2))</f>
        <v/>
      </c>
      <c r="CT301">
        <f>IF(CH301&lt;=0,0,ROUND(MIN(CH301,MAX(0,$F301-SUMPRODUCT(($AT$3:$BE$3&lt;AX$3)*$CD301:$CO301))),2))</f>
        <v/>
      </c>
      <c r="CU301">
        <f>IF(CI301&lt;=0,0,ROUND(MIN(CI301,MAX(0,$F301-SUMPRODUCT(($AT$3:$BE$3&lt;AY$3)*$CD301:$CO301))),2))</f>
        <v/>
      </c>
      <c r="CV301">
        <f>IF(CJ301&lt;=0,0,ROUND(MIN(CJ301,MAX(0,$F301-SUMPRODUCT(($AT$3:$BE$3&lt;AZ$3)*$CD301:$CO301))),2))</f>
        <v/>
      </c>
      <c r="CW301">
        <f>IF(CK301&lt;=0,0,ROUND(MIN(CK301,MAX(0,$F301-SUMPRODUCT(($AT$3:$BE$3&lt;BA$3)*$CD301:$CO301))),2))</f>
        <v/>
      </c>
      <c r="CX301">
        <f>IF(CL301&lt;=0,0,ROUND(MIN(CL301,MAX(0,$F301-SUMPRODUCT(($AT$3:$BE$3&lt;BB$3)*$CD301:$CO301))),2))</f>
        <v/>
      </c>
      <c r="CY301">
        <f>IF(CM301&lt;=0,0,ROUND(MIN(CM301,MAX(0,$F301-SUMPRODUCT(($AT$3:$BE$3&lt;BC$3)*$CD301:$CO301))),2))</f>
        <v/>
      </c>
      <c r="CZ301">
        <f>IF(CN301&lt;=0,0,ROUND(MIN(CN301,MAX(0,$F301-SUMPRODUCT(($AT$3:$BE$3&lt;BD$3)*$CD301:$CO301))),2))</f>
        <v/>
      </c>
      <c r="DA301">
        <f>IF(CO301&lt;=0,0,ROUND(MIN(CO301,MAX(0,$F301-SUMPRODUCT(($AT$3:$BE$3&lt;BE$3)*$CD301:$CO301))),2))</f>
        <v/>
      </c>
      <c r="DB301">
        <f>ROUND(AH301-CP301,2)</f>
        <v/>
      </c>
      <c r="DC301">
        <f>ROUND(AI301-CQ301,2)</f>
        <v/>
      </c>
      <c r="DD301">
        <f>ROUND(AJ301-CR301,2)</f>
        <v/>
      </c>
      <c r="DE301">
        <f>ROUND(AK301-CS301,2)</f>
        <v/>
      </c>
      <c r="DF301">
        <f>ROUND(AL301-CT301,2)</f>
        <v/>
      </c>
      <c r="DG301">
        <f>ROUND(AM301-CU301,2)</f>
        <v/>
      </c>
      <c r="DH301">
        <f>ROUND(AN301-CV301,2)</f>
        <v/>
      </c>
      <c r="DI301">
        <f>ROUND(AO301-CW301,2)</f>
        <v/>
      </c>
      <c r="DJ301">
        <f>ROUND(AP301-CX301,2)</f>
        <v/>
      </c>
      <c r="DK301">
        <f>ROUND(AQ301-CY301,2)</f>
        <v/>
      </c>
      <c r="DL301">
        <f>ROUND(AR301-CZ301,2)</f>
        <v/>
      </c>
      <c r="DM301">
        <f>ROUND(AS301-DA301,2)</f>
        <v/>
      </c>
      <c r="DN301">
        <f>MAX(0,ROUND($F301-SUM(CP301:DA301),2))</f>
        <v/>
      </c>
    </row>
    <row r="302">
      <c r="A302" t="n">
        <v>297</v>
      </c>
      <c r="B302" s="29">
        <f>Months!B302</f>
        <v/>
      </c>
      <c r="C302">
        <f>Months!C302</f>
        <v/>
      </c>
      <c r="D302">
        <f>Months!D302</f>
        <v/>
      </c>
      <c r="E302">
        <f>SUM(V302:AG302)</f>
        <v/>
      </c>
      <c r="F302">
        <f>MAX(0,ROUND(C302+D302-E302,2))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f>IF(AH302&lt;=0,0,ROUND(CP302+MIN(DB302,MAX(0,$DN302-SUMPRODUCT((($BR302:$CC302&gt;BR302)+($BR302:$CC302=BR302)*($AT$2:$BE$2&lt;AT$2))*$DB302:$DM302))),2))</f>
        <v/>
      </c>
      <c r="AU302">
        <f>IF(AI302&lt;=0,0,ROUND(CQ302+MIN(DC302,MAX(0,$DN302-SUMPRODUCT((($BR302:$CC302&gt;BS302)+($BR302:$CC302=BS302)*($AT$2:$BE$2&lt;AU$2))*$DB302:$DM302))),2))</f>
        <v/>
      </c>
      <c r="AV302">
        <f>IF(AJ302&lt;=0,0,ROUND(CR302+MIN(DD302,MAX(0,$DN302-SUMPRODUCT((($BR302:$CC302&gt;BT302)+($BR302:$CC302=BT302)*($AT$2:$BE$2&lt;AV$2))*$DB302:$DM302))),2))</f>
        <v/>
      </c>
      <c r="AW302">
        <f>IF(AK302&lt;=0,0,ROUND(CS302+MIN(DE302,MAX(0,$DN302-SUMPRODUCT((($BR302:$CC302&gt;BU302)+($BR302:$CC302=BU302)*($AT$2:$BE$2&lt;AW$2))*$DB302:$DM302))),2))</f>
        <v/>
      </c>
      <c r="AX302">
        <f>IF(AL302&lt;=0,0,ROUND(CT302+MIN(DF302,MAX(0,$DN302-SUMPRODUCT((($BR302:$CC302&gt;BV302)+($BR302:$CC302=BV302)*($AT$2:$BE$2&lt;AX$2))*$DB302:$DM302))),2))</f>
        <v/>
      </c>
      <c r="AY302">
        <f>IF(AM302&lt;=0,0,ROUND(CU302+MIN(DG302,MAX(0,$DN302-SUMPRODUCT((($BR302:$CC302&gt;BW302)+($BR302:$CC302=BW302)*($AT$2:$BE$2&lt;AY$2))*$DB302:$DM302))),2))</f>
        <v/>
      </c>
      <c r="AZ302">
        <f>IF(AN302&lt;=0,0,ROUND(CV302+MIN(DH302,MAX(0,$DN302-SUMPRODUCT((($BR302:$CC302&gt;BX302)+($BR302:$CC302=BX302)*($AT$2:$BE$2&lt;AZ$2))*$DB302:$DM302))),2))</f>
        <v/>
      </c>
      <c r="BA302">
        <f>IF(AO302&lt;=0,0,ROUND(CW302+MIN(DI302,MAX(0,$DN302-SUMPRODUCT((($BR302:$CC302&gt;BY302)+($BR302:$CC302=BY302)*($AT$2:$BE$2&lt;BA$2))*$DB302:$DM302))),2))</f>
        <v/>
      </c>
      <c r="BB302">
        <f>IF(AP302&lt;=0,0,ROUND(CX302+MIN(DJ302,MAX(0,$DN302-SUMPRODUCT((($BR302:$CC302&gt;BZ302)+($BR302:$CC302=BZ302)*($AT$2:$BE$2&lt;BB$2))*$DB302:$DM302))),2))</f>
        <v/>
      </c>
      <c r="BC302">
        <f>IF(AQ302&lt;=0,0,ROUND(CY302+MIN(DK302,MAX(0,$DN302-SUMPRODUCT((($BR302:$CC302&gt;CA302)+($BR302:$CC302=CA302)*($AT$2:$BE$2&lt;BC$2))*$DB302:$DM302))),2))</f>
        <v/>
      </c>
      <c r="BD302">
        <f>IF(AR302&lt;=0,0,ROUND(CZ302+MIN(DL302,MAX(0,$DN302-SUMPRODUCT((($BR302:$CC302&gt;CB302)+($BR302:$CC302=CB302)*($AT$2:$BE$2&lt;BD$2))*$DB302:$DM302))),2))</f>
        <v/>
      </c>
      <c r="BE302">
        <f>IF(AS302&lt;=0,0,ROUND(DA302+MIN(DM302,MAX(0,$DN302-SUMPRODUCT((($BR302:$CC302&gt;CC302)+($BR302:$CC302=CC302)*($AT$2:$BE$2&lt;BE$2))*$DB302:$DM302))),2))</f>
        <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c r="BR302">
        <f>ROUND(IF($A302&lt;=Debts!$M$5,Debts!$X$5,Debts!$Y$5)*100000,0)*1000000+ROUND(Debts!$Y$5*100000,0)</f>
        <v/>
      </c>
      <c r="BS302">
        <f>ROUND(IF($A302&lt;=Debts!$M$6,Debts!$X$6,Debts!$Y$6)*100000,0)*1000000+ROUND(Debts!$Y$6*100000,0)</f>
        <v/>
      </c>
      <c r="BT302">
        <f>ROUND(IF($A302&lt;=Debts!$M$7,Debts!$X$7,Debts!$Y$7)*100000,0)*1000000+ROUND(Debts!$Y$7*100000,0)</f>
        <v/>
      </c>
      <c r="BU302">
        <f>ROUND(IF($A302&lt;=Debts!$M$8,Debts!$X$8,Debts!$Y$8)*100000,0)*1000000+ROUND(Debts!$Y$8*100000,0)</f>
        <v/>
      </c>
      <c r="BV302">
        <f>ROUND(IF($A302&lt;=Debts!$M$9,Debts!$X$9,Debts!$Y$9)*100000,0)*1000000+ROUND(Debts!$Y$9*100000,0)</f>
        <v/>
      </c>
      <c r="BW302">
        <f>ROUND(IF($A302&lt;=Debts!$M$10,Debts!$X$10,Debts!$Y$10)*100000,0)*1000000+ROUND(Debts!$Y$10*100000,0)</f>
        <v/>
      </c>
      <c r="BX302">
        <f>ROUND(IF($A302&lt;=Debts!$M$11,Debts!$X$11,Debts!$Y$11)*100000,0)*1000000+ROUND(Debts!$Y$11*100000,0)</f>
        <v/>
      </c>
      <c r="BY302">
        <f>ROUND(IF($A302&lt;=Debts!$M$12,Debts!$X$12,Debts!$Y$12)*100000,0)*1000000+ROUND(Debts!$Y$12*100000,0)</f>
        <v/>
      </c>
      <c r="BZ302">
        <f>ROUND(IF($A302&lt;=Debts!$M$13,Debts!$X$13,Debts!$Y$13)*100000,0)*1000000+ROUND(Debts!$Y$13*100000,0)</f>
        <v/>
      </c>
      <c r="CA302">
        <f>ROUND(IF($A302&lt;=Debts!$M$14,Debts!$X$14,Debts!$Y$14)*100000,0)*1000000+ROUND(Debts!$Y$14*100000,0)</f>
        <v/>
      </c>
      <c r="CB302">
        <f>ROUND(IF($A302&lt;=Debts!$M$15,Debts!$X$15,Debts!$Y$15)*100000,0)*1000000+ROUND(Debts!$Y$15*100000,0)</f>
        <v/>
      </c>
      <c r="CC302">
        <f>ROUND(IF($A302&lt;=Debts!$M$16,Debts!$X$16,Debts!$Y$16)*100000,0)*1000000+ROUND(Debts!$Y$16*100000,0)</f>
        <v/>
      </c>
      <c r="CD302">
        <f>IF(OR(AH302&lt;=0,Debts!$AC$5=0,$A302&gt;Debts!$M$5),0,MIN(AH302,MAX(0,ROUNDUP(IF(Debts!$X$5=0,(BF301+J302)/(Debts!$M$5-$A302+1),BF301*(Debts!$X$5/12)/(1-(1+Debts!$X$5/12)^(-(Debts!$M$5-$A302+1)))),2)-V302)))</f>
        <v/>
      </c>
      <c r="CE302">
        <f>IF(OR(AI302&lt;=0,Debts!$AC$6=0,$A302&gt;Debts!$M$6),0,MIN(AI302,MAX(0,ROUNDUP(IF(Debts!$X$6=0,(BG301+K302)/(Debts!$M$6-$A302+1),BG301*(Debts!$X$6/12)/(1-(1+Debts!$X$6/12)^(-(Debts!$M$6-$A302+1)))),2)-W302)))</f>
        <v/>
      </c>
      <c r="CF302">
        <f>IF(OR(AJ302&lt;=0,Debts!$AC$7=0,$A302&gt;Debts!$M$7),0,MIN(AJ302,MAX(0,ROUNDUP(IF(Debts!$X$7=0,(BH301+L302)/(Debts!$M$7-$A302+1),BH301*(Debts!$X$7/12)/(1-(1+Debts!$X$7/12)^(-(Debts!$M$7-$A302+1)))),2)-X302)))</f>
        <v/>
      </c>
      <c r="CG302">
        <f>IF(OR(AK302&lt;=0,Debts!$AC$8=0,$A302&gt;Debts!$M$8),0,MIN(AK302,MAX(0,ROUNDUP(IF(Debts!$X$8=0,(BI301+M302)/(Debts!$M$8-$A302+1),BI301*(Debts!$X$8/12)/(1-(1+Debts!$X$8/12)^(-(Debts!$M$8-$A302+1)))),2)-Y302)))</f>
        <v/>
      </c>
      <c r="CH302">
        <f>IF(OR(AL302&lt;=0,Debts!$AC$9=0,$A302&gt;Debts!$M$9),0,MIN(AL302,MAX(0,ROUNDUP(IF(Debts!$X$9=0,(BJ301+N302)/(Debts!$M$9-$A302+1),BJ301*(Debts!$X$9/12)/(1-(1+Debts!$X$9/12)^(-(Debts!$M$9-$A302+1)))),2)-Z302)))</f>
        <v/>
      </c>
      <c r="CI302">
        <f>IF(OR(AM302&lt;=0,Debts!$AC$10=0,$A302&gt;Debts!$M$10),0,MIN(AM302,MAX(0,ROUNDUP(IF(Debts!$X$10=0,(BK301+O302)/(Debts!$M$10-$A302+1),BK301*(Debts!$X$10/12)/(1-(1+Debts!$X$10/12)^(-(Debts!$M$10-$A302+1)))),2)-AA302)))</f>
        <v/>
      </c>
      <c r="CJ302">
        <f>IF(OR(AN302&lt;=0,Debts!$AC$11=0,$A302&gt;Debts!$M$11),0,MIN(AN302,MAX(0,ROUNDUP(IF(Debts!$X$11=0,(BL301+P302)/(Debts!$M$11-$A302+1),BL301*(Debts!$X$11/12)/(1-(1+Debts!$X$11/12)^(-(Debts!$M$11-$A302+1)))),2)-AB302)))</f>
        <v/>
      </c>
      <c r="CK302">
        <f>IF(OR(AO302&lt;=0,Debts!$AC$12=0,$A302&gt;Debts!$M$12),0,MIN(AO302,MAX(0,ROUNDUP(IF(Debts!$X$12=0,(BM301+Q302)/(Debts!$M$12-$A302+1),BM301*(Debts!$X$12/12)/(1-(1+Debts!$X$12/12)^(-(Debts!$M$12-$A302+1)))),2)-AC302)))</f>
        <v/>
      </c>
      <c r="CL302">
        <f>IF(OR(AP302&lt;=0,Debts!$AC$13=0,$A302&gt;Debts!$M$13),0,MIN(AP302,MAX(0,ROUNDUP(IF(Debts!$X$13=0,(BN301+R302)/(Debts!$M$13-$A302+1),BN301*(Debts!$X$13/12)/(1-(1+Debts!$X$13/12)^(-(Debts!$M$13-$A302+1)))),2)-AD302)))</f>
        <v/>
      </c>
      <c r="CM302">
        <f>IF(OR(AQ302&lt;=0,Debts!$AC$14=0,$A302&gt;Debts!$M$14),0,MIN(AQ302,MAX(0,ROUNDUP(IF(Debts!$X$14=0,(BO301+S302)/(Debts!$M$14-$A302+1),BO301*(Debts!$X$14/12)/(1-(1+Debts!$X$14/12)^(-(Debts!$M$14-$A302+1)))),2)-AE302)))</f>
        <v/>
      </c>
      <c r="CN302">
        <f>IF(OR(AR302&lt;=0,Debts!$AC$15=0,$A302&gt;Debts!$M$15),0,MIN(AR302,MAX(0,ROUNDUP(IF(Debts!$X$15=0,(BP301+T302)/(Debts!$M$15-$A302+1),BP301*(Debts!$X$15/12)/(1-(1+Debts!$X$15/12)^(-(Debts!$M$15-$A302+1)))),2)-AF302)))</f>
        <v/>
      </c>
      <c r="CO302">
        <f>IF(OR(AS302&lt;=0,Debts!$AC$16=0,$A302&gt;Debts!$M$16),0,MIN(AS302,MAX(0,ROUNDUP(IF(Debts!$X$16=0,(BQ301+U302)/(Debts!$M$16-$A302+1),BQ301*(Debts!$X$16/12)/(1-(1+Debts!$X$16/12)^(-(Debts!$M$16-$A302+1)))),2)-AG302)))</f>
        <v/>
      </c>
      <c r="CP302">
        <f>IF(CD302&lt;=0,0,ROUND(MIN(CD302,MAX(0,$F302-SUMPRODUCT(($AT$3:$BE$3&lt;AT$3)*$CD302:$CO302))),2))</f>
        <v/>
      </c>
      <c r="CQ302">
        <f>IF(CE302&lt;=0,0,ROUND(MIN(CE302,MAX(0,$F302-SUMPRODUCT(($AT$3:$BE$3&lt;AU$3)*$CD302:$CO302))),2))</f>
        <v/>
      </c>
      <c r="CR302">
        <f>IF(CF302&lt;=0,0,ROUND(MIN(CF302,MAX(0,$F302-SUMPRODUCT(($AT$3:$BE$3&lt;AV$3)*$CD302:$CO302))),2))</f>
        <v/>
      </c>
      <c r="CS302">
        <f>IF(CG302&lt;=0,0,ROUND(MIN(CG302,MAX(0,$F302-SUMPRODUCT(($AT$3:$BE$3&lt;AW$3)*$CD302:$CO302))),2))</f>
        <v/>
      </c>
      <c r="CT302">
        <f>IF(CH302&lt;=0,0,ROUND(MIN(CH302,MAX(0,$F302-SUMPRODUCT(($AT$3:$BE$3&lt;AX$3)*$CD302:$CO302))),2))</f>
        <v/>
      </c>
      <c r="CU302">
        <f>IF(CI302&lt;=0,0,ROUND(MIN(CI302,MAX(0,$F302-SUMPRODUCT(($AT$3:$BE$3&lt;AY$3)*$CD302:$CO302))),2))</f>
        <v/>
      </c>
      <c r="CV302">
        <f>IF(CJ302&lt;=0,0,ROUND(MIN(CJ302,MAX(0,$F302-SUMPRODUCT(($AT$3:$BE$3&lt;AZ$3)*$CD302:$CO302))),2))</f>
        <v/>
      </c>
      <c r="CW302">
        <f>IF(CK302&lt;=0,0,ROUND(MIN(CK302,MAX(0,$F302-SUMPRODUCT(($AT$3:$BE$3&lt;BA$3)*$CD302:$CO302))),2))</f>
        <v/>
      </c>
      <c r="CX302">
        <f>IF(CL302&lt;=0,0,ROUND(MIN(CL302,MAX(0,$F302-SUMPRODUCT(($AT$3:$BE$3&lt;BB$3)*$CD302:$CO302))),2))</f>
        <v/>
      </c>
      <c r="CY302">
        <f>IF(CM302&lt;=0,0,ROUND(MIN(CM302,MAX(0,$F302-SUMPRODUCT(($AT$3:$BE$3&lt;BC$3)*$CD302:$CO302))),2))</f>
        <v/>
      </c>
      <c r="CZ302">
        <f>IF(CN302&lt;=0,0,ROUND(MIN(CN302,MAX(0,$F302-SUMPRODUCT(($AT$3:$BE$3&lt;BD$3)*$CD302:$CO302))),2))</f>
        <v/>
      </c>
      <c r="DA302">
        <f>IF(CO302&lt;=0,0,ROUND(MIN(CO302,MAX(0,$F302-SUMPRODUCT(($AT$3:$BE$3&lt;BE$3)*$CD302:$CO302))),2))</f>
        <v/>
      </c>
      <c r="DB302">
        <f>ROUND(AH302-CP302,2)</f>
        <v/>
      </c>
      <c r="DC302">
        <f>ROUND(AI302-CQ302,2)</f>
        <v/>
      </c>
      <c r="DD302">
        <f>ROUND(AJ302-CR302,2)</f>
        <v/>
      </c>
      <c r="DE302">
        <f>ROUND(AK302-CS302,2)</f>
        <v/>
      </c>
      <c r="DF302">
        <f>ROUND(AL302-CT302,2)</f>
        <v/>
      </c>
      <c r="DG302">
        <f>ROUND(AM302-CU302,2)</f>
        <v/>
      </c>
      <c r="DH302">
        <f>ROUND(AN302-CV302,2)</f>
        <v/>
      </c>
      <c r="DI302">
        <f>ROUND(AO302-CW302,2)</f>
        <v/>
      </c>
      <c r="DJ302">
        <f>ROUND(AP302-CX302,2)</f>
        <v/>
      </c>
      <c r="DK302">
        <f>ROUND(AQ302-CY302,2)</f>
        <v/>
      </c>
      <c r="DL302">
        <f>ROUND(AR302-CZ302,2)</f>
        <v/>
      </c>
      <c r="DM302">
        <f>ROUND(AS302-DA302,2)</f>
        <v/>
      </c>
      <c r="DN302">
        <f>MAX(0,ROUND($F302-SUM(CP302:DA302),2))</f>
        <v/>
      </c>
    </row>
    <row r="303">
      <c r="A303" t="n">
        <v>298</v>
      </c>
      <c r="B303" s="29">
        <f>Months!B303</f>
        <v/>
      </c>
      <c r="C303">
        <f>Months!C303</f>
        <v/>
      </c>
      <c r="D303">
        <f>Months!D303</f>
        <v/>
      </c>
      <c r="E303">
        <f>SUM(V303:AG303)</f>
        <v/>
      </c>
      <c r="F303">
        <f>MAX(0,ROUND(C303+D303-E303,2))</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f>IF(AH303&lt;=0,0,ROUND(CP303+MIN(DB303,MAX(0,$DN303-SUMPRODUCT((($BR303:$CC303&gt;BR303)+($BR303:$CC303=BR303)*($AT$2:$BE$2&lt;AT$2))*$DB303:$DM303))),2))</f>
        <v/>
      </c>
      <c r="AU303">
        <f>IF(AI303&lt;=0,0,ROUND(CQ303+MIN(DC303,MAX(0,$DN303-SUMPRODUCT((($BR303:$CC303&gt;BS303)+($BR303:$CC303=BS303)*($AT$2:$BE$2&lt;AU$2))*$DB303:$DM303))),2))</f>
        <v/>
      </c>
      <c r="AV303">
        <f>IF(AJ303&lt;=0,0,ROUND(CR303+MIN(DD303,MAX(0,$DN303-SUMPRODUCT((($BR303:$CC303&gt;BT303)+($BR303:$CC303=BT303)*($AT$2:$BE$2&lt;AV$2))*$DB303:$DM303))),2))</f>
        <v/>
      </c>
      <c r="AW303">
        <f>IF(AK303&lt;=0,0,ROUND(CS303+MIN(DE303,MAX(0,$DN303-SUMPRODUCT((($BR303:$CC303&gt;BU303)+($BR303:$CC303=BU303)*($AT$2:$BE$2&lt;AW$2))*$DB303:$DM303))),2))</f>
        <v/>
      </c>
      <c r="AX303">
        <f>IF(AL303&lt;=0,0,ROUND(CT303+MIN(DF303,MAX(0,$DN303-SUMPRODUCT((($BR303:$CC303&gt;BV303)+($BR303:$CC303=BV303)*($AT$2:$BE$2&lt;AX$2))*$DB303:$DM303))),2))</f>
        <v/>
      </c>
      <c r="AY303">
        <f>IF(AM303&lt;=0,0,ROUND(CU303+MIN(DG303,MAX(0,$DN303-SUMPRODUCT((($BR303:$CC303&gt;BW303)+($BR303:$CC303=BW303)*($AT$2:$BE$2&lt;AY$2))*$DB303:$DM303))),2))</f>
        <v/>
      </c>
      <c r="AZ303">
        <f>IF(AN303&lt;=0,0,ROUND(CV303+MIN(DH303,MAX(0,$DN303-SUMPRODUCT((($BR303:$CC303&gt;BX303)+($BR303:$CC303=BX303)*($AT$2:$BE$2&lt;AZ$2))*$DB303:$DM303))),2))</f>
        <v/>
      </c>
      <c r="BA303">
        <f>IF(AO303&lt;=0,0,ROUND(CW303+MIN(DI303,MAX(0,$DN303-SUMPRODUCT((($BR303:$CC303&gt;BY303)+($BR303:$CC303=BY303)*($AT$2:$BE$2&lt;BA$2))*$DB303:$DM303))),2))</f>
        <v/>
      </c>
      <c r="BB303">
        <f>IF(AP303&lt;=0,0,ROUND(CX303+MIN(DJ303,MAX(0,$DN303-SUMPRODUCT((($BR303:$CC303&gt;BZ303)+($BR303:$CC303=BZ303)*($AT$2:$BE$2&lt;BB$2))*$DB303:$DM303))),2))</f>
        <v/>
      </c>
      <c r="BC303">
        <f>IF(AQ303&lt;=0,0,ROUND(CY303+MIN(DK303,MAX(0,$DN303-SUMPRODUCT((($BR303:$CC303&gt;CA303)+($BR303:$CC303=CA303)*($AT$2:$BE$2&lt;BC$2))*$DB303:$DM303))),2))</f>
        <v/>
      </c>
      <c r="BD303">
        <f>IF(AR303&lt;=0,0,ROUND(CZ303+MIN(DL303,MAX(0,$DN303-SUMPRODUCT((($BR303:$CC303&gt;CB303)+($BR303:$CC303=CB303)*($AT$2:$BE$2&lt;BD$2))*$DB303:$DM303))),2))</f>
        <v/>
      </c>
      <c r="BE303">
        <f>IF(AS303&lt;=0,0,ROUND(DA303+MIN(DM303,MAX(0,$DN303-SUMPRODUCT((($BR303:$CC303&gt;CC303)+($BR303:$CC303=CC303)*($AT$2:$BE$2&lt;BE$2))*$DB303:$DM303))),2))</f>
        <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c r="BR303">
        <f>ROUND(IF($A303&lt;=Debts!$M$5,Debts!$X$5,Debts!$Y$5)*100000,0)*1000000+ROUND(Debts!$Y$5*100000,0)</f>
        <v/>
      </c>
      <c r="BS303">
        <f>ROUND(IF($A303&lt;=Debts!$M$6,Debts!$X$6,Debts!$Y$6)*100000,0)*1000000+ROUND(Debts!$Y$6*100000,0)</f>
        <v/>
      </c>
      <c r="BT303">
        <f>ROUND(IF($A303&lt;=Debts!$M$7,Debts!$X$7,Debts!$Y$7)*100000,0)*1000000+ROUND(Debts!$Y$7*100000,0)</f>
        <v/>
      </c>
      <c r="BU303">
        <f>ROUND(IF($A303&lt;=Debts!$M$8,Debts!$X$8,Debts!$Y$8)*100000,0)*1000000+ROUND(Debts!$Y$8*100000,0)</f>
        <v/>
      </c>
      <c r="BV303">
        <f>ROUND(IF($A303&lt;=Debts!$M$9,Debts!$X$9,Debts!$Y$9)*100000,0)*1000000+ROUND(Debts!$Y$9*100000,0)</f>
        <v/>
      </c>
      <c r="BW303">
        <f>ROUND(IF($A303&lt;=Debts!$M$10,Debts!$X$10,Debts!$Y$10)*100000,0)*1000000+ROUND(Debts!$Y$10*100000,0)</f>
        <v/>
      </c>
      <c r="BX303">
        <f>ROUND(IF($A303&lt;=Debts!$M$11,Debts!$X$11,Debts!$Y$11)*100000,0)*1000000+ROUND(Debts!$Y$11*100000,0)</f>
        <v/>
      </c>
      <c r="BY303">
        <f>ROUND(IF($A303&lt;=Debts!$M$12,Debts!$X$12,Debts!$Y$12)*100000,0)*1000000+ROUND(Debts!$Y$12*100000,0)</f>
        <v/>
      </c>
      <c r="BZ303">
        <f>ROUND(IF($A303&lt;=Debts!$M$13,Debts!$X$13,Debts!$Y$13)*100000,0)*1000000+ROUND(Debts!$Y$13*100000,0)</f>
        <v/>
      </c>
      <c r="CA303">
        <f>ROUND(IF($A303&lt;=Debts!$M$14,Debts!$X$14,Debts!$Y$14)*100000,0)*1000000+ROUND(Debts!$Y$14*100000,0)</f>
        <v/>
      </c>
      <c r="CB303">
        <f>ROUND(IF($A303&lt;=Debts!$M$15,Debts!$X$15,Debts!$Y$15)*100000,0)*1000000+ROUND(Debts!$Y$15*100000,0)</f>
        <v/>
      </c>
      <c r="CC303">
        <f>ROUND(IF($A303&lt;=Debts!$M$16,Debts!$X$16,Debts!$Y$16)*100000,0)*1000000+ROUND(Debts!$Y$16*100000,0)</f>
        <v/>
      </c>
      <c r="CD303">
        <f>IF(OR(AH303&lt;=0,Debts!$AC$5=0,$A303&gt;Debts!$M$5),0,MIN(AH303,MAX(0,ROUNDUP(IF(Debts!$X$5=0,(BF302+J303)/(Debts!$M$5-$A303+1),BF302*(Debts!$X$5/12)/(1-(1+Debts!$X$5/12)^(-(Debts!$M$5-$A303+1)))),2)-V303)))</f>
        <v/>
      </c>
      <c r="CE303">
        <f>IF(OR(AI303&lt;=0,Debts!$AC$6=0,$A303&gt;Debts!$M$6),0,MIN(AI303,MAX(0,ROUNDUP(IF(Debts!$X$6=0,(BG302+K303)/(Debts!$M$6-$A303+1),BG302*(Debts!$X$6/12)/(1-(1+Debts!$X$6/12)^(-(Debts!$M$6-$A303+1)))),2)-W303)))</f>
        <v/>
      </c>
      <c r="CF303">
        <f>IF(OR(AJ303&lt;=0,Debts!$AC$7=0,$A303&gt;Debts!$M$7),0,MIN(AJ303,MAX(0,ROUNDUP(IF(Debts!$X$7=0,(BH302+L303)/(Debts!$M$7-$A303+1),BH302*(Debts!$X$7/12)/(1-(1+Debts!$X$7/12)^(-(Debts!$M$7-$A303+1)))),2)-X303)))</f>
        <v/>
      </c>
      <c r="CG303">
        <f>IF(OR(AK303&lt;=0,Debts!$AC$8=0,$A303&gt;Debts!$M$8),0,MIN(AK303,MAX(0,ROUNDUP(IF(Debts!$X$8=0,(BI302+M303)/(Debts!$M$8-$A303+1),BI302*(Debts!$X$8/12)/(1-(1+Debts!$X$8/12)^(-(Debts!$M$8-$A303+1)))),2)-Y303)))</f>
        <v/>
      </c>
      <c r="CH303">
        <f>IF(OR(AL303&lt;=0,Debts!$AC$9=0,$A303&gt;Debts!$M$9),0,MIN(AL303,MAX(0,ROUNDUP(IF(Debts!$X$9=0,(BJ302+N303)/(Debts!$M$9-$A303+1),BJ302*(Debts!$X$9/12)/(1-(1+Debts!$X$9/12)^(-(Debts!$M$9-$A303+1)))),2)-Z303)))</f>
        <v/>
      </c>
      <c r="CI303">
        <f>IF(OR(AM303&lt;=0,Debts!$AC$10=0,$A303&gt;Debts!$M$10),0,MIN(AM303,MAX(0,ROUNDUP(IF(Debts!$X$10=0,(BK302+O303)/(Debts!$M$10-$A303+1),BK302*(Debts!$X$10/12)/(1-(1+Debts!$X$10/12)^(-(Debts!$M$10-$A303+1)))),2)-AA303)))</f>
        <v/>
      </c>
      <c r="CJ303">
        <f>IF(OR(AN303&lt;=0,Debts!$AC$11=0,$A303&gt;Debts!$M$11),0,MIN(AN303,MAX(0,ROUNDUP(IF(Debts!$X$11=0,(BL302+P303)/(Debts!$M$11-$A303+1),BL302*(Debts!$X$11/12)/(1-(1+Debts!$X$11/12)^(-(Debts!$M$11-$A303+1)))),2)-AB303)))</f>
        <v/>
      </c>
      <c r="CK303">
        <f>IF(OR(AO303&lt;=0,Debts!$AC$12=0,$A303&gt;Debts!$M$12),0,MIN(AO303,MAX(0,ROUNDUP(IF(Debts!$X$12=0,(BM302+Q303)/(Debts!$M$12-$A303+1),BM302*(Debts!$X$12/12)/(1-(1+Debts!$X$12/12)^(-(Debts!$M$12-$A303+1)))),2)-AC303)))</f>
        <v/>
      </c>
      <c r="CL303">
        <f>IF(OR(AP303&lt;=0,Debts!$AC$13=0,$A303&gt;Debts!$M$13),0,MIN(AP303,MAX(0,ROUNDUP(IF(Debts!$X$13=0,(BN302+R303)/(Debts!$M$13-$A303+1),BN302*(Debts!$X$13/12)/(1-(1+Debts!$X$13/12)^(-(Debts!$M$13-$A303+1)))),2)-AD303)))</f>
        <v/>
      </c>
      <c r="CM303">
        <f>IF(OR(AQ303&lt;=0,Debts!$AC$14=0,$A303&gt;Debts!$M$14),0,MIN(AQ303,MAX(0,ROUNDUP(IF(Debts!$X$14=0,(BO302+S303)/(Debts!$M$14-$A303+1),BO302*(Debts!$X$14/12)/(1-(1+Debts!$X$14/12)^(-(Debts!$M$14-$A303+1)))),2)-AE303)))</f>
        <v/>
      </c>
      <c r="CN303">
        <f>IF(OR(AR303&lt;=0,Debts!$AC$15=0,$A303&gt;Debts!$M$15),0,MIN(AR303,MAX(0,ROUNDUP(IF(Debts!$X$15=0,(BP302+T303)/(Debts!$M$15-$A303+1),BP302*(Debts!$X$15/12)/(1-(1+Debts!$X$15/12)^(-(Debts!$M$15-$A303+1)))),2)-AF303)))</f>
        <v/>
      </c>
      <c r="CO303">
        <f>IF(OR(AS303&lt;=0,Debts!$AC$16=0,$A303&gt;Debts!$M$16),0,MIN(AS303,MAX(0,ROUNDUP(IF(Debts!$X$16=0,(BQ302+U303)/(Debts!$M$16-$A303+1),BQ302*(Debts!$X$16/12)/(1-(1+Debts!$X$16/12)^(-(Debts!$M$16-$A303+1)))),2)-AG303)))</f>
        <v/>
      </c>
      <c r="CP303">
        <f>IF(CD303&lt;=0,0,ROUND(MIN(CD303,MAX(0,$F303-SUMPRODUCT(($AT$3:$BE$3&lt;AT$3)*$CD303:$CO303))),2))</f>
        <v/>
      </c>
      <c r="CQ303">
        <f>IF(CE303&lt;=0,0,ROUND(MIN(CE303,MAX(0,$F303-SUMPRODUCT(($AT$3:$BE$3&lt;AU$3)*$CD303:$CO303))),2))</f>
        <v/>
      </c>
      <c r="CR303">
        <f>IF(CF303&lt;=0,0,ROUND(MIN(CF303,MAX(0,$F303-SUMPRODUCT(($AT$3:$BE$3&lt;AV$3)*$CD303:$CO303))),2))</f>
        <v/>
      </c>
      <c r="CS303">
        <f>IF(CG303&lt;=0,0,ROUND(MIN(CG303,MAX(0,$F303-SUMPRODUCT(($AT$3:$BE$3&lt;AW$3)*$CD303:$CO303))),2))</f>
        <v/>
      </c>
      <c r="CT303">
        <f>IF(CH303&lt;=0,0,ROUND(MIN(CH303,MAX(0,$F303-SUMPRODUCT(($AT$3:$BE$3&lt;AX$3)*$CD303:$CO303))),2))</f>
        <v/>
      </c>
      <c r="CU303">
        <f>IF(CI303&lt;=0,0,ROUND(MIN(CI303,MAX(0,$F303-SUMPRODUCT(($AT$3:$BE$3&lt;AY$3)*$CD303:$CO303))),2))</f>
        <v/>
      </c>
      <c r="CV303">
        <f>IF(CJ303&lt;=0,0,ROUND(MIN(CJ303,MAX(0,$F303-SUMPRODUCT(($AT$3:$BE$3&lt;AZ$3)*$CD303:$CO303))),2))</f>
        <v/>
      </c>
      <c r="CW303">
        <f>IF(CK303&lt;=0,0,ROUND(MIN(CK303,MAX(0,$F303-SUMPRODUCT(($AT$3:$BE$3&lt;BA$3)*$CD303:$CO303))),2))</f>
        <v/>
      </c>
      <c r="CX303">
        <f>IF(CL303&lt;=0,0,ROUND(MIN(CL303,MAX(0,$F303-SUMPRODUCT(($AT$3:$BE$3&lt;BB$3)*$CD303:$CO303))),2))</f>
        <v/>
      </c>
      <c r="CY303">
        <f>IF(CM303&lt;=0,0,ROUND(MIN(CM303,MAX(0,$F303-SUMPRODUCT(($AT$3:$BE$3&lt;BC$3)*$CD303:$CO303))),2))</f>
        <v/>
      </c>
      <c r="CZ303">
        <f>IF(CN303&lt;=0,0,ROUND(MIN(CN303,MAX(0,$F303-SUMPRODUCT(($AT$3:$BE$3&lt;BD$3)*$CD303:$CO303))),2))</f>
        <v/>
      </c>
      <c r="DA303">
        <f>IF(CO303&lt;=0,0,ROUND(MIN(CO303,MAX(0,$F303-SUMPRODUCT(($AT$3:$BE$3&lt;BE$3)*$CD303:$CO303))),2))</f>
        <v/>
      </c>
      <c r="DB303">
        <f>ROUND(AH303-CP303,2)</f>
        <v/>
      </c>
      <c r="DC303">
        <f>ROUND(AI303-CQ303,2)</f>
        <v/>
      </c>
      <c r="DD303">
        <f>ROUND(AJ303-CR303,2)</f>
        <v/>
      </c>
      <c r="DE303">
        <f>ROUND(AK303-CS303,2)</f>
        <v/>
      </c>
      <c r="DF303">
        <f>ROUND(AL303-CT303,2)</f>
        <v/>
      </c>
      <c r="DG303">
        <f>ROUND(AM303-CU303,2)</f>
        <v/>
      </c>
      <c r="DH303">
        <f>ROUND(AN303-CV303,2)</f>
        <v/>
      </c>
      <c r="DI303">
        <f>ROUND(AO303-CW303,2)</f>
        <v/>
      </c>
      <c r="DJ303">
        <f>ROUND(AP303-CX303,2)</f>
        <v/>
      </c>
      <c r="DK303">
        <f>ROUND(AQ303-CY303,2)</f>
        <v/>
      </c>
      <c r="DL303">
        <f>ROUND(AR303-CZ303,2)</f>
        <v/>
      </c>
      <c r="DM303">
        <f>ROUND(AS303-DA303,2)</f>
        <v/>
      </c>
      <c r="DN303">
        <f>MAX(0,ROUND($F303-SUM(CP303:DA303),2))</f>
        <v/>
      </c>
    </row>
    <row r="304">
      <c r="A304" t="n">
        <v>299</v>
      </c>
      <c r="B304" s="29">
        <f>Months!B304</f>
        <v/>
      </c>
      <c r="C304">
        <f>Months!C304</f>
        <v/>
      </c>
      <c r="D304">
        <f>Months!D304</f>
        <v/>
      </c>
      <c r="E304">
        <f>SUM(V304:AG304)</f>
        <v/>
      </c>
      <c r="F304">
        <f>MAX(0,ROUND(C304+D304-E304,2))</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f>IF(AH304&lt;=0,0,ROUND(CP304+MIN(DB304,MAX(0,$DN304-SUMPRODUCT((($BR304:$CC304&gt;BR304)+($BR304:$CC304=BR304)*($AT$2:$BE$2&lt;AT$2))*$DB304:$DM304))),2))</f>
        <v/>
      </c>
      <c r="AU304">
        <f>IF(AI304&lt;=0,0,ROUND(CQ304+MIN(DC304,MAX(0,$DN304-SUMPRODUCT((($BR304:$CC304&gt;BS304)+($BR304:$CC304=BS304)*($AT$2:$BE$2&lt;AU$2))*$DB304:$DM304))),2))</f>
        <v/>
      </c>
      <c r="AV304">
        <f>IF(AJ304&lt;=0,0,ROUND(CR304+MIN(DD304,MAX(0,$DN304-SUMPRODUCT((($BR304:$CC304&gt;BT304)+($BR304:$CC304=BT304)*($AT$2:$BE$2&lt;AV$2))*$DB304:$DM304))),2))</f>
        <v/>
      </c>
      <c r="AW304">
        <f>IF(AK304&lt;=0,0,ROUND(CS304+MIN(DE304,MAX(0,$DN304-SUMPRODUCT((($BR304:$CC304&gt;BU304)+($BR304:$CC304=BU304)*($AT$2:$BE$2&lt;AW$2))*$DB304:$DM304))),2))</f>
        <v/>
      </c>
      <c r="AX304">
        <f>IF(AL304&lt;=0,0,ROUND(CT304+MIN(DF304,MAX(0,$DN304-SUMPRODUCT((($BR304:$CC304&gt;BV304)+($BR304:$CC304=BV304)*($AT$2:$BE$2&lt;AX$2))*$DB304:$DM304))),2))</f>
        <v/>
      </c>
      <c r="AY304">
        <f>IF(AM304&lt;=0,0,ROUND(CU304+MIN(DG304,MAX(0,$DN304-SUMPRODUCT((($BR304:$CC304&gt;BW304)+($BR304:$CC304=BW304)*($AT$2:$BE$2&lt;AY$2))*$DB304:$DM304))),2))</f>
        <v/>
      </c>
      <c r="AZ304">
        <f>IF(AN304&lt;=0,0,ROUND(CV304+MIN(DH304,MAX(0,$DN304-SUMPRODUCT((($BR304:$CC304&gt;BX304)+($BR304:$CC304=BX304)*($AT$2:$BE$2&lt;AZ$2))*$DB304:$DM304))),2))</f>
        <v/>
      </c>
      <c r="BA304">
        <f>IF(AO304&lt;=0,0,ROUND(CW304+MIN(DI304,MAX(0,$DN304-SUMPRODUCT((($BR304:$CC304&gt;BY304)+($BR304:$CC304=BY304)*($AT$2:$BE$2&lt;BA$2))*$DB304:$DM304))),2))</f>
        <v/>
      </c>
      <c r="BB304">
        <f>IF(AP304&lt;=0,0,ROUND(CX304+MIN(DJ304,MAX(0,$DN304-SUMPRODUCT((($BR304:$CC304&gt;BZ304)+($BR304:$CC304=BZ304)*($AT$2:$BE$2&lt;BB$2))*$DB304:$DM304))),2))</f>
        <v/>
      </c>
      <c r="BC304">
        <f>IF(AQ304&lt;=0,0,ROUND(CY304+MIN(DK304,MAX(0,$DN304-SUMPRODUCT((($BR304:$CC304&gt;CA304)+($BR304:$CC304=CA304)*($AT$2:$BE$2&lt;BC$2))*$DB304:$DM304))),2))</f>
        <v/>
      </c>
      <c r="BD304">
        <f>IF(AR304&lt;=0,0,ROUND(CZ304+MIN(DL304,MAX(0,$DN304-SUMPRODUCT((($BR304:$CC304&gt;CB304)+($BR304:$CC304=CB304)*($AT$2:$BE$2&lt;BD$2))*$DB304:$DM304))),2))</f>
        <v/>
      </c>
      <c r="BE304">
        <f>IF(AS304&lt;=0,0,ROUND(DA304+MIN(DM304,MAX(0,$DN304-SUMPRODUCT((($BR304:$CC304&gt;CC304)+($BR304:$CC304=CC304)*($AT$2:$BE$2&lt;BE$2))*$DB304:$DM304))),2))</f>
        <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c r="BR304">
        <f>ROUND(IF($A304&lt;=Debts!$M$5,Debts!$X$5,Debts!$Y$5)*100000,0)*1000000+ROUND(Debts!$Y$5*100000,0)</f>
        <v/>
      </c>
      <c r="BS304">
        <f>ROUND(IF($A304&lt;=Debts!$M$6,Debts!$X$6,Debts!$Y$6)*100000,0)*1000000+ROUND(Debts!$Y$6*100000,0)</f>
        <v/>
      </c>
      <c r="BT304">
        <f>ROUND(IF($A304&lt;=Debts!$M$7,Debts!$X$7,Debts!$Y$7)*100000,0)*1000000+ROUND(Debts!$Y$7*100000,0)</f>
        <v/>
      </c>
      <c r="BU304">
        <f>ROUND(IF($A304&lt;=Debts!$M$8,Debts!$X$8,Debts!$Y$8)*100000,0)*1000000+ROUND(Debts!$Y$8*100000,0)</f>
        <v/>
      </c>
      <c r="BV304">
        <f>ROUND(IF($A304&lt;=Debts!$M$9,Debts!$X$9,Debts!$Y$9)*100000,0)*1000000+ROUND(Debts!$Y$9*100000,0)</f>
        <v/>
      </c>
      <c r="BW304">
        <f>ROUND(IF($A304&lt;=Debts!$M$10,Debts!$X$10,Debts!$Y$10)*100000,0)*1000000+ROUND(Debts!$Y$10*100000,0)</f>
        <v/>
      </c>
      <c r="BX304">
        <f>ROUND(IF($A304&lt;=Debts!$M$11,Debts!$X$11,Debts!$Y$11)*100000,0)*1000000+ROUND(Debts!$Y$11*100000,0)</f>
        <v/>
      </c>
      <c r="BY304">
        <f>ROUND(IF($A304&lt;=Debts!$M$12,Debts!$X$12,Debts!$Y$12)*100000,0)*1000000+ROUND(Debts!$Y$12*100000,0)</f>
        <v/>
      </c>
      <c r="BZ304">
        <f>ROUND(IF($A304&lt;=Debts!$M$13,Debts!$X$13,Debts!$Y$13)*100000,0)*1000000+ROUND(Debts!$Y$13*100000,0)</f>
        <v/>
      </c>
      <c r="CA304">
        <f>ROUND(IF($A304&lt;=Debts!$M$14,Debts!$X$14,Debts!$Y$14)*100000,0)*1000000+ROUND(Debts!$Y$14*100000,0)</f>
        <v/>
      </c>
      <c r="CB304">
        <f>ROUND(IF($A304&lt;=Debts!$M$15,Debts!$X$15,Debts!$Y$15)*100000,0)*1000000+ROUND(Debts!$Y$15*100000,0)</f>
        <v/>
      </c>
      <c r="CC304">
        <f>ROUND(IF($A304&lt;=Debts!$M$16,Debts!$X$16,Debts!$Y$16)*100000,0)*1000000+ROUND(Debts!$Y$16*100000,0)</f>
        <v/>
      </c>
      <c r="CD304">
        <f>IF(OR(AH304&lt;=0,Debts!$AC$5=0,$A304&gt;Debts!$M$5),0,MIN(AH304,MAX(0,ROUNDUP(IF(Debts!$X$5=0,(BF303+J304)/(Debts!$M$5-$A304+1),BF303*(Debts!$X$5/12)/(1-(1+Debts!$X$5/12)^(-(Debts!$M$5-$A304+1)))),2)-V304)))</f>
        <v/>
      </c>
      <c r="CE304">
        <f>IF(OR(AI304&lt;=0,Debts!$AC$6=0,$A304&gt;Debts!$M$6),0,MIN(AI304,MAX(0,ROUNDUP(IF(Debts!$X$6=0,(BG303+K304)/(Debts!$M$6-$A304+1),BG303*(Debts!$X$6/12)/(1-(1+Debts!$X$6/12)^(-(Debts!$M$6-$A304+1)))),2)-W304)))</f>
        <v/>
      </c>
      <c r="CF304">
        <f>IF(OR(AJ304&lt;=0,Debts!$AC$7=0,$A304&gt;Debts!$M$7),0,MIN(AJ304,MAX(0,ROUNDUP(IF(Debts!$X$7=0,(BH303+L304)/(Debts!$M$7-$A304+1),BH303*(Debts!$X$7/12)/(1-(1+Debts!$X$7/12)^(-(Debts!$M$7-$A304+1)))),2)-X304)))</f>
        <v/>
      </c>
      <c r="CG304">
        <f>IF(OR(AK304&lt;=0,Debts!$AC$8=0,$A304&gt;Debts!$M$8),0,MIN(AK304,MAX(0,ROUNDUP(IF(Debts!$X$8=0,(BI303+M304)/(Debts!$M$8-$A304+1),BI303*(Debts!$X$8/12)/(1-(1+Debts!$X$8/12)^(-(Debts!$M$8-$A304+1)))),2)-Y304)))</f>
        <v/>
      </c>
      <c r="CH304">
        <f>IF(OR(AL304&lt;=0,Debts!$AC$9=0,$A304&gt;Debts!$M$9),0,MIN(AL304,MAX(0,ROUNDUP(IF(Debts!$X$9=0,(BJ303+N304)/(Debts!$M$9-$A304+1),BJ303*(Debts!$X$9/12)/(1-(1+Debts!$X$9/12)^(-(Debts!$M$9-$A304+1)))),2)-Z304)))</f>
        <v/>
      </c>
      <c r="CI304">
        <f>IF(OR(AM304&lt;=0,Debts!$AC$10=0,$A304&gt;Debts!$M$10),0,MIN(AM304,MAX(0,ROUNDUP(IF(Debts!$X$10=0,(BK303+O304)/(Debts!$M$10-$A304+1),BK303*(Debts!$X$10/12)/(1-(1+Debts!$X$10/12)^(-(Debts!$M$10-$A304+1)))),2)-AA304)))</f>
        <v/>
      </c>
      <c r="CJ304">
        <f>IF(OR(AN304&lt;=0,Debts!$AC$11=0,$A304&gt;Debts!$M$11),0,MIN(AN304,MAX(0,ROUNDUP(IF(Debts!$X$11=0,(BL303+P304)/(Debts!$M$11-$A304+1),BL303*(Debts!$X$11/12)/(1-(1+Debts!$X$11/12)^(-(Debts!$M$11-$A304+1)))),2)-AB304)))</f>
        <v/>
      </c>
      <c r="CK304">
        <f>IF(OR(AO304&lt;=0,Debts!$AC$12=0,$A304&gt;Debts!$M$12),0,MIN(AO304,MAX(0,ROUNDUP(IF(Debts!$X$12=0,(BM303+Q304)/(Debts!$M$12-$A304+1),BM303*(Debts!$X$12/12)/(1-(1+Debts!$X$12/12)^(-(Debts!$M$12-$A304+1)))),2)-AC304)))</f>
        <v/>
      </c>
      <c r="CL304">
        <f>IF(OR(AP304&lt;=0,Debts!$AC$13=0,$A304&gt;Debts!$M$13),0,MIN(AP304,MAX(0,ROUNDUP(IF(Debts!$X$13=0,(BN303+R304)/(Debts!$M$13-$A304+1),BN303*(Debts!$X$13/12)/(1-(1+Debts!$X$13/12)^(-(Debts!$M$13-$A304+1)))),2)-AD304)))</f>
        <v/>
      </c>
      <c r="CM304">
        <f>IF(OR(AQ304&lt;=0,Debts!$AC$14=0,$A304&gt;Debts!$M$14),0,MIN(AQ304,MAX(0,ROUNDUP(IF(Debts!$X$14=0,(BO303+S304)/(Debts!$M$14-$A304+1),BO303*(Debts!$X$14/12)/(1-(1+Debts!$X$14/12)^(-(Debts!$M$14-$A304+1)))),2)-AE304)))</f>
        <v/>
      </c>
      <c r="CN304">
        <f>IF(OR(AR304&lt;=0,Debts!$AC$15=0,$A304&gt;Debts!$M$15),0,MIN(AR304,MAX(0,ROUNDUP(IF(Debts!$X$15=0,(BP303+T304)/(Debts!$M$15-$A304+1),BP303*(Debts!$X$15/12)/(1-(1+Debts!$X$15/12)^(-(Debts!$M$15-$A304+1)))),2)-AF304)))</f>
        <v/>
      </c>
      <c r="CO304">
        <f>IF(OR(AS304&lt;=0,Debts!$AC$16=0,$A304&gt;Debts!$M$16),0,MIN(AS304,MAX(0,ROUNDUP(IF(Debts!$X$16=0,(BQ303+U304)/(Debts!$M$16-$A304+1),BQ303*(Debts!$X$16/12)/(1-(1+Debts!$X$16/12)^(-(Debts!$M$16-$A304+1)))),2)-AG304)))</f>
        <v/>
      </c>
      <c r="CP304">
        <f>IF(CD304&lt;=0,0,ROUND(MIN(CD304,MAX(0,$F304-SUMPRODUCT(($AT$3:$BE$3&lt;AT$3)*$CD304:$CO304))),2))</f>
        <v/>
      </c>
      <c r="CQ304">
        <f>IF(CE304&lt;=0,0,ROUND(MIN(CE304,MAX(0,$F304-SUMPRODUCT(($AT$3:$BE$3&lt;AU$3)*$CD304:$CO304))),2))</f>
        <v/>
      </c>
      <c r="CR304">
        <f>IF(CF304&lt;=0,0,ROUND(MIN(CF304,MAX(0,$F304-SUMPRODUCT(($AT$3:$BE$3&lt;AV$3)*$CD304:$CO304))),2))</f>
        <v/>
      </c>
      <c r="CS304">
        <f>IF(CG304&lt;=0,0,ROUND(MIN(CG304,MAX(0,$F304-SUMPRODUCT(($AT$3:$BE$3&lt;AW$3)*$CD304:$CO304))),2))</f>
        <v/>
      </c>
      <c r="CT304">
        <f>IF(CH304&lt;=0,0,ROUND(MIN(CH304,MAX(0,$F304-SUMPRODUCT(($AT$3:$BE$3&lt;AX$3)*$CD304:$CO304))),2))</f>
        <v/>
      </c>
      <c r="CU304">
        <f>IF(CI304&lt;=0,0,ROUND(MIN(CI304,MAX(0,$F304-SUMPRODUCT(($AT$3:$BE$3&lt;AY$3)*$CD304:$CO304))),2))</f>
        <v/>
      </c>
      <c r="CV304">
        <f>IF(CJ304&lt;=0,0,ROUND(MIN(CJ304,MAX(0,$F304-SUMPRODUCT(($AT$3:$BE$3&lt;AZ$3)*$CD304:$CO304))),2))</f>
        <v/>
      </c>
      <c r="CW304">
        <f>IF(CK304&lt;=0,0,ROUND(MIN(CK304,MAX(0,$F304-SUMPRODUCT(($AT$3:$BE$3&lt;BA$3)*$CD304:$CO304))),2))</f>
        <v/>
      </c>
      <c r="CX304">
        <f>IF(CL304&lt;=0,0,ROUND(MIN(CL304,MAX(0,$F304-SUMPRODUCT(($AT$3:$BE$3&lt;BB$3)*$CD304:$CO304))),2))</f>
        <v/>
      </c>
      <c r="CY304">
        <f>IF(CM304&lt;=0,0,ROUND(MIN(CM304,MAX(0,$F304-SUMPRODUCT(($AT$3:$BE$3&lt;BC$3)*$CD304:$CO304))),2))</f>
        <v/>
      </c>
      <c r="CZ304">
        <f>IF(CN304&lt;=0,0,ROUND(MIN(CN304,MAX(0,$F304-SUMPRODUCT(($AT$3:$BE$3&lt;BD$3)*$CD304:$CO304))),2))</f>
        <v/>
      </c>
      <c r="DA304">
        <f>IF(CO304&lt;=0,0,ROUND(MIN(CO304,MAX(0,$F304-SUMPRODUCT(($AT$3:$BE$3&lt;BE$3)*$CD304:$CO304))),2))</f>
        <v/>
      </c>
      <c r="DB304">
        <f>ROUND(AH304-CP304,2)</f>
        <v/>
      </c>
      <c r="DC304">
        <f>ROUND(AI304-CQ304,2)</f>
        <v/>
      </c>
      <c r="DD304">
        <f>ROUND(AJ304-CR304,2)</f>
        <v/>
      </c>
      <c r="DE304">
        <f>ROUND(AK304-CS304,2)</f>
        <v/>
      </c>
      <c r="DF304">
        <f>ROUND(AL304-CT304,2)</f>
        <v/>
      </c>
      <c r="DG304">
        <f>ROUND(AM304-CU304,2)</f>
        <v/>
      </c>
      <c r="DH304">
        <f>ROUND(AN304-CV304,2)</f>
        <v/>
      </c>
      <c r="DI304">
        <f>ROUND(AO304-CW304,2)</f>
        <v/>
      </c>
      <c r="DJ304">
        <f>ROUND(AP304-CX304,2)</f>
        <v/>
      </c>
      <c r="DK304">
        <f>ROUND(AQ304-CY304,2)</f>
        <v/>
      </c>
      <c r="DL304">
        <f>ROUND(AR304-CZ304,2)</f>
        <v/>
      </c>
      <c r="DM304">
        <f>ROUND(AS304-DA304,2)</f>
        <v/>
      </c>
      <c r="DN304">
        <f>MAX(0,ROUND($F304-SUM(CP304:DA304),2))</f>
        <v/>
      </c>
    </row>
    <row r="305">
      <c r="A305" t="n">
        <v>300</v>
      </c>
      <c r="B305" s="29">
        <f>Months!B305</f>
        <v/>
      </c>
      <c r="C305">
        <f>Months!C305</f>
        <v/>
      </c>
      <c r="D305">
        <f>Months!D305</f>
        <v/>
      </c>
      <c r="E305">
        <f>SUM(V305:AG305)</f>
        <v/>
      </c>
      <c r="F305">
        <f>MAX(0,ROUND(C305+D305-E305,2))</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f>IF(AH305&lt;=0,0,ROUND(CP305+MIN(DB305,MAX(0,$DN305-SUMPRODUCT((($BR305:$CC305&gt;BR305)+($BR305:$CC305=BR305)*($AT$2:$BE$2&lt;AT$2))*$DB305:$DM305))),2))</f>
        <v/>
      </c>
      <c r="AU305">
        <f>IF(AI305&lt;=0,0,ROUND(CQ305+MIN(DC305,MAX(0,$DN305-SUMPRODUCT((($BR305:$CC305&gt;BS305)+($BR305:$CC305=BS305)*($AT$2:$BE$2&lt;AU$2))*$DB305:$DM305))),2))</f>
        <v/>
      </c>
      <c r="AV305">
        <f>IF(AJ305&lt;=0,0,ROUND(CR305+MIN(DD305,MAX(0,$DN305-SUMPRODUCT((($BR305:$CC305&gt;BT305)+($BR305:$CC305=BT305)*($AT$2:$BE$2&lt;AV$2))*$DB305:$DM305))),2))</f>
        <v/>
      </c>
      <c r="AW305">
        <f>IF(AK305&lt;=0,0,ROUND(CS305+MIN(DE305,MAX(0,$DN305-SUMPRODUCT((($BR305:$CC305&gt;BU305)+($BR305:$CC305=BU305)*($AT$2:$BE$2&lt;AW$2))*$DB305:$DM305))),2))</f>
        <v/>
      </c>
      <c r="AX305">
        <f>IF(AL305&lt;=0,0,ROUND(CT305+MIN(DF305,MAX(0,$DN305-SUMPRODUCT((($BR305:$CC305&gt;BV305)+($BR305:$CC305=BV305)*($AT$2:$BE$2&lt;AX$2))*$DB305:$DM305))),2))</f>
        <v/>
      </c>
      <c r="AY305">
        <f>IF(AM305&lt;=0,0,ROUND(CU305+MIN(DG305,MAX(0,$DN305-SUMPRODUCT((($BR305:$CC305&gt;BW305)+($BR305:$CC305=BW305)*($AT$2:$BE$2&lt;AY$2))*$DB305:$DM305))),2))</f>
        <v/>
      </c>
      <c r="AZ305">
        <f>IF(AN305&lt;=0,0,ROUND(CV305+MIN(DH305,MAX(0,$DN305-SUMPRODUCT((($BR305:$CC305&gt;BX305)+($BR305:$CC305=BX305)*($AT$2:$BE$2&lt;AZ$2))*$DB305:$DM305))),2))</f>
        <v/>
      </c>
      <c r="BA305">
        <f>IF(AO305&lt;=0,0,ROUND(CW305+MIN(DI305,MAX(0,$DN305-SUMPRODUCT((($BR305:$CC305&gt;BY305)+($BR305:$CC305=BY305)*($AT$2:$BE$2&lt;BA$2))*$DB305:$DM305))),2))</f>
        <v/>
      </c>
      <c r="BB305">
        <f>IF(AP305&lt;=0,0,ROUND(CX305+MIN(DJ305,MAX(0,$DN305-SUMPRODUCT((($BR305:$CC305&gt;BZ305)+($BR305:$CC305=BZ305)*($AT$2:$BE$2&lt;BB$2))*$DB305:$DM305))),2))</f>
        <v/>
      </c>
      <c r="BC305">
        <f>IF(AQ305&lt;=0,0,ROUND(CY305+MIN(DK305,MAX(0,$DN305-SUMPRODUCT((($BR305:$CC305&gt;CA305)+($BR305:$CC305=CA305)*($AT$2:$BE$2&lt;BC$2))*$DB305:$DM305))),2))</f>
        <v/>
      </c>
      <c r="BD305">
        <f>IF(AR305&lt;=0,0,ROUND(CZ305+MIN(DL305,MAX(0,$DN305-SUMPRODUCT((($BR305:$CC305&gt;CB305)+($BR305:$CC305=CB305)*($AT$2:$BE$2&lt;BD$2))*$DB305:$DM305))),2))</f>
        <v/>
      </c>
      <c r="BE305">
        <f>IF(AS305&lt;=0,0,ROUND(DA305+MIN(DM305,MAX(0,$DN305-SUMPRODUCT((($BR305:$CC305&gt;CC305)+($BR305:$CC305=CC305)*($AT$2:$BE$2&lt;BE$2))*$DB305:$DM305))),2))</f>
        <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c r="BR305">
        <f>ROUND(IF($A305&lt;=Debts!$M$5,Debts!$X$5,Debts!$Y$5)*100000,0)*1000000+ROUND(Debts!$Y$5*100000,0)</f>
        <v/>
      </c>
      <c r="BS305">
        <f>ROUND(IF($A305&lt;=Debts!$M$6,Debts!$X$6,Debts!$Y$6)*100000,0)*1000000+ROUND(Debts!$Y$6*100000,0)</f>
        <v/>
      </c>
      <c r="BT305">
        <f>ROUND(IF($A305&lt;=Debts!$M$7,Debts!$X$7,Debts!$Y$7)*100000,0)*1000000+ROUND(Debts!$Y$7*100000,0)</f>
        <v/>
      </c>
      <c r="BU305">
        <f>ROUND(IF($A305&lt;=Debts!$M$8,Debts!$X$8,Debts!$Y$8)*100000,0)*1000000+ROUND(Debts!$Y$8*100000,0)</f>
        <v/>
      </c>
      <c r="BV305">
        <f>ROUND(IF($A305&lt;=Debts!$M$9,Debts!$X$9,Debts!$Y$9)*100000,0)*1000000+ROUND(Debts!$Y$9*100000,0)</f>
        <v/>
      </c>
      <c r="BW305">
        <f>ROUND(IF($A305&lt;=Debts!$M$10,Debts!$X$10,Debts!$Y$10)*100000,0)*1000000+ROUND(Debts!$Y$10*100000,0)</f>
        <v/>
      </c>
      <c r="BX305">
        <f>ROUND(IF($A305&lt;=Debts!$M$11,Debts!$X$11,Debts!$Y$11)*100000,0)*1000000+ROUND(Debts!$Y$11*100000,0)</f>
        <v/>
      </c>
      <c r="BY305">
        <f>ROUND(IF($A305&lt;=Debts!$M$12,Debts!$X$12,Debts!$Y$12)*100000,0)*1000000+ROUND(Debts!$Y$12*100000,0)</f>
        <v/>
      </c>
      <c r="BZ305">
        <f>ROUND(IF($A305&lt;=Debts!$M$13,Debts!$X$13,Debts!$Y$13)*100000,0)*1000000+ROUND(Debts!$Y$13*100000,0)</f>
        <v/>
      </c>
      <c r="CA305">
        <f>ROUND(IF($A305&lt;=Debts!$M$14,Debts!$X$14,Debts!$Y$14)*100000,0)*1000000+ROUND(Debts!$Y$14*100000,0)</f>
        <v/>
      </c>
      <c r="CB305">
        <f>ROUND(IF($A305&lt;=Debts!$M$15,Debts!$X$15,Debts!$Y$15)*100000,0)*1000000+ROUND(Debts!$Y$15*100000,0)</f>
        <v/>
      </c>
      <c r="CC305">
        <f>ROUND(IF($A305&lt;=Debts!$M$16,Debts!$X$16,Debts!$Y$16)*100000,0)*1000000+ROUND(Debts!$Y$16*100000,0)</f>
        <v/>
      </c>
      <c r="CD305">
        <f>IF(OR(AH305&lt;=0,Debts!$AC$5=0,$A305&gt;Debts!$M$5),0,MIN(AH305,MAX(0,ROUNDUP(IF(Debts!$X$5=0,(BF304+J305)/(Debts!$M$5-$A305+1),BF304*(Debts!$X$5/12)/(1-(1+Debts!$X$5/12)^(-(Debts!$M$5-$A305+1)))),2)-V305)))</f>
        <v/>
      </c>
      <c r="CE305">
        <f>IF(OR(AI305&lt;=0,Debts!$AC$6=0,$A305&gt;Debts!$M$6),0,MIN(AI305,MAX(0,ROUNDUP(IF(Debts!$X$6=0,(BG304+K305)/(Debts!$M$6-$A305+1),BG304*(Debts!$X$6/12)/(1-(1+Debts!$X$6/12)^(-(Debts!$M$6-$A305+1)))),2)-W305)))</f>
        <v/>
      </c>
      <c r="CF305">
        <f>IF(OR(AJ305&lt;=0,Debts!$AC$7=0,$A305&gt;Debts!$M$7),0,MIN(AJ305,MAX(0,ROUNDUP(IF(Debts!$X$7=0,(BH304+L305)/(Debts!$M$7-$A305+1),BH304*(Debts!$X$7/12)/(1-(1+Debts!$X$7/12)^(-(Debts!$M$7-$A305+1)))),2)-X305)))</f>
        <v/>
      </c>
      <c r="CG305">
        <f>IF(OR(AK305&lt;=0,Debts!$AC$8=0,$A305&gt;Debts!$M$8),0,MIN(AK305,MAX(0,ROUNDUP(IF(Debts!$X$8=0,(BI304+M305)/(Debts!$M$8-$A305+1),BI304*(Debts!$X$8/12)/(1-(1+Debts!$X$8/12)^(-(Debts!$M$8-$A305+1)))),2)-Y305)))</f>
        <v/>
      </c>
      <c r="CH305">
        <f>IF(OR(AL305&lt;=0,Debts!$AC$9=0,$A305&gt;Debts!$M$9),0,MIN(AL305,MAX(0,ROUNDUP(IF(Debts!$X$9=0,(BJ304+N305)/(Debts!$M$9-$A305+1),BJ304*(Debts!$X$9/12)/(1-(1+Debts!$X$9/12)^(-(Debts!$M$9-$A305+1)))),2)-Z305)))</f>
        <v/>
      </c>
      <c r="CI305">
        <f>IF(OR(AM305&lt;=0,Debts!$AC$10=0,$A305&gt;Debts!$M$10),0,MIN(AM305,MAX(0,ROUNDUP(IF(Debts!$X$10=0,(BK304+O305)/(Debts!$M$10-$A305+1),BK304*(Debts!$X$10/12)/(1-(1+Debts!$X$10/12)^(-(Debts!$M$10-$A305+1)))),2)-AA305)))</f>
        <v/>
      </c>
      <c r="CJ305">
        <f>IF(OR(AN305&lt;=0,Debts!$AC$11=0,$A305&gt;Debts!$M$11),0,MIN(AN305,MAX(0,ROUNDUP(IF(Debts!$X$11=0,(BL304+P305)/(Debts!$M$11-$A305+1),BL304*(Debts!$X$11/12)/(1-(1+Debts!$X$11/12)^(-(Debts!$M$11-$A305+1)))),2)-AB305)))</f>
        <v/>
      </c>
      <c r="CK305">
        <f>IF(OR(AO305&lt;=0,Debts!$AC$12=0,$A305&gt;Debts!$M$12),0,MIN(AO305,MAX(0,ROUNDUP(IF(Debts!$X$12=0,(BM304+Q305)/(Debts!$M$12-$A305+1),BM304*(Debts!$X$12/12)/(1-(1+Debts!$X$12/12)^(-(Debts!$M$12-$A305+1)))),2)-AC305)))</f>
        <v/>
      </c>
      <c r="CL305">
        <f>IF(OR(AP305&lt;=0,Debts!$AC$13=0,$A305&gt;Debts!$M$13),0,MIN(AP305,MAX(0,ROUNDUP(IF(Debts!$X$13=0,(BN304+R305)/(Debts!$M$13-$A305+1),BN304*(Debts!$X$13/12)/(1-(1+Debts!$X$13/12)^(-(Debts!$M$13-$A305+1)))),2)-AD305)))</f>
        <v/>
      </c>
      <c r="CM305">
        <f>IF(OR(AQ305&lt;=0,Debts!$AC$14=0,$A305&gt;Debts!$M$14),0,MIN(AQ305,MAX(0,ROUNDUP(IF(Debts!$X$14=0,(BO304+S305)/(Debts!$M$14-$A305+1),BO304*(Debts!$X$14/12)/(1-(1+Debts!$X$14/12)^(-(Debts!$M$14-$A305+1)))),2)-AE305)))</f>
        <v/>
      </c>
      <c r="CN305">
        <f>IF(OR(AR305&lt;=0,Debts!$AC$15=0,$A305&gt;Debts!$M$15),0,MIN(AR305,MAX(0,ROUNDUP(IF(Debts!$X$15=0,(BP304+T305)/(Debts!$M$15-$A305+1),BP304*(Debts!$X$15/12)/(1-(1+Debts!$X$15/12)^(-(Debts!$M$15-$A305+1)))),2)-AF305)))</f>
        <v/>
      </c>
      <c r="CO305">
        <f>IF(OR(AS305&lt;=0,Debts!$AC$16=0,$A305&gt;Debts!$M$16),0,MIN(AS305,MAX(0,ROUNDUP(IF(Debts!$X$16=0,(BQ304+U305)/(Debts!$M$16-$A305+1),BQ304*(Debts!$X$16/12)/(1-(1+Debts!$X$16/12)^(-(Debts!$M$16-$A305+1)))),2)-AG305)))</f>
        <v/>
      </c>
      <c r="CP305">
        <f>IF(CD305&lt;=0,0,ROUND(MIN(CD305,MAX(0,$F305-SUMPRODUCT(($AT$3:$BE$3&lt;AT$3)*$CD305:$CO305))),2))</f>
        <v/>
      </c>
      <c r="CQ305">
        <f>IF(CE305&lt;=0,0,ROUND(MIN(CE305,MAX(0,$F305-SUMPRODUCT(($AT$3:$BE$3&lt;AU$3)*$CD305:$CO305))),2))</f>
        <v/>
      </c>
      <c r="CR305">
        <f>IF(CF305&lt;=0,0,ROUND(MIN(CF305,MAX(0,$F305-SUMPRODUCT(($AT$3:$BE$3&lt;AV$3)*$CD305:$CO305))),2))</f>
        <v/>
      </c>
      <c r="CS305">
        <f>IF(CG305&lt;=0,0,ROUND(MIN(CG305,MAX(0,$F305-SUMPRODUCT(($AT$3:$BE$3&lt;AW$3)*$CD305:$CO305))),2))</f>
        <v/>
      </c>
      <c r="CT305">
        <f>IF(CH305&lt;=0,0,ROUND(MIN(CH305,MAX(0,$F305-SUMPRODUCT(($AT$3:$BE$3&lt;AX$3)*$CD305:$CO305))),2))</f>
        <v/>
      </c>
      <c r="CU305">
        <f>IF(CI305&lt;=0,0,ROUND(MIN(CI305,MAX(0,$F305-SUMPRODUCT(($AT$3:$BE$3&lt;AY$3)*$CD305:$CO305))),2))</f>
        <v/>
      </c>
      <c r="CV305">
        <f>IF(CJ305&lt;=0,0,ROUND(MIN(CJ305,MAX(0,$F305-SUMPRODUCT(($AT$3:$BE$3&lt;AZ$3)*$CD305:$CO305))),2))</f>
        <v/>
      </c>
      <c r="CW305">
        <f>IF(CK305&lt;=0,0,ROUND(MIN(CK305,MAX(0,$F305-SUMPRODUCT(($AT$3:$BE$3&lt;BA$3)*$CD305:$CO305))),2))</f>
        <v/>
      </c>
      <c r="CX305">
        <f>IF(CL305&lt;=0,0,ROUND(MIN(CL305,MAX(0,$F305-SUMPRODUCT(($AT$3:$BE$3&lt;BB$3)*$CD305:$CO305))),2))</f>
        <v/>
      </c>
      <c r="CY305">
        <f>IF(CM305&lt;=0,0,ROUND(MIN(CM305,MAX(0,$F305-SUMPRODUCT(($AT$3:$BE$3&lt;BC$3)*$CD305:$CO305))),2))</f>
        <v/>
      </c>
      <c r="CZ305">
        <f>IF(CN305&lt;=0,0,ROUND(MIN(CN305,MAX(0,$F305-SUMPRODUCT(($AT$3:$BE$3&lt;BD$3)*$CD305:$CO305))),2))</f>
        <v/>
      </c>
      <c r="DA305">
        <f>IF(CO305&lt;=0,0,ROUND(MIN(CO305,MAX(0,$F305-SUMPRODUCT(($AT$3:$BE$3&lt;BE$3)*$CD305:$CO305))),2))</f>
        <v/>
      </c>
      <c r="DB305">
        <f>ROUND(AH305-CP305,2)</f>
        <v/>
      </c>
      <c r="DC305">
        <f>ROUND(AI305-CQ305,2)</f>
        <v/>
      </c>
      <c r="DD305">
        <f>ROUND(AJ305-CR305,2)</f>
        <v/>
      </c>
      <c r="DE305">
        <f>ROUND(AK305-CS305,2)</f>
        <v/>
      </c>
      <c r="DF305">
        <f>ROUND(AL305-CT305,2)</f>
        <v/>
      </c>
      <c r="DG305">
        <f>ROUND(AM305-CU305,2)</f>
        <v/>
      </c>
      <c r="DH305">
        <f>ROUND(AN305-CV305,2)</f>
        <v/>
      </c>
      <c r="DI305">
        <f>ROUND(AO305-CW305,2)</f>
        <v/>
      </c>
      <c r="DJ305">
        <f>ROUND(AP305-CX305,2)</f>
        <v/>
      </c>
      <c r="DK305">
        <f>ROUND(AQ305-CY305,2)</f>
        <v/>
      </c>
      <c r="DL305">
        <f>ROUND(AR305-CZ305,2)</f>
        <v/>
      </c>
      <c r="DM305">
        <f>ROUND(AS305-DA305,2)</f>
        <v/>
      </c>
      <c r="DN305">
        <f>MAX(0,ROUND($F305-SUM(CP305:DA305),2))</f>
        <v/>
      </c>
    </row>
    <row r="306">
      <c r="A306" t="n">
        <v>301</v>
      </c>
      <c r="B306" s="29">
        <f>Months!B306</f>
        <v/>
      </c>
      <c r="C306">
        <f>Months!C306</f>
        <v/>
      </c>
      <c r="D306">
        <f>Months!D306</f>
        <v/>
      </c>
      <c r="E306">
        <f>SUM(V306:AG306)</f>
        <v/>
      </c>
      <c r="F306">
        <f>MAX(0,ROUND(C306+D306-E306,2))</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f>IF(AH306&lt;=0,0,ROUND(CP306+MIN(DB306,MAX(0,$DN306-SUMPRODUCT((($BR306:$CC306&gt;BR306)+($BR306:$CC306=BR306)*($AT$2:$BE$2&lt;AT$2))*$DB306:$DM306))),2))</f>
        <v/>
      </c>
      <c r="AU306">
        <f>IF(AI306&lt;=0,0,ROUND(CQ306+MIN(DC306,MAX(0,$DN306-SUMPRODUCT((($BR306:$CC306&gt;BS306)+($BR306:$CC306=BS306)*($AT$2:$BE$2&lt;AU$2))*$DB306:$DM306))),2))</f>
        <v/>
      </c>
      <c r="AV306">
        <f>IF(AJ306&lt;=0,0,ROUND(CR306+MIN(DD306,MAX(0,$DN306-SUMPRODUCT((($BR306:$CC306&gt;BT306)+($BR306:$CC306=BT306)*($AT$2:$BE$2&lt;AV$2))*$DB306:$DM306))),2))</f>
        <v/>
      </c>
      <c r="AW306">
        <f>IF(AK306&lt;=0,0,ROUND(CS306+MIN(DE306,MAX(0,$DN306-SUMPRODUCT((($BR306:$CC306&gt;BU306)+($BR306:$CC306=BU306)*($AT$2:$BE$2&lt;AW$2))*$DB306:$DM306))),2))</f>
        <v/>
      </c>
      <c r="AX306">
        <f>IF(AL306&lt;=0,0,ROUND(CT306+MIN(DF306,MAX(0,$DN306-SUMPRODUCT((($BR306:$CC306&gt;BV306)+($BR306:$CC306=BV306)*($AT$2:$BE$2&lt;AX$2))*$DB306:$DM306))),2))</f>
        <v/>
      </c>
      <c r="AY306">
        <f>IF(AM306&lt;=0,0,ROUND(CU306+MIN(DG306,MAX(0,$DN306-SUMPRODUCT((($BR306:$CC306&gt;BW306)+($BR306:$CC306=BW306)*($AT$2:$BE$2&lt;AY$2))*$DB306:$DM306))),2))</f>
        <v/>
      </c>
      <c r="AZ306">
        <f>IF(AN306&lt;=0,0,ROUND(CV306+MIN(DH306,MAX(0,$DN306-SUMPRODUCT((($BR306:$CC306&gt;BX306)+($BR306:$CC306=BX306)*($AT$2:$BE$2&lt;AZ$2))*$DB306:$DM306))),2))</f>
        <v/>
      </c>
      <c r="BA306">
        <f>IF(AO306&lt;=0,0,ROUND(CW306+MIN(DI306,MAX(0,$DN306-SUMPRODUCT((($BR306:$CC306&gt;BY306)+($BR306:$CC306=BY306)*($AT$2:$BE$2&lt;BA$2))*$DB306:$DM306))),2))</f>
        <v/>
      </c>
      <c r="BB306">
        <f>IF(AP306&lt;=0,0,ROUND(CX306+MIN(DJ306,MAX(0,$DN306-SUMPRODUCT((($BR306:$CC306&gt;BZ306)+($BR306:$CC306=BZ306)*($AT$2:$BE$2&lt;BB$2))*$DB306:$DM306))),2))</f>
        <v/>
      </c>
      <c r="BC306">
        <f>IF(AQ306&lt;=0,0,ROUND(CY306+MIN(DK306,MAX(0,$DN306-SUMPRODUCT((($BR306:$CC306&gt;CA306)+($BR306:$CC306=CA306)*($AT$2:$BE$2&lt;BC$2))*$DB306:$DM306))),2))</f>
        <v/>
      </c>
      <c r="BD306">
        <f>IF(AR306&lt;=0,0,ROUND(CZ306+MIN(DL306,MAX(0,$DN306-SUMPRODUCT((($BR306:$CC306&gt;CB306)+($BR306:$CC306=CB306)*($AT$2:$BE$2&lt;BD$2))*$DB306:$DM306))),2))</f>
        <v/>
      </c>
      <c r="BE306">
        <f>IF(AS306&lt;=0,0,ROUND(DA306+MIN(DM306,MAX(0,$DN306-SUMPRODUCT((($BR306:$CC306&gt;CC306)+($BR306:$CC306=CC306)*($AT$2:$BE$2&lt;BE$2))*$DB306:$DM306))),2))</f>
        <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c r="BR306">
        <f>ROUND(IF($A306&lt;=Debts!$M$5,Debts!$X$5,Debts!$Y$5)*100000,0)*1000000+ROUND(Debts!$Y$5*100000,0)</f>
        <v/>
      </c>
      <c r="BS306">
        <f>ROUND(IF($A306&lt;=Debts!$M$6,Debts!$X$6,Debts!$Y$6)*100000,0)*1000000+ROUND(Debts!$Y$6*100000,0)</f>
        <v/>
      </c>
      <c r="BT306">
        <f>ROUND(IF($A306&lt;=Debts!$M$7,Debts!$X$7,Debts!$Y$7)*100000,0)*1000000+ROUND(Debts!$Y$7*100000,0)</f>
        <v/>
      </c>
      <c r="BU306">
        <f>ROUND(IF($A306&lt;=Debts!$M$8,Debts!$X$8,Debts!$Y$8)*100000,0)*1000000+ROUND(Debts!$Y$8*100000,0)</f>
        <v/>
      </c>
      <c r="BV306">
        <f>ROUND(IF($A306&lt;=Debts!$M$9,Debts!$X$9,Debts!$Y$9)*100000,0)*1000000+ROUND(Debts!$Y$9*100000,0)</f>
        <v/>
      </c>
      <c r="BW306">
        <f>ROUND(IF($A306&lt;=Debts!$M$10,Debts!$X$10,Debts!$Y$10)*100000,0)*1000000+ROUND(Debts!$Y$10*100000,0)</f>
        <v/>
      </c>
      <c r="BX306">
        <f>ROUND(IF($A306&lt;=Debts!$M$11,Debts!$X$11,Debts!$Y$11)*100000,0)*1000000+ROUND(Debts!$Y$11*100000,0)</f>
        <v/>
      </c>
      <c r="BY306">
        <f>ROUND(IF($A306&lt;=Debts!$M$12,Debts!$X$12,Debts!$Y$12)*100000,0)*1000000+ROUND(Debts!$Y$12*100000,0)</f>
        <v/>
      </c>
      <c r="BZ306">
        <f>ROUND(IF($A306&lt;=Debts!$M$13,Debts!$X$13,Debts!$Y$13)*100000,0)*1000000+ROUND(Debts!$Y$13*100000,0)</f>
        <v/>
      </c>
      <c r="CA306">
        <f>ROUND(IF($A306&lt;=Debts!$M$14,Debts!$X$14,Debts!$Y$14)*100000,0)*1000000+ROUND(Debts!$Y$14*100000,0)</f>
        <v/>
      </c>
      <c r="CB306">
        <f>ROUND(IF($A306&lt;=Debts!$M$15,Debts!$X$15,Debts!$Y$15)*100000,0)*1000000+ROUND(Debts!$Y$15*100000,0)</f>
        <v/>
      </c>
      <c r="CC306">
        <f>ROUND(IF($A306&lt;=Debts!$M$16,Debts!$X$16,Debts!$Y$16)*100000,0)*1000000+ROUND(Debts!$Y$16*100000,0)</f>
        <v/>
      </c>
      <c r="CD306">
        <f>IF(OR(AH306&lt;=0,Debts!$AC$5=0,$A306&gt;Debts!$M$5),0,MIN(AH306,MAX(0,ROUNDUP(IF(Debts!$X$5=0,(BF305+J306)/(Debts!$M$5-$A306+1),BF305*(Debts!$X$5/12)/(1-(1+Debts!$X$5/12)^(-(Debts!$M$5-$A306+1)))),2)-V306)))</f>
        <v/>
      </c>
      <c r="CE306">
        <f>IF(OR(AI306&lt;=0,Debts!$AC$6=0,$A306&gt;Debts!$M$6),0,MIN(AI306,MAX(0,ROUNDUP(IF(Debts!$X$6=0,(BG305+K306)/(Debts!$M$6-$A306+1),BG305*(Debts!$X$6/12)/(1-(1+Debts!$X$6/12)^(-(Debts!$M$6-$A306+1)))),2)-W306)))</f>
        <v/>
      </c>
      <c r="CF306">
        <f>IF(OR(AJ306&lt;=0,Debts!$AC$7=0,$A306&gt;Debts!$M$7),0,MIN(AJ306,MAX(0,ROUNDUP(IF(Debts!$X$7=0,(BH305+L306)/(Debts!$M$7-$A306+1),BH305*(Debts!$X$7/12)/(1-(1+Debts!$X$7/12)^(-(Debts!$M$7-$A306+1)))),2)-X306)))</f>
        <v/>
      </c>
      <c r="CG306">
        <f>IF(OR(AK306&lt;=0,Debts!$AC$8=0,$A306&gt;Debts!$M$8),0,MIN(AK306,MAX(0,ROUNDUP(IF(Debts!$X$8=0,(BI305+M306)/(Debts!$M$8-$A306+1),BI305*(Debts!$X$8/12)/(1-(1+Debts!$X$8/12)^(-(Debts!$M$8-$A306+1)))),2)-Y306)))</f>
        <v/>
      </c>
      <c r="CH306">
        <f>IF(OR(AL306&lt;=0,Debts!$AC$9=0,$A306&gt;Debts!$M$9),0,MIN(AL306,MAX(0,ROUNDUP(IF(Debts!$X$9=0,(BJ305+N306)/(Debts!$M$9-$A306+1),BJ305*(Debts!$X$9/12)/(1-(1+Debts!$X$9/12)^(-(Debts!$M$9-$A306+1)))),2)-Z306)))</f>
        <v/>
      </c>
      <c r="CI306">
        <f>IF(OR(AM306&lt;=0,Debts!$AC$10=0,$A306&gt;Debts!$M$10),0,MIN(AM306,MAX(0,ROUNDUP(IF(Debts!$X$10=0,(BK305+O306)/(Debts!$M$10-$A306+1),BK305*(Debts!$X$10/12)/(1-(1+Debts!$X$10/12)^(-(Debts!$M$10-$A306+1)))),2)-AA306)))</f>
        <v/>
      </c>
      <c r="CJ306">
        <f>IF(OR(AN306&lt;=0,Debts!$AC$11=0,$A306&gt;Debts!$M$11),0,MIN(AN306,MAX(0,ROUNDUP(IF(Debts!$X$11=0,(BL305+P306)/(Debts!$M$11-$A306+1),BL305*(Debts!$X$11/12)/(1-(1+Debts!$X$11/12)^(-(Debts!$M$11-$A306+1)))),2)-AB306)))</f>
        <v/>
      </c>
      <c r="CK306">
        <f>IF(OR(AO306&lt;=0,Debts!$AC$12=0,$A306&gt;Debts!$M$12),0,MIN(AO306,MAX(0,ROUNDUP(IF(Debts!$X$12=0,(BM305+Q306)/(Debts!$M$12-$A306+1),BM305*(Debts!$X$12/12)/(1-(1+Debts!$X$12/12)^(-(Debts!$M$12-$A306+1)))),2)-AC306)))</f>
        <v/>
      </c>
      <c r="CL306">
        <f>IF(OR(AP306&lt;=0,Debts!$AC$13=0,$A306&gt;Debts!$M$13),0,MIN(AP306,MAX(0,ROUNDUP(IF(Debts!$X$13=0,(BN305+R306)/(Debts!$M$13-$A306+1),BN305*(Debts!$X$13/12)/(1-(1+Debts!$X$13/12)^(-(Debts!$M$13-$A306+1)))),2)-AD306)))</f>
        <v/>
      </c>
      <c r="CM306">
        <f>IF(OR(AQ306&lt;=0,Debts!$AC$14=0,$A306&gt;Debts!$M$14),0,MIN(AQ306,MAX(0,ROUNDUP(IF(Debts!$X$14=0,(BO305+S306)/(Debts!$M$14-$A306+1),BO305*(Debts!$X$14/12)/(1-(1+Debts!$X$14/12)^(-(Debts!$M$14-$A306+1)))),2)-AE306)))</f>
        <v/>
      </c>
      <c r="CN306">
        <f>IF(OR(AR306&lt;=0,Debts!$AC$15=0,$A306&gt;Debts!$M$15),0,MIN(AR306,MAX(0,ROUNDUP(IF(Debts!$X$15=0,(BP305+T306)/(Debts!$M$15-$A306+1),BP305*(Debts!$X$15/12)/(1-(1+Debts!$X$15/12)^(-(Debts!$M$15-$A306+1)))),2)-AF306)))</f>
        <v/>
      </c>
      <c r="CO306">
        <f>IF(OR(AS306&lt;=0,Debts!$AC$16=0,$A306&gt;Debts!$M$16),0,MIN(AS306,MAX(0,ROUNDUP(IF(Debts!$X$16=0,(BQ305+U306)/(Debts!$M$16-$A306+1),BQ305*(Debts!$X$16/12)/(1-(1+Debts!$X$16/12)^(-(Debts!$M$16-$A306+1)))),2)-AG306)))</f>
        <v/>
      </c>
      <c r="CP306">
        <f>IF(CD306&lt;=0,0,ROUND(MIN(CD306,MAX(0,$F306-SUMPRODUCT(($AT$3:$BE$3&lt;AT$3)*$CD306:$CO306))),2))</f>
        <v/>
      </c>
      <c r="CQ306">
        <f>IF(CE306&lt;=0,0,ROUND(MIN(CE306,MAX(0,$F306-SUMPRODUCT(($AT$3:$BE$3&lt;AU$3)*$CD306:$CO306))),2))</f>
        <v/>
      </c>
      <c r="CR306">
        <f>IF(CF306&lt;=0,0,ROUND(MIN(CF306,MAX(0,$F306-SUMPRODUCT(($AT$3:$BE$3&lt;AV$3)*$CD306:$CO306))),2))</f>
        <v/>
      </c>
      <c r="CS306">
        <f>IF(CG306&lt;=0,0,ROUND(MIN(CG306,MAX(0,$F306-SUMPRODUCT(($AT$3:$BE$3&lt;AW$3)*$CD306:$CO306))),2))</f>
        <v/>
      </c>
      <c r="CT306">
        <f>IF(CH306&lt;=0,0,ROUND(MIN(CH306,MAX(0,$F306-SUMPRODUCT(($AT$3:$BE$3&lt;AX$3)*$CD306:$CO306))),2))</f>
        <v/>
      </c>
      <c r="CU306">
        <f>IF(CI306&lt;=0,0,ROUND(MIN(CI306,MAX(0,$F306-SUMPRODUCT(($AT$3:$BE$3&lt;AY$3)*$CD306:$CO306))),2))</f>
        <v/>
      </c>
      <c r="CV306">
        <f>IF(CJ306&lt;=0,0,ROUND(MIN(CJ306,MAX(0,$F306-SUMPRODUCT(($AT$3:$BE$3&lt;AZ$3)*$CD306:$CO306))),2))</f>
        <v/>
      </c>
      <c r="CW306">
        <f>IF(CK306&lt;=0,0,ROUND(MIN(CK306,MAX(0,$F306-SUMPRODUCT(($AT$3:$BE$3&lt;BA$3)*$CD306:$CO306))),2))</f>
        <v/>
      </c>
      <c r="CX306">
        <f>IF(CL306&lt;=0,0,ROUND(MIN(CL306,MAX(0,$F306-SUMPRODUCT(($AT$3:$BE$3&lt;BB$3)*$CD306:$CO306))),2))</f>
        <v/>
      </c>
      <c r="CY306">
        <f>IF(CM306&lt;=0,0,ROUND(MIN(CM306,MAX(0,$F306-SUMPRODUCT(($AT$3:$BE$3&lt;BC$3)*$CD306:$CO306))),2))</f>
        <v/>
      </c>
      <c r="CZ306">
        <f>IF(CN306&lt;=0,0,ROUND(MIN(CN306,MAX(0,$F306-SUMPRODUCT(($AT$3:$BE$3&lt;BD$3)*$CD306:$CO306))),2))</f>
        <v/>
      </c>
      <c r="DA306">
        <f>IF(CO306&lt;=0,0,ROUND(MIN(CO306,MAX(0,$F306-SUMPRODUCT(($AT$3:$BE$3&lt;BE$3)*$CD306:$CO306))),2))</f>
        <v/>
      </c>
      <c r="DB306">
        <f>ROUND(AH306-CP306,2)</f>
        <v/>
      </c>
      <c r="DC306">
        <f>ROUND(AI306-CQ306,2)</f>
        <v/>
      </c>
      <c r="DD306">
        <f>ROUND(AJ306-CR306,2)</f>
        <v/>
      </c>
      <c r="DE306">
        <f>ROUND(AK306-CS306,2)</f>
        <v/>
      </c>
      <c r="DF306">
        <f>ROUND(AL306-CT306,2)</f>
        <v/>
      </c>
      <c r="DG306">
        <f>ROUND(AM306-CU306,2)</f>
        <v/>
      </c>
      <c r="DH306">
        <f>ROUND(AN306-CV306,2)</f>
        <v/>
      </c>
      <c r="DI306">
        <f>ROUND(AO306-CW306,2)</f>
        <v/>
      </c>
      <c r="DJ306">
        <f>ROUND(AP306-CX306,2)</f>
        <v/>
      </c>
      <c r="DK306">
        <f>ROUND(AQ306-CY306,2)</f>
        <v/>
      </c>
      <c r="DL306">
        <f>ROUND(AR306-CZ306,2)</f>
        <v/>
      </c>
      <c r="DM306">
        <f>ROUND(AS306-DA306,2)</f>
        <v/>
      </c>
      <c r="DN306">
        <f>MAX(0,ROUND($F306-SUM(CP306:DA306),2))</f>
        <v/>
      </c>
    </row>
    <row r="307">
      <c r="A307" t="n">
        <v>302</v>
      </c>
      <c r="B307" s="29">
        <f>Months!B307</f>
        <v/>
      </c>
      <c r="C307">
        <f>Months!C307</f>
        <v/>
      </c>
      <c r="D307">
        <f>Months!D307</f>
        <v/>
      </c>
      <c r="E307">
        <f>SUM(V307:AG307)</f>
        <v/>
      </c>
      <c r="F307">
        <f>MAX(0,ROUND(C307+D307-E307,2))</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f>IF(AH307&lt;=0,0,ROUND(CP307+MIN(DB307,MAX(0,$DN307-SUMPRODUCT((($BR307:$CC307&gt;BR307)+($BR307:$CC307=BR307)*($AT$2:$BE$2&lt;AT$2))*$DB307:$DM307))),2))</f>
        <v/>
      </c>
      <c r="AU307">
        <f>IF(AI307&lt;=0,0,ROUND(CQ307+MIN(DC307,MAX(0,$DN307-SUMPRODUCT((($BR307:$CC307&gt;BS307)+($BR307:$CC307=BS307)*($AT$2:$BE$2&lt;AU$2))*$DB307:$DM307))),2))</f>
        <v/>
      </c>
      <c r="AV307">
        <f>IF(AJ307&lt;=0,0,ROUND(CR307+MIN(DD307,MAX(0,$DN307-SUMPRODUCT((($BR307:$CC307&gt;BT307)+($BR307:$CC307=BT307)*($AT$2:$BE$2&lt;AV$2))*$DB307:$DM307))),2))</f>
        <v/>
      </c>
      <c r="AW307">
        <f>IF(AK307&lt;=0,0,ROUND(CS307+MIN(DE307,MAX(0,$DN307-SUMPRODUCT((($BR307:$CC307&gt;BU307)+($BR307:$CC307=BU307)*($AT$2:$BE$2&lt;AW$2))*$DB307:$DM307))),2))</f>
        <v/>
      </c>
      <c r="AX307">
        <f>IF(AL307&lt;=0,0,ROUND(CT307+MIN(DF307,MAX(0,$DN307-SUMPRODUCT((($BR307:$CC307&gt;BV307)+($BR307:$CC307=BV307)*($AT$2:$BE$2&lt;AX$2))*$DB307:$DM307))),2))</f>
        <v/>
      </c>
      <c r="AY307">
        <f>IF(AM307&lt;=0,0,ROUND(CU307+MIN(DG307,MAX(0,$DN307-SUMPRODUCT((($BR307:$CC307&gt;BW307)+($BR307:$CC307=BW307)*($AT$2:$BE$2&lt;AY$2))*$DB307:$DM307))),2))</f>
        <v/>
      </c>
      <c r="AZ307">
        <f>IF(AN307&lt;=0,0,ROUND(CV307+MIN(DH307,MAX(0,$DN307-SUMPRODUCT((($BR307:$CC307&gt;BX307)+($BR307:$CC307=BX307)*($AT$2:$BE$2&lt;AZ$2))*$DB307:$DM307))),2))</f>
        <v/>
      </c>
      <c r="BA307">
        <f>IF(AO307&lt;=0,0,ROUND(CW307+MIN(DI307,MAX(0,$DN307-SUMPRODUCT((($BR307:$CC307&gt;BY307)+($BR307:$CC307=BY307)*($AT$2:$BE$2&lt;BA$2))*$DB307:$DM307))),2))</f>
        <v/>
      </c>
      <c r="BB307">
        <f>IF(AP307&lt;=0,0,ROUND(CX307+MIN(DJ307,MAX(0,$DN307-SUMPRODUCT((($BR307:$CC307&gt;BZ307)+($BR307:$CC307=BZ307)*($AT$2:$BE$2&lt;BB$2))*$DB307:$DM307))),2))</f>
        <v/>
      </c>
      <c r="BC307">
        <f>IF(AQ307&lt;=0,0,ROUND(CY307+MIN(DK307,MAX(0,$DN307-SUMPRODUCT((($BR307:$CC307&gt;CA307)+($BR307:$CC307=CA307)*($AT$2:$BE$2&lt;BC$2))*$DB307:$DM307))),2))</f>
        <v/>
      </c>
      <c r="BD307">
        <f>IF(AR307&lt;=0,0,ROUND(CZ307+MIN(DL307,MAX(0,$DN307-SUMPRODUCT((($BR307:$CC307&gt;CB307)+($BR307:$CC307=CB307)*($AT$2:$BE$2&lt;BD$2))*$DB307:$DM307))),2))</f>
        <v/>
      </c>
      <c r="BE307">
        <f>IF(AS307&lt;=0,0,ROUND(DA307+MIN(DM307,MAX(0,$DN307-SUMPRODUCT((($BR307:$CC307&gt;CC307)+($BR307:$CC307=CC307)*($AT$2:$BE$2&lt;BE$2))*$DB307:$DM307))),2))</f>
        <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c r="BR307">
        <f>ROUND(IF($A307&lt;=Debts!$M$5,Debts!$X$5,Debts!$Y$5)*100000,0)*1000000+ROUND(Debts!$Y$5*100000,0)</f>
        <v/>
      </c>
      <c r="BS307">
        <f>ROUND(IF($A307&lt;=Debts!$M$6,Debts!$X$6,Debts!$Y$6)*100000,0)*1000000+ROUND(Debts!$Y$6*100000,0)</f>
        <v/>
      </c>
      <c r="BT307">
        <f>ROUND(IF($A307&lt;=Debts!$M$7,Debts!$X$7,Debts!$Y$7)*100000,0)*1000000+ROUND(Debts!$Y$7*100000,0)</f>
        <v/>
      </c>
      <c r="BU307">
        <f>ROUND(IF($A307&lt;=Debts!$M$8,Debts!$X$8,Debts!$Y$8)*100000,0)*1000000+ROUND(Debts!$Y$8*100000,0)</f>
        <v/>
      </c>
      <c r="BV307">
        <f>ROUND(IF($A307&lt;=Debts!$M$9,Debts!$X$9,Debts!$Y$9)*100000,0)*1000000+ROUND(Debts!$Y$9*100000,0)</f>
        <v/>
      </c>
      <c r="BW307">
        <f>ROUND(IF($A307&lt;=Debts!$M$10,Debts!$X$10,Debts!$Y$10)*100000,0)*1000000+ROUND(Debts!$Y$10*100000,0)</f>
        <v/>
      </c>
      <c r="BX307">
        <f>ROUND(IF($A307&lt;=Debts!$M$11,Debts!$X$11,Debts!$Y$11)*100000,0)*1000000+ROUND(Debts!$Y$11*100000,0)</f>
        <v/>
      </c>
      <c r="BY307">
        <f>ROUND(IF($A307&lt;=Debts!$M$12,Debts!$X$12,Debts!$Y$12)*100000,0)*1000000+ROUND(Debts!$Y$12*100000,0)</f>
        <v/>
      </c>
      <c r="BZ307">
        <f>ROUND(IF($A307&lt;=Debts!$M$13,Debts!$X$13,Debts!$Y$13)*100000,0)*1000000+ROUND(Debts!$Y$13*100000,0)</f>
        <v/>
      </c>
      <c r="CA307">
        <f>ROUND(IF($A307&lt;=Debts!$M$14,Debts!$X$14,Debts!$Y$14)*100000,0)*1000000+ROUND(Debts!$Y$14*100000,0)</f>
        <v/>
      </c>
      <c r="CB307">
        <f>ROUND(IF($A307&lt;=Debts!$M$15,Debts!$X$15,Debts!$Y$15)*100000,0)*1000000+ROUND(Debts!$Y$15*100000,0)</f>
        <v/>
      </c>
      <c r="CC307">
        <f>ROUND(IF($A307&lt;=Debts!$M$16,Debts!$X$16,Debts!$Y$16)*100000,0)*1000000+ROUND(Debts!$Y$16*100000,0)</f>
        <v/>
      </c>
      <c r="CD307">
        <f>IF(OR(AH307&lt;=0,Debts!$AC$5=0,$A307&gt;Debts!$M$5),0,MIN(AH307,MAX(0,ROUNDUP(IF(Debts!$X$5=0,(BF306+J307)/(Debts!$M$5-$A307+1),BF306*(Debts!$X$5/12)/(1-(1+Debts!$X$5/12)^(-(Debts!$M$5-$A307+1)))),2)-V307)))</f>
        <v/>
      </c>
      <c r="CE307">
        <f>IF(OR(AI307&lt;=0,Debts!$AC$6=0,$A307&gt;Debts!$M$6),0,MIN(AI307,MAX(0,ROUNDUP(IF(Debts!$X$6=0,(BG306+K307)/(Debts!$M$6-$A307+1),BG306*(Debts!$X$6/12)/(1-(1+Debts!$X$6/12)^(-(Debts!$M$6-$A307+1)))),2)-W307)))</f>
        <v/>
      </c>
      <c r="CF307">
        <f>IF(OR(AJ307&lt;=0,Debts!$AC$7=0,$A307&gt;Debts!$M$7),0,MIN(AJ307,MAX(0,ROUNDUP(IF(Debts!$X$7=0,(BH306+L307)/(Debts!$M$7-$A307+1),BH306*(Debts!$X$7/12)/(1-(1+Debts!$X$7/12)^(-(Debts!$M$7-$A307+1)))),2)-X307)))</f>
        <v/>
      </c>
      <c r="CG307">
        <f>IF(OR(AK307&lt;=0,Debts!$AC$8=0,$A307&gt;Debts!$M$8),0,MIN(AK307,MAX(0,ROUNDUP(IF(Debts!$X$8=0,(BI306+M307)/(Debts!$M$8-$A307+1),BI306*(Debts!$X$8/12)/(1-(1+Debts!$X$8/12)^(-(Debts!$M$8-$A307+1)))),2)-Y307)))</f>
        <v/>
      </c>
      <c r="CH307">
        <f>IF(OR(AL307&lt;=0,Debts!$AC$9=0,$A307&gt;Debts!$M$9),0,MIN(AL307,MAX(0,ROUNDUP(IF(Debts!$X$9=0,(BJ306+N307)/(Debts!$M$9-$A307+1),BJ306*(Debts!$X$9/12)/(1-(1+Debts!$X$9/12)^(-(Debts!$M$9-$A307+1)))),2)-Z307)))</f>
        <v/>
      </c>
      <c r="CI307">
        <f>IF(OR(AM307&lt;=0,Debts!$AC$10=0,$A307&gt;Debts!$M$10),0,MIN(AM307,MAX(0,ROUNDUP(IF(Debts!$X$10=0,(BK306+O307)/(Debts!$M$10-$A307+1),BK306*(Debts!$X$10/12)/(1-(1+Debts!$X$10/12)^(-(Debts!$M$10-$A307+1)))),2)-AA307)))</f>
        <v/>
      </c>
      <c r="CJ307">
        <f>IF(OR(AN307&lt;=0,Debts!$AC$11=0,$A307&gt;Debts!$M$11),0,MIN(AN307,MAX(0,ROUNDUP(IF(Debts!$X$11=0,(BL306+P307)/(Debts!$M$11-$A307+1),BL306*(Debts!$X$11/12)/(1-(1+Debts!$X$11/12)^(-(Debts!$M$11-$A307+1)))),2)-AB307)))</f>
        <v/>
      </c>
      <c r="CK307">
        <f>IF(OR(AO307&lt;=0,Debts!$AC$12=0,$A307&gt;Debts!$M$12),0,MIN(AO307,MAX(0,ROUNDUP(IF(Debts!$X$12=0,(BM306+Q307)/(Debts!$M$12-$A307+1),BM306*(Debts!$X$12/12)/(1-(1+Debts!$X$12/12)^(-(Debts!$M$12-$A307+1)))),2)-AC307)))</f>
        <v/>
      </c>
      <c r="CL307">
        <f>IF(OR(AP307&lt;=0,Debts!$AC$13=0,$A307&gt;Debts!$M$13),0,MIN(AP307,MAX(0,ROUNDUP(IF(Debts!$X$13=0,(BN306+R307)/(Debts!$M$13-$A307+1),BN306*(Debts!$X$13/12)/(1-(1+Debts!$X$13/12)^(-(Debts!$M$13-$A307+1)))),2)-AD307)))</f>
        <v/>
      </c>
      <c r="CM307">
        <f>IF(OR(AQ307&lt;=0,Debts!$AC$14=0,$A307&gt;Debts!$M$14),0,MIN(AQ307,MAX(0,ROUNDUP(IF(Debts!$X$14=0,(BO306+S307)/(Debts!$M$14-$A307+1),BO306*(Debts!$X$14/12)/(1-(1+Debts!$X$14/12)^(-(Debts!$M$14-$A307+1)))),2)-AE307)))</f>
        <v/>
      </c>
      <c r="CN307">
        <f>IF(OR(AR307&lt;=0,Debts!$AC$15=0,$A307&gt;Debts!$M$15),0,MIN(AR307,MAX(0,ROUNDUP(IF(Debts!$X$15=0,(BP306+T307)/(Debts!$M$15-$A307+1),BP306*(Debts!$X$15/12)/(1-(1+Debts!$X$15/12)^(-(Debts!$M$15-$A307+1)))),2)-AF307)))</f>
        <v/>
      </c>
      <c r="CO307">
        <f>IF(OR(AS307&lt;=0,Debts!$AC$16=0,$A307&gt;Debts!$M$16),0,MIN(AS307,MAX(0,ROUNDUP(IF(Debts!$X$16=0,(BQ306+U307)/(Debts!$M$16-$A307+1),BQ306*(Debts!$X$16/12)/(1-(1+Debts!$X$16/12)^(-(Debts!$M$16-$A307+1)))),2)-AG307)))</f>
        <v/>
      </c>
      <c r="CP307">
        <f>IF(CD307&lt;=0,0,ROUND(MIN(CD307,MAX(0,$F307-SUMPRODUCT(($AT$3:$BE$3&lt;AT$3)*$CD307:$CO307))),2))</f>
        <v/>
      </c>
      <c r="CQ307">
        <f>IF(CE307&lt;=0,0,ROUND(MIN(CE307,MAX(0,$F307-SUMPRODUCT(($AT$3:$BE$3&lt;AU$3)*$CD307:$CO307))),2))</f>
        <v/>
      </c>
      <c r="CR307">
        <f>IF(CF307&lt;=0,0,ROUND(MIN(CF307,MAX(0,$F307-SUMPRODUCT(($AT$3:$BE$3&lt;AV$3)*$CD307:$CO307))),2))</f>
        <v/>
      </c>
      <c r="CS307">
        <f>IF(CG307&lt;=0,0,ROUND(MIN(CG307,MAX(0,$F307-SUMPRODUCT(($AT$3:$BE$3&lt;AW$3)*$CD307:$CO307))),2))</f>
        <v/>
      </c>
      <c r="CT307">
        <f>IF(CH307&lt;=0,0,ROUND(MIN(CH307,MAX(0,$F307-SUMPRODUCT(($AT$3:$BE$3&lt;AX$3)*$CD307:$CO307))),2))</f>
        <v/>
      </c>
      <c r="CU307">
        <f>IF(CI307&lt;=0,0,ROUND(MIN(CI307,MAX(0,$F307-SUMPRODUCT(($AT$3:$BE$3&lt;AY$3)*$CD307:$CO307))),2))</f>
        <v/>
      </c>
      <c r="CV307">
        <f>IF(CJ307&lt;=0,0,ROUND(MIN(CJ307,MAX(0,$F307-SUMPRODUCT(($AT$3:$BE$3&lt;AZ$3)*$CD307:$CO307))),2))</f>
        <v/>
      </c>
      <c r="CW307">
        <f>IF(CK307&lt;=0,0,ROUND(MIN(CK307,MAX(0,$F307-SUMPRODUCT(($AT$3:$BE$3&lt;BA$3)*$CD307:$CO307))),2))</f>
        <v/>
      </c>
      <c r="CX307">
        <f>IF(CL307&lt;=0,0,ROUND(MIN(CL307,MAX(0,$F307-SUMPRODUCT(($AT$3:$BE$3&lt;BB$3)*$CD307:$CO307))),2))</f>
        <v/>
      </c>
      <c r="CY307">
        <f>IF(CM307&lt;=0,0,ROUND(MIN(CM307,MAX(0,$F307-SUMPRODUCT(($AT$3:$BE$3&lt;BC$3)*$CD307:$CO307))),2))</f>
        <v/>
      </c>
      <c r="CZ307">
        <f>IF(CN307&lt;=0,0,ROUND(MIN(CN307,MAX(0,$F307-SUMPRODUCT(($AT$3:$BE$3&lt;BD$3)*$CD307:$CO307))),2))</f>
        <v/>
      </c>
      <c r="DA307">
        <f>IF(CO307&lt;=0,0,ROUND(MIN(CO307,MAX(0,$F307-SUMPRODUCT(($AT$3:$BE$3&lt;BE$3)*$CD307:$CO307))),2))</f>
        <v/>
      </c>
      <c r="DB307">
        <f>ROUND(AH307-CP307,2)</f>
        <v/>
      </c>
      <c r="DC307">
        <f>ROUND(AI307-CQ307,2)</f>
        <v/>
      </c>
      <c r="DD307">
        <f>ROUND(AJ307-CR307,2)</f>
        <v/>
      </c>
      <c r="DE307">
        <f>ROUND(AK307-CS307,2)</f>
        <v/>
      </c>
      <c r="DF307">
        <f>ROUND(AL307-CT307,2)</f>
        <v/>
      </c>
      <c r="DG307">
        <f>ROUND(AM307-CU307,2)</f>
        <v/>
      </c>
      <c r="DH307">
        <f>ROUND(AN307-CV307,2)</f>
        <v/>
      </c>
      <c r="DI307">
        <f>ROUND(AO307-CW307,2)</f>
        <v/>
      </c>
      <c r="DJ307">
        <f>ROUND(AP307-CX307,2)</f>
        <v/>
      </c>
      <c r="DK307">
        <f>ROUND(AQ307-CY307,2)</f>
        <v/>
      </c>
      <c r="DL307">
        <f>ROUND(AR307-CZ307,2)</f>
        <v/>
      </c>
      <c r="DM307">
        <f>ROUND(AS307-DA307,2)</f>
        <v/>
      </c>
      <c r="DN307">
        <f>MAX(0,ROUND($F307-SUM(CP307:DA307),2))</f>
        <v/>
      </c>
    </row>
    <row r="308">
      <c r="A308" t="n">
        <v>303</v>
      </c>
      <c r="B308" s="29">
        <f>Months!B308</f>
        <v/>
      </c>
      <c r="C308">
        <f>Months!C308</f>
        <v/>
      </c>
      <c r="D308">
        <f>Months!D308</f>
        <v/>
      </c>
      <c r="E308">
        <f>SUM(V308:AG308)</f>
        <v/>
      </c>
      <c r="F308">
        <f>MAX(0,ROUND(C308+D308-E308,2))</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f>IF(AH308&lt;=0,0,ROUND(CP308+MIN(DB308,MAX(0,$DN308-SUMPRODUCT((($BR308:$CC308&gt;BR308)+($BR308:$CC308=BR308)*($AT$2:$BE$2&lt;AT$2))*$DB308:$DM308))),2))</f>
        <v/>
      </c>
      <c r="AU308">
        <f>IF(AI308&lt;=0,0,ROUND(CQ308+MIN(DC308,MAX(0,$DN308-SUMPRODUCT((($BR308:$CC308&gt;BS308)+($BR308:$CC308=BS308)*($AT$2:$BE$2&lt;AU$2))*$DB308:$DM308))),2))</f>
        <v/>
      </c>
      <c r="AV308">
        <f>IF(AJ308&lt;=0,0,ROUND(CR308+MIN(DD308,MAX(0,$DN308-SUMPRODUCT((($BR308:$CC308&gt;BT308)+($BR308:$CC308=BT308)*($AT$2:$BE$2&lt;AV$2))*$DB308:$DM308))),2))</f>
        <v/>
      </c>
      <c r="AW308">
        <f>IF(AK308&lt;=0,0,ROUND(CS308+MIN(DE308,MAX(0,$DN308-SUMPRODUCT((($BR308:$CC308&gt;BU308)+($BR308:$CC308=BU308)*($AT$2:$BE$2&lt;AW$2))*$DB308:$DM308))),2))</f>
        <v/>
      </c>
      <c r="AX308">
        <f>IF(AL308&lt;=0,0,ROUND(CT308+MIN(DF308,MAX(0,$DN308-SUMPRODUCT((($BR308:$CC308&gt;BV308)+($BR308:$CC308=BV308)*($AT$2:$BE$2&lt;AX$2))*$DB308:$DM308))),2))</f>
        <v/>
      </c>
      <c r="AY308">
        <f>IF(AM308&lt;=0,0,ROUND(CU308+MIN(DG308,MAX(0,$DN308-SUMPRODUCT((($BR308:$CC308&gt;BW308)+($BR308:$CC308=BW308)*($AT$2:$BE$2&lt;AY$2))*$DB308:$DM308))),2))</f>
        <v/>
      </c>
      <c r="AZ308">
        <f>IF(AN308&lt;=0,0,ROUND(CV308+MIN(DH308,MAX(0,$DN308-SUMPRODUCT((($BR308:$CC308&gt;BX308)+($BR308:$CC308=BX308)*($AT$2:$BE$2&lt;AZ$2))*$DB308:$DM308))),2))</f>
        <v/>
      </c>
      <c r="BA308">
        <f>IF(AO308&lt;=0,0,ROUND(CW308+MIN(DI308,MAX(0,$DN308-SUMPRODUCT((($BR308:$CC308&gt;BY308)+($BR308:$CC308=BY308)*($AT$2:$BE$2&lt;BA$2))*$DB308:$DM308))),2))</f>
        <v/>
      </c>
      <c r="BB308">
        <f>IF(AP308&lt;=0,0,ROUND(CX308+MIN(DJ308,MAX(0,$DN308-SUMPRODUCT((($BR308:$CC308&gt;BZ308)+($BR308:$CC308=BZ308)*($AT$2:$BE$2&lt;BB$2))*$DB308:$DM308))),2))</f>
        <v/>
      </c>
      <c r="BC308">
        <f>IF(AQ308&lt;=0,0,ROUND(CY308+MIN(DK308,MAX(0,$DN308-SUMPRODUCT((($BR308:$CC308&gt;CA308)+($BR308:$CC308=CA308)*($AT$2:$BE$2&lt;BC$2))*$DB308:$DM308))),2))</f>
        <v/>
      </c>
      <c r="BD308">
        <f>IF(AR308&lt;=0,0,ROUND(CZ308+MIN(DL308,MAX(0,$DN308-SUMPRODUCT((($BR308:$CC308&gt;CB308)+($BR308:$CC308=CB308)*($AT$2:$BE$2&lt;BD$2))*$DB308:$DM308))),2))</f>
        <v/>
      </c>
      <c r="BE308">
        <f>IF(AS308&lt;=0,0,ROUND(DA308+MIN(DM308,MAX(0,$DN308-SUMPRODUCT((($BR308:$CC308&gt;CC308)+($BR308:$CC308=CC308)*($AT$2:$BE$2&lt;BE$2))*$DB308:$DM308))),2))</f>
        <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c r="BR308">
        <f>ROUND(IF($A308&lt;=Debts!$M$5,Debts!$X$5,Debts!$Y$5)*100000,0)*1000000+ROUND(Debts!$Y$5*100000,0)</f>
        <v/>
      </c>
      <c r="BS308">
        <f>ROUND(IF($A308&lt;=Debts!$M$6,Debts!$X$6,Debts!$Y$6)*100000,0)*1000000+ROUND(Debts!$Y$6*100000,0)</f>
        <v/>
      </c>
      <c r="BT308">
        <f>ROUND(IF($A308&lt;=Debts!$M$7,Debts!$X$7,Debts!$Y$7)*100000,0)*1000000+ROUND(Debts!$Y$7*100000,0)</f>
        <v/>
      </c>
      <c r="BU308">
        <f>ROUND(IF($A308&lt;=Debts!$M$8,Debts!$X$8,Debts!$Y$8)*100000,0)*1000000+ROUND(Debts!$Y$8*100000,0)</f>
        <v/>
      </c>
      <c r="BV308">
        <f>ROUND(IF($A308&lt;=Debts!$M$9,Debts!$X$9,Debts!$Y$9)*100000,0)*1000000+ROUND(Debts!$Y$9*100000,0)</f>
        <v/>
      </c>
      <c r="BW308">
        <f>ROUND(IF($A308&lt;=Debts!$M$10,Debts!$X$10,Debts!$Y$10)*100000,0)*1000000+ROUND(Debts!$Y$10*100000,0)</f>
        <v/>
      </c>
      <c r="BX308">
        <f>ROUND(IF($A308&lt;=Debts!$M$11,Debts!$X$11,Debts!$Y$11)*100000,0)*1000000+ROUND(Debts!$Y$11*100000,0)</f>
        <v/>
      </c>
      <c r="BY308">
        <f>ROUND(IF($A308&lt;=Debts!$M$12,Debts!$X$12,Debts!$Y$12)*100000,0)*1000000+ROUND(Debts!$Y$12*100000,0)</f>
        <v/>
      </c>
      <c r="BZ308">
        <f>ROUND(IF($A308&lt;=Debts!$M$13,Debts!$X$13,Debts!$Y$13)*100000,0)*1000000+ROUND(Debts!$Y$13*100000,0)</f>
        <v/>
      </c>
      <c r="CA308">
        <f>ROUND(IF($A308&lt;=Debts!$M$14,Debts!$X$14,Debts!$Y$14)*100000,0)*1000000+ROUND(Debts!$Y$14*100000,0)</f>
        <v/>
      </c>
      <c r="CB308">
        <f>ROUND(IF($A308&lt;=Debts!$M$15,Debts!$X$15,Debts!$Y$15)*100000,0)*1000000+ROUND(Debts!$Y$15*100000,0)</f>
        <v/>
      </c>
      <c r="CC308">
        <f>ROUND(IF($A308&lt;=Debts!$M$16,Debts!$X$16,Debts!$Y$16)*100000,0)*1000000+ROUND(Debts!$Y$16*100000,0)</f>
        <v/>
      </c>
      <c r="CD308">
        <f>IF(OR(AH308&lt;=0,Debts!$AC$5=0,$A308&gt;Debts!$M$5),0,MIN(AH308,MAX(0,ROUNDUP(IF(Debts!$X$5=0,(BF307+J308)/(Debts!$M$5-$A308+1),BF307*(Debts!$X$5/12)/(1-(1+Debts!$X$5/12)^(-(Debts!$M$5-$A308+1)))),2)-V308)))</f>
        <v/>
      </c>
      <c r="CE308">
        <f>IF(OR(AI308&lt;=0,Debts!$AC$6=0,$A308&gt;Debts!$M$6),0,MIN(AI308,MAX(0,ROUNDUP(IF(Debts!$X$6=0,(BG307+K308)/(Debts!$M$6-$A308+1),BG307*(Debts!$X$6/12)/(1-(1+Debts!$X$6/12)^(-(Debts!$M$6-$A308+1)))),2)-W308)))</f>
        <v/>
      </c>
      <c r="CF308">
        <f>IF(OR(AJ308&lt;=0,Debts!$AC$7=0,$A308&gt;Debts!$M$7),0,MIN(AJ308,MAX(0,ROUNDUP(IF(Debts!$X$7=0,(BH307+L308)/(Debts!$M$7-$A308+1),BH307*(Debts!$X$7/12)/(1-(1+Debts!$X$7/12)^(-(Debts!$M$7-$A308+1)))),2)-X308)))</f>
        <v/>
      </c>
      <c r="CG308">
        <f>IF(OR(AK308&lt;=0,Debts!$AC$8=0,$A308&gt;Debts!$M$8),0,MIN(AK308,MAX(0,ROUNDUP(IF(Debts!$X$8=0,(BI307+M308)/(Debts!$M$8-$A308+1),BI307*(Debts!$X$8/12)/(1-(1+Debts!$X$8/12)^(-(Debts!$M$8-$A308+1)))),2)-Y308)))</f>
        <v/>
      </c>
      <c r="CH308">
        <f>IF(OR(AL308&lt;=0,Debts!$AC$9=0,$A308&gt;Debts!$M$9),0,MIN(AL308,MAX(0,ROUNDUP(IF(Debts!$X$9=0,(BJ307+N308)/(Debts!$M$9-$A308+1),BJ307*(Debts!$X$9/12)/(1-(1+Debts!$X$9/12)^(-(Debts!$M$9-$A308+1)))),2)-Z308)))</f>
        <v/>
      </c>
      <c r="CI308">
        <f>IF(OR(AM308&lt;=0,Debts!$AC$10=0,$A308&gt;Debts!$M$10),0,MIN(AM308,MAX(0,ROUNDUP(IF(Debts!$X$10=0,(BK307+O308)/(Debts!$M$10-$A308+1),BK307*(Debts!$X$10/12)/(1-(1+Debts!$X$10/12)^(-(Debts!$M$10-$A308+1)))),2)-AA308)))</f>
        <v/>
      </c>
      <c r="CJ308">
        <f>IF(OR(AN308&lt;=0,Debts!$AC$11=0,$A308&gt;Debts!$M$11),0,MIN(AN308,MAX(0,ROUNDUP(IF(Debts!$X$11=0,(BL307+P308)/(Debts!$M$11-$A308+1),BL307*(Debts!$X$11/12)/(1-(1+Debts!$X$11/12)^(-(Debts!$M$11-$A308+1)))),2)-AB308)))</f>
        <v/>
      </c>
      <c r="CK308">
        <f>IF(OR(AO308&lt;=0,Debts!$AC$12=0,$A308&gt;Debts!$M$12),0,MIN(AO308,MAX(0,ROUNDUP(IF(Debts!$X$12=0,(BM307+Q308)/(Debts!$M$12-$A308+1),BM307*(Debts!$X$12/12)/(1-(1+Debts!$X$12/12)^(-(Debts!$M$12-$A308+1)))),2)-AC308)))</f>
        <v/>
      </c>
      <c r="CL308">
        <f>IF(OR(AP308&lt;=0,Debts!$AC$13=0,$A308&gt;Debts!$M$13),0,MIN(AP308,MAX(0,ROUNDUP(IF(Debts!$X$13=0,(BN307+R308)/(Debts!$M$13-$A308+1),BN307*(Debts!$X$13/12)/(1-(1+Debts!$X$13/12)^(-(Debts!$M$13-$A308+1)))),2)-AD308)))</f>
        <v/>
      </c>
      <c r="CM308">
        <f>IF(OR(AQ308&lt;=0,Debts!$AC$14=0,$A308&gt;Debts!$M$14),0,MIN(AQ308,MAX(0,ROUNDUP(IF(Debts!$X$14=0,(BO307+S308)/(Debts!$M$14-$A308+1),BO307*(Debts!$X$14/12)/(1-(1+Debts!$X$14/12)^(-(Debts!$M$14-$A308+1)))),2)-AE308)))</f>
        <v/>
      </c>
      <c r="CN308">
        <f>IF(OR(AR308&lt;=0,Debts!$AC$15=0,$A308&gt;Debts!$M$15),0,MIN(AR308,MAX(0,ROUNDUP(IF(Debts!$X$15=0,(BP307+T308)/(Debts!$M$15-$A308+1),BP307*(Debts!$X$15/12)/(1-(1+Debts!$X$15/12)^(-(Debts!$M$15-$A308+1)))),2)-AF308)))</f>
        <v/>
      </c>
      <c r="CO308">
        <f>IF(OR(AS308&lt;=0,Debts!$AC$16=0,$A308&gt;Debts!$M$16),0,MIN(AS308,MAX(0,ROUNDUP(IF(Debts!$X$16=0,(BQ307+U308)/(Debts!$M$16-$A308+1),BQ307*(Debts!$X$16/12)/(1-(1+Debts!$X$16/12)^(-(Debts!$M$16-$A308+1)))),2)-AG308)))</f>
        <v/>
      </c>
      <c r="CP308">
        <f>IF(CD308&lt;=0,0,ROUND(MIN(CD308,MAX(0,$F308-SUMPRODUCT(($AT$3:$BE$3&lt;AT$3)*$CD308:$CO308))),2))</f>
        <v/>
      </c>
      <c r="CQ308">
        <f>IF(CE308&lt;=0,0,ROUND(MIN(CE308,MAX(0,$F308-SUMPRODUCT(($AT$3:$BE$3&lt;AU$3)*$CD308:$CO308))),2))</f>
        <v/>
      </c>
      <c r="CR308">
        <f>IF(CF308&lt;=0,0,ROUND(MIN(CF308,MAX(0,$F308-SUMPRODUCT(($AT$3:$BE$3&lt;AV$3)*$CD308:$CO308))),2))</f>
        <v/>
      </c>
      <c r="CS308">
        <f>IF(CG308&lt;=0,0,ROUND(MIN(CG308,MAX(0,$F308-SUMPRODUCT(($AT$3:$BE$3&lt;AW$3)*$CD308:$CO308))),2))</f>
        <v/>
      </c>
      <c r="CT308">
        <f>IF(CH308&lt;=0,0,ROUND(MIN(CH308,MAX(0,$F308-SUMPRODUCT(($AT$3:$BE$3&lt;AX$3)*$CD308:$CO308))),2))</f>
        <v/>
      </c>
      <c r="CU308">
        <f>IF(CI308&lt;=0,0,ROUND(MIN(CI308,MAX(0,$F308-SUMPRODUCT(($AT$3:$BE$3&lt;AY$3)*$CD308:$CO308))),2))</f>
        <v/>
      </c>
      <c r="CV308">
        <f>IF(CJ308&lt;=0,0,ROUND(MIN(CJ308,MAX(0,$F308-SUMPRODUCT(($AT$3:$BE$3&lt;AZ$3)*$CD308:$CO308))),2))</f>
        <v/>
      </c>
      <c r="CW308">
        <f>IF(CK308&lt;=0,0,ROUND(MIN(CK308,MAX(0,$F308-SUMPRODUCT(($AT$3:$BE$3&lt;BA$3)*$CD308:$CO308))),2))</f>
        <v/>
      </c>
      <c r="CX308">
        <f>IF(CL308&lt;=0,0,ROUND(MIN(CL308,MAX(0,$F308-SUMPRODUCT(($AT$3:$BE$3&lt;BB$3)*$CD308:$CO308))),2))</f>
        <v/>
      </c>
      <c r="CY308">
        <f>IF(CM308&lt;=0,0,ROUND(MIN(CM308,MAX(0,$F308-SUMPRODUCT(($AT$3:$BE$3&lt;BC$3)*$CD308:$CO308))),2))</f>
        <v/>
      </c>
      <c r="CZ308">
        <f>IF(CN308&lt;=0,0,ROUND(MIN(CN308,MAX(0,$F308-SUMPRODUCT(($AT$3:$BE$3&lt;BD$3)*$CD308:$CO308))),2))</f>
        <v/>
      </c>
      <c r="DA308">
        <f>IF(CO308&lt;=0,0,ROUND(MIN(CO308,MAX(0,$F308-SUMPRODUCT(($AT$3:$BE$3&lt;BE$3)*$CD308:$CO308))),2))</f>
        <v/>
      </c>
      <c r="DB308">
        <f>ROUND(AH308-CP308,2)</f>
        <v/>
      </c>
      <c r="DC308">
        <f>ROUND(AI308-CQ308,2)</f>
        <v/>
      </c>
      <c r="DD308">
        <f>ROUND(AJ308-CR308,2)</f>
        <v/>
      </c>
      <c r="DE308">
        <f>ROUND(AK308-CS308,2)</f>
        <v/>
      </c>
      <c r="DF308">
        <f>ROUND(AL308-CT308,2)</f>
        <v/>
      </c>
      <c r="DG308">
        <f>ROUND(AM308-CU308,2)</f>
        <v/>
      </c>
      <c r="DH308">
        <f>ROUND(AN308-CV308,2)</f>
        <v/>
      </c>
      <c r="DI308">
        <f>ROUND(AO308-CW308,2)</f>
        <v/>
      </c>
      <c r="DJ308">
        <f>ROUND(AP308-CX308,2)</f>
        <v/>
      </c>
      <c r="DK308">
        <f>ROUND(AQ308-CY308,2)</f>
        <v/>
      </c>
      <c r="DL308">
        <f>ROUND(AR308-CZ308,2)</f>
        <v/>
      </c>
      <c r="DM308">
        <f>ROUND(AS308-DA308,2)</f>
        <v/>
      </c>
      <c r="DN308">
        <f>MAX(0,ROUND($F308-SUM(CP308:DA308),2))</f>
        <v/>
      </c>
    </row>
    <row r="309">
      <c r="A309" t="n">
        <v>304</v>
      </c>
      <c r="B309" s="29">
        <f>Months!B309</f>
        <v/>
      </c>
      <c r="C309">
        <f>Months!C309</f>
        <v/>
      </c>
      <c r="D309">
        <f>Months!D309</f>
        <v/>
      </c>
      <c r="E309">
        <f>SUM(V309:AG309)</f>
        <v/>
      </c>
      <c r="F309">
        <f>MAX(0,ROUND(C309+D309-E309,2))</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f>IF(AH309&lt;=0,0,ROUND(CP309+MIN(DB309,MAX(0,$DN309-SUMPRODUCT((($BR309:$CC309&gt;BR309)+($BR309:$CC309=BR309)*($AT$2:$BE$2&lt;AT$2))*$DB309:$DM309))),2))</f>
        <v/>
      </c>
      <c r="AU309">
        <f>IF(AI309&lt;=0,0,ROUND(CQ309+MIN(DC309,MAX(0,$DN309-SUMPRODUCT((($BR309:$CC309&gt;BS309)+($BR309:$CC309=BS309)*($AT$2:$BE$2&lt;AU$2))*$DB309:$DM309))),2))</f>
        <v/>
      </c>
      <c r="AV309">
        <f>IF(AJ309&lt;=0,0,ROUND(CR309+MIN(DD309,MAX(0,$DN309-SUMPRODUCT((($BR309:$CC309&gt;BT309)+($BR309:$CC309=BT309)*($AT$2:$BE$2&lt;AV$2))*$DB309:$DM309))),2))</f>
        <v/>
      </c>
      <c r="AW309">
        <f>IF(AK309&lt;=0,0,ROUND(CS309+MIN(DE309,MAX(0,$DN309-SUMPRODUCT((($BR309:$CC309&gt;BU309)+($BR309:$CC309=BU309)*($AT$2:$BE$2&lt;AW$2))*$DB309:$DM309))),2))</f>
        <v/>
      </c>
      <c r="AX309">
        <f>IF(AL309&lt;=0,0,ROUND(CT309+MIN(DF309,MAX(0,$DN309-SUMPRODUCT((($BR309:$CC309&gt;BV309)+($BR309:$CC309=BV309)*($AT$2:$BE$2&lt;AX$2))*$DB309:$DM309))),2))</f>
        <v/>
      </c>
      <c r="AY309">
        <f>IF(AM309&lt;=0,0,ROUND(CU309+MIN(DG309,MAX(0,$DN309-SUMPRODUCT((($BR309:$CC309&gt;BW309)+($BR309:$CC309=BW309)*($AT$2:$BE$2&lt;AY$2))*$DB309:$DM309))),2))</f>
        <v/>
      </c>
      <c r="AZ309">
        <f>IF(AN309&lt;=0,0,ROUND(CV309+MIN(DH309,MAX(0,$DN309-SUMPRODUCT((($BR309:$CC309&gt;BX309)+($BR309:$CC309=BX309)*($AT$2:$BE$2&lt;AZ$2))*$DB309:$DM309))),2))</f>
        <v/>
      </c>
      <c r="BA309">
        <f>IF(AO309&lt;=0,0,ROUND(CW309+MIN(DI309,MAX(0,$DN309-SUMPRODUCT((($BR309:$CC309&gt;BY309)+($BR309:$CC309=BY309)*($AT$2:$BE$2&lt;BA$2))*$DB309:$DM309))),2))</f>
        <v/>
      </c>
      <c r="BB309">
        <f>IF(AP309&lt;=0,0,ROUND(CX309+MIN(DJ309,MAX(0,$DN309-SUMPRODUCT((($BR309:$CC309&gt;BZ309)+($BR309:$CC309=BZ309)*($AT$2:$BE$2&lt;BB$2))*$DB309:$DM309))),2))</f>
        <v/>
      </c>
      <c r="BC309">
        <f>IF(AQ309&lt;=0,0,ROUND(CY309+MIN(DK309,MAX(0,$DN309-SUMPRODUCT((($BR309:$CC309&gt;CA309)+($BR309:$CC309=CA309)*($AT$2:$BE$2&lt;BC$2))*$DB309:$DM309))),2))</f>
        <v/>
      </c>
      <c r="BD309">
        <f>IF(AR309&lt;=0,0,ROUND(CZ309+MIN(DL309,MAX(0,$DN309-SUMPRODUCT((($BR309:$CC309&gt;CB309)+($BR309:$CC309=CB309)*($AT$2:$BE$2&lt;BD$2))*$DB309:$DM309))),2))</f>
        <v/>
      </c>
      <c r="BE309">
        <f>IF(AS309&lt;=0,0,ROUND(DA309+MIN(DM309,MAX(0,$DN309-SUMPRODUCT((($BR309:$CC309&gt;CC309)+($BR309:$CC309=CC309)*($AT$2:$BE$2&lt;BE$2))*$DB309:$DM309))),2))</f>
        <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c r="BR309">
        <f>ROUND(IF($A309&lt;=Debts!$M$5,Debts!$X$5,Debts!$Y$5)*100000,0)*1000000+ROUND(Debts!$Y$5*100000,0)</f>
        <v/>
      </c>
      <c r="BS309">
        <f>ROUND(IF($A309&lt;=Debts!$M$6,Debts!$X$6,Debts!$Y$6)*100000,0)*1000000+ROUND(Debts!$Y$6*100000,0)</f>
        <v/>
      </c>
      <c r="BT309">
        <f>ROUND(IF($A309&lt;=Debts!$M$7,Debts!$X$7,Debts!$Y$7)*100000,0)*1000000+ROUND(Debts!$Y$7*100000,0)</f>
        <v/>
      </c>
      <c r="BU309">
        <f>ROUND(IF($A309&lt;=Debts!$M$8,Debts!$X$8,Debts!$Y$8)*100000,0)*1000000+ROUND(Debts!$Y$8*100000,0)</f>
        <v/>
      </c>
      <c r="BV309">
        <f>ROUND(IF($A309&lt;=Debts!$M$9,Debts!$X$9,Debts!$Y$9)*100000,0)*1000000+ROUND(Debts!$Y$9*100000,0)</f>
        <v/>
      </c>
      <c r="BW309">
        <f>ROUND(IF($A309&lt;=Debts!$M$10,Debts!$X$10,Debts!$Y$10)*100000,0)*1000000+ROUND(Debts!$Y$10*100000,0)</f>
        <v/>
      </c>
      <c r="BX309">
        <f>ROUND(IF($A309&lt;=Debts!$M$11,Debts!$X$11,Debts!$Y$11)*100000,0)*1000000+ROUND(Debts!$Y$11*100000,0)</f>
        <v/>
      </c>
      <c r="BY309">
        <f>ROUND(IF($A309&lt;=Debts!$M$12,Debts!$X$12,Debts!$Y$12)*100000,0)*1000000+ROUND(Debts!$Y$12*100000,0)</f>
        <v/>
      </c>
      <c r="BZ309">
        <f>ROUND(IF($A309&lt;=Debts!$M$13,Debts!$X$13,Debts!$Y$13)*100000,0)*1000000+ROUND(Debts!$Y$13*100000,0)</f>
        <v/>
      </c>
      <c r="CA309">
        <f>ROUND(IF($A309&lt;=Debts!$M$14,Debts!$X$14,Debts!$Y$14)*100000,0)*1000000+ROUND(Debts!$Y$14*100000,0)</f>
        <v/>
      </c>
      <c r="CB309">
        <f>ROUND(IF($A309&lt;=Debts!$M$15,Debts!$X$15,Debts!$Y$15)*100000,0)*1000000+ROUND(Debts!$Y$15*100000,0)</f>
        <v/>
      </c>
      <c r="CC309">
        <f>ROUND(IF($A309&lt;=Debts!$M$16,Debts!$X$16,Debts!$Y$16)*100000,0)*1000000+ROUND(Debts!$Y$16*100000,0)</f>
        <v/>
      </c>
      <c r="CD309">
        <f>IF(OR(AH309&lt;=0,Debts!$AC$5=0,$A309&gt;Debts!$M$5),0,MIN(AH309,MAX(0,ROUNDUP(IF(Debts!$X$5=0,(BF308+J309)/(Debts!$M$5-$A309+1),BF308*(Debts!$X$5/12)/(1-(1+Debts!$X$5/12)^(-(Debts!$M$5-$A309+1)))),2)-V309)))</f>
        <v/>
      </c>
      <c r="CE309">
        <f>IF(OR(AI309&lt;=0,Debts!$AC$6=0,$A309&gt;Debts!$M$6),0,MIN(AI309,MAX(0,ROUNDUP(IF(Debts!$X$6=0,(BG308+K309)/(Debts!$M$6-$A309+1),BG308*(Debts!$X$6/12)/(1-(1+Debts!$X$6/12)^(-(Debts!$M$6-$A309+1)))),2)-W309)))</f>
        <v/>
      </c>
      <c r="CF309">
        <f>IF(OR(AJ309&lt;=0,Debts!$AC$7=0,$A309&gt;Debts!$M$7),0,MIN(AJ309,MAX(0,ROUNDUP(IF(Debts!$X$7=0,(BH308+L309)/(Debts!$M$7-$A309+1),BH308*(Debts!$X$7/12)/(1-(1+Debts!$X$7/12)^(-(Debts!$M$7-$A309+1)))),2)-X309)))</f>
        <v/>
      </c>
      <c r="CG309">
        <f>IF(OR(AK309&lt;=0,Debts!$AC$8=0,$A309&gt;Debts!$M$8),0,MIN(AK309,MAX(0,ROUNDUP(IF(Debts!$X$8=0,(BI308+M309)/(Debts!$M$8-$A309+1),BI308*(Debts!$X$8/12)/(1-(1+Debts!$X$8/12)^(-(Debts!$M$8-$A309+1)))),2)-Y309)))</f>
        <v/>
      </c>
      <c r="CH309">
        <f>IF(OR(AL309&lt;=0,Debts!$AC$9=0,$A309&gt;Debts!$M$9),0,MIN(AL309,MAX(0,ROUNDUP(IF(Debts!$X$9=0,(BJ308+N309)/(Debts!$M$9-$A309+1),BJ308*(Debts!$X$9/12)/(1-(1+Debts!$X$9/12)^(-(Debts!$M$9-$A309+1)))),2)-Z309)))</f>
        <v/>
      </c>
      <c r="CI309">
        <f>IF(OR(AM309&lt;=0,Debts!$AC$10=0,$A309&gt;Debts!$M$10),0,MIN(AM309,MAX(0,ROUNDUP(IF(Debts!$X$10=0,(BK308+O309)/(Debts!$M$10-$A309+1),BK308*(Debts!$X$10/12)/(1-(1+Debts!$X$10/12)^(-(Debts!$M$10-$A309+1)))),2)-AA309)))</f>
        <v/>
      </c>
      <c r="CJ309">
        <f>IF(OR(AN309&lt;=0,Debts!$AC$11=0,$A309&gt;Debts!$M$11),0,MIN(AN309,MAX(0,ROUNDUP(IF(Debts!$X$11=0,(BL308+P309)/(Debts!$M$11-$A309+1),BL308*(Debts!$X$11/12)/(1-(1+Debts!$X$11/12)^(-(Debts!$M$11-$A309+1)))),2)-AB309)))</f>
        <v/>
      </c>
      <c r="CK309">
        <f>IF(OR(AO309&lt;=0,Debts!$AC$12=0,$A309&gt;Debts!$M$12),0,MIN(AO309,MAX(0,ROUNDUP(IF(Debts!$X$12=0,(BM308+Q309)/(Debts!$M$12-$A309+1),BM308*(Debts!$X$12/12)/(1-(1+Debts!$X$12/12)^(-(Debts!$M$12-$A309+1)))),2)-AC309)))</f>
        <v/>
      </c>
      <c r="CL309">
        <f>IF(OR(AP309&lt;=0,Debts!$AC$13=0,$A309&gt;Debts!$M$13),0,MIN(AP309,MAX(0,ROUNDUP(IF(Debts!$X$13=0,(BN308+R309)/(Debts!$M$13-$A309+1),BN308*(Debts!$X$13/12)/(1-(1+Debts!$X$13/12)^(-(Debts!$M$13-$A309+1)))),2)-AD309)))</f>
        <v/>
      </c>
      <c r="CM309">
        <f>IF(OR(AQ309&lt;=0,Debts!$AC$14=0,$A309&gt;Debts!$M$14),0,MIN(AQ309,MAX(0,ROUNDUP(IF(Debts!$X$14=0,(BO308+S309)/(Debts!$M$14-$A309+1),BO308*(Debts!$X$14/12)/(1-(1+Debts!$X$14/12)^(-(Debts!$M$14-$A309+1)))),2)-AE309)))</f>
        <v/>
      </c>
      <c r="CN309">
        <f>IF(OR(AR309&lt;=0,Debts!$AC$15=0,$A309&gt;Debts!$M$15),0,MIN(AR309,MAX(0,ROUNDUP(IF(Debts!$X$15=0,(BP308+T309)/(Debts!$M$15-$A309+1),BP308*(Debts!$X$15/12)/(1-(1+Debts!$X$15/12)^(-(Debts!$M$15-$A309+1)))),2)-AF309)))</f>
        <v/>
      </c>
      <c r="CO309">
        <f>IF(OR(AS309&lt;=0,Debts!$AC$16=0,$A309&gt;Debts!$M$16),0,MIN(AS309,MAX(0,ROUNDUP(IF(Debts!$X$16=0,(BQ308+U309)/(Debts!$M$16-$A309+1),BQ308*(Debts!$X$16/12)/(1-(1+Debts!$X$16/12)^(-(Debts!$M$16-$A309+1)))),2)-AG309)))</f>
        <v/>
      </c>
      <c r="CP309">
        <f>IF(CD309&lt;=0,0,ROUND(MIN(CD309,MAX(0,$F309-SUMPRODUCT(($AT$3:$BE$3&lt;AT$3)*$CD309:$CO309))),2))</f>
        <v/>
      </c>
      <c r="CQ309">
        <f>IF(CE309&lt;=0,0,ROUND(MIN(CE309,MAX(0,$F309-SUMPRODUCT(($AT$3:$BE$3&lt;AU$3)*$CD309:$CO309))),2))</f>
        <v/>
      </c>
      <c r="CR309">
        <f>IF(CF309&lt;=0,0,ROUND(MIN(CF309,MAX(0,$F309-SUMPRODUCT(($AT$3:$BE$3&lt;AV$3)*$CD309:$CO309))),2))</f>
        <v/>
      </c>
      <c r="CS309">
        <f>IF(CG309&lt;=0,0,ROUND(MIN(CG309,MAX(0,$F309-SUMPRODUCT(($AT$3:$BE$3&lt;AW$3)*$CD309:$CO309))),2))</f>
        <v/>
      </c>
      <c r="CT309">
        <f>IF(CH309&lt;=0,0,ROUND(MIN(CH309,MAX(0,$F309-SUMPRODUCT(($AT$3:$BE$3&lt;AX$3)*$CD309:$CO309))),2))</f>
        <v/>
      </c>
      <c r="CU309">
        <f>IF(CI309&lt;=0,0,ROUND(MIN(CI309,MAX(0,$F309-SUMPRODUCT(($AT$3:$BE$3&lt;AY$3)*$CD309:$CO309))),2))</f>
        <v/>
      </c>
      <c r="CV309">
        <f>IF(CJ309&lt;=0,0,ROUND(MIN(CJ309,MAX(0,$F309-SUMPRODUCT(($AT$3:$BE$3&lt;AZ$3)*$CD309:$CO309))),2))</f>
        <v/>
      </c>
      <c r="CW309">
        <f>IF(CK309&lt;=0,0,ROUND(MIN(CK309,MAX(0,$F309-SUMPRODUCT(($AT$3:$BE$3&lt;BA$3)*$CD309:$CO309))),2))</f>
        <v/>
      </c>
      <c r="CX309">
        <f>IF(CL309&lt;=0,0,ROUND(MIN(CL309,MAX(0,$F309-SUMPRODUCT(($AT$3:$BE$3&lt;BB$3)*$CD309:$CO309))),2))</f>
        <v/>
      </c>
      <c r="CY309">
        <f>IF(CM309&lt;=0,0,ROUND(MIN(CM309,MAX(0,$F309-SUMPRODUCT(($AT$3:$BE$3&lt;BC$3)*$CD309:$CO309))),2))</f>
        <v/>
      </c>
      <c r="CZ309">
        <f>IF(CN309&lt;=0,0,ROUND(MIN(CN309,MAX(0,$F309-SUMPRODUCT(($AT$3:$BE$3&lt;BD$3)*$CD309:$CO309))),2))</f>
        <v/>
      </c>
      <c r="DA309">
        <f>IF(CO309&lt;=0,0,ROUND(MIN(CO309,MAX(0,$F309-SUMPRODUCT(($AT$3:$BE$3&lt;BE$3)*$CD309:$CO309))),2))</f>
        <v/>
      </c>
      <c r="DB309">
        <f>ROUND(AH309-CP309,2)</f>
        <v/>
      </c>
      <c r="DC309">
        <f>ROUND(AI309-CQ309,2)</f>
        <v/>
      </c>
      <c r="DD309">
        <f>ROUND(AJ309-CR309,2)</f>
        <v/>
      </c>
      <c r="DE309">
        <f>ROUND(AK309-CS309,2)</f>
        <v/>
      </c>
      <c r="DF309">
        <f>ROUND(AL309-CT309,2)</f>
        <v/>
      </c>
      <c r="DG309">
        <f>ROUND(AM309-CU309,2)</f>
        <v/>
      </c>
      <c r="DH309">
        <f>ROUND(AN309-CV309,2)</f>
        <v/>
      </c>
      <c r="DI309">
        <f>ROUND(AO309-CW309,2)</f>
        <v/>
      </c>
      <c r="DJ309">
        <f>ROUND(AP309-CX309,2)</f>
        <v/>
      </c>
      <c r="DK309">
        <f>ROUND(AQ309-CY309,2)</f>
        <v/>
      </c>
      <c r="DL309">
        <f>ROUND(AR309-CZ309,2)</f>
        <v/>
      </c>
      <c r="DM309">
        <f>ROUND(AS309-DA309,2)</f>
        <v/>
      </c>
      <c r="DN309">
        <f>MAX(0,ROUND($F309-SUM(CP309:DA309),2))</f>
        <v/>
      </c>
    </row>
    <row r="310">
      <c r="A310" t="n">
        <v>305</v>
      </c>
      <c r="B310" s="29">
        <f>Months!B310</f>
        <v/>
      </c>
      <c r="C310">
        <f>Months!C310</f>
        <v/>
      </c>
      <c r="D310">
        <f>Months!D310</f>
        <v/>
      </c>
      <c r="E310">
        <f>SUM(V310:AG310)</f>
        <v/>
      </c>
      <c r="F310">
        <f>MAX(0,ROUND(C310+D310-E310,2))</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f>IF(AH310&lt;=0,0,ROUND(CP310+MIN(DB310,MAX(0,$DN310-SUMPRODUCT((($BR310:$CC310&gt;BR310)+($BR310:$CC310=BR310)*($AT$2:$BE$2&lt;AT$2))*$DB310:$DM310))),2))</f>
        <v/>
      </c>
      <c r="AU310">
        <f>IF(AI310&lt;=0,0,ROUND(CQ310+MIN(DC310,MAX(0,$DN310-SUMPRODUCT((($BR310:$CC310&gt;BS310)+($BR310:$CC310=BS310)*($AT$2:$BE$2&lt;AU$2))*$DB310:$DM310))),2))</f>
        <v/>
      </c>
      <c r="AV310">
        <f>IF(AJ310&lt;=0,0,ROUND(CR310+MIN(DD310,MAX(0,$DN310-SUMPRODUCT((($BR310:$CC310&gt;BT310)+($BR310:$CC310=BT310)*($AT$2:$BE$2&lt;AV$2))*$DB310:$DM310))),2))</f>
        <v/>
      </c>
      <c r="AW310">
        <f>IF(AK310&lt;=0,0,ROUND(CS310+MIN(DE310,MAX(0,$DN310-SUMPRODUCT((($BR310:$CC310&gt;BU310)+($BR310:$CC310=BU310)*($AT$2:$BE$2&lt;AW$2))*$DB310:$DM310))),2))</f>
        <v/>
      </c>
      <c r="AX310">
        <f>IF(AL310&lt;=0,0,ROUND(CT310+MIN(DF310,MAX(0,$DN310-SUMPRODUCT((($BR310:$CC310&gt;BV310)+($BR310:$CC310=BV310)*($AT$2:$BE$2&lt;AX$2))*$DB310:$DM310))),2))</f>
        <v/>
      </c>
      <c r="AY310">
        <f>IF(AM310&lt;=0,0,ROUND(CU310+MIN(DG310,MAX(0,$DN310-SUMPRODUCT((($BR310:$CC310&gt;BW310)+($BR310:$CC310=BW310)*($AT$2:$BE$2&lt;AY$2))*$DB310:$DM310))),2))</f>
        <v/>
      </c>
      <c r="AZ310">
        <f>IF(AN310&lt;=0,0,ROUND(CV310+MIN(DH310,MAX(0,$DN310-SUMPRODUCT((($BR310:$CC310&gt;BX310)+($BR310:$CC310=BX310)*($AT$2:$BE$2&lt;AZ$2))*$DB310:$DM310))),2))</f>
        <v/>
      </c>
      <c r="BA310">
        <f>IF(AO310&lt;=0,0,ROUND(CW310+MIN(DI310,MAX(0,$DN310-SUMPRODUCT((($BR310:$CC310&gt;BY310)+($BR310:$CC310=BY310)*($AT$2:$BE$2&lt;BA$2))*$DB310:$DM310))),2))</f>
        <v/>
      </c>
      <c r="BB310">
        <f>IF(AP310&lt;=0,0,ROUND(CX310+MIN(DJ310,MAX(0,$DN310-SUMPRODUCT((($BR310:$CC310&gt;BZ310)+($BR310:$CC310=BZ310)*($AT$2:$BE$2&lt;BB$2))*$DB310:$DM310))),2))</f>
        <v/>
      </c>
      <c r="BC310">
        <f>IF(AQ310&lt;=0,0,ROUND(CY310+MIN(DK310,MAX(0,$DN310-SUMPRODUCT((($BR310:$CC310&gt;CA310)+($BR310:$CC310=CA310)*($AT$2:$BE$2&lt;BC$2))*$DB310:$DM310))),2))</f>
        <v/>
      </c>
      <c r="BD310">
        <f>IF(AR310&lt;=0,0,ROUND(CZ310+MIN(DL310,MAX(0,$DN310-SUMPRODUCT((($BR310:$CC310&gt;CB310)+($BR310:$CC310=CB310)*($AT$2:$BE$2&lt;BD$2))*$DB310:$DM310))),2))</f>
        <v/>
      </c>
      <c r="BE310">
        <f>IF(AS310&lt;=0,0,ROUND(DA310+MIN(DM310,MAX(0,$DN310-SUMPRODUCT((($BR310:$CC310&gt;CC310)+($BR310:$CC310=CC310)*($AT$2:$BE$2&lt;BE$2))*$DB310:$DM310))),2))</f>
        <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c r="BR310">
        <f>ROUND(IF($A310&lt;=Debts!$M$5,Debts!$X$5,Debts!$Y$5)*100000,0)*1000000+ROUND(Debts!$Y$5*100000,0)</f>
        <v/>
      </c>
      <c r="BS310">
        <f>ROUND(IF($A310&lt;=Debts!$M$6,Debts!$X$6,Debts!$Y$6)*100000,0)*1000000+ROUND(Debts!$Y$6*100000,0)</f>
        <v/>
      </c>
      <c r="BT310">
        <f>ROUND(IF($A310&lt;=Debts!$M$7,Debts!$X$7,Debts!$Y$7)*100000,0)*1000000+ROUND(Debts!$Y$7*100000,0)</f>
        <v/>
      </c>
      <c r="BU310">
        <f>ROUND(IF($A310&lt;=Debts!$M$8,Debts!$X$8,Debts!$Y$8)*100000,0)*1000000+ROUND(Debts!$Y$8*100000,0)</f>
        <v/>
      </c>
      <c r="BV310">
        <f>ROUND(IF($A310&lt;=Debts!$M$9,Debts!$X$9,Debts!$Y$9)*100000,0)*1000000+ROUND(Debts!$Y$9*100000,0)</f>
        <v/>
      </c>
      <c r="BW310">
        <f>ROUND(IF($A310&lt;=Debts!$M$10,Debts!$X$10,Debts!$Y$10)*100000,0)*1000000+ROUND(Debts!$Y$10*100000,0)</f>
        <v/>
      </c>
      <c r="BX310">
        <f>ROUND(IF($A310&lt;=Debts!$M$11,Debts!$X$11,Debts!$Y$11)*100000,0)*1000000+ROUND(Debts!$Y$11*100000,0)</f>
        <v/>
      </c>
      <c r="BY310">
        <f>ROUND(IF($A310&lt;=Debts!$M$12,Debts!$X$12,Debts!$Y$12)*100000,0)*1000000+ROUND(Debts!$Y$12*100000,0)</f>
        <v/>
      </c>
      <c r="BZ310">
        <f>ROUND(IF($A310&lt;=Debts!$M$13,Debts!$X$13,Debts!$Y$13)*100000,0)*1000000+ROUND(Debts!$Y$13*100000,0)</f>
        <v/>
      </c>
      <c r="CA310">
        <f>ROUND(IF($A310&lt;=Debts!$M$14,Debts!$X$14,Debts!$Y$14)*100000,0)*1000000+ROUND(Debts!$Y$14*100000,0)</f>
        <v/>
      </c>
      <c r="CB310">
        <f>ROUND(IF($A310&lt;=Debts!$M$15,Debts!$X$15,Debts!$Y$15)*100000,0)*1000000+ROUND(Debts!$Y$15*100000,0)</f>
        <v/>
      </c>
      <c r="CC310">
        <f>ROUND(IF($A310&lt;=Debts!$M$16,Debts!$X$16,Debts!$Y$16)*100000,0)*1000000+ROUND(Debts!$Y$16*100000,0)</f>
        <v/>
      </c>
      <c r="CD310">
        <f>IF(OR(AH310&lt;=0,Debts!$AC$5=0,$A310&gt;Debts!$M$5),0,MIN(AH310,MAX(0,ROUNDUP(IF(Debts!$X$5=0,(BF309+J310)/(Debts!$M$5-$A310+1),BF309*(Debts!$X$5/12)/(1-(1+Debts!$X$5/12)^(-(Debts!$M$5-$A310+1)))),2)-V310)))</f>
        <v/>
      </c>
      <c r="CE310">
        <f>IF(OR(AI310&lt;=0,Debts!$AC$6=0,$A310&gt;Debts!$M$6),0,MIN(AI310,MAX(0,ROUNDUP(IF(Debts!$X$6=0,(BG309+K310)/(Debts!$M$6-$A310+1),BG309*(Debts!$X$6/12)/(1-(1+Debts!$X$6/12)^(-(Debts!$M$6-$A310+1)))),2)-W310)))</f>
        <v/>
      </c>
      <c r="CF310">
        <f>IF(OR(AJ310&lt;=0,Debts!$AC$7=0,$A310&gt;Debts!$M$7),0,MIN(AJ310,MAX(0,ROUNDUP(IF(Debts!$X$7=0,(BH309+L310)/(Debts!$M$7-$A310+1),BH309*(Debts!$X$7/12)/(1-(1+Debts!$X$7/12)^(-(Debts!$M$7-$A310+1)))),2)-X310)))</f>
        <v/>
      </c>
      <c r="CG310">
        <f>IF(OR(AK310&lt;=0,Debts!$AC$8=0,$A310&gt;Debts!$M$8),0,MIN(AK310,MAX(0,ROUNDUP(IF(Debts!$X$8=0,(BI309+M310)/(Debts!$M$8-$A310+1),BI309*(Debts!$X$8/12)/(1-(1+Debts!$X$8/12)^(-(Debts!$M$8-$A310+1)))),2)-Y310)))</f>
        <v/>
      </c>
      <c r="CH310">
        <f>IF(OR(AL310&lt;=0,Debts!$AC$9=0,$A310&gt;Debts!$M$9),0,MIN(AL310,MAX(0,ROUNDUP(IF(Debts!$X$9=0,(BJ309+N310)/(Debts!$M$9-$A310+1),BJ309*(Debts!$X$9/12)/(1-(1+Debts!$X$9/12)^(-(Debts!$M$9-$A310+1)))),2)-Z310)))</f>
        <v/>
      </c>
      <c r="CI310">
        <f>IF(OR(AM310&lt;=0,Debts!$AC$10=0,$A310&gt;Debts!$M$10),0,MIN(AM310,MAX(0,ROUNDUP(IF(Debts!$X$10=0,(BK309+O310)/(Debts!$M$10-$A310+1),BK309*(Debts!$X$10/12)/(1-(1+Debts!$X$10/12)^(-(Debts!$M$10-$A310+1)))),2)-AA310)))</f>
        <v/>
      </c>
      <c r="CJ310">
        <f>IF(OR(AN310&lt;=0,Debts!$AC$11=0,$A310&gt;Debts!$M$11),0,MIN(AN310,MAX(0,ROUNDUP(IF(Debts!$X$11=0,(BL309+P310)/(Debts!$M$11-$A310+1),BL309*(Debts!$X$11/12)/(1-(1+Debts!$X$11/12)^(-(Debts!$M$11-$A310+1)))),2)-AB310)))</f>
        <v/>
      </c>
      <c r="CK310">
        <f>IF(OR(AO310&lt;=0,Debts!$AC$12=0,$A310&gt;Debts!$M$12),0,MIN(AO310,MAX(0,ROUNDUP(IF(Debts!$X$12=0,(BM309+Q310)/(Debts!$M$12-$A310+1),BM309*(Debts!$X$12/12)/(1-(1+Debts!$X$12/12)^(-(Debts!$M$12-$A310+1)))),2)-AC310)))</f>
        <v/>
      </c>
      <c r="CL310">
        <f>IF(OR(AP310&lt;=0,Debts!$AC$13=0,$A310&gt;Debts!$M$13),0,MIN(AP310,MAX(0,ROUNDUP(IF(Debts!$X$13=0,(BN309+R310)/(Debts!$M$13-$A310+1),BN309*(Debts!$X$13/12)/(1-(1+Debts!$X$13/12)^(-(Debts!$M$13-$A310+1)))),2)-AD310)))</f>
        <v/>
      </c>
      <c r="CM310">
        <f>IF(OR(AQ310&lt;=0,Debts!$AC$14=0,$A310&gt;Debts!$M$14),0,MIN(AQ310,MAX(0,ROUNDUP(IF(Debts!$X$14=0,(BO309+S310)/(Debts!$M$14-$A310+1),BO309*(Debts!$X$14/12)/(1-(1+Debts!$X$14/12)^(-(Debts!$M$14-$A310+1)))),2)-AE310)))</f>
        <v/>
      </c>
      <c r="CN310">
        <f>IF(OR(AR310&lt;=0,Debts!$AC$15=0,$A310&gt;Debts!$M$15),0,MIN(AR310,MAX(0,ROUNDUP(IF(Debts!$X$15=0,(BP309+T310)/(Debts!$M$15-$A310+1),BP309*(Debts!$X$15/12)/(1-(1+Debts!$X$15/12)^(-(Debts!$M$15-$A310+1)))),2)-AF310)))</f>
        <v/>
      </c>
      <c r="CO310">
        <f>IF(OR(AS310&lt;=0,Debts!$AC$16=0,$A310&gt;Debts!$M$16),0,MIN(AS310,MAX(0,ROUNDUP(IF(Debts!$X$16=0,(BQ309+U310)/(Debts!$M$16-$A310+1),BQ309*(Debts!$X$16/12)/(1-(1+Debts!$X$16/12)^(-(Debts!$M$16-$A310+1)))),2)-AG310)))</f>
        <v/>
      </c>
      <c r="CP310">
        <f>IF(CD310&lt;=0,0,ROUND(MIN(CD310,MAX(0,$F310-SUMPRODUCT(($AT$3:$BE$3&lt;AT$3)*$CD310:$CO310))),2))</f>
        <v/>
      </c>
      <c r="CQ310">
        <f>IF(CE310&lt;=0,0,ROUND(MIN(CE310,MAX(0,$F310-SUMPRODUCT(($AT$3:$BE$3&lt;AU$3)*$CD310:$CO310))),2))</f>
        <v/>
      </c>
      <c r="CR310">
        <f>IF(CF310&lt;=0,0,ROUND(MIN(CF310,MAX(0,$F310-SUMPRODUCT(($AT$3:$BE$3&lt;AV$3)*$CD310:$CO310))),2))</f>
        <v/>
      </c>
      <c r="CS310">
        <f>IF(CG310&lt;=0,0,ROUND(MIN(CG310,MAX(0,$F310-SUMPRODUCT(($AT$3:$BE$3&lt;AW$3)*$CD310:$CO310))),2))</f>
        <v/>
      </c>
      <c r="CT310">
        <f>IF(CH310&lt;=0,0,ROUND(MIN(CH310,MAX(0,$F310-SUMPRODUCT(($AT$3:$BE$3&lt;AX$3)*$CD310:$CO310))),2))</f>
        <v/>
      </c>
      <c r="CU310">
        <f>IF(CI310&lt;=0,0,ROUND(MIN(CI310,MAX(0,$F310-SUMPRODUCT(($AT$3:$BE$3&lt;AY$3)*$CD310:$CO310))),2))</f>
        <v/>
      </c>
      <c r="CV310">
        <f>IF(CJ310&lt;=0,0,ROUND(MIN(CJ310,MAX(0,$F310-SUMPRODUCT(($AT$3:$BE$3&lt;AZ$3)*$CD310:$CO310))),2))</f>
        <v/>
      </c>
      <c r="CW310">
        <f>IF(CK310&lt;=0,0,ROUND(MIN(CK310,MAX(0,$F310-SUMPRODUCT(($AT$3:$BE$3&lt;BA$3)*$CD310:$CO310))),2))</f>
        <v/>
      </c>
      <c r="CX310">
        <f>IF(CL310&lt;=0,0,ROUND(MIN(CL310,MAX(0,$F310-SUMPRODUCT(($AT$3:$BE$3&lt;BB$3)*$CD310:$CO310))),2))</f>
        <v/>
      </c>
      <c r="CY310">
        <f>IF(CM310&lt;=0,0,ROUND(MIN(CM310,MAX(0,$F310-SUMPRODUCT(($AT$3:$BE$3&lt;BC$3)*$CD310:$CO310))),2))</f>
        <v/>
      </c>
      <c r="CZ310">
        <f>IF(CN310&lt;=0,0,ROUND(MIN(CN310,MAX(0,$F310-SUMPRODUCT(($AT$3:$BE$3&lt;BD$3)*$CD310:$CO310))),2))</f>
        <v/>
      </c>
      <c r="DA310">
        <f>IF(CO310&lt;=0,0,ROUND(MIN(CO310,MAX(0,$F310-SUMPRODUCT(($AT$3:$BE$3&lt;BE$3)*$CD310:$CO310))),2))</f>
        <v/>
      </c>
      <c r="DB310">
        <f>ROUND(AH310-CP310,2)</f>
        <v/>
      </c>
      <c r="DC310">
        <f>ROUND(AI310-CQ310,2)</f>
        <v/>
      </c>
      <c r="DD310">
        <f>ROUND(AJ310-CR310,2)</f>
        <v/>
      </c>
      <c r="DE310">
        <f>ROUND(AK310-CS310,2)</f>
        <v/>
      </c>
      <c r="DF310">
        <f>ROUND(AL310-CT310,2)</f>
        <v/>
      </c>
      <c r="DG310">
        <f>ROUND(AM310-CU310,2)</f>
        <v/>
      </c>
      <c r="DH310">
        <f>ROUND(AN310-CV310,2)</f>
        <v/>
      </c>
      <c r="DI310">
        <f>ROUND(AO310-CW310,2)</f>
        <v/>
      </c>
      <c r="DJ310">
        <f>ROUND(AP310-CX310,2)</f>
        <v/>
      </c>
      <c r="DK310">
        <f>ROUND(AQ310-CY310,2)</f>
        <v/>
      </c>
      <c r="DL310">
        <f>ROUND(AR310-CZ310,2)</f>
        <v/>
      </c>
      <c r="DM310">
        <f>ROUND(AS310-DA310,2)</f>
        <v/>
      </c>
      <c r="DN310">
        <f>MAX(0,ROUND($F310-SUM(CP310:DA310),2))</f>
        <v/>
      </c>
    </row>
    <row r="311">
      <c r="A311" t="n">
        <v>306</v>
      </c>
      <c r="B311" s="29">
        <f>Months!B311</f>
        <v/>
      </c>
      <c r="C311">
        <f>Months!C311</f>
        <v/>
      </c>
      <c r="D311">
        <f>Months!D311</f>
        <v/>
      </c>
      <c r="E311">
        <f>SUM(V311:AG311)</f>
        <v/>
      </c>
      <c r="F311">
        <f>MAX(0,ROUND(C311+D311-E311,2))</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f>IF(AH311&lt;=0,0,ROUND(CP311+MIN(DB311,MAX(0,$DN311-SUMPRODUCT((($BR311:$CC311&gt;BR311)+($BR311:$CC311=BR311)*($AT$2:$BE$2&lt;AT$2))*$DB311:$DM311))),2))</f>
        <v/>
      </c>
      <c r="AU311">
        <f>IF(AI311&lt;=0,0,ROUND(CQ311+MIN(DC311,MAX(0,$DN311-SUMPRODUCT((($BR311:$CC311&gt;BS311)+($BR311:$CC311=BS311)*($AT$2:$BE$2&lt;AU$2))*$DB311:$DM311))),2))</f>
        <v/>
      </c>
      <c r="AV311">
        <f>IF(AJ311&lt;=0,0,ROUND(CR311+MIN(DD311,MAX(0,$DN311-SUMPRODUCT((($BR311:$CC311&gt;BT311)+($BR311:$CC311=BT311)*($AT$2:$BE$2&lt;AV$2))*$DB311:$DM311))),2))</f>
        <v/>
      </c>
      <c r="AW311">
        <f>IF(AK311&lt;=0,0,ROUND(CS311+MIN(DE311,MAX(0,$DN311-SUMPRODUCT((($BR311:$CC311&gt;BU311)+($BR311:$CC311=BU311)*($AT$2:$BE$2&lt;AW$2))*$DB311:$DM311))),2))</f>
        <v/>
      </c>
      <c r="AX311">
        <f>IF(AL311&lt;=0,0,ROUND(CT311+MIN(DF311,MAX(0,$DN311-SUMPRODUCT((($BR311:$CC311&gt;BV311)+($BR311:$CC311=BV311)*($AT$2:$BE$2&lt;AX$2))*$DB311:$DM311))),2))</f>
        <v/>
      </c>
      <c r="AY311">
        <f>IF(AM311&lt;=0,0,ROUND(CU311+MIN(DG311,MAX(0,$DN311-SUMPRODUCT((($BR311:$CC311&gt;BW311)+($BR311:$CC311=BW311)*($AT$2:$BE$2&lt;AY$2))*$DB311:$DM311))),2))</f>
        <v/>
      </c>
      <c r="AZ311">
        <f>IF(AN311&lt;=0,0,ROUND(CV311+MIN(DH311,MAX(0,$DN311-SUMPRODUCT((($BR311:$CC311&gt;BX311)+($BR311:$CC311=BX311)*($AT$2:$BE$2&lt;AZ$2))*$DB311:$DM311))),2))</f>
        <v/>
      </c>
      <c r="BA311">
        <f>IF(AO311&lt;=0,0,ROUND(CW311+MIN(DI311,MAX(0,$DN311-SUMPRODUCT((($BR311:$CC311&gt;BY311)+($BR311:$CC311=BY311)*($AT$2:$BE$2&lt;BA$2))*$DB311:$DM311))),2))</f>
        <v/>
      </c>
      <c r="BB311">
        <f>IF(AP311&lt;=0,0,ROUND(CX311+MIN(DJ311,MAX(0,$DN311-SUMPRODUCT((($BR311:$CC311&gt;BZ311)+($BR311:$CC311=BZ311)*($AT$2:$BE$2&lt;BB$2))*$DB311:$DM311))),2))</f>
        <v/>
      </c>
      <c r="BC311">
        <f>IF(AQ311&lt;=0,0,ROUND(CY311+MIN(DK311,MAX(0,$DN311-SUMPRODUCT((($BR311:$CC311&gt;CA311)+($BR311:$CC311=CA311)*($AT$2:$BE$2&lt;BC$2))*$DB311:$DM311))),2))</f>
        <v/>
      </c>
      <c r="BD311">
        <f>IF(AR311&lt;=0,0,ROUND(CZ311+MIN(DL311,MAX(0,$DN311-SUMPRODUCT((($BR311:$CC311&gt;CB311)+($BR311:$CC311=CB311)*($AT$2:$BE$2&lt;BD$2))*$DB311:$DM311))),2))</f>
        <v/>
      </c>
      <c r="BE311">
        <f>IF(AS311&lt;=0,0,ROUND(DA311+MIN(DM311,MAX(0,$DN311-SUMPRODUCT((($BR311:$CC311&gt;CC311)+($BR311:$CC311=CC311)*($AT$2:$BE$2&lt;BE$2))*$DB311:$DM311))),2))</f>
        <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c r="BR311">
        <f>ROUND(IF($A311&lt;=Debts!$M$5,Debts!$X$5,Debts!$Y$5)*100000,0)*1000000+ROUND(Debts!$Y$5*100000,0)</f>
        <v/>
      </c>
      <c r="BS311">
        <f>ROUND(IF($A311&lt;=Debts!$M$6,Debts!$X$6,Debts!$Y$6)*100000,0)*1000000+ROUND(Debts!$Y$6*100000,0)</f>
        <v/>
      </c>
      <c r="BT311">
        <f>ROUND(IF($A311&lt;=Debts!$M$7,Debts!$X$7,Debts!$Y$7)*100000,0)*1000000+ROUND(Debts!$Y$7*100000,0)</f>
        <v/>
      </c>
      <c r="BU311">
        <f>ROUND(IF($A311&lt;=Debts!$M$8,Debts!$X$8,Debts!$Y$8)*100000,0)*1000000+ROUND(Debts!$Y$8*100000,0)</f>
        <v/>
      </c>
      <c r="BV311">
        <f>ROUND(IF($A311&lt;=Debts!$M$9,Debts!$X$9,Debts!$Y$9)*100000,0)*1000000+ROUND(Debts!$Y$9*100000,0)</f>
        <v/>
      </c>
      <c r="BW311">
        <f>ROUND(IF($A311&lt;=Debts!$M$10,Debts!$X$10,Debts!$Y$10)*100000,0)*1000000+ROUND(Debts!$Y$10*100000,0)</f>
        <v/>
      </c>
      <c r="BX311">
        <f>ROUND(IF($A311&lt;=Debts!$M$11,Debts!$X$11,Debts!$Y$11)*100000,0)*1000000+ROUND(Debts!$Y$11*100000,0)</f>
        <v/>
      </c>
      <c r="BY311">
        <f>ROUND(IF($A311&lt;=Debts!$M$12,Debts!$X$12,Debts!$Y$12)*100000,0)*1000000+ROUND(Debts!$Y$12*100000,0)</f>
        <v/>
      </c>
      <c r="BZ311">
        <f>ROUND(IF($A311&lt;=Debts!$M$13,Debts!$X$13,Debts!$Y$13)*100000,0)*1000000+ROUND(Debts!$Y$13*100000,0)</f>
        <v/>
      </c>
      <c r="CA311">
        <f>ROUND(IF($A311&lt;=Debts!$M$14,Debts!$X$14,Debts!$Y$14)*100000,0)*1000000+ROUND(Debts!$Y$14*100000,0)</f>
        <v/>
      </c>
      <c r="CB311">
        <f>ROUND(IF($A311&lt;=Debts!$M$15,Debts!$X$15,Debts!$Y$15)*100000,0)*1000000+ROUND(Debts!$Y$15*100000,0)</f>
        <v/>
      </c>
      <c r="CC311">
        <f>ROUND(IF($A311&lt;=Debts!$M$16,Debts!$X$16,Debts!$Y$16)*100000,0)*1000000+ROUND(Debts!$Y$16*100000,0)</f>
        <v/>
      </c>
      <c r="CD311">
        <f>IF(OR(AH311&lt;=0,Debts!$AC$5=0,$A311&gt;Debts!$M$5),0,MIN(AH311,MAX(0,ROUNDUP(IF(Debts!$X$5=0,(BF310+J311)/(Debts!$M$5-$A311+1),BF310*(Debts!$X$5/12)/(1-(1+Debts!$X$5/12)^(-(Debts!$M$5-$A311+1)))),2)-V311)))</f>
        <v/>
      </c>
      <c r="CE311">
        <f>IF(OR(AI311&lt;=0,Debts!$AC$6=0,$A311&gt;Debts!$M$6),0,MIN(AI311,MAX(0,ROUNDUP(IF(Debts!$X$6=0,(BG310+K311)/(Debts!$M$6-$A311+1),BG310*(Debts!$X$6/12)/(1-(1+Debts!$X$6/12)^(-(Debts!$M$6-$A311+1)))),2)-W311)))</f>
        <v/>
      </c>
      <c r="CF311">
        <f>IF(OR(AJ311&lt;=0,Debts!$AC$7=0,$A311&gt;Debts!$M$7),0,MIN(AJ311,MAX(0,ROUNDUP(IF(Debts!$X$7=0,(BH310+L311)/(Debts!$M$7-$A311+1),BH310*(Debts!$X$7/12)/(1-(1+Debts!$X$7/12)^(-(Debts!$M$7-$A311+1)))),2)-X311)))</f>
        <v/>
      </c>
      <c r="CG311">
        <f>IF(OR(AK311&lt;=0,Debts!$AC$8=0,$A311&gt;Debts!$M$8),0,MIN(AK311,MAX(0,ROUNDUP(IF(Debts!$X$8=0,(BI310+M311)/(Debts!$M$8-$A311+1),BI310*(Debts!$X$8/12)/(1-(1+Debts!$X$8/12)^(-(Debts!$M$8-$A311+1)))),2)-Y311)))</f>
        <v/>
      </c>
      <c r="CH311">
        <f>IF(OR(AL311&lt;=0,Debts!$AC$9=0,$A311&gt;Debts!$M$9),0,MIN(AL311,MAX(0,ROUNDUP(IF(Debts!$X$9=0,(BJ310+N311)/(Debts!$M$9-$A311+1),BJ310*(Debts!$X$9/12)/(1-(1+Debts!$X$9/12)^(-(Debts!$M$9-$A311+1)))),2)-Z311)))</f>
        <v/>
      </c>
      <c r="CI311">
        <f>IF(OR(AM311&lt;=0,Debts!$AC$10=0,$A311&gt;Debts!$M$10),0,MIN(AM311,MAX(0,ROUNDUP(IF(Debts!$X$10=0,(BK310+O311)/(Debts!$M$10-$A311+1),BK310*(Debts!$X$10/12)/(1-(1+Debts!$X$10/12)^(-(Debts!$M$10-$A311+1)))),2)-AA311)))</f>
        <v/>
      </c>
      <c r="CJ311">
        <f>IF(OR(AN311&lt;=0,Debts!$AC$11=0,$A311&gt;Debts!$M$11),0,MIN(AN311,MAX(0,ROUNDUP(IF(Debts!$X$11=0,(BL310+P311)/(Debts!$M$11-$A311+1),BL310*(Debts!$X$11/12)/(1-(1+Debts!$X$11/12)^(-(Debts!$M$11-$A311+1)))),2)-AB311)))</f>
        <v/>
      </c>
      <c r="CK311">
        <f>IF(OR(AO311&lt;=0,Debts!$AC$12=0,$A311&gt;Debts!$M$12),0,MIN(AO311,MAX(0,ROUNDUP(IF(Debts!$X$12=0,(BM310+Q311)/(Debts!$M$12-$A311+1),BM310*(Debts!$X$12/12)/(1-(1+Debts!$X$12/12)^(-(Debts!$M$12-$A311+1)))),2)-AC311)))</f>
        <v/>
      </c>
      <c r="CL311">
        <f>IF(OR(AP311&lt;=0,Debts!$AC$13=0,$A311&gt;Debts!$M$13),0,MIN(AP311,MAX(0,ROUNDUP(IF(Debts!$X$13=0,(BN310+R311)/(Debts!$M$13-$A311+1),BN310*(Debts!$X$13/12)/(1-(1+Debts!$X$13/12)^(-(Debts!$M$13-$A311+1)))),2)-AD311)))</f>
        <v/>
      </c>
      <c r="CM311">
        <f>IF(OR(AQ311&lt;=0,Debts!$AC$14=0,$A311&gt;Debts!$M$14),0,MIN(AQ311,MAX(0,ROUNDUP(IF(Debts!$X$14=0,(BO310+S311)/(Debts!$M$14-$A311+1),BO310*(Debts!$X$14/12)/(1-(1+Debts!$X$14/12)^(-(Debts!$M$14-$A311+1)))),2)-AE311)))</f>
        <v/>
      </c>
      <c r="CN311">
        <f>IF(OR(AR311&lt;=0,Debts!$AC$15=0,$A311&gt;Debts!$M$15),0,MIN(AR311,MAX(0,ROUNDUP(IF(Debts!$X$15=0,(BP310+T311)/(Debts!$M$15-$A311+1),BP310*(Debts!$X$15/12)/(1-(1+Debts!$X$15/12)^(-(Debts!$M$15-$A311+1)))),2)-AF311)))</f>
        <v/>
      </c>
      <c r="CO311">
        <f>IF(OR(AS311&lt;=0,Debts!$AC$16=0,$A311&gt;Debts!$M$16),0,MIN(AS311,MAX(0,ROUNDUP(IF(Debts!$X$16=0,(BQ310+U311)/(Debts!$M$16-$A311+1),BQ310*(Debts!$X$16/12)/(1-(1+Debts!$X$16/12)^(-(Debts!$M$16-$A311+1)))),2)-AG311)))</f>
        <v/>
      </c>
      <c r="CP311">
        <f>IF(CD311&lt;=0,0,ROUND(MIN(CD311,MAX(0,$F311-SUMPRODUCT(($AT$3:$BE$3&lt;AT$3)*$CD311:$CO311))),2))</f>
        <v/>
      </c>
      <c r="CQ311">
        <f>IF(CE311&lt;=0,0,ROUND(MIN(CE311,MAX(0,$F311-SUMPRODUCT(($AT$3:$BE$3&lt;AU$3)*$CD311:$CO311))),2))</f>
        <v/>
      </c>
      <c r="CR311">
        <f>IF(CF311&lt;=0,0,ROUND(MIN(CF311,MAX(0,$F311-SUMPRODUCT(($AT$3:$BE$3&lt;AV$3)*$CD311:$CO311))),2))</f>
        <v/>
      </c>
      <c r="CS311">
        <f>IF(CG311&lt;=0,0,ROUND(MIN(CG311,MAX(0,$F311-SUMPRODUCT(($AT$3:$BE$3&lt;AW$3)*$CD311:$CO311))),2))</f>
        <v/>
      </c>
      <c r="CT311">
        <f>IF(CH311&lt;=0,0,ROUND(MIN(CH311,MAX(0,$F311-SUMPRODUCT(($AT$3:$BE$3&lt;AX$3)*$CD311:$CO311))),2))</f>
        <v/>
      </c>
      <c r="CU311">
        <f>IF(CI311&lt;=0,0,ROUND(MIN(CI311,MAX(0,$F311-SUMPRODUCT(($AT$3:$BE$3&lt;AY$3)*$CD311:$CO311))),2))</f>
        <v/>
      </c>
      <c r="CV311">
        <f>IF(CJ311&lt;=0,0,ROUND(MIN(CJ311,MAX(0,$F311-SUMPRODUCT(($AT$3:$BE$3&lt;AZ$3)*$CD311:$CO311))),2))</f>
        <v/>
      </c>
      <c r="CW311">
        <f>IF(CK311&lt;=0,0,ROUND(MIN(CK311,MAX(0,$F311-SUMPRODUCT(($AT$3:$BE$3&lt;BA$3)*$CD311:$CO311))),2))</f>
        <v/>
      </c>
      <c r="CX311">
        <f>IF(CL311&lt;=0,0,ROUND(MIN(CL311,MAX(0,$F311-SUMPRODUCT(($AT$3:$BE$3&lt;BB$3)*$CD311:$CO311))),2))</f>
        <v/>
      </c>
      <c r="CY311">
        <f>IF(CM311&lt;=0,0,ROUND(MIN(CM311,MAX(0,$F311-SUMPRODUCT(($AT$3:$BE$3&lt;BC$3)*$CD311:$CO311))),2))</f>
        <v/>
      </c>
      <c r="CZ311">
        <f>IF(CN311&lt;=0,0,ROUND(MIN(CN311,MAX(0,$F311-SUMPRODUCT(($AT$3:$BE$3&lt;BD$3)*$CD311:$CO311))),2))</f>
        <v/>
      </c>
      <c r="DA311">
        <f>IF(CO311&lt;=0,0,ROUND(MIN(CO311,MAX(0,$F311-SUMPRODUCT(($AT$3:$BE$3&lt;BE$3)*$CD311:$CO311))),2))</f>
        <v/>
      </c>
      <c r="DB311">
        <f>ROUND(AH311-CP311,2)</f>
        <v/>
      </c>
      <c r="DC311">
        <f>ROUND(AI311-CQ311,2)</f>
        <v/>
      </c>
      <c r="DD311">
        <f>ROUND(AJ311-CR311,2)</f>
        <v/>
      </c>
      <c r="DE311">
        <f>ROUND(AK311-CS311,2)</f>
        <v/>
      </c>
      <c r="DF311">
        <f>ROUND(AL311-CT311,2)</f>
        <v/>
      </c>
      <c r="DG311">
        <f>ROUND(AM311-CU311,2)</f>
        <v/>
      </c>
      <c r="DH311">
        <f>ROUND(AN311-CV311,2)</f>
        <v/>
      </c>
      <c r="DI311">
        <f>ROUND(AO311-CW311,2)</f>
        <v/>
      </c>
      <c r="DJ311">
        <f>ROUND(AP311-CX311,2)</f>
        <v/>
      </c>
      <c r="DK311">
        <f>ROUND(AQ311-CY311,2)</f>
        <v/>
      </c>
      <c r="DL311">
        <f>ROUND(AR311-CZ311,2)</f>
        <v/>
      </c>
      <c r="DM311">
        <f>ROUND(AS311-DA311,2)</f>
        <v/>
      </c>
      <c r="DN311">
        <f>MAX(0,ROUND($F311-SUM(CP311:DA311),2))</f>
        <v/>
      </c>
    </row>
    <row r="312">
      <c r="A312" t="n">
        <v>307</v>
      </c>
      <c r="B312" s="29">
        <f>Months!B312</f>
        <v/>
      </c>
      <c r="C312">
        <f>Months!C312</f>
        <v/>
      </c>
      <c r="D312">
        <f>Months!D312</f>
        <v/>
      </c>
      <c r="E312">
        <f>SUM(V312:AG312)</f>
        <v/>
      </c>
      <c r="F312">
        <f>MAX(0,ROUND(C312+D312-E312,2))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f>IF(AH312&lt;=0,0,ROUND(CP312+MIN(DB312,MAX(0,$DN312-SUMPRODUCT((($BR312:$CC312&gt;BR312)+($BR312:$CC312=BR312)*($AT$2:$BE$2&lt;AT$2))*$DB312:$DM312))),2))</f>
        <v/>
      </c>
      <c r="AU312">
        <f>IF(AI312&lt;=0,0,ROUND(CQ312+MIN(DC312,MAX(0,$DN312-SUMPRODUCT((($BR312:$CC312&gt;BS312)+($BR312:$CC312=BS312)*($AT$2:$BE$2&lt;AU$2))*$DB312:$DM312))),2))</f>
        <v/>
      </c>
      <c r="AV312">
        <f>IF(AJ312&lt;=0,0,ROUND(CR312+MIN(DD312,MAX(0,$DN312-SUMPRODUCT((($BR312:$CC312&gt;BT312)+($BR312:$CC312=BT312)*($AT$2:$BE$2&lt;AV$2))*$DB312:$DM312))),2))</f>
        <v/>
      </c>
      <c r="AW312">
        <f>IF(AK312&lt;=0,0,ROUND(CS312+MIN(DE312,MAX(0,$DN312-SUMPRODUCT((($BR312:$CC312&gt;BU312)+($BR312:$CC312=BU312)*($AT$2:$BE$2&lt;AW$2))*$DB312:$DM312))),2))</f>
        <v/>
      </c>
      <c r="AX312">
        <f>IF(AL312&lt;=0,0,ROUND(CT312+MIN(DF312,MAX(0,$DN312-SUMPRODUCT((($BR312:$CC312&gt;BV312)+($BR312:$CC312=BV312)*($AT$2:$BE$2&lt;AX$2))*$DB312:$DM312))),2))</f>
        <v/>
      </c>
      <c r="AY312">
        <f>IF(AM312&lt;=0,0,ROUND(CU312+MIN(DG312,MAX(0,$DN312-SUMPRODUCT((($BR312:$CC312&gt;BW312)+($BR312:$CC312=BW312)*($AT$2:$BE$2&lt;AY$2))*$DB312:$DM312))),2))</f>
        <v/>
      </c>
      <c r="AZ312">
        <f>IF(AN312&lt;=0,0,ROUND(CV312+MIN(DH312,MAX(0,$DN312-SUMPRODUCT((($BR312:$CC312&gt;BX312)+($BR312:$CC312=BX312)*($AT$2:$BE$2&lt;AZ$2))*$DB312:$DM312))),2))</f>
        <v/>
      </c>
      <c r="BA312">
        <f>IF(AO312&lt;=0,0,ROUND(CW312+MIN(DI312,MAX(0,$DN312-SUMPRODUCT((($BR312:$CC312&gt;BY312)+($BR312:$CC312=BY312)*($AT$2:$BE$2&lt;BA$2))*$DB312:$DM312))),2))</f>
        <v/>
      </c>
      <c r="BB312">
        <f>IF(AP312&lt;=0,0,ROUND(CX312+MIN(DJ312,MAX(0,$DN312-SUMPRODUCT((($BR312:$CC312&gt;BZ312)+($BR312:$CC312=BZ312)*($AT$2:$BE$2&lt;BB$2))*$DB312:$DM312))),2))</f>
        <v/>
      </c>
      <c r="BC312">
        <f>IF(AQ312&lt;=0,0,ROUND(CY312+MIN(DK312,MAX(0,$DN312-SUMPRODUCT((($BR312:$CC312&gt;CA312)+($BR312:$CC312=CA312)*($AT$2:$BE$2&lt;BC$2))*$DB312:$DM312))),2))</f>
        <v/>
      </c>
      <c r="BD312">
        <f>IF(AR312&lt;=0,0,ROUND(CZ312+MIN(DL312,MAX(0,$DN312-SUMPRODUCT((($BR312:$CC312&gt;CB312)+($BR312:$CC312=CB312)*($AT$2:$BE$2&lt;BD$2))*$DB312:$DM312))),2))</f>
        <v/>
      </c>
      <c r="BE312">
        <f>IF(AS312&lt;=0,0,ROUND(DA312+MIN(DM312,MAX(0,$DN312-SUMPRODUCT((($BR312:$CC312&gt;CC312)+($BR312:$CC312=CC312)*($AT$2:$BE$2&lt;BE$2))*$DB312:$DM312))),2))</f>
        <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c r="BR312">
        <f>ROUND(IF($A312&lt;=Debts!$M$5,Debts!$X$5,Debts!$Y$5)*100000,0)*1000000+ROUND(Debts!$Y$5*100000,0)</f>
        <v/>
      </c>
      <c r="BS312">
        <f>ROUND(IF($A312&lt;=Debts!$M$6,Debts!$X$6,Debts!$Y$6)*100000,0)*1000000+ROUND(Debts!$Y$6*100000,0)</f>
        <v/>
      </c>
      <c r="BT312">
        <f>ROUND(IF($A312&lt;=Debts!$M$7,Debts!$X$7,Debts!$Y$7)*100000,0)*1000000+ROUND(Debts!$Y$7*100000,0)</f>
        <v/>
      </c>
      <c r="BU312">
        <f>ROUND(IF($A312&lt;=Debts!$M$8,Debts!$X$8,Debts!$Y$8)*100000,0)*1000000+ROUND(Debts!$Y$8*100000,0)</f>
        <v/>
      </c>
      <c r="BV312">
        <f>ROUND(IF($A312&lt;=Debts!$M$9,Debts!$X$9,Debts!$Y$9)*100000,0)*1000000+ROUND(Debts!$Y$9*100000,0)</f>
        <v/>
      </c>
      <c r="BW312">
        <f>ROUND(IF($A312&lt;=Debts!$M$10,Debts!$X$10,Debts!$Y$10)*100000,0)*1000000+ROUND(Debts!$Y$10*100000,0)</f>
        <v/>
      </c>
      <c r="BX312">
        <f>ROUND(IF($A312&lt;=Debts!$M$11,Debts!$X$11,Debts!$Y$11)*100000,0)*1000000+ROUND(Debts!$Y$11*100000,0)</f>
        <v/>
      </c>
      <c r="BY312">
        <f>ROUND(IF($A312&lt;=Debts!$M$12,Debts!$X$12,Debts!$Y$12)*100000,0)*1000000+ROUND(Debts!$Y$12*100000,0)</f>
        <v/>
      </c>
      <c r="BZ312">
        <f>ROUND(IF($A312&lt;=Debts!$M$13,Debts!$X$13,Debts!$Y$13)*100000,0)*1000000+ROUND(Debts!$Y$13*100000,0)</f>
        <v/>
      </c>
      <c r="CA312">
        <f>ROUND(IF($A312&lt;=Debts!$M$14,Debts!$X$14,Debts!$Y$14)*100000,0)*1000000+ROUND(Debts!$Y$14*100000,0)</f>
        <v/>
      </c>
      <c r="CB312">
        <f>ROUND(IF($A312&lt;=Debts!$M$15,Debts!$X$15,Debts!$Y$15)*100000,0)*1000000+ROUND(Debts!$Y$15*100000,0)</f>
        <v/>
      </c>
      <c r="CC312">
        <f>ROUND(IF($A312&lt;=Debts!$M$16,Debts!$X$16,Debts!$Y$16)*100000,0)*1000000+ROUND(Debts!$Y$16*100000,0)</f>
        <v/>
      </c>
      <c r="CD312">
        <f>IF(OR(AH312&lt;=0,Debts!$AC$5=0,$A312&gt;Debts!$M$5),0,MIN(AH312,MAX(0,ROUNDUP(IF(Debts!$X$5=0,(BF311+J312)/(Debts!$M$5-$A312+1),BF311*(Debts!$X$5/12)/(1-(1+Debts!$X$5/12)^(-(Debts!$M$5-$A312+1)))),2)-V312)))</f>
        <v/>
      </c>
      <c r="CE312">
        <f>IF(OR(AI312&lt;=0,Debts!$AC$6=0,$A312&gt;Debts!$M$6),0,MIN(AI312,MAX(0,ROUNDUP(IF(Debts!$X$6=0,(BG311+K312)/(Debts!$M$6-$A312+1),BG311*(Debts!$X$6/12)/(1-(1+Debts!$X$6/12)^(-(Debts!$M$6-$A312+1)))),2)-W312)))</f>
        <v/>
      </c>
      <c r="CF312">
        <f>IF(OR(AJ312&lt;=0,Debts!$AC$7=0,$A312&gt;Debts!$M$7),0,MIN(AJ312,MAX(0,ROUNDUP(IF(Debts!$X$7=0,(BH311+L312)/(Debts!$M$7-$A312+1),BH311*(Debts!$X$7/12)/(1-(1+Debts!$X$7/12)^(-(Debts!$M$7-$A312+1)))),2)-X312)))</f>
        <v/>
      </c>
      <c r="CG312">
        <f>IF(OR(AK312&lt;=0,Debts!$AC$8=0,$A312&gt;Debts!$M$8),0,MIN(AK312,MAX(0,ROUNDUP(IF(Debts!$X$8=0,(BI311+M312)/(Debts!$M$8-$A312+1),BI311*(Debts!$X$8/12)/(1-(1+Debts!$X$8/12)^(-(Debts!$M$8-$A312+1)))),2)-Y312)))</f>
        <v/>
      </c>
      <c r="CH312">
        <f>IF(OR(AL312&lt;=0,Debts!$AC$9=0,$A312&gt;Debts!$M$9),0,MIN(AL312,MAX(0,ROUNDUP(IF(Debts!$X$9=0,(BJ311+N312)/(Debts!$M$9-$A312+1),BJ311*(Debts!$X$9/12)/(1-(1+Debts!$X$9/12)^(-(Debts!$M$9-$A312+1)))),2)-Z312)))</f>
        <v/>
      </c>
      <c r="CI312">
        <f>IF(OR(AM312&lt;=0,Debts!$AC$10=0,$A312&gt;Debts!$M$10),0,MIN(AM312,MAX(0,ROUNDUP(IF(Debts!$X$10=0,(BK311+O312)/(Debts!$M$10-$A312+1),BK311*(Debts!$X$10/12)/(1-(1+Debts!$X$10/12)^(-(Debts!$M$10-$A312+1)))),2)-AA312)))</f>
        <v/>
      </c>
      <c r="CJ312">
        <f>IF(OR(AN312&lt;=0,Debts!$AC$11=0,$A312&gt;Debts!$M$11),0,MIN(AN312,MAX(0,ROUNDUP(IF(Debts!$X$11=0,(BL311+P312)/(Debts!$M$11-$A312+1),BL311*(Debts!$X$11/12)/(1-(1+Debts!$X$11/12)^(-(Debts!$M$11-$A312+1)))),2)-AB312)))</f>
        <v/>
      </c>
      <c r="CK312">
        <f>IF(OR(AO312&lt;=0,Debts!$AC$12=0,$A312&gt;Debts!$M$12),0,MIN(AO312,MAX(0,ROUNDUP(IF(Debts!$X$12=0,(BM311+Q312)/(Debts!$M$12-$A312+1),BM311*(Debts!$X$12/12)/(1-(1+Debts!$X$12/12)^(-(Debts!$M$12-$A312+1)))),2)-AC312)))</f>
        <v/>
      </c>
      <c r="CL312">
        <f>IF(OR(AP312&lt;=0,Debts!$AC$13=0,$A312&gt;Debts!$M$13),0,MIN(AP312,MAX(0,ROUNDUP(IF(Debts!$X$13=0,(BN311+R312)/(Debts!$M$13-$A312+1),BN311*(Debts!$X$13/12)/(1-(1+Debts!$X$13/12)^(-(Debts!$M$13-$A312+1)))),2)-AD312)))</f>
        <v/>
      </c>
      <c r="CM312">
        <f>IF(OR(AQ312&lt;=0,Debts!$AC$14=0,$A312&gt;Debts!$M$14),0,MIN(AQ312,MAX(0,ROUNDUP(IF(Debts!$X$14=0,(BO311+S312)/(Debts!$M$14-$A312+1),BO311*(Debts!$X$14/12)/(1-(1+Debts!$X$14/12)^(-(Debts!$M$14-$A312+1)))),2)-AE312)))</f>
        <v/>
      </c>
      <c r="CN312">
        <f>IF(OR(AR312&lt;=0,Debts!$AC$15=0,$A312&gt;Debts!$M$15),0,MIN(AR312,MAX(0,ROUNDUP(IF(Debts!$X$15=0,(BP311+T312)/(Debts!$M$15-$A312+1),BP311*(Debts!$X$15/12)/(1-(1+Debts!$X$15/12)^(-(Debts!$M$15-$A312+1)))),2)-AF312)))</f>
        <v/>
      </c>
      <c r="CO312">
        <f>IF(OR(AS312&lt;=0,Debts!$AC$16=0,$A312&gt;Debts!$M$16),0,MIN(AS312,MAX(0,ROUNDUP(IF(Debts!$X$16=0,(BQ311+U312)/(Debts!$M$16-$A312+1),BQ311*(Debts!$X$16/12)/(1-(1+Debts!$X$16/12)^(-(Debts!$M$16-$A312+1)))),2)-AG312)))</f>
        <v/>
      </c>
      <c r="CP312">
        <f>IF(CD312&lt;=0,0,ROUND(MIN(CD312,MAX(0,$F312-SUMPRODUCT(($AT$3:$BE$3&lt;AT$3)*$CD312:$CO312))),2))</f>
        <v/>
      </c>
      <c r="CQ312">
        <f>IF(CE312&lt;=0,0,ROUND(MIN(CE312,MAX(0,$F312-SUMPRODUCT(($AT$3:$BE$3&lt;AU$3)*$CD312:$CO312))),2))</f>
        <v/>
      </c>
      <c r="CR312">
        <f>IF(CF312&lt;=0,0,ROUND(MIN(CF312,MAX(0,$F312-SUMPRODUCT(($AT$3:$BE$3&lt;AV$3)*$CD312:$CO312))),2))</f>
        <v/>
      </c>
      <c r="CS312">
        <f>IF(CG312&lt;=0,0,ROUND(MIN(CG312,MAX(0,$F312-SUMPRODUCT(($AT$3:$BE$3&lt;AW$3)*$CD312:$CO312))),2))</f>
        <v/>
      </c>
      <c r="CT312">
        <f>IF(CH312&lt;=0,0,ROUND(MIN(CH312,MAX(0,$F312-SUMPRODUCT(($AT$3:$BE$3&lt;AX$3)*$CD312:$CO312))),2))</f>
        <v/>
      </c>
      <c r="CU312">
        <f>IF(CI312&lt;=0,0,ROUND(MIN(CI312,MAX(0,$F312-SUMPRODUCT(($AT$3:$BE$3&lt;AY$3)*$CD312:$CO312))),2))</f>
        <v/>
      </c>
      <c r="CV312">
        <f>IF(CJ312&lt;=0,0,ROUND(MIN(CJ312,MAX(0,$F312-SUMPRODUCT(($AT$3:$BE$3&lt;AZ$3)*$CD312:$CO312))),2))</f>
        <v/>
      </c>
      <c r="CW312">
        <f>IF(CK312&lt;=0,0,ROUND(MIN(CK312,MAX(0,$F312-SUMPRODUCT(($AT$3:$BE$3&lt;BA$3)*$CD312:$CO312))),2))</f>
        <v/>
      </c>
      <c r="CX312">
        <f>IF(CL312&lt;=0,0,ROUND(MIN(CL312,MAX(0,$F312-SUMPRODUCT(($AT$3:$BE$3&lt;BB$3)*$CD312:$CO312))),2))</f>
        <v/>
      </c>
      <c r="CY312">
        <f>IF(CM312&lt;=0,0,ROUND(MIN(CM312,MAX(0,$F312-SUMPRODUCT(($AT$3:$BE$3&lt;BC$3)*$CD312:$CO312))),2))</f>
        <v/>
      </c>
      <c r="CZ312">
        <f>IF(CN312&lt;=0,0,ROUND(MIN(CN312,MAX(0,$F312-SUMPRODUCT(($AT$3:$BE$3&lt;BD$3)*$CD312:$CO312))),2))</f>
        <v/>
      </c>
      <c r="DA312">
        <f>IF(CO312&lt;=0,0,ROUND(MIN(CO312,MAX(0,$F312-SUMPRODUCT(($AT$3:$BE$3&lt;BE$3)*$CD312:$CO312))),2))</f>
        <v/>
      </c>
      <c r="DB312">
        <f>ROUND(AH312-CP312,2)</f>
        <v/>
      </c>
      <c r="DC312">
        <f>ROUND(AI312-CQ312,2)</f>
        <v/>
      </c>
      <c r="DD312">
        <f>ROUND(AJ312-CR312,2)</f>
        <v/>
      </c>
      <c r="DE312">
        <f>ROUND(AK312-CS312,2)</f>
        <v/>
      </c>
      <c r="DF312">
        <f>ROUND(AL312-CT312,2)</f>
        <v/>
      </c>
      <c r="DG312">
        <f>ROUND(AM312-CU312,2)</f>
        <v/>
      </c>
      <c r="DH312">
        <f>ROUND(AN312-CV312,2)</f>
        <v/>
      </c>
      <c r="DI312">
        <f>ROUND(AO312-CW312,2)</f>
        <v/>
      </c>
      <c r="DJ312">
        <f>ROUND(AP312-CX312,2)</f>
        <v/>
      </c>
      <c r="DK312">
        <f>ROUND(AQ312-CY312,2)</f>
        <v/>
      </c>
      <c r="DL312">
        <f>ROUND(AR312-CZ312,2)</f>
        <v/>
      </c>
      <c r="DM312">
        <f>ROUND(AS312-DA312,2)</f>
        <v/>
      </c>
      <c r="DN312">
        <f>MAX(0,ROUND($F312-SUM(CP312:DA312),2))</f>
        <v/>
      </c>
    </row>
    <row r="313">
      <c r="A313" t="n">
        <v>308</v>
      </c>
      <c r="B313" s="29">
        <f>Months!B313</f>
        <v/>
      </c>
      <c r="C313">
        <f>Months!C313</f>
        <v/>
      </c>
      <c r="D313">
        <f>Months!D313</f>
        <v/>
      </c>
      <c r="E313">
        <f>SUM(V313:AG313)</f>
        <v/>
      </c>
      <c r="F313">
        <f>MAX(0,ROUND(C313+D313-E313,2))</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f>IF(AH313&lt;=0,0,ROUND(CP313+MIN(DB313,MAX(0,$DN313-SUMPRODUCT((($BR313:$CC313&gt;BR313)+($BR313:$CC313=BR313)*($AT$2:$BE$2&lt;AT$2))*$DB313:$DM313))),2))</f>
        <v/>
      </c>
      <c r="AU313">
        <f>IF(AI313&lt;=0,0,ROUND(CQ313+MIN(DC313,MAX(0,$DN313-SUMPRODUCT((($BR313:$CC313&gt;BS313)+($BR313:$CC313=BS313)*($AT$2:$BE$2&lt;AU$2))*$DB313:$DM313))),2))</f>
        <v/>
      </c>
      <c r="AV313">
        <f>IF(AJ313&lt;=0,0,ROUND(CR313+MIN(DD313,MAX(0,$DN313-SUMPRODUCT((($BR313:$CC313&gt;BT313)+($BR313:$CC313=BT313)*($AT$2:$BE$2&lt;AV$2))*$DB313:$DM313))),2))</f>
        <v/>
      </c>
      <c r="AW313">
        <f>IF(AK313&lt;=0,0,ROUND(CS313+MIN(DE313,MAX(0,$DN313-SUMPRODUCT((($BR313:$CC313&gt;BU313)+($BR313:$CC313=BU313)*($AT$2:$BE$2&lt;AW$2))*$DB313:$DM313))),2))</f>
        <v/>
      </c>
      <c r="AX313">
        <f>IF(AL313&lt;=0,0,ROUND(CT313+MIN(DF313,MAX(0,$DN313-SUMPRODUCT((($BR313:$CC313&gt;BV313)+($BR313:$CC313=BV313)*($AT$2:$BE$2&lt;AX$2))*$DB313:$DM313))),2))</f>
        <v/>
      </c>
      <c r="AY313">
        <f>IF(AM313&lt;=0,0,ROUND(CU313+MIN(DG313,MAX(0,$DN313-SUMPRODUCT((($BR313:$CC313&gt;BW313)+($BR313:$CC313=BW313)*($AT$2:$BE$2&lt;AY$2))*$DB313:$DM313))),2))</f>
        <v/>
      </c>
      <c r="AZ313">
        <f>IF(AN313&lt;=0,0,ROUND(CV313+MIN(DH313,MAX(0,$DN313-SUMPRODUCT((($BR313:$CC313&gt;BX313)+($BR313:$CC313=BX313)*($AT$2:$BE$2&lt;AZ$2))*$DB313:$DM313))),2))</f>
        <v/>
      </c>
      <c r="BA313">
        <f>IF(AO313&lt;=0,0,ROUND(CW313+MIN(DI313,MAX(0,$DN313-SUMPRODUCT((($BR313:$CC313&gt;BY313)+($BR313:$CC313=BY313)*($AT$2:$BE$2&lt;BA$2))*$DB313:$DM313))),2))</f>
        <v/>
      </c>
      <c r="BB313">
        <f>IF(AP313&lt;=0,0,ROUND(CX313+MIN(DJ313,MAX(0,$DN313-SUMPRODUCT((($BR313:$CC313&gt;BZ313)+($BR313:$CC313=BZ313)*($AT$2:$BE$2&lt;BB$2))*$DB313:$DM313))),2))</f>
        <v/>
      </c>
      <c r="BC313">
        <f>IF(AQ313&lt;=0,0,ROUND(CY313+MIN(DK313,MAX(0,$DN313-SUMPRODUCT((($BR313:$CC313&gt;CA313)+($BR313:$CC313=CA313)*($AT$2:$BE$2&lt;BC$2))*$DB313:$DM313))),2))</f>
        <v/>
      </c>
      <c r="BD313">
        <f>IF(AR313&lt;=0,0,ROUND(CZ313+MIN(DL313,MAX(0,$DN313-SUMPRODUCT((($BR313:$CC313&gt;CB313)+($BR313:$CC313=CB313)*($AT$2:$BE$2&lt;BD$2))*$DB313:$DM313))),2))</f>
        <v/>
      </c>
      <c r="BE313">
        <f>IF(AS313&lt;=0,0,ROUND(DA313+MIN(DM313,MAX(0,$DN313-SUMPRODUCT((($BR313:$CC313&gt;CC313)+($BR313:$CC313=CC313)*($AT$2:$BE$2&lt;BE$2))*$DB313:$DM313))),2))</f>
        <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c r="BR313">
        <f>ROUND(IF($A313&lt;=Debts!$M$5,Debts!$X$5,Debts!$Y$5)*100000,0)*1000000+ROUND(Debts!$Y$5*100000,0)</f>
        <v/>
      </c>
      <c r="BS313">
        <f>ROUND(IF($A313&lt;=Debts!$M$6,Debts!$X$6,Debts!$Y$6)*100000,0)*1000000+ROUND(Debts!$Y$6*100000,0)</f>
        <v/>
      </c>
      <c r="BT313">
        <f>ROUND(IF($A313&lt;=Debts!$M$7,Debts!$X$7,Debts!$Y$7)*100000,0)*1000000+ROUND(Debts!$Y$7*100000,0)</f>
        <v/>
      </c>
      <c r="BU313">
        <f>ROUND(IF($A313&lt;=Debts!$M$8,Debts!$X$8,Debts!$Y$8)*100000,0)*1000000+ROUND(Debts!$Y$8*100000,0)</f>
        <v/>
      </c>
      <c r="BV313">
        <f>ROUND(IF($A313&lt;=Debts!$M$9,Debts!$X$9,Debts!$Y$9)*100000,0)*1000000+ROUND(Debts!$Y$9*100000,0)</f>
        <v/>
      </c>
      <c r="BW313">
        <f>ROUND(IF($A313&lt;=Debts!$M$10,Debts!$X$10,Debts!$Y$10)*100000,0)*1000000+ROUND(Debts!$Y$10*100000,0)</f>
        <v/>
      </c>
      <c r="BX313">
        <f>ROUND(IF($A313&lt;=Debts!$M$11,Debts!$X$11,Debts!$Y$11)*100000,0)*1000000+ROUND(Debts!$Y$11*100000,0)</f>
        <v/>
      </c>
      <c r="BY313">
        <f>ROUND(IF($A313&lt;=Debts!$M$12,Debts!$X$12,Debts!$Y$12)*100000,0)*1000000+ROUND(Debts!$Y$12*100000,0)</f>
        <v/>
      </c>
      <c r="BZ313">
        <f>ROUND(IF($A313&lt;=Debts!$M$13,Debts!$X$13,Debts!$Y$13)*100000,0)*1000000+ROUND(Debts!$Y$13*100000,0)</f>
        <v/>
      </c>
      <c r="CA313">
        <f>ROUND(IF($A313&lt;=Debts!$M$14,Debts!$X$14,Debts!$Y$14)*100000,0)*1000000+ROUND(Debts!$Y$14*100000,0)</f>
        <v/>
      </c>
      <c r="CB313">
        <f>ROUND(IF($A313&lt;=Debts!$M$15,Debts!$X$15,Debts!$Y$15)*100000,0)*1000000+ROUND(Debts!$Y$15*100000,0)</f>
        <v/>
      </c>
      <c r="CC313">
        <f>ROUND(IF($A313&lt;=Debts!$M$16,Debts!$X$16,Debts!$Y$16)*100000,0)*1000000+ROUND(Debts!$Y$16*100000,0)</f>
        <v/>
      </c>
      <c r="CD313">
        <f>IF(OR(AH313&lt;=0,Debts!$AC$5=0,$A313&gt;Debts!$M$5),0,MIN(AH313,MAX(0,ROUNDUP(IF(Debts!$X$5=0,(BF312+J313)/(Debts!$M$5-$A313+1),BF312*(Debts!$X$5/12)/(1-(1+Debts!$X$5/12)^(-(Debts!$M$5-$A313+1)))),2)-V313)))</f>
        <v/>
      </c>
      <c r="CE313">
        <f>IF(OR(AI313&lt;=0,Debts!$AC$6=0,$A313&gt;Debts!$M$6),0,MIN(AI313,MAX(0,ROUNDUP(IF(Debts!$X$6=0,(BG312+K313)/(Debts!$M$6-$A313+1),BG312*(Debts!$X$6/12)/(1-(1+Debts!$X$6/12)^(-(Debts!$M$6-$A313+1)))),2)-W313)))</f>
        <v/>
      </c>
      <c r="CF313">
        <f>IF(OR(AJ313&lt;=0,Debts!$AC$7=0,$A313&gt;Debts!$M$7),0,MIN(AJ313,MAX(0,ROUNDUP(IF(Debts!$X$7=0,(BH312+L313)/(Debts!$M$7-$A313+1),BH312*(Debts!$X$7/12)/(1-(1+Debts!$X$7/12)^(-(Debts!$M$7-$A313+1)))),2)-X313)))</f>
        <v/>
      </c>
      <c r="CG313">
        <f>IF(OR(AK313&lt;=0,Debts!$AC$8=0,$A313&gt;Debts!$M$8),0,MIN(AK313,MAX(0,ROUNDUP(IF(Debts!$X$8=0,(BI312+M313)/(Debts!$M$8-$A313+1),BI312*(Debts!$X$8/12)/(1-(1+Debts!$X$8/12)^(-(Debts!$M$8-$A313+1)))),2)-Y313)))</f>
        <v/>
      </c>
      <c r="CH313">
        <f>IF(OR(AL313&lt;=0,Debts!$AC$9=0,$A313&gt;Debts!$M$9),0,MIN(AL313,MAX(0,ROUNDUP(IF(Debts!$X$9=0,(BJ312+N313)/(Debts!$M$9-$A313+1),BJ312*(Debts!$X$9/12)/(1-(1+Debts!$X$9/12)^(-(Debts!$M$9-$A313+1)))),2)-Z313)))</f>
        <v/>
      </c>
      <c r="CI313">
        <f>IF(OR(AM313&lt;=0,Debts!$AC$10=0,$A313&gt;Debts!$M$10),0,MIN(AM313,MAX(0,ROUNDUP(IF(Debts!$X$10=0,(BK312+O313)/(Debts!$M$10-$A313+1),BK312*(Debts!$X$10/12)/(1-(1+Debts!$X$10/12)^(-(Debts!$M$10-$A313+1)))),2)-AA313)))</f>
        <v/>
      </c>
      <c r="CJ313">
        <f>IF(OR(AN313&lt;=0,Debts!$AC$11=0,$A313&gt;Debts!$M$11),0,MIN(AN313,MAX(0,ROUNDUP(IF(Debts!$X$11=0,(BL312+P313)/(Debts!$M$11-$A313+1),BL312*(Debts!$X$11/12)/(1-(1+Debts!$X$11/12)^(-(Debts!$M$11-$A313+1)))),2)-AB313)))</f>
        <v/>
      </c>
      <c r="CK313">
        <f>IF(OR(AO313&lt;=0,Debts!$AC$12=0,$A313&gt;Debts!$M$12),0,MIN(AO313,MAX(0,ROUNDUP(IF(Debts!$X$12=0,(BM312+Q313)/(Debts!$M$12-$A313+1),BM312*(Debts!$X$12/12)/(1-(1+Debts!$X$12/12)^(-(Debts!$M$12-$A313+1)))),2)-AC313)))</f>
        <v/>
      </c>
      <c r="CL313">
        <f>IF(OR(AP313&lt;=0,Debts!$AC$13=0,$A313&gt;Debts!$M$13),0,MIN(AP313,MAX(0,ROUNDUP(IF(Debts!$X$13=0,(BN312+R313)/(Debts!$M$13-$A313+1),BN312*(Debts!$X$13/12)/(1-(1+Debts!$X$13/12)^(-(Debts!$M$13-$A313+1)))),2)-AD313)))</f>
        <v/>
      </c>
      <c r="CM313">
        <f>IF(OR(AQ313&lt;=0,Debts!$AC$14=0,$A313&gt;Debts!$M$14),0,MIN(AQ313,MAX(0,ROUNDUP(IF(Debts!$X$14=0,(BO312+S313)/(Debts!$M$14-$A313+1),BO312*(Debts!$X$14/12)/(1-(1+Debts!$X$14/12)^(-(Debts!$M$14-$A313+1)))),2)-AE313)))</f>
        <v/>
      </c>
      <c r="CN313">
        <f>IF(OR(AR313&lt;=0,Debts!$AC$15=0,$A313&gt;Debts!$M$15),0,MIN(AR313,MAX(0,ROUNDUP(IF(Debts!$X$15=0,(BP312+T313)/(Debts!$M$15-$A313+1),BP312*(Debts!$X$15/12)/(1-(1+Debts!$X$15/12)^(-(Debts!$M$15-$A313+1)))),2)-AF313)))</f>
        <v/>
      </c>
      <c r="CO313">
        <f>IF(OR(AS313&lt;=0,Debts!$AC$16=0,$A313&gt;Debts!$M$16),0,MIN(AS313,MAX(0,ROUNDUP(IF(Debts!$X$16=0,(BQ312+U313)/(Debts!$M$16-$A313+1),BQ312*(Debts!$X$16/12)/(1-(1+Debts!$X$16/12)^(-(Debts!$M$16-$A313+1)))),2)-AG313)))</f>
        <v/>
      </c>
      <c r="CP313">
        <f>IF(CD313&lt;=0,0,ROUND(MIN(CD313,MAX(0,$F313-SUMPRODUCT(($AT$3:$BE$3&lt;AT$3)*$CD313:$CO313))),2))</f>
        <v/>
      </c>
      <c r="CQ313">
        <f>IF(CE313&lt;=0,0,ROUND(MIN(CE313,MAX(0,$F313-SUMPRODUCT(($AT$3:$BE$3&lt;AU$3)*$CD313:$CO313))),2))</f>
        <v/>
      </c>
      <c r="CR313">
        <f>IF(CF313&lt;=0,0,ROUND(MIN(CF313,MAX(0,$F313-SUMPRODUCT(($AT$3:$BE$3&lt;AV$3)*$CD313:$CO313))),2))</f>
        <v/>
      </c>
      <c r="CS313">
        <f>IF(CG313&lt;=0,0,ROUND(MIN(CG313,MAX(0,$F313-SUMPRODUCT(($AT$3:$BE$3&lt;AW$3)*$CD313:$CO313))),2))</f>
        <v/>
      </c>
      <c r="CT313">
        <f>IF(CH313&lt;=0,0,ROUND(MIN(CH313,MAX(0,$F313-SUMPRODUCT(($AT$3:$BE$3&lt;AX$3)*$CD313:$CO313))),2))</f>
        <v/>
      </c>
      <c r="CU313">
        <f>IF(CI313&lt;=0,0,ROUND(MIN(CI313,MAX(0,$F313-SUMPRODUCT(($AT$3:$BE$3&lt;AY$3)*$CD313:$CO313))),2))</f>
        <v/>
      </c>
      <c r="CV313">
        <f>IF(CJ313&lt;=0,0,ROUND(MIN(CJ313,MAX(0,$F313-SUMPRODUCT(($AT$3:$BE$3&lt;AZ$3)*$CD313:$CO313))),2))</f>
        <v/>
      </c>
      <c r="CW313">
        <f>IF(CK313&lt;=0,0,ROUND(MIN(CK313,MAX(0,$F313-SUMPRODUCT(($AT$3:$BE$3&lt;BA$3)*$CD313:$CO313))),2))</f>
        <v/>
      </c>
      <c r="CX313">
        <f>IF(CL313&lt;=0,0,ROUND(MIN(CL313,MAX(0,$F313-SUMPRODUCT(($AT$3:$BE$3&lt;BB$3)*$CD313:$CO313))),2))</f>
        <v/>
      </c>
      <c r="CY313">
        <f>IF(CM313&lt;=0,0,ROUND(MIN(CM313,MAX(0,$F313-SUMPRODUCT(($AT$3:$BE$3&lt;BC$3)*$CD313:$CO313))),2))</f>
        <v/>
      </c>
      <c r="CZ313">
        <f>IF(CN313&lt;=0,0,ROUND(MIN(CN313,MAX(0,$F313-SUMPRODUCT(($AT$3:$BE$3&lt;BD$3)*$CD313:$CO313))),2))</f>
        <v/>
      </c>
      <c r="DA313">
        <f>IF(CO313&lt;=0,0,ROUND(MIN(CO313,MAX(0,$F313-SUMPRODUCT(($AT$3:$BE$3&lt;BE$3)*$CD313:$CO313))),2))</f>
        <v/>
      </c>
      <c r="DB313">
        <f>ROUND(AH313-CP313,2)</f>
        <v/>
      </c>
      <c r="DC313">
        <f>ROUND(AI313-CQ313,2)</f>
        <v/>
      </c>
      <c r="DD313">
        <f>ROUND(AJ313-CR313,2)</f>
        <v/>
      </c>
      <c r="DE313">
        <f>ROUND(AK313-CS313,2)</f>
        <v/>
      </c>
      <c r="DF313">
        <f>ROUND(AL313-CT313,2)</f>
        <v/>
      </c>
      <c r="DG313">
        <f>ROUND(AM313-CU313,2)</f>
        <v/>
      </c>
      <c r="DH313">
        <f>ROUND(AN313-CV313,2)</f>
        <v/>
      </c>
      <c r="DI313">
        <f>ROUND(AO313-CW313,2)</f>
        <v/>
      </c>
      <c r="DJ313">
        <f>ROUND(AP313-CX313,2)</f>
        <v/>
      </c>
      <c r="DK313">
        <f>ROUND(AQ313-CY313,2)</f>
        <v/>
      </c>
      <c r="DL313">
        <f>ROUND(AR313-CZ313,2)</f>
        <v/>
      </c>
      <c r="DM313">
        <f>ROUND(AS313-DA313,2)</f>
        <v/>
      </c>
      <c r="DN313">
        <f>MAX(0,ROUND($F313-SUM(CP313:DA313),2))</f>
        <v/>
      </c>
    </row>
    <row r="314">
      <c r="A314" t="n">
        <v>309</v>
      </c>
      <c r="B314" s="29">
        <f>Months!B314</f>
        <v/>
      </c>
      <c r="C314">
        <f>Months!C314</f>
        <v/>
      </c>
      <c r="D314">
        <f>Months!D314</f>
        <v/>
      </c>
      <c r="E314">
        <f>SUM(V314:AG314)</f>
        <v/>
      </c>
      <c r="F314">
        <f>MAX(0,ROUND(C314+D314-E314,2))</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f>IF(AH314&lt;=0,0,ROUND(CP314+MIN(DB314,MAX(0,$DN314-SUMPRODUCT((($BR314:$CC314&gt;BR314)+($BR314:$CC314=BR314)*($AT$2:$BE$2&lt;AT$2))*$DB314:$DM314))),2))</f>
        <v/>
      </c>
      <c r="AU314">
        <f>IF(AI314&lt;=0,0,ROUND(CQ314+MIN(DC314,MAX(0,$DN314-SUMPRODUCT((($BR314:$CC314&gt;BS314)+($BR314:$CC314=BS314)*($AT$2:$BE$2&lt;AU$2))*$DB314:$DM314))),2))</f>
        <v/>
      </c>
      <c r="AV314">
        <f>IF(AJ314&lt;=0,0,ROUND(CR314+MIN(DD314,MAX(0,$DN314-SUMPRODUCT((($BR314:$CC314&gt;BT314)+($BR314:$CC314=BT314)*($AT$2:$BE$2&lt;AV$2))*$DB314:$DM314))),2))</f>
        <v/>
      </c>
      <c r="AW314">
        <f>IF(AK314&lt;=0,0,ROUND(CS314+MIN(DE314,MAX(0,$DN314-SUMPRODUCT((($BR314:$CC314&gt;BU314)+($BR314:$CC314=BU314)*($AT$2:$BE$2&lt;AW$2))*$DB314:$DM314))),2))</f>
        <v/>
      </c>
      <c r="AX314">
        <f>IF(AL314&lt;=0,0,ROUND(CT314+MIN(DF314,MAX(0,$DN314-SUMPRODUCT((($BR314:$CC314&gt;BV314)+($BR314:$CC314=BV314)*($AT$2:$BE$2&lt;AX$2))*$DB314:$DM314))),2))</f>
        <v/>
      </c>
      <c r="AY314">
        <f>IF(AM314&lt;=0,0,ROUND(CU314+MIN(DG314,MAX(0,$DN314-SUMPRODUCT((($BR314:$CC314&gt;BW314)+($BR314:$CC314=BW314)*($AT$2:$BE$2&lt;AY$2))*$DB314:$DM314))),2))</f>
        <v/>
      </c>
      <c r="AZ314">
        <f>IF(AN314&lt;=0,0,ROUND(CV314+MIN(DH314,MAX(0,$DN314-SUMPRODUCT((($BR314:$CC314&gt;BX314)+($BR314:$CC314=BX314)*($AT$2:$BE$2&lt;AZ$2))*$DB314:$DM314))),2))</f>
        <v/>
      </c>
      <c r="BA314">
        <f>IF(AO314&lt;=0,0,ROUND(CW314+MIN(DI314,MAX(0,$DN314-SUMPRODUCT((($BR314:$CC314&gt;BY314)+($BR314:$CC314=BY314)*($AT$2:$BE$2&lt;BA$2))*$DB314:$DM314))),2))</f>
        <v/>
      </c>
      <c r="BB314">
        <f>IF(AP314&lt;=0,0,ROUND(CX314+MIN(DJ314,MAX(0,$DN314-SUMPRODUCT((($BR314:$CC314&gt;BZ314)+($BR314:$CC314=BZ314)*($AT$2:$BE$2&lt;BB$2))*$DB314:$DM314))),2))</f>
        <v/>
      </c>
      <c r="BC314">
        <f>IF(AQ314&lt;=0,0,ROUND(CY314+MIN(DK314,MAX(0,$DN314-SUMPRODUCT((($BR314:$CC314&gt;CA314)+($BR314:$CC314=CA314)*($AT$2:$BE$2&lt;BC$2))*$DB314:$DM314))),2))</f>
        <v/>
      </c>
      <c r="BD314">
        <f>IF(AR314&lt;=0,0,ROUND(CZ314+MIN(DL314,MAX(0,$DN314-SUMPRODUCT((($BR314:$CC314&gt;CB314)+($BR314:$CC314=CB314)*($AT$2:$BE$2&lt;BD$2))*$DB314:$DM314))),2))</f>
        <v/>
      </c>
      <c r="BE314">
        <f>IF(AS314&lt;=0,0,ROUND(DA314+MIN(DM314,MAX(0,$DN314-SUMPRODUCT((($BR314:$CC314&gt;CC314)+($BR314:$CC314=CC314)*($AT$2:$BE$2&lt;BE$2))*$DB314:$DM314))),2))</f>
        <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c r="BR314">
        <f>ROUND(IF($A314&lt;=Debts!$M$5,Debts!$X$5,Debts!$Y$5)*100000,0)*1000000+ROUND(Debts!$Y$5*100000,0)</f>
        <v/>
      </c>
      <c r="BS314">
        <f>ROUND(IF($A314&lt;=Debts!$M$6,Debts!$X$6,Debts!$Y$6)*100000,0)*1000000+ROUND(Debts!$Y$6*100000,0)</f>
        <v/>
      </c>
      <c r="BT314">
        <f>ROUND(IF($A314&lt;=Debts!$M$7,Debts!$X$7,Debts!$Y$7)*100000,0)*1000000+ROUND(Debts!$Y$7*100000,0)</f>
        <v/>
      </c>
      <c r="BU314">
        <f>ROUND(IF($A314&lt;=Debts!$M$8,Debts!$X$8,Debts!$Y$8)*100000,0)*1000000+ROUND(Debts!$Y$8*100000,0)</f>
        <v/>
      </c>
      <c r="BV314">
        <f>ROUND(IF($A314&lt;=Debts!$M$9,Debts!$X$9,Debts!$Y$9)*100000,0)*1000000+ROUND(Debts!$Y$9*100000,0)</f>
        <v/>
      </c>
      <c r="BW314">
        <f>ROUND(IF($A314&lt;=Debts!$M$10,Debts!$X$10,Debts!$Y$10)*100000,0)*1000000+ROUND(Debts!$Y$10*100000,0)</f>
        <v/>
      </c>
      <c r="BX314">
        <f>ROUND(IF($A314&lt;=Debts!$M$11,Debts!$X$11,Debts!$Y$11)*100000,0)*1000000+ROUND(Debts!$Y$11*100000,0)</f>
        <v/>
      </c>
      <c r="BY314">
        <f>ROUND(IF($A314&lt;=Debts!$M$12,Debts!$X$12,Debts!$Y$12)*100000,0)*1000000+ROUND(Debts!$Y$12*100000,0)</f>
        <v/>
      </c>
      <c r="BZ314">
        <f>ROUND(IF($A314&lt;=Debts!$M$13,Debts!$X$13,Debts!$Y$13)*100000,0)*1000000+ROUND(Debts!$Y$13*100000,0)</f>
        <v/>
      </c>
      <c r="CA314">
        <f>ROUND(IF($A314&lt;=Debts!$M$14,Debts!$X$14,Debts!$Y$14)*100000,0)*1000000+ROUND(Debts!$Y$14*100000,0)</f>
        <v/>
      </c>
      <c r="CB314">
        <f>ROUND(IF($A314&lt;=Debts!$M$15,Debts!$X$15,Debts!$Y$15)*100000,0)*1000000+ROUND(Debts!$Y$15*100000,0)</f>
        <v/>
      </c>
      <c r="CC314">
        <f>ROUND(IF($A314&lt;=Debts!$M$16,Debts!$X$16,Debts!$Y$16)*100000,0)*1000000+ROUND(Debts!$Y$16*100000,0)</f>
        <v/>
      </c>
      <c r="CD314">
        <f>IF(OR(AH314&lt;=0,Debts!$AC$5=0,$A314&gt;Debts!$M$5),0,MIN(AH314,MAX(0,ROUNDUP(IF(Debts!$X$5=0,(BF313+J314)/(Debts!$M$5-$A314+1),BF313*(Debts!$X$5/12)/(1-(1+Debts!$X$5/12)^(-(Debts!$M$5-$A314+1)))),2)-V314)))</f>
        <v/>
      </c>
      <c r="CE314">
        <f>IF(OR(AI314&lt;=0,Debts!$AC$6=0,$A314&gt;Debts!$M$6),0,MIN(AI314,MAX(0,ROUNDUP(IF(Debts!$X$6=0,(BG313+K314)/(Debts!$M$6-$A314+1),BG313*(Debts!$X$6/12)/(1-(1+Debts!$X$6/12)^(-(Debts!$M$6-$A314+1)))),2)-W314)))</f>
        <v/>
      </c>
      <c r="CF314">
        <f>IF(OR(AJ314&lt;=0,Debts!$AC$7=0,$A314&gt;Debts!$M$7),0,MIN(AJ314,MAX(0,ROUNDUP(IF(Debts!$X$7=0,(BH313+L314)/(Debts!$M$7-$A314+1),BH313*(Debts!$X$7/12)/(1-(1+Debts!$X$7/12)^(-(Debts!$M$7-$A314+1)))),2)-X314)))</f>
        <v/>
      </c>
      <c r="CG314">
        <f>IF(OR(AK314&lt;=0,Debts!$AC$8=0,$A314&gt;Debts!$M$8),0,MIN(AK314,MAX(0,ROUNDUP(IF(Debts!$X$8=0,(BI313+M314)/(Debts!$M$8-$A314+1),BI313*(Debts!$X$8/12)/(1-(1+Debts!$X$8/12)^(-(Debts!$M$8-$A314+1)))),2)-Y314)))</f>
        <v/>
      </c>
      <c r="CH314">
        <f>IF(OR(AL314&lt;=0,Debts!$AC$9=0,$A314&gt;Debts!$M$9),0,MIN(AL314,MAX(0,ROUNDUP(IF(Debts!$X$9=0,(BJ313+N314)/(Debts!$M$9-$A314+1),BJ313*(Debts!$X$9/12)/(1-(1+Debts!$X$9/12)^(-(Debts!$M$9-$A314+1)))),2)-Z314)))</f>
        <v/>
      </c>
      <c r="CI314">
        <f>IF(OR(AM314&lt;=0,Debts!$AC$10=0,$A314&gt;Debts!$M$10),0,MIN(AM314,MAX(0,ROUNDUP(IF(Debts!$X$10=0,(BK313+O314)/(Debts!$M$10-$A314+1),BK313*(Debts!$X$10/12)/(1-(1+Debts!$X$10/12)^(-(Debts!$M$10-$A314+1)))),2)-AA314)))</f>
        <v/>
      </c>
      <c r="CJ314">
        <f>IF(OR(AN314&lt;=0,Debts!$AC$11=0,$A314&gt;Debts!$M$11),0,MIN(AN314,MAX(0,ROUNDUP(IF(Debts!$X$11=0,(BL313+P314)/(Debts!$M$11-$A314+1),BL313*(Debts!$X$11/12)/(1-(1+Debts!$X$11/12)^(-(Debts!$M$11-$A314+1)))),2)-AB314)))</f>
        <v/>
      </c>
      <c r="CK314">
        <f>IF(OR(AO314&lt;=0,Debts!$AC$12=0,$A314&gt;Debts!$M$12),0,MIN(AO314,MAX(0,ROUNDUP(IF(Debts!$X$12=0,(BM313+Q314)/(Debts!$M$12-$A314+1),BM313*(Debts!$X$12/12)/(1-(1+Debts!$X$12/12)^(-(Debts!$M$12-$A314+1)))),2)-AC314)))</f>
        <v/>
      </c>
      <c r="CL314">
        <f>IF(OR(AP314&lt;=0,Debts!$AC$13=0,$A314&gt;Debts!$M$13),0,MIN(AP314,MAX(0,ROUNDUP(IF(Debts!$X$13=0,(BN313+R314)/(Debts!$M$13-$A314+1),BN313*(Debts!$X$13/12)/(1-(1+Debts!$X$13/12)^(-(Debts!$M$13-$A314+1)))),2)-AD314)))</f>
        <v/>
      </c>
      <c r="CM314">
        <f>IF(OR(AQ314&lt;=0,Debts!$AC$14=0,$A314&gt;Debts!$M$14),0,MIN(AQ314,MAX(0,ROUNDUP(IF(Debts!$X$14=0,(BO313+S314)/(Debts!$M$14-$A314+1),BO313*(Debts!$X$14/12)/(1-(1+Debts!$X$14/12)^(-(Debts!$M$14-$A314+1)))),2)-AE314)))</f>
        <v/>
      </c>
      <c r="CN314">
        <f>IF(OR(AR314&lt;=0,Debts!$AC$15=0,$A314&gt;Debts!$M$15),0,MIN(AR314,MAX(0,ROUNDUP(IF(Debts!$X$15=0,(BP313+T314)/(Debts!$M$15-$A314+1),BP313*(Debts!$X$15/12)/(1-(1+Debts!$X$15/12)^(-(Debts!$M$15-$A314+1)))),2)-AF314)))</f>
        <v/>
      </c>
      <c r="CO314">
        <f>IF(OR(AS314&lt;=0,Debts!$AC$16=0,$A314&gt;Debts!$M$16),0,MIN(AS314,MAX(0,ROUNDUP(IF(Debts!$X$16=0,(BQ313+U314)/(Debts!$M$16-$A314+1),BQ313*(Debts!$X$16/12)/(1-(1+Debts!$X$16/12)^(-(Debts!$M$16-$A314+1)))),2)-AG314)))</f>
        <v/>
      </c>
      <c r="CP314">
        <f>IF(CD314&lt;=0,0,ROUND(MIN(CD314,MAX(0,$F314-SUMPRODUCT(($AT$3:$BE$3&lt;AT$3)*$CD314:$CO314))),2))</f>
        <v/>
      </c>
      <c r="CQ314">
        <f>IF(CE314&lt;=0,0,ROUND(MIN(CE314,MAX(0,$F314-SUMPRODUCT(($AT$3:$BE$3&lt;AU$3)*$CD314:$CO314))),2))</f>
        <v/>
      </c>
      <c r="CR314">
        <f>IF(CF314&lt;=0,0,ROUND(MIN(CF314,MAX(0,$F314-SUMPRODUCT(($AT$3:$BE$3&lt;AV$3)*$CD314:$CO314))),2))</f>
        <v/>
      </c>
      <c r="CS314">
        <f>IF(CG314&lt;=0,0,ROUND(MIN(CG314,MAX(0,$F314-SUMPRODUCT(($AT$3:$BE$3&lt;AW$3)*$CD314:$CO314))),2))</f>
        <v/>
      </c>
      <c r="CT314">
        <f>IF(CH314&lt;=0,0,ROUND(MIN(CH314,MAX(0,$F314-SUMPRODUCT(($AT$3:$BE$3&lt;AX$3)*$CD314:$CO314))),2))</f>
        <v/>
      </c>
      <c r="CU314">
        <f>IF(CI314&lt;=0,0,ROUND(MIN(CI314,MAX(0,$F314-SUMPRODUCT(($AT$3:$BE$3&lt;AY$3)*$CD314:$CO314))),2))</f>
        <v/>
      </c>
      <c r="CV314">
        <f>IF(CJ314&lt;=0,0,ROUND(MIN(CJ314,MAX(0,$F314-SUMPRODUCT(($AT$3:$BE$3&lt;AZ$3)*$CD314:$CO314))),2))</f>
        <v/>
      </c>
      <c r="CW314">
        <f>IF(CK314&lt;=0,0,ROUND(MIN(CK314,MAX(0,$F314-SUMPRODUCT(($AT$3:$BE$3&lt;BA$3)*$CD314:$CO314))),2))</f>
        <v/>
      </c>
      <c r="CX314">
        <f>IF(CL314&lt;=0,0,ROUND(MIN(CL314,MAX(0,$F314-SUMPRODUCT(($AT$3:$BE$3&lt;BB$3)*$CD314:$CO314))),2))</f>
        <v/>
      </c>
      <c r="CY314">
        <f>IF(CM314&lt;=0,0,ROUND(MIN(CM314,MAX(0,$F314-SUMPRODUCT(($AT$3:$BE$3&lt;BC$3)*$CD314:$CO314))),2))</f>
        <v/>
      </c>
      <c r="CZ314">
        <f>IF(CN314&lt;=0,0,ROUND(MIN(CN314,MAX(0,$F314-SUMPRODUCT(($AT$3:$BE$3&lt;BD$3)*$CD314:$CO314))),2))</f>
        <v/>
      </c>
      <c r="DA314">
        <f>IF(CO314&lt;=0,0,ROUND(MIN(CO314,MAX(0,$F314-SUMPRODUCT(($AT$3:$BE$3&lt;BE$3)*$CD314:$CO314))),2))</f>
        <v/>
      </c>
      <c r="DB314">
        <f>ROUND(AH314-CP314,2)</f>
        <v/>
      </c>
      <c r="DC314">
        <f>ROUND(AI314-CQ314,2)</f>
        <v/>
      </c>
      <c r="DD314">
        <f>ROUND(AJ314-CR314,2)</f>
        <v/>
      </c>
      <c r="DE314">
        <f>ROUND(AK314-CS314,2)</f>
        <v/>
      </c>
      <c r="DF314">
        <f>ROUND(AL314-CT314,2)</f>
        <v/>
      </c>
      <c r="DG314">
        <f>ROUND(AM314-CU314,2)</f>
        <v/>
      </c>
      <c r="DH314">
        <f>ROUND(AN314-CV314,2)</f>
        <v/>
      </c>
      <c r="DI314">
        <f>ROUND(AO314-CW314,2)</f>
        <v/>
      </c>
      <c r="DJ314">
        <f>ROUND(AP314-CX314,2)</f>
        <v/>
      </c>
      <c r="DK314">
        <f>ROUND(AQ314-CY314,2)</f>
        <v/>
      </c>
      <c r="DL314">
        <f>ROUND(AR314-CZ314,2)</f>
        <v/>
      </c>
      <c r="DM314">
        <f>ROUND(AS314-DA314,2)</f>
        <v/>
      </c>
      <c r="DN314">
        <f>MAX(0,ROUND($F314-SUM(CP314:DA314),2))</f>
        <v/>
      </c>
    </row>
    <row r="315">
      <c r="A315" t="n">
        <v>310</v>
      </c>
      <c r="B315" s="29">
        <f>Months!B315</f>
        <v/>
      </c>
      <c r="C315">
        <f>Months!C315</f>
        <v/>
      </c>
      <c r="D315">
        <f>Months!D315</f>
        <v/>
      </c>
      <c r="E315">
        <f>SUM(V315:AG315)</f>
        <v/>
      </c>
      <c r="F315">
        <f>MAX(0,ROUND(C315+D315-E315,2))</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f>IF(AH315&lt;=0,0,ROUND(CP315+MIN(DB315,MAX(0,$DN315-SUMPRODUCT((($BR315:$CC315&gt;BR315)+($BR315:$CC315=BR315)*($AT$2:$BE$2&lt;AT$2))*$DB315:$DM315))),2))</f>
        <v/>
      </c>
      <c r="AU315">
        <f>IF(AI315&lt;=0,0,ROUND(CQ315+MIN(DC315,MAX(0,$DN315-SUMPRODUCT((($BR315:$CC315&gt;BS315)+($BR315:$CC315=BS315)*($AT$2:$BE$2&lt;AU$2))*$DB315:$DM315))),2))</f>
        <v/>
      </c>
      <c r="AV315">
        <f>IF(AJ315&lt;=0,0,ROUND(CR315+MIN(DD315,MAX(0,$DN315-SUMPRODUCT((($BR315:$CC315&gt;BT315)+($BR315:$CC315=BT315)*($AT$2:$BE$2&lt;AV$2))*$DB315:$DM315))),2))</f>
        <v/>
      </c>
      <c r="AW315">
        <f>IF(AK315&lt;=0,0,ROUND(CS315+MIN(DE315,MAX(0,$DN315-SUMPRODUCT((($BR315:$CC315&gt;BU315)+($BR315:$CC315=BU315)*($AT$2:$BE$2&lt;AW$2))*$DB315:$DM315))),2))</f>
        <v/>
      </c>
      <c r="AX315">
        <f>IF(AL315&lt;=0,0,ROUND(CT315+MIN(DF315,MAX(0,$DN315-SUMPRODUCT((($BR315:$CC315&gt;BV315)+($BR315:$CC315=BV315)*($AT$2:$BE$2&lt;AX$2))*$DB315:$DM315))),2))</f>
        <v/>
      </c>
      <c r="AY315">
        <f>IF(AM315&lt;=0,0,ROUND(CU315+MIN(DG315,MAX(0,$DN315-SUMPRODUCT((($BR315:$CC315&gt;BW315)+($BR315:$CC315=BW315)*($AT$2:$BE$2&lt;AY$2))*$DB315:$DM315))),2))</f>
        <v/>
      </c>
      <c r="AZ315">
        <f>IF(AN315&lt;=0,0,ROUND(CV315+MIN(DH315,MAX(0,$DN315-SUMPRODUCT((($BR315:$CC315&gt;BX315)+($BR315:$CC315=BX315)*($AT$2:$BE$2&lt;AZ$2))*$DB315:$DM315))),2))</f>
        <v/>
      </c>
      <c r="BA315">
        <f>IF(AO315&lt;=0,0,ROUND(CW315+MIN(DI315,MAX(0,$DN315-SUMPRODUCT((($BR315:$CC315&gt;BY315)+($BR315:$CC315=BY315)*($AT$2:$BE$2&lt;BA$2))*$DB315:$DM315))),2))</f>
        <v/>
      </c>
      <c r="BB315">
        <f>IF(AP315&lt;=0,0,ROUND(CX315+MIN(DJ315,MAX(0,$DN315-SUMPRODUCT((($BR315:$CC315&gt;BZ315)+($BR315:$CC315=BZ315)*($AT$2:$BE$2&lt;BB$2))*$DB315:$DM315))),2))</f>
        <v/>
      </c>
      <c r="BC315">
        <f>IF(AQ315&lt;=0,0,ROUND(CY315+MIN(DK315,MAX(0,$DN315-SUMPRODUCT((($BR315:$CC315&gt;CA315)+($BR315:$CC315=CA315)*($AT$2:$BE$2&lt;BC$2))*$DB315:$DM315))),2))</f>
        <v/>
      </c>
      <c r="BD315">
        <f>IF(AR315&lt;=0,0,ROUND(CZ315+MIN(DL315,MAX(0,$DN315-SUMPRODUCT((($BR315:$CC315&gt;CB315)+($BR315:$CC315=CB315)*($AT$2:$BE$2&lt;BD$2))*$DB315:$DM315))),2))</f>
        <v/>
      </c>
      <c r="BE315">
        <f>IF(AS315&lt;=0,0,ROUND(DA315+MIN(DM315,MAX(0,$DN315-SUMPRODUCT((($BR315:$CC315&gt;CC315)+($BR315:$CC315=CC315)*($AT$2:$BE$2&lt;BE$2))*$DB315:$DM315))),2))</f>
        <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c r="BR315">
        <f>ROUND(IF($A315&lt;=Debts!$M$5,Debts!$X$5,Debts!$Y$5)*100000,0)*1000000+ROUND(Debts!$Y$5*100000,0)</f>
        <v/>
      </c>
      <c r="BS315">
        <f>ROUND(IF($A315&lt;=Debts!$M$6,Debts!$X$6,Debts!$Y$6)*100000,0)*1000000+ROUND(Debts!$Y$6*100000,0)</f>
        <v/>
      </c>
      <c r="BT315">
        <f>ROUND(IF($A315&lt;=Debts!$M$7,Debts!$X$7,Debts!$Y$7)*100000,0)*1000000+ROUND(Debts!$Y$7*100000,0)</f>
        <v/>
      </c>
      <c r="BU315">
        <f>ROUND(IF($A315&lt;=Debts!$M$8,Debts!$X$8,Debts!$Y$8)*100000,0)*1000000+ROUND(Debts!$Y$8*100000,0)</f>
        <v/>
      </c>
      <c r="BV315">
        <f>ROUND(IF($A315&lt;=Debts!$M$9,Debts!$X$9,Debts!$Y$9)*100000,0)*1000000+ROUND(Debts!$Y$9*100000,0)</f>
        <v/>
      </c>
      <c r="BW315">
        <f>ROUND(IF($A315&lt;=Debts!$M$10,Debts!$X$10,Debts!$Y$10)*100000,0)*1000000+ROUND(Debts!$Y$10*100000,0)</f>
        <v/>
      </c>
      <c r="BX315">
        <f>ROUND(IF($A315&lt;=Debts!$M$11,Debts!$X$11,Debts!$Y$11)*100000,0)*1000000+ROUND(Debts!$Y$11*100000,0)</f>
        <v/>
      </c>
      <c r="BY315">
        <f>ROUND(IF($A315&lt;=Debts!$M$12,Debts!$X$12,Debts!$Y$12)*100000,0)*1000000+ROUND(Debts!$Y$12*100000,0)</f>
        <v/>
      </c>
      <c r="BZ315">
        <f>ROUND(IF($A315&lt;=Debts!$M$13,Debts!$X$13,Debts!$Y$13)*100000,0)*1000000+ROUND(Debts!$Y$13*100000,0)</f>
        <v/>
      </c>
      <c r="CA315">
        <f>ROUND(IF($A315&lt;=Debts!$M$14,Debts!$X$14,Debts!$Y$14)*100000,0)*1000000+ROUND(Debts!$Y$14*100000,0)</f>
        <v/>
      </c>
      <c r="CB315">
        <f>ROUND(IF($A315&lt;=Debts!$M$15,Debts!$X$15,Debts!$Y$15)*100000,0)*1000000+ROUND(Debts!$Y$15*100000,0)</f>
        <v/>
      </c>
      <c r="CC315">
        <f>ROUND(IF($A315&lt;=Debts!$M$16,Debts!$X$16,Debts!$Y$16)*100000,0)*1000000+ROUND(Debts!$Y$16*100000,0)</f>
        <v/>
      </c>
      <c r="CD315">
        <f>IF(OR(AH315&lt;=0,Debts!$AC$5=0,$A315&gt;Debts!$M$5),0,MIN(AH315,MAX(0,ROUNDUP(IF(Debts!$X$5=0,(BF314+J315)/(Debts!$M$5-$A315+1),BF314*(Debts!$X$5/12)/(1-(1+Debts!$X$5/12)^(-(Debts!$M$5-$A315+1)))),2)-V315)))</f>
        <v/>
      </c>
      <c r="CE315">
        <f>IF(OR(AI315&lt;=0,Debts!$AC$6=0,$A315&gt;Debts!$M$6),0,MIN(AI315,MAX(0,ROUNDUP(IF(Debts!$X$6=0,(BG314+K315)/(Debts!$M$6-$A315+1),BG314*(Debts!$X$6/12)/(1-(1+Debts!$X$6/12)^(-(Debts!$M$6-$A315+1)))),2)-W315)))</f>
        <v/>
      </c>
      <c r="CF315">
        <f>IF(OR(AJ315&lt;=0,Debts!$AC$7=0,$A315&gt;Debts!$M$7),0,MIN(AJ315,MAX(0,ROUNDUP(IF(Debts!$X$7=0,(BH314+L315)/(Debts!$M$7-$A315+1),BH314*(Debts!$X$7/12)/(1-(1+Debts!$X$7/12)^(-(Debts!$M$7-$A315+1)))),2)-X315)))</f>
        <v/>
      </c>
      <c r="CG315">
        <f>IF(OR(AK315&lt;=0,Debts!$AC$8=0,$A315&gt;Debts!$M$8),0,MIN(AK315,MAX(0,ROUNDUP(IF(Debts!$X$8=0,(BI314+M315)/(Debts!$M$8-$A315+1),BI314*(Debts!$X$8/12)/(1-(1+Debts!$X$8/12)^(-(Debts!$M$8-$A315+1)))),2)-Y315)))</f>
        <v/>
      </c>
      <c r="CH315">
        <f>IF(OR(AL315&lt;=0,Debts!$AC$9=0,$A315&gt;Debts!$M$9),0,MIN(AL315,MAX(0,ROUNDUP(IF(Debts!$X$9=0,(BJ314+N315)/(Debts!$M$9-$A315+1),BJ314*(Debts!$X$9/12)/(1-(1+Debts!$X$9/12)^(-(Debts!$M$9-$A315+1)))),2)-Z315)))</f>
        <v/>
      </c>
      <c r="CI315">
        <f>IF(OR(AM315&lt;=0,Debts!$AC$10=0,$A315&gt;Debts!$M$10),0,MIN(AM315,MAX(0,ROUNDUP(IF(Debts!$X$10=0,(BK314+O315)/(Debts!$M$10-$A315+1),BK314*(Debts!$X$10/12)/(1-(1+Debts!$X$10/12)^(-(Debts!$M$10-$A315+1)))),2)-AA315)))</f>
        <v/>
      </c>
      <c r="CJ315">
        <f>IF(OR(AN315&lt;=0,Debts!$AC$11=0,$A315&gt;Debts!$M$11),0,MIN(AN315,MAX(0,ROUNDUP(IF(Debts!$X$11=0,(BL314+P315)/(Debts!$M$11-$A315+1),BL314*(Debts!$X$11/12)/(1-(1+Debts!$X$11/12)^(-(Debts!$M$11-$A315+1)))),2)-AB315)))</f>
        <v/>
      </c>
      <c r="CK315">
        <f>IF(OR(AO315&lt;=0,Debts!$AC$12=0,$A315&gt;Debts!$M$12),0,MIN(AO315,MAX(0,ROUNDUP(IF(Debts!$X$12=0,(BM314+Q315)/(Debts!$M$12-$A315+1),BM314*(Debts!$X$12/12)/(1-(1+Debts!$X$12/12)^(-(Debts!$M$12-$A315+1)))),2)-AC315)))</f>
        <v/>
      </c>
      <c r="CL315">
        <f>IF(OR(AP315&lt;=0,Debts!$AC$13=0,$A315&gt;Debts!$M$13),0,MIN(AP315,MAX(0,ROUNDUP(IF(Debts!$X$13=0,(BN314+R315)/(Debts!$M$13-$A315+1),BN314*(Debts!$X$13/12)/(1-(1+Debts!$X$13/12)^(-(Debts!$M$13-$A315+1)))),2)-AD315)))</f>
        <v/>
      </c>
      <c r="CM315">
        <f>IF(OR(AQ315&lt;=0,Debts!$AC$14=0,$A315&gt;Debts!$M$14),0,MIN(AQ315,MAX(0,ROUNDUP(IF(Debts!$X$14=0,(BO314+S315)/(Debts!$M$14-$A315+1),BO314*(Debts!$X$14/12)/(1-(1+Debts!$X$14/12)^(-(Debts!$M$14-$A315+1)))),2)-AE315)))</f>
        <v/>
      </c>
      <c r="CN315">
        <f>IF(OR(AR315&lt;=0,Debts!$AC$15=0,$A315&gt;Debts!$M$15),0,MIN(AR315,MAX(0,ROUNDUP(IF(Debts!$X$15=0,(BP314+T315)/(Debts!$M$15-$A315+1),BP314*(Debts!$X$15/12)/(1-(1+Debts!$X$15/12)^(-(Debts!$M$15-$A315+1)))),2)-AF315)))</f>
        <v/>
      </c>
      <c r="CO315">
        <f>IF(OR(AS315&lt;=0,Debts!$AC$16=0,$A315&gt;Debts!$M$16),0,MIN(AS315,MAX(0,ROUNDUP(IF(Debts!$X$16=0,(BQ314+U315)/(Debts!$M$16-$A315+1),BQ314*(Debts!$X$16/12)/(1-(1+Debts!$X$16/12)^(-(Debts!$M$16-$A315+1)))),2)-AG315)))</f>
        <v/>
      </c>
      <c r="CP315">
        <f>IF(CD315&lt;=0,0,ROUND(MIN(CD315,MAX(0,$F315-SUMPRODUCT(($AT$3:$BE$3&lt;AT$3)*$CD315:$CO315))),2))</f>
        <v/>
      </c>
      <c r="CQ315">
        <f>IF(CE315&lt;=0,0,ROUND(MIN(CE315,MAX(0,$F315-SUMPRODUCT(($AT$3:$BE$3&lt;AU$3)*$CD315:$CO315))),2))</f>
        <v/>
      </c>
      <c r="CR315">
        <f>IF(CF315&lt;=0,0,ROUND(MIN(CF315,MAX(0,$F315-SUMPRODUCT(($AT$3:$BE$3&lt;AV$3)*$CD315:$CO315))),2))</f>
        <v/>
      </c>
      <c r="CS315">
        <f>IF(CG315&lt;=0,0,ROUND(MIN(CG315,MAX(0,$F315-SUMPRODUCT(($AT$3:$BE$3&lt;AW$3)*$CD315:$CO315))),2))</f>
        <v/>
      </c>
      <c r="CT315">
        <f>IF(CH315&lt;=0,0,ROUND(MIN(CH315,MAX(0,$F315-SUMPRODUCT(($AT$3:$BE$3&lt;AX$3)*$CD315:$CO315))),2))</f>
        <v/>
      </c>
      <c r="CU315">
        <f>IF(CI315&lt;=0,0,ROUND(MIN(CI315,MAX(0,$F315-SUMPRODUCT(($AT$3:$BE$3&lt;AY$3)*$CD315:$CO315))),2))</f>
        <v/>
      </c>
      <c r="CV315">
        <f>IF(CJ315&lt;=0,0,ROUND(MIN(CJ315,MAX(0,$F315-SUMPRODUCT(($AT$3:$BE$3&lt;AZ$3)*$CD315:$CO315))),2))</f>
        <v/>
      </c>
      <c r="CW315">
        <f>IF(CK315&lt;=0,0,ROUND(MIN(CK315,MAX(0,$F315-SUMPRODUCT(($AT$3:$BE$3&lt;BA$3)*$CD315:$CO315))),2))</f>
        <v/>
      </c>
      <c r="CX315">
        <f>IF(CL315&lt;=0,0,ROUND(MIN(CL315,MAX(0,$F315-SUMPRODUCT(($AT$3:$BE$3&lt;BB$3)*$CD315:$CO315))),2))</f>
        <v/>
      </c>
      <c r="CY315">
        <f>IF(CM315&lt;=0,0,ROUND(MIN(CM315,MAX(0,$F315-SUMPRODUCT(($AT$3:$BE$3&lt;BC$3)*$CD315:$CO315))),2))</f>
        <v/>
      </c>
      <c r="CZ315">
        <f>IF(CN315&lt;=0,0,ROUND(MIN(CN315,MAX(0,$F315-SUMPRODUCT(($AT$3:$BE$3&lt;BD$3)*$CD315:$CO315))),2))</f>
        <v/>
      </c>
      <c r="DA315">
        <f>IF(CO315&lt;=0,0,ROUND(MIN(CO315,MAX(0,$F315-SUMPRODUCT(($AT$3:$BE$3&lt;BE$3)*$CD315:$CO315))),2))</f>
        <v/>
      </c>
      <c r="DB315">
        <f>ROUND(AH315-CP315,2)</f>
        <v/>
      </c>
      <c r="DC315">
        <f>ROUND(AI315-CQ315,2)</f>
        <v/>
      </c>
      <c r="DD315">
        <f>ROUND(AJ315-CR315,2)</f>
        <v/>
      </c>
      <c r="DE315">
        <f>ROUND(AK315-CS315,2)</f>
        <v/>
      </c>
      <c r="DF315">
        <f>ROUND(AL315-CT315,2)</f>
        <v/>
      </c>
      <c r="DG315">
        <f>ROUND(AM315-CU315,2)</f>
        <v/>
      </c>
      <c r="DH315">
        <f>ROUND(AN315-CV315,2)</f>
        <v/>
      </c>
      <c r="DI315">
        <f>ROUND(AO315-CW315,2)</f>
        <v/>
      </c>
      <c r="DJ315">
        <f>ROUND(AP315-CX315,2)</f>
        <v/>
      </c>
      <c r="DK315">
        <f>ROUND(AQ315-CY315,2)</f>
        <v/>
      </c>
      <c r="DL315">
        <f>ROUND(AR315-CZ315,2)</f>
        <v/>
      </c>
      <c r="DM315">
        <f>ROUND(AS315-DA315,2)</f>
        <v/>
      </c>
      <c r="DN315">
        <f>MAX(0,ROUND($F315-SUM(CP315:DA315),2))</f>
        <v/>
      </c>
    </row>
    <row r="316">
      <c r="A316" t="n">
        <v>311</v>
      </c>
      <c r="B316" s="29">
        <f>Months!B316</f>
        <v/>
      </c>
      <c r="C316">
        <f>Months!C316</f>
        <v/>
      </c>
      <c r="D316">
        <f>Months!D316</f>
        <v/>
      </c>
      <c r="E316">
        <f>SUM(V316:AG316)</f>
        <v/>
      </c>
      <c r="F316">
        <f>MAX(0,ROUND(C316+D316-E316,2))</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f>IF(AH316&lt;=0,0,ROUND(CP316+MIN(DB316,MAX(0,$DN316-SUMPRODUCT((($BR316:$CC316&gt;BR316)+($BR316:$CC316=BR316)*($AT$2:$BE$2&lt;AT$2))*$DB316:$DM316))),2))</f>
        <v/>
      </c>
      <c r="AU316">
        <f>IF(AI316&lt;=0,0,ROUND(CQ316+MIN(DC316,MAX(0,$DN316-SUMPRODUCT((($BR316:$CC316&gt;BS316)+($BR316:$CC316=BS316)*($AT$2:$BE$2&lt;AU$2))*$DB316:$DM316))),2))</f>
        <v/>
      </c>
      <c r="AV316">
        <f>IF(AJ316&lt;=0,0,ROUND(CR316+MIN(DD316,MAX(0,$DN316-SUMPRODUCT((($BR316:$CC316&gt;BT316)+($BR316:$CC316=BT316)*($AT$2:$BE$2&lt;AV$2))*$DB316:$DM316))),2))</f>
        <v/>
      </c>
      <c r="AW316">
        <f>IF(AK316&lt;=0,0,ROUND(CS316+MIN(DE316,MAX(0,$DN316-SUMPRODUCT((($BR316:$CC316&gt;BU316)+($BR316:$CC316=BU316)*($AT$2:$BE$2&lt;AW$2))*$DB316:$DM316))),2))</f>
        <v/>
      </c>
      <c r="AX316">
        <f>IF(AL316&lt;=0,0,ROUND(CT316+MIN(DF316,MAX(0,$DN316-SUMPRODUCT((($BR316:$CC316&gt;BV316)+($BR316:$CC316=BV316)*($AT$2:$BE$2&lt;AX$2))*$DB316:$DM316))),2))</f>
        <v/>
      </c>
      <c r="AY316">
        <f>IF(AM316&lt;=0,0,ROUND(CU316+MIN(DG316,MAX(0,$DN316-SUMPRODUCT((($BR316:$CC316&gt;BW316)+($BR316:$CC316=BW316)*($AT$2:$BE$2&lt;AY$2))*$DB316:$DM316))),2))</f>
        <v/>
      </c>
      <c r="AZ316">
        <f>IF(AN316&lt;=0,0,ROUND(CV316+MIN(DH316,MAX(0,$DN316-SUMPRODUCT((($BR316:$CC316&gt;BX316)+($BR316:$CC316=BX316)*($AT$2:$BE$2&lt;AZ$2))*$DB316:$DM316))),2))</f>
        <v/>
      </c>
      <c r="BA316">
        <f>IF(AO316&lt;=0,0,ROUND(CW316+MIN(DI316,MAX(0,$DN316-SUMPRODUCT((($BR316:$CC316&gt;BY316)+($BR316:$CC316=BY316)*($AT$2:$BE$2&lt;BA$2))*$DB316:$DM316))),2))</f>
        <v/>
      </c>
      <c r="BB316">
        <f>IF(AP316&lt;=0,0,ROUND(CX316+MIN(DJ316,MAX(0,$DN316-SUMPRODUCT((($BR316:$CC316&gt;BZ316)+($BR316:$CC316=BZ316)*($AT$2:$BE$2&lt;BB$2))*$DB316:$DM316))),2))</f>
        <v/>
      </c>
      <c r="BC316">
        <f>IF(AQ316&lt;=0,0,ROUND(CY316+MIN(DK316,MAX(0,$DN316-SUMPRODUCT((($BR316:$CC316&gt;CA316)+($BR316:$CC316=CA316)*($AT$2:$BE$2&lt;BC$2))*$DB316:$DM316))),2))</f>
        <v/>
      </c>
      <c r="BD316">
        <f>IF(AR316&lt;=0,0,ROUND(CZ316+MIN(DL316,MAX(0,$DN316-SUMPRODUCT((($BR316:$CC316&gt;CB316)+($BR316:$CC316=CB316)*($AT$2:$BE$2&lt;BD$2))*$DB316:$DM316))),2))</f>
        <v/>
      </c>
      <c r="BE316">
        <f>IF(AS316&lt;=0,0,ROUND(DA316+MIN(DM316,MAX(0,$DN316-SUMPRODUCT((($BR316:$CC316&gt;CC316)+($BR316:$CC316=CC316)*($AT$2:$BE$2&lt;BE$2))*$DB316:$DM316))),2))</f>
        <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c r="BR316">
        <f>ROUND(IF($A316&lt;=Debts!$M$5,Debts!$X$5,Debts!$Y$5)*100000,0)*1000000+ROUND(Debts!$Y$5*100000,0)</f>
        <v/>
      </c>
      <c r="BS316">
        <f>ROUND(IF($A316&lt;=Debts!$M$6,Debts!$X$6,Debts!$Y$6)*100000,0)*1000000+ROUND(Debts!$Y$6*100000,0)</f>
        <v/>
      </c>
      <c r="BT316">
        <f>ROUND(IF($A316&lt;=Debts!$M$7,Debts!$X$7,Debts!$Y$7)*100000,0)*1000000+ROUND(Debts!$Y$7*100000,0)</f>
        <v/>
      </c>
      <c r="BU316">
        <f>ROUND(IF($A316&lt;=Debts!$M$8,Debts!$X$8,Debts!$Y$8)*100000,0)*1000000+ROUND(Debts!$Y$8*100000,0)</f>
        <v/>
      </c>
      <c r="BV316">
        <f>ROUND(IF($A316&lt;=Debts!$M$9,Debts!$X$9,Debts!$Y$9)*100000,0)*1000000+ROUND(Debts!$Y$9*100000,0)</f>
        <v/>
      </c>
      <c r="BW316">
        <f>ROUND(IF($A316&lt;=Debts!$M$10,Debts!$X$10,Debts!$Y$10)*100000,0)*1000000+ROUND(Debts!$Y$10*100000,0)</f>
        <v/>
      </c>
      <c r="BX316">
        <f>ROUND(IF($A316&lt;=Debts!$M$11,Debts!$X$11,Debts!$Y$11)*100000,0)*1000000+ROUND(Debts!$Y$11*100000,0)</f>
        <v/>
      </c>
      <c r="BY316">
        <f>ROUND(IF($A316&lt;=Debts!$M$12,Debts!$X$12,Debts!$Y$12)*100000,0)*1000000+ROUND(Debts!$Y$12*100000,0)</f>
        <v/>
      </c>
      <c r="BZ316">
        <f>ROUND(IF($A316&lt;=Debts!$M$13,Debts!$X$13,Debts!$Y$13)*100000,0)*1000000+ROUND(Debts!$Y$13*100000,0)</f>
        <v/>
      </c>
      <c r="CA316">
        <f>ROUND(IF($A316&lt;=Debts!$M$14,Debts!$X$14,Debts!$Y$14)*100000,0)*1000000+ROUND(Debts!$Y$14*100000,0)</f>
        <v/>
      </c>
      <c r="CB316">
        <f>ROUND(IF($A316&lt;=Debts!$M$15,Debts!$X$15,Debts!$Y$15)*100000,0)*1000000+ROUND(Debts!$Y$15*100000,0)</f>
        <v/>
      </c>
      <c r="CC316">
        <f>ROUND(IF($A316&lt;=Debts!$M$16,Debts!$X$16,Debts!$Y$16)*100000,0)*1000000+ROUND(Debts!$Y$16*100000,0)</f>
        <v/>
      </c>
      <c r="CD316">
        <f>IF(OR(AH316&lt;=0,Debts!$AC$5=0,$A316&gt;Debts!$M$5),0,MIN(AH316,MAX(0,ROUNDUP(IF(Debts!$X$5=0,(BF315+J316)/(Debts!$M$5-$A316+1),BF315*(Debts!$X$5/12)/(1-(1+Debts!$X$5/12)^(-(Debts!$M$5-$A316+1)))),2)-V316)))</f>
        <v/>
      </c>
      <c r="CE316">
        <f>IF(OR(AI316&lt;=0,Debts!$AC$6=0,$A316&gt;Debts!$M$6),0,MIN(AI316,MAX(0,ROUNDUP(IF(Debts!$X$6=0,(BG315+K316)/(Debts!$M$6-$A316+1),BG315*(Debts!$X$6/12)/(1-(1+Debts!$X$6/12)^(-(Debts!$M$6-$A316+1)))),2)-W316)))</f>
        <v/>
      </c>
      <c r="CF316">
        <f>IF(OR(AJ316&lt;=0,Debts!$AC$7=0,$A316&gt;Debts!$M$7),0,MIN(AJ316,MAX(0,ROUNDUP(IF(Debts!$X$7=0,(BH315+L316)/(Debts!$M$7-$A316+1),BH315*(Debts!$X$7/12)/(1-(1+Debts!$X$7/12)^(-(Debts!$M$7-$A316+1)))),2)-X316)))</f>
        <v/>
      </c>
      <c r="CG316">
        <f>IF(OR(AK316&lt;=0,Debts!$AC$8=0,$A316&gt;Debts!$M$8),0,MIN(AK316,MAX(0,ROUNDUP(IF(Debts!$X$8=0,(BI315+M316)/(Debts!$M$8-$A316+1),BI315*(Debts!$X$8/12)/(1-(1+Debts!$X$8/12)^(-(Debts!$M$8-$A316+1)))),2)-Y316)))</f>
        <v/>
      </c>
      <c r="CH316">
        <f>IF(OR(AL316&lt;=0,Debts!$AC$9=0,$A316&gt;Debts!$M$9),0,MIN(AL316,MAX(0,ROUNDUP(IF(Debts!$X$9=0,(BJ315+N316)/(Debts!$M$9-$A316+1),BJ315*(Debts!$X$9/12)/(1-(1+Debts!$X$9/12)^(-(Debts!$M$9-$A316+1)))),2)-Z316)))</f>
        <v/>
      </c>
      <c r="CI316">
        <f>IF(OR(AM316&lt;=0,Debts!$AC$10=0,$A316&gt;Debts!$M$10),0,MIN(AM316,MAX(0,ROUNDUP(IF(Debts!$X$10=0,(BK315+O316)/(Debts!$M$10-$A316+1),BK315*(Debts!$X$10/12)/(1-(1+Debts!$X$10/12)^(-(Debts!$M$10-$A316+1)))),2)-AA316)))</f>
        <v/>
      </c>
      <c r="CJ316">
        <f>IF(OR(AN316&lt;=0,Debts!$AC$11=0,$A316&gt;Debts!$M$11),0,MIN(AN316,MAX(0,ROUNDUP(IF(Debts!$X$11=0,(BL315+P316)/(Debts!$M$11-$A316+1),BL315*(Debts!$X$11/12)/(1-(1+Debts!$X$11/12)^(-(Debts!$M$11-$A316+1)))),2)-AB316)))</f>
        <v/>
      </c>
      <c r="CK316">
        <f>IF(OR(AO316&lt;=0,Debts!$AC$12=0,$A316&gt;Debts!$M$12),0,MIN(AO316,MAX(0,ROUNDUP(IF(Debts!$X$12=0,(BM315+Q316)/(Debts!$M$12-$A316+1),BM315*(Debts!$X$12/12)/(1-(1+Debts!$X$12/12)^(-(Debts!$M$12-$A316+1)))),2)-AC316)))</f>
        <v/>
      </c>
      <c r="CL316">
        <f>IF(OR(AP316&lt;=0,Debts!$AC$13=0,$A316&gt;Debts!$M$13),0,MIN(AP316,MAX(0,ROUNDUP(IF(Debts!$X$13=0,(BN315+R316)/(Debts!$M$13-$A316+1),BN315*(Debts!$X$13/12)/(1-(1+Debts!$X$13/12)^(-(Debts!$M$13-$A316+1)))),2)-AD316)))</f>
        <v/>
      </c>
      <c r="CM316">
        <f>IF(OR(AQ316&lt;=0,Debts!$AC$14=0,$A316&gt;Debts!$M$14),0,MIN(AQ316,MAX(0,ROUNDUP(IF(Debts!$X$14=0,(BO315+S316)/(Debts!$M$14-$A316+1),BO315*(Debts!$X$14/12)/(1-(1+Debts!$X$14/12)^(-(Debts!$M$14-$A316+1)))),2)-AE316)))</f>
        <v/>
      </c>
      <c r="CN316">
        <f>IF(OR(AR316&lt;=0,Debts!$AC$15=0,$A316&gt;Debts!$M$15),0,MIN(AR316,MAX(0,ROUNDUP(IF(Debts!$X$15=0,(BP315+T316)/(Debts!$M$15-$A316+1),BP315*(Debts!$X$15/12)/(1-(1+Debts!$X$15/12)^(-(Debts!$M$15-$A316+1)))),2)-AF316)))</f>
        <v/>
      </c>
      <c r="CO316">
        <f>IF(OR(AS316&lt;=0,Debts!$AC$16=0,$A316&gt;Debts!$M$16),0,MIN(AS316,MAX(0,ROUNDUP(IF(Debts!$X$16=0,(BQ315+U316)/(Debts!$M$16-$A316+1),BQ315*(Debts!$X$16/12)/(1-(1+Debts!$X$16/12)^(-(Debts!$M$16-$A316+1)))),2)-AG316)))</f>
        <v/>
      </c>
      <c r="CP316">
        <f>IF(CD316&lt;=0,0,ROUND(MIN(CD316,MAX(0,$F316-SUMPRODUCT(($AT$3:$BE$3&lt;AT$3)*$CD316:$CO316))),2))</f>
        <v/>
      </c>
      <c r="CQ316">
        <f>IF(CE316&lt;=0,0,ROUND(MIN(CE316,MAX(0,$F316-SUMPRODUCT(($AT$3:$BE$3&lt;AU$3)*$CD316:$CO316))),2))</f>
        <v/>
      </c>
      <c r="CR316">
        <f>IF(CF316&lt;=0,0,ROUND(MIN(CF316,MAX(0,$F316-SUMPRODUCT(($AT$3:$BE$3&lt;AV$3)*$CD316:$CO316))),2))</f>
        <v/>
      </c>
      <c r="CS316">
        <f>IF(CG316&lt;=0,0,ROUND(MIN(CG316,MAX(0,$F316-SUMPRODUCT(($AT$3:$BE$3&lt;AW$3)*$CD316:$CO316))),2))</f>
        <v/>
      </c>
      <c r="CT316">
        <f>IF(CH316&lt;=0,0,ROUND(MIN(CH316,MAX(0,$F316-SUMPRODUCT(($AT$3:$BE$3&lt;AX$3)*$CD316:$CO316))),2))</f>
        <v/>
      </c>
      <c r="CU316">
        <f>IF(CI316&lt;=0,0,ROUND(MIN(CI316,MAX(0,$F316-SUMPRODUCT(($AT$3:$BE$3&lt;AY$3)*$CD316:$CO316))),2))</f>
        <v/>
      </c>
      <c r="CV316">
        <f>IF(CJ316&lt;=0,0,ROUND(MIN(CJ316,MAX(0,$F316-SUMPRODUCT(($AT$3:$BE$3&lt;AZ$3)*$CD316:$CO316))),2))</f>
        <v/>
      </c>
      <c r="CW316">
        <f>IF(CK316&lt;=0,0,ROUND(MIN(CK316,MAX(0,$F316-SUMPRODUCT(($AT$3:$BE$3&lt;BA$3)*$CD316:$CO316))),2))</f>
        <v/>
      </c>
      <c r="CX316">
        <f>IF(CL316&lt;=0,0,ROUND(MIN(CL316,MAX(0,$F316-SUMPRODUCT(($AT$3:$BE$3&lt;BB$3)*$CD316:$CO316))),2))</f>
        <v/>
      </c>
      <c r="CY316">
        <f>IF(CM316&lt;=0,0,ROUND(MIN(CM316,MAX(0,$F316-SUMPRODUCT(($AT$3:$BE$3&lt;BC$3)*$CD316:$CO316))),2))</f>
        <v/>
      </c>
      <c r="CZ316">
        <f>IF(CN316&lt;=0,0,ROUND(MIN(CN316,MAX(0,$F316-SUMPRODUCT(($AT$3:$BE$3&lt;BD$3)*$CD316:$CO316))),2))</f>
        <v/>
      </c>
      <c r="DA316">
        <f>IF(CO316&lt;=0,0,ROUND(MIN(CO316,MAX(0,$F316-SUMPRODUCT(($AT$3:$BE$3&lt;BE$3)*$CD316:$CO316))),2))</f>
        <v/>
      </c>
      <c r="DB316">
        <f>ROUND(AH316-CP316,2)</f>
        <v/>
      </c>
      <c r="DC316">
        <f>ROUND(AI316-CQ316,2)</f>
        <v/>
      </c>
      <c r="DD316">
        <f>ROUND(AJ316-CR316,2)</f>
        <v/>
      </c>
      <c r="DE316">
        <f>ROUND(AK316-CS316,2)</f>
        <v/>
      </c>
      <c r="DF316">
        <f>ROUND(AL316-CT316,2)</f>
        <v/>
      </c>
      <c r="DG316">
        <f>ROUND(AM316-CU316,2)</f>
        <v/>
      </c>
      <c r="DH316">
        <f>ROUND(AN316-CV316,2)</f>
        <v/>
      </c>
      <c r="DI316">
        <f>ROUND(AO316-CW316,2)</f>
        <v/>
      </c>
      <c r="DJ316">
        <f>ROUND(AP316-CX316,2)</f>
        <v/>
      </c>
      <c r="DK316">
        <f>ROUND(AQ316-CY316,2)</f>
        <v/>
      </c>
      <c r="DL316">
        <f>ROUND(AR316-CZ316,2)</f>
        <v/>
      </c>
      <c r="DM316">
        <f>ROUND(AS316-DA316,2)</f>
        <v/>
      </c>
      <c r="DN316">
        <f>MAX(0,ROUND($F316-SUM(CP316:DA316),2))</f>
        <v/>
      </c>
    </row>
    <row r="317">
      <c r="A317" t="n">
        <v>312</v>
      </c>
      <c r="B317" s="29">
        <f>Months!B317</f>
        <v/>
      </c>
      <c r="C317">
        <f>Months!C317</f>
        <v/>
      </c>
      <c r="D317">
        <f>Months!D317</f>
        <v/>
      </c>
      <c r="E317">
        <f>SUM(V317:AG317)</f>
        <v/>
      </c>
      <c r="F317">
        <f>MAX(0,ROUND(C317+D317-E317,2))</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f>IF(AH317&lt;=0,0,ROUND(CP317+MIN(DB317,MAX(0,$DN317-SUMPRODUCT((($BR317:$CC317&gt;BR317)+($BR317:$CC317=BR317)*($AT$2:$BE$2&lt;AT$2))*$DB317:$DM317))),2))</f>
        <v/>
      </c>
      <c r="AU317">
        <f>IF(AI317&lt;=0,0,ROUND(CQ317+MIN(DC317,MAX(0,$DN317-SUMPRODUCT((($BR317:$CC317&gt;BS317)+($BR317:$CC317=BS317)*($AT$2:$BE$2&lt;AU$2))*$DB317:$DM317))),2))</f>
        <v/>
      </c>
      <c r="AV317">
        <f>IF(AJ317&lt;=0,0,ROUND(CR317+MIN(DD317,MAX(0,$DN317-SUMPRODUCT((($BR317:$CC317&gt;BT317)+($BR317:$CC317=BT317)*($AT$2:$BE$2&lt;AV$2))*$DB317:$DM317))),2))</f>
        <v/>
      </c>
      <c r="AW317">
        <f>IF(AK317&lt;=0,0,ROUND(CS317+MIN(DE317,MAX(0,$DN317-SUMPRODUCT((($BR317:$CC317&gt;BU317)+($BR317:$CC317=BU317)*($AT$2:$BE$2&lt;AW$2))*$DB317:$DM317))),2))</f>
        <v/>
      </c>
      <c r="AX317">
        <f>IF(AL317&lt;=0,0,ROUND(CT317+MIN(DF317,MAX(0,$DN317-SUMPRODUCT((($BR317:$CC317&gt;BV317)+($BR317:$CC317=BV317)*($AT$2:$BE$2&lt;AX$2))*$DB317:$DM317))),2))</f>
        <v/>
      </c>
      <c r="AY317">
        <f>IF(AM317&lt;=0,0,ROUND(CU317+MIN(DG317,MAX(0,$DN317-SUMPRODUCT((($BR317:$CC317&gt;BW317)+($BR317:$CC317=BW317)*($AT$2:$BE$2&lt;AY$2))*$DB317:$DM317))),2))</f>
        <v/>
      </c>
      <c r="AZ317">
        <f>IF(AN317&lt;=0,0,ROUND(CV317+MIN(DH317,MAX(0,$DN317-SUMPRODUCT((($BR317:$CC317&gt;BX317)+($BR317:$CC317=BX317)*($AT$2:$BE$2&lt;AZ$2))*$DB317:$DM317))),2))</f>
        <v/>
      </c>
      <c r="BA317">
        <f>IF(AO317&lt;=0,0,ROUND(CW317+MIN(DI317,MAX(0,$DN317-SUMPRODUCT((($BR317:$CC317&gt;BY317)+($BR317:$CC317=BY317)*($AT$2:$BE$2&lt;BA$2))*$DB317:$DM317))),2))</f>
        <v/>
      </c>
      <c r="BB317">
        <f>IF(AP317&lt;=0,0,ROUND(CX317+MIN(DJ317,MAX(0,$DN317-SUMPRODUCT((($BR317:$CC317&gt;BZ317)+($BR317:$CC317=BZ317)*($AT$2:$BE$2&lt;BB$2))*$DB317:$DM317))),2))</f>
        <v/>
      </c>
      <c r="BC317">
        <f>IF(AQ317&lt;=0,0,ROUND(CY317+MIN(DK317,MAX(0,$DN317-SUMPRODUCT((($BR317:$CC317&gt;CA317)+($BR317:$CC317=CA317)*($AT$2:$BE$2&lt;BC$2))*$DB317:$DM317))),2))</f>
        <v/>
      </c>
      <c r="BD317">
        <f>IF(AR317&lt;=0,0,ROUND(CZ317+MIN(DL317,MAX(0,$DN317-SUMPRODUCT((($BR317:$CC317&gt;CB317)+($BR317:$CC317=CB317)*($AT$2:$BE$2&lt;BD$2))*$DB317:$DM317))),2))</f>
        <v/>
      </c>
      <c r="BE317">
        <f>IF(AS317&lt;=0,0,ROUND(DA317+MIN(DM317,MAX(0,$DN317-SUMPRODUCT((($BR317:$CC317&gt;CC317)+($BR317:$CC317=CC317)*($AT$2:$BE$2&lt;BE$2))*$DB317:$DM317))),2))</f>
        <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c r="BR317">
        <f>ROUND(IF($A317&lt;=Debts!$M$5,Debts!$X$5,Debts!$Y$5)*100000,0)*1000000+ROUND(Debts!$Y$5*100000,0)</f>
        <v/>
      </c>
      <c r="BS317">
        <f>ROUND(IF($A317&lt;=Debts!$M$6,Debts!$X$6,Debts!$Y$6)*100000,0)*1000000+ROUND(Debts!$Y$6*100000,0)</f>
        <v/>
      </c>
      <c r="BT317">
        <f>ROUND(IF($A317&lt;=Debts!$M$7,Debts!$X$7,Debts!$Y$7)*100000,0)*1000000+ROUND(Debts!$Y$7*100000,0)</f>
        <v/>
      </c>
      <c r="BU317">
        <f>ROUND(IF($A317&lt;=Debts!$M$8,Debts!$X$8,Debts!$Y$8)*100000,0)*1000000+ROUND(Debts!$Y$8*100000,0)</f>
        <v/>
      </c>
      <c r="BV317">
        <f>ROUND(IF($A317&lt;=Debts!$M$9,Debts!$X$9,Debts!$Y$9)*100000,0)*1000000+ROUND(Debts!$Y$9*100000,0)</f>
        <v/>
      </c>
      <c r="BW317">
        <f>ROUND(IF($A317&lt;=Debts!$M$10,Debts!$X$10,Debts!$Y$10)*100000,0)*1000000+ROUND(Debts!$Y$10*100000,0)</f>
        <v/>
      </c>
      <c r="BX317">
        <f>ROUND(IF($A317&lt;=Debts!$M$11,Debts!$X$11,Debts!$Y$11)*100000,0)*1000000+ROUND(Debts!$Y$11*100000,0)</f>
        <v/>
      </c>
      <c r="BY317">
        <f>ROUND(IF($A317&lt;=Debts!$M$12,Debts!$X$12,Debts!$Y$12)*100000,0)*1000000+ROUND(Debts!$Y$12*100000,0)</f>
        <v/>
      </c>
      <c r="BZ317">
        <f>ROUND(IF($A317&lt;=Debts!$M$13,Debts!$X$13,Debts!$Y$13)*100000,0)*1000000+ROUND(Debts!$Y$13*100000,0)</f>
        <v/>
      </c>
      <c r="CA317">
        <f>ROUND(IF($A317&lt;=Debts!$M$14,Debts!$X$14,Debts!$Y$14)*100000,0)*1000000+ROUND(Debts!$Y$14*100000,0)</f>
        <v/>
      </c>
      <c r="CB317">
        <f>ROUND(IF($A317&lt;=Debts!$M$15,Debts!$X$15,Debts!$Y$15)*100000,0)*1000000+ROUND(Debts!$Y$15*100000,0)</f>
        <v/>
      </c>
      <c r="CC317">
        <f>ROUND(IF($A317&lt;=Debts!$M$16,Debts!$X$16,Debts!$Y$16)*100000,0)*1000000+ROUND(Debts!$Y$16*100000,0)</f>
        <v/>
      </c>
      <c r="CD317">
        <f>IF(OR(AH317&lt;=0,Debts!$AC$5=0,$A317&gt;Debts!$M$5),0,MIN(AH317,MAX(0,ROUNDUP(IF(Debts!$X$5=0,(BF316+J317)/(Debts!$M$5-$A317+1),BF316*(Debts!$X$5/12)/(1-(1+Debts!$X$5/12)^(-(Debts!$M$5-$A317+1)))),2)-V317)))</f>
        <v/>
      </c>
      <c r="CE317">
        <f>IF(OR(AI317&lt;=0,Debts!$AC$6=0,$A317&gt;Debts!$M$6),0,MIN(AI317,MAX(0,ROUNDUP(IF(Debts!$X$6=0,(BG316+K317)/(Debts!$M$6-$A317+1),BG316*(Debts!$X$6/12)/(1-(1+Debts!$X$6/12)^(-(Debts!$M$6-$A317+1)))),2)-W317)))</f>
        <v/>
      </c>
      <c r="CF317">
        <f>IF(OR(AJ317&lt;=0,Debts!$AC$7=0,$A317&gt;Debts!$M$7),0,MIN(AJ317,MAX(0,ROUNDUP(IF(Debts!$X$7=0,(BH316+L317)/(Debts!$M$7-$A317+1),BH316*(Debts!$X$7/12)/(1-(1+Debts!$X$7/12)^(-(Debts!$M$7-$A317+1)))),2)-X317)))</f>
        <v/>
      </c>
      <c r="CG317">
        <f>IF(OR(AK317&lt;=0,Debts!$AC$8=0,$A317&gt;Debts!$M$8),0,MIN(AK317,MAX(0,ROUNDUP(IF(Debts!$X$8=0,(BI316+M317)/(Debts!$M$8-$A317+1),BI316*(Debts!$X$8/12)/(1-(1+Debts!$X$8/12)^(-(Debts!$M$8-$A317+1)))),2)-Y317)))</f>
        <v/>
      </c>
      <c r="CH317">
        <f>IF(OR(AL317&lt;=0,Debts!$AC$9=0,$A317&gt;Debts!$M$9),0,MIN(AL317,MAX(0,ROUNDUP(IF(Debts!$X$9=0,(BJ316+N317)/(Debts!$M$9-$A317+1),BJ316*(Debts!$X$9/12)/(1-(1+Debts!$X$9/12)^(-(Debts!$M$9-$A317+1)))),2)-Z317)))</f>
        <v/>
      </c>
      <c r="CI317">
        <f>IF(OR(AM317&lt;=0,Debts!$AC$10=0,$A317&gt;Debts!$M$10),0,MIN(AM317,MAX(0,ROUNDUP(IF(Debts!$X$10=0,(BK316+O317)/(Debts!$M$10-$A317+1),BK316*(Debts!$X$10/12)/(1-(1+Debts!$X$10/12)^(-(Debts!$M$10-$A317+1)))),2)-AA317)))</f>
        <v/>
      </c>
      <c r="CJ317">
        <f>IF(OR(AN317&lt;=0,Debts!$AC$11=0,$A317&gt;Debts!$M$11),0,MIN(AN317,MAX(0,ROUNDUP(IF(Debts!$X$11=0,(BL316+P317)/(Debts!$M$11-$A317+1),BL316*(Debts!$X$11/12)/(1-(1+Debts!$X$11/12)^(-(Debts!$M$11-$A317+1)))),2)-AB317)))</f>
        <v/>
      </c>
      <c r="CK317">
        <f>IF(OR(AO317&lt;=0,Debts!$AC$12=0,$A317&gt;Debts!$M$12),0,MIN(AO317,MAX(0,ROUNDUP(IF(Debts!$X$12=0,(BM316+Q317)/(Debts!$M$12-$A317+1),BM316*(Debts!$X$12/12)/(1-(1+Debts!$X$12/12)^(-(Debts!$M$12-$A317+1)))),2)-AC317)))</f>
        <v/>
      </c>
      <c r="CL317">
        <f>IF(OR(AP317&lt;=0,Debts!$AC$13=0,$A317&gt;Debts!$M$13),0,MIN(AP317,MAX(0,ROUNDUP(IF(Debts!$X$13=0,(BN316+R317)/(Debts!$M$13-$A317+1),BN316*(Debts!$X$13/12)/(1-(1+Debts!$X$13/12)^(-(Debts!$M$13-$A317+1)))),2)-AD317)))</f>
        <v/>
      </c>
      <c r="CM317">
        <f>IF(OR(AQ317&lt;=0,Debts!$AC$14=0,$A317&gt;Debts!$M$14),0,MIN(AQ317,MAX(0,ROUNDUP(IF(Debts!$X$14=0,(BO316+S317)/(Debts!$M$14-$A317+1),BO316*(Debts!$X$14/12)/(1-(1+Debts!$X$14/12)^(-(Debts!$M$14-$A317+1)))),2)-AE317)))</f>
        <v/>
      </c>
      <c r="CN317">
        <f>IF(OR(AR317&lt;=0,Debts!$AC$15=0,$A317&gt;Debts!$M$15),0,MIN(AR317,MAX(0,ROUNDUP(IF(Debts!$X$15=0,(BP316+T317)/(Debts!$M$15-$A317+1),BP316*(Debts!$X$15/12)/(1-(1+Debts!$X$15/12)^(-(Debts!$M$15-$A317+1)))),2)-AF317)))</f>
        <v/>
      </c>
      <c r="CO317">
        <f>IF(OR(AS317&lt;=0,Debts!$AC$16=0,$A317&gt;Debts!$M$16),0,MIN(AS317,MAX(0,ROUNDUP(IF(Debts!$X$16=0,(BQ316+U317)/(Debts!$M$16-$A317+1),BQ316*(Debts!$X$16/12)/(1-(1+Debts!$X$16/12)^(-(Debts!$M$16-$A317+1)))),2)-AG317)))</f>
        <v/>
      </c>
      <c r="CP317">
        <f>IF(CD317&lt;=0,0,ROUND(MIN(CD317,MAX(0,$F317-SUMPRODUCT(($AT$3:$BE$3&lt;AT$3)*$CD317:$CO317))),2))</f>
        <v/>
      </c>
      <c r="CQ317">
        <f>IF(CE317&lt;=0,0,ROUND(MIN(CE317,MAX(0,$F317-SUMPRODUCT(($AT$3:$BE$3&lt;AU$3)*$CD317:$CO317))),2))</f>
        <v/>
      </c>
      <c r="CR317">
        <f>IF(CF317&lt;=0,0,ROUND(MIN(CF317,MAX(0,$F317-SUMPRODUCT(($AT$3:$BE$3&lt;AV$3)*$CD317:$CO317))),2))</f>
        <v/>
      </c>
      <c r="CS317">
        <f>IF(CG317&lt;=0,0,ROUND(MIN(CG317,MAX(0,$F317-SUMPRODUCT(($AT$3:$BE$3&lt;AW$3)*$CD317:$CO317))),2))</f>
        <v/>
      </c>
      <c r="CT317">
        <f>IF(CH317&lt;=0,0,ROUND(MIN(CH317,MAX(0,$F317-SUMPRODUCT(($AT$3:$BE$3&lt;AX$3)*$CD317:$CO317))),2))</f>
        <v/>
      </c>
      <c r="CU317">
        <f>IF(CI317&lt;=0,0,ROUND(MIN(CI317,MAX(0,$F317-SUMPRODUCT(($AT$3:$BE$3&lt;AY$3)*$CD317:$CO317))),2))</f>
        <v/>
      </c>
      <c r="CV317">
        <f>IF(CJ317&lt;=0,0,ROUND(MIN(CJ317,MAX(0,$F317-SUMPRODUCT(($AT$3:$BE$3&lt;AZ$3)*$CD317:$CO317))),2))</f>
        <v/>
      </c>
      <c r="CW317">
        <f>IF(CK317&lt;=0,0,ROUND(MIN(CK317,MAX(0,$F317-SUMPRODUCT(($AT$3:$BE$3&lt;BA$3)*$CD317:$CO317))),2))</f>
        <v/>
      </c>
      <c r="CX317">
        <f>IF(CL317&lt;=0,0,ROUND(MIN(CL317,MAX(0,$F317-SUMPRODUCT(($AT$3:$BE$3&lt;BB$3)*$CD317:$CO317))),2))</f>
        <v/>
      </c>
      <c r="CY317">
        <f>IF(CM317&lt;=0,0,ROUND(MIN(CM317,MAX(0,$F317-SUMPRODUCT(($AT$3:$BE$3&lt;BC$3)*$CD317:$CO317))),2))</f>
        <v/>
      </c>
      <c r="CZ317">
        <f>IF(CN317&lt;=0,0,ROUND(MIN(CN317,MAX(0,$F317-SUMPRODUCT(($AT$3:$BE$3&lt;BD$3)*$CD317:$CO317))),2))</f>
        <v/>
      </c>
      <c r="DA317">
        <f>IF(CO317&lt;=0,0,ROUND(MIN(CO317,MAX(0,$F317-SUMPRODUCT(($AT$3:$BE$3&lt;BE$3)*$CD317:$CO317))),2))</f>
        <v/>
      </c>
      <c r="DB317">
        <f>ROUND(AH317-CP317,2)</f>
        <v/>
      </c>
      <c r="DC317">
        <f>ROUND(AI317-CQ317,2)</f>
        <v/>
      </c>
      <c r="DD317">
        <f>ROUND(AJ317-CR317,2)</f>
        <v/>
      </c>
      <c r="DE317">
        <f>ROUND(AK317-CS317,2)</f>
        <v/>
      </c>
      <c r="DF317">
        <f>ROUND(AL317-CT317,2)</f>
        <v/>
      </c>
      <c r="DG317">
        <f>ROUND(AM317-CU317,2)</f>
        <v/>
      </c>
      <c r="DH317">
        <f>ROUND(AN317-CV317,2)</f>
        <v/>
      </c>
      <c r="DI317">
        <f>ROUND(AO317-CW317,2)</f>
        <v/>
      </c>
      <c r="DJ317">
        <f>ROUND(AP317-CX317,2)</f>
        <v/>
      </c>
      <c r="DK317">
        <f>ROUND(AQ317-CY317,2)</f>
        <v/>
      </c>
      <c r="DL317">
        <f>ROUND(AR317-CZ317,2)</f>
        <v/>
      </c>
      <c r="DM317">
        <f>ROUND(AS317-DA317,2)</f>
        <v/>
      </c>
      <c r="DN317">
        <f>MAX(0,ROUND($F317-SUM(CP317:DA317),2))</f>
        <v/>
      </c>
    </row>
    <row r="318">
      <c r="A318" t="n">
        <v>313</v>
      </c>
      <c r="B318" s="29">
        <f>Months!B318</f>
        <v/>
      </c>
      <c r="C318">
        <f>Months!C318</f>
        <v/>
      </c>
      <c r="D318">
        <f>Months!D318</f>
        <v/>
      </c>
      <c r="E318">
        <f>SUM(V318:AG318)</f>
        <v/>
      </c>
      <c r="F318">
        <f>MAX(0,ROUND(C318+D318-E318,2))</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f>IF(AH318&lt;=0,0,ROUND(CP318+MIN(DB318,MAX(0,$DN318-SUMPRODUCT((($BR318:$CC318&gt;BR318)+($BR318:$CC318=BR318)*($AT$2:$BE$2&lt;AT$2))*$DB318:$DM318))),2))</f>
        <v/>
      </c>
      <c r="AU318">
        <f>IF(AI318&lt;=0,0,ROUND(CQ318+MIN(DC318,MAX(0,$DN318-SUMPRODUCT((($BR318:$CC318&gt;BS318)+($BR318:$CC318=BS318)*($AT$2:$BE$2&lt;AU$2))*$DB318:$DM318))),2))</f>
        <v/>
      </c>
      <c r="AV318">
        <f>IF(AJ318&lt;=0,0,ROUND(CR318+MIN(DD318,MAX(0,$DN318-SUMPRODUCT((($BR318:$CC318&gt;BT318)+($BR318:$CC318=BT318)*($AT$2:$BE$2&lt;AV$2))*$DB318:$DM318))),2))</f>
        <v/>
      </c>
      <c r="AW318">
        <f>IF(AK318&lt;=0,0,ROUND(CS318+MIN(DE318,MAX(0,$DN318-SUMPRODUCT((($BR318:$CC318&gt;BU318)+($BR318:$CC318=BU318)*($AT$2:$BE$2&lt;AW$2))*$DB318:$DM318))),2))</f>
        <v/>
      </c>
      <c r="AX318">
        <f>IF(AL318&lt;=0,0,ROUND(CT318+MIN(DF318,MAX(0,$DN318-SUMPRODUCT((($BR318:$CC318&gt;BV318)+($BR318:$CC318=BV318)*($AT$2:$BE$2&lt;AX$2))*$DB318:$DM318))),2))</f>
        <v/>
      </c>
      <c r="AY318">
        <f>IF(AM318&lt;=0,0,ROUND(CU318+MIN(DG318,MAX(0,$DN318-SUMPRODUCT((($BR318:$CC318&gt;BW318)+($BR318:$CC318=BW318)*($AT$2:$BE$2&lt;AY$2))*$DB318:$DM318))),2))</f>
        <v/>
      </c>
      <c r="AZ318">
        <f>IF(AN318&lt;=0,0,ROUND(CV318+MIN(DH318,MAX(0,$DN318-SUMPRODUCT((($BR318:$CC318&gt;BX318)+($BR318:$CC318=BX318)*($AT$2:$BE$2&lt;AZ$2))*$DB318:$DM318))),2))</f>
        <v/>
      </c>
      <c r="BA318">
        <f>IF(AO318&lt;=0,0,ROUND(CW318+MIN(DI318,MAX(0,$DN318-SUMPRODUCT((($BR318:$CC318&gt;BY318)+($BR318:$CC318=BY318)*($AT$2:$BE$2&lt;BA$2))*$DB318:$DM318))),2))</f>
        <v/>
      </c>
      <c r="BB318">
        <f>IF(AP318&lt;=0,0,ROUND(CX318+MIN(DJ318,MAX(0,$DN318-SUMPRODUCT((($BR318:$CC318&gt;BZ318)+($BR318:$CC318=BZ318)*($AT$2:$BE$2&lt;BB$2))*$DB318:$DM318))),2))</f>
        <v/>
      </c>
      <c r="BC318">
        <f>IF(AQ318&lt;=0,0,ROUND(CY318+MIN(DK318,MAX(0,$DN318-SUMPRODUCT((($BR318:$CC318&gt;CA318)+($BR318:$CC318=CA318)*($AT$2:$BE$2&lt;BC$2))*$DB318:$DM318))),2))</f>
        <v/>
      </c>
      <c r="BD318">
        <f>IF(AR318&lt;=0,0,ROUND(CZ318+MIN(DL318,MAX(0,$DN318-SUMPRODUCT((($BR318:$CC318&gt;CB318)+($BR318:$CC318=CB318)*($AT$2:$BE$2&lt;BD$2))*$DB318:$DM318))),2))</f>
        <v/>
      </c>
      <c r="BE318">
        <f>IF(AS318&lt;=0,0,ROUND(DA318+MIN(DM318,MAX(0,$DN318-SUMPRODUCT((($BR318:$CC318&gt;CC318)+($BR318:$CC318=CC318)*($AT$2:$BE$2&lt;BE$2))*$DB318:$DM318))),2))</f>
        <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c r="BR318">
        <f>ROUND(IF($A318&lt;=Debts!$M$5,Debts!$X$5,Debts!$Y$5)*100000,0)*1000000+ROUND(Debts!$Y$5*100000,0)</f>
        <v/>
      </c>
      <c r="BS318">
        <f>ROUND(IF($A318&lt;=Debts!$M$6,Debts!$X$6,Debts!$Y$6)*100000,0)*1000000+ROUND(Debts!$Y$6*100000,0)</f>
        <v/>
      </c>
      <c r="BT318">
        <f>ROUND(IF($A318&lt;=Debts!$M$7,Debts!$X$7,Debts!$Y$7)*100000,0)*1000000+ROUND(Debts!$Y$7*100000,0)</f>
        <v/>
      </c>
      <c r="BU318">
        <f>ROUND(IF($A318&lt;=Debts!$M$8,Debts!$X$8,Debts!$Y$8)*100000,0)*1000000+ROUND(Debts!$Y$8*100000,0)</f>
        <v/>
      </c>
      <c r="BV318">
        <f>ROUND(IF($A318&lt;=Debts!$M$9,Debts!$X$9,Debts!$Y$9)*100000,0)*1000000+ROUND(Debts!$Y$9*100000,0)</f>
        <v/>
      </c>
      <c r="BW318">
        <f>ROUND(IF($A318&lt;=Debts!$M$10,Debts!$X$10,Debts!$Y$10)*100000,0)*1000000+ROUND(Debts!$Y$10*100000,0)</f>
        <v/>
      </c>
      <c r="BX318">
        <f>ROUND(IF($A318&lt;=Debts!$M$11,Debts!$X$11,Debts!$Y$11)*100000,0)*1000000+ROUND(Debts!$Y$11*100000,0)</f>
        <v/>
      </c>
      <c r="BY318">
        <f>ROUND(IF($A318&lt;=Debts!$M$12,Debts!$X$12,Debts!$Y$12)*100000,0)*1000000+ROUND(Debts!$Y$12*100000,0)</f>
        <v/>
      </c>
      <c r="BZ318">
        <f>ROUND(IF($A318&lt;=Debts!$M$13,Debts!$X$13,Debts!$Y$13)*100000,0)*1000000+ROUND(Debts!$Y$13*100000,0)</f>
        <v/>
      </c>
      <c r="CA318">
        <f>ROUND(IF($A318&lt;=Debts!$M$14,Debts!$X$14,Debts!$Y$14)*100000,0)*1000000+ROUND(Debts!$Y$14*100000,0)</f>
        <v/>
      </c>
      <c r="CB318">
        <f>ROUND(IF($A318&lt;=Debts!$M$15,Debts!$X$15,Debts!$Y$15)*100000,0)*1000000+ROUND(Debts!$Y$15*100000,0)</f>
        <v/>
      </c>
      <c r="CC318">
        <f>ROUND(IF($A318&lt;=Debts!$M$16,Debts!$X$16,Debts!$Y$16)*100000,0)*1000000+ROUND(Debts!$Y$16*100000,0)</f>
        <v/>
      </c>
      <c r="CD318">
        <f>IF(OR(AH318&lt;=0,Debts!$AC$5=0,$A318&gt;Debts!$M$5),0,MIN(AH318,MAX(0,ROUNDUP(IF(Debts!$X$5=0,(BF317+J318)/(Debts!$M$5-$A318+1),BF317*(Debts!$X$5/12)/(1-(1+Debts!$X$5/12)^(-(Debts!$M$5-$A318+1)))),2)-V318)))</f>
        <v/>
      </c>
      <c r="CE318">
        <f>IF(OR(AI318&lt;=0,Debts!$AC$6=0,$A318&gt;Debts!$M$6),0,MIN(AI318,MAX(0,ROUNDUP(IF(Debts!$X$6=0,(BG317+K318)/(Debts!$M$6-$A318+1),BG317*(Debts!$X$6/12)/(1-(1+Debts!$X$6/12)^(-(Debts!$M$6-$A318+1)))),2)-W318)))</f>
        <v/>
      </c>
      <c r="CF318">
        <f>IF(OR(AJ318&lt;=0,Debts!$AC$7=0,$A318&gt;Debts!$M$7),0,MIN(AJ318,MAX(0,ROUNDUP(IF(Debts!$X$7=0,(BH317+L318)/(Debts!$M$7-$A318+1),BH317*(Debts!$X$7/12)/(1-(1+Debts!$X$7/12)^(-(Debts!$M$7-$A318+1)))),2)-X318)))</f>
        <v/>
      </c>
      <c r="CG318">
        <f>IF(OR(AK318&lt;=0,Debts!$AC$8=0,$A318&gt;Debts!$M$8),0,MIN(AK318,MAX(0,ROUNDUP(IF(Debts!$X$8=0,(BI317+M318)/(Debts!$M$8-$A318+1),BI317*(Debts!$X$8/12)/(1-(1+Debts!$X$8/12)^(-(Debts!$M$8-$A318+1)))),2)-Y318)))</f>
        <v/>
      </c>
      <c r="CH318">
        <f>IF(OR(AL318&lt;=0,Debts!$AC$9=0,$A318&gt;Debts!$M$9),0,MIN(AL318,MAX(0,ROUNDUP(IF(Debts!$X$9=0,(BJ317+N318)/(Debts!$M$9-$A318+1),BJ317*(Debts!$X$9/12)/(1-(1+Debts!$X$9/12)^(-(Debts!$M$9-$A318+1)))),2)-Z318)))</f>
        <v/>
      </c>
      <c r="CI318">
        <f>IF(OR(AM318&lt;=0,Debts!$AC$10=0,$A318&gt;Debts!$M$10),0,MIN(AM318,MAX(0,ROUNDUP(IF(Debts!$X$10=0,(BK317+O318)/(Debts!$M$10-$A318+1),BK317*(Debts!$X$10/12)/(1-(1+Debts!$X$10/12)^(-(Debts!$M$10-$A318+1)))),2)-AA318)))</f>
        <v/>
      </c>
      <c r="CJ318">
        <f>IF(OR(AN318&lt;=0,Debts!$AC$11=0,$A318&gt;Debts!$M$11),0,MIN(AN318,MAX(0,ROUNDUP(IF(Debts!$X$11=0,(BL317+P318)/(Debts!$M$11-$A318+1),BL317*(Debts!$X$11/12)/(1-(1+Debts!$X$11/12)^(-(Debts!$M$11-$A318+1)))),2)-AB318)))</f>
        <v/>
      </c>
      <c r="CK318">
        <f>IF(OR(AO318&lt;=0,Debts!$AC$12=0,$A318&gt;Debts!$M$12),0,MIN(AO318,MAX(0,ROUNDUP(IF(Debts!$X$12=0,(BM317+Q318)/(Debts!$M$12-$A318+1),BM317*(Debts!$X$12/12)/(1-(1+Debts!$X$12/12)^(-(Debts!$M$12-$A318+1)))),2)-AC318)))</f>
        <v/>
      </c>
      <c r="CL318">
        <f>IF(OR(AP318&lt;=0,Debts!$AC$13=0,$A318&gt;Debts!$M$13),0,MIN(AP318,MAX(0,ROUNDUP(IF(Debts!$X$13=0,(BN317+R318)/(Debts!$M$13-$A318+1),BN317*(Debts!$X$13/12)/(1-(1+Debts!$X$13/12)^(-(Debts!$M$13-$A318+1)))),2)-AD318)))</f>
        <v/>
      </c>
      <c r="CM318">
        <f>IF(OR(AQ318&lt;=0,Debts!$AC$14=0,$A318&gt;Debts!$M$14),0,MIN(AQ318,MAX(0,ROUNDUP(IF(Debts!$X$14=0,(BO317+S318)/(Debts!$M$14-$A318+1),BO317*(Debts!$X$14/12)/(1-(1+Debts!$X$14/12)^(-(Debts!$M$14-$A318+1)))),2)-AE318)))</f>
        <v/>
      </c>
      <c r="CN318">
        <f>IF(OR(AR318&lt;=0,Debts!$AC$15=0,$A318&gt;Debts!$M$15),0,MIN(AR318,MAX(0,ROUNDUP(IF(Debts!$X$15=0,(BP317+T318)/(Debts!$M$15-$A318+1),BP317*(Debts!$X$15/12)/(1-(1+Debts!$X$15/12)^(-(Debts!$M$15-$A318+1)))),2)-AF318)))</f>
        <v/>
      </c>
      <c r="CO318">
        <f>IF(OR(AS318&lt;=0,Debts!$AC$16=0,$A318&gt;Debts!$M$16),0,MIN(AS318,MAX(0,ROUNDUP(IF(Debts!$X$16=0,(BQ317+U318)/(Debts!$M$16-$A318+1),BQ317*(Debts!$X$16/12)/(1-(1+Debts!$X$16/12)^(-(Debts!$M$16-$A318+1)))),2)-AG318)))</f>
        <v/>
      </c>
      <c r="CP318">
        <f>IF(CD318&lt;=0,0,ROUND(MIN(CD318,MAX(0,$F318-SUMPRODUCT(($AT$3:$BE$3&lt;AT$3)*$CD318:$CO318))),2))</f>
        <v/>
      </c>
      <c r="CQ318">
        <f>IF(CE318&lt;=0,0,ROUND(MIN(CE318,MAX(0,$F318-SUMPRODUCT(($AT$3:$BE$3&lt;AU$3)*$CD318:$CO318))),2))</f>
        <v/>
      </c>
      <c r="CR318">
        <f>IF(CF318&lt;=0,0,ROUND(MIN(CF318,MAX(0,$F318-SUMPRODUCT(($AT$3:$BE$3&lt;AV$3)*$CD318:$CO318))),2))</f>
        <v/>
      </c>
      <c r="CS318">
        <f>IF(CG318&lt;=0,0,ROUND(MIN(CG318,MAX(0,$F318-SUMPRODUCT(($AT$3:$BE$3&lt;AW$3)*$CD318:$CO318))),2))</f>
        <v/>
      </c>
      <c r="CT318">
        <f>IF(CH318&lt;=0,0,ROUND(MIN(CH318,MAX(0,$F318-SUMPRODUCT(($AT$3:$BE$3&lt;AX$3)*$CD318:$CO318))),2))</f>
        <v/>
      </c>
      <c r="CU318">
        <f>IF(CI318&lt;=0,0,ROUND(MIN(CI318,MAX(0,$F318-SUMPRODUCT(($AT$3:$BE$3&lt;AY$3)*$CD318:$CO318))),2))</f>
        <v/>
      </c>
      <c r="CV318">
        <f>IF(CJ318&lt;=0,0,ROUND(MIN(CJ318,MAX(0,$F318-SUMPRODUCT(($AT$3:$BE$3&lt;AZ$3)*$CD318:$CO318))),2))</f>
        <v/>
      </c>
      <c r="CW318">
        <f>IF(CK318&lt;=0,0,ROUND(MIN(CK318,MAX(0,$F318-SUMPRODUCT(($AT$3:$BE$3&lt;BA$3)*$CD318:$CO318))),2))</f>
        <v/>
      </c>
      <c r="CX318">
        <f>IF(CL318&lt;=0,0,ROUND(MIN(CL318,MAX(0,$F318-SUMPRODUCT(($AT$3:$BE$3&lt;BB$3)*$CD318:$CO318))),2))</f>
        <v/>
      </c>
      <c r="CY318">
        <f>IF(CM318&lt;=0,0,ROUND(MIN(CM318,MAX(0,$F318-SUMPRODUCT(($AT$3:$BE$3&lt;BC$3)*$CD318:$CO318))),2))</f>
        <v/>
      </c>
      <c r="CZ318">
        <f>IF(CN318&lt;=0,0,ROUND(MIN(CN318,MAX(0,$F318-SUMPRODUCT(($AT$3:$BE$3&lt;BD$3)*$CD318:$CO318))),2))</f>
        <v/>
      </c>
      <c r="DA318">
        <f>IF(CO318&lt;=0,0,ROUND(MIN(CO318,MAX(0,$F318-SUMPRODUCT(($AT$3:$BE$3&lt;BE$3)*$CD318:$CO318))),2))</f>
        <v/>
      </c>
      <c r="DB318">
        <f>ROUND(AH318-CP318,2)</f>
        <v/>
      </c>
      <c r="DC318">
        <f>ROUND(AI318-CQ318,2)</f>
        <v/>
      </c>
      <c r="DD318">
        <f>ROUND(AJ318-CR318,2)</f>
        <v/>
      </c>
      <c r="DE318">
        <f>ROUND(AK318-CS318,2)</f>
        <v/>
      </c>
      <c r="DF318">
        <f>ROUND(AL318-CT318,2)</f>
        <v/>
      </c>
      <c r="DG318">
        <f>ROUND(AM318-CU318,2)</f>
        <v/>
      </c>
      <c r="DH318">
        <f>ROUND(AN318-CV318,2)</f>
        <v/>
      </c>
      <c r="DI318">
        <f>ROUND(AO318-CW318,2)</f>
        <v/>
      </c>
      <c r="DJ318">
        <f>ROUND(AP318-CX318,2)</f>
        <v/>
      </c>
      <c r="DK318">
        <f>ROUND(AQ318-CY318,2)</f>
        <v/>
      </c>
      <c r="DL318">
        <f>ROUND(AR318-CZ318,2)</f>
        <v/>
      </c>
      <c r="DM318">
        <f>ROUND(AS318-DA318,2)</f>
        <v/>
      </c>
      <c r="DN318">
        <f>MAX(0,ROUND($F318-SUM(CP318:DA318),2))</f>
        <v/>
      </c>
    </row>
    <row r="319">
      <c r="A319" t="n">
        <v>314</v>
      </c>
      <c r="B319" s="29">
        <f>Months!B319</f>
        <v/>
      </c>
      <c r="C319">
        <f>Months!C319</f>
        <v/>
      </c>
      <c r="D319">
        <f>Months!D319</f>
        <v/>
      </c>
      <c r="E319">
        <f>SUM(V319:AG319)</f>
        <v/>
      </c>
      <c r="F319">
        <f>MAX(0,ROUND(C319+D319-E319,2))</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f>IF(AH319&lt;=0,0,ROUND(CP319+MIN(DB319,MAX(0,$DN319-SUMPRODUCT((($BR319:$CC319&gt;BR319)+($BR319:$CC319=BR319)*($AT$2:$BE$2&lt;AT$2))*$DB319:$DM319))),2))</f>
        <v/>
      </c>
      <c r="AU319">
        <f>IF(AI319&lt;=0,0,ROUND(CQ319+MIN(DC319,MAX(0,$DN319-SUMPRODUCT((($BR319:$CC319&gt;BS319)+($BR319:$CC319=BS319)*($AT$2:$BE$2&lt;AU$2))*$DB319:$DM319))),2))</f>
        <v/>
      </c>
      <c r="AV319">
        <f>IF(AJ319&lt;=0,0,ROUND(CR319+MIN(DD319,MAX(0,$DN319-SUMPRODUCT((($BR319:$CC319&gt;BT319)+($BR319:$CC319=BT319)*($AT$2:$BE$2&lt;AV$2))*$DB319:$DM319))),2))</f>
        <v/>
      </c>
      <c r="AW319">
        <f>IF(AK319&lt;=0,0,ROUND(CS319+MIN(DE319,MAX(0,$DN319-SUMPRODUCT((($BR319:$CC319&gt;BU319)+($BR319:$CC319=BU319)*($AT$2:$BE$2&lt;AW$2))*$DB319:$DM319))),2))</f>
        <v/>
      </c>
      <c r="AX319">
        <f>IF(AL319&lt;=0,0,ROUND(CT319+MIN(DF319,MAX(0,$DN319-SUMPRODUCT((($BR319:$CC319&gt;BV319)+($BR319:$CC319=BV319)*($AT$2:$BE$2&lt;AX$2))*$DB319:$DM319))),2))</f>
        <v/>
      </c>
      <c r="AY319">
        <f>IF(AM319&lt;=0,0,ROUND(CU319+MIN(DG319,MAX(0,$DN319-SUMPRODUCT((($BR319:$CC319&gt;BW319)+($BR319:$CC319=BW319)*($AT$2:$BE$2&lt;AY$2))*$DB319:$DM319))),2))</f>
        <v/>
      </c>
      <c r="AZ319">
        <f>IF(AN319&lt;=0,0,ROUND(CV319+MIN(DH319,MAX(0,$DN319-SUMPRODUCT((($BR319:$CC319&gt;BX319)+($BR319:$CC319=BX319)*($AT$2:$BE$2&lt;AZ$2))*$DB319:$DM319))),2))</f>
        <v/>
      </c>
      <c r="BA319">
        <f>IF(AO319&lt;=0,0,ROUND(CW319+MIN(DI319,MAX(0,$DN319-SUMPRODUCT((($BR319:$CC319&gt;BY319)+($BR319:$CC319=BY319)*($AT$2:$BE$2&lt;BA$2))*$DB319:$DM319))),2))</f>
        <v/>
      </c>
      <c r="BB319">
        <f>IF(AP319&lt;=0,0,ROUND(CX319+MIN(DJ319,MAX(0,$DN319-SUMPRODUCT((($BR319:$CC319&gt;BZ319)+($BR319:$CC319=BZ319)*($AT$2:$BE$2&lt;BB$2))*$DB319:$DM319))),2))</f>
        <v/>
      </c>
      <c r="BC319">
        <f>IF(AQ319&lt;=0,0,ROUND(CY319+MIN(DK319,MAX(0,$DN319-SUMPRODUCT((($BR319:$CC319&gt;CA319)+($BR319:$CC319=CA319)*($AT$2:$BE$2&lt;BC$2))*$DB319:$DM319))),2))</f>
        <v/>
      </c>
      <c r="BD319">
        <f>IF(AR319&lt;=0,0,ROUND(CZ319+MIN(DL319,MAX(0,$DN319-SUMPRODUCT((($BR319:$CC319&gt;CB319)+($BR319:$CC319=CB319)*($AT$2:$BE$2&lt;BD$2))*$DB319:$DM319))),2))</f>
        <v/>
      </c>
      <c r="BE319">
        <f>IF(AS319&lt;=0,0,ROUND(DA319+MIN(DM319,MAX(0,$DN319-SUMPRODUCT((($BR319:$CC319&gt;CC319)+($BR319:$CC319=CC319)*($AT$2:$BE$2&lt;BE$2))*$DB319:$DM319))),2))</f>
        <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c r="BR319">
        <f>ROUND(IF($A319&lt;=Debts!$M$5,Debts!$X$5,Debts!$Y$5)*100000,0)*1000000+ROUND(Debts!$Y$5*100000,0)</f>
        <v/>
      </c>
      <c r="BS319">
        <f>ROUND(IF($A319&lt;=Debts!$M$6,Debts!$X$6,Debts!$Y$6)*100000,0)*1000000+ROUND(Debts!$Y$6*100000,0)</f>
        <v/>
      </c>
      <c r="BT319">
        <f>ROUND(IF($A319&lt;=Debts!$M$7,Debts!$X$7,Debts!$Y$7)*100000,0)*1000000+ROUND(Debts!$Y$7*100000,0)</f>
        <v/>
      </c>
      <c r="BU319">
        <f>ROUND(IF($A319&lt;=Debts!$M$8,Debts!$X$8,Debts!$Y$8)*100000,0)*1000000+ROUND(Debts!$Y$8*100000,0)</f>
        <v/>
      </c>
      <c r="BV319">
        <f>ROUND(IF($A319&lt;=Debts!$M$9,Debts!$X$9,Debts!$Y$9)*100000,0)*1000000+ROUND(Debts!$Y$9*100000,0)</f>
        <v/>
      </c>
      <c r="BW319">
        <f>ROUND(IF($A319&lt;=Debts!$M$10,Debts!$X$10,Debts!$Y$10)*100000,0)*1000000+ROUND(Debts!$Y$10*100000,0)</f>
        <v/>
      </c>
      <c r="BX319">
        <f>ROUND(IF($A319&lt;=Debts!$M$11,Debts!$X$11,Debts!$Y$11)*100000,0)*1000000+ROUND(Debts!$Y$11*100000,0)</f>
        <v/>
      </c>
      <c r="BY319">
        <f>ROUND(IF($A319&lt;=Debts!$M$12,Debts!$X$12,Debts!$Y$12)*100000,0)*1000000+ROUND(Debts!$Y$12*100000,0)</f>
        <v/>
      </c>
      <c r="BZ319">
        <f>ROUND(IF($A319&lt;=Debts!$M$13,Debts!$X$13,Debts!$Y$13)*100000,0)*1000000+ROUND(Debts!$Y$13*100000,0)</f>
        <v/>
      </c>
      <c r="CA319">
        <f>ROUND(IF($A319&lt;=Debts!$M$14,Debts!$X$14,Debts!$Y$14)*100000,0)*1000000+ROUND(Debts!$Y$14*100000,0)</f>
        <v/>
      </c>
      <c r="CB319">
        <f>ROUND(IF($A319&lt;=Debts!$M$15,Debts!$X$15,Debts!$Y$15)*100000,0)*1000000+ROUND(Debts!$Y$15*100000,0)</f>
        <v/>
      </c>
      <c r="CC319">
        <f>ROUND(IF($A319&lt;=Debts!$M$16,Debts!$X$16,Debts!$Y$16)*100000,0)*1000000+ROUND(Debts!$Y$16*100000,0)</f>
        <v/>
      </c>
      <c r="CD319">
        <f>IF(OR(AH319&lt;=0,Debts!$AC$5=0,$A319&gt;Debts!$M$5),0,MIN(AH319,MAX(0,ROUNDUP(IF(Debts!$X$5=0,(BF318+J319)/(Debts!$M$5-$A319+1),BF318*(Debts!$X$5/12)/(1-(1+Debts!$X$5/12)^(-(Debts!$M$5-$A319+1)))),2)-V319)))</f>
        <v/>
      </c>
      <c r="CE319">
        <f>IF(OR(AI319&lt;=0,Debts!$AC$6=0,$A319&gt;Debts!$M$6),0,MIN(AI319,MAX(0,ROUNDUP(IF(Debts!$X$6=0,(BG318+K319)/(Debts!$M$6-$A319+1),BG318*(Debts!$X$6/12)/(1-(1+Debts!$X$6/12)^(-(Debts!$M$6-$A319+1)))),2)-W319)))</f>
        <v/>
      </c>
      <c r="CF319">
        <f>IF(OR(AJ319&lt;=0,Debts!$AC$7=0,$A319&gt;Debts!$M$7),0,MIN(AJ319,MAX(0,ROUNDUP(IF(Debts!$X$7=0,(BH318+L319)/(Debts!$M$7-$A319+1),BH318*(Debts!$X$7/12)/(1-(1+Debts!$X$7/12)^(-(Debts!$M$7-$A319+1)))),2)-X319)))</f>
        <v/>
      </c>
      <c r="CG319">
        <f>IF(OR(AK319&lt;=0,Debts!$AC$8=0,$A319&gt;Debts!$M$8),0,MIN(AK319,MAX(0,ROUNDUP(IF(Debts!$X$8=0,(BI318+M319)/(Debts!$M$8-$A319+1),BI318*(Debts!$X$8/12)/(1-(1+Debts!$X$8/12)^(-(Debts!$M$8-$A319+1)))),2)-Y319)))</f>
        <v/>
      </c>
      <c r="CH319">
        <f>IF(OR(AL319&lt;=0,Debts!$AC$9=0,$A319&gt;Debts!$M$9),0,MIN(AL319,MAX(0,ROUNDUP(IF(Debts!$X$9=0,(BJ318+N319)/(Debts!$M$9-$A319+1),BJ318*(Debts!$X$9/12)/(1-(1+Debts!$X$9/12)^(-(Debts!$M$9-$A319+1)))),2)-Z319)))</f>
        <v/>
      </c>
      <c r="CI319">
        <f>IF(OR(AM319&lt;=0,Debts!$AC$10=0,$A319&gt;Debts!$M$10),0,MIN(AM319,MAX(0,ROUNDUP(IF(Debts!$X$10=0,(BK318+O319)/(Debts!$M$10-$A319+1),BK318*(Debts!$X$10/12)/(1-(1+Debts!$X$10/12)^(-(Debts!$M$10-$A319+1)))),2)-AA319)))</f>
        <v/>
      </c>
      <c r="CJ319">
        <f>IF(OR(AN319&lt;=0,Debts!$AC$11=0,$A319&gt;Debts!$M$11),0,MIN(AN319,MAX(0,ROUNDUP(IF(Debts!$X$11=0,(BL318+P319)/(Debts!$M$11-$A319+1),BL318*(Debts!$X$11/12)/(1-(1+Debts!$X$11/12)^(-(Debts!$M$11-$A319+1)))),2)-AB319)))</f>
        <v/>
      </c>
      <c r="CK319">
        <f>IF(OR(AO319&lt;=0,Debts!$AC$12=0,$A319&gt;Debts!$M$12),0,MIN(AO319,MAX(0,ROUNDUP(IF(Debts!$X$12=0,(BM318+Q319)/(Debts!$M$12-$A319+1),BM318*(Debts!$X$12/12)/(1-(1+Debts!$X$12/12)^(-(Debts!$M$12-$A319+1)))),2)-AC319)))</f>
        <v/>
      </c>
      <c r="CL319">
        <f>IF(OR(AP319&lt;=0,Debts!$AC$13=0,$A319&gt;Debts!$M$13),0,MIN(AP319,MAX(0,ROUNDUP(IF(Debts!$X$13=0,(BN318+R319)/(Debts!$M$13-$A319+1),BN318*(Debts!$X$13/12)/(1-(1+Debts!$X$13/12)^(-(Debts!$M$13-$A319+1)))),2)-AD319)))</f>
        <v/>
      </c>
      <c r="CM319">
        <f>IF(OR(AQ319&lt;=0,Debts!$AC$14=0,$A319&gt;Debts!$M$14),0,MIN(AQ319,MAX(0,ROUNDUP(IF(Debts!$X$14=0,(BO318+S319)/(Debts!$M$14-$A319+1),BO318*(Debts!$X$14/12)/(1-(1+Debts!$X$14/12)^(-(Debts!$M$14-$A319+1)))),2)-AE319)))</f>
        <v/>
      </c>
      <c r="CN319">
        <f>IF(OR(AR319&lt;=0,Debts!$AC$15=0,$A319&gt;Debts!$M$15),0,MIN(AR319,MAX(0,ROUNDUP(IF(Debts!$X$15=0,(BP318+T319)/(Debts!$M$15-$A319+1),BP318*(Debts!$X$15/12)/(1-(1+Debts!$X$15/12)^(-(Debts!$M$15-$A319+1)))),2)-AF319)))</f>
        <v/>
      </c>
      <c r="CO319">
        <f>IF(OR(AS319&lt;=0,Debts!$AC$16=0,$A319&gt;Debts!$M$16),0,MIN(AS319,MAX(0,ROUNDUP(IF(Debts!$X$16=0,(BQ318+U319)/(Debts!$M$16-$A319+1),BQ318*(Debts!$X$16/12)/(1-(1+Debts!$X$16/12)^(-(Debts!$M$16-$A319+1)))),2)-AG319)))</f>
        <v/>
      </c>
      <c r="CP319">
        <f>IF(CD319&lt;=0,0,ROUND(MIN(CD319,MAX(0,$F319-SUMPRODUCT(($AT$3:$BE$3&lt;AT$3)*$CD319:$CO319))),2))</f>
        <v/>
      </c>
      <c r="CQ319">
        <f>IF(CE319&lt;=0,0,ROUND(MIN(CE319,MAX(0,$F319-SUMPRODUCT(($AT$3:$BE$3&lt;AU$3)*$CD319:$CO319))),2))</f>
        <v/>
      </c>
      <c r="CR319">
        <f>IF(CF319&lt;=0,0,ROUND(MIN(CF319,MAX(0,$F319-SUMPRODUCT(($AT$3:$BE$3&lt;AV$3)*$CD319:$CO319))),2))</f>
        <v/>
      </c>
      <c r="CS319">
        <f>IF(CG319&lt;=0,0,ROUND(MIN(CG319,MAX(0,$F319-SUMPRODUCT(($AT$3:$BE$3&lt;AW$3)*$CD319:$CO319))),2))</f>
        <v/>
      </c>
      <c r="CT319">
        <f>IF(CH319&lt;=0,0,ROUND(MIN(CH319,MAX(0,$F319-SUMPRODUCT(($AT$3:$BE$3&lt;AX$3)*$CD319:$CO319))),2))</f>
        <v/>
      </c>
      <c r="CU319">
        <f>IF(CI319&lt;=0,0,ROUND(MIN(CI319,MAX(0,$F319-SUMPRODUCT(($AT$3:$BE$3&lt;AY$3)*$CD319:$CO319))),2))</f>
        <v/>
      </c>
      <c r="CV319">
        <f>IF(CJ319&lt;=0,0,ROUND(MIN(CJ319,MAX(0,$F319-SUMPRODUCT(($AT$3:$BE$3&lt;AZ$3)*$CD319:$CO319))),2))</f>
        <v/>
      </c>
      <c r="CW319">
        <f>IF(CK319&lt;=0,0,ROUND(MIN(CK319,MAX(0,$F319-SUMPRODUCT(($AT$3:$BE$3&lt;BA$3)*$CD319:$CO319))),2))</f>
        <v/>
      </c>
      <c r="CX319">
        <f>IF(CL319&lt;=0,0,ROUND(MIN(CL319,MAX(0,$F319-SUMPRODUCT(($AT$3:$BE$3&lt;BB$3)*$CD319:$CO319))),2))</f>
        <v/>
      </c>
      <c r="CY319">
        <f>IF(CM319&lt;=0,0,ROUND(MIN(CM319,MAX(0,$F319-SUMPRODUCT(($AT$3:$BE$3&lt;BC$3)*$CD319:$CO319))),2))</f>
        <v/>
      </c>
      <c r="CZ319">
        <f>IF(CN319&lt;=0,0,ROUND(MIN(CN319,MAX(0,$F319-SUMPRODUCT(($AT$3:$BE$3&lt;BD$3)*$CD319:$CO319))),2))</f>
        <v/>
      </c>
      <c r="DA319">
        <f>IF(CO319&lt;=0,0,ROUND(MIN(CO319,MAX(0,$F319-SUMPRODUCT(($AT$3:$BE$3&lt;BE$3)*$CD319:$CO319))),2))</f>
        <v/>
      </c>
      <c r="DB319">
        <f>ROUND(AH319-CP319,2)</f>
        <v/>
      </c>
      <c r="DC319">
        <f>ROUND(AI319-CQ319,2)</f>
        <v/>
      </c>
      <c r="DD319">
        <f>ROUND(AJ319-CR319,2)</f>
        <v/>
      </c>
      <c r="DE319">
        <f>ROUND(AK319-CS319,2)</f>
        <v/>
      </c>
      <c r="DF319">
        <f>ROUND(AL319-CT319,2)</f>
        <v/>
      </c>
      <c r="DG319">
        <f>ROUND(AM319-CU319,2)</f>
        <v/>
      </c>
      <c r="DH319">
        <f>ROUND(AN319-CV319,2)</f>
        <v/>
      </c>
      <c r="DI319">
        <f>ROUND(AO319-CW319,2)</f>
        <v/>
      </c>
      <c r="DJ319">
        <f>ROUND(AP319-CX319,2)</f>
        <v/>
      </c>
      <c r="DK319">
        <f>ROUND(AQ319-CY319,2)</f>
        <v/>
      </c>
      <c r="DL319">
        <f>ROUND(AR319-CZ319,2)</f>
        <v/>
      </c>
      <c r="DM319">
        <f>ROUND(AS319-DA319,2)</f>
        <v/>
      </c>
      <c r="DN319">
        <f>MAX(0,ROUND($F319-SUM(CP319:DA319),2))</f>
        <v/>
      </c>
    </row>
    <row r="320">
      <c r="A320" t="n">
        <v>315</v>
      </c>
      <c r="B320" s="29">
        <f>Months!B320</f>
        <v/>
      </c>
      <c r="C320">
        <f>Months!C320</f>
        <v/>
      </c>
      <c r="D320">
        <f>Months!D320</f>
        <v/>
      </c>
      <c r="E320">
        <f>SUM(V320:AG320)</f>
        <v/>
      </c>
      <c r="F320">
        <f>MAX(0,ROUND(C320+D320-E320,2))</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f>IF(AH320&lt;=0,0,ROUND(CP320+MIN(DB320,MAX(0,$DN320-SUMPRODUCT((($BR320:$CC320&gt;BR320)+($BR320:$CC320=BR320)*($AT$2:$BE$2&lt;AT$2))*$DB320:$DM320))),2))</f>
        <v/>
      </c>
      <c r="AU320">
        <f>IF(AI320&lt;=0,0,ROUND(CQ320+MIN(DC320,MAX(0,$DN320-SUMPRODUCT((($BR320:$CC320&gt;BS320)+($BR320:$CC320=BS320)*($AT$2:$BE$2&lt;AU$2))*$DB320:$DM320))),2))</f>
        <v/>
      </c>
      <c r="AV320">
        <f>IF(AJ320&lt;=0,0,ROUND(CR320+MIN(DD320,MAX(0,$DN320-SUMPRODUCT((($BR320:$CC320&gt;BT320)+($BR320:$CC320=BT320)*($AT$2:$BE$2&lt;AV$2))*$DB320:$DM320))),2))</f>
        <v/>
      </c>
      <c r="AW320">
        <f>IF(AK320&lt;=0,0,ROUND(CS320+MIN(DE320,MAX(0,$DN320-SUMPRODUCT((($BR320:$CC320&gt;BU320)+($BR320:$CC320=BU320)*($AT$2:$BE$2&lt;AW$2))*$DB320:$DM320))),2))</f>
        <v/>
      </c>
      <c r="AX320">
        <f>IF(AL320&lt;=0,0,ROUND(CT320+MIN(DF320,MAX(0,$DN320-SUMPRODUCT((($BR320:$CC320&gt;BV320)+($BR320:$CC320=BV320)*($AT$2:$BE$2&lt;AX$2))*$DB320:$DM320))),2))</f>
        <v/>
      </c>
      <c r="AY320">
        <f>IF(AM320&lt;=0,0,ROUND(CU320+MIN(DG320,MAX(0,$DN320-SUMPRODUCT((($BR320:$CC320&gt;BW320)+($BR320:$CC320=BW320)*($AT$2:$BE$2&lt;AY$2))*$DB320:$DM320))),2))</f>
        <v/>
      </c>
      <c r="AZ320">
        <f>IF(AN320&lt;=0,0,ROUND(CV320+MIN(DH320,MAX(0,$DN320-SUMPRODUCT((($BR320:$CC320&gt;BX320)+($BR320:$CC320=BX320)*($AT$2:$BE$2&lt;AZ$2))*$DB320:$DM320))),2))</f>
        <v/>
      </c>
      <c r="BA320">
        <f>IF(AO320&lt;=0,0,ROUND(CW320+MIN(DI320,MAX(0,$DN320-SUMPRODUCT((($BR320:$CC320&gt;BY320)+($BR320:$CC320=BY320)*($AT$2:$BE$2&lt;BA$2))*$DB320:$DM320))),2))</f>
        <v/>
      </c>
      <c r="BB320">
        <f>IF(AP320&lt;=0,0,ROUND(CX320+MIN(DJ320,MAX(0,$DN320-SUMPRODUCT((($BR320:$CC320&gt;BZ320)+($BR320:$CC320=BZ320)*($AT$2:$BE$2&lt;BB$2))*$DB320:$DM320))),2))</f>
        <v/>
      </c>
      <c r="BC320">
        <f>IF(AQ320&lt;=0,0,ROUND(CY320+MIN(DK320,MAX(0,$DN320-SUMPRODUCT((($BR320:$CC320&gt;CA320)+($BR320:$CC320=CA320)*($AT$2:$BE$2&lt;BC$2))*$DB320:$DM320))),2))</f>
        <v/>
      </c>
      <c r="BD320">
        <f>IF(AR320&lt;=0,0,ROUND(CZ320+MIN(DL320,MAX(0,$DN320-SUMPRODUCT((($BR320:$CC320&gt;CB320)+($BR320:$CC320=CB320)*($AT$2:$BE$2&lt;BD$2))*$DB320:$DM320))),2))</f>
        <v/>
      </c>
      <c r="BE320">
        <f>IF(AS320&lt;=0,0,ROUND(DA320+MIN(DM320,MAX(0,$DN320-SUMPRODUCT((($BR320:$CC320&gt;CC320)+($BR320:$CC320=CC320)*($AT$2:$BE$2&lt;BE$2))*$DB320:$DM320))),2))</f>
        <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c r="BR320">
        <f>ROUND(IF($A320&lt;=Debts!$M$5,Debts!$X$5,Debts!$Y$5)*100000,0)*1000000+ROUND(Debts!$Y$5*100000,0)</f>
        <v/>
      </c>
      <c r="BS320">
        <f>ROUND(IF($A320&lt;=Debts!$M$6,Debts!$X$6,Debts!$Y$6)*100000,0)*1000000+ROUND(Debts!$Y$6*100000,0)</f>
        <v/>
      </c>
      <c r="BT320">
        <f>ROUND(IF($A320&lt;=Debts!$M$7,Debts!$X$7,Debts!$Y$7)*100000,0)*1000000+ROUND(Debts!$Y$7*100000,0)</f>
        <v/>
      </c>
      <c r="BU320">
        <f>ROUND(IF($A320&lt;=Debts!$M$8,Debts!$X$8,Debts!$Y$8)*100000,0)*1000000+ROUND(Debts!$Y$8*100000,0)</f>
        <v/>
      </c>
      <c r="BV320">
        <f>ROUND(IF($A320&lt;=Debts!$M$9,Debts!$X$9,Debts!$Y$9)*100000,0)*1000000+ROUND(Debts!$Y$9*100000,0)</f>
        <v/>
      </c>
      <c r="BW320">
        <f>ROUND(IF($A320&lt;=Debts!$M$10,Debts!$X$10,Debts!$Y$10)*100000,0)*1000000+ROUND(Debts!$Y$10*100000,0)</f>
        <v/>
      </c>
      <c r="BX320">
        <f>ROUND(IF($A320&lt;=Debts!$M$11,Debts!$X$11,Debts!$Y$11)*100000,0)*1000000+ROUND(Debts!$Y$11*100000,0)</f>
        <v/>
      </c>
      <c r="BY320">
        <f>ROUND(IF($A320&lt;=Debts!$M$12,Debts!$X$12,Debts!$Y$12)*100000,0)*1000000+ROUND(Debts!$Y$12*100000,0)</f>
        <v/>
      </c>
      <c r="BZ320">
        <f>ROUND(IF($A320&lt;=Debts!$M$13,Debts!$X$13,Debts!$Y$13)*100000,0)*1000000+ROUND(Debts!$Y$13*100000,0)</f>
        <v/>
      </c>
      <c r="CA320">
        <f>ROUND(IF($A320&lt;=Debts!$M$14,Debts!$X$14,Debts!$Y$14)*100000,0)*1000000+ROUND(Debts!$Y$14*100000,0)</f>
        <v/>
      </c>
      <c r="CB320">
        <f>ROUND(IF($A320&lt;=Debts!$M$15,Debts!$X$15,Debts!$Y$15)*100000,0)*1000000+ROUND(Debts!$Y$15*100000,0)</f>
        <v/>
      </c>
      <c r="CC320">
        <f>ROUND(IF($A320&lt;=Debts!$M$16,Debts!$X$16,Debts!$Y$16)*100000,0)*1000000+ROUND(Debts!$Y$16*100000,0)</f>
        <v/>
      </c>
      <c r="CD320">
        <f>IF(OR(AH320&lt;=0,Debts!$AC$5=0,$A320&gt;Debts!$M$5),0,MIN(AH320,MAX(0,ROUNDUP(IF(Debts!$X$5=0,(BF319+J320)/(Debts!$M$5-$A320+1),BF319*(Debts!$X$5/12)/(1-(1+Debts!$X$5/12)^(-(Debts!$M$5-$A320+1)))),2)-V320)))</f>
        <v/>
      </c>
      <c r="CE320">
        <f>IF(OR(AI320&lt;=0,Debts!$AC$6=0,$A320&gt;Debts!$M$6),0,MIN(AI320,MAX(0,ROUNDUP(IF(Debts!$X$6=0,(BG319+K320)/(Debts!$M$6-$A320+1),BG319*(Debts!$X$6/12)/(1-(1+Debts!$X$6/12)^(-(Debts!$M$6-$A320+1)))),2)-W320)))</f>
        <v/>
      </c>
      <c r="CF320">
        <f>IF(OR(AJ320&lt;=0,Debts!$AC$7=0,$A320&gt;Debts!$M$7),0,MIN(AJ320,MAX(0,ROUNDUP(IF(Debts!$X$7=0,(BH319+L320)/(Debts!$M$7-$A320+1),BH319*(Debts!$X$7/12)/(1-(1+Debts!$X$7/12)^(-(Debts!$M$7-$A320+1)))),2)-X320)))</f>
        <v/>
      </c>
      <c r="CG320">
        <f>IF(OR(AK320&lt;=0,Debts!$AC$8=0,$A320&gt;Debts!$M$8),0,MIN(AK320,MAX(0,ROUNDUP(IF(Debts!$X$8=0,(BI319+M320)/(Debts!$M$8-$A320+1),BI319*(Debts!$X$8/12)/(1-(1+Debts!$X$8/12)^(-(Debts!$M$8-$A320+1)))),2)-Y320)))</f>
        <v/>
      </c>
      <c r="CH320">
        <f>IF(OR(AL320&lt;=0,Debts!$AC$9=0,$A320&gt;Debts!$M$9),0,MIN(AL320,MAX(0,ROUNDUP(IF(Debts!$X$9=0,(BJ319+N320)/(Debts!$M$9-$A320+1),BJ319*(Debts!$X$9/12)/(1-(1+Debts!$X$9/12)^(-(Debts!$M$9-$A320+1)))),2)-Z320)))</f>
        <v/>
      </c>
      <c r="CI320">
        <f>IF(OR(AM320&lt;=0,Debts!$AC$10=0,$A320&gt;Debts!$M$10),0,MIN(AM320,MAX(0,ROUNDUP(IF(Debts!$X$10=0,(BK319+O320)/(Debts!$M$10-$A320+1),BK319*(Debts!$X$10/12)/(1-(1+Debts!$X$10/12)^(-(Debts!$M$10-$A320+1)))),2)-AA320)))</f>
        <v/>
      </c>
      <c r="CJ320">
        <f>IF(OR(AN320&lt;=0,Debts!$AC$11=0,$A320&gt;Debts!$M$11),0,MIN(AN320,MAX(0,ROUNDUP(IF(Debts!$X$11=0,(BL319+P320)/(Debts!$M$11-$A320+1),BL319*(Debts!$X$11/12)/(1-(1+Debts!$X$11/12)^(-(Debts!$M$11-$A320+1)))),2)-AB320)))</f>
        <v/>
      </c>
      <c r="CK320">
        <f>IF(OR(AO320&lt;=0,Debts!$AC$12=0,$A320&gt;Debts!$M$12),0,MIN(AO320,MAX(0,ROUNDUP(IF(Debts!$X$12=0,(BM319+Q320)/(Debts!$M$12-$A320+1),BM319*(Debts!$X$12/12)/(1-(1+Debts!$X$12/12)^(-(Debts!$M$12-$A320+1)))),2)-AC320)))</f>
        <v/>
      </c>
      <c r="CL320">
        <f>IF(OR(AP320&lt;=0,Debts!$AC$13=0,$A320&gt;Debts!$M$13),0,MIN(AP320,MAX(0,ROUNDUP(IF(Debts!$X$13=0,(BN319+R320)/(Debts!$M$13-$A320+1),BN319*(Debts!$X$13/12)/(1-(1+Debts!$X$13/12)^(-(Debts!$M$13-$A320+1)))),2)-AD320)))</f>
        <v/>
      </c>
      <c r="CM320">
        <f>IF(OR(AQ320&lt;=0,Debts!$AC$14=0,$A320&gt;Debts!$M$14),0,MIN(AQ320,MAX(0,ROUNDUP(IF(Debts!$X$14=0,(BO319+S320)/(Debts!$M$14-$A320+1),BO319*(Debts!$X$14/12)/(1-(1+Debts!$X$14/12)^(-(Debts!$M$14-$A320+1)))),2)-AE320)))</f>
        <v/>
      </c>
      <c r="CN320">
        <f>IF(OR(AR320&lt;=0,Debts!$AC$15=0,$A320&gt;Debts!$M$15),0,MIN(AR320,MAX(0,ROUNDUP(IF(Debts!$X$15=0,(BP319+T320)/(Debts!$M$15-$A320+1),BP319*(Debts!$X$15/12)/(1-(1+Debts!$X$15/12)^(-(Debts!$M$15-$A320+1)))),2)-AF320)))</f>
        <v/>
      </c>
      <c r="CO320">
        <f>IF(OR(AS320&lt;=0,Debts!$AC$16=0,$A320&gt;Debts!$M$16),0,MIN(AS320,MAX(0,ROUNDUP(IF(Debts!$X$16=0,(BQ319+U320)/(Debts!$M$16-$A320+1),BQ319*(Debts!$X$16/12)/(1-(1+Debts!$X$16/12)^(-(Debts!$M$16-$A320+1)))),2)-AG320)))</f>
        <v/>
      </c>
      <c r="CP320">
        <f>IF(CD320&lt;=0,0,ROUND(MIN(CD320,MAX(0,$F320-SUMPRODUCT(($AT$3:$BE$3&lt;AT$3)*$CD320:$CO320))),2))</f>
        <v/>
      </c>
      <c r="CQ320">
        <f>IF(CE320&lt;=0,0,ROUND(MIN(CE320,MAX(0,$F320-SUMPRODUCT(($AT$3:$BE$3&lt;AU$3)*$CD320:$CO320))),2))</f>
        <v/>
      </c>
      <c r="CR320">
        <f>IF(CF320&lt;=0,0,ROUND(MIN(CF320,MAX(0,$F320-SUMPRODUCT(($AT$3:$BE$3&lt;AV$3)*$CD320:$CO320))),2))</f>
        <v/>
      </c>
      <c r="CS320">
        <f>IF(CG320&lt;=0,0,ROUND(MIN(CG320,MAX(0,$F320-SUMPRODUCT(($AT$3:$BE$3&lt;AW$3)*$CD320:$CO320))),2))</f>
        <v/>
      </c>
      <c r="CT320">
        <f>IF(CH320&lt;=0,0,ROUND(MIN(CH320,MAX(0,$F320-SUMPRODUCT(($AT$3:$BE$3&lt;AX$3)*$CD320:$CO320))),2))</f>
        <v/>
      </c>
      <c r="CU320">
        <f>IF(CI320&lt;=0,0,ROUND(MIN(CI320,MAX(0,$F320-SUMPRODUCT(($AT$3:$BE$3&lt;AY$3)*$CD320:$CO320))),2))</f>
        <v/>
      </c>
      <c r="CV320">
        <f>IF(CJ320&lt;=0,0,ROUND(MIN(CJ320,MAX(0,$F320-SUMPRODUCT(($AT$3:$BE$3&lt;AZ$3)*$CD320:$CO320))),2))</f>
        <v/>
      </c>
      <c r="CW320">
        <f>IF(CK320&lt;=0,0,ROUND(MIN(CK320,MAX(0,$F320-SUMPRODUCT(($AT$3:$BE$3&lt;BA$3)*$CD320:$CO320))),2))</f>
        <v/>
      </c>
      <c r="CX320">
        <f>IF(CL320&lt;=0,0,ROUND(MIN(CL320,MAX(0,$F320-SUMPRODUCT(($AT$3:$BE$3&lt;BB$3)*$CD320:$CO320))),2))</f>
        <v/>
      </c>
      <c r="CY320">
        <f>IF(CM320&lt;=0,0,ROUND(MIN(CM320,MAX(0,$F320-SUMPRODUCT(($AT$3:$BE$3&lt;BC$3)*$CD320:$CO320))),2))</f>
        <v/>
      </c>
      <c r="CZ320">
        <f>IF(CN320&lt;=0,0,ROUND(MIN(CN320,MAX(0,$F320-SUMPRODUCT(($AT$3:$BE$3&lt;BD$3)*$CD320:$CO320))),2))</f>
        <v/>
      </c>
      <c r="DA320">
        <f>IF(CO320&lt;=0,0,ROUND(MIN(CO320,MAX(0,$F320-SUMPRODUCT(($AT$3:$BE$3&lt;BE$3)*$CD320:$CO320))),2))</f>
        <v/>
      </c>
      <c r="DB320">
        <f>ROUND(AH320-CP320,2)</f>
        <v/>
      </c>
      <c r="DC320">
        <f>ROUND(AI320-CQ320,2)</f>
        <v/>
      </c>
      <c r="DD320">
        <f>ROUND(AJ320-CR320,2)</f>
        <v/>
      </c>
      <c r="DE320">
        <f>ROUND(AK320-CS320,2)</f>
        <v/>
      </c>
      <c r="DF320">
        <f>ROUND(AL320-CT320,2)</f>
        <v/>
      </c>
      <c r="DG320">
        <f>ROUND(AM320-CU320,2)</f>
        <v/>
      </c>
      <c r="DH320">
        <f>ROUND(AN320-CV320,2)</f>
        <v/>
      </c>
      <c r="DI320">
        <f>ROUND(AO320-CW320,2)</f>
        <v/>
      </c>
      <c r="DJ320">
        <f>ROUND(AP320-CX320,2)</f>
        <v/>
      </c>
      <c r="DK320">
        <f>ROUND(AQ320-CY320,2)</f>
        <v/>
      </c>
      <c r="DL320">
        <f>ROUND(AR320-CZ320,2)</f>
        <v/>
      </c>
      <c r="DM320">
        <f>ROUND(AS320-DA320,2)</f>
        <v/>
      </c>
      <c r="DN320">
        <f>MAX(0,ROUND($F320-SUM(CP320:DA320),2))</f>
        <v/>
      </c>
    </row>
    <row r="321">
      <c r="A321" t="n">
        <v>316</v>
      </c>
      <c r="B321" s="29">
        <f>Months!B321</f>
        <v/>
      </c>
      <c r="C321">
        <f>Months!C321</f>
        <v/>
      </c>
      <c r="D321">
        <f>Months!D321</f>
        <v/>
      </c>
      <c r="E321">
        <f>SUM(V321:AG321)</f>
        <v/>
      </c>
      <c r="F321">
        <f>MAX(0,ROUND(C321+D321-E321,2))</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f>IF(AH321&lt;=0,0,ROUND(CP321+MIN(DB321,MAX(0,$DN321-SUMPRODUCT((($BR321:$CC321&gt;BR321)+($BR321:$CC321=BR321)*($AT$2:$BE$2&lt;AT$2))*$DB321:$DM321))),2))</f>
        <v/>
      </c>
      <c r="AU321">
        <f>IF(AI321&lt;=0,0,ROUND(CQ321+MIN(DC321,MAX(0,$DN321-SUMPRODUCT((($BR321:$CC321&gt;BS321)+($BR321:$CC321=BS321)*($AT$2:$BE$2&lt;AU$2))*$DB321:$DM321))),2))</f>
        <v/>
      </c>
      <c r="AV321">
        <f>IF(AJ321&lt;=0,0,ROUND(CR321+MIN(DD321,MAX(0,$DN321-SUMPRODUCT((($BR321:$CC321&gt;BT321)+($BR321:$CC321=BT321)*($AT$2:$BE$2&lt;AV$2))*$DB321:$DM321))),2))</f>
        <v/>
      </c>
      <c r="AW321">
        <f>IF(AK321&lt;=0,0,ROUND(CS321+MIN(DE321,MAX(0,$DN321-SUMPRODUCT((($BR321:$CC321&gt;BU321)+($BR321:$CC321=BU321)*($AT$2:$BE$2&lt;AW$2))*$DB321:$DM321))),2))</f>
        <v/>
      </c>
      <c r="AX321">
        <f>IF(AL321&lt;=0,0,ROUND(CT321+MIN(DF321,MAX(0,$DN321-SUMPRODUCT((($BR321:$CC321&gt;BV321)+($BR321:$CC321=BV321)*($AT$2:$BE$2&lt;AX$2))*$DB321:$DM321))),2))</f>
        <v/>
      </c>
      <c r="AY321">
        <f>IF(AM321&lt;=0,0,ROUND(CU321+MIN(DG321,MAX(0,$DN321-SUMPRODUCT((($BR321:$CC321&gt;BW321)+($BR321:$CC321=BW321)*($AT$2:$BE$2&lt;AY$2))*$DB321:$DM321))),2))</f>
        <v/>
      </c>
      <c r="AZ321">
        <f>IF(AN321&lt;=0,0,ROUND(CV321+MIN(DH321,MAX(0,$DN321-SUMPRODUCT((($BR321:$CC321&gt;BX321)+($BR321:$CC321=BX321)*($AT$2:$BE$2&lt;AZ$2))*$DB321:$DM321))),2))</f>
        <v/>
      </c>
      <c r="BA321">
        <f>IF(AO321&lt;=0,0,ROUND(CW321+MIN(DI321,MAX(0,$DN321-SUMPRODUCT((($BR321:$CC321&gt;BY321)+($BR321:$CC321=BY321)*($AT$2:$BE$2&lt;BA$2))*$DB321:$DM321))),2))</f>
        <v/>
      </c>
      <c r="BB321">
        <f>IF(AP321&lt;=0,0,ROUND(CX321+MIN(DJ321,MAX(0,$DN321-SUMPRODUCT((($BR321:$CC321&gt;BZ321)+($BR321:$CC321=BZ321)*($AT$2:$BE$2&lt;BB$2))*$DB321:$DM321))),2))</f>
        <v/>
      </c>
      <c r="BC321">
        <f>IF(AQ321&lt;=0,0,ROUND(CY321+MIN(DK321,MAX(0,$DN321-SUMPRODUCT((($BR321:$CC321&gt;CA321)+($BR321:$CC321=CA321)*($AT$2:$BE$2&lt;BC$2))*$DB321:$DM321))),2))</f>
        <v/>
      </c>
      <c r="BD321">
        <f>IF(AR321&lt;=0,0,ROUND(CZ321+MIN(DL321,MAX(0,$DN321-SUMPRODUCT((($BR321:$CC321&gt;CB321)+($BR321:$CC321=CB321)*($AT$2:$BE$2&lt;BD$2))*$DB321:$DM321))),2))</f>
        <v/>
      </c>
      <c r="BE321">
        <f>IF(AS321&lt;=0,0,ROUND(DA321+MIN(DM321,MAX(0,$DN321-SUMPRODUCT((($BR321:$CC321&gt;CC321)+($BR321:$CC321=CC321)*($AT$2:$BE$2&lt;BE$2))*$DB321:$DM321))),2))</f>
        <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c r="BR321">
        <f>ROUND(IF($A321&lt;=Debts!$M$5,Debts!$X$5,Debts!$Y$5)*100000,0)*1000000+ROUND(Debts!$Y$5*100000,0)</f>
        <v/>
      </c>
      <c r="BS321">
        <f>ROUND(IF($A321&lt;=Debts!$M$6,Debts!$X$6,Debts!$Y$6)*100000,0)*1000000+ROUND(Debts!$Y$6*100000,0)</f>
        <v/>
      </c>
      <c r="BT321">
        <f>ROUND(IF($A321&lt;=Debts!$M$7,Debts!$X$7,Debts!$Y$7)*100000,0)*1000000+ROUND(Debts!$Y$7*100000,0)</f>
        <v/>
      </c>
      <c r="BU321">
        <f>ROUND(IF($A321&lt;=Debts!$M$8,Debts!$X$8,Debts!$Y$8)*100000,0)*1000000+ROUND(Debts!$Y$8*100000,0)</f>
        <v/>
      </c>
      <c r="BV321">
        <f>ROUND(IF($A321&lt;=Debts!$M$9,Debts!$X$9,Debts!$Y$9)*100000,0)*1000000+ROUND(Debts!$Y$9*100000,0)</f>
        <v/>
      </c>
      <c r="BW321">
        <f>ROUND(IF($A321&lt;=Debts!$M$10,Debts!$X$10,Debts!$Y$10)*100000,0)*1000000+ROUND(Debts!$Y$10*100000,0)</f>
        <v/>
      </c>
      <c r="BX321">
        <f>ROUND(IF($A321&lt;=Debts!$M$11,Debts!$X$11,Debts!$Y$11)*100000,0)*1000000+ROUND(Debts!$Y$11*100000,0)</f>
        <v/>
      </c>
      <c r="BY321">
        <f>ROUND(IF($A321&lt;=Debts!$M$12,Debts!$X$12,Debts!$Y$12)*100000,0)*1000000+ROUND(Debts!$Y$12*100000,0)</f>
        <v/>
      </c>
      <c r="BZ321">
        <f>ROUND(IF($A321&lt;=Debts!$M$13,Debts!$X$13,Debts!$Y$13)*100000,0)*1000000+ROUND(Debts!$Y$13*100000,0)</f>
        <v/>
      </c>
      <c r="CA321">
        <f>ROUND(IF($A321&lt;=Debts!$M$14,Debts!$X$14,Debts!$Y$14)*100000,0)*1000000+ROUND(Debts!$Y$14*100000,0)</f>
        <v/>
      </c>
      <c r="CB321">
        <f>ROUND(IF($A321&lt;=Debts!$M$15,Debts!$X$15,Debts!$Y$15)*100000,0)*1000000+ROUND(Debts!$Y$15*100000,0)</f>
        <v/>
      </c>
      <c r="CC321">
        <f>ROUND(IF($A321&lt;=Debts!$M$16,Debts!$X$16,Debts!$Y$16)*100000,0)*1000000+ROUND(Debts!$Y$16*100000,0)</f>
        <v/>
      </c>
      <c r="CD321">
        <f>IF(OR(AH321&lt;=0,Debts!$AC$5=0,$A321&gt;Debts!$M$5),0,MIN(AH321,MAX(0,ROUNDUP(IF(Debts!$X$5=0,(BF320+J321)/(Debts!$M$5-$A321+1),BF320*(Debts!$X$5/12)/(1-(1+Debts!$X$5/12)^(-(Debts!$M$5-$A321+1)))),2)-V321)))</f>
        <v/>
      </c>
      <c r="CE321">
        <f>IF(OR(AI321&lt;=0,Debts!$AC$6=0,$A321&gt;Debts!$M$6),0,MIN(AI321,MAX(0,ROUNDUP(IF(Debts!$X$6=0,(BG320+K321)/(Debts!$M$6-$A321+1),BG320*(Debts!$X$6/12)/(1-(1+Debts!$X$6/12)^(-(Debts!$M$6-$A321+1)))),2)-W321)))</f>
        <v/>
      </c>
      <c r="CF321">
        <f>IF(OR(AJ321&lt;=0,Debts!$AC$7=0,$A321&gt;Debts!$M$7),0,MIN(AJ321,MAX(0,ROUNDUP(IF(Debts!$X$7=0,(BH320+L321)/(Debts!$M$7-$A321+1),BH320*(Debts!$X$7/12)/(1-(1+Debts!$X$7/12)^(-(Debts!$M$7-$A321+1)))),2)-X321)))</f>
        <v/>
      </c>
      <c r="CG321">
        <f>IF(OR(AK321&lt;=0,Debts!$AC$8=0,$A321&gt;Debts!$M$8),0,MIN(AK321,MAX(0,ROUNDUP(IF(Debts!$X$8=0,(BI320+M321)/(Debts!$M$8-$A321+1),BI320*(Debts!$X$8/12)/(1-(1+Debts!$X$8/12)^(-(Debts!$M$8-$A321+1)))),2)-Y321)))</f>
        <v/>
      </c>
      <c r="CH321">
        <f>IF(OR(AL321&lt;=0,Debts!$AC$9=0,$A321&gt;Debts!$M$9),0,MIN(AL321,MAX(0,ROUNDUP(IF(Debts!$X$9=0,(BJ320+N321)/(Debts!$M$9-$A321+1),BJ320*(Debts!$X$9/12)/(1-(1+Debts!$X$9/12)^(-(Debts!$M$9-$A321+1)))),2)-Z321)))</f>
        <v/>
      </c>
      <c r="CI321">
        <f>IF(OR(AM321&lt;=0,Debts!$AC$10=0,$A321&gt;Debts!$M$10),0,MIN(AM321,MAX(0,ROUNDUP(IF(Debts!$X$10=0,(BK320+O321)/(Debts!$M$10-$A321+1),BK320*(Debts!$X$10/12)/(1-(1+Debts!$X$10/12)^(-(Debts!$M$10-$A321+1)))),2)-AA321)))</f>
        <v/>
      </c>
      <c r="CJ321">
        <f>IF(OR(AN321&lt;=0,Debts!$AC$11=0,$A321&gt;Debts!$M$11),0,MIN(AN321,MAX(0,ROUNDUP(IF(Debts!$X$11=0,(BL320+P321)/(Debts!$M$11-$A321+1),BL320*(Debts!$X$11/12)/(1-(1+Debts!$X$11/12)^(-(Debts!$M$11-$A321+1)))),2)-AB321)))</f>
        <v/>
      </c>
      <c r="CK321">
        <f>IF(OR(AO321&lt;=0,Debts!$AC$12=0,$A321&gt;Debts!$M$12),0,MIN(AO321,MAX(0,ROUNDUP(IF(Debts!$X$12=0,(BM320+Q321)/(Debts!$M$12-$A321+1),BM320*(Debts!$X$12/12)/(1-(1+Debts!$X$12/12)^(-(Debts!$M$12-$A321+1)))),2)-AC321)))</f>
        <v/>
      </c>
      <c r="CL321">
        <f>IF(OR(AP321&lt;=0,Debts!$AC$13=0,$A321&gt;Debts!$M$13),0,MIN(AP321,MAX(0,ROUNDUP(IF(Debts!$X$13=0,(BN320+R321)/(Debts!$M$13-$A321+1),BN320*(Debts!$X$13/12)/(1-(1+Debts!$X$13/12)^(-(Debts!$M$13-$A321+1)))),2)-AD321)))</f>
        <v/>
      </c>
      <c r="CM321">
        <f>IF(OR(AQ321&lt;=0,Debts!$AC$14=0,$A321&gt;Debts!$M$14),0,MIN(AQ321,MAX(0,ROUNDUP(IF(Debts!$X$14=0,(BO320+S321)/(Debts!$M$14-$A321+1),BO320*(Debts!$X$14/12)/(1-(1+Debts!$X$14/12)^(-(Debts!$M$14-$A321+1)))),2)-AE321)))</f>
        <v/>
      </c>
      <c r="CN321">
        <f>IF(OR(AR321&lt;=0,Debts!$AC$15=0,$A321&gt;Debts!$M$15),0,MIN(AR321,MAX(0,ROUNDUP(IF(Debts!$X$15=0,(BP320+T321)/(Debts!$M$15-$A321+1),BP320*(Debts!$X$15/12)/(1-(1+Debts!$X$15/12)^(-(Debts!$M$15-$A321+1)))),2)-AF321)))</f>
        <v/>
      </c>
      <c r="CO321">
        <f>IF(OR(AS321&lt;=0,Debts!$AC$16=0,$A321&gt;Debts!$M$16),0,MIN(AS321,MAX(0,ROUNDUP(IF(Debts!$X$16=0,(BQ320+U321)/(Debts!$M$16-$A321+1),BQ320*(Debts!$X$16/12)/(1-(1+Debts!$X$16/12)^(-(Debts!$M$16-$A321+1)))),2)-AG321)))</f>
        <v/>
      </c>
      <c r="CP321">
        <f>IF(CD321&lt;=0,0,ROUND(MIN(CD321,MAX(0,$F321-SUMPRODUCT(($AT$3:$BE$3&lt;AT$3)*$CD321:$CO321))),2))</f>
        <v/>
      </c>
      <c r="CQ321">
        <f>IF(CE321&lt;=0,0,ROUND(MIN(CE321,MAX(0,$F321-SUMPRODUCT(($AT$3:$BE$3&lt;AU$3)*$CD321:$CO321))),2))</f>
        <v/>
      </c>
      <c r="CR321">
        <f>IF(CF321&lt;=0,0,ROUND(MIN(CF321,MAX(0,$F321-SUMPRODUCT(($AT$3:$BE$3&lt;AV$3)*$CD321:$CO321))),2))</f>
        <v/>
      </c>
      <c r="CS321">
        <f>IF(CG321&lt;=0,0,ROUND(MIN(CG321,MAX(0,$F321-SUMPRODUCT(($AT$3:$BE$3&lt;AW$3)*$CD321:$CO321))),2))</f>
        <v/>
      </c>
      <c r="CT321">
        <f>IF(CH321&lt;=0,0,ROUND(MIN(CH321,MAX(0,$F321-SUMPRODUCT(($AT$3:$BE$3&lt;AX$3)*$CD321:$CO321))),2))</f>
        <v/>
      </c>
      <c r="CU321">
        <f>IF(CI321&lt;=0,0,ROUND(MIN(CI321,MAX(0,$F321-SUMPRODUCT(($AT$3:$BE$3&lt;AY$3)*$CD321:$CO321))),2))</f>
        <v/>
      </c>
      <c r="CV321">
        <f>IF(CJ321&lt;=0,0,ROUND(MIN(CJ321,MAX(0,$F321-SUMPRODUCT(($AT$3:$BE$3&lt;AZ$3)*$CD321:$CO321))),2))</f>
        <v/>
      </c>
      <c r="CW321">
        <f>IF(CK321&lt;=0,0,ROUND(MIN(CK321,MAX(0,$F321-SUMPRODUCT(($AT$3:$BE$3&lt;BA$3)*$CD321:$CO321))),2))</f>
        <v/>
      </c>
      <c r="CX321">
        <f>IF(CL321&lt;=0,0,ROUND(MIN(CL321,MAX(0,$F321-SUMPRODUCT(($AT$3:$BE$3&lt;BB$3)*$CD321:$CO321))),2))</f>
        <v/>
      </c>
      <c r="CY321">
        <f>IF(CM321&lt;=0,0,ROUND(MIN(CM321,MAX(0,$F321-SUMPRODUCT(($AT$3:$BE$3&lt;BC$3)*$CD321:$CO321))),2))</f>
        <v/>
      </c>
      <c r="CZ321">
        <f>IF(CN321&lt;=0,0,ROUND(MIN(CN321,MAX(0,$F321-SUMPRODUCT(($AT$3:$BE$3&lt;BD$3)*$CD321:$CO321))),2))</f>
        <v/>
      </c>
      <c r="DA321">
        <f>IF(CO321&lt;=0,0,ROUND(MIN(CO321,MAX(0,$F321-SUMPRODUCT(($AT$3:$BE$3&lt;BE$3)*$CD321:$CO321))),2))</f>
        <v/>
      </c>
      <c r="DB321">
        <f>ROUND(AH321-CP321,2)</f>
        <v/>
      </c>
      <c r="DC321">
        <f>ROUND(AI321-CQ321,2)</f>
        <v/>
      </c>
      <c r="DD321">
        <f>ROUND(AJ321-CR321,2)</f>
        <v/>
      </c>
      <c r="DE321">
        <f>ROUND(AK321-CS321,2)</f>
        <v/>
      </c>
      <c r="DF321">
        <f>ROUND(AL321-CT321,2)</f>
        <v/>
      </c>
      <c r="DG321">
        <f>ROUND(AM321-CU321,2)</f>
        <v/>
      </c>
      <c r="DH321">
        <f>ROUND(AN321-CV321,2)</f>
        <v/>
      </c>
      <c r="DI321">
        <f>ROUND(AO321-CW321,2)</f>
        <v/>
      </c>
      <c r="DJ321">
        <f>ROUND(AP321-CX321,2)</f>
        <v/>
      </c>
      <c r="DK321">
        <f>ROUND(AQ321-CY321,2)</f>
        <v/>
      </c>
      <c r="DL321">
        <f>ROUND(AR321-CZ321,2)</f>
        <v/>
      </c>
      <c r="DM321">
        <f>ROUND(AS321-DA321,2)</f>
        <v/>
      </c>
      <c r="DN321">
        <f>MAX(0,ROUND($F321-SUM(CP321:DA321),2))</f>
        <v/>
      </c>
    </row>
    <row r="322">
      <c r="A322" t="n">
        <v>317</v>
      </c>
      <c r="B322" s="29">
        <f>Months!B322</f>
        <v/>
      </c>
      <c r="C322">
        <f>Months!C322</f>
        <v/>
      </c>
      <c r="D322">
        <f>Months!D322</f>
        <v/>
      </c>
      <c r="E322">
        <f>SUM(V322:AG322)</f>
        <v/>
      </c>
      <c r="F322">
        <f>MAX(0,ROUND(C322+D322-E322,2))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f>IF(AH322&lt;=0,0,ROUND(CP322+MIN(DB322,MAX(0,$DN322-SUMPRODUCT((($BR322:$CC322&gt;BR322)+($BR322:$CC322=BR322)*($AT$2:$BE$2&lt;AT$2))*$DB322:$DM322))),2))</f>
        <v/>
      </c>
      <c r="AU322">
        <f>IF(AI322&lt;=0,0,ROUND(CQ322+MIN(DC322,MAX(0,$DN322-SUMPRODUCT((($BR322:$CC322&gt;BS322)+($BR322:$CC322=BS322)*($AT$2:$BE$2&lt;AU$2))*$DB322:$DM322))),2))</f>
        <v/>
      </c>
      <c r="AV322">
        <f>IF(AJ322&lt;=0,0,ROUND(CR322+MIN(DD322,MAX(0,$DN322-SUMPRODUCT((($BR322:$CC322&gt;BT322)+($BR322:$CC322=BT322)*($AT$2:$BE$2&lt;AV$2))*$DB322:$DM322))),2))</f>
        <v/>
      </c>
      <c r="AW322">
        <f>IF(AK322&lt;=0,0,ROUND(CS322+MIN(DE322,MAX(0,$DN322-SUMPRODUCT((($BR322:$CC322&gt;BU322)+($BR322:$CC322=BU322)*($AT$2:$BE$2&lt;AW$2))*$DB322:$DM322))),2))</f>
        <v/>
      </c>
      <c r="AX322">
        <f>IF(AL322&lt;=0,0,ROUND(CT322+MIN(DF322,MAX(0,$DN322-SUMPRODUCT((($BR322:$CC322&gt;BV322)+($BR322:$CC322=BV322)*($AT$2:$BE$2&lt;AX$2))*$DB322:$DM322))),2))</f>
        <v/>
      </c>
      <c r="AY322">
        <f>IF(AM322&lt;=0,0,ROUND(CU322+MIN(DG322,MAX(0,$DN322-SUMPRODUCT((($BR322:$CC322&gt;BW322)+($BR322:$CC322=BW322)*($AT$2:$BE$2&lt;AY$2))*$DB322:$DM322))),2))</f>
        <v/>
      </c>
      <c r="AZ322">
        <f>IF(AN322&lt;=0,0,ROUND(CV322+MIN(DH322,MAX(0,$DN322-SUMPRODUCT((($BR322:$CC322&gt;BX322)+($BR322:$CC322=BX322)*($AT$2:$BE$2&lt;AZ$2))*$DB322:$DM322))),2))</f>
        <v/>
      </c>
      <c r="BA322">
        <f>IF(AO322&lt;=0,0,ROUND(CW322+MIN(DI322,MAX(0,$DN322-SUMPRODUCT((($BR322:$CC322&gt;BY322)+($BR322:$CC322=BY322)*($AT$2:$BE$2&lt;BA$2))*$DB322:$DM322))),2))</f>
        <v/>
      </c>
      <c r="BB322">
        <f>IF(AP322&lt;=0,0,ROUND(CX322+MIN(DJ322,MAX(0,$DN322-SUMPRODUCT((($BR322:$CC322&gt;BZ322)+($BR322:$CC322=BZ322)*($AT$2:$BE$2&lt;BB$2))*$DB322:$DM322))),2))</f>
        <v/>
      </c>
      <c r="BC322">
        <f>IF(AQ322&lt;=0,0,ROUND(CY322+MIN(DK322,MAX(0,$DN322-SUMPRODUCT((($BR322:$CC322&gt;CA322)+($BR322:$CC322=CA322)*($AT$2:$BE$2&lt;BC$2))*$DB322:$DM322))),2))</f>
        <v/>
      </c>
      <c r="BD322">
        <f>IF(AR322&lt;=0,0,ROUND(CZ322+MIN(DL322,MAX(0,$DN322-SUMPRODUCT((($BR322:$CC322&gt;CB322)+($BR322:$CC322=CB322)*($AT$2:$BE$2&lt;BD$2))*$DB322:$DM322))),2))</f>
        <v/>
      </c>
      <c r="BE322">
        <f>IF(AS322&lt;=0,0,ROUND(DA322+MIN(DM322,MAX(0,$DN322-SUMPRODUCT((($BR322:$CC322&gt;CC322)+($BR322:$CC322=CC322)*($AT$2:$BE$2&lt;BE$2))*$DB322:$DM322))),2))</f>
        <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c r="BR322">
        <f>ROUND(IF($A322&lt;=Debts!$M$5,Debts!$X$5,Debts!$Y$5)*100000,0)*1000000+ROUND(Debts!$Y$5*100000,0)</f>
        <v/>
      </c>
      <c r="BS322">
        <f>ROUND(IF($A322&lt;=Debts!$M$6,Debts!$X$6,Debts!$Y$6)*100000,0)*1000000+ROUND(Debts!$Y$6*100000,0)</f>
        <v/>
      </c>
      <c r="BT322">
        <f>ROUND(IF($A322&lt;=Debts!$M$7,Debts!$X$7,Debts!$Y$7)*100000,0)*1000000+ROUND(Debts!$Y$7*100000,0)</f>
        <v/>
      </c>
      <c r="BU322">
        <f>ROUND(IF($A322&lt;=Debts!$M$8,Debts!$X$8,Debts!$Y$8)*100000,0)*1000000+ROUND(Debts!$Y$8*100000,0)</f>
        <v/>
      </c>
      <c r="BV322">
        <f>ROUND(IF($A322&lt;=Debts!$M$9,Debts!$X$9,Debts!$Y$9)*100000,0)*1000000+ROUND(Debts!$Y$9*100000,0)</f>
        <v/>
      </c>
      <c r="BW322">
        <f>ROUND(IF($A322&lt;=Debts!$M$10,Debts!$X$10,Debts!$Y$10)*100000,0)*1000000+ROUND(Debts!$Y$10*100000,0)</f>
        <v/>
      </c>
      <c r="BX322">
        <f>ROUND(IF($A322&lt;=Debts!$M$11,Debts!$X$11,Debts!$Y$11)*100000,0)*1000000+ROUND(Debts!$Y$11*100000,0)</f>
        <v/>
      </c>
      <c r="BY322">
        <f>ROUND(IF($A322&lt;=Debts!$M$12,Debts!$X$12,Debts!$Y$12)*100000,0)*1000000+ROUND(Debts!$Y$12*100000,0)</f>
        <v/>
      </c>
      <c r="BZ322">
        <f>ROUND(IF($A322&lt;=Debts!$M$13,Debts!$X$13,Debts!$Y$13)*100000,0)*1000000+ROUND(Debts!$Y$13*100000,0)</f>
        <v/>
      </c>
      <c r="CA322">
        <f>ROUND(IF($A322&lt;=Debts!$M$14,Debts!$X$14,Debts!$Y$14)*100000,0)*1000000+ROUND(Debts!$Y$14*100000,0)</f>
        <v/>
      </c>
      <c r="CB322">
        <f>ROUND(IF($A322&lt;=Debts!$M$15,Debts!$X$15,Debts!$Y$15)*100000,0)*1000000+ROUND(Debts!$Y$15*100000,0)</f>
        <v/>
      </c>
      <c r="CC322">
        <f>ROUND(IF($A322&lt;=Debts!$M$16,Debts!$X$16,Debts!$Y$16)*100000,0)*1000000+ROUND(Debts!$Y$16*100000,0)</f>
        <v/>
      </c>
      <c r="CD322">
        <f>IF(OR(AH322&lt;=0,Debts!$AC$5=0,$A322&gt;Debts!$M$5),0,MIN(AH322,MAX(0,ROUNDUP(IF(Debts!$X$5=0,(BF321+J322)/(Debts!$M$5-$A322+1),BF321*(Debts!$X$5/12)/(1-(1+Debts!$X$5/12)^(-(Debts!$M$5-$A322+1)))),2)-V322)))</f>
        <v/>
      </c>
      <c r="CE322">
        <f>IF(OR(AI322&lt;=0,Debts!$AC$6=0,$A322&gt;Debts!$M$6),0,MIN(AI322,MAX(0,ROUNDUP(IF(Debts!$X$6=0,(BG321+K322)/(Debts!$M$6-$A322+1),BG321*(Debts!$X$6/12)/(1-(1+Debts!$X$6/12)^(-(Debts!$M$6-$A322+1)))),2)-W322)))</f>
        <v/>
      </c>
      <c r="CF322">
        <f>IF(OR(AJ322&lt;=0,Debts!$AC$7=0,$A322&gt;Debts!$M$7),0,MIN(AJ322,MAX(0,ROUNDUP(IF(Debts!$X$7=0,(BH321+L322)/(Debts!$M$7-$A322+1),BH321*(Debts!$X$7/12)/(1-(1+Debts!$X$7/12)^(-(Debts!$M$7-$A322+1)))),2)-X322)))</f>
        <v/>
      </c>
      <c r="CG322">
        <f>IF(OR(AK322&lt;=0,Debts!$AC$8=0,$A322&gt;Debts!$M$8),0,MIN(AK322,MAX(0,ROUNDUP(IF(Debts!$X$8=0,(BI321+M322)/(Debts!$M$8-$A322+1),BI321*(Debts!$X$8/12)/(1-(1+Debts!$X$8/12)^(-(Debts!$M$8-$A322+1)))),2)-Y322)))</f>
        <v/>
      </c>
      <c r="CH322">
        <f>IF(OR(AL322&lt;=0,Debts!$AC$9=0,$A322&gt;Debts!$M$9),0,MIN(AL322,MAX(0,ROUNDUP(IF(Debts!$X$9=0,(BJ321+N322)/(Debts!$M$9-$A322+1),BJ321*(Debts!$X$9/12)/(1-(1+Debts!$X$9/12)^(-(Debts!$M$9-$A322+1)))),2)-Z322)))</f>
        <v/>
      </c>
      <c r="CI322">
        <f>IF(OR(AM322&lt;=0,Debts!$AC$10=0,$A322&gt;Debts!$M$10),0,MIN(AM322,MAX(0,ROUNDUP(IF(Debts!$X$10=0,(BK321+O322)/(Debts!$M$10-$A322+1),BK321*(Debts!$X$10/12)/(1-(1+Debts!$X$10/12)^(-(Debts!$M$10-$A322+1)))),2)-AA322)))</f>
        <v/>
      </c>
      <c r="CJ322">
        <f>IF(OR(AN322&lt;=0,Debts!$AC$11=0,$A322&gt;Debts!$M$11),0,MIN(AN322,MAX(0,ROUNDUP(IF(Debts!$X$11=0,(BL321+P322)/(Debts!$M$11-$A322+1),BL321*(Debts!$X$11/12)/(1-(1+Debts!$X$11/12)^(-(Debts!$M$11-$A322+1)))),2)-AB322)))</f>
        <v/>
      </c>
      <c r="CK322">
        <f>IF(OR(AO322&lt;=0,Debts!$AC$12=0,$A322&gt;Debts!$M$12),0,MIN(AO322,MAX(0,ROUNDUP(IF(Debts!$X$12=0,(BM321+Q322)/(Debts!$M$12-$A322+1),BM321*(Debts!$X$12/12)/(1-(1+Debts!$X$12/12)^(-(Debts!$M$12-$A322+1)))),2)-AC322)))</f>
        <v/>
      </c>
      <c r="CL322">
        <f>IF(OR(AP322&lt;=0,Debts!$AC$13=0,$A322&gt;Debts!$M$13),0,MIN(AP322,MAX(0,ROUNDUP(IF(Debts!$X$13=0,(BN321+R322)/(Debts!$M$13-$A322+1),BN321*(Debts!$X$13/12)/(1-(1+Debts!$X$13/12)^(-(Debts!$M$13-$A322+1)))),2)-AD322)))</f>
        <v/>
      </c>
      <c r="CM322">
        <f>IF(OR(AQ322&lt;=0,Debts!$AC$14=0,$A322&gt;Debts!$M$14),0,MIN(AQ322,MAX(0,ROUNDUP(IF(Debts!$X$14=0,(BO321+S322)/(Debts!$M$14-$A322+1),BO321*(Debts!$X$14/12)/(1-(1+Debts!$X$14/12)^(-(Debts!$M$14-$A322+1)))),2)-AE322)))</f>
        <v/>
      </c>
      <c r="CN322">
        <f>IF(OR(AR322&lt;=0,Debts!$AC$15=0,$A322&gt;Debts!$M$15),0,MIN(AR322,MAX(0,ROUNDUP(IF(Debts!$X$15=0,(BP321+T322)/(Debts!$M$15-$A322+1),BP321*(Debts!$X$15/12)/(1-(1+Debts!$X$15/12)^(-(Debts!$M$15-$A322+1)))),2)-AF322)))</f>
        <v/>
      </c>
      <c r="CO322">
        <f>IF(OR(AS322&lt;=0,Debts!$AC$16=0,$A322&gt;Debts!$M$16),0,MIN(AS322,MAX(0,ROUNDUP(IF(Debts!$X$16=0,(BQ321+U322)/(Debts!$M$16-$A322+1),BQ321*(Debts!$X$16/12)/(1-(1+Debts!$X$16/12)^(-(Debts!$M$16-$A322+1)))),2)-AG322)))</f>
        <v/>
      </c>
      <c r="CP322">
        <f>IF(CD322&lt;=0,0,ROUND(MIN(CD322,MAX(0,$F322-SUMPRODUCT(($AT$3:$BE$3&lt;AT$3)*$CD322:$CO322))),2))</f>
        <v/>
      </c>
      <c r="CQ322">
        <f>IF(CE322&lt;=0,0,ROUND(MIN(CE322,MAX(0,$F322-SUMPRODUCT(($AT$3:$BE$3&lt;AU$3)*$CD322:$CO322))),2))</f>
        <v/>
      </c>
      <c r="CR322">
        <f>IF(CF322&lt;=0,0,ROUND(MIN(CF322,MAX(0,$F322-SUMPRODUCT(($AT$3:$BE$3&lt;AV$3)*$CD322:$CO322))),2))</f>
        <v/>
      </c>
      <c r="CS322">
        <f>IF(CG322&lt;=0,0,ROUND(MIN(CG322,MAX(0,$F322-SUMPRODUCT(($AT$3:$BE$3&lt;AW$3)*$CD322:$CO322))),2))</f>
        <v/>
      </c>
      <c r="CT322">
        <f>IF(CH322&lt;=0,0,ROUND(MIN(CH322,MAX(0,$F322-SUMPRODUCT(($AT$3:$BE$3&lt;AX$3)*$CD322:$CO322))),2))</f>
        <v/>
      </c>
      <c r="CU322">
        <f>IF(CI322&lt;=0,0,ROUND(MIN(CI322,MAX(0,$F322-SUMPRODUCT(($AT$3:$BE$3&lt;AY$3)*$CD322:$CO322))),2))</f>
        <v/>
      </c>
      <c r="CV322">
        <f>IF(CJ322&lt;=0,0,ROUND(MIN(CJ322,MAX(0,$F322-SUMPRODUCT(($AT$3:$BE$3&lt;AZ$3)*$CD322:$CO322))),2))</f>
        <v/>
      </c>
      <c r="CW322">
        <f>IF(CK322&lt;=0,0,ROUND(MIN(CK322,MAX(0,$F322-SUMPRODUCT(($AT$3:$BE$3&lt;BA$3)*$CD322:$CO322))),2))</f>
        <v/>
      </c>
      <c r="CX322">
        <f>IF(CL322&lt;=0,0,ROUND(MIN(CL322,MAX(0,$F322-SUMPRODUCT(($AT$3:$BE$3&lt;BB$3)*$CD322:$CO322))),2))</f>
        <v/>
      </c>
      <c r="CY322">
        <f>IF(CM322&lt;=0,0,ROUND(MIN(CM322,MAX(0,$F322-SUMPRODUCT(($AT$3:$BE$3&lt;BC$3)*$CD322:$CO322))),2))</f>
        <v/>
      </c>
      <c r="CZ322">
        <f>IF(CN322&lt;=0,0,ROUND(MIN(CN322,MAX(0,$F322-SUMPRODUCT(($AT$3:$BE$3&lt;BD$3)*$CD322:$CO322))),2))</f>
        <v/>
      </c>
      <c r="DA322">
        <f>IF(CO322&lt;=0,0,ROUND(MIN(CO322,MAX(0,$F322-SUMPRODUCT(($AT$3:$BE$3&lt;BE$3)*$CD322:$CO322))),2))</f>
        <v/>
      </c>
      <c r="DB322">
        <f>ROUND(AH322-CP322,2)</f>
        <v/>
      </c>
      <c r="DC322">
        <f>ROUND(AI322-CQ322,2)</f>
        <v/>
      </c>
      <c r="DD322">
        <f>ROUND(AJ322-CR322,2)</f>
        <v/>
      </c>
      <c r="DE322">
        <f>ROUND(AK322-CS322,2)</f>
        <v/>
      </c>
      <c r="DF322">
        <f>ROUND(AL322-CT322,2)</f>
        <v/>
      </c>
      <c r="DG322">
        <f>ROUND(AM322-CU322,2)</f>
        <v/>
      </c>
      <c r="DH322">
        <f>ROUND(AN322-CV322,2)</f>
        <v/>
      </c>
      <c r="DI322">
        <f>ROUND(AO322-CW322,2)</f>
        <v/>
      </c>
      <c r="DJ322">
        <f>ROUND(AP322-CX322,2)</f>
        <v/>
      </c>
      <c r="DK322">
        <f>ROUND(AQ322-CY322,2)</f>
        <v/>
      </c>
      <c r="DL322">
        <f>ROUND(AR322-CZ322,2)</f>
        <v/>
      </c>
      <c r="DM322">
        <f>ROUND(AS322-DA322,2)</f>
        <v/>
      </c>
      <c r="DN322">
        <f>MAX(0,ROUND($F322-SUM(CP322:DA322),2))</f>
        <v/>
      </c>
    </row>
    <row r="323">
      <c r="A323" t="n">
        <v>318</v>
      </c>
      <c r="B323" s="29">
        <f>Months!B323</f>
        <v/>
      </c>
      <c r="C323">
        <f>Months!C323</f>
        <v/>
      </c>
      <c r="D323">
        <f>Months!D323</f>
        <v/>
      </c>
      <c r="E323">
        <f>SUM(V323:AG323)</f>
        <v/>
      </c>
      <c r="F323">
        <f>MAX(0,ROUND(C323+D323-E323,2))</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f>IF(AH323&lt;=0,0,ROUND(CP323+MIN(DB323,MAX(0,$DN323-SUMPRODUCT((($BR323:$CC323&gt;BR323)+($BR323:$CC323=BR323)*($AT$2:$BE$2&lt;AT$2))*$DB323:$DM323))),2))</f>
        <v/>
      </c>
      <c r="AU323">
        <f>IF(AI323&lt;=0,0,ROUND(CQ323+MIN(DC323,MAX(0,$DN323-SUMPRODUCT((($BR323:$CC323&gt;BS323)+($BR323:$CC323=BS323)*($AT$2:$BE$2&lt;AU$2))*$DB323:$DM323))),2))</f>
        <v/>
      </c>
      <c r="AV323">
        <f>IF(AJ323&lt;=0,0,ROUND(CR323+MIN(DD323,MAX(0,$DN323-SUMPRODUCT((($BR323:$CC323&gt;BT323)+($BR323:$CC323=BT323)*($AT$2:$BE$2&lt;AV$2))*$DB323:$DM323))),2))</f>
        <v/>
      </c>
      <c r="AW323">
        <f>IF(AK323&lt;=0,0,ROUND(CS323+MIN(DE323,MAX(0,$DN323-SUMPRODUCT((($BR323:$CC323&gt;BU323)+($BR323:$CC323=BU323)*($AT$2:$BE$2&lt;AW$2))*$DB323:$DM323))),2))</f>
        <v/>
      </c>
      <c r="AX323">
        <f>IF(AL323&lt;=0,0,ROUND(CT323+MIN(DF323,MAX(0,$DN323-SUMPRODUCT((($BR323:$CC323&gt;BV323)+($BR323:$CC323=BV323)*($AT$2:$BE$2&lt;AX$2))*$DB323:$DM323))),2))</f>
        <v/>
      </c>
      <c r="AY323">
        <f>IF(AM323&lt;=0,0,ROUND(CU323+MIN(DG323,MAX(0,$DN323-SUMPRODUCT((($BR323:$CC323&gt;BW323)+($BR323:$CC323=BW323)*($AT$2:$BE$2&lt;AY$2))*$DB323:$DM323))),2))</f>
        <v/>
      </c>
      <c r="AZ323">
        <f>IF(AN323&lt;=0,0,ROUND(CV323+MIN(DH323,MAX(0,$DN323-SUMPRODUCT((($BR323:$CC323&gt;BX323)+($BR323:$CC323=BX323)*($AT$2:$BE$2&lt;AZ$2))*$DB323:$DM323))),2))</f>
        <v/>
      </c>
      <c r="BA323">
        <f>IF(AO323&lt;=0,0,ROUND(CW323+MIN(DI323,MAX(0,$DN323-SUMPRODUCT((($BR323:$CC323&gt;BY323)+($BR323:$CC323=BY323)*($AT$2:$BE$2&lt;BA$2))*$DB323:$DM323))),2))</f>
        <v/>
      </c>
      <c r="BB323">
        <f>IF(AP323&lt;=0,0,ROUND(CX323+MIN(DJ323,MAX(0,$DN323-SUMPRODUCT((($BR323:$CC323&gt;BZ323)+($BR323:$CC323=BZ323)*($AT$2:$BE$2&lt;BB$2))*$DB323:$DM323))),2))</f>
        <v/>
      </c>
      <c r="BC323">
        <f>IF(AQ323&lt;=0,0,ROUND(CY323+MIN(DK323,MAX(0,$DN323-SUMPRODUCT((($BR323:$CC323&gt;CA323)+($BR323:$CC323=CA323)*($AT$2:$BE$2&lt;BC$2))*$DB323:$DM323))),2))</f>
        <v/>
      </c>
      <c r="BD323">
        <f>IF(AR323&lt;=0,0,ROUND(CZ323+MIN(DL323,MAX(0,$DN323-SUMPRODUCT((($BR323:$CC323&gt;CB323)+($BR323:$CC323=CB323)*($AT$2:$BE$2&lt;BD$2))*$DB323:$DM323))),2))</f>
        <v/>
      </c>
      <c r="BE323">
        <f>IF(AS323&lt;=0,0,ROUND(DA323+MIN(DM323,MAX(0,$DN323-SUMPRODUCT((($BR323:$CC323&gt;CC323)+($BR323:$CC323=CC323)*($AT$2:$BE$2&lt;BE$2))*$DB323:$DM323))),2))</f>
        <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c r="BR323">
        <f>ROUND(IF($A323&lt;=Debts!$M$5,Debts!$X$5,Debts!$Y$5)*100000,0)*1000000+ROUND(Debts!$Y$5*100000,0)</f>
        <v/>
      </c>
      <c r="BS323">
        <f>ROUND(IF($A323&lt;=Debts!$M$6,Debts!$X$6,Debts!$Y$6)*100000,0)*1000000+ROUND(Debts!$Y$6*100000,0)</f>
        <v/>
      </c>
      <c r="BT323">
        <f>ROUND(IF($A323&lt;=Debts!$M$7,Debts!$X$7,Debts!$Y$7)*100000,0)*1000000+ROUND(Debts!$Y$7*100000,0)</f>
        <v/>
      </c>
      <c r="BU323">
        <f>ROUND(IF($A323&lt;=Debts!$M$8,Debts!$X$8,Debts!$Y$8)*100000,0)*1000000+ROUND(Debts!$Y$8*100000,0)</f>
        <v/>
      </c>
      <c r="BV323">
        <f>ROUND(IF($A323&lt;=Debts!$M$9,Debts!$X$9,Debts!$Y$9)*100000,0)*1000000+ROUND(Debts!$Y$9*100000,0)</f>
        <v/>
      </c>
      <c r="BW323">
        <f>ROUND(IF($A323&lt;=Debts!$M$10,Debts!$X$10,Debts!$Y$10)*100000,0)*1000000+ROUND(Debts!$Y$10*100000,0)</f>
        <v/>
      </c>
      <c r="BX323">
        <f>ROUND(IF($A323&lt;=Debts!$M$11,Debts!$X$11,Debts!$Y$11)*100000,0)*1000000+ROUND(Debts!$Y$11*100000,0)</f>
        <v/>
      </c>
      <c r="BY323">
        <f>ROUND(IF($A323&lt;=Debts!$M$12,Debts!$X$12,Debts!$Y$12)*100000,0)*1000000+ROUND(Debts!$Y$12*100000,0)</f>
        <v/>
      </c>
      <c r="BZ323">
        <f>ROUND(IF($A323&lt;=Debts!$M$13,Debts!$X$13,Debts!$Y$13)*100000,0)*1000000+ROUND(Debts!$Y$13*100000,0)</f>
        <v/>
      </c>
      <c r="CA323">
        <f>ROUND(IF($A323&lt;=Debts!$M$14,Debts!$X$14,Debts!$Y$14)*100000,0)*1000000+ROUND(Debts!$Y$14*100000,0)</f>
        <v/>
      </c>
      <c r="CB323">
        <f>ROUND(IF($A323&lt;=Debts!$M$15,Debts!$X$15,Debts!$Y$15)*100000,0)*1000000+ROUND(Debts!$Y$15*100000,0)</f>
        <v/>
      </c>
      <c r="CC323">
        <f>ROUND(IF($A323&lt;=Debts!$M$16,Debts!$X$16,Debts!$Y$16)*100000,0)*1000000+ROUND(Debts!$Y$16*100000,0)</f>
        <v/>
      </c>
      <c r="CD323">
        <f>IF(OR(AH323&lt;=0,Debts!$AC$5=0,$A323&gt;Debts!$M$5),0,MIN(AH323,MAX(0,ROUNDUP(IF(Debts!$X$5=0,(BF322+J323)/(Debts!$M$5-$A323+1),BF322*(Debts!$X$5/12)/(1-(1+Debts!$X$5/12)^(-(Debts!$M$5-$A323+1)))),2)-V323)))</f>
        <v/>
      </c>
      <c r="CE323">
        <f>IF(OR(AI323&lt;=0,Debts!$AC$6=0,$A323&gt;Debts!$M$6),0,MIN(AI323,MAX(0,ROUNDUP(IF(Debts!$X$6=0,(BG322+K323)/(Debts!$M$6-$A323+1),BG322*(Debts!$X$6/12)/(1-(1+Debts!$X$6/12)^(-(Debts!$M$6-$A323+1)))),2)-W323)))</f>
        <v/>
      </c>
      <c r="CF323">
        <f>IF(OR(AJ323&lt;=0,Debts!$AC$7=0,$A323&gt;Debts!$M$7),0,MIN(AJ323,MAX(0,ROUNDUP(IF(Debts!$X$7=0,(BH322+L323)/(Debts!$M$7-$A323+1),BH322*(Debts!$X$7/12)/(1-(1+Debts!$X$7/12)^(-(Debts!$M$7-$A323+1)))),2)-X323)))</f>
        <v/>
      </c>
      <c r="CG323">
        <f>IF(OR(AK323&lt;=0,Debts!$AC$8=0,$A323&gt;Debts!$M$8),0,MIN(AK323,MAX(0,ROUNDUP(IF(Debts!$X$8=0,(BI322+M323)/(Debts!$M$8-$A323+1),BI322*(Debts!$X$8/12)/(1-(1+Debts!$X$8/12)^(-(Debts!$M$8-$A323+1)))),2)-Y323)))</f>
        <v/>
      </c>
      <c r="CH323">
        <f>IF(OR(AL323&lt;=0,Debts!$AC$9=0,$A323&gt;Debts!$M$9),0,MIN(AL323,MAX(0,ROUNDUP(IF(Debts!$X$9=0,(BJ322+N323)/(Debts!$M$9-$A323+1),BJ322*(Debts!$X$9/12)/(1-(1+Debts!$X$9/12)^(-(Debts!$M$9-$A323+1)))),2)-Z323)))</f>
        <v/>
      </c>
      <c r="CI323">
        <f>IF(OR(AM323&lt;=0,Debts!$AC$10=0,$A323&gt;Debts!$M$10),0,MIN(AM323,MAX(0,ROUNDUP(IF(Debts!$X$10=0,(BK322+O323)/(Debts!$M$10-$A323+1),BK322*(Debts!$X$10/12)/(1-(1+Debts!$X$10/12)^(-(Debts!$M$10-$A323+1)))),2)-AA323)))</f>
        <v/>
      </c>
      <c r="CJ323">
        <f>IF(OR(AN323&lt;=0,Debts!$AC$11=0,$A323&gt;Debts!$M$11),0,MIN(AN323,MAX(0,ROUNDUP(IF(Debts!$X$11=0,(BL322+P323)/(Debts!$M$11-$A323+1),BL322*(Debts!$X$11/12)/(1-(1+Debts!$X$11/12)^(-(Debts!$M$11-$A323+1)))),2)-AB323)))</f>
        <v/>
      </c>
      <c r="CK323">
        <f>IF(OR(AO323&lt;=0,Debts!$AC$12=0,$A323&gt;Debts!$M$12),0,MIN(AO323,MAX(0,ROUNDUP(IF(Debts!$X$12=0,(BM322+Q323)/(Debts!$M$12-$A323+1),BM322*(Debts!$X$12/12)/(1-(1+Debts!$X$12/12)^(-(Debts!$M$12-$A323+1)))),2)-AC323)))</f>
        <v/>
      </c>
      <c r="CL323">
        <f>IF(OR(AP323&lt;=0,Debts!$AC$13=0,$A323&gt;Debts!$M$13),0,MIN(AP323,MAX(0,ROUNDUP(IF(Debts!$X$13=0,(BN322+R323)/(Debts!$M$13-$A323+1),BN322*(Debts!$X$13/12)/(1-(1+Debts!$X$13/12)^(-(Debts!$M$13-$A323+1)))),2)-AD323)))</f>
        <v/>
      </c>
      <c r="CM323">
        <f>IF(OR(AQ323&lt;=0,Debts!$AC$14=0,$A323&gt;Debts!$M$14),0,MIN(AQ323,MAX(0,ROUNDUP(IF(Debts!$X$14=0,(BO322+S323)/(Debts!$M$14-$A323+1),BO322*(Debts!$X$14/12)/(1-(1+Debts!$X$14/12)^(-(Debts!$M$14-$A323+1)))),2)-AE323)))</f>
        <v/>
      </c>
      <c r="CN323">
        <f>IF(OR(AR323&lt;=0,Debts!$AC$15=0,$A323&gt;Debts!$M$15),0,MIN(AR323,MAX(0,ROUNDUP(IF(Debts!$X$15=0,(BP322+T323)/(Debts!$M$15-$A323+1),BP322*(Debts!$X$15/12)/(1-(1+Debts!$X$15/12)^(-(Debts!$M$15-$A323+1)))),2)-AF323)))</f>
        <v/>
      </c>
      <c r="CO323">
        <f>IF(OR(AS323&lt;=0,Debts!$AC$16=0,$A323&gt;Debts!$M$16),0,MIN(AS323,MAX(0,ROUNDUP(IF(Debts!$X$16=0,(BQ322+U323)/(Debts!$M$16-$A323+1),BQ322*(Debts!$X$16/12)/(1-(1+Debts!$X$16/12)^(-(Debts!$M$16-$A323+1)))),2)-AG323)))</f>
        <v/>
      </c>
      <c r="CP323">
        <f>IF(CD323&lt;=0,0,ROUND(MIN(CD323,MAX(0,$F323-SUMPRODUCT(($AT$3:$BE$3&lt;AT$3)*$CD323:$CO323))),2))</f>
        <v/>
      </c>
      <c r="CQ323">
        <f>IF(CE323&lt;=0,0,ROUND(MIN(CE323,MAX(0,$F323-SUMPRODUCT(($AT$3:$BE$3&lt;AU$3)*$CD323:$CO323))),2))</f>
        <v/>
      </c>
      <c r="CR323">
        <f>IF(CF323&lt;=0,0,ROUND(MIN(CF323,MAX(0,$F323-SUMPRODUCT(($AT$3:$BE$3&lt;AV$3)*$CD323:$CO323))),2))</f>
        <v/>
      </c>
      <c r="CS323">
        <f>IF(CG323&lt;=0,0,ROUND(MIN(CG323,MAX(0,$F323-SUMPRODUCT(($AT$3:$BE$3&lt;AW$3)*$CD323:$CO323))),2))</f>
        <v/>
      </c>
      <c r="CT323">
        <f>IF(CH323&lt;=0,0,ROUND(MIN(CH323,MAX(0,$F323-SUMPRODUCT(($AT$3:$BE$3&lt;AX$3)*$CD323:$CO323))),2))</f>
        <v/>
      </c>
      <c r="CU323">
        <f>IF(CI323&lt;=0,0,ROUND(MIN(CI323,MAX(0,$F323-SUMPRODUCT(($AT$3:$BE$3&lt;AY$3)*$CD323:$CO323))),2))</f>
        <v/>
      </c>
      <c r="CV323">
        <f>IF(CJ323&lt;=0,0,ROUND(MIN(CJ323,MAX(0,$F323-SUMPRODUCT(($AT$3:$BE$3&lt;AZ$3)*$CD323:$CO323))),2))</f>
        <v/>
      </c>
      <c r="CW323">
        <f>IF(CK323&lt;=0,0,ROUND(MIN(CK323,MAX(0,$F323-SUMPRODUCT(($AT$3:$BE$3&lt;BA$3)*$CD323:$CO323))),2))</f>
        <v/>
      </c>
      <c r="CX323">
        <f>IF(CL323&lt;=0,0,ROUND(MIN(CL323,MAX(0,$F323-SUMPRODUCT(($AT$3:$BE$3&lt;BB$3)*$CD323:$CO323))),2))</f>
        <v/>
      </c>
      <c r="CY323">
        <f>IF(CM323&lt;=0,0,ROUND(MIN(CM323,MAX(0,$F323-SUMPRODUCT(($AT$3:$BE$3&lt;BC$3)*$CD323:$CO323))),2))</f>
        <v/>
      </c>
      <c r="CZ323">
        <f>IF(CN323&lt;=0,0,ROUND(MIN(CN323,MAX(0,$F323-SUMPRODUCT(($AT$3:$BE$3&lt;BD$3)*$CD323:$CO323))),2))</f>
        <v/>
      </c>
      <c r="DA323">
        <f>IF(CO323&lt;=0,0,ROUND(MIN(CO323,MAX(0,$F323-SUMPRODUCT(($AT$3:$BE$3&lt;BE$3)*$CD323:$CO323))),2))</f>
        <v/>
      </c>
      <c r="DB323">
        <f>ROUND(AH323-CP323,2)</f>
        <v/>
      </c>
      <c r="DC323">
        <f>ROUND(AI323-CQ323,2)</f>
        <v/>
      </c>
      <c r="DD323">
        <f>ROUND(AJ323-CR323,2)</f>
        <v/>
      </c>
      <c r="DE323">
        <f>ROUND(AK323-CS323,2)</f>
        <v/>
      </c>
      <c r="DF323">
        <f>ROUND(AL323-CT323,2)</f>
        <v/>
      </c>
      <c r="DG323">
        <f>ROUND(AM323-CU323,2)</f>
        <v/>
      </c>
      <c r="DH323">
        <f>ROUND(AN323-CV323,2)</f>
        <v/>
      </c>
      <c r="DI323">
        <f>ROUND(AO323-CW323,2)</f>
        <v/>
      </c>
      <c r="DJ323">
        <f>ROUND(AP323-CX323,2)</f>
        <v/>
      </c>
      <c r="DK323">
        <f>ROUND(AQ323-CY323,2)</f>
        <v/>
      </c>
      <c r="DL323">
        <f>ROUND(AR323-CZ323,2)</f>
        <v/>
      </c>
      <c r="DM323">
        <f>ROUND(AS323-DA323,2)</f>
        <v/>
      </c>
      <c r="DN323">
        <f>MAX(0,ROUND($F323-SUM(CP323:DA323),2))</f>
        <v/>
      </c>
    </row>
    <row r="324">
      <c r="A324" t="n">
        <v>319</v>
      </c>
      <c r="B324" s="29">
        <f>Months!B324</f>
        <v/>
      </c>
      <c r="C324">
        <f>Months!C324</f>
        <v/>
      </c>
      <c r="D324">
        <f>Months!D324</f>
        <v/>
      </c>
      <c r="E324">
        <f>SUM(V324:AG324)</f>
        <v/>
      </c>
      <c r="F324">
        <f>MAX(0,ROUND(C324+D324-E324,2))</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f>IF(AH324&lt;=0,0,ROUND(CP324+MIN(DB324,MAX(0,$DN324-SUMPRODUCT((($BR324:$CC324&gt;BR324)+($BR324:$CC324=BR324)*($AT$2:$BE$2&lt;AT$2))*$DB324:$DM324))),2))</f>
        <v/>
      </c>
      <c r="AU324">
        <f>IF(AI324&lt;=0,0,ROUND(CQ324+MIN(DC324,MAX(0,$DN324-SUMPRODUCT((($BR324:$CC324&gt;BS324)+($BR324:$CC324=BS324)*($AT$2:$BE$2&lt;AU$2))*$DB324:$DM324))),2))</f>
        <v/>
      </c>
      <c r="AV324">
        <f>IF(AJ324&lt;=0,0,ROUND(CR324+MIN(DD324,MAX(0,$DN324-SUMPRODUCT((($BR324:$CC324&gt;BT324)+($BR324:$CC324=BT324)*($AT$2:$BE$2&lt;AV$2))*$DB324:$DM324))),2))</f>
        <v/>
      </c>
      <c r="AW324">
        <f>IF(AK324&lt;=0,0,ROUND(CS324+MIN(DE324,MAX(0,$DN324-SUMPRODUCT((($BR324:$CC324&gt;BU324)+($BR324:$CC324=BU324)*($AT$2:$BE$2&lt;AW$2))*$DB324:$DM324))),2))</f>
        <v/>
      </c>
      <c r="AX324">
        <f>IF(AL324&lt;=0,0,ROUND(CT324+MIN(DF324,MAX(0,$DN324-SUMPRODUCT((($BR324:$CC324&gt;BV324)+($BR324:$CC324=BV324)*($AT$2:$BE$2&lt;AX$2))*$DB324:$DM324))),2))</f>
        <v/>
      </c>
      <c r="AY324">
        <f>IF(AM324&lt;=0,0,ROUND(CU324+MIN(DG324,MAX(0,$DN324-SUMPRODUCT((($BR324:$CC324&gt;BW324)+($BR324:$CC324=BW324)*($AT$2:$BE$2&lt;AY$2))*$DB324:$DM324))),2))</f>
        <v/>
      </c>
      <c r="AZ324">
        <f>IF(AN324&lt;=0,0,ROUND(CV324+MIN(DH324,MAX(0,$DN324-SUMPRODUCT((($BR324:$CC324&gt;BX324)+($BR324:$CC324=BX324)*($AT$2:$BE$2&lt;AZ$2))*$DB324:$DM324))),2))</f>
        <v/>
      </c>
      <c r="BA324">
        <f>IF(AO324&lt;=0,0,ROUND(CW324+MIN(DI324,MAX(0,$DN324-SUMPRODUCT((($BR324:$CC324&gt;BY324)+($BR324:$CC324=BY324)*($AT$2:$BE$2&lt;BA$2))*$DB324:$DM324))),2))</f>
        <v/>
      </c>
      <c r="BB324">
        <f>IF(AP324&lt;=0,0,ROUND(CX324+MIN(DJ324,MAX(0,$DN324-SUMPRODUCT((($BR324:$CC324&gt;BZ324)+($BR324:$CC324=BZ324)*($AT$2:$BE$2&lt;BB$2))*$DB324:$DM324))),2))</f>
        <v/>
      </c>
      <c r="BC324">
        <f>IF(AQ324&lt;=0,0,ROUND(CY324+MIN(DK324,MAX(0,$DN324-SUMPRODUCT((($BR324:$CC324&gt;CA324)+($BR324:$CC324=CA324)*($AT$2:$BE$2&lt;BC$2))*$DB324:$DM324))),2))</f>
        <v/>
      </c>
      <c r="BD324">
        <f>IF(AR324&lt;=0,0,ROUND(CZ324+MIN(DL324,MAX(0,$DN324-SUMPRODUCT((($BR324:$CC324&gt;CB324)+($BR324:$CC324=CB324)*($AT$2:$BE$2&lt;BD$2))*$DB324:$DM324))),2))</f>
        <v/>
      </c>
      <c r="BE324">
        <f>IF(AS324&lt;=0,0,ROUND(DA324+MIN(DM324,MAX(0,$DN324-SUMPRODUCT((($BR324:$CC324&gt;CC324)+($BR324:$CC324=CC324)*($AT$2:$BE$2&lt;BE$2))*$DB324:$DM324))),2))</f>
        <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c r="BR324">
        <f>ROUND(IF($A324&lt;=Debts!$M$5,Debts!$X$5,Debts!$Y$5)*100000,0)*1000000+ROUND(Debts!$Y$5*100000,0)</f>
        <v/>
      </c>
      <c r="BS324">
        <f>ROUND(IF($A324&lt;=Debts!$M$6,Debts!$X$6,Debts!$Y$6)*100000,0)*1000000+ROUND(Debts!$Y$6*100000,0)</f>
        <v/>
      </c>
      <c r="BT324">
        <f>ROUND(IF($A324&lt;=Debts!$M$7,Debts!$X$7,Debts!$Y$7)*100000,0)*1000000+ROUND(Debts!$Y$7*100000,0)</f>
        <v/>
      </c>
      <c r="BU324">
        <f>ROUND(IF($A324&lt;=Debts!$M$8,Debts!$X$8,Debts!$Y$8)*100000,0)*1000000+ROUND(Debts!$Y$8*100000,0)</f>
        <v/>
      </c>
      <c r="BV324">
        <f>ROUND(IF($A324&lt;=Debts!$M$9,Debts!$X$9,Debts!$Y$9)*100000,0)*1000000+ROUND(Debts!$Y$9*100000,0)</f>
        <v/>
      </c>
      <c r="BW324">
        <f>ROUND(IF($A324&lt;=Debts!$M$10,Debts!$X$10,Debts!$Y$10)*100000,0)*1000000+ROUND(Debts!$Y$10*100000,0)</f>
        <v/>
      </c>
      <c r="BX324">
        <f>ROUND(IF($A324&lt;=Debts!$M$11,Debts!$X$11,Debts!$Y$11)*100000,0)*1000000+ROUND(Debts!$Y$11*100000,0)</f>
        <v/>
      </c>
      <c r="BY324">
        <f>ROUND(IF($A324&lt;=Debts!$M$12,Debts!$X$12,Debts!$Y$12)*100000,0)*1000000+ROUND(Debts!$Y$12*100000,0)</f>
        <v/>
      </c>
      <c r="BZ324">
        <f>ROUND(IF($A324&lt;=Debts!$M$13,Debts!$X$13,Debts!$Y$13)*100000,0)*1000000+ROUND(Debts!$Y$13*100000,0)</f>
        <v/>
      </c>
      <c r="CA324">
        <f>ROUND(IF($A324&lt;=Debts!$M$14,Debts!$X$14,Debts!$Y$14)*100000,0)*1000000+ROUND(Debts!$Y$14*100000,0)</f>
        <v/>
      </c>
      <c r="CB324">
        <f>ROUND(IF($A324&lt;=Debts!$M$15,Debts!$X$15,Debts!$Y$15)*100000,0)*1000000+ROUND(Debts!$Y$15*100000,0)</f>
        <v/>
      </c>
      <c r="CC324">
        <f>ROUND(IF($A324&lt;=Debts!$M$16,Debts!$X$16,Debts!$Y$16)*100000,0)*1000000+ROUND(Debts!$Y$16*100000,0)</f>
        <v/>
      </c>
      <c r="CD324">
        <f>IF(OR(AH324&lt;=0,Debts!$AC$5=0,$A324&gt;Debts!$M$5),0,MIN(AH324,MAX(0,ROUNDUP(IF(Debts!$X$5=0,(BF323+J324)/(Debts!$M$5-$A324+1),BF323*(Debts!$X$5/12)/(1-(1+Debts!$X$5/12)^(-(Debts!$M$5-$A324+1)))),2)-V324)))</f>
        <v/>
      </c>
      <c r="CE324">
        <f>IF(OR(AI324&lt;=0,Debts!$AC$6=0,$A324&gt;Debts!$M$6),0,MIN(AI324,MAX(0,ROUNDUP(IF(Debts!$X$6=0,(BG323+K324)/(Debts!$M$6-$A324+1),BG323*(Debts!$X$6/12)/(1-(1+Debts!$X$6/12)^(-(Debts!$M$6-$A324+1)))),2)-W324)))</f>
        <v/>
      </c>
      <c r="CF324">
        <f>IF(OR(AJ324&lt;=0,Debts!$AC$7=0,$A324&gt;Debts!$M$7),0,MIN(AJ324,MAX(0,ROUNDUP(IF(Debts!$X$7=0,(BH323+L324)/(Debts!$M$7-$A324+1),BH323*(Debts!$X$7/12)/(1-(1+Debts!$X$7/12)^(-(Debts!$M$7-$A324+1)))),2)-X324)))</f>
        <v/>
      </c>
      <c r="CG324">
        <f>IF(OR(AK324&lt;=0,Debts!$AC$8=0,$A324&gt;Debts!$M$8),0,MIN(AK324,MAX(0,ROUNDUP(IF(Debts!$X$8=0,(BI323+M324)/(Debts!$M$8-$A324+1),BI323*(Debts!$X$8/12)/(1-(1+Debts!$X$8/12)^(-(Debts!$M$8-$A324+1)))),2)-Y324)))</f>
        <v/>
      </c>
      <c r="CH324">
        <f>IF(OR(AL324&lt;=0,Debts!$AC$9=0,$A324&gt;Debts!$M$9),0,MIN(AL324,MAX(0,ROUNDUP(IF(Debts!$X$9=0,(BJ323+N324)/(Debts!$M$9-$A324+1),BJ323*(Debts!$X$9/12)/(1-(1+Debts!$X$9/12)^(-(Debts!$M$9-$A324+1)))),2)-Z324)))</f>
        <v/>
      </c>
      <c r="CI324">
        <f>IF(OR(AM324&lt;=0,Debts!$AC$10=0,$A324&gt;Debts!$M$10),0,MIN(AM324,MAX(0,ROUNDUP(IF(Debts!$X$10=0,(BK323+O324)/(Debts!$M$10-$A324+1),BK323*(Debts!$X$10/12)/(1-(1+Debts!$X$10/12)^(-(Debts!$M$10-$A324+1)))),2)-AA324)))</f>
        <v/>
      </c>
      <c r="CJ324">
        <f>IF(OR(AN324&lt;=0,Debts!$AC$11=0,$A324&gt;Debts!$M$11),0,MIN(AN324,MAX(0,ROUNDUP(IF(Debts!$X$11=0,(BL323+P324)/(Debts!$M$11-$A324+1),BL323*(Debts!$X$11/12)/(1-(1+Debts!$X$11/12)^(-(Debts!$M$11-$A324+1)))),2)-AB324)))</f>
        <v/>
      </c>
      <c r="CK324">
        <f>IF(OR(AO324&lt;=0,Debts!$AC$12=0,$A324&gt;Debts!$M$12),0,MIN(AO324,MAX(0,ROUNDUP(IF(Debts!$X$12=0,(BM323+Q324)/(Debts!$M$12-$A324+1),BM323*(Debts!$X$12/12)/(1-(1+Debts!$X$12/12)^(-(Debts!$M$12-$A324+1)))),2)-AC324)))</f>
        <v/>
      </c>
      <c r="CL324">
        <f>IF(OR(AP324&lt;=0,Debts!$AC$13=0,$A324&gt;Debts!$M$13),0,MIN(AP324,MAX(0,ROUNDUP(IF(Debts!$X$13=0,(BN323+R324)/(Debts!$M$13-$A324+1),BN323*(Debts!$X$13/12)/(1-(1+Debts!$X$13/12)^(-(Debts!$M$13-$A324+1)))),2)-AD324)))</f>
        <v/>
      </c>
      <c r="CM324">
        <f>IF(OR(AQ324&lt;=0,Debts!$AC$14=0,$A324&gt;Debts!$M$14),0,MIN(AQ324,MAX(0,ROUNDUP(IF(Debts!$X$14=0,(BO323+S324)/(Debts!$M$14-$A324+1),BO323*(Debts!$X$14/12)/(1-(1+Debts!$X$14/12)^(-(Debts!$M$14-$A324+1)))),2)-AE324)))</f>
        <v/>
      </c>
      <c r="CN324">
        <f>IF(OR(AR324&lt;=0,Debts!$AC$15=0,$A324&gt;Debts!$M$15),0,MIN(AR324,MAX(0,ROUNDUP(IF(Debts!$X$15=0,(BP323+T324)/(Debts!$M$15-$A324+1),BP323*(Debts!$X$15/12)/(1-(1+Debts!$X$15/12)^(-(Debts!$M$15-$A324+1)))),2)-AF324)))</f>
        <v/>
      </c>
      <c r="CO324">
        <f>IF(OR(AS324&lt;=0,Debts!$AC$16=0,$A324&gt;Debts!$M$16),0,MIN(AS324,MAX(0,ROUNDUP(IF(Debts!$X$16=0,(BQ323+U324)/(Debts!$M$16-$A324+1),BQ323*(Debts!$X$16/12)/(1-(1+Debts!$X$16/12)^(-(Debts!$M$16-$A324+1)))),2)-AG324)))</f>
        <v/>
      </c>
      <c r="CP324">
        <f>IF(CD324&lt;=0,0,ROUND(MIN(CD324,MAX(0,$F324-SUMPRODUCT(($AT$3:$BE$3&lt;AT$3)*$CD324:$CO324))),2))</f>
        <v/>
      </c>
      <c r="CQ324">
        <f>IF(CE324&lt;=0,0,ROUND(MIN(CE324,MAX(0,$F324-SUMPRODUCT(($AT$3:$BE$3&lt;AU$3)*$CD324:$CO324))),2))</f>
        <v/>
      </c>
      <c r="CR324">
        <f>IF(CF324&lt;=0,0,ROUND(MIN(CF324,MAX(0,$F324-SUMPRODUCT(($AT$3:$BE$3&lt;AV$3)*$CD324:$CO324))),2))</f>
        <v/>
      </c>
      <c r="CS324">
        <f>IF(CG324&lt;=0,0,ROUND(MIN(CG324,MAX(0,$F324-SUMPRODUCT(($AT$3:$BE$3&lt;AW$3)*$CD324:$CO324))),2))</f>
        <v/>
      </c>
      <c r="CT324">
        <f>IF(CH324&lt;=0,0,ROUND(MIN(CH324,MAX(0,$F324-SUMPRODUCT(($AT$3:$BE$3&lt;AX$3)*$CD324:$CO324))),2))</f>
        <v/>
      </c>
      <c r="CU324">
        <f>IF(CI324&lt;=0,0,ROUND(MIN(CI324,MAX(0,$F324-SUMPRODUCT(($AT$3:$BE$3&lt;AY$3)*$CD324:$CO324))),2))</f>
        <v/>
      </c>
      <c r="CV324">
        <f>IF(CJ324&lt;=0,0,ROUND(MIN(CJ324,MAX(0,$F324-SUMPRODUCT(($AT$3:$BE$3&lt;AZ$3)*$CD324:$CO324))),2))</f>
        <v/>
      </c>
      <c r="CW324">
        <f>IF(CK324&lt;=0,0,ROUND(MIN(CK324,MAX(0,$F324-SUMPRODUCT(($AT$3:$BE$3&lt;BA$3)*$CD324:$CO324))),2))</f>
        <v/>
      </c>
      <c r="CX324">
        <f>IF(CL324&lt;=0,0,ROUND(MIN(CL324,MAX(0,$F324-SUMPRODUCT(($AT$3:$BE$3&lt;BB$3)*$CD324:$CO324))),2))</f>
        <v/>
      </c>
      <c r="CY324">
        <f>IF(CM324&lt;=0,0,ROUND(MIN(CM324,MAX(0,$F324-SUMPRODUCT(($AT$3:$BE$3&lt;BC$3)*$CD324:$CO324))),2))</f>
        <v/>
      </c>
      <c r="CZ324">
        <f>IF(CN324&lt;=0,0,ROUND(MIN(CN324,MAX(0,$F324-SUMPRODUCT(($AT$3:$BE$3&lt;BD$3)*$CD324:$CO324))),2))</f>
        <v/>
      </c>
      <c r="DA324">
        <f>IF(CO324&lt;=0,0,ROUND(MIN(CO324,MAX(0,$F324-SUMPRODUCT(($AT$3:$BE$3&lt;BE$3)*$CD324:$CO324))),2))</f>
        <v/>
      </c>
      <c r="DB324">
        <f>ROUND(AH324-CP324,2)</f>
        <v/>
      </c>
      <c r="DC324">
        <f>ROUND(AI324-CQ324,2)</f>
        <v/>
      </c>
      <c r="DD324">
        <f>ROUND(AJ324-CR324,2)</f>
        <v/>
      </c>
      <c r="DE324">
        <f>ROUND(AK324-CS324,2)</f>
        <v/>
      </c>
      <c r="DF324">
        <f>ROUND(AL324-CT324,2)</f>
        <v/>
      </c>
      <c r="DG324">
        <f>ROUND(AM324-CU324,2)</f>
        <v/>
      </c>
      <c r="DH324">
        <f>ROUND(AN324-CV324,2)</f>
        <v/>
      </c>
      <c r="DI324">
        <f>ROUND(AO324-CW324,2)</f>
        <v/>
      </c>
      <c r="DJ324">
        <f>ROUND(AP324-CX324,2)</f>
        <v/>
      </c>
      <c r="DK324">
        <f>ROUND(AQ324-CY324,2)</f>
        <v/>
      </c>
      <c r="DL324">
        <f>ROUND(AR324-CZ324,2)</f>
        <v/>
      </c>
      <c r="DM324">
        <f>ROUND(AS324-DA324,2)</f>
        <v/>
      </c>
      <c r="DN324">
        <f>MAX(0,ROUND($F324-SUM(CP324:DA324),2))</f>
        <v/>
      </c>
    </row>
    <row r="325">
      <c r="A325" t="n">
        <v>320</v>
      </c>
      <c r="B325" s="29">
        <f>Months!B325</f>
        <v/>
      </c>
      <c r="C325">
        <f>Months!C325</f>
        <v/>
      </c>
      <c r="D325">
        <f>Months!D325</f>
        <v/>
      </c>
      <c r="E325">
        <f>SUM(V325:AG325)</f>
        <v/>
      </c>
      <c r="F325">
        <f>MAX(0,ROUND(C325+D325-E325,2))</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f>IF(AH325&lt;=0,0,ROUND(CP325+MIN(DB325,MAX(0,$DN325-SUMPRODUCT((($BR325:$CC325&gt;BR325)+($BR325:$CC325=BR325)*($AT$2:$BE$2&lt;AT$2))*$DB325:$DM325))),2))</f>
        <v/>
      </c>
      <c r="AU325">
        <f>IF(AI325&lt;=0,0,ROUND(CQ325+MIN(DC325,MAX(0,$DN325-SUMPRODUCT((($BR325:$CC325&gt;BS325)+($BR325:$CC325=BS325)*($AT$2:$BE$2&lt;AU$2))*$DB325:$DM325))),2))</f>
        <v/>
      </c>
      <c r="AV325">
        <f>IF(AJ325&lt;=0,0,ROUND(CR325+MIN(DD325,MAX(0,$DN325-SUMPRODUCT((($BR325:$CC325&gt;BT325)+($BR325:$CC325=BT325)*($AT$2:$BE$2&lt;AV$2))*$DB325:$DM325))),2))</f>
        <v/>
      </c>
      <c r="AW325">
        <f>IF(AK325&lt;=0,0,ROUND(CS325+MIN(DE325,MAX(0,$DN325-SUMPRODUCT((($BR325:$CC325&gt;BU325)+($BR325:$CC325=BU325)*($AT$2:$BE$2&lt;AW$2))*$DB325:$DM325))),2))</f>
        <v/>
      </c>
      <c r="AX325">
        <f>IF(AL325&lt;=0,0,ROUND(CT325+MIN(DF325,MAX(0,$DN325-SUMPRODUCT((($BR325:$CC325&gt;BV325)+($BR325:$CC325=BV325)*($AT$2:$BE$2&lt;AX$2))*$DB325:$DM325))),2))</f>
        <v/>
      </c>
      <c r="AY325">
        <f>IF(AM325&lt;=0,0,ROUND(CU325+MIN(DG325,MAX(0,$DN325-SUMPRODUCT((($BR325:$CC325&gt;BW325)+($BR325:$CC325=BW325)*($AT$2:$BE$2&lt;AY$2))*$DB325:$DM325))),2))</f>
        <v/>
      </c>
      <c r="AZ325">
        <f>IF(AN325&lt;=0,0,ROUND(CV325+MIN(DH325,MAX(0,$DN325-SUMPRODUCT((($BR325:$CC325&gt;BX325)+($BR325:$CC325=BX325)*($AT$2:$BE$2&lt;AZ$2))*$DB325:$DM325))),2))</f>
        <v/>
      </c>
      <c r="BA325">
        <f>IF(AO325&lt;=0,0,ROUND(CW325+MIN(DI325,MAX(0,$DN325-SUMPRODUCT((($BR325:$CC325&gt;BY325)+($BR325:$CC325=BY325)*($AT$2:$BE$2&lt;BA$2))*$DB325:$DM325))),2))</f>
        <v/>
      </c>
      <c r="BB325">
        <f>IF(AP325&lt;=0,0,ROUND(CX325+MIN(DJ325,MAX(0,$DN325-SUMPRODUCT((($BR325:$CC325&gt;BZ325)+($BR325:$CC325=BZ325)*($AT$2:$BE$2&lt;BB$2))*$DB325:$DM325))),2))</f>
        <v/>
      </c>
      <c r="BC325">
        <f>IF(AQ325&lt;=0,0,ROUND(CY325+MIN(DK325,MAX(0,$DN325-SUMPRODUCT((($BR325:$CC325&gt;CA325)+($BR325:$CC325=CA325)*($AT$2:$BE$2&lt;BC$2))*$DB325:$DM325))),2))</f>
        <v/>
      </c>
      <c r="BD325">
        <f>IF(AR325&lt;=0,0,ROUND(CZ325+MIN(DL325,MAX(0,$DN325-SUMPRODUCT((($BR325:$CC325&gt;CB325)+($BR325:$CC325=CB325)*($AT$2:$BE$2&lt;BD$2))*$DB325:$DM325))),2))</f>
        <v/>
      </c>
      <c r="BE325">
        <f>IF(AS325&lt;=0,0,ROUND(DA325+MIN(DM325,MAX(0,$DN325-SUMPRODUCT((($BR325:$CC325&gt;CC325)+($BR325:$CC325=CC325)*($AT$2:$BE$2&lt;BE$2))*$DB325:$DM325))),2))</f>
        <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c r="BR325">
        <f>ROUND(IF($A325&lt;=Debts!$M$5,Debts!$X$5,Debts!$Y$5)*100000,0)*1000000+ROUND(Debts!$Y$5*100000,0)</f>
        <v/>
      </c>
      <c r="BS325">
        <f>ROUND(IF($A325&lt;=Debts!$M$6,Debts!$X$6,Debts!$Y$6)*100000,0)*1000000+ROUND(Debts!$Y$6*100000,0)</f>
        <v/>
      </c>
      <c r="BT325">
        <f>ROUND(IF($A325&lt;=Debts!$M$7,Debts!$X$7,Debts!$Y$7)*100000,0)*1000000+ROUND(Debts!$Y$7*100000,0)</f>
        <v/>
      </c>
      <c r="BU325">
        <f>ROUND(IF($A325&lt;=Debts!$M$8,Debts!$X$8,Debts!$Y$8)*100000,0)*1000000+ROUND(Debts!$Y$8*100000,0)</f>
        <v/>
      </c>
      <c r="BV325">
        <f>ROUND(IF($A325&lt;=Debts!$M$9,Debts!$X$9,Debts!$Y$9)*100000,0)*1000000+ROUND(Debts!$Y$9*100000,0)</f>
        <v/>
      </c>
      <c r="BW325">
        <f>ROUND(IF($A325&lt;=Debts!$M$10,Debts!$X$10,Debts!$Y$10)*100000,0)*1000000+ROUND(Debts!$Y$10*100000,0)</f>
        <v/>
      </c>
      <c r="BX325">
        <f>ROUND(IF($A325&lt;=Debts!$M$11,Debts!$X$11,Debts!$Y$11)*100000,0)*1000000+ROUND(Debts!$Y$11*100000,0)</f>
        <v/>
      </c>
      <c r="BY325">
        <f>ROUND(IF($A325&lt;=Debts!$M$12,Debts!$X$12,Debts!$Y$12)*100000,0)*1000000+ROUND(Debts!$Y$12*100000,0)</f>
        <v/>
      </c>
      <c r="BZ325">
        <f>ROUND(IF($A325&lt;=Debts!$M$13,Debts!$X$13,Debts!$Y$13)*100000,0)*1000000+ROUND(Debts!$Y$13*100000,0)</f>
        <v/>
      </c>
      <c r="CA325">
        <f>ROUND(IF($A325&lt;=Debts!$M$14,Debts!$X$14,Debts!$Y$14)*100000,0)*1000000+ROUND(Debts!$Y$14*100000,0)</f>
        <v/>
      </c>
      <c r="CB325">
        <f>ROUND(IF($A325&lt;=Debts!$M$15,Debts!$X$15,Debts!$Y$15)*100000,0)*1000000+ROUND(Debts!$Y$15*100000,0)</f>
        <v/>
      </c>
      <c r="CC325">
        <f>ROUND(IF($A325&lt;=Debts!$M$16,Debts!$X$16,Debts!$Y$16)*100000,0)*1000000+ROUND(Debts!$Y$16*100000,0)</f>
        <v/>
      </c>
      <c r="CD325">
        <f>IF(OR(AH325&lt;=0,Debts!$AC$5=0,$A325&gt;Debts!$M$5),0,MIN(AH325,MAX(0,ROUNDUP(IF(Debts!$X$5=0,(BF324+J325)/(Debts!$M$5-$A325+1),BF324*(Debts!$X$5/12)/(1-(1+Debts!$X$5/12)^(-(Debts!$M$5-$A325+1)))),2)-V325)))</f>
        <v/>
      </c>
      <c r="CE325">
        <f>IF(OR(AI325&lt;=0,Debts!$AC$6=0,$A325&gt;Debts!$M$6),0,MIN(AI325,MAX(0,ROUNDUP(IF(Debts!$X$6=0,(BG324+K325)/(Debts!$M$6-$A325+1),BG324*(Debts!$X$6/12)/(1-(1+Debts!$X$6/12)^(-(Debts!$M$6-$A325+1)))),2)-W325)))</f>
        <v/>
      </c>
      <c r="CF325">
        <f>IF(OR(AJ325&lt;=0,Debts!$AC$7=0,$A325&gt;Debts!$M$7),0,MIN(AJ325,MAX(0,ROUNDUP(IF(Debts!$X$7=0,(BH324+L325)/(Debts!$M$7-$A325+1),BH324*(Debts!$X$7/12)/(1-(1+Debts!$X$7/12)^(-(Debts!$M$7-$A325+1)))),2)-X325)))</f>
        <v/>
      </c>
      <c r="CG325">
        <f>IF(OR(AK325&lt;=0,Debts!$AC$8=0,$A325&gt;Debts!$M$8),0,MIN(AK325,MAX(0,ROUNDUP(IF(Debts!$X$8=0,(BI324+M325)/(Debts!$M$8-$A325+1),BI324*(Debts!$X$8/12)/(1-(1+Debts!$X$8/12)^(-(Debts!$M$8-$A325+1)))),2)-Y325)))</f>
        <v/>
      </c>
      <c r="CH325">
        <f>IF(OR(AL325&lt;=0,Debts!$AC$9=0,$A325&gt;Debts!$M$9),0,MIN(AL325,MAX(0,ROUNDUP(IF(Debts!$X$9=0,(BJ324+N325)/(Debts!$M$9-$A325+1),BJ324*(Debts!$X$9/12)/(1-(1+Debts!$X$9/12)^(-(Debts!$M$9-$A325+1)))),2)-Z325)))</f>
        <v/>
      </c>
      <c r="CI325">
        <f>IF(OR(AM325&lt;=0,Debts!$AC$10=0,$A325&gt;Debts!$M$10),0,MIN(AM325,MAX(0,ROUNDUP(IF(Debts!$X$10=0,(BK324+O325)/(Debts!$M$10-$A325+1),BK324*(Debts!$X$10/12)/(1-(1+Debts!$X$10/12)^(-(Debts!$M$10-$A325+1)))),2)-AA325)))</f>
        <v/>
      </c>
      <c r="CJ325">
        <f>IF(OR(AN325&lt;=0,Debts!$AC$11=0,$A325&gt;Debts!$M$11),0,MIN(AN325,MAX(0,ROUNDUP(IF(Debts!$X$11=0,(BL324+P325)/(Debts!$M$11-$A325+1),BL324*(Debts!$X$11/12)/(1-(1+Debts!$X$11/12)^(-(Debts!$M$11-$A325+1)))),2)-AB325)))</f>
        <v/>
      </c>
      <c r="CK325">
        <f>IF(OR(AO325&lt;=0,Debts!$AC$12=0,$A325&gt;Debts!$M$12),0,MIN(AO325,MAX(0,ROUNDUP(IF(Debts!$X$12=0,(BM324+Q325)/(Debts!$M$12-$A325+1),BM324*(Debts!$X$12/12)/(1-(1+Debts!$X$12/12)^(-(Debts!$M$12-$A325+1)))),2)-AC325)))</f>
        <v/>
      </c>
      <c r="CL325">
        <f>IF(OR(AP325&lt;=0,Debts!$AC$13=0,$A325&gt;Debts!$M$13),0,MIN(AP325,MAX(0,ROUNDUP(IF(Debts!$X$13=0,(BN324+R325)/(Debts!$M$13-$A325+1),BN324*(Debts!$X$13/12)/(1-(1+Debts!$X$13/12)^(-(Debts!$M$13-$A325+1)))),2)-AD325)))</f>
        <v/>
      </c>
      <c r="CM325">
        <f>IF(OR(AQ325&lt;=0,Debts!$AC$14=0,$A325&gt;Debts!$M$14),0,MIN(AQ325,MAX(0,ROUNDUP(IF(Debts!$X$14=0,(BO324+S325)/(Debts!$M$14-$A325+1),BO324*(Debts!$X$14/12)/(1-(1+Debts!$X$14/12)^(-(Debts!$M$14-$A325+1)))),2)-AE325)))</f>
        <v/>
      </c>
      <c r="CN325">
        <f>IF(OR(AR325&lt;=0,Debts!$AC$15=0,$A325&gt;Debts!$M$15),0,MIN(AR325,MAX(0,ROUNDUP(IF(Debts!$X$15=0,(BP324+T325)/(Debts!$M$15-$A325+1),BP324*(Debts!$X$15/12)/(1-(1+Debts!$X$15/12)^(-(Debts!$M$15-$A325+1)))),2)-AF325)))</f>
        <v/>
      </c>
      <c r="CO325">
        <f>IF(OR(AS325&lt;=0,Debts!$AC$16=0,$A325&gt;Debts!$M$16),0,MIN(AS325,MAX(0,ROUNDUP(IF(Debts!$X$16=0,(BQ324+U325)/(Debts!$M$16-$A325+1),BQ324*(Debts!$X$16/12)/(1-(1+Debts!$X$16/12)^(-(Debts!$M$16-$A325+1)))),2)-AG325)))</f>
        <v/>
      </c>
      <c r="CP325">
        <f>IF(CD325&lt;=0,0,ROUND(MIN(CD325,MAX(0,$F325-SUMPRODUCT(($AT$3:$BE$3&lt;AT$3)*$CD325:$CO325))),2))</f>
        <v/>
      </c>
      <c r="CQ325">
        <f>IF(CE325&lt;=0,0,ROUND(MIN(CE325,MAX(0,$F325-SUMPRODUCT(($AT$3:$BE$3&lt;AU$3)*$CD325:$CO325))),2))</f>
        <v/>
      </c>
      <c r="CR325">
        <f>IF(CF325&lt;=0,0,ROUND(MIN(CF325,MAX(0,$F325-SUMPRODUCT(($AT$3:$BE$3&lt;AV$3)*$CD325:$CO325))),2))</f>
        <v/>
      </c>
      <c r="CS325">
        <f>IF(CG325&lt;=0,0,ROUND(MIN(CG325,MAX(0,$F325-SUMPRODUCT(($AT$3:$BE$3&lt;AW$3)*$CD325:$CO325))),2))</f>
        <v/>
      </c>
      <c r="CT325">
        <f>IF(CH325&lt;=0,0,ROUND(MIN(CH325,MAX(0,$F325-SUMPRODUCT(($AT$3:$BE$3&lt;AX$3)*$CD325:$CO325))),2))</f>
        <v/>
      </c>
      <c r="CU325">
        <f>IF(CI325&lt;=0,0,ROUND(MIN(CI325,MAX(0,$F325-SUMPRODUCT(($AT$3:$BE$3&lt;AY$3)*$CD325:$CO325))),2))</f>
        <v/>
      </c>
      <c r="CV325">
        <f>IF(CJ325&lt;=0,0,ROUND(MIN(CJ325,MAX(0,$F325-SUMPRODUCT(($AT$3:$BE$3&lt;AZ$3)*$CD325:$CO325))),2))</f>
        <v/>
      </c>
      <c r="CW325">
        <f>IF(CK325&lt;=0,0,ROUND(MIN(CK325,MAX(0,$F325-SUMPRODUCT(($AT$3:$BE$3&lt;BA$3)*$CD325:$CO325))),2))</f>
        <v/>
      </c>
      <c r="CX325">
        <f>IF(CL325&lt;=0,0,ROUND(MIN(CL325,MAX(0,$F325-SUMPRODUCT(($AT$3:$BE$3&lt;BB$3)*$CD325:$CO325))),2))</f>
        <v/>
      </c>
      <c r="CY325">
        <f>IF(CM325&lt;=0,0,ROUND(MIN(CM325,MAX(0,$F325-SUMPRODUCT(($AT$3:$BE$3&lt;BC$3)*$CD325:$CO325))),2))</f>
        <v/>
      </c>
      <c r="CZ325">
        <f>IF(CN325&lt;=0,0,ROUND(MIN(CN325,MAX(0,$F325-SUMPRODUCT(($AT$3:$BE$3&lt;BD$3)*$CD325:$CO325))),2))</f>
        <v/>
      </c>
      <c r="DA325">
        <f>IF(CO325&lt;=0,0,ROUND(MIN(CO325,MAX(0,$F325-SUMPRODUCT(($AT$3:$BE$3&lt;BE$3)*$CD325:$CO325))),2))</f>
        <v/>
      </c>
      <c r="DB325">
        <f>ROUND(AH325-CP325,2)</f>
        <v/>
      </c>
      <c r="DC325">
        <f>ROUND(AI325-CQ325,2)</f>
        <v/>
      </c>
      <c r="DD325">
        <f>ROUND(AJ325-CR325,2)</f>
        <v/>
      </c>
      <c r="DE325">
        <f>ROUND(AK325-CS325,2)</f>
        <v/>
      </c>
      <c r="DF325">
        <f>ROUND(AL325-CT325,2)</f>
        <v/>
      </c>
      <c r="DG325">
        <f>ROUND(AM325-CU325,2)</f>
        <v/>
      </c>
      <c r="DH325">
        <f>ROUND(AN325-CV325,2)</f>
        <v/>
      </c>
      <c r="DI325">
        <f>ROUND(AO325-CW325,2)</f>
        <v/>
      </c>
      <c r="DJ325">
        <f>ROUND(AP325-CX325,2)</f>
        <v/>
      </c>
      <c r="DK325">
        <f>ROUND(AQ325-CY325,2)</f>
        <v/>
      </c>
      <c r="DL325">
        <f>ROUND(AR325-CZ325,2)</f>
        <v/>
      </c>
      <c r="DM325">
        <f>ROUND(AS325-DA325,2)</f>
        <v/>
      </c>
      <c r="DN325">
        <f>MAX(0,ROUND($F325-SUM(CP325:DA325),2))</f>
        <v/>
      </c>
    </row>
    <row r="326">
      <c r="A326" t="n">
        <v>321</v>
      </c>
      <c r="B326" s="29">
        <f>Months!B326</f>
        <v/>
      </c>
      <c r="C326">
        <f>Months!C326</f>
        <v/>
      </c>
      <c r="D326">
        <f>Months!D326</f>
        <v/>
      </c>
      <c r="E326">
        <f>SUM(V326:AG326)</f>
        <v/>
      </c>
      <c r="F326">
        <f>MAX(0,ROUND(C326+D326-E326,2))</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f>IF(AH326&lt;=0,0,ROUND(CP326+MIN(DB326,MAX(0,$DN326-SUMPRODUCT((($BR326:$CC326&gt;BR326)+($BR326:$CC326=BR326)*($AT$2:$BE$2&lt;AT$2))*$DB326:$DM326))),2))</f>
        <v/>
      </c>
      <c r="AU326">
        <f>IF(AI326&lt;=0,0,ROUND(CQ326+MIN(DC326,MAX(0,$DN326-SUMPRODUCT((($BR326:$CC326&gt;BS326)+($BR326:$CC326=BS326)*($AT$2:$BE$2&lt;AU$2))*$DB326:$DM326))),2))</f>
        <v/>
      </c>
      <c r="AV326">
        <f>IF(AJ326&lt;=0,0,ROUND(CR326+MIN(DD326,MAX(0,$DN326-SUMPRODUCT((($BR326:$CC326&gt;BT326)+($BR326:$CC326=BT326)*($AT$2:$BE$2&lt;AV$2))*$DB326:$DM326))),2))</f>
        <v/>
      </c>
      <c r="AW326">
        <f>IF(AK326&lt;=0,0,ROUND(CS326+MIN(DE326,MAX(0,$DN326-SUMPRODUCT((($BR326:$CC326&gt;BU326)+($BR326:$CC326=BU326)*($AT$2:$BE$2&lt;AW$2))*$DB326:$DM326))),2))</f>
        <v/>
      </c>
      <c r="AX326">
        <f>IF(AL326&lt;=0,0,ROUND(CT326+MIN(DF326,MAX(0,$DN326-SUMPRODUCT((($BR326:$CC326&gt;BV326)+($BR326:$CC326=BV326)*($AT$2:$BE$2&lt;AX$2))*$DB326:$DM326))),2))</f>
        <v/>
      </c>
      <c r="AY326">
        <f>IF(AM326&lt;=0,0,ROUND(CU326+MIN(DG326,MAX(0,$DN326-SUMPRODUCT((($BR326:$CC326&gt;BW326)+($BR326:$CC326=BW326)*($AT$2:$BE$2&lt;AY$2))*$DB326:$DM326))),2))</f>
        <v/>
      </c>
      <c r="AZ326">
        <f>IF(AN326&lt;=0,0,ROUND(CV326+MIN(DH326,MAX(0,$DN326-SUMPRODUCT((($BR326:$CC326&gt;BX326)+($BR326:$CC326=BX326)*($AT$2:$BE$2&lt;AZ$2))*$DB326:$DM326))),2))</f>
        <v/>
      </c>
      <c r="BA326">
        <f>IF(AO326&lt;=0,0,ROUND(CW326+MIN(DI326,MAX(0,$DN326-SUMPRODUCT((($BR326:$CC326&gt;BY326)+($BR326:$CC326=BY326)*($AT$2:$BE$2&lt;BA$2))*$DB326:$DM326))),2))</f>
        <v/>
      </c>
      <c r="BB326">
        <f>IF(AP326&lt;=0,0,ROUND(CX326+MIN(DJ326,MAX(0,$DN326-SUMPRODUCT((($BR326:$CC326&gt;BZ326)+($BR326:$CC326=BZ326)*($AT$2:$BE$2&lt;BB$2))*$DB326:$DM326))),2))</f>
        <v/>
      </c>
      <c r="BC326">
        <f>IF(AQ326&lt;=0,0,ROUND(CY326+MIN(DK326,MAX(0,$DN326-SUMPRODUCT((($BR326:$CC326&gt;CA326)+($BR326:$CC326=CA326)*($AT$2:$BE$2&lt;BC$2))*$DB326:$DM326))),2))</f>
        <v/>
      </c>
      <c r="BD326">
        <f>IF(AR326&lt;=0,0,ROUND(CZ326+MIN(DL326,MAX(0,$DN326-SUMPRODUCT((($BR326:$CC326&gt;CB326)+($BR326:$CC326=CB326)*($AT$2:$BE$2&lt;BD$2))*$DB326:$DM326))),2))</f>
        <v/>
      </c>
      <c r="BE326">
        <f>IF(AS326&lt;=0,0,ROUND(DA326+MIN(DM326,MAX(0,$DN326-SUMPRODUCT((($BR326:$CC326&gt;CC326)+($BR326:$CC326=CC326)*($AT$2:$BE$2&lt;BE$2))*$DB326:$DM326))),2))</f>
        <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c r="BR326">
        <f>ROUND(IF($A326&lt;=Debts!$M$5,Debts!$X$5,Debts!$Y$5)*100000,0)*1000000+ROUND(Debts!$Y$5*100000,0)</f>
        <v/>
      </c>
      <c r="BS326">
        <f>ROUND(IF($A326&lt;=Debts!$M$6,Debts!$X$6,Debts!$Y$6)*100000,0)*1000000+ROUND(Debts!$Y$6*100000,0)</f>
        <v/>
      </c>
      <c r="BT326">
        <f>ROUND(IF($A326&lt;=Debts!$M$7,Debts!$X$7,Debts!$Y$7)*100000,0)*1000000+ROUND(Debts!$Y$7*100000,0)</f>
        <v/>
      </c>
      <c r="BU326">
        <f>ROUND(IF($A326&lt;=Debts!$M$8,Debts!$X$8,Debts!$Y$8)*100000,0)*1000000+ROUND(Debts!$Y$8*100000,0)</f>
        <v/>
      </c>
      <c r="BV326">
        <f>ROUND(IF($A326&lt;=Debts!$M$9,Debts!$X$9,Debts!$Y$9)*100000,0)*1000000+ROUND(Debts!$Y$9*100000,0)</f>
        <v/>
      </c>
      <c r="BW326">
        <f>ROUND(IF($A326&lt;=Debts!$M$10,Debts!$X$10,Debts!$Y$10)*100000,0)*1000000+ROUND(Debts!$Y$10*100000,0)</f>
        <v/>
      </c>
      <c r="BX326">
        <f>ROUND(IF($A326&lt;=Debts!$M$11,Debts!$X$11,Debts!$Y$11)*100000,0)*1000000+ROUND(Debts!$Y$11*100000,0)</f>
        <v/>
      </c>
      <c r="BY326">
        <f>ROUND(IF($A326&lt;=Debts!$M$12,Debts!$X$12,Debts!$Y$12)*100000,0)*1000000+ROUND(Debts!$Y$12*100000,0)</f>
        <v/>
      </c>
      <c r="BZ326">
        <f>ROUND(IF($A326&lt;=Debts!$M$13,Debts!$X$13,Debts!$Y$13)*100000,0)*1000000+ROUND(Debts!$Y$13*100000,0)</f>
        <v/>
      </c>
      <c r="CA326">
        <f>ROUND(IF($A326&lt;=Debts!$M$14,Debts!$X$14,Debts!$Y$14)*100000,0)*1000000+ROUND(Debts!$Y$14*100000,0)</f>
        <v/>
      </c>
      <c r="CB326">
        <f>ROUND(IF($A326&lt;=Debts!$M$15,Debts!$X$15,Debts!$Y$15)*100000,0)*1000000+ROUND(Debts!$Y$15*100000,0)</f>
        <v/>
      </c>
      <c r="CC326">
        <f>ROUND(IF($A326&lt;=Debts!$M$16,Debts!$X$16,Debts!$Y$16)*100000,0)*1000000+ROUND(Debts!$Y$16*100000,0)</f>
        <v/>
      </c>
      <c r="CD326">
        <f>IF(OR(AH326&lt;=0,Debts!$AC$5=0,$A326&gt;Debts!$M$5),0,MIN(AH326,MAX(0,ROUNDUP(IF(Debts!$X$5=0,(BF325+J326)/(Debts!$M$5-$A326+1),BF325*(Debts!$X$5/12)/(1-(1+Debts!$X$5/12)^(-(Debts!$M$5-$A326+1)))),2)-V326)))</f>
        <v/>
      </c>
      <c r="CE326">
        <f>IF(OR(AI326&lt;=0,Debts!$AC$6=0,$A326&gt;Debts!$M$6),0,MIN(AI326,MAX(0,ROUNDUP(IF(Debts!$X$6=0,(BG325+K326)/(Debts!$M$6-$A326+1),BG325*(Debts!$X$6/12)/(1-(1+Debts!$X$6/12)^(-(Debts!$M$6-$A326+1)))),2)-W326)))</f>
        <v/>
      </c>
      <c r="CF326">
        <f>IF(OR(AJ326&lt;=0,Debts!$AC$7=0,$A326&gt;Debts!$M$7),0,MIN(AJ326,MAX(0,ROUNDUP(IF(Debts!$X$7=0,(BH325+L326)/(Debts!$M$7-$A326+1),BH325*(Debts!$X$7/12)/(1-(1+Debts!$X$7/12)^(-(Debts!$M$7-$A326+1)))),2)-X326)))</f>
        <v/>
      </c>
      <c r="CG326">
        <f>IF(OR(AK326&lt;=0,Debts!$AC$8=0,$A326&gt;Debts!$M$8),0,MIN(AK326,MAX(0,ROUNDUP(IF(Debts!$X$8=0,(BI325+M326)/(Debts!$M$8-$A326+1),BI325*(Debts!$X$8/12)/(1-(1+Debts!$X$8/12)^(-(Debts!$M$8-$A326+1)))),2)-Y326)))</f>
        <v/>
      </c>
      <c r="CH326">
        <f>IF(OR(AL326&lt;=0,Debts!$AC$9=0,$A326&gt;Debts!$M$9),0,MIN(AL326,MAX(0,ROUNDUP(IF(Debts!$X$9=0,(BJ325+N326)/(Debts!$M$9-$A326+1),BJ325*(Debts!$X$9/12)/(1-(1+Debts!$X$9/12)^(-(Debts!$M$9-$A326+1)))),2)-Z326)))</f>
        <v/>
      </c>
      <c r="CI326">
        <f>IF(OR(AM326&lt;=0,Debts!$AC$10=0,$A326&gt;Debts!$M$10),0,MIN(AM326,MAX(0,ROUNDUP(IF(Debts!$X$10=0,(BK325+O326)/(Debts!$M$10-$A326+1),BK325*(Debts!$X$10/12)/(1-(1+Debts!$X$10/12)^(-(Debts!$M$10-$A326+1)))),2)-AA326)))</f>
        <v/>
      </c>
      <c r="CJ326">
        <f>IF(OR(AN326&lt;=0,Debts!$AC$11=0,$A326&gt;Debts!$M$11),0,MIN(AN326,MAX(0,ROUNDUP(IF(Debts!$X$11=0,(BL325+P326)/(Debts!$M$11-$A326+1),BL325*(Debts!$X$11/12)/(1-(1+Debts!$X$11/12)^(-(Debts!$M$11-$A326+1)))),2)-AB326)))</f>
        <v/>
      </c>
      <c r="CK326">
        <f>IF(OR(AO326&lt;=0,Debts!$AC$12=0,$A326&gt;Debts!$M$12),0,MIN(AO326,MAX(0,ROUNDUP(IF(Debts!$X$12=0,(BM325+Q326)/(Debts!$M$12-$A326+1),BM325*(Debts!$X$12/12)/(1-(1+Debts!$X$12/12)^(-(Debts!$M$12-$A326+1)))),2)-AC326)))</f>
        <v/>
      </c>
      <c r="CL326">
        <f>IF(OR(AP326&lt;=0,Debts!$AC$13=0,$A326&gt;Debts!$M$13),0,MIN(AP326,MAX(0,ROUNDUP(IF(Debts!$X$13=0,(BN325+R326)/(Debts!$M$13-$A326+1),BN325*(Debts!$X$13/12)/(1-(1+Debts!$X$13/12)^(-(Debts!$M$13-$A326+1)))),2)-AD326)))</f>
        <v/>
      </c>
      <c r="CM326">
        <f>IF(OR(AQ326&lt;=0,Debts!$AC$14=0,$A326&gt;Debts!$M$14),0,MIN(AQ326,MAX(0,ROUNDUP(IF(Debts!$X$14=0,(BO325+S326)/(Debts!$M$14-$A326+1),BO325*(Debts!$X$14/12)/(1-(1+Debts!$X$14/12)^(-(Debts!$M$14-$A326+1)))),2)-AE326)))</f>
        <v/>
      </c>
      <c r="CN326">
        <f>IF(OR(AR326&lt;=0,Debts!$AC$15=0,$A326&gt;Debts!$M$15),0,MIN(AR326,MAX(0,ROUNDUP(IF(Debts!$X$15=0,(BP325+T326)/(Debts!$M$15-$A326+1),BP325*(Debts!$X$15/12)/(1-(1+Debts!$X$15/12)^(-(Debts!$M$15-$A326+1)))),2)-AF326)))</f>
        <v/>
      </c>
      <c r="CO326">
        <f>IF(OR(AS326&lt;=0,Debts!$AC$16=0,$A326&gt;Debts!$M$16),0,MIN(AS326,MAX(0,ROUNDUP(IF(Debts!$X$16=0,(BQ325+U326)/(Debts!$M$16-$A326+1),BQ325*(Debts!$X$16/12)/(1-(1+Debts!$X$16/12)^(-(Debts!$M$16-$A326+1)))),2)-AG326)))</f>
        <v/>
      </c>
      <c r="CP326">
        <f>IF(CD326&lt;=0,0,ROUND(MIN(CD326,MAX(0,$F326-SUMPRODUCT(($AT$3:$BE$3&lt;AT$3)*$CD326:$CO326))),2))</f>
        <v/>
      </c>
      <c r="CQ326">
        <f>IF(CE326&lt;=0,0,ROUND(MIN(CE326,MAX(0,$F326-SUMPRODUCT(($AT$3:$BE$3&lt;AU$3)*$CD326:$CO326))),2))</f>
        <v/>
      </c>
      <c r="CR326">
        <f>IF(CF326&lt;=0,0,ROUND(MIN(CF326,MAX(0,$F326-SUMPRODUCT(($AT$3:$BE$3&lt;AV$3)*$CD326:$CO326))),2))</f>
        <v/>
      </c>
      <c r="CS326">
        <f>IF(CG326&lt;=0,0,ROUND(MIN(CG326,MAX(0,$F326-SUMPRODUCT(($AT$3:$BE$3&lt;AW$3)*$CD326:$CO326))),2))</f>
        <v/>
      </c>
      <c r="CT326">
        <f>IF(CH326&lt;=0,0,ROUND(MIN(CH326,MAX(0,$F326-SUMPRODUCT(($AT$3:$BE$3&lt;AX$3)*$CD326:$CO326))),2))</f>
        <v/>
      </c>
      <c r="CU326">
        <f>IF(CI326&lt;=0,0,ROUND(MIN(CI326,MAX(0,$F326-SUMPRODUCT(($AT$3:$BE$3&lt;AY$3)*$CD326:$CO326))),2))</f>
        <v/>
      </c>
      <c r="CV326">
        <f>IF(CJ326&lt;=0,0,ROUND(MIN(CJ326,MAX(0,$F326-SUMPRODUCT(($AT$3:$BE$3&lt;AZ$3)*$CD326:$CO326))),2))</f>
        <v/>
      </c>
      <c r="CW326">
        <f>IF(CK326&lt;=0,0,ROUND(MIN(CK326,MAX(0,$F326-SUMPRODUCT(($AT$3:$BE$3&lt;BA$3)*$CD326:$CO326))),2))</f>
        <v/>
      </c>
      <c r="CX326">
        <f>IF(CL326&lt;=0,0,ROUND(MIN(CL326,MAX(0,$F326-SUMPRODUCT(($AT$3:$BE$3&lt;BB$3)*$CD326:$CO326))),2))</f>
        <v/>
      </c>
      <c r="CY326">
        <f>IF(CM326&lt;=0,0,ROUND(MIN(CM326,MAX(0,$F326-SUMPRODUCT(($AT$3:$BE$3&lt;BC$3)*$CD326:$CO326))),2))</f>
        <v/>
      </c>
      <c r="CZ326">
        <f>IF(CN326&lt;=0,0,ROUND(MIN(CN326,MAX(0,$F326-SUMPRODUCT(($AT$3:$BE$3&lt;BD$3)*$CD326:$CO326))),2))</f>
        <v/>
      </c>
      <c r="DA326">
        <f>IF(CO326&lt;=0,0,ROUND(MIN(CO326,MAX(0,$F326-SUMPRODUCT(($AT$3:$BE$3&lt;BE$3)*$CD326:$CO326))),2))</f>
        <v/>
      </c>
      <c r="DB326">
        <f>ROUND(AH326-CP326,2)</f>
        <v/>
      </c>
      <c r="DC326">
        <f>ROUND(AI326-CQ326,2)</f>
        <v/>
      </c>
      <c r="DD326">
        <f>ROUND(AJ326-CR326,2)</f>
        <v/>
      </c>
      <c r="DE326">
        <f>ROUND(AK326-CS326,2)</f>
        <v/>
      </c>
      <c r="DF326">
        <f>ROUND(AL326-CT326,2)</f>
        <v/>
      </c>
      <c r="DG326">
        <f>ROUND(AM326-CU326,2)</f>
        <v/>
      </c>
      <c r="DH326">
        <f>ROUND(AN326-CV326,2)</f>
        <v/>
      </c>
      <c r="DI326">
        <f>ROUND(AO326-CW326,2)</f>
        <v/>
      </c>
      <c r="DJ326">
        <f>ROUND(AP326-CX326,2)</f>
        <v/>
      </c>
      <c r="DK326">
        <f>ROUND(AQ326-CY326,2)</f>
        <v/>
      </c>
      <c r="DL326">
        <f>ROUND(AR326-CZ326,2)</f>
        <v/>
      </c>
      <c r="DM326">
        <f>ROUND(AS326-DA326,2)</f>
        <v/>
      </c>
      <c r="DN326">
        <f>MAX(0,ROUND($F326-SUM(CP326:DA326),2))</f>
        <v/>
      </c>
    </row>
    <row r="327">
      <c r="A327" t="n">
        <v>322</v>
      </c>
      <c r="B327" s="29">
        <f>Months!B327</f>
        <v/>
      </c>
      <c r="C327">
        <f>Months!C327</f>
        <v/>
      </c>
      <c r="D327">
        <f>Months!D327</f>
        <v/>
      </c>
      <c r="E327">
        <f>SUM(V327:AG327)</f>
        <v/>
      </c>
      <c r="F327">
        <f>MAX(0,ROUND(C327+D327-E327,2))</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f>IF(AH327&lt;=0,0,ROUND(CP327+MIN(DB327,MAX(0,$DN327-SUMPRODUCT((($BR327:$CC327&gt;BR327)+($BR327:$CC327=BR327)*($AT$2:$BE$2&lt;AT$2))*$DB327:$DM327))),2))</f>
        <v/>
      </c>
      <c r="AU327">
        <f>IF(AI327&lt;=0,0,ROUND(CQ327+MIN(DC327,MAX(0,$DN327-SUMPRODUCT((($BR327:$CC327&gt;BS327)+($BR327:$CC327=BS327)*($AT$2:$BE$2&lt;AU$2))*$DB327:$DM327))),2))</f>
        <v/>
      </c>
      <c r="AV327">
        <f>IF(AJ327&lt;=0,0,ROUND(CR327+MIN(DD327,MAX(0,$DN327-SUMPRODUCT((($BR327:$CC327&gt;BT327)+($BR327:$CC327=BT327)*($AT$2:$BE$2&lt;AV$2))*$DB327:$DM327))),2))</f>
        <v/>
      </c>
      <c r="AW327">
        <f>IF(AK327&lt;=0,0,ROUND(CS327+MIN(DE327,MAX(0,$DN327-SUMPRODUCT((($BR327:$CC327&gt;BU327)+($BR327:$CC327=BU327)*($AT$2:$BE$2&lt;AW$2))*$DB327:$DM327))),2))</f>
        <v/>
      </c>
      <c r="AX327">
        <f>IF(AL327&lt;=0,0,ROUND(CT327+MIN(DF327,MAX(0,$DN327-SUMPRODUCT((($BR327:$CC327&gt;BV327)+($BR327:$CC327=BV327)*($AT$2:$BE$2&lt;AX$2))*$DB327:$DM327))),2))</f>
        <v/>
      </c>
      <c r="AY327">
        <f>IF(AM327&lt;=0,0,ROUND(CU327+MIN(DG327,MAX(0,$DN327-SUMPRODUCT((($BR327:$CC327&gt;BW327)+($BR327:$CC327=BW327)*($AT$2:$BE$2&lt;AY$2))*$DB327:$DM327))),2))</f>
        <v/>
      </c>
      <c r="AZ327">
        <f>IF(AN327&lt;=0,0,ROUND(CV327+MIN(DH327,MAX(0,$DN327-SUMPRODUCT((($BR327:$CC327&gt;BX327)+($BR327:$CC327=BX327)*($AT$2:$BE$2&lt;AZ$2))*$DB327:$DM327))),2))</f>
        <v/>
      </c>
      <c r="BA327">
        <f>IF(AO327&lt;=0,0,ROUND(CW327+MIN(DI327,MAX(0,$DN327-SUMPRODUCT((($BR327:$CC327&gt;BY327)+($BR327:$CC327=BY327)*($AT$2:$BE$2&lt;BA$2))*$DB327:$DM327))),2))</f>
        <v/>
      </c>
      <c r="BB327">
        <f>IF(AP327&lt;=0,0,ROUND(CX327+MIN(DJ327,MAX(0,$DN327-SUMPRODUCT((($BR327:$CC327&gt;BZ327)+($BR327:$CC327=BZ327)*($AT$2:$BE$2&lt;BB$2))*$DB327:$DM327))),2))</f>
        <v/>
      </c>
      <c r="BC327">
        <f>IF(AQ327&lt;=0,0,ROUND(CY327+MIN(DK327,MAX(0,$DN327-SUMPRODUCT((($BR327:$CC327&gt;CA327)+($BR327:$CC327=CA327)*($AT$2:$BE$2&lt;BC$2))*$DB327:$DM327))),2))</f>
        <v/>
      </c>
      <c r="BD327">
        <f>IF(AR327&lt;=0,0,ROUND(CZ327+MIN(DL327,MAX(0,$DN327-SUMPRODUCT((($BR327:$CC327&gt;CB327)+($BR327:$CC327=CB327)*($AT$2:$BE$2&lt;BD$2))*$DB327:$DM327))),2))</f>
        <v/>
      </c>
      <c r="BE327">
        <f>IF(AS327&lt;=0,0,ROUND(DA327+MIN(DM327,MAX(0,$DN327-SUMPRODUCT((($BR327:$CC327&gt;CC327)+($BR327:$CC327=CC327)*($AT$2:$BE$2&lt;BE$2))*$DB327:$DM327))),2))</f>
        <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c r="BR327">
        <f>ROUND(IF($A327&lt;=Debts!$M$5,Debts!$X$5,Debts!$Y$5)*100000,0)*1000000+ROUND(Debts!$Y$5*100000,0)</f>
        <v/>
      </c>
      <c r="BS327">
        <f>ROUND(IF($A327&lt;=Debts!$M$6,Debts!$X$6,Debts!$Y$6)*100000,0)*1000000+ROUND(Debts!$Y$6*100000,0)</f>
        <v/>
      </c>
      <c r="BT327">
        <f>ROUND(IF($A327&lt;=Debts!$M$7,Debts!$X$7,Debts!$Y$7)*100000,0)*1000000+ROUND(Debts!$Y$7*100000,0)</f>
        <v/>
      </c>
      <c r="BU327">
        <f>ROUND(IF($A327&lt;=Debts!$M$8,Debts!$X$8,Debts!$Y$8)*100000,0)*1000000+ROUND(Debts!$Y$8*100000,0)</f>
        <v/>
      </c>
      <c r="BV327">
        <f>ROUND(IF($A327&lt;=Debts!$M$9,Debts!$X$9,Debts!$Y$9)*100000,0)*1000000+ROUND(Debts!$Y$9*100000,0)</f>
        <v/>
      </c>
      <c r="BW327">
        <f>ROUND(IF($A327&lt;=Debts!$M$10,Debts!$X$10,Debts!$Y$10)*100000,0)*1000000+ROUND(Debts!$Y$10*100000,0)</f>
        <v/>
      </c>
      <c r="BX327">
        <f>ROUND(IF($A327&lt;=Debts!$M$11,Debts!$X$11,Debts!$Y$11)*100000,0)*1000000+ROUND(Debts!$Y$11*100000,0)</f>
        <v/>
      </c>
      <c r="BY327">
        <f>ROUND(IF($A327&lt;=Debts!$M$12,Debts!$X$12,Debts!$Y$12)*100000,0)*1000000+ROUND(Debts!$Y$12*100000,0)</f>
        <v/>
      </c>
      <c r="BZ327">
        <f>ROUND(IF($A327&lt;=Debts!$M$13,Debts!$X$13,Debts!$Y$13)*100000,0)*1000000+ROUND(Debts!$Y$13*100000,0)</f>
        <v/>
      </c>
      <c r="CA327">
        <f>ROUND(IF($A327&lt;=Debts!$M$14,Debts!$X$14,Debts!$Y$14)*100000,0)*1000000+ROUND(Debts!$Y$14*100000,0)</f>
        <v/>
      </c>
      <c r="CB327">
        <f>ROUND(IF($A327&lt;=Debts!$M$15,Debts!$X$15,Debts!$Y$15)*100000,0)*1000000+ROUND(Debts!$Y$15*100000,0)</f>
        <v/>
      </c>
      <c r="CC327">
        <f>ROUND(IF($A327&lt;=Debts!$M$16,Debts!$X$16,Debts!$Y$16)*100000,0)*1000000+ROUND(Debts!$Y$16*100000,0)</f>
        <v/>
      </c>
      <c r="CD327">
        <f>IF(OR(AH327&lt;=0,Debts!$AC$5=0,$A327&gt;Debts!$M$5),0,MIN(AH327,MAX(0,ROUNDUP(IF(Debts!$X$5=0,(BF326+J327)/(Debts!$M$5-$A327+1),BF326*(Debts!$X$5/12)/(1-(1+Debts!$X$5/12)^(-(Debts!$M$5-$A327+1)))),2)-V327)))</f>
        <v/>
      </c>
      <c r="CE327">
        <f>IF(OR(AI327&lt;=0,Debts!$AC$6=0,$A327&gt;Debts!$M$6),0,MIN(AI327,MAX(0,ROUNDUP(IF(Debts!$X$6=0,(BG326+K327)/(Debts!$M$6-$A327+1),BG326*(Debts!$X$6/12)/(1-(1+Debts!$X$6/12)^(-(Debts!$M$6-$A327+1)))),2)-W327)))</f>
        <v/>
      </c>
      <c r="CF327">
        <f>IF(OR(AJ327&lt;=0,Debts!$AC$7=0,$A327&gt;Debts!$M$7),0,MIN(AJ327,MAX(0,ROUNDUP(IF(Debts!$X$7=0,(BH326+L327)/(Debts!$M$7-$A327+1),BH326*(Debts!$X$7/12)/(1-(1+Debts!$X$7/12)^(-(Debts!$M$7-$A327+1)))),2)-X327)))</f>
        <v/>
      </c>
      <c r="CG327">
        <f>IF(OR(AK327&lt;=0,Debts!$AC$8=0,$A327&gt;Debts!$M$8),0,MIN(AK327,MAX(0,ROUNDUP(IF(Debts!$X$8=0,(BI326+M327)/(Debts!$M$8-$A327+1),BI326*(Debts!$X$8/12)/(1-(1+Debts!$X$8/12)^(-(Debts!$M$8-$A327+1)))),2)-Y327)))</f>
        <v/>
      </c>
      <c r="CH327">
        <f>IF(OR(AL327&lt;=0,Debts!$AC$9=0,$A327&gt;Debts!$M$9),0,MIN(AL327,MAX(0,ROUNDUP(IF(Debts!$X$9=0,(BJ326+N327)/(Debts!$M$9-$A327+1),BJ326*(Debts!$X$9/12)/(1-(1+Debts!$X$9/12)^(-(Debts!$M$9-$A327+1)))),2)-Z327)))</f>
        <v/>
      </c>
      <c r="CI327">
        <f>IF(OR(AM327&lt;=0,Debts!$AC$10=0,$A327&gt;Debts!$M$10),0,MIN(AM327,MAX(0,ROUNDUP(IF(Debts!$X$10=0,(BK326+O327)/(Debts!$M$10-$A327+1),BK326*(Debts!$X$10/12)/(1-(1+Debts!$X$10/12)^(-(Debts!$M$10-$A327+1)))),2)-AA327)))</f>
        <v/>
      </c>
      <c r="CJ327">
        <f>IF(OR(AN327&lt;=0,Debts!$AC$11=0,$A327&gt;Debts!$M$11),0,MIN(AN327,MAX(0,ROUNDUP(IF(Debts!$X$11=0,(BL326+P327)/(Debts!$M$11-$A327+1),BL326*(Debts!$X$11/12)/(1-(1+Debts!$X$11/12)^(-(Debts!$M$11-$A327+1)))),2)-AB327)))</f>
        <v/>
      </c>
      <c r="CK327">
        <f>IF(OR(AO327&lt;=0,Debts!$AC$12=0,$A327&gt;Debts!$M$12),0,MIN(AO327,MAX(0,ROUNDUP(IF(Debts!$X$12=0,(BM326+Q327)/(Debts!$M$12-$A327+1),BM326*(Debts!$X$12/12)/(1-(1+Debts!$X$12/12)^(-(Debts!$M$12-$A327+1)))),2)-AC327)))</f>
        <v/>
      </c>
      <c r="CL327">
        <f>IF(OR(AP327&lt;=0,Debts!$AC$13=0,$A327&gt;Debts!$M$13),0,MIN(AP327,MAX(0,ROUNDUP(IF(Debts!$X$13=0,(BN326+R327)/(Debts!$M$13-$A327+1),BN326*(Debts!$X$13/12)/(1-(1+Debts!$X$13/12)^(-(Debts!$M$13-$A327+1)))),2)-AD327)))</f>
        <v/>
      </c>
      <c r="CM327">
        <f>IF(OR(AQ327&lt;=0,Debts!$AC$14=0,$A327&gt;Debts!$M$14),0,MIN(AQ327,MAX(0,ROUNDUP(IF(Debts!$X$14=0,(BO326+S327)/(Debts!$M$14-$A327+1),BO326*(Debts!$X$14/12)/(1-(1+Debts!$X$14/12)^(-(Debts!$M$14-$A327+1)))),2)-AE327)))</f>
        <v/>
      </c>
      <c r="CN327">
        <f>IF(OR(AR327&lt;=0,Debts!$AC$15=0,$A327&gt;Debts!$M$15),0,MIN(AR327,MAX(0,ROUNDUP(IF(Debts!$X$15=0,(BP326+T327)/(Debts!$M$15-$A327+1),BP326*(Debts!$X$15/12)/(1-(1+Debts!$X$15/12)^(-(Debts!$M$15-$A327+1)))),2)-AF327)))</f>
        <v/>
      </c>
      <c r="CO327">
        <f>IF(OR(AS327&lt;=0,Debts!$AC$16=0,$A327&gt;Debts!$M$16),0,MIN(AS327,MAX(0,ROUNDUP(IF(Debts!$X$16=0,(BQ326+U327)/(Debts!$M$16-$A327+1),BQ326*(Debts!$X$16/12)/(1-(1+Debts!$X$16/12)^(-(Debts!$M$16-$A327+1)))),2)-AG327)))</f>
        <v/>
      </c>
      <c r="CP327">
        <f>IF(CD327&lt;=0,0,ROUND(MIN(CD327,MAX(0,$F327-SUMPRODUCT(($AT$3:$BE$3&lt;AT$3)*$CD327:$CO327))),2))</f>
        <v/>
      </c>
      <c r="CQ327">
        <f>IF(CE327&lt;=0,0,ROUND(MIN(CE327,MAX(0,$F327-SUMPRODUCT(($AT$3:$BE$3&lt;AU$3)*$CD327:$CO327))),2))</f>
        <v/>
      </c>
      <c r="CR327">
        <f>IF(CF327&lt;=0,0,ROUND(MIN(CF327,MAX(0,$F327-SUMPRODUCT(($AT$3:$BE$3&lt;AV$3)*$CD327:$CO327))),2))</f>
        <v/>
      </c>
      <c r="CS327">
        <f>IF(CG327&lt;=0,0,ROUND(MIN(CG327,MAX(0,$F327-SUMPRODUCT(($AT$3:$BE$3&lt;AW$3)*$CD327:$CO327))),2))</f>
        <v/>
      </c>
      <c r="CT327">
        <f>IF(CH327&lt;=0,0,ROUND(MIN(CH327,MAX(0,$F327-SUMPRODUCT(($AT$3:$BE$3&lt;AX$3)*$CD327:$CO327))),2))</f>
        <v/>
      </c>
      <c r="CU327">
        <f>IF(CI327&lt;=0,0,ROUND(MIN(CI327,MAX(0,$F327-SUMPRODUCT(($AT$3:$BE$3&lt;AY$3)*$CD327:$CO327))),2))</f>
        <v/>
      </c>
      <c r="CV327">
        <f>IF(CJ327&lt;=0,0,ROUND(MIN(CJ327,MAX(0,$F327-SUMPRODUCT(($AT$3:$BE$3&lt;AZ$3)*$CD327:$CO327))),2))</f>
        <v/>
      </c>
      <c r="CW327">
        <f>IF(CK327&lt;=0,0,ROUND(MIN(CK327,MAX(0,$F327-SUMPRODUCT(($AT$3:$BE$3&lt;BA$3)*$CD327:$CO327))),2))</f>
        <v/>
      </c>
      <c r="CX327">
        <f>IF(CL327&lt;=0,0,ROUND(MIN(CL327,MAX(0,$F327-SUMPRODUCT(($AT$3:$BE$3&lt;BB$3)*$CD327:$CO327))),2))</f>
        <v/>
      </c>
      <c r="CY327">
        <f>IF(CM327&lt;=0,0,ROUND(MIN(CM327,MAX(0,$F327-SUMPRODUCT(($AT$3:$BE$3&lt;BC$3)*$CD327:$CO327))),2))</f>
        <v/>
      </c>
      <c r="CZ327">
        <f>IF(CN327&lt;=0,0,ROUND(MIN(CN327,MAX(0,$F327-SUMPRODUCT(($AT$3:$BE$3&lt;BD$3)*$CD327:$CO327))),2))</f>
        <v/>
      </c>
      <c r="DA327">
        <f>IF(CO327&lt;=0,0,ROUND(MIN(CO327,MAX(0,$F327-SUMPRODUCT(($AT$3:$BE$3&lt;BE$3)*$CD327:$CO327))),2))</f>
        <v/>
      </c>
      <c r="DB327">
        <f>ROUND(AH327-CP327,2)</f>
        <v/>
      </c>
      <c r="DC327">
        <f>ROUND(AI327-CQ327,2)</f>
        <v/>
      </c>
      <c r="DD327">
        <f>ROUND(AJ327-CR327,2)</f>
        <v/>
      </c>
      <c r="DE327">
        <f>ROUND(AK327-CS327,2)</f>
        <v/>
      </c>
      <c r="DF327">
        <f>ROUND(AL327-CT327,2)</f>
        <v/>
      </c>
      <c r="DG327">
        <f>ROUND(AM327-CU327,2)</f>
        <v/>
      </c>
      <c r="DH327">
        <f>ROUND(AN327-CV327,2)</f>
        <v/>
      </c>
      <c r="DI327">
        <f>ROUND(AO327-CW327,2)</f>
        <v/>
      </c>
      <c r="DJ327">
        <f>ROUND(AP327-CX327,2)</f>
        <v/>
      </c>
      <c r="DK327">
        <f>ROUND(AQ327-CY327,2)</f>
        <v/>
      </c>
      <c r="DL327">
        <f>ROUND(AR327-CZ327,2)</f>
        <v/>
      </c>
      <c r="DM327">
        <f>ROUND(AS327-DA327,2)</f>
        <v/>
      </c>
      <c r="DN327">
        <f>MAX(0,ROUND($F327-SUM(CP327:DA327),2))</f>
        <v/>
      </c>
    </row>
    <row r="328">
      <c r="A328" t="n">
        <v>323</v>
      </c>
      <c r="B328" s="29">
        <f>Months!B328</f>
        <v/>
      </c>
      <c r="C328">
        <f>Months!C328</f>
        <v/>
      </c>
      <c r="D328">
        <f>Months!D328</f>
        <v/>
      </c>
      <c r="E328">
        <f>SUM(V328:AG328)</f>
        <v/>
      </c>
      <c r="F328">
        <f>MAX(0,ROUND(C328+D328-E328,2))</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f>IF(AH328&lt;=0,0,ROUND(CP328+MIN(DB328,MAX(0,$DN328-SUMPRODUCT((($BR328:$CC328&gt;BR328)+($BR328:$CC328=BR328)*($AT$2:$BE$2&lt;AT$2))*$DB328:$DM328))),2))</f>
        <v/>
      </c>
      <c r="AU328">
        <f>IF(AI328&lt;=0,0,ROUND(CQ328+MIN(DC328,MAX(0,$DN328-SUMPRODUCT((($BR328:$CC328&gt;BS328)+($BR328:$CC328=BS328)*($AT$2:$BE$2&lt;AU$2))*$DB328:$DM328))),2))</f>
        <v/>
      </c>
      <c r="AV328">
        <f>IF(AJ328&lt;=0,0,ROUND(CR328+MIN(DD328,MAX(0,$DN328-SUMPRODUCT((($BR328:$CC328&gt;BT328)+($BR328:$CC328=BT328)*($AT$2:$BE$2&lt;AV$2))*$DB328:$DM328))),2))</f>
        <v/>
      </c>
      <c r="AW328">
        <f>IF(AK328&lt;=0,0,ROUND(CS328+MIN(DE328,MAX(0,$DN328-SUMPRODUCT((($BR328:$CC328&gt;BU328)+($BR328:$CC328=BU328)*($AT$2:$BE$2&lt;AW$2))*$DB328:$DM328))),2))</f>
        <v/>
      </c>
      <c r="AX328">
        <f>IF(AL328&lt;=0,0,ROUND(CT328+MIN(DF328,MAX(0,$DN328-SUMPRODUCT((($BR328:$CC328&gt;BV328)+($BR328:$CC328=BV328)*($AT$2:$BE$2&lt;AX$2))*$DB328:$DM328))),2))</f>
        <v/>
      </c>
      <c r="AY328">
        <f>IF(AM328&lt;=0,0,ROUND(CU328+MIN(DG328,MAX(0,$DN328-SUMPRODUCT((($BR328:$CC328&gt;BW328)+($BR328:$CC328=BW328)*($AT$2:$BE$2&lt;AY$2))*$DB328:$DM328))),2))</f>
        <v/>
      </c>
      <c r="AZ328">
        <f>IF(AN328&lt;=0,0,ROUND(CV328+MIN(DH328,MAX(0,$DN328-SUMPRODUCT((($BR328:$CC328&gt;BX328)+($BR328:$CC328=BX328)*($AT$2:$BE$2&lt;AZ$2))*$DB328:$DM328))),2))</f>
        <v/>
      </c>
      <c r="BA328">
        <f>IF(AO328&lt;=0,0,ROUND(CW328+MIN(DI328,MAX(0,$DN328-SUMPRODUCT((($BR328:$CC328&gt;BY328)+($BR328:$CC328=BY328)*($AT$2:$BE$2&lt;BA$2))*$DB328:$DM328))),2))</f>
        <v/>
      </c>
      <c r="BB328">
        <f>IF(AP328&lt;=0,0,ROUND(CX328+MIN(DJ328,MAX(0,$DN328-SUMPRODUCT((($BR328:$CC328&gt;BZ328)+($BR328:$CC328=BZ328)*($AT$2:$BE$2&lt;BB$2))*$DB328:$DM328))),2))</f>
        <v/>
      </c>
      <c r="BC328">
        <f>IF(AQ328&lt;=0,0,ROUND(CY328+MIN(DK328,MAX(0,$DN328-SUMPRODUCT((($BR328:$CC328&gt;CA328)+($BR328:$CC328=CA328)*($AT$2:$BE$2&lt;BC$2))*$DB328:$DM328))),2))</f>
        <v/>
      </c>
      <c r="BD328">
        <f>IF(AR328&lt;=0,0,ROUND(CZ328+MIN(DL328,MAX(0,$DN328-SUMPRODUCT((($BR328:$CC328&gt;CB328)+($BR328:$CC328=CB328)*($AT$2:$BE$2&lt;BD$2))*$DB328:$DM328))),2))</f>
        <v/>
      </c>
      <c r="BE328">
        <f>IF(AS328&lt;=0,0,ROUND(DA328+MIN(DM328,MAX(0,$DN328-SUMPRODUCT((($BR328:$CC328&gt;CC328)+($BR328:$CC328=CC328)*($AT$2:$BE$2&lt;BE$2))*$DB328:$DM328))),2))</f>
        <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c r="BR328">
        <f>ROUND(IF($A328&lt;=Debts!$M$5,Debts!$X$5,Debts!$Y$5)*100000,0)*1000000+ROUND(Debts!$Y$5*100000,0)</f>
        <v/>
      </c>
      <c r="BS328">
        <f>ROUND(IF($A328&lt;=Debts!$M$6,Debts!$X$6,Debts!$Y$6)*100000,0)*1000000+ROUND(Debts!$Y$6*100000,0)</f>
        <v/>
      </c>
      <c r="BT328">
        <f>ROUND(IF($A328&lt;=Debts!$M$7,Debts!$X$7,Debts!$Y$7)*100000,0)*1000000+ROUND(Debts!$Y$7*100000,0)</f>
        <v/>
      </c>
      <c r="BU328">
        <f>ROUND(IF($A328&lt;=Debts!$M$8,Debts!$X$8,Debts!$Y$8)*100000,0)*1000000+ROUND(Debts!$Y$8*100000,0)</f>
        <v/>
      </c>
      <c r="BV328">
        <f>ROUND(IF($A328&lt;=Debts!$M$9,Debts!$X$9,Debts!$Y$9)*100000,0)*1000000+ROUND(Debts!$Y$9*100000,0)</f>
        <v/>
      </c>
      <c r="BW328">
        <f>ROUND(IF($A328&lt;=Debts!$M$10,Debts!$X$10,Debts!$Y$10)*100000,0)*1000000+ROUND(Debts!$Y$10*100000,0)</f>
        <v/>
      </c>
      <c r="BX328">
        <f>ROUND(IF($A328&lt;=Debts!$M$11,Debts!$X$11,Debts!$Y$11)*100000,0)*1000000+ROUND(Debts!$Y$11*100000,0)</f>
        <v/>
      </c>
      <c r="BY328">
        <f>ROUND(IF($A328&lt;=Debts!$M$12,Debts!$X$12,Debts!$Y$12)*100000,0)*1000000+ROUND(Debts!$Y$12*100000,0)</f>
        <v/>
      </c>
      <c r="BZ328">
        <f>ROUND(IF($A328&lt;=Debts!$M$13,Debts!$X$13,Debts!$Y$13)*100000,0)*1000000+ROUND(Debts!$Y$13*100000,0)</f>
        <v/>
      </c>
      <c r="CA328">
        <f>ROUND(IF($A328&lt;=Debts!$M$14,Debts!$X$14,Debts!$Y$14)*100000,0)*1000000+ROUND(Debts!$Y$14*100000,0)</f>
        <v/>
      </c>
      <c r="CB328">
        <f>ROUND(IF($A328&lt;=Debts!$M$15,Debts!$X$15,Debts!$Y$15)*100000,0)*1000000+ROUND(Debts!$Y$15*100000,0)</f>
        <v/>
      </c>
      <c r="CC328">
        <f>ROUND(IF($A328&lt;=Debts!$M$16,Debts!$X$16,Debts!$Y$16)*100000,0)*1000000+ROUND(Debts!$Y$16*100000,0)</f>
        <v/>
      </c>
      <c r="CD328">
        <f>IF(OR(AH328&lt;=0,Debts!$AC$5=0,$A328&gt;Debts!$M$5),0,MIN(AH328,MAX(0,ROUNDUP(IF(Debts!$X$5=0,(BF327+J328)/(Debts!$M$5-$A328+1),BF327*(Debts!$X$5/12)/(1-(1+Debts!$X$5/12)^(-(Debts!$M$5-$A328+1)))),2)-V328)))</f>
        <v/>
      </c>
      <c r="CE328">
        <f>IF(OR(AI328&lt;=0,Debts!$AC$6=0,$A328&gt;Debts!$M$6),0,MIN(AI328,MAX(0,ROUNDUP(IF(Debts!$X$6=0,(BG327+K328)/(Debts!$M$6-$A328+1),BG327*(Debts!$X$6/12)/(1-(1+Debts!$X$6/12)^(-(Debts!$M$6-$A328+1)))),2)-W328)))</f>
        <v/>
      </c>
      <c r="CF328">
        <f>IF(OR(AJ328&lt;=0,Debts!$AC$7=0,$A328&gt;Debts!$M$7),0,MIN(AJ328,MAX(0,ROUNDUP(IF(Debts!$X$7=0,(BH327+L328)/(Debts!$M$7-$A328+1),BH327*(Debts!$X$7/12)/(1-(1+Debts!$X$7/12)^(-(Debts!$M$7-$A328+1)))),2)-X328)))</f>
        <v/>
      </c>
      <c r="CG328">
        <f>IF(OR(AK328&lt;=0,Debts!$AC$8=0,$A328&gt;Debts!$M$8),0,MIN(AK328,MAX(0,ROUNDUP(IF(Debts!$X$8=0,(BI327+M328)/(Debts!$M$8-$A328+1),BI327*(Debts!$X$8/12)/(1-(1+Debts!$X$8/12)^(-(Debts!$M$8-$A328+1)))),2)-Y328)))</f>
        <v/>
      </c>
      <c r="CH328">
        <f>IF(OR(AL328&lt;=0,Debts!$AC$9=0,$A328&gt;Debts!$M$9),0,MIN(AL328,MAX(0,ROUNDUP(IF(Debts!$X$9=0,(BJ327+N328)/(Debts!$M$9-$A328+1),BJ327*(Debts!$X$9/12)/(1-(1+Debts!$X$9/12)^(-(Debts!$M$9-$A328+1)))),2)-Z328)))</f>
        <v/>
      </c>
      <c r="CI328">
        <f>IF(OR(AM328&lt;=0,Debts!$AC$10=0,$A328&gt;Debts!$M$10),0,MIN(AM328,MAX(0,ROUNDUP(IF(Debts!$X$10=0,(BK327+O328)/(Debts!$M$10-$A328+1),BK327*(Debts!$X$10/12)/(1-(1+Debts!$X$10/12)^(-(Debts!$M$10-$A328+1)))),2)-AA328)))</f>
        <v/>
      </c>
      <c r="CJ328">
        <f>IF(OR(AN328&lt;=0,Debts!$AC$11=0,$A328&gt;Debts!$M$11),0,MIN(AN328,MAX(0,ROUNDUP(IF(Debts!$X$11=0,(BL327+P328)/(Debts!$M$11-$A328+1),BL327*(Debts!$X$11/12)/(1-(1+Debts!$X$11/12)^(-(Debts!$M$11-$A328+1)))),2)-AB328)))</f>
        <v/>
      </c>
      <c r="CK328">
        <f>IF(OR(AO328&lt;=0,Debts!$AC$12=0,$A328&gt;Debts!$M$12),0,MIN(AO328,MAX(0,ROUNDUP(IF(Debts!$X$12=0,(BM327+Q328)/(Debts!$M$12-$A328+1),BM327*(Debts!$X$12/12)/(1-(1+Debts!$X$12/12)^(-(Debts!$M$12-$A328+1)))),2)-AC328)))</f>
        <v/>
      </c>
      <c r="CL328">
        <f>IF(OR(AP328&lt;=0,Debts!$AC$13=0,$A328&gt;Debts!$M$13),0,MIN(AP328,MAX(0,ROUNDUP(IF(Debts!$X$13=0,(BN327+R328)/(Debts!$M$13-$A328+1),BN327*(Debts!$X$13/12)/(1-(1+Debts!$X$13/12)^(-(Debts!$M$13-$A328+1)))),2)-AD328)))</f>
        <v/>
      </c>
      <c r="CM328">
        <f>IF(OR(AQ328&lt;=0,Debts!$AC$14=0,$A328&gt;Debts!$M$14),0,MIN(AQ328,MAX(0,ROUNDUP(IF(Debts!$X$14=0,(BO327+S328)/(Debts!$M$14-$A328+1),BO327*(Debts!$X$14/12)/(1-(1+Debts!$X$14/12)^(-(Debts!$M$14-$A328+1)))),2)-AE328)))</f>
        <v/>
      </c>
      <c r="CN328">
        <f>IF(OR(AR328&lt;=0,Debts!$AC$15=0,$A328&gt;Debts!$M$15),0,MIN(AR328,MAX(0,ROUNDUP(IF(Debts!$X$15=0,(BP327+T328)/(Debts!$M$15-$A328+1),BP327*(Debts!$X$15/12)/(1-(1+Debts!$X$15/12)^(-(Debts!$M$15-$A328+1)))),2)-AF328)))</f>
        <v/>
      </c>
      <c r="CO328">
        <f>IF(OR(AS328&lt;=0,Debts!$AC$16=0,$A328&gt;Debts!$M$16),0,MIN(AS328,MAX(0,ROUNDUP(IF(Debts!$X$16=0,(BQ327+U328)/(Debts!$M$16-$A328+1),BQ327*(Debts!$X$16/12)/(1-(1+Debts!$X$16/12)^(-(Debts!$M$16-$A328+1)))),2)-AG328)))</f>
        <v/>
      </c>
      <c r="CP328">
        <f>IF(CD328&lt;=0,0,ROUND(MIN(CD328,MAX(0,$F328-SUMPRODUCT(($AT$3:$BE$3&lt;AT$3)*$CD328:$CO328))),2))</f>
        <v/>
      </c>
      <c r="CQ328">
        <f>IF(CE328&lt;=0,0,ROUND(MIN(CE328,MAX(0,$F328-SUMPRODUCT(($AT$3:$BE$3&lt;AU$3)*$CD328:$CO328))),2))</f>
        <v/>
      </c>
      <c r="CR328">
        <f>IF(CF328&lt;=0,0,ROUND(MIN(CF328,MAX(0,$F328-SUMPRODUCT(($AT$3:$BE$3&lt;AV$3)*$CD328:$CO328))),2))</f>
        <v/>
      </c>
      <c r="CS328">
        <f>IF(CG328&lt;=0,0,ROUND(MIN(CG328,MAX(0,$F328-SUMPRODUCT(($AT$3:$BE$3&lt;AW$3)*$CD328:$CO328))),2))</f>
        <v/>
      </c>
      <c r="CT328">
        <f>IF(CH328&lt;=0,0,ROUND(MIN(CH328,MAX(0,$F328-SUMPRODUCT(($AT$3:$BE$3&lt;AX$3)*$CD328:$CO328))),2))</f>
        <v/>
      </c>
      <c r="CU328">
        <f>IF(CI328&lt;=0,0,ROUND(MIN(CI328,MAX(0,$F328-SUMPRODUCT(($AT$3:$BE$3&lt;AY$3)*$CD328:$CO328))),2))</f>
        <v/>
      </c>
      <c r="CV328">
        <f>IF(CJ328&lt;=0,0,ROUND(MIN(CJ328,MAX(0,$F328-SUMPRODUCT(($AT$3:$BE$3&lt;AZ$3)*$CD328:$CO328))),2))</f>
        <v/>
      </c>
      <c r="CW328">
        <f>IF(CK328&lt;=0,0,ROUND(MIN(CK328,MAX(0,$F328-SUMPRODUCT(($AT$3:$BE$3&lt;BA$3)*$CD328:$CO328))),2))</f>
        <v/>
      </c>
      <c r="CX328">
        <f>IF(CL328&lt;=0,0,ROUND(MIN(CL328,MAX(0,$F328-SUMPRODUCT(($AT$3:$BE$3&lt;BB$3)*$CD328:$CO328))),2))</f>
        <v/>
      </c>
      <c r="CY328">
        <f>IF(CM328&lt;=0,0,ROUND(MIN(CM328,MAX(0,$F328-SUMPRODUCT(($AT$3:$BE$3&lt;BC$3)*$CD328:$CO328))),2))</f>
        <v/>
      </c>
      <c r="CZ328">
        <f>IF(CN328&lt;=0,0,ROUND(MIN(CN328,MAX(0,$F328-SUMPRODUCT(($AT$3:$BE$3&lt;BD$3)*$CD328:$CO328))),2))</f>
        <v/>
      </c>
      <c r="DA328">
        <f>IF(CO328&lt;=0,0,ROUND(MIN(CO328,MAX(0,$F328-SUMPRODUCT(($AT$3:$BE$3&lt;BE$3)*$CD328:$CO328))),2))</f>
        <v/>
      </c>
      <c r="DB328">
        <f>ROUND(AH328-CP328,2)</f>
        <v/>
      </c>
      <c r="DC328">
        <f>ROUND(AI328-CQ328,2)</f>
        <v/>
      </c>
      <c r="DD328">
        <f>ROUND(AJ328-CR328,2)</f>
        <v/>
      </c>
      <c r="DE328">
        <f>ROUND(AK328-CS328,2)</f>
        <v/>
      </c>
      <c r="DF328">
        <f>ROUND(AL328-CT328,2)</f>
        <v/>
      </c>
      <c r="DG328">
        <f>ROUND(AM328-CU328,2)</f>
        <v/>
      </c>
      <c r="DH328">
        <f>ROUND(AN328-CV328,2)</f>
        <v/>
      </c>
      <c r="DI328">
        <f>ROUND(AO328-CW328,2)</f>
        <v/>
      </c>
      <c r="DJ328">
        <f>ROUND(AP328-CX328,2)</f>
        <v/>
      </c>
      <c r="DK328">
        <f>ROUND(AQ328-CY328,2)</f>
        <v/>
      </c>
      <c r="DL328">
        <f>ROUND(AR328-CZ328,2)</f>
        <v/>
      </c>
      <c r="DM328">
        <f>ROUND(AS328-DA328,2)</f>
        <v/>
      </c>
      <c r="DN328">
        <f>MAX(0,ROUND($F328-SUM(CP328:DA328),2))</f>
        <v/>
      </c>
    </row>
    <row r="329">
      <c r="A329" t="n">
        <v>324</v>
      </c>
      <c r="B329" s="29">
        <f>Months!B329</f>
        <v/>
      </c>
      <c r="C329">
        <f>Months!C329</f>
        <v/>
      </c>
      <c r="D329">
        <f>Months!D329</f>
        <v/>
      </c>
      <c r="E329">
        <f>SUM(V329:AG329)</f>
        <v/>
      </c>
      <c r="F329">
        <f>MAX(0,ROUND(C329+D329-E329,2))</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f>IF(AH329&lt;=0,0,ROUND(CP329+MIN(DB329,MAX(0,$DN329-SUMPRODUCT((($BR329:$CC329&gt;BR329)+($BR329:$CC329=BR329)*($AT$2:$BE$2&lt;AT$2))*$DB329:$DM329))),2))</f>
        <v/>
      </c>
      <c r="AU329">
        <f>IF(AI329&lt;=0,0,ROUND(CQ329+MIN(DC329,MAX(0,$DN329-SUMPRODUCT((($BR329:$CC329&gt;BS329)+($BR329:$CC329=BS329)*($AT$2:$BE$2&lt;AU$2))*$DB329:$DM329))),2))</f>
        <v/>
      </c>
      <c r="AV329">
        <f>IF(AJ329&lt;=0,0,ROUND(CR329+MIN(DD329,MAX(0,$DN329-SUMPRODUCT((($BR329:$CC329&gt;BT329)+($BR329:$CC329=BT329)*($AT$2:$BE$2&lt;AV$2))*$DB329:$DM329))),2))</f>
        <v/>
      </c>
      <c r="AW329">
        <f>IF(AK329&lt;=0,0,ROUND(CS329+MIN(DE329,MAX(0,$DN329-SUMPRODUCT((($BR329:$CC329&gt;BU329)+($BR329:$CC329=BU329)*($AT$2:$BE$2&lt;AW$2))*$DB329:$DM329))),2))</f>
        <v/>
      </c>
      <c r="AX329">
        <f>IF(AL329&lt;=0,0,ROUND(CT329+MIN(DF329,MAX(0,$DN329-SUMPRODUCT((($BR329:$CC329&gt;BV329)+($BR329:$CC329=BV329)*($AT$2:$BE$2&lt;AX$2))*$DB329:$DM329))),2))</f>
        <v/>
      </c>
      <c r="AY329">
        <f>IF(AM329&lt;=0,0,ROUND(CU329+MIN(DG329,MAX(0,$DN329-SUMPRODUCT((($BR329:$CC329&gt;BW329)+($BR329:$CC329=BW329)*($AT$2:$BE$2&lt;AY$2))*$DB329:$DM329))),2))</f>
        <v/>
      </c>
      <c r="AZ329">
        <f>IF(AN329&lt;=0,0,ROUND(CV329+MIN(DH329,MAX(0,$DN329-SUMPRODUCT((($BR329:$CC329&gt;BX329)+($BR329:$CC329=BX329)*($AT$2:$BE$2&lt;AZ$2))*$DB329:$DM329))),2))</f>
        <v/>
      </c>
      <c r="BA329">
        <f>IF(AO329&lt;=0,0,ROUND(CW329+MIN(DI329,MAX(0,$DN329-SUMPRODUCT((($BR329:$CC329&gt;BY329)+($BR329:$CC329=BY329)*($AT$2:$BE$2&lt;BA$2))*$DB329:$DM329))),2))</f>
        <v/>
      </c>
      <c r="BB329">
        <f>IF(AP329&lt;=0,0,ROUND(CX329+MIN(DJ329,MAX(0,$DN329-SUMPRODUCT((($BR329:$CC329&gt;BZ329)+($BR329:$CC329=BZ329)*($AT$2:$BE$2&lt;BB$2))*$DB329:$DM329))),2))</f>
        <v/>
      </c>
      <c r="BC329">
        <f>IF(AQ329&lt;=0,0,ROUND(CY329+MIN(DK329,MAX(0,$DN329-SUMPRODUCT((($BR329:$CC329&gt;CA329)+($BR329:$CC329=CA329)*($AT$2:$BE$2&lt;BC$2))*$DB329:$DM329))),2))</f>
        <v/>
      </c>
      <c r="BD329">
        <f>IF(AR329&lt;=0,0,ROUND(CZ329+MIN(DL329,MAX(0,$DN329-SUMPRODUCT((($BR329:$CC329&gt;CB329)+($BR329:$CC329=CB329)*($AT$2:$BE$2&lt;BD$2))*$DB329:$DM329))),2))</f>
        <v/>
      </c>
      <c r="BE329">
        <f>IF(AS329&lt;=0,0,ROUND(DA329+MIN(DM329,MAX(0,$DN329-SUMPRODUCT((($BR329:$CC329&gt;CC329)+($BR329:$CC329=CC329)*($AT$2:$BE$2&lt;BE$2))*$DB329:$DM329))),2))</f>
        <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c r="BR329">
        <f>ROUND(IF($A329&lt;=Debts!$M$5,Debts!$X$5,Debts!$Y$5)*100000,0)*1000000+ROUND(Debts!$Y$5*100000,0)</f>
        <v/>
      </c>
      <c r="BS329">
        <f>ROUND(IF($A329&lt;=Debts!$M$6,Debts!$X$6,Debts!$Y$6)*100000,0)*1000000+ROUND(Debts!$Y$6*100000,0)</f>
        <v/>
      </c>
      <c r="BT329">
        <f>ROUND(IF($A329&lt;=Debts!$M$7,Debts!$X$7,Debts!$Y$7)*100000,0)*1000000+ROUND(Debts!$Y$7*100000,0)</f>
        <v/>
      </c>
      <c r="BU329">
        <f>ROUND(IF($A329&lt;=Debts!$M$8,Debts!$X$8,Debts!$Y$8)*100000,0)*1000000+ROUND(Debts!$Y$8*100000,0)</f>
        <v/>
      </c>
      <c r="BV329">
        <f>ROUND(IF($A329&lt;=Debts!$M$9,Debts!$X$9,Debts!$Y$9)*100000,0)*1000000+ROUND(Debts!$Y$9*100000,0)</f>
        <v/>
      </c>
      <c r="BW329">
        <f>ROUND(IF($A329&lt;=Debts!$M$10,Debts!$X$10,Debts!$Y$10)*100000,0)*1000000+ROUND(Debts!$Y$10*100000,0)</f>
        <v/>
      </c>
      <c r="BX329">
        <f>ROUND(IF($A329&lt;=Debts!$M$11,Debts!$X$11,Debts!$Y$11)*100000,0)*1000000+ROUND(Debts!$Y$11*100000,0)</f>
        <v/>
      </c>
      <c r="BY329">
        <f>ROUND(IF($A329&lt;=Debts!$M$12,Debts!$X$12,Debts!$Y$12)*100000,0)*1000000+ROUND(Debts!$Y$12*100000,0)</f>
        <v/>
      </c>
      <c r="BZ329">
        <f>ROUND(IF($A329&lt;=Debts!$M$13,Debts!$X$13,Debts!$Y$13)*100000,0)*1000000+ROUND(Debts!$Y$13*100000,0)</f>
        <v/>
      </c>
      <c r="CA329">
        <f>ROUND(IF($A329&lt;=Debts!$M$14,Debts!$X$14,Debts!$Y$14)*100000,0)*1000000+ROUND(Debts!$Y$14*100000,0)</f>
        <v/>
      </c>
      <c r="CB329">
        <f>ROUND(IF($A329&lt;=Debts!$M$15,Debts!$X$15,Debts!$Y$15)*100000,0)*1000000+ROUND(Debts!$Y$15*100000,0)</f>
        <v/>
      </c>
      <c r="CC329">
        <f>ROUND(IF($A329&lt;=Debts!$M$16,Debts!$X$16,Debts!$Y$16)*100000,0)*1000000+ROUND(Debts!$Y$16*100000,0)</f>
        <v/>
      </c>
      <c r="CD329">
        <f>IF(OR(AH329&lt;=0,Debts!$AC$5=0,$A329&gt;Debts!$M$5),0,MIN(AH329,MAX(0,ROUNDUP(IF(Debts!$X$5=0,(BF328+J329)/(Debts!$M$5-$A329+1),BF328*(Debts!$X$5/12)/(1-(1+Debts!$X$5/12)^(-(Debts!$M$5-$A329+1)))),2)-V329)))</f>
        <v/>
      </c>
      <c r="CE329">
        <f>IF(OR(AI329&lt;=0,Debts!$AC$6=0,$A329&gt;Debts!$M$6),0,MIN(AI329,MAX(0,ROUNDUP(IF(Debts!$X$6=0,(BG328+K329)/(Debts!$M$6-$A329+1),BG328*(Debts!$X$6/12)/(1-(1+Debts!$X$6/12)^(-(Debts!$M$6-$A329+1)))),2)-W329)))</f>
        <v/>
      </c>
      <c r="CF329">
        <f>IF(OR(AJ329&lt;=0,Debts!$AC$7=0,$A329&gt;Debts!$M$7),0,MIN(AJ329,MAX(0,ROUNDUP(IF(Debts!$X$7=0,(BH328+L329)/(Debts!$M$7-$A329+1),BH328*(Debts!$X$7/12)/(1-(1+Debts!$X$7/12)^(-(Debts!$M$7-$A329+1)))),2)-X329)))</f>
        <v/>
      </c>
      <c r="CG329">
        <f>IF(OR(AK329&lt;=0,Debts!$AC$8=0,$A329&gt;Debts!$M$8),0,MIN(AK329,MAX(0,ROUNDUP(IF(Debts!$X$8=0,(BI328+M329)/(Debts!$M$8-$A329+1),BI328*(Debts!$X$8/12)/(1-(1+Debts!$X$8/12)^(-(Debts!$M$8-$A329+1)))),2)-Y329)))</f>
        <v/>
      </c>
      <c r="CH329">
        <f>IF(OR(AL329&lt;=0,Debts!$AC$9=0,$A329&gt;Debts!$M$9),0,MIN(AL329,MAX(0,ROUNDUP(IF(Debts!$X$9=0,(BJ328+N329)/(Debts!$M$9-$A329+1),BJ328*(Debts!$X$9/12)/(1-(1+Debts!$X$9/12)^(-(Debts!$M$9-$A329+1)))),2)-Z329)))</f>
        <v/>
      </c>
      <c r="CI329">
        <f>IF(OR(AM329&lt;=0,Debts!$AC$10=0,$A329&gt;Debts!$M$10),0,MIN(AM329,MAX(0,ROUNDUP(IF(Debts!$X$10=0,(BK328+O329)/(Debts!$M$10-$A329+1),BK328*(Debts!$X$10/12)/(1-(1+Debts!$X$10/12)^(-(Debts!$M$10-$A329+1)))),2)-AA329)))</f>
        <v/>
      </c>
      <c r="CJ329">
        <f>IF(OR(AN329&lt;=0,Debts!$AC$11=0,$A329&gt;Debts!$M$11),0,MIN(AN329,MAX(0,ROUNDUP(IF(Debts!$X$11=0,(BL328+P329)/(Debts!$M$11-$A329+1),BL328*(Debts!$X$11/12)/(1-(1+Debts!$X$11/12)^(-(Debts!$M$11-$A329+1)))),2)-AB329)))</f>
        <v/>
      </c>
      <c r="CK329">
        <f>IF(OR(AO329&lt;=0,Debts!$AC$12=0,$A329&gt;Debts!$M$12),0,MIN(AO329,MAX(0,ROUNDUP(IF(Debts!$X$12=0,(BM328+Q329)/(Debts!$M$12-$A329+1),BM328*(Debts!$X$12/12)/(1-(1+Debts!$X$12/12)^(-(Debts!$M$12-$A329+1)))),2)-AC329)))</f>
        <v/>
      </c>
      <c r="CL329">
        <f>IF(OR(AP329&lt;=0,Debts!$AC$13=0,$A329&gt;Debts!$M$13),0,MIN(AP329,MAX(0,ROUNDUP(IF(Debts!$X$13=0,(BN328+R329)/(Debts!$M$13-$A329+1),BN328*(Debts!$X$13/12)/(1-(1+Debts!$X$13/12)^(-(Debts!$M$13-$A329+1)))),2)-AD329)))</f>
        <v/>
      </c>
      <c r="CM329">
        <f>IF(OR(AQ329&lt;=0,Debts!$AC$14=0,$A329&gt;Debts!$M$14),0,MIN(AQ329,MAX(0,ROUNDUP(IF(Debts!$X$14=0,(BO328+S329)/(Debts!$M$14-$A329+1),BO328*(Debts!$X$14/12)/(1-(1+Debts!$X$14/12)^(-(Debts!$M$14-$A329+1)))),2)-AE329)))</f>
        <v/>
      </c>
      <c r="CN329">
        <f>IF(OR(AR329&lt;=0,Debts!$AC$15=0,$A329&gt;Debts!$M$15),0,MIN(AR329,MAX(0,ROUNDUP(IF(Debts!$X$15=0,(BP328+T329)/(Debts!$M$15-$A329+1),BP328*(Debts!$X$15/12)/(1-(1+Debts!$X$15/12)^(-(Debts!$M$15-$A329+1)))),2)-AF329)))</f>
        <v/>
      </c>
      <c r="CO329">
        <f>IF(OR(AS329&lt;=0,Debts!$AC$16=0,$A329&gt;Debts!$M$16),0,MIN(AS329,MAX(0,ROUNDUP(IF(Debts!$X$16=0,(BQ328+U329)/(Debts!$M$16-$A329+1),BQ328*(Debts!$X$16/12)/(1-(1+Debts!$X$16/12)^(-(Debts!$M$16-$A329+1)))),2)-AG329)))</f>
        <v/>
      </c>
      <c r="CP329">
        <f>IF(CD329&lt;=0,0,ROUND(MIN(CD329,MAX(0,$F329-SUMPRODUCT(($AT$3:$BE$3&lt;AT$3)*$CD329:$CO329))),2))</f>
        <v/>
      </c>
      <c r="CQ329">
        <f>IF(CE329&lt;=0,0,ROUND(MIN(CE329,MAX(0,$F329-SUMPRODUCT(($AT$3:$BE$3&lt;AU$3)*$CD329:$CO329))),2))</f>
        <v/>
      </c>
      <c r="CR329">
        <f>IF(CF329&lt;=0,0,ROUND(MIN(CF329,MAX(0,$F329-SUMPRODUCT(($AT$3:$BE$3&lt;AV$3)*$CD329:$CO329))),2))</f>
        <v/>
      </c>
      <c r="CS329">
        <f>IF(CG329&lt;=0,0,ROUND(MIN(CG329,MAX(0,$F329-SUMPRODUCT(($AT$3:$BE$3&lt;AW$3)*$CD329:$CO329))),2))</f>
        <v/>
      </c>
      <c r="CT329">
        <f>IF(CH329&lt;=0,0,ROUND(MIN(CH329,MAX(0,$F329-SUMPRODUCT(($AT$3:$BE$3&lt;AX$3)*$CD329:$CO329))),2))</f>
        <v/>
      </c>
      <c r="CU329">
        <f>IF(CI329&lt;=0,0,ROUND(MIN(CI329,MAX(0,$F329-SUMPRODUCT(($AT$3:$BE$3&lt;AY$3)*$CD329:$CO329))),2))</f>
        <v/>
      </c>
      <c r="CV329">
        <f>IF(CJ329&lt;=0,0,ROUND(MIN(CJ329,MAX(0,$F329-SUMPRODUCT(($AT$3:$BE$3&lt;AZ$3)*$CD329:$CO329))),2))</f>
        <v/>
      </c>
      <c r="CW329">
        <f>IF(CK329&lt;=0,0,ROUND(MIN(CK329,MAX(0,$F329-SUMPRODUCT(($AT$3:$BE$3&lt;BA$3)*$CD329:$CO329))),2))</f>
        <v/>
      </c>
      <c r="CX329">
        <f>IF(CL329&lt;=0,0,ROUND(MIN(CL329,MAX(0,$F329-SUMPRODUCT(($AT$3:$BE$3&lt;BB$3)*$CD329:$CO329))),2))</f>
        <v/>
      </c>
      <c r="CY329">
        <f>IF(CM329&lt;=0,0,ROUND(MIN(CM329,MAX(0,$F329-SUMPRODUCT(($AT$3:$BE$3&lt;BC$3)*$CD329:$CO329))),2))</f>
        <v/>
      </c>
      <c r="CZ329">
        <f>IF(CN329&lt;=0,0,ROUND(MIN(CN329,MAX(0,$F329-SUMPRODUCT(($AT$3:$BE$3&lt;BD$3)*$CD329:$CO329))),2))</f>
        <v/>
      </c>
      <c r="DA329">
        <f>IF(CO329&lt;=0,0,ROUND(MIN(CO329,MAX(0,$F329-SUMPRODUCT(($AT$3:$BE$3&lt;BE$3)*$CD329:$CO329))),2))</f>
        <v/>
      </c>
      <c r="DB329">
        <f>ROUND(AH329-CP329,2)</f>
        <v/>
      </c>
      <c r="DC329">
        <f>ROUND(AI329-CQ329,2)</f>
        <v/>
      </c>
      <c r="DD329">
        <f>ROUND(AJ329-CR329,2)</f>
        <v/>
      </c>
      <c r="DE329">
        <f>ROUND(AK329-CS329,2)</f>
        <v/>
      </c>
      <c r="DF329">
        <f>ROUND(AL329-CT329,2)</f>
        <v/>
      </c>
      <c r="DG329">
        <f>ROUND(AM329-CU329,2)</f>
        <v/>
      </c>
      <c r="DH329">
        <f>ROUND(AN329-CV329,2)</f>
        <v/>
      </c>
      <c r="DI329">
        <f>ROUND(AO329-CW329,2)</f>
        <v/>
      </c>
      <c r="DJ329">
        <f>ROUND(AP329-CX329,2)</f>
        <v/>
      </c>
      <c r="DK329">
        <f>ROUND(AQ329-CY329,2)</f>
        <v/>
      </c>
      <c r="DL329">
        <f>ROUND(AR329-CZ329,2)</f>
        <v/>
      </c>
      <c r="DM329">
        <f>ROUND(AS329-DA329,2)</f>
        <v/>
      </c>
      <c r="DN329">
        <f>MAX(0,ROUND($F329-SUM(CP329:DA329),2))</f>
        <v/>
      </c>
    </row>
    <row r="330">
      <c r="A330" t="n">
        <v>325</v>
      </c>
      <c r="B330" s="29">
        <f>Months!B330</f>
        <v/>
      </c>
      <c r="C330">
        <f>Months!C330</f>
        <v/>
      </c>
      <c r="D330">
        <f>Months!D330</f>
        <v/>
      </c>
      <c r="E330">
        <f>SUM(V330:AG330)</f>
        <v/>
      </c>
      <c r="F330">
        <f>MAX(0,ROUND(C330+D330-E330,2))</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f>IF(AH330&lt;=0,0,ROUND(CP330+MIN(DB330,MAX(0,$DN330-SUMPRODUCT((($BR330:$CC330&gt;BR330)+($BR330:$CC330=BR330)*($AT$2:$BE$2&lt;AT$2))*$DB330:$DM330))),2))</f>
        <v/>
      </c>
      <c r="AU330">
        <f>IF(AI330&lt;=0,0,ROUND(CQ330+MIN(DC330,MAX(0,$DN330-SUMPRODUCT((($BR330:$CC330&gt;BS330)+($BR330:$CC330=BS330)*($AT$2:$BE$2&lt;AU$2))*$DB330:$DM330))),2))</f>
        <v/>
      </c>
      <c r="AV330">
        <f>IF(AJ330&lt;=0,0,ROUND(CR330+MIN(DD330,MAX(0,$DN330-SUMPRODUCT((($BR330:$CC330&gt;BT330)+($BR330:$CC330=BT330)*($AT$2:$BE$2&lt;AV$2))*$DB330:$DM330))),2))</f>
        <v/>
      </c>
      <c r="AW330">
        <f>IF(AK330&lt;=0,0,ROUND(CS330+MIN(DE330,MAX(0,$DN330-SUMPRODUCT((($BR330:$CC330&gt;BU330)+($BR330:$CC330=BU330)*($AT$2:$BE$2&lt;AW$2))*$DB330:$DM330))),2))</f>
        <v/>
      </c>
      <c r="AX330">
        <f>IF(AL330&lt;=0,0,ROUND(CT330+MIN(DF330,MAX(0,$DN330-SUMPRODUCT((($BR330:$CC330&gt;BV330)+($BR330:$CC330=BV330)*($AT$2:$BE$2&lt;AX$2))*$DB330:$DM330))),2))</f>
        <v/>
      </c>
      <c r="AY330">
        <f>IF(AM330&lt;=0,0,ROUND(CU330+MIN(DG330,MAX(0,$DN330-SUMPRODUCT((($BR330:$CC330&gt;BW330)+($BR330:$CC330=BW330)*($AT$2:$BE$2&lt;AY$2))*$DB330:$DM330))),2))</f>
        <v/>
      </c>
      <c r="AZ330">
        <f>IF(AN330&lt;=0,0,ROUND(CV330+MIN(DH330,MAX(0,$DN330-SUMPRODUCT((($BR330:$CC330&gt;BX330)+($BR330:$CC330=BX330)*($AT$2:$BE$2&lt;AZ$2))*$DB330:$DM330))),2))</f>
        <v/>
      </c>
      <c r="BA330">
        <f>IF(AO330&lt;=0,0,ROUND(CW330+MIN(DI330,MAX(0,$DN330-SUMPRODUCT((($BR330:$CC330&gt;BY330)+($BR330:$CC330=BY330)*($AT$2:$BE$2&lt;BA$2))*$DB330:$DM330))),2))</f>
        <v/>
      </c>
      <c r="BB330">
        <f>IF(AP330&lt;=0,0,ROUND(CX330+MIN(DJ330,MAX(0,$DN330-SUMPRODUCT((($BR330:$CC330&gt;BZ330)+($BR330:$CC330=BZ330)*($AT$2:$BE$2&lt;BB$2))*$DB330:$DM330))),2))</f>
        <v/>
      </c>
      <c r="BC330">
        <f>IF(AQ330&lt;=0,0,ROUND(CY330+MIN(DK330,MAX(0,$DN330-SUMPRODUCT((($BR330:$CC330&gt;CA330)+($BR330:$CC330=CA330)*($AT$2:$BE$2&lt;BC$2))*$DB330:$DM330))),2))</f>
        <v/>
      </c>
      <c r="BD330">
        <f>IF(AR330&lt;=0,0,ROUND(CZ330+MIN(DL330,MAX(0,$DN330-SUMPRODUCT((($BR330:$CC330&gt;CB330)+($BR330:$CC330=CB330)*($AT$2:$BE$2&lt;BD$2))*$DB330:$DM330))),2))</f>
        <v/>
      </c>
      <c r="BE330">
        <f>IF(AS330&lt;=0,0,ROUND(DA330+MIN(DM330,MAX(0,$DN330-SUMPRODUCT((($BR330:$CC330&gt;CC330)+($BR330:$CC330=CC330)*($AT$2:$BE$2&lt;BE$2))*$DB330:$DM330))),2))</f>
        <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c r="BR330">
        <f>ROUND(IF($A330&lt;=Debts!$M$5,Debts!$X$5,Debts!$Y$5)*100000,0)*1000000+ROUND(Debts!$Y$5*100000,0)</f>
        <v/>
      </c>
      <c r="BS330">
        <f>ROUND(IF($A330&lt;=Debts!$M$6,Debts!$X$6,Debts!$Y$6)*100000,0)*1000000+ROUND(Debts!$Y$6*100000,0)</f>
        <v/>
      </c>
      <c r="BT330">
        <f>ROUND(IF($A330&lt;=Debts!$M$7,Debts!$X$7,Debts!$Y$7)*100000,0)*1000000+ROUND(Debts!$Y$7*100000,0)</f>
        <v/>
      </c>
      <c r="BU330">
        <f>ROUND(IF($A330&lt;=Debts!$M$8,Debts!$X$8,Debts!$Y$8)*100000,0)*1000000+ROUND(Debts!$Y$8*100000,0)</f>
        <v/>
      </c>
      <c r="BV330">
        <f>ROUND(IF($A330&lt;=Debts!$M$9,Debts!$X$9,Debts!$Y$9)*100000,0)*1000000+ROUND(Debts!$Y$9*100000,0)</f>
        <v/>
      </c>
      <c r="BW330">
        <f>ROUND(IF($A330&lt;=Debts!$M$10,Debts!$X$10,Debts!$Y$10)*100000,0)*1000000+ROUND(Debts!$Y$10*100000,0)</f>
        <v/>
      </c>
      <c r="BX330">
        <f>ROUND(IF($A330&lt;=Debts!$M$11,Debts!$X$11,Debts!$Y$11)*100000,0)*1000000+ROUND(Debts!$Y$11*100000,0)</f>
        <v/>
      </c>
      <c r="BY330">
        <f>ROUND(IF($A330&lt;=Debts!$M$12,Debts!$X$12,Debts!$Y$12)*100000,0)*1000000+ROUND(Debts!$Y$12*100000,0)</f>
        <v/>
      </c>
      <c r="BZ330">
        <f>ROUND(IF($A330&lt;=Debts!$M$13,Debts!$X$13,Debts!$Y$13)*100000,0)*1000000+ROUND(Debts!$Y$13*100000,0)</f>
        <v/>
      </c>
      <c r="CA330">
        <f>ROUND(IF($A330&lt;=Debts!$M$14,Debts!$X$14,Debts!$Y$14)*100000,0)*1000000+ROUND(Debts!$Y$14*100000,0)</f>
        <v/>
      </c>
      <c r="CB330">
        <f>ROUND(IF($A330&lt;=Debts!$M$15,Debts!$X$15,Debts!$Y$15)*100000,0)*1000000+ROUND(Debts!$Y$15*100000,0)</f>
        <v/>
      </c>
      <c r="CC330">
        <f>ROUND(IF($A330&lt;=Debts!$M$16,Debts!$X$16,Debts!$Y$16)*100000,0)*1000000+ROUND(Debts!$Y$16*100000,0)</f>
        <v/>
      </c>
      <c r="CD330">
        <f>IF(OR(AH330&lt;=0,Debts!$AC$5=0,$A330&gt;Debts!$M$5),0,MIN(AH330,MAX(0,ROUNDUP(IF(Debts!$X$5=0,(BF329+J330)/(Debts!$M$5-$A330+1),BF329*(Debts!$X$5/12)/(1-(1+Debts!$X$5/12)^(-(Debts!$M$5-$A330+1)))),2)-V330)))</f>
        <v/>
      </c>
      <c r="CE330">
        <f>IF(OR(AI330&lt;=0,Debts!$AC$6=0,$A330&gt;Debts!$M$6),0,MIN(AI330,MAX(0,ROUNDUP(IF(Debts!$X$6=0,(BG329+K330)/(Debts!$M$6-$A330+1),BG329*(Debts!$X$6/12)/(1-(1+Debts!$X$6/12)^(-(Debts!$M$6-$A330+1)))),2)-W330)))</f>
        <v/>
      </c>
      <c r="CF330">
        <f>IF(OR(AJ330&lt;=0,Debts!$AC$7=0,$A330&gt;Debts!$M$7),0,MIN(AJ330,MAX(0,ROUNDUP(IF(Debts!$X$7=0,(BH329+L330)/(Debts!$M$7-$A330+1),BH329*(Debts!$X$7/12)/(1-(1+Debts!$X$7/12)^(-(Debts!$M$7-$A330+1)))),2)-X330)))</f>
        <v/>
      </c>
      <c r="CG330">
        <f>IF(OR(AK330&lt;=0,Debts!$AC$8=0,$A330&gt;Debts!$M$8),0,MIN(AK330,MAX(0,ROUNDUP(IF(Debts!$X$8=0,(BI329+M330)/(Debts!$M$8-$A330+1),BI329*(Debts!$X$8/12)/(1-(1+Debts!$X$8/12)^(-(Debts!$M$8-$A330+1)))),2)-Y330)))</f>
        <v/>
      </c>
      <c r="CH330">
        <f>IF(OR(AL330&lt;=0,Debts!$AC$9=0,$A330&gt;Debts!$M$9),0,MIN(AL330,MAX(0,ROUNDUP(IF(Debts!$X$9=0,(BJ329+N330)/(Debts!$M$9-$A330+1),BJ329*(Debts!$X$9/12)/(1-(1+Debts!$X$9/12)^(-(Debts!$M$9-$A330+1)))),2)-Z330)))</f>
        <v/>
      </c>
      <c r="CI330">
        <f>IF(OR(AM330&lt;=0,Debts!$AC$10=0,$A330&gt;Debts!$M$10),0,MIN(AM330,MAX(0,ROUNDUP(IF(Debts!$X$10=0,(BK329+O330)/(Debts!$M$10-$A330+1),BK329*(Debts!$X$10/12)/(1-(1+Debts!$X$10/12)^(-(Debts!$M$10-$A330+1)))),2)-AA330)))</f>
        <v/>
      </c>
      <c r="CJ330">
        <f>IF(OR(AN330&lt;=0,Debts!$AC$11=0,$A330&gt;Debts!$M$11),0,MIN(AN330,MAX(0,ROUNDUP(IF(Debts!$X$11=0,(BL329+P330)/(Debts!$M$11-$A330+1),BL329*(Debts!$X$11/12)/(1-(1+Debts!$X$11/12)^(-(Debts!$M$11-$A330+1)))),2)-AB330)))</f>
        <v/>
      </c>
      <c r="CK330">
        <f>IF(OR(AO330&lt;=0,Debts!$AC$12=0,$A330&gt;Debts!$M$12),0,MIN(AO330,MAX(0,ROUNDUP(IF(Debts!$X$12=0,(BM329+Q330)/(Debts!$M$12-$A330+1),BM329*(Debts!$X$12/12)/(1-(1+Debts!$X$12/12)^(-(Debts!$M$12-$A330+1)))),2)-AC330)))</f>
        <v/>
      </c>
      <c r="CL330">
        <f>IF(OR(AP330&lt;=0,Debts!$AC$13=0,$A330&gt;Debts!$M$13),0,MIN(AP330,MAX(0,ROUNDUP(IF(Debts!$X$13=0,(BN329+R330)/(Debts!$M$13-$A330+1),BN329*(Debts!$X$13/12)/(1-(1+Debts!$X$13/12)^(-(Debts!$M$13-$A330+1)))),2)-AD330)))</f>
        <v/>
      </c>
      <c r="CM330">
        <f>IF(OR(AQ330&lt;=0,Debts!$AC$14=0,$A330&gt;Debts!$M$14),0,MIN(AQ330,MAX(0,ROUNDUP(IF(Debts!$X$14=0,(BO329+S330)/(Debts!$M$14-$A330+1),BO329*(Debts!$X$14/12)/(1-(1+Debts!$X$14/12)^(-(Debts!$M$14-$A330+1)))),2)-AE330)))</f>
        <v/>
      </c>
      <c r="CN330">
        <f>IF(OR(AR330&lt;=0,Debts!$AC$15=0,$A330&gt;Debts!$M$15),0,MIN(AR330,MAX(0,ROUNDUP(IF(Debts!$X$15=0,(BP329+T330)/(Debts!$M$15-$A330+1),BP329*(Debts!$X$15/12)/(1-(1+Debts!$X$15/12)^(-(Debts!$M$15-$A330+1)))),2)-AF330)))</f>
        <v/>
      </c>
      <c r="CO330">
        <f>IF(OR(AS330&lt;=0,Debts!$AC$16=0,$A330&gt;Debts!$M$16),0,MIN(AS330,MAX(0,ROUNDUP(IF(Debts!$X$16=0,(BQ329+U330)/(Debts!$M$16-$A330+1),BQ329*(Debts!$X$16/12)/(1-(1+Debts!$X$16/12)^(-(Debts!$M$16-$A330+1)))),2)-AG330)))</f>
        <v/>
      </c>
      <c r="CP330">
        <f>IF(CD330&lt;=0,0,ROUND(MIN(CD330,MAX(0,$F330-SUMPRODUCT(($AT$3:$BE$3&lt;AT$3)*$CD330:$CO330))),2))</f>
        <v/>
      </c>
      <c r="CQ330">
        <f>IF(CE330&lt;=0,0,ROUND(MIN(CE330,MAX(0,$F330-SUMPRODUCT(($AT$3:$BE$3&lt;AU$3)*$CD330:$CO330))),2))</f>
        <v/>
      </c>
      <c r="CR330">
        <f>IF(CF330&lt;=0,0,ROUND(MIN(CF330,MAX(0,$F330-SUMPRODUCT(($AT$3:$BE$3&lt;AV$3)*$CD330:$CO330))),2))</f>
        <v/>
      </c>
      <c r="CS330">
        <f>IF(CG330&lt;=0,0,ROUND(MIN(CG330,MAX(0,$F330-SUMPRODUCT(($AT$3:$BE$3&lt;AW$3)*$CD330:$CO330))),2))</f>
        <v/>
      </c>
      <c r="CT330">
        <f>IF(CH330&lt;=0,0,ROUND(MIN(CH330,MAX(0,$F330-SUMPRODUCT(($AT$3:$BE$3&lt;AX$3)*$CD330:$CO330))),2))</f>
        <v/>
      </c>
      <c r="CU330">
        <f>IF(CI330&lt;=0,0,ROUND(MIN(CI330,MAX(0,$F330-SUMPRODUCT(($AT$3:$BE$3&lt;AY$3)*$CD330:$CO330))),2))</f>
        <v/>
      </c>
      <c r="CV330">
        <f>IF(CJ330&lt;=0,0,ROUND(MIN(CJ330,MAX(0,$F330-SUMPRODUCT(($AT$3:$BE$3&lt;AZ$3)*$CD330:$CO330))),2))</f>
        <v/>
      </c>
      <c r="CW330">
        <f>IF(CK330&lt;=0,0,ROUND(MIN(CK330,MAX(0,$F330-SUMPRODUCT(($AT$3:$BE$3&lt;BA$3)*$CD330:$CO330))),2))</f>
        <v/>
      </c>
      <c r="CX330">
        <f>IF(CL330&lt;=0,0,ROUND(MIN(CL330,MAX(0,$F330-SUMPRODUCT(($AT$3:$BE$3&lt;BB$3)*$CD330:$CO330))),2))</f>
        <v/>
      </c>
      <c r="CY330">
        <f>IF(CM330&lt;=0,0,ROUND(MIN(CM330,MAX(0,$F330-SUMPRODUCT(($AT$3:$BE$3&lt;BC$3)*$CD330:$CO330))),2))</f>
        <v/>
      </c>
      <c r="CZ330">
        <f>IF(CN330&lt;=0,0,ROUND(MIN(CN330,MAX(0,$F330-SUMPRODUCT(($AT$3:$BE$3&lt;BD$3)*$CD330:$CO330))),2))</f>
        <v/>
      </c>
      <c r="DA330">
        <f>IF(CO330&lt;=0,0,ROUND(MIN(CO330,MAX(0,$F330-SUMPRODUCT(($AT$3:$BE$3&lt;BE$3)*$CD330:$CO330))),2))</f>
        <v/>
      </c>
      <c r="DB330">
        <f>ROUND(AH330-CP330,2)</f>
        <v/>
      </c>
      <c r="DC330">
        <f>ROUND(AI330-CQ330,2)</f>
        <v/>
      </c>
      <c r="DD330">
        <f>ROUND(AJ330-CR330,2)</f>
        <v/>
      </c>
      <c r="DE330">
        <f>ROUND(AK330-CS330,2)</f>
        <v/>
      </c>
      <c r="DF330">
        <f>ROUND(AL330-CT330,2)</f>
        <v/>
      </c>
      <c r="DG330">
        <f>ROUND(AM330-CU330,2)</f>
        <v/>
      </c>
      <c r="DH330">
        <f>ROUND(AN330-CV330,2)</f>
        <v/>
      </c>
      <c r="DI330">
        <f>ROUND(AO330-CW330,2)</f>
        <v/>
      </c>
      <c r="DJ330">
        <f>ROUND(AP330-CX330,2)</f>
        <v/>
      </c>
      <c r="DK330">
        <f>ROUND(AQ330-CY330,2)</f>
        <v/>
      </c>
      <c r="DL330">
        <f>ROUND(AR330-CZ330,2)</f>
        <v/>
      </c>
      <c r="DM330">
        <f>ROUND(AS330-DA330,2)</f>
        <v/>
      </c>
      <c r="DN330">
        <f>MAX(0,ROUND($F330-SUM(CP330:DA330),2))</f>
        <v/>
      </c>
    </row>
    <row r="331">
      <c r="A331" t="n">
        <v>326</v>
      </c>
      <c r="B331" s="29">
        <f>Months!B331</f>
        <v/>
      </c>
      <c r="C331">
        <f>Months!C331</f>
        <v/>
      </c>
      <c r="D331">
        <f>Months!D331</f>
        <v/>
      </c>
      <c r="E331">
        <f>SUM(V331:AG331)</f>
        <v/>
      </c>
      <c r="F331">
        <f>MAX(0,ROUND(C331+D331-E331,2))</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f>IF(AH331&lt;=0,0,ROUND(CP331+MIN(DB331,MAX(0,$DN331-SUMPRODUCT((($BR331:$CC331&gt;BR331)+($BR331:$CC331=BR331)*($AT$2:$BE$2&lt;AT$2))*$DB331:$DM331))),2))</f>
        <v/>
      </c>
      <c r="AU331">
        <f>IF(AI331&lt;=0,0,ROUND(CQ331+MIN(DC331,MAX(0,$DN331-SUMPRODUCT((($BR331:$CC331&gt;BS331)+($BR331:$CC331=BS331)*($AT$2:$BE$2&lt;AU$2))*$DB331:$DM331))),2))</f>
        <v/>
      </c>
      <c r="AV331">
        <f>IF(AJ331&lt;=0,0,ROUND(CR331+MIN(DD331,MAX(0,$DN331-SUMPRODUCT((($BR331:$CC331&gt;BT331)+($BR331:$CC331=BT331)*($AT$2:$BE$2&lt;AV$2))*$DB331:$DM331))),2))</f>
        <v/>
      </c>
      <c r="AW331">
        <f>IF(AK331&lt;=0,0,ROUND(CS331+MIN(DE331,MAX(0,$DN331-SUMPRODUCT((($BR331:$CC331&gt;BU331)+($BR331:$CC331=BU331)*($AT$2:$BE$2&lt;AW$2))*$DB331:$DM331))),2))</f>
        <v/>
      </c>
      <c r="AX331">
        <f>IF(AL331&lt;=0,0,ROUND(CT331+MIN(DF331,MAX(0,$DN331-SUMPRODUCT((($BR331:$CC331&gt;BV331)+($BR331:$CC331=BV331)*($AT$2:$BE$2&lt;AX$2))*$DB331:$DM331))),2))</f>
        <v/>
      </c>
      <c r="AY331">
        <f>IF(AM331&lt;=0,0,ROUND(CU331+MIN(DG331,MAX(0,$DN331-SUMPRODUCT((($BR331:$CC331&gt;BW331)+($BR331:$CC331=BW331)*($AT$2:$BE$2&lt;AY$2))*$DB331:$DM331))),2))</f>
        <v/>
      </c>
      <c r="AZ331">
        <f>IF(AN331&lt;=0,0,ROUND(CV331+MIN(DH331,MAX(0,$DN331-SUMPRODUCT((($BR331:$CC331&gt;BX331)+($BR331:$CC331=BX331)*($AT$2:$BE$2&lt;AZ$2))*$DB331:$DM331))),2))</f>
        <v/>
      </c>
      <c r="BA331">
        <f>IF(AO331&lt;=0,0,ROUND(CW331+MIN(DI331,MAX(0,$DN331-SUMPRODUCT((($BR331:$CC331&gt;BY331)+($BR331:$CC331=BY331)*($AT$2:$BE$2&lt;BA$2))*$DB331:$DM331))),2))</f>
        <v/>
      </c>
      <c r="BB331">
        <f>IF(AP331&lt;=0,0,ROUND(CX331+MIN(DJ331,MAX(0,$DN331-SUMPRODUCT((($BR331:$CC331&gt;BZ331)+($BR331:$CC331=BZ331)*($AT$2:$BE$2&lt;BB$2))*$DB331:$DM331))),2))</f>
        <v/>
      </c>
      <c r="BC331">
        <f>IF(AQ331&lt;=0,0,ROUND(CY331+MIN(DK331,MAX(0,$DN331-SUMPRODUCT((($BR331:$CC331&gt;CA331)+($BR331:$CC331=CA331)*($AT$2:$BE$2&lt;BC$2))*$DB331:$DM331))),2))</f>
        <v/>
      </c>
      <c r="BD331">
        <f>IF(AR331&lt;=0,0,ROUND(CZ331+MIN(DL331,MAX(0,$DN331-SUMPRODUCT((($BR331:$CC331&gt;CB331)+($BR331:$CC331=CB331)*($AT$2:$BE$2&lt;BD$2))*$DB331:$DM331))),2))</f>
        <v/>
      </c>
      <c r="BE331">
        <f>IF(AS331&lt;=0,0,ROUND(DA331+MIN(DM331,MAX(0,$DN331-SUMPRODUCT((($BR331:$CC331&gt;CC331)+($BR331:$CC331=CC331)*($AT$2:$BE$2&lt;BE$2))*$DB331:$DM331))),2))</f>
        <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c r="BR331">
        <f>ROUND(IF($A331&lt;=Debts!$M$5,Debts!$X$5,Debts!$Y$5)*100000,0)*1000000+ROUND(Debts!$Y$5*100000,0)</f>
        <v/>
      </c>
      <c r="BS331">
        <f>ROUND(IF($A331&lt;=Debts!$M$6,Debts!$X$6,Debts!$Y$6)*100000,0)*1000000+ROUND(Debts!$Y$6*100000,0)</f>
        <v/>
      </c>
      <c r="BT331">
        <f>ROUND(IF($A331&lt;=Debts!$M$7,Debts!$X$7,Debts!$Y$7)*100000,0)*1000000+ROUND(Debts!$Y$7*100000,0)</f>
        <v/>
      </c>
      <c r="BU331">
        <f>ROUND(IF($A331&lt;=Debts!$M$8,Debts!$X$8,Debts!$Y$8)*100000,0)*1000000+ROUND(Debts!$Y$8*100000,0)</f>
        <v/>
      </c>
      <c r="BV331">
        <f>ROUND(IF($A331&lt;=Debts!$M$9,Debts!$X$9,Debts!$Y$9)*100000,0)*1000000+ROUND(Debts!$Y$9*100000,0)</f>
        <v/>
      </c>
      <c r="BW331">
        <f>ROUND(IF($A331&lt;=Debts!$M$10,Debts!$X$10,Debts!$Y$10)*100000,0)*1000000+ROUND(Debts!$Y$10*100000,0)</f>
        <v/>
      </c>
      <c r="BX331">
        <f>ROUND(IF($A331&lt;=Debts!$M$11,Debts!$X$11,Debts!$Y$11)*100000,0)*1000000+ROUND(Debts!$Y$11*100000,0)</f>
        <v/>
      </c>
      <c r="BY331">
        <f>ROUND(IF($A331&lt;=Debts!$M$12,Debts!$X$12,Debts!$Y$12)*100000,0)*1000000+ROUND(Debts!$Y$12*100000,0)</f>
        <v/>
      </c>
      <c r="BZ331">
        <f>ROUND(IF($A331&lt;=Debts!$M$13,Debts!$X$13,Debts!$Y$13)*100000,0)*1000000+ROUND(Debts!$Y$13*100000,0)</f>
        <v/>
      </c>
      <c r="CA331">
        <f>ROUND(IF($A331&lt;=Debts!$M$14,Debts!$X$14,Debts!$Y$14)*100000,0)*1000000+ROUND(Debts!$Y$14*100000,0)</f>
        <v/>
      </c>
      <c r="CB331">
        <f>ROUND(IF($A331&lt;=Debts!$M$15,Debts!$X$15,Debts!$Y$15)*100000,0)*1000000+ROUND(Debts!$Y$15*100000,0)</f>
        <v/>
      </c>
      <c r="CC331">
        <f>ROUND(IF($A331&lt;=Debts!$M$16,Debts!$X$16,Debts!$Y$16)*100000,0)*1000000+ROUND(Debts!$Y$16*100000,0)</f>
        <v/>
      </c>
      <c r="CD331">
        <f>IF(OR(AH331&lt;=0,Debts!$AC$5=0,$A331&gt;Debts!$M$5),0,MIN(AH331,MAX(0,ROUNDUP(IF(Debts!$X$5=0,(BF330+J331)/(Debts!$M$5-$A331+1),BF330*(Debts!$X$5/12)/(1-(1+Debts!$X$5/12)^(-(Debts!$M$5-$A331+1)))),2)-V331)))</f>
        <v/>
      </c>
      <c r="CE331">
        <f>IF(OR(AI331&lt;=0,Debts!$AC$6=0,$A331&gt;Debts!$M$6),0,MIN(AI331,MAX(0,ROUNDUP(IF(Debts!$X$6=0,(BG330+K331)/(Debts!$M$6-$A331+1),BG330*(Debts!$X$6/12)/(1-(1+Debts!$X$6/12)^(-(Debts!$M$6-$A331+1)))),2)-W331)))</f>
        <v/>
      </c>
      <c r="CF331">
        <f>IF(OR(AJ331&lt;=0,Debts!$AC$7=0,$A331&gt;Debts!$M$7),0,MIN(AJ331,MAX(0,ROUNDUP(IF(Debts!$X$7=0,(BH330+L331)/(Debts!$M$7-$A331+1),BH330*(Debts!$X$7/12)/(1-(1+Debts!$X$7/12)^(-(Debts!$M$7-$A331+1)))),2)-X331)))</f>
        <v/>
      </c>
      <c r="CG331">
        <f>IF(OR(AK331&lt;=0,Debts!$AC$8=0,$A331&gt;Debts!$M$8),0,MIN(AK331,MAX(0,ROUNDUP(IF(Debts!$X$8=0,(BI330+M331)/(Debts!$M$8-$A331+1),BI330*(Debts!$X$8/12)/(1-(1+Debts!$X$8/12)^(-(Debts!$M$8-$A331+1)))),2)-Y331)))</f>
        <v/>
      </c>
      <c r="CH331">
        <f>IF(OR(AL331&lt;=0,Debts!$AC$9=0,$A331&gt;Debts!$M$9),0,MIN(AL331,MAX(0,ROUNDUP(IF(Debts!$X$9=0,(BJ330+N331)/(Debts!$M$9-$A331+1),BJ330*(Debts!$X$9/12)/(1-(1+Debts!$X$9/12)^(-(Debts!$M$9-$A331+1)))),2)-Z331)))</f>
        <v/>
      </c>
      <c r="CI331">
        <f>IF(OR(AM331&lt;=0,Debts!$AC$10=0,$A331&gt;Debts!$M$10),0,MIN(AM331,MAX(0,ROUNDUP(IF(Debts!$X$10=0,(BK330+O331)/(Debts!$M$10-$A331+1),BK330*(Debts!$X$10/12)/(1-(1+Debts!$X$10/12)^(-(Debts!$M$10-$A331+1)))),2)-AA331)))</f>
        <v/>
      </c>
      <c r="CJ331">
        <f>IF(OR(AN331&lt;=0,Debts!$AC$11=0,$A331&gt;Debts!$M$11),0,MIN(AN331,MAX(0,ROUNDUP(IF(Debts!$X$11=0,(BL330+P331)/(Debts!$M$11-$A331+1),BL330*(Debts!$X$11/12)/(1-(1+Debts!$X$11/12)^(-(Debts!$M$11-$A331+1)))),2)-AB331)))</f>
        <v/>
      </c>
      <c r="CK331">
        <f>IF(OR(AO331&lt;=0,Debts!$AC$12=0,$A331&gt;Debts!$M$12),0,MIN(AO331,MAX(0,ROUNDUP(IF(Debts!$X$12=0,(BM330+Q331)/(Debts!$M$12-$A331+1),BM330*(Debts!$X$12/12)/(1-(1+Debts!$X$12/12)^(-(Debts!$M$12-$A331+1)))),2)-AC331)))</f>
        <v/>
      </c>
      <c r="CL331">
        <f>IF(OR(AP331&lt;=0,Debts!$AC$13=0,$A331&gt;Debts!$M$13),0,MIN(AP331,MAX(0,ROUNDUP(IF(Debts!$X$13=0,(BN330+R331)/(Debts!$M$13-$A331+1),BN330*(Debts!$X$13/12)/(1-(1+Debts!$X$13/12)^(-(Debts!$M$13-$A331+1)))),2)-AD331)))</f>
        <v/>
      </c>
      <c r="CM331">
        <f>IF(OR(AQ331&lt;=0,Debts!$AC$14=0,$A331&gt;Debts!$M$14),0,MIN(AQ331,MAX(0,ROUNDUP(IF(Debts!$X$14=0,(BO330+S331)/(Debts!$M$14-$A331+1),BO330*(Debts!$X$14/12)/(1-(1+Debts!$X$14/12)^(-(Debts!$M$14-$A331+1)))),2)-AE331)))</f>
        <v/>
      </c>
      <c r="CN331">
        <f>IF(OR(AR331&lt;=0,Debts!$AC$15=0,$A331&gt;Debts!$M$15),0,MIN(AR331,MAX(0,ROUNDUP(IF(Debts!$X$15=0,(BP330+T331)/(Debts!$M$15-$A331+1),BP330*(Debts!$X$15/12)/(1-(1+Debts!$X$15/12)^(-(Debts!$M$15-$A331+1)))),2)-AF331)))</f>
        <v/>
      </c>
      <c r="CO331">
        <f>IF(OR(AS331&lt;=0,Debts!$AC$16=0,$A331&gt;Debts!$M$16),0,MIN(AS331,MAX(0,ROUNDUP(IF(Debts!$X$16=0,(BQ330+U331)/(Debts!$M$16-$A331+1),BQ330*(Debts!$X$16/12)/(1-(1+Debts!$X$16/12)^(-(Debts!$M$16-$A331+1)))),2)-AG331)))</f>
        <v/>
      </c>
      <c r="CP331">
        <f>IF(CD331&lt;=0,0,ROUND(MIN(CD331,MAX(0,$F331-SUMPRODUCT(($AT$3:$BE$3&lt;AT$3)*$CD331:$CO331))),2))</f>
        <v/>
      </c>
      <c r="CQ331">
        <f>IF(CE331&lt;=0,0,ROUND(MIN(CE331,MAX(0,$F331-SUMPRODUCT(($AT$3:$BE$3&lt;AU$3)*$CD331:$CO331))),2))</f>
        <v/>
      </c>
      <c r="CR331">
        <f>IF(CF331&lt;=0,0,ROUND(MIN(CF331,MAX(0,$F331-SUMPRODUCT(($AT$3:$BE$3&lt;AV$3)*$CD331:$CO331))),2))</f>
        <v/>
      </c>
      <c r="CS331">
        <f>IF(CG331&lt;=0,0,ROUND(MIN(CG331,MAX(0,$F331-SUMPRODUCT(($AT$3:$BE$3&lt;AW$3)*$CD331:$CO331))),2))</f>
        <v/>
      </c>
      <c r="CT331">
        <f>IF(CH331&lt;=0,0,ROUND(MIN(CH331,MAX(0,$F331-SUMPRODUCT(($AT$3:$BE$3&lt;AX$3)*$CD331:$CO331))),2))</f>
        <v/>
      </c>
      <c r="CU331">
        <f>IF(CI331&lt;=0,0,ROUND(MIN(CI331,MAX(0,$F331-SUMPRODUCT(($AT$3:$BE$3&lt;AY$3)*$CD331:$CO331))),2))</f>
        <v/>
      </c>
      <c r="CV331">
        <f>IF(CJ331&lt;=0,0,ROUND(MIN(CJ331,MAX(0,$F331-SUMPRODUCT(($AT$3:$BE$3&lt;AZ$3)*$CD331:$CO331))),2))</f>
        <v/>
      </c>
      <c r="CW331">
        <f>IF(CK331&lt;=0,0,ROUND(MIN(CK331,MAX(0,$F331-SUMPRODUCT(($AT$3:$BE$3&lt;BA$3)*$CD331:$CO331))),2))</f>
        <v/>
      </c>
      <c r="CX331">
        <f>IF(CL331&lt;=0,0,ROUND(MIN(CL331,MAX(0,$F331-SUMPRODUCT(($AT$3:$BE$3&lt;BB$3)*$CD331:$CO331))),2))</f>
        <v/>
      </c>
      <c r="CY331">
        <f>IF(CM331&lt;=0,0,ROUND(MIN(CM331,MAX(0,$F331-SUMPRODUCT(($AT$3:$BE$3&lt;BC$3)*$CD331:$CO331))),2))</f>
        <v/>
      </c>
      <c r="CZ331">
        <f>IF(CN331&lt;=0,0,ROUND(MIN(CN331,MAX(0,$F331-SUMPRODUCT(($AT$3:$BE$3&lt;BD$3)*$CD331:$CO331))),2))</f>
        <v/>
      </c>
      <c r="DA331">
        <f>IF(CO331&lt;=0,0,ROUND(MIN(CO331,MAX(0,$F331-SUMPRODUCT(($AT$3:$BE$3&lt;BE$3)*$CD331:$CO331))),2))</f>
        <v/>
      </c>
      <c r="DB331">
        <f>ROUND(AH331-CP331,2)</f>
        <v/>
      </c>
      <c r="DC331">
        <f>ROUND(AI331-CQ331,2)</f>
        <v/>
      </c>
      <c r="DD331">
        <f>ROUND(AJ331-CR331,2)</f>
        <v/>
      </c>
      <c r="DE331">
        <f>ROUND(AK331-CS331,2)</f>
        <v/>
      </c>
      <c r="DF331">
        <f>ROUND(AL331-CT331,2)</f>
        <v/>
      </c>
      <c r="DG331">
        <f>ROUND(AM331-CU331,2)</f>
        <v/>
      </c>
      <c r="DH331">
        <f>ROUND(AN331-CV331,2)</f>
        <v/>
      </c>
      <c r="DI331">
        <f>ROUND(AO331-CW331,2)</f>
        <v/>
      </c>
      <c r="DJ331">
        <f>ROUND(AP331-CX331,2)</f>
        <v/>
      </c>
      <c r="DK331">
        <f>ROUND(AQ331-CY331,2)</f>
        <v/>
      </c>
      <c r="DL331">
        <f>ROUND(AR331-CZ331,2)</f>
        <v/>
      </c>
      <c r="DM331">
        <f>ROUND(AS331-DA331,2)</f>
        <v/>
      </c>
      <c r="DN331">
        <f>MAX(0,ROUND($F331-SUM(CP331:DA331),2))</f>
        <v/>
      </c>
    </row>
    <row r="332">
      <c r="A332" t="n">
        <v>327</v>
      </c>
      <c r="B332" s="29">
        <f>Months!B332</f>
        <v/>
      </c>
      <c r="C332">
        <f>Months!C332</f>
        <v/>
      </c>
      <c r="D332">
        <f>Months!D332</f>
        <v/>
      </c>
      <c r="E332">
        <f>SUM(V332:AG332)</f>
        <v/>
      </c>
      <c r="F332">
        <f>MAX(0,ROUND(C332+D332-E332,2))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f>IF(AH332&lt;=0,0,ROUND(CP332+MIN(DB332,MAX(0,$DN332-SUMPRODUCT((($BR332:$CC332&gt;BR332)+($BR332:$CC332=BR332)*($AT$2:$BE$2&lt;AT$2))*$DB332:$DM332))),2))</f>
        <v/>
      </c>
      <c r="AU332">
        <f>IF(AI332&lt;=0,0,ROUND(CQ332+MIN(DC332,MAX(0,$DN332-SUMPRODUCT((($BR332:$CC332&gt;BS332)+($BR332:$CC332=BS332)*($AT$2:$BE$2&lt;AU$2))*$DB332:$DM332))),2))</f>
        <v/>
      </c>
      <c r="AV332">
        <f>IF(AJ332&lt;=0,0,ROUND(CR332+MIN(DD332,MAX(0,$DN332-SUMPRODUCT((($BR332:$CC332&gt;BT332)+($BR332:$CC332=BT332)*($AT$2:$BE$2&lt;AV$2))*$DB332:$DM332))),2))</f>
        <v/>
      </c>
      <c r="AW332">
        <f>IF(AK332&lt;=0,0,ROUND(CS332+MIN(DE332,MAX(0,$DN332-SUMPRODUCT((($BR332:$CC332&gt;BU332)+($BR332:$CC332=BU332)*($AT$2:$BE$2&lt;AW$2))*$DB332:$DM332))),2))</f>
        <v/>
      </c>
      <c r="AX332">
        <f>IF(AL332&lt;=0,0,ROUND(CT332+MIN(DF332,MAX(0,$DN332-SUMPRODUCT((($BR332:$CC332&gt;BV332)+($BR332:$CC332=BV332)*($AT$2:$BE$2&lt;AX$2))*$DB332:$DM332))),2))</f>
        <v/>
      </c>
      <c r="AY332">
        <f>IF(AM332&lt;=0,0,ROUND(CU332+MIN(DG332,MAX(0,$DN332-SUMPRODUCT((($BR332:$CC332&gt;BW332)+($BR332:$CC332=BW332)*($AT$2:$BE$2&lt;AY$2))*$DB332:$DM332))),2))</f>
        <v/>
      </c>
      <c r="AZ332">
        <f>IF(AN332&lt;=0,0,ROUND(CV332+MIN(DH332,MAX(0,$DN332-SUMPRODUCT((($BR332:$CC332&gt;BX332)+($BR332:$CC332=BX332)*($AT$2:$BE$2&lt;AZ$2))*$DB332:$DM332))),2))</f>
        <v/>
      </c>
      <c r="BA332">
        <f>IF(AO332&lt;=0,0,ROUND(CW332+MIN(DI332,MAX(0,$DN332-SUMPRODUCT((($BR332:$CC332&gt;BY332)+($BR332:$CC332=BY332)*($AT$2:$BE$2&lt;BA$2))*$DB332:$DM332))),2))</f>
        <v/>
      </c>
      <c r="BB332">
        <f>IF(AP332&lt;=0,0,ROUND(CX332+MIN(DJ332,MAX(0,$DN332-SUMPRODUCT((($BR332:$CC332&gt;BZ332)+($BR332:$CC332=BZ332)*($AT$2:$BE$2&lt;BB$2))*$DB332:$DM332))),2))</f>
        <v/>
      </c>
      <c r="BC332">
        <f>IF(AQ332&lt;=0,0,ROUND(CY332+MIN(DK332,MAX(0,$DN332-SUMPRODUCT((($BR332:$CC332&gt;CA332)+($BR332:$CC332=CA332)*($AT$2:$BE$2&lt;BC$2))*$DB332:$DM332))),2))</f>
        <v/>
      </c>
      <c r="BD332">
        <f>IF(AR332&lt;=0,0,ROUND(CZ332+MIN(DL332,MAX(0,$DN332-SUMPRODUCT((($BR332:$CC332&gt;CB332)+($BR332:$CC332=CB332)*($AT$2:$BE$2&lt;BD$2))*$DB332:$DM332))),2))</f>
        <v/>
      </c>
      <c r="BE332">
        <f>IF(AS332&lt;=0,0,ROUND(DA332+MIN(DM332,MAX(0,$DN332-SUMPRODUCT((($BR332:$CC332&gt;CC332)+($BR332:$CC332=CC332)*($AT$2:$BE$2&lt;BE$2))*$DB332:$DM332))),2))</f>
        <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c r="BR332">
        <f>ROUND(IF($A332&lt;=Debts!$M$5,Debts!$X$5,Debts!$Y$5)*100000,0)*1000000+ROUND(Debts!$Y$5*100000,0)</f>
        <v/>
      </c>
      <c r="BS332">
        <f>ROUND(IF($A332&lt;=Debts!$M$6,Debts!$X$6,Debts!$Y$6)*100000,0)*1000000+ROUND(Debts!$Y$6*100000,0)</f>
        <v/>
      </c>
      <c r="BT332">
        <f>ROUND(IF($A332&lt;=Debts!$M$7,Debts!$X$7,Debts!$Y$7)*100000,0)*1000000+ROUND(Debts!$Y$7*100000,0)</f>
        <v/>
      </c>
      <c r="BU332">
        <f>ROUND(IF($A332&lt;=Debts!$M$8,Debts!$X$8,Debts!$Y$8)*100000,0)*1000000+ROUND(Debts!$Y$8*100000,0)</f>
        <v/>
      </c>
      <c r="BV332">
        <f>ROUND(IF($A332&lt;=Debts!$M$9,Debts!$X$9,Debts!$Y$9)*100000,0)*1000000+ROUND(Debts!$Y$9*100000,0)</f>
        <v/>
      </c>
      <c r="BW332">
        <f>ROUND(IF($A332&lt;=Debts!$M$10,Debts!$X$10,Debts!$Y$10)*100000,0)*1000000+ROUND(Debts!$Y$10*100000,0)</f>
        <v/>
      </c>
      <c r="BX332">
        <f>ROUND(IF($A332&lt;=Debts!$M$11,Debts!$X$11,Debts!$Y$11)*100000,0)*1000000+ROUND(Debts!$Y$11*100000,0)</f>
        <v/>
      </c>
      <c r="BY332">
        <f>ROUND(IF($A332&lt;=Debts!$M$12,Debts!$X$12,Debts!$Y$12)*100000,0)*1000000+ROUND(Debts!$Y$12*100000,0)</f>
        <v/>
      </c>
      <c r="BZ332">
        <f>ROUND(IF($A332&lt;=Debts!$M$13,Debts!$X$13,Debts!$Y$13)*100000,0)*1000000+ROUND(Debts!$Y$13*100000,0)</f>
        <v/>
      </c>
      <c r="CA332">
        <f>ROUND(IF($A332&lt;=Debts!$M$14,Debts!$X$14,Debts!$Y$14)*100000,0)*1000000+ROUND(Debts!$Y$14*100000,0)</f>
        <v/>
      </c>
      <c r="CB332">
        <f>ROUND(IF($A332&lt;=Debts!$M$15,Debts!$X$15,Debts!$Y$15)*100000,0)*1000000+ROUND(Debts!$Y$15*100000,0)</f>
        <v/>
      </c>
      <c r="CC332">
        <f>ROUND(IF($A332&lt;=Debts!$M$16,Debts!$X$16,Debts!$Y$16)*100000,0)*1000000+ROUND(Debts!$Y$16*100000,0)</f>
        <v/>
      </c>
      <c r="CD332">
        <f>IF(OR(AH332&lt;=0,Debts!$AC$5=0,$A332&gt;Debts!$M$5),0,MIN(AH332,MAX(0,ROUNDUP(IF(Debts!$X$5=0,(BF331+J332)/(Debts!$M$5-$A332+1),BF331*(Debts!$X$5/12)/(1-(1+Debts!$X$5/12)^(-(Debts!$M$5-$A332+1)))),2)-V332)))</f>
        <v/>
      </c>
      <c r="CE332">
        <f>IF(OR(AI332&lt;=0,Debts!$AC$6=0,$A332&gt;Debts!$M$6),0,MIN(AI332,MAX(0,ROUNDUP(IF(Debts!$X$6=0,(BG331+K332)/(Debts!$M$6-$A332+1),BG331*(Debts!$X$6/12)/(1-(1+Debts!$X$6/12)^(-(Debts!$M$6-$A332+1)))),2)-W332)))</f>
        <v/>
      </c>
      <c r="CF332">
        <f>IF(OR(AJ332&lt;=0,Debts!$AC$7=0,$A332&gt;Debts!$M$7),0,MIN(AJ332,MAX(0,ROUNDUP(IF(Debts!$X$7=0,(BH331+L332)/(Debts!$M$7-$A332+1),BH331*(Debts!$X$7/12)/(1-(1+Debts!$X$7/12)^(-(Debts!$M$7-$A332+1)))),2)-X332)))</f>
        <v/>
      </c>
      <c r="CG332">
        <f>IF(OR(AK332&lt;=0,Debts!$AC$8=0,$A332&gt;Debts!$M$8),0,MIN(AK332,MAX(0,ROUNDUP(IF(Debts!$X$8=0,(BI331+M332)/(Debts!$M$8-$A332+1),BI331*(Debts!$X$8/12)/(1-(1+Debts!$X$8/12)^(-(Debts!$M$8-$A332+1)))),2)-Y332)))</f>
        <v/>
      </c>
      <c r="CH332">
        <f>IF(OR(AL332&lt;=0,Debts!$AC$9=0,$A332&gt;Debts!$M$9),0,MIN(AL332,MAX(0,ROUNDUP(IF(Debts!$X$9=0,(BJ331+N332)/(Debts!$M$9-$A332+1),BJ331*(Debts!$X$9/12)/(1-(1+Debts!$X$9/12)^(-(Debts!$M$9-$A332+1)))),2)-Z332)))</f>
        <v/>
      </c>
      <c r="CI332">
        <f>IF(OR(AM332&lt;=0,Debts!$AC$10=0,$A332&gt;Debts!$M$10),0,MIN(AM332,MAX(0,ROUNDUP(IF(Debts!$X$10=0,(BK331+O332)/(Debts!$M$10-$A332+1),BK331*(Debts!$X$10/12)/(1-(1+Debts!$X$10/12)^(-(Debts!$M$10-$A332+1)))),2)-AA332)))</f>
        <v/>
      </c>
      <c r="CJ332">
        <f>IF(OR(AN332&lt;=0,Debts!$AC$11=0,$A332&gt;Debts!$M$11),0,MIN(AN332,MAX(0,ROUNDUP(IF(Debts!$X$11=0,(BL331+P332)/(Debts!$M$11-$A332+1),BL331*(Debts!$X$11/12)/(1-(1+Debts!$X$11/12)^(-(Debts!$M$11-$A332+1)))),2)-AB332)))</f>
        <v/>
      </c>
      <c r="CK332">
        <f>IF(OR(AO332&lt;=0,Debts!$AC$12=0,$A332&gt;Debts!$M$12),0,MIN(AO332,MAX(0,ROUNDUP(IF(Debts!$X$12=0,(BM331+Q332)/(Debts!$M$12-$A332+1),BM331*(Debts!$X$12/12)/(1-(1+Debts!$X$12/12)^(-(Debts!$M$12-$A332+1)))),2)-AC332)))</f>
        <v/>
      </c>
      <c r="CL332">
        <f>IF(OR(AP332&lt;=0,Debts!$AC$13=0,$A332&gt;Debts!$M$13),0,MIN(AP332,MAX(0,ROUNDUP(IF(Debts!$X$13=0,(BN331+R332)/(Debts!$M$13-$A332+1),BN331*(Debts!$X$13/12)/(1-(1+Debts!$X$13/12)^(-(Debts!$M$13-$A332+1)))),2)-AD332)))</f>
        <v/>
      </c>
      <c r="CM332">
        <f>IF(OR(AQ332&lt;=0,Debts!$AC$14=0,$A332&gt;Debts!$M$14),0,MIN(AQ332,MAX(0,ROUNDUP(IF(Debts!$X$14=0,(BO331+S332)/(Debts!$M$14-$A332+1),BO331*(Debts!$X$14/12)/(1-(1+Debts!$X$14/12)^(-(Debts!$M$14-$A332+1)))),2)-AE332)))</f>
        <v/>
      </c>
      <c r="CN332">
        <f>IF(OR(AR332&lt;=0,Debts!$AC$15=0,$A332&gt;Debts!$M$15),0,MIN(AR332,MAX(0,ROUNDUP(IF(Debts!$X$15=0,(BP331+T332)/(Debts!$M$15-$A332+1),BP331*(Debts!$X$15/12)/(1-(1+Debts!$X$15/12)^(-(Debts!$M$15-$A332+1)))),2)-AF332)))</f>
        <v/>
      </c>
      <c r="CO332">
        <f>IF(OR(AS332&lt;=0,Debts!$AC$16=0,$A332&gt;Debts!$M$16),0,MIN(AS332,MAX(0,ROUNDUP(IF(Debts!$X$16=0,(BQ331+U332)/(Debts!$M$16-$A332+1),BQ331*(Debts!$X$16/12)/(1-(1+Debts!$X$16/12)^(-(Debts!$M$16-$A332+1)))),2)-AG332)))</f>
        <v/>
      </c>
      <c r="CP332">
        <f>IF(CD332&lt;=0,0,ROUND(MIN(CD332,MAX(0,$F332-SUMPRODUCT(($AT$3:$BE$3&lt;AT$3)*$CD332:$CO332))),2))</f>
        <v/>
      </c>
      <c r="CQ332">
        <f>IF(CE332&lt;=0,0,ROUND(MIN(CE332,MAX(0,$F332-SUMPRODUCT(($AT$3:$BE$3&lt;AU$3)*$CD332:$CO332))),2))</f>
        <v/>
      </c>
      <c r="CR332">
        <f>IF(CF332&lt;=0,0,ROUND(MIN(CF332,MAX(0,$F332-SUMPRODUCT(($AT$3:$BE$3&lt;AV$3)*$CD332:$CO332))),2))</f>
        <v/>
      </c>
      <c r="CS332">
        <f>IF(CG332&lt;=0,0,ROUND(MIN(CG332,MAX(0,$F332-SUMPRODUCT(($AT$3:$BE$3&lt;AW$3)*$CD332:$CO332))),2))</f>
        <v/>
      </c>
      <c r="CT332">
        <f>IF(CH332&lt;=0,0,ROUND(MIN(CH332,MAX(0,$F332-SUMPRODUCT(($AT$3:$BE$3&lt;AX$3)*$CD332:$CO332))),2))</f>
        <v/>
      </c>
      <c r="CU332">
        <f>IF(CI332&lt;=0,0,ROUND(MIN(CI332,MAX(0,$F332-SUMPRODUCT(($AT$3:$BE$3&lt;AY$3)*$CD332:$CO332))),2))</f>
        <v/>
      </c>
      <c r="CV332">
        <f>IF(CJ332&lt;=0,0,ROUND(MIN(CJ332,MAX(0,$F332-SUMPRODUCT(($AT$3:$BE$3&lt;AZ$3)*$CD332:$CO332))),2))</f>
        <v/>
      </c>
      <c r="CW332">
        <f>IF(CK332&lt;=0,0,ROUND(MIN(CK332,MAX(0,$F332-SUMPRODUCT(($AT$3:$BE$3&lt;BA$3)*$CD332:$CO332))),2))</f>
        <v/>
      </c>
      <c r="CX332">
        <f>IF(CL332&lt;=0,0,ROUND(MIN(CL332,MAX(0,$F332-SUMPRODUCT(($AT$3:$BE$3&lt;BB$3)*$CD332:$CO332))),2))</f>
        <v/>
      </c>
      <c r="CY332">
        <f>IF(CM332&lt;=0,0,ROUND(MIN(CM332,MAX(0,$F332-SUMPRODUCT(($AT$3:$BE$3&lt;BC$3)*$CD332:$CO332))),2))</f>
        <v/>
      </c>
      <c r="CZ332">
        <f>IF(CN332&lt;=0,0,ROUND(MIN(CN332,MAX(0,$F332-SUMPRODUCT(($AT$3:$BE$3&lt;BD$3)*$CD332:$CO332))),2))</f>
        <v/>
      </c>
      <c r="DA332">
        <f>IF(CO332&lt;=0,0,ROUND(MIN(CO332,MAX(0,$F332-SUMPRODUCT(($AT$3:$BE$3&lt;BE$3)*$CD332:$CO332))),2))</f>
        <v/>
      </c>
      <c r="DB332">
        <f>ROUND(AH332-CP332,2)</f>
        <v/>
      </c>
      <c r="DC332">
        <f>ROUND(AI332-CQ332,2)</f>
        <v/>
      </c>
      <c r="DD332">
        <f>ROUND(AJ332-CR332,2)</f>
        <v/>
      </c>
      <c r="DE332">
        <f>ROUND(AK332-CS332,2)</f>
        <v/>
      </c>
      <c r="DF332">
        <f>ROUND(AL332-CT332,2)</f>
        <v/>
      </c>
      <c r="DG332">
        <f>ROUND(AM332-CU332,2)</f>
        <v/>
      </c>
      <c r="DH332">
        <f>ROUND(AN332-CV332,2)</f>
        <v/>
      </c>
      <c r="DI332">
        <f>ROUND(AO332-CW332,2)</f>
        <v/>
      </c>
      <c r="DJ332">
        <f>ROUND(AP332-CX332,2)</f>
        <v/>
      </c>
      <c r="DK332">
        <f>ROUND(AQ332-CY332,2)</f>
        <v/>
      </c>
      <c r="DL332">
        <f>ROUND(AR332-CZ332,2)</f>
        <v/>
      </c>
      <c r="DM332">
        <f>ROUND(AS332-DA332,2)</f>
        <v/>
      </c>
      <c r="DN332">
        <f>MAX(0,ROUND($F332-SUM(CP332:DA332),2))</f>
        <v/>
      </c>
    </row>
    <row r="333">
      <c r="A333" t="n">
        <v>328</v>
      </c>
      <c r="B333" s="29">
        <f>Months!B333</f>
        <v/>
      </c>
      <c r="C333">
        <f>Months!C333</f>
        <v/>
      </c>
      <c r="D333">
        <f>Months!D333</f>
        <v/>
      </c>
      <c r="E333">
        <f>SUM(V333:AG333)</f>
        <v/>
      </c>
      <c r="F333">
        <f>MAX(0,ROUND(C333+D333-E333,2))</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f>IF(AH333&lt;=0,0,ROUND(CP333+MIN(DB333,MAX(0,$DN333-SUMPRODUCT((($BR333:$CC333&gt;BR333)+($BR333:$CC333=BR333)*($AT$2:$BE$2&lt;AT$2))*$DB333:$DM333))),2))</f>
        <v/>
      </c>
      <c r="AU333">
        <f>IF(AI333&lt;=0,0,ROUND(CQ333+MIN(DC333,MAX(0,$DN333-SUMPRODUCT((($BR333:$CC333&gt;BS333)+($BR333:$CC333=BS333)*($AT$2:$BE$2&lt;AU$2))*$DB333:$DM333))),2))</f>
        <v/>
      </c>
      <c r="AV333">
        <f>IF(AJ333&lt;=0,0,ROUND(CR333+MIN(DD333,MAX(0,$DN333-SUMPRODUCT((($BR333:$CC333&gt;BT333)+($BR333:$CC333=BT333)*($AT$2:$BE$2&lt;AV$2))*$DB333:$DM333))),2))</f>
        <v/>
      </c>
      <c r="AW333">
        <f>IF(AK333&lt;=0,0,ROUND(CS333+MIN(DE333,MAX(0,$DN333-SUMPRODUCT((($BR333:$CC333&gt;BU333)+($BR333:$CC333=BU333)*($AT$2:$BE$2&lt;AW$2))*$DB333:$DM333))),2))</f>
        <v/>
      </c>
      <c r="AX333">
        <f>IF(AL333&lt;=0,0,ROUND(CT333+MIN(DF333,MAX(0,$DN333-SUMPRODUCT((($BR333:$CC333&gt;BV333)+($BR333:$CC333=BV333)*($AT$2:$BE$2&lt;AX$2))*$DB333:$DM333))),2))</f>
        <v/>
      </c>
      <c r="AY333">
        <f>IF(AM333&lt;=0,0,ROUND(CU333+MIN(DG333,MAX(0,$DN333-SUMPRODUCT((($BR333:$CC333&gt;BW333)+($BR333:$CC333=BW333)*($AT$2:$BE$2&lt;AY$2))*$DB333:$DM333))),2))</f>
        <v/>
      </c>
      <c r="AZ333">
        <f>IF(AN333&lt;=0,0,ROUND(CV333+MIN(DH333,MAX(0,$DN333-SUMPRODUCT((($BR333:$CC333&gt;BX333)+($BR333:$CC333=BX333)*($AT$2:$BE$2&lt;AZ$2))*$DB333:$DM333))),2))</f>
        <v/>
      </c>
      <c r="BA333">
        <f>IF(AO333&lt;=0,0,ROUND(CW333+MIN(DI333,MAX(0,$DN333-SUMPRODUCT((($BR333:$CC333&gt;BY333)+($BR333:$CC333=BY333)*($AT$2:$BE$2&lt;BA$2))*$DB333:$DM333))),2))</f>
        <v/>
      </c>
      <c r="BB333">
        <f>IF(AP333&lt;=0,0,ROUND(CX333+MIN(DJ333,MAX(0,$DN333-SUMPRODUCT((($BR333:$CC333&gt;BZ333)+($BR333:$CC333=BZ333)*($AT$2:$BE$2&lt;BB$2))*$DB333:$DM333))),2))</f>
        <v/>
      </c>
      <c r="BC333">
        <f>IF(AQ333&lt;=0,0,ROUND(CY333+MIN(DK333,MAX(0,$DN333-SUMPRODUCT((($BR333:$CC333&gt;CA333)+($BR333:$CC333=CA333)*($AT$2:$BE$2&lt;BC$2))*$DB333:$DM333))),2))</f>
        <v/>
      </c>
      <c r="BD333">
        <f>IF(AR333&lt;=0,0,ROUND(CZ333+MIN(DL333,MAX(0,$DN333-SUMPRODUCT((($BR333:$CC333&gt;CB333)+($BR333:$CC333=CB333)*($AT$2:$BE$2&lt;BD$2))*$DB333:$DM333))),2))</f>
        <v/>
      </c>
      <c r="BE333">
        <f>IF(AS333&lt;=0,0,ROUND(DA333+MIN(DM333,MAX(0,$DN333-SUMPRODUCT((($BR333:$CC333&gt;CC333)+($BR333:$CC333=CC333)*($AT$2:$BE$2&lt;BE$2))*$DB333:$DM333))),2))</f>
        <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c r="BR333">
        <f>ROUND(IF($A333&lt;=Debts!$M$5,Debts!$X$5,Debts!$Y$5)*100000,0)*1000000+ROUND(Debts!$Y$5*100000,0)</f>
        <v/>
      </c>
      <c r="BS333">
        <f>ROUND(IF($A333&lt;=Debts!$M$6,Debts!$X$6,Debts!$Y$6)*100000,0)*1000000+ROUND(Debts!$Y$6*100000,0)</f>
        <v/>
      </c>
      <c r="BT333">
        <f>ROUND(IF($A333&lt;=Debts!$M$7,Debts!$X$7,Debts!$Y$7)*100000,0)*1000000+ROUND(Debts!$Y$7*100000,0)</f>
        <v/>
      </c>
      <c r="BU333">
        <f>ROUND(IF($A333&lt;=Debts!$M$8,Debts!$X$8,Debts!$Y$8)*100000,0)*1000000+ROUND(Debts!$Y$8*100000,0)</f>
        <v/>
      </c>
      <c r="BV333">
        <f>ROUND(IF($A333&lt;=Debts!$M$9,Debts!$X$9,Debts!$Y$9)*100000,0)*1000000+ROUND(Debts!$Y$9*100000,0)</f>
        <v/>
      </c>
      <c r="BW333">
        <f>ROUND(IF($A333&lt;=Debts!$M$10,Debts!$X$10,Debts!$Y$10)*100000,0)*1000000+ROUND(Debts!$Y$10*100000,0)</f>
        <v/>
      </c>
      <c r="BX333">
        <f>ROUND(IF($A333&lt;=Debts!$M$11,Debts!$X$11,Debts!$Y$11)*100000,0)*1000000+ROUND(Debts!$Y$11*100000,0)</f>
        <v/>
      </c>
      <c r="BY333">
        <f>ROUND(IF($A333&lt;=Debts!$M$12,Debts!$X$12,Debts!$Y$12)*100000,0)*1000000+ROUND(Debts!$Y$12*100000,0)</f>
        <v/>
      </c>
      <c r="BZ333">
        <f>ROUND(IF($A333&lt;=Debts!$M$13,Debts!$X$13,Debts!$Y$13)*100000,0)*1000000+ROUND(Debts!$Y$13*100000,0)</f>
        <v/>
      </c>
      <c r="CA333">
        <f>ROUND(IF($A333&lt;=Debts!$M$14,Debts!$X$14,Debts!$Y$14)*100000,0)*1000000+ROUND(Debts!$Y$14*100000,0)</f>
        <v/>
      </c>
      <c r="CB333">
        <f>ROUND(IF($A333&lt;=Debts!$M$15,Debts!$X$15,Debts!$Y$15)*100000,0)*1000000+ROUND(Debts!$Y$15*100000,0)</f>
        <v/>
      </c>
      <c r="CC333">
        <f>ROUND(IF($A333&lt;=Debts!$M$16,Debts!$X$16,Debts!$Y$16)*100000,0)*1000000+ROUND(Debts!$Y$16*100000,0)</f>
        <v/>
      </c>
      <c r="CD333">
        <f>IF(OR(AH333&lt;=0,Debts!$AC$5=0,$A333&gt;Debts!$M$5),0,MIN(AH333,MAX(0,ROUNDUP(IF(Debts!$X$5=0,(BF332+J333)/(Debts!$M$5-$A333+1),BF332*(Debts!$X$5/12)/(1-(1+Debts!$X$5/12)^(-(Debts!$M$5-$A333+1)))),2)-V333)))</f>
        <v/>
      </c>
      <c r="CE333">
        <f>IF(OR(AI333&lt;=0,Debts!$AC$6=0,$A333&gt;Debts!$M$6),0,MIN(AI333,MAX(0,ROUNDUP(IF(Debts!$X$6=0,(BG332+K333)/(Debts!$M$6-$A333+1),BG332*(Debts!$X$6/12)/(1-(1+Debts!$X$6/12)^(-(Debts!$M$6-$A333+1)))),2)-W333)))</f>
        <v/>
      </c>
      <c r="CF333">
        <f>IF(OR(AJ333&lt;=0,Debts!$AC$7=0,$A333&gt;Debts!$M$7),0,MIN(AJ333,MAX(0,ROUNDUP(IF(Debts!$X$7=0,(BH332+L333)/(Debts!$M$7-$A333+1),BH332*(Debts!$X$7/12)/(1-(1+Debts!$X$7/12)^(-(Debts!$M$7-$A333+1)))),2)-X333)))</f>
        <v/>
      </c>
      <c r="CG333">
        <f>IF(OR(AK333&lt;=0,Debts!$AC$8=0,$A333&gt;Debts!$M$8),0,MIN(AK333,MAX(0,ROUNDUP(IF(Debts!$X$8=0,(BI332+M333)/(Debts!$M$8-$A333+1),BI332*(Debts!$X$8/12)/(1-(1+Debts!$X$8/12)^(-(Debts!$M$8-$A333+1)))),2)-Y333)))</f>
        <v/>
      </c>
      <c r="CH333">
        <f>IF(OR(AL333&lt;=0,Debts!$AC$9=0,$A333&gt;Debts!$M$9),0,MIN(AL333,MAX(0,ROUNDUP(IF(Debts!$X$9=0,(BJ332+N333)/(Debts!$M$9-$A333+1),BJ332*(Debts!$X$9/12)/(1-(1+Debts!$X$9/12)^(-(Debts!$M$9-$A333+1)))),2)-Z333)))</f>
        <v/>
      </c>
      <c r="CI333">
        <f>IF(OR(AM333&lt;=0,Debts!$AC$10=0,$A333&gt;Debts!$M$10),0,MIN(AM333,MAX(0,ROUNDUP(IF(Debts!$X$10=0,(BK332+O333)/(Debts!$M$10-$A333+1),BK332*(Debts!$X$10/12)/(1-(1+Debts!$X$10/12)^(-(Debts!$M$10-$A333+1)))),2)-AA333)))</f>
        <v/>
      </c>
      <c r="CJ333">
        <f>IF(OR(AN333&lt;=0,Debts!$AC$11=0,$A333&gt;Debts!$M$11),0,MIN(AN333,MAX(0,ROUNDUP(IF(Debts!$X$11=0,(BL332+P333)/(Debts!$M$11-$A333+1),BL332*(Debts!$X$11/12)/(1-(1+Debts!$X$11/12)^(-(Debts!$M$11-$A333+1)))),2)-AB333)))</f>
        <v/>
      </c>
      <c r="CK333">
        <f>IF(OR(AO333&lt;=0,Debts!$AC$12=0,$A333&gt;Debts!$M$12),0,MIN(AO333,MAX(0,ROUNDUP(IF(Debts!$X$12=0,(BM332+Q333)/(Debts!$M$12-$A333+1),BM332*(Debts!$X$12/12)/(1-(1+Debts!$X$12/12)^(-(Debts!$M$12-$A333+1)))),2)-AC333)))</f>
        <v/>
      </c>
      <c r="CL333">
        <f>IF(OR(AP333&lt;=0,Debts!$AC$13=0,$A333&gt;Debts!$M$13),0,MIN(AP333,MAX(0,ROUNDUP(IF(Debts!$X$13=0,(BN332+R333)/(Debts!$M$13-$A333+1),BN332*(Debts!$X$13/12)/(1-(1+Debts!$X$13/12)^(-(Debts!$M$13-$A333+1)))),2)-AD333)))</f>
        <v/>
      </c>
      <c r="CM333">
        <f>IF(OR(AQ333&lt;=0,Debts!$AC$14=0,$A333&gt;Debts!$M$14),0,MIN(AQ333,MAX(0,ROUNDUP(IF(Debts!$X$14=0,(BO332+S333)/(Debts!$M$14-$A333+1),BO332*(Debts!$X$14/12)/(1-(1+Debts!$X$14/12)^(-(Debts!$M$14-$A333+1)))),2)-AE333)))</f>
        <v/>
      </c>
      <c r="CN333">
        <f>IF(OR(AR333&lt;=0,Debts!$AC$15=0,$A333&gt;Debts!$M$15),0,MIN(AR333,MAX(0,ROUNDUP(IF(Debts!$X$15=0,(BP332+T333)/(Debts!$M$15-$A333+1),BP332*(Debts!$X$15/12)/(1-(1+Debts!$X$15/12)^(-(Debts!$M$15-$A333+1)))),2)-AF333)))</f>
        <v/>
      </c>
      <c r="CO333">
        <f>IF(OR(AS333&lt;=0,Debts!$AC$16=0,$A333&gt;Debts!$M$16),0,MIN(AS333,MAX(0,ROUNDUP(IF(Debts!$X$16=0,(BQ332+U333)/(Debts!$M$16-$A333+1),BQ332*(Debts!$X$16/12)/(1-(1+Debts!$X$16/12)^(-(Debts!$M$16-$A333+1)))),2)-AG333)))</f>
        <v/>
      </c>
      <c r="CP333">
        <f>IF(CD333&lt;=0,0,ROUND(MIN(CD333,MAX(0,$F333-SUMPRODUCT(($AT$3:$BE$3&lt;AT$3)*$CD333:$CO333))),2))</f>
        <v/>
      </c>
      <c r="CQ333">
        <f>IF(CE333&lt;=0,0,ROUND(MIN(CE333,MAX(0,$F333-SUMPRODUCT(($AT$3:$BE$3&lt;AU$3)*$CD333:$CO333))),2))</f>
        <v/>
      </c>
      <c r="CR333">
        <f>IF(CF333&lt;=0,0,ROUND(MIN(CF333,MAX(0,$F333-SUMPRODUCT(($AT$3:$BE$3&lt;AV$3)*$CD333:$CO333))),2))</f>
        <v/>
      </c>
      <c r="CS333">
        <f>IF(CG333&lt;=0,0,ROUND(MIN(CG333,MAX(0,$F333-SUMPRODUCT(($AT$3:$BE$3&lt;AW$3)*$CD333:$CO333))),2))</f>
        <v/>
      </c>
      <c r="CT333">
        <f>IF(CH333&lt;=0,0,ROUND(MIN(CH333,MAX(0,$F333-SUMPRODUCT(($AT$3:$BE$3&lt;AX$3)*$CD333:$CO333))),2))</f>
        <v/>
      </c>
      <c r="CU333">
        <f>IF(CI333&lt;=0,0,ROUND(MIN(CI333,MAX(0,$F333-SUMPRODUCT(($AT$3:$BE$3&lt;AY$3)*$CD333:$CO333))),2))</f>
        <v/>
      </c>
      <c r="CV333">
        <f>IF(CJ333&lt;=0,0,ROUND(MIN(CJ333,MAX(0,$F333-SUMPRODUCT(($AT$3:$BE$3&lt;AZ$3)*$CD333:$CO333))),2))</f>
        <v/>
      </c>
      <c r="CW333">
        <f>IF(CK333&lt;=0,0,ROUND(MIN(CK333,MAX(0,$F333-SUMPRODUCT(($AT$3:$BE$3&lt;BA$3)*$CD333:$CO333))),2))</f>
        <v/>
      </c>
      <c r="CX333">
        <f>IF(CL333&lt;=0,0,ROUND(MIN(CL333,MAX(0,$F333-SUMPRODUCT(($AT$3:$BE$3&lt;BB$3)*$CD333:$CO333))),2))</f>
        <v/>
      </c>
      <c r="CY333">
        <f>IF(CM333&lt;=0,0,ROUND(MIN(CM333,MAX(0,$F333-SUMPRODUCT(($AT$3:$BE$3&lt;BC$3)*$CD333:$CO333))),2))</f>
        <v/>
      </c>
      <c r="CZ333">
        <f>IF(CN333&lt;=0,0,ROUND(MIN(CN333,MAX(0,$F333-SUMPRODUCT(($AT$3:$BE$3&lt;BD$3)*$CD333:$CO333))),2))</f>
        <v/>
      </c>
      <c r="DA333">
        <f>IF(CO333&lt;=0,0,ROUND(MIN(CO333,MAX(0,$F333-SUMPRODUCT(($AT$3:$BE$3&lt;BE$3)*$CD333:$CO333))),2))</f>
        <v/>
      </c>
      <c r="DB333">
        <f>ROUND(AH333-CP333,2)</f>
        <v/>
      </c>
      <c r="DC333">
        <f>ROUND(AI333-CQ333,2)</f>
        <v/>
      </c>
      <c r="DD333">
        <f>ROUND(AJ333-CR333,2)</f>
        <v/>
      </c>
      <c r="DE333">
        <f>ROUND(AK333-CS333,2)</f>
        <v/>
      </c>
      <c r="DF333">
        <f>ROUND(AL333-CT333,2)</f>
        <v/>
      </c>
      <c r="DG333">
        <f>ROUND(AM333-CU333,2)</f>
        <v/>
      </c>
      <c r="DH333">
        <f>ROUND(AN333-CV333,2)</f>
        <v/>
      </c>
      <c r="DI333">
        <f>ROUND(AO333-CW333,2)</f>
        <v/>
      </c>
      <c r="DJ333">
        <f>ROUND(AP333-CX333,2)</f>
        <v/>
      </c>
      <c r="DK333">
        <f>ROUND(AQ333-CY333,2)</f>
        <v/>
      </c>
      <c r="DL333">
        <f>ROUND(AR333-CZ333,2)</f>
        <v/>
      </c>
      <c r="DM333">
        <f>ROUND(AS333-DA333,2)</f>
        <v/>
      </c>
      <c r="DN333">
        <f>MAX(0,ROUND($F333-SUM(CP333:DA333),2))</f>
        <v/>
      </c>
    </row>
    <row r="334">
      <c r="A334" t="n">
        <v>329</v>
      </c>
      <c r="B334" s="29">
        <f>Months!B334</f>
        <v/>
      </c>
      <c r="C334">
        <f>Months!C334</f>
        <v/>
      </c>
      <c r="D334">
        <f>Months!D334</f>
        <v/>
      </c>
      <c r="E334">
        <f>SUM(V334:AG334)</f>
        <v/>
      </c>
      <c r="F334">
        <f>MAX(0,ROUND(C334+D334-E334,2))</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f>IF(AH334&lt;=0,0,ROUND(CP334+MIN(DB334,MAX(0,$DN334-SUMPRODUCT((($BR334:$CC334&gt;BR334)+($BR334:$CC334=BR334)*($AT$2:$BE$2&lt;AT$2))*$DB334:$DM334))),2))</f>
        <v/>
      </c>
      <c r="AU334">
        <f>IF(AI334&lt;=0,0,ROUND(CQ334+MIN(DC334,MAX(0,$DN334-SUMPRODUCT((($BR334:$CC334&gt;BS334)+($BR334:$CC334=BS334)*($AT$2:$BE$2&lt;AU$2))*$DB334:$DM334))),2))</f>
        <v/>
      </c>
      <c r="AV334">
        <f>IF(AJ334&lt;=0,0,ROUND(CR334+MIN(DD334,MAX(0,$DN334-SUMPRODUCT((($BR334:$CC334&gt;BT334)+($BR334:$CC334=BT334)*($AT$2:$BE$2&lt;AV$2))*$DB334:$DM334))),2))</f>
        <v/>
      </c>
      <c r="AW334">
        <f>IF(AK334&lt;=0,0,ROUND(CS334+MIN(DE334,MAX(0,$DN334-SUMPRODUCT((($BR334:$CC334&gt;BU334)+($BR334:$CC334=BU334)*($AT$2:$BE$2&lt;AW$2))*$DB334:$DM334))),2))</f>
        <v/>
      </c>
      <c r="AX334">
        <f>IF(AL334&lt;=0,0,ROUND(CT334+MIN(DF334,MAX(0,$DN334-SUMPRODUCT((($BR334:$CC334&gt;BV334)+($BR334:$CC334=BV334)*($AT$2:$BE$2&lt;AX$2))*$DB334:$DM334))),2))</f>
        <v/>
      </c>
      <c r="AY334">
        <f>IF(AM334&lt;=0,0,ROUND(CU334+MIN(DG334,MAX(0,$DN334-SUMPRODUCT((($BR334:$CC334&gt;BW334)+($BR334:$CC334=BW334)*($AT$2:$BE$2&lt;AY$2))*$DB334:$DM334))),2))</f>
        <v/>
      </c>
      <c r="AZ334">
        <f>IF(AN334&lt;=0,0,ROUND(CV334+MIN(DH334,MAX(0,$DN334-SUMPRODUCT((($BR334:$CC334&gt;BX334)+($BR334:$CC334=BX334)*($AT$2:$BE$2&lt;AZ$2))*$DB334:$DM334))),2))</f>
        <v/>
      </c>
      <c r="BA334">
        <f>IF(AO334&lt;=0,0,ROUND(CW334+MIN(DI334,MAX(0,$DN334-SUMPRODUCT((($BR334:$CC334&gt;BY334)+($BR334:$CC334=BY334)*($AT$2:$BE$2&lt;BA$2))*$DB334:$DM334))),2))</f>
        <v/>
      </c>
      <c r="BB334">
        <f>IF(AP334&lt;=0,0,ROUND(CX334+MIN(DJ334,MAX(0,$DN334-SUMPRODUCT((($BR334:$CC334&gt;BZ334)+($BR334:$CC334=BZ334)*($AT$2:$BE$2&lt;BB$2))*$DB334:$DM334))),2))</f>
        <v/>
      </c>
      <c r="BC334">
        <f>IF(AQ334&lt;=0,0,ROUND(CY334+MIN(DK334,MAX(0,$DN334-SUMPRODUCT((($BR334:$CC334&gt;CA334)+($BR334:$CC334=CA334)*($AT$2:$BE$2&lt;BC$2))*$DB334:$DM334))),2))</f>
        <v/>
      </c>
      <c r="BD334">
        <f>IF(AR334&lt;=0,0,ROUND(CZ334+MIN(DL334,MAX(0,$DN334-SUMPRODUCT((($BR334:$CC334&gt;CB334)+($BR334:$CC334=CB334)*($AT$2:$BE$2&lt;BD$2))*$DB334:$DM334))),2))</f>
        <v/>
      </c>
      <c r="BE334">
        <f>IF(AS334&lt;=0,0,ROUND(DA334+MIN(DM334,MAX(0,$DN334-SUMPRODUCT((($BR334:$CC334&gt;CC334)+($BR334:$CC334=CC334)*($AT$2:$BE$2&lt;BE$2))*$DB334:$DM334))),2))</f>
        <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c r="BR334">
        <f>ROUND(IF($A334&lt;=Debts!$M$5,Debts!$X$5,Debts!$Y$5)*100000,0)*1000000+ROUND(Debts!$Y$5*100000,0)</f>
        <v/>
      </c>
      <c r="BS334">
        <f>ROUND(IF($A334&lt;=Debts!$M$6,Debts!$X$6,Debts!$Y$6)*100000,0)*1000000+ROUND(Debts!$Y$6*100000,0)</f>
        <v/>
      </c>
      <c r="BT334">
        <f>ROUND(IF($A334&lt;=Debts!$M$7,Debts!$X$7,Debts!$Y$7)*100000,0)*1000000+ROUND(Debts!$Y$7*100000,0)</f>
        <v/>
      </c>
      <c r="BU334">
        <f>ROUND(IF($A334&lt;=Debts!$M$8,Debts!$X$8,Debts!$Y$8)*100000,0)*1000000+ROUND(Debts!$Y$8*100000,0)</f>
        <v/>
      </c>
      <c r="BV334">
        <f>ROUND(IF($A334&lt;=Debts!$M$9,Debts!$X$9,Debts!$Y$9)*100000,0)*1000000+ROUND(Debts!$Y$9*100000,0)</f>
        <v/>
      </c>
      <c r="BW334">
        <f>ROUND(IF($A334&lt;=Debts!$M$10,Debts!$X$10,Debts!$Y$10)*100000,0)*1000000+ROUND(Debts!$Y$10*100000,0)</f>
        <v/>
      </c>
      <c r="BX334">
        <f>ROUND(IF($A334&lt;=Debts!$M$11,Debts!$X$11,Debts!$Y$11)*100000,0)*1000000+ROUND(Debts!$Y$11*100000,0)</f>
        <v/>
      </c>
      <c r="BY334">
        <f>ROUND(IF($A334&lt;=Debts!$M$12,Debts!$X$12,Debts!$Y$12)*100000,0)*1000000+ROUND(Debts!$Y$12*100000,0)</f>
        <v/>
      </c>
      <c r="BZ334">
        <f>ROUND(IF($A334&lt;=Debts!$M$13,Debts!$X$13,Debts!$Y$13)*100000,0)*1000000+ROUND(Debts!$Y$13*100000,0)</f>
        <v/>
      </c>
      <c r="CA334">
        <f>ROUND(IF($A334&lt;=Debts!$M$14,Debts!$X$14,Debts!$Y$14)*100000,0)*1000000+ROUND(Debts!$Y$14*100000,0)</f>
        <v/>
      </c>
      <c r="CB334">
        <f>ROUND(IF($A334&lt;=Debts!$M$15,Debts!$X$15,Debts!$Y$15)*100000,0)*1000000+ROUND(Debts!$Y$15*100000,0)</f>
        <v/>
      </c>
      <c r="CC334">
        <f>ROUND(IF($A334&lt;=Debts!$M$16,Debts!$X$16,Debts!$Y$16)*100000,0)*1000000+ROUND(Debts!$Y$16*100000,0)</f>
        <v/>
      </c>
      <c r="CD334">
        <f>IF(OR(AH334&lt;=0,Debts!$AC$5=0,$A334&gt;Debts!$M$5),0,MIN(AH334,MAX(0,ROUNDUP(IF(Debts!$X$5=0,(BF333+J334)/(Debts!$M$5-$A334+1),BF333*(Debts!$X$5/12)/(1-(1+Debts!$X$5/12)^(-(Debts!$M$5-$A334+1)))),2)-V334)))</f>
        <v/>
      </c>
      <c r="CE334">
        <f>IF(OR(AI334&lt;=0,Debts!$AC$6=0,$A334&gt;Debts!$M$6),0,MIN(AI334,MAX(0,ROUNDUP(IF(Debts!$X$6=0,(BG333+K334)/(Debts!$M$6-$A334+1),BG333*(Debts!$X$6/12)/(1-(1+Debts!$X$6/12)^(-(Debts!$M$6-$A334+1)))),2)-W334)))</f>
        <v/>
      </c>
      <c r="CF334">
        <f>IF(OR(AJ334&lt;=0,Debts!$AC$7=0,$A334&gt;Debts!$M$7),0,MIN(AJ334,MAX(0,ROUNDUP(IF(Debts!$X$7=0,(BH333+L334)/(Debts!$M$7-$A334+1),BH333*(Debts!$X$7/12)/(1-(1+Debts!$X$7/12)^(-(Debts!$M$7-$A334+1)))),2)-X334)))</f>
        <v/>
      </c>
      <c r="CG334">
        <f>IF(OR(AK334&lt;=0,Debts!$AC$8=0,$A334&gt;Debts!$M$8),0,MIN(AK334,MAX(0,ROUNDUP(IF(Debts!$X$8=0,(BI333+M334)/(Debts!$M$8-$A334+1),BI333*(Debts!$X$8/12)/(1-(1+Debts!$X$8/12)^(-(Debts!$M$8-$A334+1)))),2)-Y334)))</f>
        <v/>
      </c>
      <c r="CH334">
        <f>IF(OR(AL334&lt;=0,Debts!$AC$9=0,$A334&gt;Debts!$M$9),0,MIN(AL334,MAX(0,ROUNDUP(IF(Debts!$X$9=0,(BJ333+N334)/(Debts!$M$9-$A334+1),BJ333*(Debts!$X$9/12)/(1-(1+Debts!$X$9/12)^(-(Debts!$M$9-$A334+1)))),2)-Z334)))</f>
        <v/>
      </c>
      <c r="CI334">
        <f>IF(OR(AM334&lt;=0,Debts!$AC$10=0,$A334&gt;Debts!$M$10),0,MIN(AM334,MAX(0,ROUNDUP(IF(Debts!$X$10=0,(BK333+O334)/(Debts!$M$10-$A334+1),BK333*(Debts!$X$10/12)/(1-(1+Debts!$X$10/12)^(-(Debts!$M$10-$A334+1)))),2)-AA334)))</f>
        <v/>
      </c>
      <c r="CJ334">
        <f>IF(OR(AN334&lt;=0,Debts!$AC$11=0,$A334&gt;Debts!$M$11),0,MIN(AN334,MAX(0,ROUNDUP(IF(Debts!$X$11=0,(BL333+P334)/(Debts!$M$11-$A334+1),BL333*(Debts!$X$11/12)/(1-(1+Debts!$X$11/12)^(-(Debts!$M$11-$A334+1)))),2)-AB334)))</f>
        <v/>
      </c>
      <c r="CK334">
        <f>IF(OR(AO334&lt;=0,Debts!$AC$12=0,$A334&gt;Debts!$M$12),0,MIN(AO334,MAX(0,ROUNDUP(IF(Debts!$X$12=0,(BM333+Q334)/(Debts!$M$12-$A334+1),BM333*(Debts!$X$12/12)/(1-(1+Debts!$X$12/12)^(-(Debts!$M$12-$A334+1)))),2)-AC334)))</f>
        <v/>
      </c>
      <c r="CL334">
        <f>IF(OR(AP334&lt;=0,Debts!$AC$13=0,$A334&gt;Debts!$M$13),0,MIN(AP334,MAX(0,ROUNDUP(IF(Debts!$X$13=0,(BN333+R334)/(Debts!$M$13-$A334+1),BN333*(Debts!$X$13/12)/(1-(1+Debts!$X$13/12)^(-(Debts!$M$13-$A334+1)))),2)-AD334)))</f>
        <v/>
      </c>
      <c r="CM334">
        <f>IF(OR(AQ334&lt;=0,Debts!$AC$14=0,$A334&gt;Debts!$M$14),0,MIN(AQ334,MAX(0,ROUNDUP(IF(Debts!$X$14=0,(BO333+S334)/(Debts!$M$14-$A334+1),BO333*(Debts!$X$14/12)/(1-(1+Debts!$X$14/12)^(-(Debts!$M$14-$A334+1)))),2)-AE334)))</f>
        <v/>
      </c>
      <c r="CN334">
        <f>IF(OR(AR334&lt;=0,Debts!$AC$15=0,$A334&gt;Debts!$M$15),0,MIN(AR334,MAX(0,ROUNDUP(IF(Debts!$X$15=0,(BP333+T334)/(Debts!$M$15-$A334+1),BP333*(Debts!$X$15/12)/(1-(1+Debts!$X$15/12)^(-(Debts!$M$15-$A334+1)))),2)-AF334)))</f>
        <v/>
      </c>
      <c r="CO334">
        <f>IF(OR(AS334&lt;=0,Debts!$AC$16=0,$A334&gt;Debts!$M$16),0,MIN(AS334,MAX(0,ROUNDUP(IF(Debts!$X$16=0,(BQ333+U334)/(Debts!$M$16-$A334+1),BQ333*(Debts!$X$16/12)/(1-(1+Debts!$X$16/12)^(-(Debts!$M$16-$A334+1)))),2)-AG334)))</f>
        <v/>
      </c>
      <c r="CP334">
        <f>IF(CD334&lt;=0,0,ROUND(MIN(CD334,MAX(0,$F334-SUMPRODUCT(($AT$3:$BE$3&lt;AT$3)*$CD334:$CO334))),2))</f>
        <v/>
      </c>
      <c r="CQ334">
        <f>IF(CE334&lt;=0,0,ROUND(MIN(CE334,MAX(0,$F334-SUMPRODUCT(($AT$3:$BE$3&lt;AU$3)*$CD334:$CO334))),2))</f>
        <v/>
      </c>
      <c r="CR334">
        <f>IF(CF334&lt;=0,0,ROUND(MIN(CF334,MAX(0,$F334-SUMPRODUCT(($AT$3:$BE$3&lt;AV$3)*$CD334:$CO334))),2))</f>
        <v/>
      </c>
      <c r="CS334">
        <f>IF(CG334&lt;=0,0,ROUND(MIN(CG334,MAX(0,$F334-SUMPRODUCT(($AT$3:$BE$3&lt;AW$3)*$CD334:$CO334))),2))</f>
        <v/>
      </c>
      <c r="CT334">
        <f>IF(CH334&lt;=0,0,ROUND(MIN(CH334,MAX(0,$F334-SUMPRODUCT(($AT$3:$BE$3&lt;AX$3)*$CD334:$CO334))),2))</f>
        <v/>
      </c>
      <c r="CU334">
        <f>IF(CI334&lt;=0,0,ROUND(MIN(CI334,MAX(0,$F334-SUMPRODUCT(($AT$3:$BE$3&lt;AY$3)*$CD334:$CO334))),2))</f>
        <v/>
      </c>
      <c r="CV334">
        <f>IF(CJ334&lt;=0,0,ROUND(MIN(CJ334,MAX(0,$F334-SUMPRODUCT(($AT$3:$BE$3&lt;AZ$3)*$CD334:$CO334))),2))</f>
        <v/>
      </c>
      <c r="CW334">
        <f>IF(CK334&lt;=0,0,ROUND(MIN(CK334,MAX(0,$F334-SUMPRODUCT(($AT$3:$BE$3&lt;BA$3)*$CD334:$CO334))),2))</f>
        <v/>
      </c>
      <c r="CX334">
        <f>IF(CL334&lt;=0,0,ROUND(MIN(CL334,MAX(0,$F334-SUMPRODUCT(($AT$3:$BE$3&lt;BB$3)*$CD334:$CO334))),2))</f>
        <v/>
      </c>
      <c r="CY334">
        <f>IF(CM334&lt;=0,0,ROUND(MIN(CM334,MAX(0,$F334-SUMPRODUCT(($AT$3:$BE$3&lt;BC$3)*$CD334:$CO334))),2))</f>
        <v/>
      </c>
      <c r="CZ334">
        <f>IF(CN334&lt;=0,0,ROUND(MIN(CN334,MAX(0,$F334-SUMPRODUCT(($AT$3:$BE$3&lt;BD$3)*$CD334:$CO334))),2))</f>
        <v/>
      </c>
      <c r="DA334">
        <f>IF(CO334&lt;=0,0,ROUND(MIN(CO334,MAX(0,$F334-SUMPRODUCT(($AT$3:$BE$3&lt;BE$3)*$CD334:$CO334))),2))</f>
        <v/>
      </c>
      <c r="DB334">
        <f>ROUND(AH334-CP334,2)</f>
        <v/>
      </c>
      <c r="DC334">
        <f>ROUND(AI334-CQ334,2)</f>
        <v/>
      </c>
      <c r="DD334">
        <f>ROUND(AJ334-CR334,2)</f>
        <v/>
      </c>
      <c r="DE334">
        <f>ROUND(AK334-CS334,2)</f>
        <v/>
      </c>
      <c r="DF334">
        <f>ROUND(AL334-CT334,2)</f>
        <v/>
      </c>
      <c r="DG334">
        <f>ROUND(AM334-CU334,2)</f>
        <v/>
      </c>
      <c r="DH334">
        <f>ROUND(AN334-CV334,2)</f>
        <v/>
      </c>
      <c r="DI334">
        <f>ROUND(AO334-CW334,2)</f>
        <v/>
      </c>
      <c r="DJ334">
        <f>ROUND(AP334-CX334,2)</f>
        <v/>
      </c>
      <c r="DK334">
        <f>ROUND(AQ334-CY334,2)</f>
        <v/>
      </c>
      <c r="DL334">
        <f>ROUND(AR334-CZ334,2)</f>
        <v/>
      </c>
      <c r="DM334">
        <f>ROUND(AS334-DA334,2)</f>
        <v/>
      </c>
      <c r="DN334">
        <f>MAX(0,ROUND($F334-SUM(CP334:DA334),2))</f>
        <v/>
      </c>
    </row>
    <row r="335">
      <c r="A335" t="n">
        <v>330</v>
      </c>
      <c r="B335" s="29">
        <f>Months!B335</f>
        <v/>
      </c>
      <c r="C335">
        <f>Months!C335</f>
        <v/>
      </c>
      <c r="D335">
        <f>Months!D335</f>
        <v/>
      </c>
      <c r="E335">
        <f>SUM(V335:AG335)</f>
        <v/>
      </c>
      <c r="F335">
        <f>MAX(0,ROUND(C335+D335-E335,2))</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f>IF(AH335&lt;=0,0,ROUND(CP335+MIN(DB335,MAX(0,$DN335-SUMPRODUCT((($BR335:$CC335&gt;BR335)+($BR335:$CC335=BR335)*($AT$2:$BE$2&lt;AT$2))*$DB335:$DM335))),2))</f>
        <v/>
      </c>
      <c r="AU335">
        <f>IF(AI335&lt;=0,0,ROUND(CQ335+MIN(DC335,MAX(0,$DN335-SUMPRODUCT((($BR335:$CC335&gt;BS335)+($BR335:$CC335=BS335)*($AT$2:$BE$2&lt;AU$2))*$DB335:$DM335))),2))</f>
        <v/>
      </c>
      <c r="AV335">
        <f>IF(AJ335&lt;=0,0,ROUND(CR335+MIN(DD335,MAX(0,$DN335-SUMPRODUCT((($BR335:$CC335&gt;BT335)+($BR335:$CC335=BT335)*($AT$2:$BE$2&lt;AV$2))*$DB335:$DM335))),2))</f>
        <v/>
      </c>
      <c r="AW335">
        <f>IF(AK335&lt;=0,0,ROUND(CS335+MIN(DE335,MAX(0,$DN335-SUMPRODUCT((($BR335:$CC335&gt;BU335)+($BR335:$CC335=BU335)*($AT$2:$BE$2&lt;AW$2))*$DB335:$DM335))),2))</f>
        <v/>
      </c>
      <c r="AX335">
        <f>IF(AL335&lt;=0,0,ROUND(CT335+MIN(DF335,MAX(0,$DN335-SUMPRODUCT((($BR335:$CC335&gt;BV335)+($BR335:$CC335=BV335)*($AT$2:$BE$2&lt;AX$2))*$DB335:$DM335))),2))</f>
        <v/>
      </c>
      <c r="AY335">
        <f>IF(AM335&lt;=0,0,ROUND(CU335+MIN(DG335,MAX(0,$DN335-SUMPRODUCT((($BR335:$CC335&gt;BW335)+($BR335:$CC335=BW335)*($AT$2:$BE$2&lt;AY$2))*$DB335:$DM335))),2))</f>
        <v/>
      </c>
      <c r="AZ335">
        <f>IF(AN335&lt;=0,0,ROUND(CV335+MIN(DH335,MAX(0,$DN335-SUMPRODUCT((($BR335:$CC335&gt;BX335)+($BR335:$CC335=BX335)*($AT$2:$BE$2&lt;AZ$2))*$DB335:$DM335))),2))</f>
        <v/>
      </c>
      <c r="BA335">
        <f>IF(AO335&lt;=0,0,ROUND(CW335+MIN(DI335,MAX(0,$DN335-SUMPRODUCT((($BR335:$CC335&gt;BY335)+($BR335:$CC335=BY335)*($AT$2:$BE$2&lt;BA$2))*$DB335:$DM335))),2))</f>
        <v/>
      </c>
      <c r="BB335">
        <f>IF(AP335&lt;=0,0,ROUND(CX335+MIN(DJ335,MAX(0,$DN335-SUMPRODUCT((($BR335:$CC335&gt;BZ335)+($BR335:$CC335=BZ335)*($AT$2:$BE$2&lt;BB$2))*$DB335:$DM335))),2))</f>
        <v/>
      </c>
      <c r="BC335">
        <f>IF(AQ335&lt;=0,0,ROUND(CY335+MIN(DK335,MAX(0,$DN335-SUMPRODUCT((($BR335:$CC335&gt;CA335)+($BR335:$CC335=CA335)*($AT$2:$BE$2&lt;BC$2))*$DB335:$DM335))),2))</f>
        <v/>
      </c>
      <c r="BD335">
        <f>IF(AR335&lt;=0,0,ROUND(CZ335+MIN(DL335,MAX(0,$DN335-SUMPRODUCT((($BR335:$CC335&gt;CB335)+($BR335:$CC335=CB335)*($AT$2:$BE$2&lt;BD$2))*$DB335:$DM335))),2))</f>
        <v/>
      </c>
      <c r="BE335">
        <f>IF(AS335&lt;=0,0,ROUND(DA335+MIN(DM335,MAX(0,$DN335-SUMPRODUCT((($BR335:$CC335&gt;CC335)+($BR335:$CC335=CC335)*($AT$2:$BE$2&lt;BE$2))*$DB335:$DM335))),2))</f>
        <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c r="BR335">
        <f>ROUND(IF($A335&lt;=Debts!$M$5,Debts!$X$5,Debts!$Y$5)*100000,0)*1000000+ROUND(Debts!$Y$5*100000,0)</f>
        <v/>
      </c>
      <c r="BS335">
        <f>ROUND(IF($A335&lt;=Debts!$M$6,Debts!$X$6,Debts!$Y$6)*100000,0)*1000000+ROUND(Debts!$Y$6*100000,0)</f>
        <v/>
      </c>
      <c r="BT335">
        <f>ROUND(IF($A335&lt;=Debts!$M$7,Debts!$X$7,Debts!$Y$7)*100000,0)*1000000+ROUND(Debts!$Y$7*100000,0)</f>
        <v/>
      </c>
      <c r="BU335">
        <f>ROUND(IF($A335&lt;=Debts!$M$8,Debts!$X$8,Debts!$Y$8)*100000,0)*1000000+ROUND(Debts!$Y$8*100000,0)</f>
        <v/>
      </c>
      <c r="BV335">
        <f>ROUND(IF($A335&lt;=Debts!$M$9,Debts!$X$9,Debts!$Y$9)*100000,0)*1000000+ROUND(Debts!$Y$9*100000,0)</f>
        <v/>
      </c>
      <c r="BW335">
        <f>ROUND(IF($A335&lt;=Debts!$M$10,Debts!$X$10,Debts!$Y$10)*100000,0)*1000000+ROUND(Debts!$Y$10*100000,0)</f>
        <v/>
      </c>
      <c r="BX335">
        <f>ROUND(IF($A335&lt;=Debts!$M$11,Debts!$X$11,Debts!$Y$11)*100000,0)*1000000+ROUND(Debts!$Y$11*100000,0)</f>
        <v/>
      </c>
      <c r="BY335">
        <f>ROUND(IF($A335&lt;=Debts!$M$12,Debts!$X$12,Debts!$Y$12)*100000,0)*1000000+ROUND(Debts!$Y$12*100000,0)</f>
        <v/>
      </c>
      <c r="BZ335">
        <f>ROUND(IF($A335&lt;=Debts!$M$13,Debts!$X$13,Debts!$Y$13)*100000,0)*1000000+ROUND(Debts!$Y$13*100000,0)</f>
        <v/>
      </c>
      <c r="CA335">
        <f>ROUND(IF($A335&lt;=Debts!$M$14,Debts!$X$14,Debts!$Y$14)*100000,0)*1000000+ROUND(Debts!$Y$14*100000,0)</f>
        <v/>
      </c>
      <c r="CB335">
        <f>ROUND(IF($A335&lt;=Debts!$M$15,Debts!$X$15,Debts!$Y$15)*100000,0)*1000000+ROUND(Debts!$Y$15*100000,0)</f>
        <v/>
      </c>
      <c r="CC335">
        <f>ROUND(IF($A335&lt;=Debts!$M$16,Debts!$X$16,Debts!$Y$16)*100000,0)*1000000+ROUND(Debts!$Y$16*100000,0)</f>
        <v/>
      </c>
      <c r="CD335">
        <f>IF(OR(AH335&lt;=0,Debts!$AC$5=0,$A335&gt;Debts!$M$5),0,MIN(AH335,MAX(0,ROUNDUP(IF(Debts!$X$5=0,(BF334+J335)/(Debts!$M$5-$A335+1),BF334*(Debts!$X$5/12)/(1-(1+Debts!$X$5/12)^(-(Debts!$M$5-$A335+1)))),2)-V335)))</f>
        <v/>
      </c>
      <c r="CE335">
        <f>IF(OR(AI335&lt;=0,Debts!$AC$6=0,$A335&gt;Debts!$M$6),0,MIN(AI335,MAX(0,ROUNDUP(IF(Debts!$X$6=0,(BG334+K335)/(Debts!$M$6-$A335+1),BG334*(Debts!$X$6/12)/(1-(1+Debts!$X$6/12)^(-(Debts!$M$6-$A335+1)))),2)-W335)))</f>
        <v/>
      </c>
      <c r="CF335">
        <f>IF(OR(AJ335&lt;=0,Debts!$AC$7=0,$A335&gt;Debts!$M$7),0,MIN(AJ335,MAX(0,ROUNDUP(IF(Debts!$X$7=0,(BH334+L335)/(Debts!$M$7-$A335+1),BH334*(Debts!$X$7/12)/(1-(1+Debts!$X$7/12)^(-(Debts!$M$7-$A335+1)))),2)-X335)))</f>
        <v/>
      </c>
      <c r="CG335">
        <f>IF(OR(AK335&lt;=0,Debts!$AC$8=0,$A335&gt;Debts!$M$8),0,MIN(AK335,MAX(0,ROUNDUP(IF(Debts!$X$8=0,(BI334+M335)/(Debts!$M$8-$A335+1),BI334*(Debts!$X$8/12)/(1-(1+Debts!$X$8/12)^(-(Debts!$M$8-$A335+1)))),2)-Y335)))</f>
        <v/>
      </c>
      <c r="CH335">
        <f>IF(OR(AL335&lt;=0,Debts!$AC$9=0,$A335&gt;Debts!$M$9),0,MIN(AL335,MAX(0,ROUNDUP(IF(Debts!$X$9=0,(BJ334+N335)/(Debts!$M$9-$A335+1),BJ334*(Debts!$X$9/12)/(1-(1+Debts!$X$9/12)^(-(Debts!$M$9-$A335+1)))),2)-Z335)))</f>
        <v/>
      </c>
      <c r="CI335">
        <f>IF(OR(AM335&lt;=0,Debts!$AC$10=0,$A335&gt;Debts!$M$10),0,MIN(AM335,MAX(0,ROUNDUP(IF(Debts!$X$10=0,(BK334+O335)/(Debts!$M$10-$A335+1),BK334*(Debts!$X$10/12)/(1-(1+Debts!$X$10/12)^(-(Debts!$M$10-$A335+1)))),2)-AA335)))</f>
        <v/>
      </c>
      <c r="CJ335">
        <f>IF(OR(AN335&lt;=0,Debts!$AC$11=0,$A335&gt;Debts!$M$11),0,MIN(AN335,MAX(0,ROUNDUP(IF(Debts!$X$11=0,(BL334+P335)/(Debts!$M$11-$A335+1),BL334*(Debts!$X$11/12)/(1-(1+Debts!$X$11/12)^(-(Debts!$M$11-$A335+1)))),2)-AB335)))</f>
        <v/>
      </c>
      <c r="CK335">
        <f>IF(OR(AO335&lt;=0,Debts!$AC$12=0,$A335&gt;Debts!$M$12),0,MIN(AO335,MAX(0,ROUNDUP(IF(Debts!$X$12=0,(BM334+Q335)/(Debts!$M$12-$A335+1),BM334*(Debts!$X$12/12)/(1-(1+Debts!$X$12/12)^(-(Debts!$M$12-$A335+1)))),2)-AC335)))</f>
        <v/>
      </c>
      <c r="CL335">
        <f>IF(OR(AP335&lt;=0,Debts!$AC$13=0,$A335&gt;Debts!$M$13),0,MIN(AP335,MAX(0,ROUNDUP(IF(Debts!$X$13=0,(BN334+R335)/(Debts!$M$13-$A335+1),BN334*(Debts!$X$13/12)/(1-(1+Debts!$X$13/12)^(-(Debts!$M$13-$A335+1)))),2)-AD335)))</f>
        <v/>
      </c>
      <c r="CM335">
        <f>IF(OR(AQ335&lt;=0,Debts!$AC$14=0,$A335&gt;Debts!$M$14),0,MIN(AQ335,MAX(0,ROUNDUP(IF(Debts!$X$14=0,(BO334+S335)/(Debts!$M$14-$A335+1),BO334*(Debts!$X$14/12)/(1-(1+Debts!$X$14/12)^(-(Debts!$M$14-$A335+1)))),2)-AE335)))</f>
        <v/>
      </c>
      <c r="CN335">
        <f>IF(OR(AR335&lt;=0,Debts!$AC$15=0,$A335&gt;Debts!$M$15),0,MIN(AR335,MAX(0,ROUNDUP(IF(Debts!$X$15=0,(BP334+T335)/(Debts!$M$15-$A335+1),BP334*(Debts!$X$15/12)/(1-(1+Debts!$X$15/12)^(-(Debts!$M$15-$A335+1)))),2)-AF335)))</f>
        <v/>
      </c>
      <c r="CO335">
        <f>IF(OR(AS335&lt;=0,Debts!$AC$16=0,$A335&gt;Debts!$M$16),0,MIN(AS335,MAX(0,ROUNDUP(IF(Debts!$X$16=0,(BQ334+U335)/(Debts!$M$16-$A335+1),BQ334*(Debts!$X$16/12)/(1-(1+Debts!$X$16/12)^(-(Debts!$M$16-$A335+1)))),2)-AG335)))</f>
        <v/>
      </c>
      <c r="CP335">
        <f>IF(CD335&lt;=0,0,ROUND(MIN(CD335,MAX(0,$F335-SUMPRODUCT(($AT$3:$BE$3&lt;AT$3)*$CD335:$CO335))),2))</f>
        <v/>
      </c>
      <c r="CQ335">
        <f>IF(CE335&lt;=0,0,ROUND(MIN(CE335,MAX(0,$F335-SUMPRODUCT(($AT$3:$BE$3&lt;AU$3)*$CD335:$CO335))),2))</f>
        <v/>
      </c>
      <c r="CR335">
        <f>IF(CF335&lt;=0,0,ROUND(MIN(CF335,MAX(0,$F335-SUMPRODUCT(($AT$3:$BE$3&lt;AV$3)*$CD335:$CO335))),2))</f>
        <v/>
      </c>
      <c r="CS335">
        <f>IF(CG335&lt;=0,0,ROUND(MIN(CG335,MAX(0,$F335-SUMPRODUCT(($AT$3:$BE$3&lt;AW$3)*$CD335:$CO335))),2))</f>
        <v/>
      </c>
      <c r="CT335">
        <f>IF(CH335&lt;=0,0,ROUND(MIN(CH335,MAX(0,$F335-SUMPRODUCT(($AT$3:$BE$3&lt;AX$3)*$CD335:$CO335))),2))</f>
        <v/>
      </c>
      <c r="CU335">
        <f>IF(CI335&lt;=0,0,ROUND(MIN(CI335,MAX(0,$F335-SUMPRODUCT(($AT$3:$BE$3&lt;AY$3)*$CD335:$CO335))),2))</f>
        <v/>
      </c>
      <c r="CV335">
        <f>IF(CJ335&lt;=0,0,ROUND(MIN(CJ335,MAX(0,$F335-SUMPRODUCT(($AT$3:$BE$3&lt;AZ$3)*$CD335:$CO335))),2))</f>
        <v/>
      </c>
      <c r="CW335">
        <f>IF(CK335&lt;=0,0,ROUND(MIN(CK335,MAX(0,$F335-SUMPRODUCT(($AT$3:$BE$3&lt;BA$3)*$CD335:$CO335))),2))</f>
        <v/>
      </c>
      <c r="CX335">
        <f>IF(CL335&lt;=0,0,ROUND(MIN(CL335,MAX(0,$F335-SUMPRODUCT(($AT$3:$BE$3&lt;BB$3)*$CD335:$CO335))),2))</f>
        <v/>
      </c>
      <c r="CY335">
        <f>IF(CM335&lt;=0,0,ROUND(MIN(CM335,MAX(0,$F335-SUMPRODUCT(($AT$3:$BE$3&lt;BC$3)*$CD335:$CO335))),2))</f>
        <v/>
      </c>
      <c r="CZ335">
        <f>IF(CN335&lt;=0,0,ROUND(MIN(CN335,MAX(0,$F335-SUMPRODUCT(($AT$3:$BE$3&lt;BD$3)*$CD335:$CO335))),2))</f>
        <v/>
      </c>
      <c r="DA335">
        <f>IF(CO335&lt;=0,0,ROUND(MIN(CO335,MAX(0,$F335-SUMPRODUCT(($AT$3:$BE$3&lt;BE$3)*$CD335:$CO335))),2))</f>
        <v/>
      </c>
      <c r="DB335">
        <f>ROUND(AH335-CP335,2)</f>
        <v/>
      </c>
      <c r="DC335">
        <f>ROUND(AI335-CQ335,2)</f>
        <v/>
      </c>
      <c r="DD335">
        <f>ROUND(AJ335-CR335,2)</f>
        <v/>
      </c>
      <c r="DE335">
        <f>ROUND(AK335-CS335,2)</f>
        <v/>
      </c>
      <c r="DF335">
        <f>ROUND(AL335-CT335,2)</f>
        <v/>
      </c>
      <c r="DG335">
        <f>ROUND(AM335-CU335,2)</f>
        <v/>
      </c>
      <c r="DH335">
        <f>ROUND(AN335-CV335,2)</f>
        <v/>
      </c>
      <c r="DI335">
        <f>ROUND(AO335-CW335,2)</f>
        <v/>
      </c>
      <c r="DJ335">
        <f>ROUND(AP335-CX335,2)</f>
        <v/>
      </c>
      <c r="DK335">
        <f>ROUND(AQ335-CY335,2)</f>
        <v/>
      </c>
      <c r="DL335">
        <f>ROUND(AR335-CZ335,2)</f>
        <v/>
      </c>
      <c r="DM335">
        <f>ROUND(AS335-DA335,2)</f>
        <v/>
      </c>
      <c r="DN335">
        <f>MAX(0,ROUND($F335-SUM(CP335:DA335),2))</f>
        <v/>
      </c>
    </row>
    <row r="336">
      <c r="A336" t="n">
        <v>331</v>
      </c>
      <c r="B336" s="29">
        <f>Months!B336</f>
        <v/>
      </c>
      <c r="C336">
        <f>Months!C336</f>
        <v/>
      </c>
      <c r="D336">
        <f>Months!D336</f>
        <v/>
      </c>
      <c r="E336">
        <f>SUM(V336:AG336)</f>
        <v/>
      </c>
      <c r="F336">
        <f>MAX(0,ROUND(C336+D336-E336,2))</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f>IF(AH336&lt;=0,0,ROUND(CP336+MIN(DB336,MAX(0,$DN336-SUMPRODUCT((($BR336:$CC336&gt;BR336)+($BR336:$CC336=BR336)*($AT$2:$BE$2&lt;AT$2))*$DB336:$DM336))),2))</f>
        <v/>
      </c>
      <c r="AU336">
        <f>IF(AI336&lt;=0,0,ROUND(CQ336+MIN(DC336,MAX(0,$DN336-SUMPRODUCT((($BR336:$CC336&gt;BS336)+($BR336:$CC336=BS336)*($AT$2:$BE$2&lt;AU$2))*$DB336:$DM336))),2))</f>
        <v/>
      </c>
      <c r="AV336">
        <f>IF(AJ336&lt;=0,0,ROUND(CR336+MIN(DD336,MAX(0,$DN336-SUMPRODUCT((($BR336:$CC336&gt;BT336)+($BR336:$CC336=BT336)*($AT$2:$BE$2&lt;AV$2))*$DB336:$DM336))),2))</f>
        <v/>
      </c>
      <c r="AW336">
        <f>IF(AK336&lt;=0,0,ROUND(CS336+MIN(DE336,MAX(0,$DN336-SUMPRODUCT((($BR336:$CC336&gt;BU336)+($BR336:$CC336=BU336)*($AT$2:$BE$2&lt;AW$2))*$DB336:$DM336))),2))</f>
        <v/>
      </c>
      <c r="AX336">
        <f>IF(AL336&lt;=0,0,ROUND(CT336+MIN(DF336,MAX(0,$DN336-SUMPRODUCT((($BR336:$CC336&gt;BV336)+($BR336:$CC336=BV336)*($AT$2:$BE$2&lt;AX$2))*$DB336:$DM336))),2))</f>
        <v/>
      </c>
      <c r="AY336">
        <f>IF(AM336&lt;=0,0,ROUND(CU336+MIN(DG336,MAX(0,$DN336-SUMPRODUCT((($BR336:$CC336&gt;BW336)+($BR336:$CC336=BW336)*($AT$2:$BE$2&lt;AY$2))*$DB336:$DM336))),2))</f>
        <v/>
      </c>
      <c r="AZ336">
        <f>IF(AN336&lt;=0,0,ROUND(CV336+MIN(DH336,MAX(0,$DN336-SUMPRODUCT((($BR336:$CC336&gt;BX336)+($BR336:$CC336=BX336)*($AT$2:$BE$2&lt;AZ$2))*$DB336:$DM336))),2))</f>
        <v/>
      </c>
      <c r="BA336">
        <f>IF(AO336&lt;=0,0,ROUND(CW336+MIN(DI336,MAX(0,$DN336-SUMPRODUCT((($BR336:$CC336&gt;BY336)+($BR336:$CC336=BY336)*($AT$2:$BE$2&lt;BA$2))*$DB336:$DM336))),2))</f>
        <v/>
      </c>
      <c r="BB336">
        <f>IF(AP336&lt;=0,0,ROUND(CX336+MIN(DJ336,MAX(0,$DN336-SUMPRODUCT((($BR336:$CC336&gt;BZ336)+($BR336:$CC336=BZ336)*($AT$2:$BE$2&lt;BB$2))*$DB336:$DM336))),2))</f>
        <v/>
      </c>
      <c r="BC336">
        <f>IF(AQ336&lt;=0,0,ROUND(CY336+MIN(DK336,MAX(0,$DN336-SUMPRODUCT((($BR336:$CC336&gt;CA336)+($BR336:$CC336=CA336)*($AT$2:$BE$2&lt;BC$2))*$DB336:$DM336))),2))</f>
        <v/>
      </c>
      <c r="BD336">
        <f>IF(AR336&lt;=0,0,ROUND(CZ336+MIN(DL336,MAX(0,$DN336-SUMPRODUCT((($BR336:$CC336&gt;CB336)+($BR336:$CC336=CB336)*($AT$2:$BE$2&lt;BD$2))*$DB336:$DM336))),2))</f>
        <v/>
      </c>
      <c r="BE336">
        <f>IF(AS336&lt;=0,0,ROUND(DA336+MIN(DM336,MAX(0,$DN336-SUMPRODUCT((($BR336:$CC336&gt;CC336)+($BR336:$CC336=CC336)*($AT$2:$BE$2&lt;BE$2))*$DB336:$DM336))),2))</f>
        <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c r="BR336">
        <f>ROUND(IF($A336&lt;=Debts!$M$5,Debts!$X$5,Debts!$Y$5)*100000,0)*1000000+ROUND(Debts!$Y$5*100000,0)</f>
        <v/>
      </c>
      <c r="BS336">
        <f>ROUND(IF($A336&lt;=Debts!$M$6,Debts!$X$6,Debts!$Y$6)*100000,0)*1000000+ROUND(Debts!$Y$6*100000,0)</f>
        <v/>
      </c>
      <c r="BT336">
        <f>ROUND(IF($A336&lt;=Debts!$M$7,Debts!$X$7,Debts!$Y$7)*100000,0)*1000000+ROUND(Debts!$Y$7*100000,0)</f>
        <v/>
      </c>
      <c r="BU336">
        <f>ROUND(IF($A336&lt;=Debts!$M$8,Debts!$X$8,Debts!$Y$8)*100000,0)*1000000+ROUND(Debts!$Y$8*100000,0)</f>
        <v/>
      </c>
      <c r="BV336">
        <f>ROUND(IF($A336&lt;=Debts!$M$9,Debts!$X$9,Debts!$Y$9)*100000,0)*1000000+ROUND(Debts!$Y$9*100000,0)</f>
        <v/>
      </c>
      <c r="BW336">
        <f>ROUND(IF($A336&lt;=Debts!$M$10,Debts!$X$10,Debts!$Y$10)*100000,0)*1000000+ROUND(Debts!$Y$10*100000,0)</f>
        <v/>
      </c>
      <c r="BX336">
        <f>ROUND(IF($A336&lt;=Debts!$M$11,Debts!$X$11,Debts!$Y$11)*100000,0)*1000000+ROUND(Debts!$Y$11*100000,0)</f>
        <v/>
      </c>
      <c r="BY336">
        <f>ROUND(IF($A336&lt;=Debts!$M$12,Debts!$X$12,Debts!$Y$12)*100000,0)*1000000+ROUND(Debts!$Y$12*100000,0)</f>
        <v/>
      </c>
      <c r="BZ336">
        <f>ROUND(IF($A336&lt;=Debts!$M$13,Debts!$X$13,Debts!$Y$13)*100000,0)*1000000+ROUND(Debts!$Y$13*100000,0)</f>
        <v/>
      </c>
      <c r="CA336">
        <f>ROUND(IF($A336&lt;=Debts!$M$14,Debts!$X$14,Debts!$Y$14)*100000,0)*1000000+ROUND(Debts!$Y$14*100000,0)</f>
        <v/>
      </c>
      <c r="CB336">
        <f>ROUND(IF($A336&lt;=Debts!$M$15,Debts!$X$15,Debts!$Y$15)*100000,0)*1000000+ROUND(Debts!$Y$15*100000,0)</f>
        <v/>
      </c>
      <c r="CC336">
        <f>ROUND(IF($A336&lt;=Debts!$M$16,Debts!$X$16,Debts!$Y$16)*100000,0)*1000000+ROUND(Debts!$Y$16*100000,0)</f>
        <v/>
      </c>
      <c r="CD336">
        <f>IF(OR(AH336&lt;=0,Debts!$AC$5=0,$A336&gt;Debts!$M$5),0,MIN(AH336,MAX(0,ROUNDUP(IF(Debts!$X$5=0,(BF335+J336)/(Debts!$M$5-$A336+1),BF335*(Debts!$X$5/12)/(1-(1+Debts!$X$5/12)^(-(Debts!$M$5-$A336+1)))),2)-V336)))</f>
        <v/>
      </c>
      <c r="CE336">
        <f>IF(OR(AI336&lt;=0,Debts!$AC$6=0,$A336&gt;Debts!$M$6),0,MIN(AI336,MAX(0,ROUNDUP(IF(Debts!$X$6=0,(BG335+K336)/(Debts!$M$6-$A336+1),BG335*(Debts!$X$6/12)/(1-(1+Debts!$X$6/12)^(-(Debts!$M$6-$A336+1)))),2)-W336)))</f>
        <v/>
      </c>
      <c r="CF336">
        <f>IF(OR(AJ336&lt;=0,Debts!$AC$7=0,$A336&gt;Debts!$M$7),0,MIN(AJ336,MAX(0,ROUNDUP(IF(Debts!$X$7=0,(BH335+L336)/(Debts!$M$7-$A336+1),BH335*(Debts!$X$7/12)/(1-(1+Debts!$X$7/12)^(-(Debts!$M$7-$A336+1)))),2)-X336)))</f>
        <v/>
      </c>
      <c r="CG336">
        <f>IF(OR(AK336&lt;=0,Debts!$AC$8=0,$A336&gt;Debts!$M$8),0,MIN(AK336,MAX(0,ROUNDUP(IF(Debts!$X$8=0,(BI335+M336)/(Debts!$M$8-$A336+1),BI335*(Debts!$X$8/12)/(1-(1+Debts!$X$8/12)^(-(Debts!$M$8-$A336+1)))),2)-Y336)))</f>
        <v/>
      </c>
      <c r="CH336">
        <f>IF(OR(AL336&lt;=0,Debts!$AC$9=0,$A336&gt;Debts!$M$9),0,MIN(AL336,MAX(0,ROUNDUP(IF(Debts!$X$9=0,(BJ335+N336)/(Debts!$M$9-$A336+1),BJ335*(Debts!$X$9/12)/(1-(1+Debts!$X$9/12)^(-(Debts!$M$9-$A336+1)))),2)-Z336)))</f>
        <v/>
      </c>
      <c r="CI336">
        <f>IF(OR(AM336&lt;=0,Debts!$AC$10=0,$A336&gt;Debts!$M$10),0,MIN(AM336,MAX(0,ROUNDUP(IF(Debts!$X$10=0,(BK335+O336)/(Debts!$M$10-$A336+1),BK335*(Debts!$X$10/12)/(1-(1+Debts!$X$10/12)^(-(Debts!$M$10-$A336+1)))),2)-AA336)))</f>
        <v/>
      </c>
      <c r="CJ336">
        <f>IF(OR(AN336&lt;=0,Debts!$AC$11=0,$A336&gt;Debts!$M$11),0,MIN(AN336,MAX(0,ROUNDUP(IF(Debts!$X$11=0,(BL335+P336)/(Debts!$M$11-$A336+1),BL335*(Debts!$X$11/12)/(1-(1+Debts!$X$11/12)^(-(Debts!$M$11-$A336+1)))),2)-AB336)))</f>
        <v/>
      </c>
      <c r="CK336">
        <f>IF(OR(AO336&lt;=0,Debts!$AC$12=0,$A336&gt;Debts!$M$12),0,MIN(AO336,MAX(0,ROUNDUP(IF(Debts!$X$12=0,(BM335+Q336)/(Debts!$M$12-$A336+1),BM335*(Debts!$X$12/12)/(1-(1+Debts!$X$12/12)^(-(Debts!$M$12-$A336+1)))),2)-AC336)))</f>
        <v/>
      </c>
      <c r="CL336">
        <f>IF(OR(AP336&lt;=0,Debts!$AC$13=0,$A336&gt;Debts!$M$13),0,MIN(AP336,MAX(0,ROUNDUP(IF(Debts!$X$13=0,(BN335+R336)/(Debts!$M$13-$A336+1),BN335*(Debts!$X$13/12)/(1-(1+Debts!$X$13/12)^(-(Debts!$M$13-$A336+1)))),2)-AD336)))</f>
        <v/>
      </c>
      <c r="CM336">
        <f>IF(OR(AQ336&lt;=0,Debts!$AC$14=0,$A336&gt;Debts!$M$14),0,MIN(AQ336,MAX(0,ROUNDUP(IF(Debts!$X$14=0,(BO335+S336)/(Debts!$M$14-$A336+1),BO335*(Debts!$X$14/12)/(1-(1+Debts!$X$14/12)^(-(Debts!$M$14-$A336+1)))),2)-AE336)))</f>
        <v/>
      </c>
      <c r="CN336">
        <f>IF(OR(AR336&lt;=0,Debts!$AC$15=0,$A336&gt;Debts!$M$15),0,MIN(AR336,MAX(0,ROUNDUP(IF(Debts!$X$15=0,(BP335+T336)/(Debts!$M$15-$A336+1),BP335*(Debts!$X$15/12)/(1-(1+Debts!$X$15/12)^(-(Debts!$M$15-$A336+1)))),2)-AF336)))</f>
        <v/>
      </c>
      <c r="CO336">
        <f>IF(OR(AS336&lt;=0,Debts!$AC$16=0,$A336&gt;Debts!$M$16),0,MIN(AS336,MAX(0,ROUNDUP(IF(Debts!$X$16=0,(BQ335+U336)/(Debts!$M$16-$A336+1),BQ335*(Debts!$X$16/12)/(1-(1+Debts!$X$16/12)^(-(Debts!$M$16-$A336+1)))),2)-AG336)))</f>
        <v/>
      </c>
      <c r="CP336">
        <f>IF(CD336&lt;=0,0,ROUND(MIN(CD336,MAX(0,$F336-SUMPRODUCT(($AT$3:$BE$3&lt;AT$3)*$CD336:$CO336))),2))</f>
        <v/>
      </c>
      <c r="CQ336">
        <f>IF(CE336&lt;=0,0,ROUND(MIN(CE336,MAX(0,$F336-SUMPRODUCT(($AT$3:$BE$3&lt;AU$3)*$CD336:$CO336))),2))</f>
        <v/>
      </c>
      <c r="CR336">
        <f>IF(CF336&lt;=0,0,ROUND(MIN(CF336,MAX(0,$F336-SUMPRODUCT(($AT$3:$BE$3&lt;AV$3)*$CD336:$CO336))),2))</f>
        <v/>
      </c>
      <c r="CS336">
        <f>IF(CG336&lt;=0,0,ROUND(MIN(CG336,MAX(0,$F336-SUMPRODUCT(($AT$3:$BE$3&lt;AW$3)*$CD336:$CO336))),2))</f>
        <v/>
      </c>
      <c r="CT336">
        <f>IF(CH336&lt;=0,0,ROUND(MIN(CH336,MAX(0,$F336-SUMPRODUCT(($AT$3:$BE$3&lt;AX$3)*$CD336:$CO336))),2))</f>
        <v/>
      </c>
      <c r="CU336">
        <f>IF(CI336&lt;=0,0,ROUND(MIN(CI336,MAX(0,$F336-SUMPRODUCT(($AT$3:$BE$3&lt;AY$3)*$CD336:$CO336))),2))</f>
        <v/>
      </c>
      <c r="CV336">
        <f>IF(CJ336&lt;=0,0,ROUND(MIN(CJ336,MAX(0,$F336-SUMPRODUCT(($AT$3:$BE$3&lt;AZ$3)*$CD336:$CO336))),2))</f>
        <v/>
      </c>
      <c r="CW336">
        <f>IF(CK336&lt;=0,0,ROUND(MIN(CK336,MAX(0,$F336-SUMPRODUCT(($AT$3:$BE$3&lt;BA$3)*$CD336:$CO336))),2))</f>
        <v/>
      </c>
      <c r="CX336">
        <f>IF(CL336&lt;=0,0,ROUND(MIN(CL336,MAX(0,$F336-SUMPRODUCT(($AT$3:$BE$3&lt;BB$3)*$CD336:$CO336))),2))</f>
        <v/>
      </c>
      <c r="CY336">
        <f>IF(CM336&lt;=0,0,ROUND(MIN(CM336,MAX(0,$F336-SUMPRODUCT(($AT$3:$BE$3&lt;BC$3)*$CD336:$CO336))),2))</f>
        <v/>
      </c>
      <c r="CZ336">
        <f>IF(CN336&lt;=0,0,ROUND(MIN(CN336,MAX(0,$F336-SUMPRODUCT(($AT$3:$BE$3&lt;BD$3)*$CD336:$CO336))),2))</f>
        <v/>
      </c>
      <c r="DA336">
        <f>IF(CO336&lt;=0,0,ROUND(MIN(CO336,MAX(0,$F336-SUMPRODUCT(($AT$3:$BE$3&lt;BE$3)*$CD336:$CO336))),2))</f>
        <v/>
      </c>
      <c r="DB336">
        <f>ROUND(AH336-CP336,2)</f>
        <v/>
      </c>
      <c r="DC336">
        <f>ROUND(AI336-CQ336,2)</f>
        <v/>
      </c>
      <c r="DD336">
        <f>ROUND(AJ336-CR336,2)</f>
        <v/>
      </c>
      <c r="DE336">
        <f>ROUND(AK336-CS336,2)</f>
        <v/>
      </c>
      <c r="DF336">
        <f>ROUND(AL336-CT336,2)</f>
        <v/>
      </c>
      <c r="DG336">
        <f>ROUND(AM336-CU336,2)</f>
        <v/>
      </c>
      <c r="DH336">
        <f>ROUND(AN336-CV336,2)</f>
        <v/>
      </c>
      <c r="DI336">
        <f>ROUND(AO336-CW336,2)</f>
        <v/>
      </c>
      <c r="DJ336">
        <f>ROUND(AP336-CX336,2)</f>
        <v/>
      </c>
      <c r="DK336">
        <f>ROUND(AQ336-CY336,2)</f>
        <v/>
      </c>
      <c r="DL336">
        <f>ROUND(AR336-CZ336,2)</f>
        <v/>
      </c>
      <c r="DM336">
        <f>ROUND(AS336-DA336,2)</f>
        <v/>
      </c>
      <c r="DN336">
        <f>MAX(0,ROUND($F336-SUM(CP336:DA336),2))</f>
        <v/>
      </c>
    </row>
    <row r="337">
      <c r="A337" t="n">
        <v>332</v>
      </c>
      <c r="B337" s="29">
        <f>Months!B337</f>
        <v/>
      </c>
      <c r="C337">
        <f>Months!C337</f>
        <v/>
      </c>
      <c r="D337">
        <f>Months!D337</f>
        <v/>
      </c>
      <c r="E337">
        <f>SUM(V337:AG337)</f>
        <v/>
      </c>
      <c r="F337">
        <f>MAX(0,ROUND(C337+D337-E337,2))</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f>IF(AH337&lt;=0,0,ROUND(CP337+MIN(DB337,MAX(0,$DN337-SUMPRODUCT((($BR337:$CC337&gt;BR337)+($BR337:$CC337=BR337)*($AT$2:$BE$2&lt;AT$2))*$DB337:$DM337))),2))</f>
        <v/>
      </c>
      <c r="AU337">
        <f>IF(AI337&lt;=0,0,ROUND(CQ337+MIN(DC337,MAX(0,$DN337-SUMPRODUCT((($BR337:$CC337&gt;BS337)+($BR337:$CC337=BS337)*($AT$2:$BE$2&lt;AU$2))*$DB337:$DM337))),2))</f>
        <v/>
      </c>
      <c r="AV337">
        <f>IF(AJ337&lt;=0,0,ROUND(CR337+MIN(DD337,MAX(0,$DN337-SUMPRODUCT((($BR337:$CC337&gt;BT337)+($BR337:$CC337=BT337)*($AT$2:$BE$2&lt;AV$2))*$DB337:$DM337))),2))</f>
        <v/>
      </c>
      <c r="AW337">
        <f>IF(AK337&lt;=0,0,ROUND(CS337+MIN(DE337,MAX(0,$DN337-SUMPRODUCT((($BR337:$CC337&gt;BU337)+($BR337:$CC337=BU337)*($AT$2:$BE$2&lt;AW$2))*$DB337:$DM337))),2))</f>
        <v/>
      </c>
      <c r="AX337">
        <f>IF(AL337&lt;=0,0,ROUND(CT337+MIN(DF337,MAX(0,$DN337-SUMPRODUCT((($BR337:$CC337&gt;BV337)+($BR337:$CC337=BV337)*($AT$2:$BE$2&lt;AX$2))*$DB337:$DM337))),2))</f>
        <v/>
      </c>
      <c r="AY337">
        <f>IF(AM337&lt;=0,0,ROUND(CU337+MIN(DG337,MAX(0,$DN337-SUMPRODUCT((($BR337:$CC337&gt;BW337)+($BR337:$CC337=BW337)*($AT$2:$BE$2&lt;AY$2))*$DB337:$DM337))),2))</f>
        <v/>
      </c>
      <c r="AZ337">
        <f>IF(AN337&lt;=0,0,ROUND(CV337+MIN(DH337,MAX(0,$DN337-SUMPRODUCT((($BR337:$CC337&gt;BX337)+($BR337:$CC337=BX337)*($AT$2:$BE$2&lt;AZ$2))*$DB337:$DM337))),2))</f>
        <v/>
      </c>
      <c r="BA337">
        <f>IF(AO337&lt;=0,0,ROUND(CW337+MIN(DI337,MAX(0,$DN337-SUMPRODUCT((($BR337:$CC337&gt;BY337)+($BR337:$CC337=BY337)*($AT$2:$BE$2&lt;BA$2))*$DB337:$DM337))),2))</f>
        <v/>
      </c>
      <c r="BB337">
        <f>IF(AP337&lt;=0,0,ROUND(CX337+MIN(DJ337,MAX(0,$DN337-SUMPRODUCT((($BR337:$CC337&gt;BZ337)+($BR337:$CC337=BZ337)*($AT$2:$BE$2&lt;BB$2))*$DB337:$DM337))),2))</f>
        <v/>
      </c>
      <c r="BC337">
        <f>IF(AQ337&lt;=0,0,ROUND(CY337+MIN(DK337,MAX(0,$DN337-SUMPRODUCT((($BR337:$CC337&gt;CA337)+($BR337:$CC337=CA337)*($AT$2:$BE$2&lt;BC$2))*$DB337:$DM337))),2))</f>
        <v/>
      </c>
      <c r="BD337">
        <f>IF(AR337&lt;=0,0,ROUND(CZ337+MIN(DL337,MAX(0,$DN337-SUMPRODUCT((($BR337:$CC337&gt;CB337)+($BR337:$CC337=CB337)*($AT$2:$BE$2&lt;BD$2))*$DB337:$DM337))),2))</f>
        <v/>
      </c>
      <c r="BE337">
        <f>IF(AS337&lt;=0,0,ROUND(DA337+MIN(DM337,MAX(0,$DN337-SUMPRODUCT((($BR337:$CC337&gt;CC337)+($BR337:$CC337=CC337)*($AT$2:$BE$2&lt;BE$2))*$DB337:$DM337))),2))</f>
        <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c r="BR337">
        <f>ROUND(IF($A337&lt;=Debts!$M$5,Debts!$X$5,Debts!$Y$5)*100000,0)*1000000+ROUND(Debts!$Y$5*100000,0)</f>
        <v/>
      </c>
      <c r="BS337">
        <f>ROUND(IF($A337&lt;=Debts!$M$6,Debts!$X$6,Debts!$Y$6)*100000,0)*1000000+ROUND(Debts!$Y$6*100000,0)</f>
        <v/>
      </c>
      <c r="BT337">
        <f>ROUND(IF($A337&lt;=Debts!$M$7,Debts!$X$7,Debts!$Y$7)*100000,0)*1000000+ROUND(Debts!$Y$7*100000,0)</f>
        <v/>
      </c>
      <c r="BU337">
        <f>ROUND(IF($A337&lt;=Debts!$M$8,Debts!$X$8,Debts!$Y$8)*100000,0)*1000000+ROUND(Debts!$Y$8*100000,0)</f>
        <v/>
      </c>
      <c r="BV337">
        <f>ROUND(IF($A337&lt;=Debts!$M$9,Debts!$X$9,Debts!$Y$9)*100000,0)*1000000+ROUND(Debts!$Y$9*100000,0)</f>
        <v/>
      </c>
      <c r="BW337">
        <f>ROUND(IF($A337&lt;=Debts!$M$10,Debts!$X$10,Debts!$Y$10)*100000,0)*1000000+ROUND(Debts!$Y$10*100000,0)</f>
        <v/>
      </c>
      <c r="BX337">
        <f>ROUND(IF($A337&lt;=Debts!$M$11,Debts!$X$11,Debts!$Y$11)*100000,0)*1000000+ROUND(Debts!$Y$11*100000,0)</f>
        <v/>
      </c>
      <c r="BY337">
        <f>ROUND(IF($A337&lt;=Debts!$M$12,Debts!$X$12,Debts!$Y$12)*100000,0)*1000000+ROUND(Debts!$Y$12*100000,0)</f>
        <v/>
      </c>
      <c r="BZ337">
        <f>ROUND(IF($A337&lt;=Debts!$M$13,Debts!$X$13,Debts!$Y$13)*100000,0)*1000000+ROUND(Debts!$Y$13*100000,0)</f>
        <v/>
      </c>
      <c r="CA337">
        <f>ROUND(IF($A337&lt;=Debts!$M$14,Debts!$X$14,Debts!$Y$14)*100000,0)*1000000+ROUND(Debts!$Y$14*100000,0)</f>
        <v/>
      </c>
      <c r="CB337">
        <f>ROUND(IF($A337&lt;=Debts!$M$15,Debts!$X$15,Debts!$Y$15)*100000,0)*1000000+ROUND(Debts!$Y$15*100000,0)</f>
        <v/>
      </c>
      <c r="CC337">
        <f>ROUND(IF($A337&lt;=Debts!$M$16,Debts!$X$16,Debts!$Y$16)*100000,0)*1000000+ROUND(Debts!$Y$16*100000,0)</f>
        <v/>
      </c>
      <c r="CD337">
        <f>IF(OR(AH337&lt;=0,Debts!$AC$5=0,$A337&gt;Debts!$M$5),0,MIN(AH337,MAX(0,ROUNDUP(IF(Debts!$X$5=0,(BF336+J337)/(Debts!$M$5-$A337+1),BF336*(Debts!$X$5/12)/(1-(1+Debts!$X$5/12)^(-(Debts!$M$5-$A337+1)))),2)-V337)))</f>
        <v/>
      </c>
      <c r="CE337">
        <f>IF(OR(AI337&lt;=0,Debts!$AC$6=0,$A337&gt;Debts!$M$6),0,MIN(AI337,MAX(0,ROUNDUP(IF(Debts!$X$6=0,(BG336+K337)/(Debts!$M$6-$A337+1),BG336*(Debts!$X$6/12)/(1-(1+Debts!$X$6/12)^(-(Debts!$M$6-$A337+1)))),2)-W337)))</f>
        <v/>
      </c>
      <c r="CF337">
        <f>IF(OR(AJ337&lt;=0,Debts!$AC$7=0,$A337&gt;Debts!$M$7),0,MIN(AJ337,MAX(0,ROUNDUP(IF(Debts!$X$7=0,(BH336+L337)/(Debts!$M$7-$A337+1),BH336*(Debts!$X$7/12)/(1-(1+Debts!$X$7/12)^(-(Debts!$M$7-$A337+1)))),2)-X337)))</f>
        <v/>
      </c>
      <c r="CG337">
        <f>IF(OR(AK337&lt;=0,Debts!$AC$8=0,$A337&gt;Debts!$M$8),0,MIN(AK337,MAX(0,ROUNDUP(IF(Debts!$X$8=0,(BI336+M337)/(Debts!$M$8-$A337+1),BI336*(Debts!$X$8/12)/(1-(1+Debts!$X$8/12)^(-(Debts!$M$8-$A337+1)))),2)-Y337)))</f>
        <v/>
      </c>
      <c r="CH337">
        <f>IF(OR(AL337&lt;=0,Debts!$AC$9=0,$A337&gt;Debts!$M$9),0,MIN(AL337,MAX(0,ROUNDUP(IF(Debts!$X$9=0,(BJ336+N337)/(Debts!$M$9-$A337+1),BJ336*(Debts!$X$9/12)/(1-(1+Debts!$X$9/12)^(-(Debts!$M$9-$A337+1)))),2)-Z337)))</f>
        <v/>
      </c>
      <c r="CI337">
        <f>IF(OR(AM337&lt;=0,Debts!$AC$10=0,$A337&gt;Debts!$M$10),0,MIN(AM337,MAX(0,ROUNDUP(IF(Debts!$X$10=0,(BK336+O337)/(Debts!$M$10-$A337+1),BK336*(Debts!$X$10/12)/(1-(1+Debts!$X$10/12)^(-(Debts!$M$10-$A337+1)))),2)-AA337)))</f>
        <v/>
      </c>
      <c r="CJ337">
        <f>IF(OR(AN337&lt;=0,Debts!$AC$11=0,$A337&gt;Debts!$M$11),0,MIN(AN337,MAX(0,ROUNDUP(IF(Debts!$X$11=0,(BL336+P337)/(Debts!$M$11-$A337+1),BL336*(Debts!$X$11/12)/(1-(1+Debts!$X$11/12)^(-(Debts!$M$11-$A337+1)))),2)-AB337)))</f>
        <v/>
      </c>
      <c r="CK337">
        <f>IF(OR(AO337&lt;=0,Debts!$AC$12=0,$A337&gt;Debts!$M$12),0,MIN(AO337,MAX(0,ROUNDUP(IF(Debts!$X$12=0,(BM336+Q337)/(Debts!$M$12-$A337+1),BM336*(Debts!$X$12/12)/(1-(1+Debts!$X$12/12)^(-(Debts!$M$12-$A337+1)))),2)-AC337)))</f>
        <v/>
      </c>
      <c r="CL337">
        <f>IF(OR(AP337&lt;=0,Debts!$AC$13=0,$A337&gt;Debts!$M$13),0,MIN(AP337,MAX(0,ROUNDUP(IF(Debts!$X$13=0,(BN336+R337)/(Debts!$M$13-$A337+1),BN336*(Debts!$X$13/12)/(1-(1+Debts!$X$13/12)^(-(Debts!$M$13-$A337+1)))),2)-AD337)))</f>
        <v/>
      </c>
      <c r="CM337">
        <f>IF(OR(AQ337&lt;=0,Debts!$AC$14=0,$A337&gt;Debts!$M$14),0,MIN(AQ337,MAX(0,ROUNDUP(IF(Debts!$X$14=0,(BO336+S337)/(Debts!$M$14-$A337+1),BO336*(Debts!$X$14/12)/(1-(1+Debts!$X$14/12)^(-(Debts!$M$14-$A337+1)))),2)-AE337)))</f>
        <v/>
      </c>
      <c r="CN337">
        <f>IF(OR(AR337&lt;=0,Debts!$AC$15=0,$A337&gt;Debts!$M$15),0,MIN(AR337,MAX(0,ROUNDUP(IF(Debts!$X$15=0,(BP336+T337)/(Debts!$M$15-$A337+1),BP336*(Debts!$X$15/12)/(1-(1+Debts!$X$15/12)^(-(Debts!$M$15-$A337+1)))),2)-AF337)))</f>
        <v/>
      </c>
      <c r="CO337">
        <f>IF(OR(AS337&lt;=0,Debts!$AC$16=0,$A337&gt;Debts!$M$16),0,MIN(AS337,MAX(0,ROUNDUP(IF(Debts!$X$16=0,(BQ336+U337)/(Debts!$M$16-$A337+1),BQ336*(Debts!$X$16/12)/(1-(1+Debts!$X$16/12)^(-(Debts!$M$16-$A337+1)))),2)-AG337)))</f>
        <v/>
      </c>
      <c r="CP337">
        <f>IF(CD337&lt;=0,0,ROUND(MIN(CD337,MAX(0,$F337-SUMPRODUCT(($AT$3:$BE$3&lt;AT$3)*$CD337:$CO337))),2))</f>
        <v/>
      </c>
      <c r="CQ337">
        <f>IF(CE337&lt;=0,0,ROUND(MIN(CE337,MAX(0,$F337-SUMPRODUCT(($AT$3:$BE$3&lt;AU$3)*$CD337:$CO337))),2))</f>
        <v/>
      </c>
      <c r="CR337">
        <f>IF(CF337&lt;=0,0,ROUND(MIN(CF337,MAX(0,$F337-SUMPRODUCT(($AT$3:$BE$3&lt;AV$3)*$CD337:$CO337))),2))</f>
        <v/>
      </c>
      <c r="CS337">
        <f>IF(CG337&lt;=0,0,ROUND(MIN(CG337,MAX(0,$F337-SUMPRODUCT(($AT$3:$BE$3&lt;AW$3)*$CD337:$CO337))),2))</f>
        <v/>
      </c>
      <c r="CT337">
        <f>IF(CH337&lt;=0,0,ROUND(MIN(CH337,MAX(0,$F337-SUMPRODUCT(($AT$3:$BE$3&lt;AX$3)*$CD337:$CO337))),2))</f>
        <v/>
      </c>
      <c r="CU337">
        <f>IF(CI337&lt;=0,0,ROUND(MIN(CI337,MAX(0,$F337-SUMPRODUCT(($AT$3:$BE$3&lt;AY$3)*$CD337:$CO337))),2))</f>
        <v/>
      </c>
      <c r="CV337">
        <f>IF(CJ337&lt;=0,0,ROUND(MIN(CJ337,MAX(0,$F337-SUMPRODUCT(($AT$3:$BE$3&lt;AZ$3)*$CD337:$CO337))),2))</f>
        <v/>
      </c>
      <c r="CW337">
        <f>IF(CK337&lt;=0,0,ROUND(MIN(CK337,MAX(0,$F337-SUMPRODUCT(($AT$3:$BE$3&lt;BA$3)*$CD337:$CO337))),2))</f>
        <v/>
      </c>
      <c r="CX337">
        <f>IF(CL337&lt;=0,0,ROUND(MIN(CL337,MAX(0,$F337-SUMPRODUCT(($AT$3:$BE$3&lt;BB$3)*$CD337:$CO337))),2))</f>
        <v/>
      </c>
      <c r="CY337">
        <f>IF(CM337&lt;=0,0,ROUND(MIN(CM337,MAX(0,$F337-SUMPRODUCT(($AT$3:$BE$3&lt;BC$3)*$CD337:$CO337))),2))</f>
        <v/>
      </c>
      <c r="CZ337">
        <f>IF(CN337&lt;=0,0,ROUND(MIN(CN337,MAX(0,$F337-SUMPRODUCT(($AT$3:$BE$3&lt;BD$3)*$CD337:$CO337))),2))</f>
        <v/>
      </c>
      <c r="DA337">
        <f>IF(CO337&lt;=0,0,ROUND(MIN(CO337,MAX(0,$F337-SUMPRODUCT(($AT$3:$BE$3&lt;BE$3)*$CD337:$CO337))),2))</f>
        <v/>
      </c>
      <c r="DB337">
        <f>ROUND(AH337-CP337,2)</f>
        <v/>
      </c>
      <c r="DC337">
        <f>ROUND(AI337-CQ337,2)</f>
        <v/>
      </c>
      <c r="DD337">
        <f>ROUND(AJ337-CR337,2)</f>
        <v/>
      </c>
      <c r="DE337">
        <f>ROUND(AK337-CS337,2)</f>
        <v/>
      </c>
      <c r="DF337">
        <f>ROUND(AL337-CT337,2)</f>
        <v/>
      </c>
      <c r="DG337">
        <f>ROUND(AM337-CU337,2)</f>
        <v/>
      </c>
      <c r="DH337">
        <f>ROUND(AN337-CV337,2)</f>
        <v/>
      </c>
      <c r="DI337">
        <f>ROUND(AO337-CW337,2)</f>
        <v/>
      </c>
      <c r="DJ337">
        <f>ROUND(AP337-CX337,2)</f>
        <v/>
      </c>
      <c r="DK337">
        <f>ROUND(AQ337-CY337,2)</f>
        <v/>
      </c>
      <c r="DL337">
        <f>ROUND(AR337-CZ337,2)</f>
        <v/>
      </c>
      <c r="DM337">
        <f>ROUND(AS337-DA337,2)</f>
        <v/>
      </c>
      <c r="DN337">
        <f>MAX(0,ROUND($F337-SUM(CP337:DA337),2))</f>
        <v/>
      </c>
    </row>
    <row r="338">
      <c r="A338" t="n">
        <v>333</v>
      </c>
      <c r="B338" s="29">
        <f>Months!B338</f>
        <v/>
      </c>
      <c r="C338">
        <f>Months!C338</f>
        <v/>
      </c>
      <c r="D338">
        <f>Months!D338</f>
        <v/>
      </c>
      <c r="E338">
        <f>SUM(V338:AG338)</f>
        <v/>
      </c>
      <c r="F338">
        <f>MAX(0,ROUND(C338+D338-E338,2))</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f>IF(AH338&lt;=0,0,ROUND(CP338+MIN(DB338,MAX(0,$DN338-SUMPRODUCT((($BR338:$CC338&gt;BR338)+($BR338:$CC338=BR338)*($AT$2:$BE$2&lt;AT$2))*$DB338:$DM338))),2))</f>
        <v/>
      </c>
      <c r="AU338">
        <f>IF(AI338&lt;=0,0,ROUND(CQ338+MIN(DC338,MAX(0,$DN338-SUMPRODUCT((($BR338:$CC338&gt;BS338)+($BR338:$CC338=BS338)*($AT$2:$BE$2&lt;AU$2))*$DB338:$DM338))),2))</f>
        <v/>
      </c>
      <c r="AV338">
        <f>IF(AJ338&lt;=0,0,ROUND(CR338+MIN(DD338,MAX(0,$DN338-SUMPRODUCT((($BR338:$CC338&gt;BT338)+($BR338:$CC338=BT338)*($AT$2:$BE$2&lt;AV$2))*$DB338:$DM338))),2))</f>
        <v/>
      </c>
      <c r="AW338">
        <f>IF(AK338&lt;=0,0,ROUND(CS338+MIN(DE338,MAX(0,$DN338-SUMPRODUCT((($BR338:$CC338&gt;BU338)+($BR338:$CC338=BU338)*($AT$2:$BE$2&lt;AW$2))*$DB338:$DM338))),2))</f>
        <v/>
      </c>
      <c r="AX338">
        <f>IF(AL338&lt;=0,0,ROUND(CT338+MIN(DF338,MAX(0,$DN338-SUMPRODUCT((($BR338:$CC338&gt;BV338)+($BR338:$CC338=BV338)*($AT$2:$BE$2&lt;AX$2))*$DB338:$DM338))),2))</f>
        <v/>
      </c>
      <c r="AY338">
        <f>IF(AM338&lt;=0,0,ROUND(CU338+MIN(DG338,MAX(0,$DN338-SUMPRODUCT((($BR338:$CC338&gt;BW338)+($BR338:$CC338=BW338)*($AT$2:$BE$2&lt;AY$2))*$DB338:$DM338))),2))</f>
        <v/>
      </c>
      <c r="AZ338">
        <f>IF(AN338&lt;=0,0,ROUND(CV338+MIN(DH338,MAX(0,$DN338-SUMPRODUCT((($BR338:$CC338&gt;BX338)+($BR338:$CC338=BX338)*($AT$2:$BE$2&lt;AZ$2))*$DB338:$DM338))),2))</f>
        <v/>
      </c>
      <c r="BA338">
        <f>IF(AO338&lt;=0,0,ROUND(CW338+MIN(DI338,MAX(0,$DN338-SUMPRODUCT((($BR338:$CC338&gt;BY338)+($BR338:$CC338=BY338)*($AT$2:$BE$2&lt;BA$2))*$DB338:$DM338))),2))</f>
        <v/>
      </c>
      <c r="BB338">
        <f>IF(AP338&lt;=0,0,ROUND(CX338+MIN(DJ338,MAX(0,$DN338-SUMPRODUCT((($BR338:$CC338&gt;BZ338)+($BR338:$CC338=BZ338)*($AT$2:$BE$2&lt;BB$2))*$DB338:$DM338))),2))</f>
        <v/>
      </c>
      <c r="BC338">
        <f>IF(AQ338&lt;=0,0,ROUND(CY338+MIN(DK338,MAX(0,$DN338-SUMPRODUCT((($BR338:$CC338&gt;CA338)+($BR338:$CC338=CA338)*($AT$2:$BE$2&lt;BC$2))*$DB338:$DM338))),2))</f>
        <v/>
      </c>
      <c r="BD338">
        <f>IF(AR338&lt;=0,0,ROUND(CZ338+MIN(DL338,MAX(0,$DN338-SUMPRODUCT((($BR338:$CC338&gt;CB338)+($BR338:$CC338=CB338)*($AT$2:$BE$2&lt;BD$2))*$DB338:$DM338))),2))</f>
        <v/>
      </c>
      <c r="BE338">
        <f>IF(AS338&lt;=0,0,ROUND(DA338+MIN(DM338,MAX(0,$DN338-SUMPRODUCT((($BR338:$CC338&gt;CC338)+($BR338:$CC338=CC338)*($AT$2:$BE$2&lt;BE$2))*$DB338:$DM338))),2))</f>
        <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c r="BR338">
        <f>ROUND(IF($A338&lt;=Debts!$M$5,Debts!$X$5,Debts!$Y$5)*100000,0)*1000000+ROUND(Debts!$Y$5*100000,0)</f>
        <v/>
      </c>
      <c r="BS338">
        <f>ROUND(IF($A338&lt;=Debts!$M$6,Debts!$X$6,Debts!$Y$6)*100000,0)*1000000+ROUND(Debts!$Y$6*100000,0)</f>
        <v/>
      </c>
      <c r="BT338">
        <f>ROUND(IF($A338&lt;=Debts!$M$7,Debts!$X$7,Debts!$Y$7)*100000,0)*1000000+ROUND(Debts!$Y$7*100000,0)</f>
        <v/>
      </c>
      <c r="BU338">
        <f>ROUND(IF($A338&lt;=Debts!$M$8,Debts!$X$8,Debts!$Y$8)*100000,0)*1000000+ROUND(Debts!$Y$8*100000,0)</f>
        <v/>
      </c>
      <c r="BV338">
        <f>ROUND(IF($A338&lt;=Debts!$M$9,Debts!$X$9,Debts!$Y$9)*100000,0)*1000000+ROUND(Debts!$Y$9*100000,0)</f>
        <v/>
      </c>
      <c r="BW338">
        <f>ROUND(IF($A338&lt;=Debts!$M$10,Debts!$X$10,Debts!$Y$10)*100000,0)*1000000+ROUND(Debts!$Y$10*100000,0)</f>
        <v/>
      </c>
      <c r="BX338">
        <f>ROUND(IF($A338&lt;=Debts!$M$11,Debts!$X$11,Debts!$Y$11)*100000,0)*1000000+ROUND(Debts!$Y$11*100000,0)</f>
        <v/>
      </c>
      <c r="BY338">
        <f>ROUND(IF($A338&lt;=Debts!$M$12,Debts!$X$12,Debts!$Y$12)*100000,0)*1000000+ROUND(Debts!$Y$12*100000,0)</f>
        <v/>
      </c>
      <c r="BZ338">
        <f>ROUND(IF($A338&lt;=Debts!$M$13,Debts!$X$13,Debts!$Y$13)*100000,0)*1000000+ROUND(Debts!$Y$13*100000,0)</f>
        <v/>
      </c>
      <c r="CA338">
        <f>ROUND(IF($A338&lt;=Debts!$M$14,Debts!$X$14,Debts!$Y$14)*100000,0)*1000000+ROUND(Debts!$Y$14*100000,0)</f>
        <v/>
      </c>
      <c r="CB338">
        <f>ROUND(IF($A338&lt;=Debts!$M$15,Debts!$X$15,Debts!$Y$15)*100000,0)*1000000+ROUND(Debts!$Y$15*100000,0)</f>
        <v/>
      </c>
      <c r="CC338">
        <f>ROUND(IF($A338&lt;=Debts!$M$16,Debts!$X$16,Debts!$Y$16)*100000,0)*1000000+ROUND(Debts!$Y$16*100000,0)</f>
        <v/>
      </c>
      <c r="CD338">
        <f>IF(OR(AH338&lt;=0,Debts!$AC$5=0,$A338&gt;Debts!$M$5),0,MIN(AH338,MAX(0,ROUNDUP(IF(Debts!$X$5=0,(BF337+J338)/(Debts!$M$5-$A338+1),BF337*(Debts!$X$5/12)/(1-(1+Debts!$X$5/12)^(-(Debts!$M$5-$A338+1)))),2)-V338)))</f>
        <v/>
      </c>
      <c r="CE338">
        <f>IF(OR(AI338&lt;=0,Debts!$AC$6=0,$A338&gt;Debts!$M$6),0,MIN(AI338,MAX(0,ROUNDUP(IF(Debts!$X$6=0,(BG337+K338)/(Debts!$M$6-$A338+1),BG337*(Debts!$X$6/12)/(1-(1+Debts!$X$6/12)^(-(Debts!$M$6-$A338+1)))),2)-W338)))</f>
        <v/>
      </c>
      <c r="CF338">
        <f>IF(OR(AJ338&lt;=0,Debts!$AC$7=0,$A338&gt;Debts!$M$7),0,MIN(AJ338,MAX(0,ROUNDUP(IF(Debts!$X$7=0,(BH337+L338)/(Debts!$M$7-$A338+1),BH337*(Debts!$X$7/12)/(1-(1+Debts!$X$7/12)^(-(Debts!$M$7-$A338+1)))),2)-X338)))</f>
        <v/>
      </c>
      <c r="CG338">
        <f>IF(OR(AK338&lt;=0,Debts!$AC$8=0,$A338&gt;Debts!$M$8),0,MIN(AK338,MAX(0,ROUNDUP(IF(Debts!$X$8=0,(BI337+M338)/(Debts!$M$8-$A338+1),BI337*(Debts!$X$8/12)/(1-(1+Debts!$X$8/12)^(-(Debts!$M$8-$A338+1)))),2)-Y338)))</f>
        <v/>
      </c>
      <c r="CH338">
        <f>IF(OR(AL338&lt;=0,Debts!$AC$9=0,$A338&gt;Debts!$M$9),0,MIN(AL338,MAX(0,ROUNDUP(IF(Debts!$X$9=0,(BJ337+N338)/(Debts!$M$9-$A338+1),BJ337*(Debts!$X$9/12)/(1-(1+Debts!$X$9/12)^(-(Debts!$M$9-$A338+1)))),2)-Z338)))</f>
        <v/>
      </c>
      <c r="CI338">
        <f>IF(OR(AM338&lt;=0,Debts!$AC$10=0,$A338&gt;Debts!$M$10),0,MIN(AM338,MAX(0,ROUNDUP(IF(Debts!$X$10=0,(BK337+O338)/(Debts!$M$10-$A338+1),BK337*(Debts!$X$10/12)/(1-(1+Debts!$X$10/12)^(-(Debts!$M$10-$A338+1)))),2)-AA338)))</f>
        <v/>
      </c>
      <c r="CJ338">
        <f>IF(OR(AN338&lt;=0,Debts!$AC$11=0,$A338&gt;Debts!$M$11),0,MIN(AN338,MAX(0,ROUNDUP(IF(Debts!$X$11=0,(BL337+P338)/(Debts!$M$11-$A338+1),BL337*(Debts!$X$11/12)/(1-(1+Debts!$X$11/12)^(-(Debts!$M$11-$A338+1)))),2)-AB338)))</f>
        <v/>
      </c>
      <c r="CK338">
        <f>IF(OR(AO338&lt;=0,Debts!$AC$12=0,$A338&gt;Debts!$M$12),0,MIN(AO338,MAX(0,ROUNDUP(IF(Debts!$X$12=0,(BM337+Q338)/(Debts!$M$12-$A338+1),BM337*(Debts!$X$12/12)/(1-(1+Debts!$X$12/12)^(-(Debts!$M$12-$A338+1)))),2)-AC338)))</f>
        <v/>
      </c>
      <c r="CL338">
        <f>IF(OR(AP338&lt;=0,Debts!$AC$13=0,$A338&gt;Debts!$M$13),0,MIN(AP338,MAX(0,ROUNDUP(IF(Debts!$X$13=0,(BN337+R338)/(Debts!$M$13-$A338+1),BN337*(Debts!$X$13/12)/(1-(1+Debts!$X$13/12)^(-(Debts!$M$13-$A338+1)))),2)-AD338)))</f>
        <v/>
      </c>
      <c r="CM338">
        <f>IF(OR(AQ338&lt;=0,Debts!$AC$14=0,$A338&gt;Debts!$M$14),0,MIN(AQ338,MAX(0,ROUNDUP(IF(Debts!$X$14=0,(BO337+S338)/(Debts!$M$14-$A338+1),BO337*(Debts!$X$14/12)/(1-(1+Debts!$X$14/12)^(-(Debts!$M$14-$A338+1)))),2)-AE338)))</f>
        <v/>
      </c>
      <c r="CN338">
        <f>IF(OR(AR338&lt;=0,Debts!$AC$15=0,$A338&gt;Debts!$M$15),0,MIN(AR338,MAX(0,ROUNDUP(IF(Debts!$X$15=0,(BP337+T338)/(Debts!$M$15-$A338+1),BP337*(Debts!$X$15/12)/(1-(1+Debts!$X$15/12)^(-(Debts!$M$15-$A338+1)))),2)-AF338)))</f>
        <v/>
      </c>
      <c r="CO338">
        <f>IF(OR(AS338&lt;=0,Debts!$AC$16=0,$A338&gt;Debts!$M$16),0,MIN(AS338,MAX(0,ROUNDUP(IF(Debts!$X$16=0,(BQ337+U338)/(Debts!$M$16-$A338+1),BQ337*(Debts!$X$16/12)/(1-(1+Debts!$X$16/12)^(-(Debts!$M$16-$A338+1)))),2)-AG338)))</f>
        <v/>
      </c>
      <c r="CP338">
        <f>IF(CD338&lt;=0,0,ROUND(MIN(CD338,MAX(0,$F338-SUMPRODUCT(($AT$3:$BE$3&lt;AT$3)*$CD338:$CO338))),2))</f>
        <v/>
      </c>
      <c r="CQ338">
        <f>IF(CE338&lt;=0,0,ROUND(MIN(CE338,MAX(0,$F338-SUMPRODUCT(($AT$3:$BE$3&lt;AU$3)*$CD338:$CO338))),2))</f>
        <v/>
      </c>
      <c r="CR338">
        <f>IF(CF338&lt;=0,0,ROUND(MIN(CF338,MAX(0,$F338-SUMPRODUCT(($AT$3:$BE$3&lt;AV$3)*$CD338:$CO338))),2))</f>
        <v/>
      </c>
      <c r="CS338">
        <f>IF(CG338&lt;=0,0,ROUND(MIN(CG338,MAX(0,$F338-SUMPRODUCT(($AT$3:$BE$3&lt;AW$3)*$CD338:$CO338))),2))</f>
        <v/>
      </c>
      <c r="CT338">
        <f>IF(CH338&lt;=0,0,ROUND(MIN(CH338,MAX(0,$F338-SUMPRODUCT(($AT$3:$BE$3&lt;AX$3)*$CD338:$CO338))),2))</f>
        <v/>
      </c>
      <c r="CU338">
        <f>IF(CI338&lt;=0,0,ROUND(MIN(CI338,MAX(0,$F338-SUMPRODUCT(($AT$3:$BE$3&lt;AY$3)*$CD338:$CO338))),2))</f>
        <v/>
      </c>
      <c r="CV338">
        <f>IF(CJ338&lt;=0,0,ROUND(MIN(CJ338,MAX(0,$F338-SUMPRODUCT(($AT$3:$BE$3&lt;AZ$3)*$CD338:$CO338))),2))</f>
        <v/>
      </c>
      <c r="CW338">
        <f>IF(CK338&lt;=0,0,ROUND(MIN(CK338,MAX(0,$F338-SUMPRODUCT(($AT$3:$BE$3&lt;BA$3)*$CD338:$CO338))),2))</f>
        <v/>
      </c>
      <c r="CX338">
        <f>IF(CL338&lt;=0,0,ROUND(MIN(CL338,MAX(0,$F338-SUMPRODUCT(($AT$3:$BE$3&lt;BB$3)*$CD338:$CO338))),2))</f>
        <v/>
      </c>
      <c r="CY338">
        <f>IF(CM338&lt;=0,0,ROUND(MIN(CM338,MAX(0,$F338-SUMPRODUCT(($AT$3:$BE$3&lt;BC$3)*$CD338:$CO338))),2))</f>
        <v/>
      </c>
      <c r="CZ338">
        <f>IF(CN338&lt;=0,0,ROUND(MIN(CN338,MAX(0,$F338-SUMPRODUCT(($AT$3:$BE$3&lt;BD$3)*$CD338:$CO338))),2))</f>
        <v/>
      </c>
      <c r="DA338">
        <f>IF(CO338&lt;=0,0,ROUND(MIN(CO338,MAX(0,$F338-SUMPRODUCT(($AT$3:$BE$3&lt;BE$3)*$CD338:$CO338))),2))</f>
        <v/>
      </c>
      <c r="DB338">
        <f>ROUND(AH338-CP338,2)</f>
        <v/>
      </c>
      <c r="DC338">
        <f>ROUND(AI338-CQ338,2)</f>
        <v/>
      </c>
      <c r="DD338">
        <f>ROUND(AJ338-CR338,2)</f>
        <v/>
      </c>
      <c r="DE338">
        <f>ROUND(AK338-CS338,2)</f>
        <v/>
      </c>
      <c r="DF338">
        <f>ROUND(AL338-CT338,2)</f>
        <v/>
      </c>
      <c r="DG338">
        <f>ROUND(AM338-CU338,2)</f>
        <v/>
      </c>
      <c r="DH338">
        <f>ROUND(AN338-CV338,2)</f>
        <v/>
      </c>
      <c r="DI338">
        <f>ROUND(AO338-CW338,2)</f>
        <v/>
      </c>
      <c r="DJ338">
        <f>ROUND(AP338-CX338,2)</f>
        <v/>
      </c>
      <c r="DK338">
        <f>ROUND(AQ338-CY338,2)</f>
        <v/>
      </c>
      <c r="DL338">
        <f>ROUND(AR338-CZ338,2)</f>
        <v/>
      </c>
      <c r="DM338">
        <f>ROUND(AS338-DA338,2)</f>
        <v/>
      </c>
      <c r="DN338">
        <f>MAX(0,ROUND($F338-SUM(CP338:DA338),2))</f>
        <v/>
      </c>
    </row>
    <row r="339">
      <c r="A339" t="n">
        <v>334</v>
      </c>
      <c r="B339" s="29">
        <f>Months!B339</f>
        <v/>
      </c>
      <c r="C339">
        <f>Months!C339</f>
        <v/>
      </c>
      <c r="D339">
        <f>Months!D339</f>
        <v/>
      </c>
      <c r="E339">
        <f>SUM(V339:AG339)</f>
        <v/>
      </c>
      <c r="F339">
        <f>MAX(0,ROUND(C339+D339-E339,2))</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f>IF(AH339&lt;=0,0,ROUND(CP339+MIN(DB339,MAX(0,$DN339-SUMPRODUCT((($BR339:$CC339&gt;BR339)+($BR339:$CC339=BR339)*($AT$2:$BE$2&lt;AT$2))*$DB339:$DM339))),2))</f>
        <v/>
      </c>
      <c r="AU339">
        <f>IF(AI339&lt;=0,0,ROUND(CQ339+MIN(DC339,MAX(0,$DN339-SUMPRODUCT((($BR339:$CC339&gt;BS339)+($BR339:$CC339=BS339)*($AT$2:$BE$2&lt;AU$2))*$DB339:$DM339))),2))</f>
        <v/>
      </c>
      <c r="AV339">
        <f>IF(AJ339&lt;=0,0,ROUND(CR339+MIN(DD339,MAX(0,$DN339-SUMPRODUCT((($BR339:$CC339&gt;BT339)+($BR339:$CC339=BT339)*($AT$2:$BE$2&lt;AV$2))*$DB339:$DM339))),2))</f>
        <v/>
      </c>
      <c r="AW339">
        <f>IF(AK339&lt;=0,0,ROUND(CS339+MIN(DE339,MAX(0,$DN339-SUMPRODUCT((($BR339:$CC339&gt;BU339)+($BR339:$CC339=BU339)*($AT$2:$BE$2&lt;AW$2))*$DB339:$DM339))),2))</f>
        <v/>
      </c>
      <c r="AX339">
        <f>IF(AL339&lt;=0,0,ROUND(CT339+MIN(DF339,MAX(0,$DN339-SUMPRODUCT((($BR339:$CC339&gt;BV339)+($BR339:$CC339=BV339)*($AT$2:$BE$2&lt;AX$2))*$DB339:$DM339))),2))</f>
        <v/>
      </c>
      <c r="AY339">
        <f>IF(AM339&lt;=0,0,ROUND(CU339+MIN(DG339,MAX(0,$DN339-SUMPRODUCT((($BR339:$CC339&gt;BW339)+($BR339:$CC339=BW339)*($AT$2:$BE$2&lt;AY$2))*$DB339:$DM339))),2))</f>
        <v/>
      </c>
      <c r="AZ339">
        <f>IF(AN339&lt;=0,0,ROUND(CV339+MIN(DH339,MAX(0,$DN339-SUMPRODUCT((($BR339:$CC339&gt;BX339)+($BR339:$CC339=BX339)*($AT$2:$BE$2&lt;AZ$2))*$DB339:$DM339))),2))</f>
        <v/>
      </c>
      <c r="BA339">
        <f>IF(AO339&lt;=0,0,ROUND(CW339+MIN(DI339,MAX(0,$DN339-SUMPRODUCT((($BR339:$CC339&gt;BY339)+($BR339:$CC339=BY339)*($AT$2:$BE$2&lt;BA$2))*$DB339:$DM339))),2))</f>
        <v/>
      </c>
      <c r="BB339">
        <f>IF(AP339&lt;=0,0,ROUND(CX339+MIN(DJ339,MAX(0,$DN339-SUMPRODUCT((($BR339:$CC339&gt;BZ339)+($BR339:$CC339=BZ339)*($AT$2:$BE$2&lt;BB$2))*$DB339:$DM339))),2))</f>
        <v/>
      </c>
      <c r="BC339">
        <f>IF(AQ339&lt;=0,0,ROUND(CY339+MIN(DK339,MAX(0,$DN339-SUMPRODUCT((($BR339:$CC339&gt;CA339)+($BR339:$CC339=CA339)*($AT$2:$BE$2&lt;BC$2))*$DB339:$DM339))),2))</f>
        <v/>
      </c>
      <c r="BD339">
        <f>IF(AR339&lt;=0,0,ROUND(CZ339+MIN(DL339,MAX(0,$DN339-SUMPRODUCT((($BR339:$CC339&gt;CB339)+($BR339:$CC339=CB339)*($AT$2:$BE$2&lt;BD$2))*$DB339:$DM339))),2))</f>
        <v/>
      </c>
      <c r="BE339">
        <f>IF(AS339&lt;=0,0,ROUND(DA339+MIN(DM339,MAX(0,$DN339-SUMPRODUCT((($BR339:$CC339&gt;CC339)+($BR339:$CC339=CC339)*($AT$2:$BE$2&lt;BE$2))*$DB339:$DM339))),2))</f>
        <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c r="BR339">
        <f>ROUND(IF($A339&lt;=Debts!$M$5,Debts!$X$5,Debts!$Y$5)*100000,0)*1000000+ROUND(Debts!$Y$5*100000,0)</f>
        <v/>
      </c>
      <c r="BS339">
        <f>ROUND(IF($A339&lt;=Debts!$M$6,Debts!$X$6,Debts!$Y$6)*100000,0)*1000000+ROUND(Debts!$Y$6*100000,0)</f>
        <v/>
      </c>
      <c r="BT339">
        <f>ROUND(IF($A339&lt;=Debts!$M$7,Debts!$X$7,Debts!$Y$7)*100000,0)*1000000+ROUND(Debts!$Y$7*100000,0)</f>
        <v/>
      </c>
      <c r="BU339">
        <f>ROUND(IF($A339&lt;=Debts!$M$8,Debts!$X$8,Debts!$Y$8)*100000,0)*1000000+ROUND(Debts!$Y$8*100000,0)</f>
        <v/>
      </c>
      <c r="BV339">
        <f>ROUND(IF($A339&lt;=Debts!$M$9,Debts!$X$9,Debts!$Y$9)*100000,0)*1000000+ROUND(Debts!$Y$9*100000,0)</f>
        <v/>
      </c>
      <c r="BW339">
        <f>ROUND(IF($A339&lt;=Debts!$M$10,Debts!$X$10,Debts!$Y$10)*100000,0)*1000000+ROUND(Debts!$Y$10*100000,0)</f>
        <v/>
      </c>
      <c r="BX339">
        <f>ROUND(IF($A339&lt;=Debts!$M$11,Debts!$X$11,Debts!$Y$11)*100000,0)*1000000+ROUND(Debts!$Y$11*100000,0)</f>
        <v/>
      </c>
      <c r="BY339">
        <f>ROUND(IF($A339&lt;=Debts!$M$12,Debts!$X$12,Debts!$Y$12)*100000,0)*1000000+ROUND(Debts!$Y$12*100000,0)</f>
        <v/>
      </c>
      <c r="BZ339">
        <f>ROUND(IF($A339&lt;=Debts!$M$13,Debts!$X$13,Debts!$Y$13)*100000,0)*1000000+ROUND(Debts!$Y$13*100000,0)</f>
        <v/>
      </c>
      <c r="CA339">
        <f>ROUND(IF($A339&lt;=Debts!$M$14,Debts!$X$14,Debts!$Y$14)*100000,0)*1000000+ROUND(Debts!$Y$14*100000,0)</f>
        <v/>
      </c>
      <c r="CB339">
        <f>ROUND(IF($A339&lt;=Debts!$M$15,Debts!$X$15,Debts!$Y$15)*100000,0)*1000000+ROUND(Debts!$Y$15*100000,0)</f>
        <v/>
      </c>
      <c r="CC339">
        <f>ROUND(IF($A339&lt;=Debts!$M$16,Debts!$X$16,Debts!$Y$16)*100000,0)*1000000+ROUND(Debts!$Y$16*100000,0)</f>
        <v/>
      </c>
      <c r="CD339">
        <f>IF(OR(AH339&lt;=0,Debts!$AC$5=0,$A339&gt;Debts!$M$5),0,MIN(AH339,MAX(0,ROUNDUP(IF(Debts!$X$5=0,(BF338+J339)/(Debts!$M$5-$A339+1),BF338*(Debts!$X$5/12)/(1-(1+Debts!$X$5/12)^(-(Debts!$M$5-$A339+1)))),2)-V339)))</f>
        <v/>
      </c>
      <c r="CE339">
        <f>IF(OR(AI339&lt;=0,Debts!$AC$6=0,$A339&gt;Debts!$M$6),0,MIN(AI339,MAX(0,ROUNDUP(IF(Debts!$X$6=0,(BG338+K339)/(Debts!$M$6-$A339+1),BG338*(Debts!$X$6/12)/(1-(1+Debts!$X$6/12)^(-(Debts!$M$6-$A339+1)))),2)-W339)))</f>
        <v/>
      </c>
      <c r="CF339">
        <f>IF(OR(AJ339&lt;=0,Debts!$AC$7=0,$A339&gt;Debts!$M$7),0,MIN(AJ339,MAX(0,ROUNDUP(IF(Debts!$X$7=0,(BH338+L339)/(Debts!$M$7-$A339+1),BH338*(Debts!$X$7/12)/(1-(1+Debts!$X$7/12)^(-(Debts!$M$7-$A339+1)))),2)-X339)))</f>
        <v/>
      </c>
      <c r="CG339">
        <f>IF(OR(AK339&lt;=0,Debts!$AC$8=0,$A339&gt;Debts!$M$8),0,MIN(AK339,MAX(0,ROUNDUP(IF(Debts!$X$8=0,(BI338+M339)/(Debts!$M$8-$A339+1),BI338*(Debts!$X$8/12)/(1-(1+Debts!$X$8/12)^(-(Debts!$M$8-$A339+1)))),2)-Y339)))</f>
        <v/>
      </c>
      <c r="CH339">
        <f>IF(OR(AL339&lt;=0,Debts!$AC$9=0,$A339&gt;Debts!$M$9),0,MIN(AL339,MAX(0,ROUNDUP(IF(Debts!$X$9=0,(BJ338+N339)/(Debts!$M$9-$A339+1),BJ338*(Debts!$X$9/12)/(1-(1+Debts!$X$9/12)^(-(Debts!$M$9-$A339+1)))),2)-Z339)))</f>
        <v/>
      </c>
      <c r="CI339">
        <f>IF(OR(AM339&lt;=0,Debts!$AC$10=0,$A339&gt;Debts!$M$10),0,MIN(AM339,MAX(0,ROUNDUP(IF(Debts!$X$10=0,(BK338+O339)/(Debts!$M$10-$A339+1),BK338*(Debts!$X$10/12)/(1-(1+Debts!$X$10/12)^(-(Debts!$M$10-$A339+1)))),2)-AA339)))</f>
        <v/>
      </c>
      <c r="CJ339">
        <f>IF(OR(AN339&lt;=0,Debts!$AC$11=0,$A339&gt;Debts!$M$11),0,MIN(AN339,MAX(0,ROUNDUP(IF(Debts!$X$11=0,(BL338+P339)/(Debts!$M$11-$A339+1),BL338*(Debts!$X$11/12)/(1-(1+Debts!$X$11/12)^(-(Debts!$M$11-$A339+1)))),2)-AB339)))</f>
        <v/>
      </c>
      <c r="CK339">
        <f>IF(OR(AO339&lt;=0,Debts!$AC$12=0,$A339&gt;Debts!$M$12),0,MIN(AO339,MAX(0,ROUNDUP(IF(Debts!$X$12=0,(BM338+Q339)/(Debts!$M$12-$A339+1),BM338*(Debts!$X$12/12)/(1-(1+Debts!$X$12/12)^(-(Debts!$M$12-$A339+1)))),2)-AC339)))</f>
        <v/>
      </c>
      <c r="CL339">
        <f>IF(OR(AP339&lt;=0,Debts!$AC$13=0,$A339&gt;Debts!$M$13),0,MIN(AP339,MAX(0,ROUNDUP(IF(Debts!$X$13=0,(BN338+R339)/(Debts!$M$13-$A339+1),BN338*(Debts!$X$13/12)/(1-(1+Debts!$X$13/12)^(-(Debts!$M$13-$A339+1)))),2)-AD339)))</f>
        <v/>
      </c>
      <c r="CM339">
        <f>IF(OR(AQ339&lt;=0,Debts!$AC$14=0,$A339&gt;Debts!$M$14),0,MIN(AQ339,MAX(0,ROUNDUP(IF(Debts!$X$14=0,(BO338+S339)/(Debts!$M$14-$A339+1),BO338*(Debts!$X$14/12)/(1-(1+Debts!$X$14/12)^(-(Debts!$M$14-$A339+1)))),2)-AE339)))</f>
        <v/>
      </c>
      <c r="CN339">
        <f>IF(OR(AR339&lt;=0,Debts!$AC$15=0,$A339&gt;Debts!$M$15),0,MIN(AR339,MAX(0,ROUNDUP(IF(Debts!$X$15=0,(BP338+T339)/(Debts!$M$15-$A339+1),BP338*(Debts!$X$15/12)/(1-(1+Debts!$X$15/12)^(-(Debts!$M$15-$A339+1)))),2)-AF339)))</f>
        <v/>
      </c>
      <c r="CO339">
        <f>IF(OR(AS339&lt;=0,Debts!$AC$16=0,$A339&gt;Debts!$M$16),0,MIN(AS339,MAX(0,ROUNDUP(IF(Debts!$X$16=0,(BQ338+U339)/(Debts!$M$16-$A339+1),BQ338*(Debts!$X$16/12)/(1-(1+Debts!$X$16/12)^(-(Debts!$M$16-$A339+1)))),2)-AG339)))</f>
        <v/>
      </c>
      <c r="CP339">
        <f>IF(CD339&lt;=0,0,ROUND(MIN(CD339,MAX(0,$F339-SUMPRODUCT(($AT$3:$BE$3&lt;AT$3)*$CD339:$CO339))),2))</f>
        <v/>
      </c>
      <c r="CQ339">
        <f>IF(CE339&lt;=0,0,ROUND(MIN(CE339,MAX(0,$F339-SUMPRODUCT(($AT$3:$BE$3&lt;AU$3)*$CD339:$CO339))),2))</f>
        <v/>
      </c>
      <c r="CR339">
        <f>IF(CF339&lt;=0,0,ROUND(MIN(CF339,MAX(0,$F339-SUMPRODUCT(($AT$3:$BE$3&lt;AV$3)*$CD339:$CO339))),2))</f>
        <v/>
      </c>
      <c r="CS339">
        <f>IF(CG339&lt;=0,0,ROUND(MIN(CG339,MAX(0,$F339-SUMPRODUCT(($AT$3:$BE$3&lt;AW$3)*$CD339:$CO339))),2))</f>
        <v/>
      </c>
      <c r="CT339">
        <f>IF(CH339&lt;=0,0,ROUND(MIN(CH339,MAX(0,$F339-SUMPRODUCT(($AT$3:$BE$3&lt;AX$3)*$CD339:$CO339))),2))</f>
        <v/>
      </c>
      <c r="CU339">
        <f>IF(CI339&lt;=0,0,ROUND(MIN(CI339,MAX(0,$F339-SUMPRODUCT(($AT$3:$BE$3&lt;AY$3)*$CD339:$CO339))),2))</f>
        <v/>
      </c>
      <c r="CV339">
        <f>IF(CJ339&lt;=0,0,ROUND(MIN(CJ339,MAX(0,$F339-SUMPRODUCT(($AT$3:$BE$3&lt;AZ$3)*$CD339:$CO339))),2))</f>
        <v/>
      </c>
      <c r="CW339">
        <f>IF(CK339&lt;=0,0,ROUND(MIN(CK339,MAX(0,$F339-SUMPRODUCT(($AT$3:$BE$3&lt;BA$3)*$CD339:$CO339))),2))</f>
        <v/>
      </c>
      <c r="CX339">
        <f>IF(CL339&lt;=0,0,ROUND(MIN(CL339,MAX(0,$F339-SUMPRODUCT(($AT$3:$BE$3&lt;BB$3)*$CD339:$CO339))),2))</f>
        <v/>
      </c>
      <c r="CY339">
        <f>IF(CM339&lt;=0,0,ROUND(MIN(CM339,MAX(0,$F339-SUMPRODUCT(($AT$3:$BE$3&lt;BC$3)*$CD339:$CO339))),2))</f>
        <v/>
      </c>
      <c r="CZ339">
        <f>IF(CN339&lt;=0,0,ROUND(MIN(CN339,MAX(0,$F339-SUMPRODUCT(($AT$3:$BE$3&lt;BD$3)*$CD339:$CO339))),2))</f>
        <v/>
      </c>
      <c r="DA339">
        <f>IF(CO339&lt;=0,0,ROUND(MIN(CO339,MAX(0,$F339-SUMPRODUCT(($AT$3:$BE$3&lt;BE$3)*$CD339:$CO339))),2))</f>
        <v/>
      </c>
      <c r="DB339">
        <f>ROUND(AH339-CP339,2)</f>
        <v/>
      </c>
      <c r="DC339">
        <f>ROUND(AI339-CQ339,2)</f>
        <v/>
      </c>
      <c r="DD339">
        <f>ROUND(AJ339-CR339,2)</f>
        <v/>
      </c>
      <c r="DE339">
        <f>ROUND(AK339-CS339,2)</f>
        <v/>
      </c>
      <c r="DF339">
        <f>ROUND(AL339-CT339,2)</f>
        <v/>
      </c>
      <c r="DG339">
        <f>ROUND(AM339-CU339,2)</f>
        <v/>
      </c>
      <c r="DH339">
        <f>ROUND(AN339-CV339,2)</f>
        <v/>
      </c>
      <c r="DI339">
        <f>ROUND(AO339-CW339,2)</f>
        <v/>
      </c>
      <c r="DJ339">
        <f>ROUND(AP339-CX339,2)</f>
        <v/>
      </c>
      <c r="DK339">
        <f>ROUND(AQ339-CY339,2)</f>
        <v/>
      </c>
      <c r="DL339">
        <f>ROUND(AR339-CZ339,2)</f>
        <v/>
      </c>
      <c r="DM339">
        <f>ROUND(AS339-DA339,2)</f>
        <v/>
      </c>
      <c r="DN339">
        <f>MAX(0,ROUND($F339-SUM(CP339:DA339),2))</f>
        <v/>
      </c>
    </row>
    <row r="340">
      <c r="A340" t="n">
        <v>335</v>
      </c>
      <c r="B340" s="29">
        <f>Months!B340</f>
        <v/>
      </c>
      <c r="C340">
        <f>Months!C340</f>
        <v/>
      </c>
      <c r="D340">
        <f>Months!D340</f>
        <v/>
      </c>
      <c r="E340">
        <f>SUM(V340:AG340)</f>
        <v/>
      </c>
      <c r="F340">
        <f>MAX(0,ROUND(C340+D340-E340,2))</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f>IF(AH340&lt;=0,0,ROUND(CP340+MIN(DB340,MAX(0,$DN340-SUMPRODUCT((($BR340:$CC340&gt;BR340)+($BR340:$CC340=BR340)*($AT$2:$BE$2&lt;AT$2))*$DB340:$DM340))),2))</f>
        <v/>
      </c>
      <c r="AU340">
        <f>IF(AI340&lt;=0,0,ROUND(CQ340+MIN(DC340,MAX(0,$DN340-SUMPRODUCT((($BR340:$CC340&gt;BS340)+($BR340:$CC340=BS340)*($AT$2:$BE$2&lt;AU$2))*$DB340:$DM340))),2))</f>
        <v/>
      </c>
      <c r="AV340">
        <f>IF(AJ340&lt;=0,0,ROUND(CR340+MIN(DD340,MAX(0,$DN340-SUMPRODUCT((($BR340:$CC340&gt;BT340)+($BR340:$CC340=BT340)*($AT$2:$BE$2&lt;AV$2))*$DB340:$DM340))),2))</f>
        <v/>
      </c>
      <c r="AW340">
        <f>IF(AK340&lt;=0,0,ROUND(CS340+MIN(DE340,MAX(0,$DN340-SUMPRODUCT((($BR340:$CC340&gt;BU340)+($BR340:$CC340=BU340)*($AT$2:$BE$2&lt;AW$2))*$DB340:$DM340))),2))</f>
        <v/>
      </c>
      <c r="AX340">
        <f>IF(AL340&lt;=0,0,ROUND(CT340+MIN(DF340,MAX(0,$DN340-SUMPRODUCT((($BR340:$CC340&gt;BV340)+($BR340:$CC340=BV340)*($AT$2:$BE$2&lt;AX$2))*$DB340:$DM340))),2))</f>
        <v/>
      </c>
      <c r="AY340">
        <f>IF(AM340&lt;=0,0,ROUND(CU340+MIN(DG340,MAX(0,$DN340-SUMPRODUCT((($BR340:$CC340&gt;BW340)+($BR340:$CC340=BW340)*($AT$2:$BE$2&lt;AY$2))*$DB340:$DM340))),2))</f>
        <v/>
      </c>
      <c r="AZ340">
        <f>IF(AN340&lt;=0,0,ROUND(CV340+MIN(DH340,MAX(0,$DN340-SUMPRODUCT((($BR340:$CC340&gt;BX340)+($BR340:$CC340=BX340)*($AT$2:$BE$2&lt;AZ$2))*$DB340:$DM340))),2))</f>
        <v/>
      </c>
      <c r="BA340">
        <f>IF(AO340&lt;=0,0,ROUND(CW340+MIN(DI340,MAX(0,$DN340-SUMPRODUCT((($BR340:$CC340&gt;BY340)+($BR340:$CC340=BY340)*($AT$2:$BE$2&lt;BA$2))*$DB340:$DM340))),2))</f>
        <v/>
      </c>
      <c r="BB340">
        <f>IF(AP340&lt;=0,0,ROUND(CX340+MIN(DJ340,MAX(0,$DN340-SUMPRODUCT((($BR340:$CC340&gt;BZ340)+($BR340:$CC340=BZ340)*($AT$2:$BE$2&lt;BB$2))*$DB340:$DM340))),2))</f>
        <v/>
      </c>
      <c r="BC340">
        <f>IF(AQ340&lt;=0,0,ROUND(CY340+MIN(DK340,MAX(0,$DN340-SUMPRODUCT((($BR340:$CC340&gt;CA340)+($BR340:$CC340=CA340)*($AT$2:$BE$2&lt;BC$2))*$DB340:$DM340))),2))</f>
        <v/>
      </c>
      <c r="BD340">
        <f>IF(AR340&lt;=0,0,ROUND(CZ340+MIN(DL340,MAX(0,$DN340-SUMPRODUCT((($BR340:$CC340&gt;CB340)+($BR340:$CC340=CB340)*($AT$2:$BE$2&lt;BD$2))*$DB340:$DM340))),2))</f>
        <v/>
      </c>
      <c r="BE340">
        <f>IF(AS340&lt;=0,0,ROUND(DA340+MIN(DM340,MAX(0,$DN340-SUMPRODUCT((($BR340:$CC340&gt;CC340)+($BR340:$CC340=CC340)*($AT$2:$BE$2&lt;BE$2))*$DB340:$DM340))),2))</f>
        <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c r="BR340">
        <f>ROUND(IF($A340&lt;=Debts!$M$5,Debts!$X$5,Debts!$Y$5)*100000,0)*1000000+ROUND(Debts!$Y$5*100000,0)</f>
        <v/>
      </c>
      <c r="BS340">
        <f>ROUND(IF($A340&lt;=Debts!$M$6,Debts!$X$6,Debts!$Y$6)*100000,0)*1000000+ROUND(Debts!$Y$6*100000,0)</f>
        <v/>
      </c>
      <c r="BT340">
        <f>ROUND(IF($A340&lt;=Debts!$M$7,Debts!$X$7,Debts!$Y$7)*100000,0)*1000000+ROUND(Debts!$Y$7*100000,0)</f>
        <v/>
      </c>
      <c r="BU340">
        <f>ROUND(IF($A340&lt;=Debts!$M$8,Debts!$X$8,Debts!$Y$8)*100000,0)*1000000+ROUND(Debts!$Y$8*100000,0)</f>
        <v/>
      </c>
      <c r="BV340">
        <f>ROUND(IF($A340&lt;=Debts!$M$9,Debts!$X$9,Debts!$Y$9)*100000,0)*1000000+ROUND(Debts!$Y$9*100000,0)</f>
        <v/>
      </c>
      <c r="BW340">
        <f>ROUND(IF($A340&lt;=Debts!$M$10,Debts!$X$10,Debts!$Y$10)*100000,0)*1000000+ROUND(Debts!$Y$10*100000,0)</f>
        <v/>
      </c>
      <c r="BX340">
        <f>ROUND(IF($A340&lt;=Debts!$M$11,Debts!$X$11,Debts!$Y$11)*100000,0)*1000000+ROUND(Debts!$Y$11*100000,0)</f>
        <v/>
      </c>
      <c r="BY340">
        <f>ROUND(IF($A340&lt;=Debts!$M$12,Debts!$X$12,Debts!$Y$12)*100000,0)*1000000+ROUND(Debts!$Y$12*100000,0)</f>
        <v/>
      </c>
      <c r="BZ340">
        <f>ROUND(IF($A340&lt;=Debts!$M$13,Debts!$X$13,Debts!$Y$13)*100000,0)*1000000+ROUND(Debts!$Y$13*100000,0)</f>
        <v/>
      </c>
      <c r="CA340">
        <f>ROUND(IF($A340&lt;=Debts!$M$14,Debts!$X$14,Debts!$Y$14)*100000,0)*1000000+ROUND(Debts!$Y$14*100000,0)</f>
        <v/>
      </c>
      <c r="CB340">
        <f>ROUND(IF($A340&lt;=Debts!$M$15,Debts!$X$15,Debts!$Y$15)*100000,0)*1000000+ROUND(Debts!$Y$15*100000,0)</f>
        <v/>
      </c>
      <c r="CC340">
        <f>ROUND(IF($A340&lt;=Debts!$M$16,Debts!$X$16,Debts!$Y$16)*100000,0)*1000000+ROUND(Debts!$Y$16*100000,0)</f>
        <v/>
      </c>
      <c r="CD340">
        <f>IF(OR(AH340&lt;=0,Debts!$AC$5=0,$A340&gt;Debts!$M$5),0,MIN(AH340,MAX(0,ROUNDUP(IF(Debts!$X$5=0,(BF339+J340)/(Debts!$M$5-$A340+1),BF339*(Debts!$X$5/12)/(1-(1+Debts!$X$5/12)^(-(Debts!$M$5-$A340+1)))),2)-V340)))</f>
        <v/>
      </c>
      <c r="CE340">
        <f>IF(OR(AI340&lt;=0,Debts!$AC$6=0,$A340&gt;Debts!$M$6),0,MIN(AI340,MAX(0,ROUNDUP(IF(Debts!$X$6=0,(BG339+K340)/(Debts!$M$6-$A340+1),BG339*(Debts!$X$6/12)/(1-(1+Debts!$X$6/12)^(-(Debts!$M$6-$A340+1)))),2)-W340)))</f>
        <v/>
      </c>
      <c r="CF340">
        <f>IF(OR(AJ340&lt;=0,Debts!$AC$7=0,$A340&gt;Debts!$M$7),0,MIN(AJ340,MAX(0,ROUNDUP(IF(Debts!$X$7=0,(BH339+L340)/(Debts!$M$7-$A340+1),BH339*(Debts!$X$7/12)/(1-(1+Debts!$X$7/12)^(-(Debts!$M$7-$A340+1)))),2)-X340)))</f>
        <v/>
      </c>
      <c r="CG340">
        <f>IF(OR(AK340&lt;=0,Debts!$AC$8=0,$A340&gt;Debts!$M$8),0,MIN(AK340,MAX(0,ROUNDUP(IF(Debts!$X$8=0,(BI339+M340)/(Debts!$M$8-$A340+1),BI339*(Debts!$X$8/12)/(1-(1+Debts!$X$8/12)^(-(Debts!$M$8-$A340+1)))),2)-Y340)))</f>
        <v/>
      </c>
      <c r="CH340">
        <f>IF(OR(AL340&lt;=0,Debts!$AC$9=0,$A340&gt;Debts!$M$9),0,MIN(AL340,MAX(0,ROUNDUP(IF(Debts!$X$9=0,(BJ339+N340)/(Debts!$M$9-$A340+1),BJ339*(Debts!$X$9/12)/(1-(1+Debts!$X$9/12)^(-(Debts!$M$9-$A340+1)))),2)-Z340)))</f>
        <v/>
      </c>
      <c r="CI340">
        <f>IF(OR(AM340&lt;=0,Debts!$AC$10=0,$A340&gt;Debts!$M$10),0,MIN(AM340,MAX(0,ROUNDUP(IF(Debts!$X$10=0,(BK339+O340)/(Debts!$M$10-$A340+1),BK339*(Debts!$X$10/12)/(1-(1+Debts!$X$10/12)^(-(Debts!$M$10-$A340+1)))),2)-AA340)))</f>
        <v/>
      </c>
      <c r="CJ340">
        <f>IF(OR(AN340&lt;=0,Debts!$AC$11=0,$A340&gt;Debts!$M$11),0,MIN(AN340,MAX(0,ROUNDUP(IF(Debts!$X$11=0,(BL339+P340)/(Debts!$M$11-$A340+1),BL339*(Debts!$X$11/12)/(1-(1+Debts!$X$11/12)^(-(Debts!$M$11-$A340+1)))),2)-AB340)))</f>
        <v/>
      </c>
      <c r="CK340">
        <f>IF(OR(AO340&lt;=0,Debts!$AC$12=0,$A340&gt;Debts!$M$12),0,MIN(AO340,MAX(0,ROUNDUP(IF(Debts!$X$12=0,(BM339+Q340)/(Debts!$M$12-$A340+1),BM339*(Debts!$X$12/12)/(1-(1+Debts!$X$12/12)^(-(Debts!$M$12-$A340+1)))),2)-AC340)))</f>
        <v/>
      </c>
      <c r="CL340">
        <f>IF(OR(AP340&lt;=0,Debts!$AC$13=0,$A340&gt;Debts!$M$13),0,MIN(AP340,MAX(0,ROUNDUP(IF(Debts!$X$13=0,(BN339+R340)/(Debts!$M$13-$A340+1),BN339*(Debts!$X$13/12)/(1-(1+Debts!$X$13/12)^(-(Debts!$M$13-$A340+1)))),2)-AD340)))</f>
        <v/>
      </c>
      <c r="CM340">
        <f>IF(OR(AQ340&lt;=0,Debts!$AC$14=0,$A340&gt;Debts!$M$14),0,MIN(AQ340,MAX(0,ROUNDUP(IF(Debts!$X$14=0,(BO339+S340)/(Debts!$M$14-$A340+1),BO339*(Debts!$X$14/12)/(1-(1+Debts!$X$14/12)^(-(Debts!$M$14-$A340+1)))),2)-AE340)))</f>
        <v/>
      </c>
      <c r="CN340">
        <f>IF(OR(AR340&lt;=0,Debts!$AC$15=0,$A340&gt;Debts!$M$15),0,MIN(AR340,MAX(0,ROUNDUP(IF(Debts!$X$15=0,(BP339+T340)/(Debts!$M$15-$A340+1),BP339*(Debts!$X$15/12)/(1-(1+Debts!$X$15/12)^(-(Debts!$M$15-$A340+1)))),2)-AF340)))</f>
        <v/>
      </c>
      <c r="CO340">
        <f>IF(OR(AS340&lt;=0,Debts!$AC$16=0,$A340&gt;Debts!$M$16),0,MIN(AS340,MAX(0,ROUNDUP(IF(Debts!$X$16=0,(BQ339+U340)/(Debts!$M$16-$A340+1),BQ339*(Debts!$X$16/12)/(1-(1+Debts!$X$16/12)^(-(Debts!$M$16-$A340+1)))),2)-AG340)))</f>
        <v/>
      </c>
      <c r="CP340">
        <f>IF(CD340&lt;=0,0,ROUND(MIN(CD340,MAX(0,$F340-SUMPRODUCT(($AT$3:$BE$3&lt;AT$3)*$CD340:$CO340))),2))</f>
        <v/>
      </c>
      <c r="CQ340">
        <f>IF(CE340&lt;=0,0,ROUND(MIN(CE340,MAX(0,$F340-SUMPRODUCT(($AT$3:$BE$3&lt;AU$3)*$CD340:$CO340))),2))</f>
        <v/>
      </c>
      <c r="CR340">
        <f>IF(CF340&lt;=0,0,ROUND(MIN(CF340,MAX(0,$F340-SUMPRODUCT(($AT$3:$BE$3&lt;AV$3)*$CD340:$CO340))),2))</f>
        <v/>
      </c>
      <c r="CS340">
        <f>IF(CG340&lt;=0,0,ROUND(MIN(CG340,MAX(0,$F340-SUMPRODUCT(($AT$3:$BE$3&lt;AW$3)*$CD340:$CO340))),2))</f>
        <v/>
      </c>
      <c r="CT340">
        <f>IF(CH340&lt;=0,0,ROUND(MIN(CH340,MAX(0,$F340-SUMPRODUCT(($AT$3:$BE$3&lt;AX$3)*$CD340:$CO340))),2))</f>
        <v/>
      </c>
      <c r="CU340">
        <f>IF(CI340&lt;=0,0,ROUND(MIN(CI340,MAX(0,$F340-SUMPRODUCT(($AT$3:$BE$3&lt;AY$3)*$CD340:$CO340))),2))</f>
        <v/>
      </c>
      <c r="CV340">
        <f>IF(CJ340&lt;=0,0,ROUND(MIN(CJ340,MAX(0,$F340-SUMPRODUCT(($AT$3:$BE$3&lt;AZ$3)*$CD340:$CO340))),2))</f>
        <v/>
      </c>
      <c r="CW340">
        <f>IF(CK340&lt;=0,0,ROUND(MIN(CK340,MAX(0,$F340-SUMPRODUCT(($AT$3:$BE$3&lt;BA$3)*$CD340:$CO340))),2))</f>
        <v/>
      </c>
      <c r="CX340">
        <f>IF(CL340&lt;=0,0,ROUND(MIN(CL340,MAX(0,$F340-SUMPRODUCT(($AT$3:$BE$3&lt;BB$3)*$CD340:$CO340))),2))</f>
        <v/>
      </c>
      <c r="CY340">
        <f>IF(CM340&lt;=0,0,ROUND(MIN(CM340,MAX(0,$F340-SUMPRODUCT(($AT$3:$BE$3&lt;BC$3)*$CD340:$CO340))),2))</f>
        <v/>
      </c>
      <c r="CZ340">
        <f>IF(CN340&lt;=0,0,ROUND(MIN(CN340,MAX(0,$F340-SUMPRODUCT(($AT$3:$BE$3&lt;BD$3)*$CD340:$CO340))),2))</f>
        <v/>
      </c>
      <c r="DA340">
        <f>IF(CO340&lt;=0,0,ROUND(MIN(CO340,MAX(0,$F340-SUMPRODUCT(($AT$3:$BE$3&lt;BE$3)*$CD340:$CO340))),2))</f>
        <v/>
      </c>
      <c r="DB340">
        <f>ROUND(AH340-CP340,2)</f>
        <v/>
      </c>
      <c r="DC340">
        <f>ROUND(AI340-CQ340,2)</f>
        <v/>
      </c>
      <c r="DD340">
        <f>ROUND(AJ340-CR340,2)</f>
        <v/>
      </c>
      <c r="DE340">
        <f>ROUND(AK340-CS340,2)</f>
        <v/>
      </c>
      <c r="DF340">
        <f>ROUND(AL340-CT340,2)</f>
        <v/>
      </c>
      <c r="DG340">
        <f>ROUND(AM340-CU340,2)</f>
        <v/>
      </c>
      <c r="DH340">
        <f>ROUND(AN340-CV340,2)</f>
        <v/>
      </c>
      <c r="DI340">
        <f>ROUND(AO340-CW340,2)</f>
        <v/>
      </c>
      <c r="DJ340">
        <f>ROUND(AP340-CX340,2)</f>
        <v/>
      </c>
      <c r="DK340">
        <f>ROUND(AQ340-CY340,2)</f>
        <v/>
      </c>
      <c r="DL340">
        <f>ROUND(AR340-CZ340,2)</f>
        <v/>
      </c>
      <c r="DM340">
        <f>ROUND(AS340-DA340,2)</f>
        <v/>
      </c>
      <c r="DN340">
        <f>MAX(0,ROUND($F340-SUM(CP340:DA340),2))</f>
        <v/>
      </c>
    </row>
    <row r="341">
      <c r="A341" t="n">
        <v>336</v>
      </c>
      <c r="B341" s="29">
        <f>Months!B341</f>
        <v/>
      </c>
      <c r="C341">
        <f>Months!C341</f>
        <v/>
      </c>
      <c r="D341">
        <f>Months!D341</f>
        <v/>
      </c>
      <c r="E341">
        <f>SUM(V341:AG341)</f>
        <v/>
      </c>
      <c r="F341">
        <f>MAX(0,ROUND(C341+D341-E341,2))</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f>IF(AH341&lt;=0,0,ROUND(CP341+MIN(DB341,MAX(0,$DN341-SUMPRODUCT((($BR341:$CC341&gt;BR341)+($BR341:$CC341=BR341)*($AT$2:$BE$2&lt;AT$2))*$DB341:$DM341))),2))</f>
        <v/>
      </c>
      <c r="AU341">
        <f>IF(AI341&lt;=0,0,ROUND(CQ341+MIN(DC341,MAX(0,$DN341-SUMPRODUCT((($BR341:$CC341&gt;BS341)+($BR341:$CC341=BS341)*($AT$2:$BE$2&lt;AU$2))*$DB341:$DM341))),2))</f>
        <v/>
      </c>
      <c r="AV341">
        <f>IF(AJ341&lt;=0,0,ROUND(CR341+MIN(DD341,MAX(0,$DN341-SUMPRODUCT((($BR341:$CC341&gt;BT341)+($BR341:$CC341=BT341)*($AT$2:$BE$2&lt;AV$2))*$DB341:$DM341))),2))</f>
        <v/>
      </c>
      <c r="AW341">
        <f>IF(AK341&lt;=0,0,ROUND(CS341+MIN(DE341,MAX(0,$DN341-SUMPRODUCT((($BR341:$CC341&gt;BU341)+($BR341:$CC341=BU341)*($AT$2:$BE$2&lt;AW$2))*$DB341:$DM341))),2))</f>
        <v/>
      </c>
      <c r="AX341">
        <f>IF(AL341&lt;=0,0,ROUND(CT341+MIN(DF341,MAX(0,$DN341-SUMPRODUCT((($BR341:$CC341&gt;BV341)+($BR341:$CC341=BV341)*($AT$2:$BE$2&lt;AX$2))*$DB341:$DM341))),2))</f>
        <v/>
      </c>
      <c r="AY341">
        <f>IF(AM341&lt;=0,0,ROUND(CU341+MIN(DG341,MAX(0,$DN341-SUMPRODUCT((($BR341:$CC341&gt;BW341)+($BR341:$CC341=BW341)*($AT$2:$BE$2&lt;AY$2))*$DB341:$DM341))),2))</f>
        <v/>
      </c>
      <c r="AZ341">
        <f>IF(AN341&lt;=0,0,ROUND(CV341+MIN(DH341,MAX(0,$DN341-SUMPRODUCT((($BR341:$CC341&gt;BX341)+($BR341:$CC341=BX341)*($AT$2:$BE$2&lt;AZ$2))*$DB341:$DM341))),2))</f>
        <v/>
      </c>
      <c r="BA341">
        <f>IF(AO341&lt;=0,0,ROUND(CW341+MIN(DI341,MAX(0,$DN341-SUMPRODUCT((($BR341:$CC341&gt;BY341)+($BR341:$CC341=BY341)*($AT$2:$BE$2&lt;BA$2))*$DB341:$DM341))),2))</f>
        <v/>
      </c>
      <c r="BB341">
        <f>IF(AP341&lt;=0,0,ROUND(CX341+MIN(DJ341,MAX(0,$DN341-SUMPRODUCT((($BR341:$CC341&gt;BZ341)+($BR341:$CC341=BZ341)*($AT$2:$BE$2&lt;BB$2))*$DB341:$DM341))),2))</f>
        <v/>
      </c>
      <c r="BC341">
        <f>IF(AQ341&lt;=0,0,ROUND(CY341+MIN(DK341,MAX(0,$DN341-SUMPRODUCT((($BR341:$CC341&gt;CA341)+($BR341:$CC341=CA341)*($AT$2:$BE$2&lt;BC$2))*$DB341:$DM341))),2))</f>
        <v/>
      </c>
      <c r="BD341">
        <f>IF(AR341&lt;=0,0,ROUND(CZ341+MIN(DL341,MAX(0,$DN341-SUMPRODUCT((($BR341:$CC341&gt;CB341)+($BR341:$CC341=CB341)*($AT$2:$BE$2&lt;BD$2))*$DB341:$DM341))),2))</f>
        <v/>
      </c>
      <c r="BE341">
        <f>IF(AS341&lt;=0,0,ROUND(DA341+MIN(DM341,MAX(0,$DN341-SUMPRODUCT((($BR341:$CC341&gt;CC341)+($BR341:$CC341=CC341)*($AT$2:$BE$2&lt;BE$2))*$DB341:$DM341))),2))</f>
        <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c r="BR341">
        <f>ROUND(IF($A341&lt;=Debts!$M$5,Debts!$X$5,Debts!$Y$5)*100000,0)*1000000+ROUND(Debts!$Y$5*100000,0)</f>
        <v/>
      </c>
      <c r="BS341">
        <f>ROUND(IF($A341&lt;=Debts!$M$6,Debts!$X$6,Debts!$Y$6)*100000,0)*1000000+ROUND(Debts!$Y$6*100000,0)</f>
        <v/>
      </c>
      <c r="BT341">
        <f>ROUND(IF($A341&lt;=Debts!$M$7,Debts!$X$7,Debts!$Y$7)*100000,0)*1000000+ROUND(Debts!$Y$7*100000,0)</f>
        <v/>
      </c>
      <c r="BU341">
        <f>ROUND(IF($A341&lt;=Debts!$M$8,Debts!$X$8,Debts!$Y$8)*100000,0)*1000000+ROUND(Debts!$Y$8*100000,0)</f>
        <v/>
      </c>
      <c r="BV341">
        <f>ROUND(IF($A341&lt;=Debts!$M$9,Debts!$X$9,Debts!$Y$9)*100000,0)*1000000+ROUND(Debts!$Y$9*100000,0)</f>
        <v/>
      </c>
      <c r="BW341">
        <f>ROUND(IF($A341&lt;=Debts!$M$10,Debts!$X$10,Debts!$Y$10)*100000,0)*1000000+ROUND(Debts!$Y$10*100000,0)</f>
        <v/>
      </c>
      <c r="BX341">
        <f>ROUND(IF($A341&lt;=Debts!$M$11,Debts!$X$11,Debts!$Y$11)*100000,0)*1000000+ROUND(Debts!$Y$11*100000,0)</f>
        <v/>
      </c>
      <c r="BY341">
        <f>ROUND(IF($A341&lt;=Debts!$M$12,Debts!$X$12,Debts!$Y$12)*100000,0)*1000000+ROUND(Debts!$Y$12*100000,0)</f>
        <v/>
      </c>
      <c r="BZ341">
        <f>ROUND(IF($A341&lt;=Debts!$M$13,Debts!$X$13,Debts!$Y$13)*100000,0)*1000000+ROUND(Debts!$Y$13*100000,0)</f>
        <v/>
      </c>
      <c r="CA341">
        <f>ROUND(IF($A341&lt;=Debts!$M$14,Debts!$X$14,Debts!$Y$14)*100000,0)*1000000+ROUND(Debts!$Y$14*100000,0)</f>
        <v/>
      </c>
      <c r="CB341">
        <f>ROUND(IF($A341&lt;=Debts!$M$15,Debts!$X$15,Debts!$Y$15)*100000,0)*1000000+ROUND(Debts!$Y$15*100000,0)</f>
        <v/>
      </c>
      <c r="CC341">
        <f>ROUND(IF($A341&lt;=Debts!$M$16,Debts!$X$16,Debts!$Y$16)*100000,0)*1000000+ROUND(Debts!$Y$16*100000,0)</f>
        <v/>
      </c>
      <c r="CD341">
        <f>IF(OR(AH341&lt;=0,Debts!$AC$5=0,$A341&gt;Debts!$M$5),0,MIN(AH341,MAX(0,ROUNDUP(IF(Debts!$X$5=0,(BF340+J341)/(Debts!$M$5-$A341+1),BF340*(Debts!$X$5/12)/(1-(1+Debts!$X$5/12)^(-(Debts!$M$5-$A341+1)))),2)-V341)))</f>
        <v/>
      </c>
      <c r="CE341">
        <f>IF(OR(AI341&lt;=0,Debts!$AC$6=0,$A341&gt;Debts!$M$6),0,MIN(AI341,MAX(0,ROUNDUP(IF(Debts!$X$6=0,(BG340+K341)/(Debts!$M$6-$A341+1),BG340*(Debts!$X$6/12)/(1-(1+Debts!$X$6/12)^(-(Debts!$M$6-$A341+1)))),2)-W341)))</f>
        <v/>
      </c>
      <c r="CF341">
        <f>IF(OR(AJ341&lt;=0,Debts!$AC$7=0,$A341&gt;Debts!$M$7),0,MIN(AJ341,MAX(0,ROUNDUP(IF(Debts!$X$7=0,(BH340+L341)/(Debts!$M$7-$A341+1),BH340*(Debts!$X$7/12)/(1-(1+Debts!$X$7/12)^(-(Debts!$M$7-$A341+1)))),2)-X341)))</f>
        <v/>
      </c>
      <c r="CG341">
        <f>IF(OR(AK341&lt;=0,Debts!$AC$8=0,$A341&gt;Debts!$M$8),0,MIN(AK341,MAX(0,ROUNDUP(IF(Debts!$X$8=0,(BI340+M341)/(Debts!$M$8-$A341+1),BI340*(Debts!$X$8/12)/(1-(1+Debts!$X$8/12)^(-(Debts!$M$8-$A341+1)))),2)-Y341)))</f>
        <v/>
      </c>
      <c r="CH341">
        <f>IF(OR(AL341&lt;=0,Debts!$AC$9=0,$A341&gt;Debts!$M$9),0,MIN(AL341,MAX(0,ROUNDUP(IF(Debts!$X$9=0,(BJ340+N341)/(Debts!$M$9-$A341+1),BJ340*(Debts!$X$9/12)/(1-(1+Debts!$X$9/12)^(-(Debts!$M$9-$A341+1)))),2)-Z341)))</f>
        <v/>
      </c>
      <c r="CI341">
        <f>IF(OR(AM341&lt;=0,Debts!$AC$10=0,$A341&gt;Debts!$M$10),0,MIN(AM341,MAX(0,ROUNDUP(IF(Debts!$X$10=0,(BK340+O341)/(Debts!$M$10-$A341+1),BK340*(Debts!$X$10/12)/(1-(1+Debts!$X$10/12)^(-(Debts!$M$10-$A341+1)))),2)-AA341)))</f>
        <v/>
      </c>
      <c r="CJ341">
        <f>IF(OR(AN341&lt;=0,Debts!$AC$11=0,$A341&gt;Debts!$M$11),0,MIN(AN341,MAX(0,ROUNDUP(IF(Debts!$X$11=0,(BL340+P341)/(Debts!$M$11-$A341+1),BL340*(Debts!$X$11/12)/(1-(1+Debts!$X$11/12)^(-(Debts!$M$11-$A341+1)))),2)-AB341)))</f>
        <v/>
      </c>
      <c r="CK341">
        <f>IF(OR(AO341&lt;=0,Debts!$AC$12=0,$A341&gt;Debts!$M$12),0,MIN(AO341,MAX(0,ROUNDUP(IF(Debts!$X$12=0,(BM340+Q341)/(Debts!$M$12-$A341+1),BM340*(Debts!$X$12/12)/(1-(1+Debts!$X$12/12)^(-(Debts!$M$12-$A341+1)))),2)-AC341)))</f>
        <v/>
      </c>
      <c r="CL341">
        <f>IF(OR(AP341&lt;=0,Debts!$AC$13=0,$A341&gt;Debts!$M$13),0,MIN(AP341,MAX(0,ROUNDUP(IF(Debts!$X$13=0,(BN340+R341)/(Debts!$M$13-$A341+1),BN340*(Debts!$X$13/12)/(1-(1+Debts!$X$13/12)^(-(Debts!$M$13-$A341+1)))),2)-AD341)))</f>
        <v/>
      </c>
      <c r="CM341">
        <f>IF(OR(AQ341&lt;=0,Debts!$AC$14=0,$A341&gt;Debts!$M$14),0,MIN(AQ341,MAX(0,ROUNDUP(IF(Debts!$X$14=0,(BO340+S341)/(Debts!$M$14-$A341+1),BO340*(Debts!$X$14/12)/(1-(1+Debts!$X$14/12)^(-(Debts!$M$14-$A341+1)))),2)-AE341)))</f>
        <v/>
      </c>
      <c r="CN341">
        <f>IF(OR(AR341&lt;=0,Debts!$AC$15=0,$A341&gt;Debts!$M$15),0,MIN(AR341,MAX(0,ROUNDUP(IF(Debts!$X$15=0,(BP340+T341)/(Debts!$M$15-$A341+1),BP340*(Debts!$X$15/12)/(1-(1+Debts!$X$15/12)^(-(Debts!$M$15-$A341+1)))),2)-AF341)))</f>
        <v/>
      </c>
      <c r="CO341">
        <f>IF(OR(AS341&lt;=0,Debts!$AC$16=0,$A341&gt;Debts!$M$16),0,MIN(AS341,MAX(0,ROUNDUP(IF(Debts!$X$16=0,(BQ340+U341)/(Debts!$M$16-$A341+1),BQ340*(Debts!$X$16/12)/(1-(1+Debts!$X$16/12)^(-(Debts!$M$16-$A341+1)))),2)-AG341)))</f>
        <v/>
      </c>
      <c r="CP341">
        <f>IF(CD341&lt;=0,0,ROUND(MIN(CD341,MAX(0,$F341-SUMPRODUCT(($AT$3:$BE$3&lt;AT$3)*$CD341:$CO341))),2))</f>
        <v/>
      </c>
      <c r="CQ341">
        <f>IF(CE341&lt;=0,0,ROUND(MIN(CE341,MAX(0,$F341-SUMPRODUCT(($AT$3:$BE$3&lt;AU$3)*$CD341:$CO341))),2))</f>
        <v/>
      </c>
      <c r="CR341">
        <f>IF(CF341&lt;=0,0,ROUND(MIN(CF341,MAX(0,$F341-SUMPRODUCT(($AT$3:$BE$3&lt;AV$3)*$CD341:$CO341))),2))</f>
        <v/>
      </c>
      <c r="CS341">
        <f>IF(CG341&lt;=0,0,ROUND(MIN(CG341,MAX(0,$F341-SUMPRODUCT(($AT$3:$BE$3&lt;AW$3)*$CD341:$CO341))),2))</f>
        <v/>
      </c>
      <c r="CT341">
        <f>IF(CH341&lt;=0,0,ROUND(MIN(CH341,MAX(0,$F341-SUMPRODUCT(($AT$3:$BE$3&lt;AX$3)*$CD341:$CO341))),2))</f>
        <v/>
      </c>
      <c r="CU341">
        <f>IF(CI341&lt;=0,0,ROUND(MIN(CI341,MAX(0,$F341-SUMPRODUCT(($AT$3:$BE$3&lt;AY$3)*$CD341:$CO341))),2))</f>
        <v/>
      </c>
      <c r="CV341">
        <f>IF(CJ341&lt;=0,0,ROUND(MIN(CJ341,MAX(0,$F341-SUMPRODUCT(($AT$3:$BE$3&lt;AZ$3)*$CD341:$CO341))),2))</f>
        <v/>
      </c>
      <c r="CW341">
        <f>IF(CK341&lt;=0,0,ROUND(MIN(CK341,MAX(0,$F341-SUMPRODUCT(($AT$3:$BE$3&lt;BA$3)*$CD341:$CO341))),2))</f>
        <v/>
      </c>
      <c r="CX341">
        <f>IF(CL341&lt;=0,0,ROUND(MIN(CL341,MAX(0,$F341-SUMPRODUCT(($AT$3:$BE$3&lt;BB$3)*$CD341:$CO341))),2))</f>
        <v/>
      </c>
      <c r="CY341">
        <f>IF(CM341&lt;=0,0,ROUND(MIN(CM341,MAX(0,$F341-SUMPRODUCT(($AT$3:$BE$3&lt;BC$3)*$CD341:$CO341))),2))</f>
        <v/>
      </c>
      <c r="CZ341">
        <f>IF(CN341&lt;=0,0,ROUND(MIN(CN341,MAX(0,$F341-SUMPRODUCT(($AT$3:$BE$3&lt;BD$3)*$CD341:$CO341))),2))</f>
        <v/>
      </c>
      <c r="DA341">
        <f>IF(CO341&lt;=0,0,ROUND(MIN(CO341,MAX(0,$F341-SUMPRODUCT(($AT$3:$BE$3&lt;BE$3)*$CD341:$CO341))),2))</f>
        <v/>
      </c>
      <c r="DB341">
        <f>ROUND(AH341-CP341,2)</f>
        <v/>
      </c>
      <c r="DC341">
        <f>ROUND(AI341-CQ341,2)</f>
        <v/>
      </c>
      <c r="DD341">
        <f>ROUND(AJ341-CR341,2)</f>
        <v/>
      </c>
      <c r="DE341">
        <f>ROUND(AK341-CS341,2)</f>
        <v/>
      </c>
      <c r="DF341">
        <f>ROUND(AL341-CT341,2)</f>
        <v/>
      </c>
      <c r="DG341">
        <f>ROUND(AM341-CU341,2)</f>
        <v/>
      </c>
      <c r="DH341">
        <f>ROUND(AN341-CV341,2)</f>
        <v/>
      </c>
      <c r="DI341">
        <f>ROUND(AO341-CW341,2)</f>
        <v/>
      </c>
      <c r="DJ341">
        <f>ROUND(AP341-CX341,2)</f>
        <v/>
      </c>
      <c r="DK341">
        <f>ROUND(AQ341-CY341,2)</f>
        <v/>
      </c>
      <c r="DL341">
        <f>ROUND(AR341-CZ341,2)</f>
        <v/>
      </c>
      <c r="DM341">
        <f>ROUND(AS341-DA341,2)</f>
        <v/>
      </c>
      <c r="DN341">
        <f>MAX(0,ROUND($F341-SUM(CP341:DA341),2))</f>
        <v/>
      </c>
    </row>
    <row r="342">
      <c r="A342" t="n">
        <v>337</v>
      </c>
      <c r="B342" s="29">
        <f>Months!B342</f>
        <v/>
      </c>
      <c r="C342">
        <f>Months!C342</f>
        <v/>
      </c>
      <c r="D342">
        <f>Months!D342</f>
        <v/>
      </c>
      <c r="E342">
        <f>SUM(V342:AG342)</f>
        <v/>
      </c>
      <c r="F342">
        <f>MAX(0,ROUND(C342+D342-E342,2))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f>IF(AH342&lt;=0,0,ROUND(CP342+MIN(DB342,MAX(0,$DN342-SUMPRODUCT((($BR342:$CC342&gt;BR342)+($BR342:$CC342=BR342)*($AT$2:$BE$2&lt;AT$2))*$DB342:$DM342))),2))</f>
        <v/>
      </c>
      <c r="AU342">
        <f>IF(AI342&lt;=0,0,ROUND(CQ342+MIN(DC342,MAX(0,$DN342-SUMPRODUCT((($BR342:$CC342&gt;BS342)+($BR342:$CC342=BS342)*($AT$2:$BE$2&lt;AU$2))*$DB342:$DM342))),2))</f>
        <v/>
      </c>
      <c r="AV342">
        <f>IF(AJ342&lt;=0,0,ROUND(CR342+MIN(DD342,MAX(0,$DN342-SUMPRODUCT((($BR342:$CC342&gt;BT342)+($BR342:$CC342=BT342)*($AT$2:$BE$2&lt;AV$2))*$DB342:$DM342))),2))</f>
        <v/>
      </c>
      <c r="AW342">
        <f>IF(AK342&lt;=0,0,ROUND(CS342+MIN(DE342,MAX(0,$DN342-SUMPRODUCT((($BR342:$CC342&gt;BU342)+($BR342:$CC342=BU342)*($AT$2:$BE$2&lt;AW$2))*$DB342:$DM342))),2))</f>
        <v/>
      </c>
      <c r="AX342">
        <f>IF(AL342&lt;=0,0,ROUND(CT342+MIN(DF342,MAX(0,$DN342-SUMPRODUCT((($BR342:$CC342&gt;BV342)+($BR342:$CC342=BV342)*($AT$2:$BE$2&lt;AX$2))*$DB342:$DM342))),2))</f>
        <v/>
      </c>
      <c r="AY342">
        <f>IF(AM342&lt;=0,0,ROUND(CU342+MIN(DG342,MAX(0,$DN342-SUMPRODUCT((($BR342:$CC342&gt;BW342)+($BR342:$CC342=BW342)*($AT$2:$BE$2&lt;AY$2))*$DB342:$DM342))),2))</f>
        <v/>
      </c>
      <c r="AZ342">
        <f>IF(AN342&lt;=0,0,ROUND(CV342+MIN(DH342,MAX(0,$DN342-SUMPRODUCT((($BR342:$CC342&gt;BX342)+($BR342:$CC342=BX342)*($AT$2:$BE$2&lt;AZ$2))*$DB342:$DM342))),2))</f>
        <v/>
      </c>
      <c r="BA342">
        <f>IF(AO342&lt;=0,0,ROUND(CW342+MIN(DI342,MAX(0,$DN342-SUMPRODUCT((($BR342:$CC342&gt;BY342)+($BR342:$CC342=BY342)*($AT$2:$BE$2&lt;BA$2))*$DB342:$DM342))),2))</f>
        <v/>
      </c>
      <c r="BB342">
        <f>IF(AP342&lt;=0,0,ROUND(CX342+MIN(DJ342,MAX(0,$DN342-SUMPRODUCT((($BR342:$CC342&gt;BZ342)+($BR342:$CC342=BZ342)*($AT$2:$BE$2&lt;BB$2))*$DB342:$DM342))),2))</f>
        <v/>
      </c>
      <c r="BC342">
        <f>IF(AQ342&lt;=0,0,ROUND(CY342+MIN(DK342,MAX(0,$DN342-SUMPRODUCT((($BR342:$CC342&gt;CA342)+($BR342:$CC342=CA342)*($AT$2:$BE$2&lt;BC$2))*$DB342:$DM342))),2))</f>
        <v/>
      </c>
      <c r="BD342">
        <f>IF(AR342&lt;=0,0,ROUND(CZ342+MIN(DL342,MAX(0,$DN342-SUMPRODUCT((($BR342:$CC342&gt;CB342)+($BR342:$CC342=CB342)*($AT$2:$BE$2&lt;BD$2))*$DB342:$DM342))),2))</f>
        <v/>
      </c>
      <c r="BE342">
        <f>IF(AS342&lt;=0,0,ROUND(DA342+MIN(DM342,MAX(0,$DN342-SUMPRODUCT((($BR342:$CC342&gt;CC342)+($BR342:$CC342=CC342)*($AT$2:$BE$2&lt;BE$2))*$DB342:$DM342))),2))</f>
        <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c r="BR342">
        <f>ROUND(IF($A342&lt;=Debts!$M$5,Debts!$X$5,Debts!$Y$5)*100000,0)*1000000+ROUND(Debts!$Y$5*100000,0)</f>
        <v/>
      </c>
      <c r="BS342">
        <f>ROUND(IF($A342&lt;=Debts!$M$6,Debts!$X$6,Debts!$Y$6)*100000,0)*1000000+ROUND(Debts!$Y$6*100000,0)</f>
        <v/>
      </c>
      <c r="BT342">
        <f>ROUND(IF($A342&lt;=Debts!$M$7,Debts!$X$7,Debts!$Y$7)*100000,0)*1000000+ROUND(Debts!$Y$7*100000,0)</f>
        <v/>
      </c>
      <c r="BU342">
        <f>ROUND(IF($A342&lt;=Debts!$M$8,Debts!$X$8,Debts!$Y$8)*100000,0)*1000000+ROUND(Debts!$Y$8*100000,0)</f>
        <v/>
      </c>
      <c r="BV342">
        <f>ROUND(IF($A342&lt;=Debts!$M$9,Debts!$X$9,Debts!$Y$9)*100000,0)*1000000+ROUND(Debts!$Y$9*100000,0)</f>
        <v/>
      </c>
      <c r="BW342">
        <f>ROUND(IF($A342&lt;=Debts!$M$10,Debts!$X$10,Debts!$Y$10)*100000,0)*1000000+ROUND(Debts!$Y$10*100000,0)</f>
        <v/>
      </c>
      <c r="BX342">
        <f>ROUND(IF($A342&lt;=Debts!$M$11,Debts!$X$11,Debts!$Y$11)*100000,0)*1000000+ROUND(Debts!$Y$11*100000,0)</f>
        <v/>
      </c>
      <c r="BY342">
        <f>ROUND(IF($A342&lt;=Debts!$M$12,Debts!$X$12,Debts!$Y$12)*100000,0)*1000000+ROUND(Debts!$Y$12*100000,0)</f>
        <v/>
      </c>
      <c r="BZ342">
        <f>ROUND(IF($A342&lt;=Debts!$M$13,Debts!$X$13,Debts!$Y$13)*100000,0)*1000000+ROUND(Debts!$Y$13*100000,0)</f>
        <v/>
      </c>
      <c r="CA342">
        <f>ROUND(IF($A342&lt;=Debts!$M$14,Debts!$X$14,Debts!$Y$14)*100000,0)*1000000+ROUND(Debts!$Y$14*100000,0)</f>
        <v/>
      </c>
      <c r="CB342">
        <f>ROUND(IF($A342&lt;=Debts!$M$15,Debts!$X$15,Debts!$Y$15)*100000,0)*1000000+ROUND(Debts!$Y$15*100000,0)</f>
        <v/>
      </c>
      <c r="CC342">
        <f>ROUND(IF($A342&lt;=Debts!$M$16,Debts!$X$16,Debts!$Y$16)*100000,0)*1000000+ROUND(Debts!$Y$16*100000,0)</f>
        <v/>
      </c>
      <c r="CD342">
        <f>IF(OR(AH342&lt;=0,Debts!$AC$5=0,$A342&gt;Debts!$M$5),0,MIN(AH342,MAX(0,ROUNDUP(IF(Debts!$X$5=0,(BF341+J342)/(Debts!$M$5-$A342+1),BF341*(Debts!$X$5/12)/(1-(1+Debts!$X$5/12)^(-(Debts!$M$5-$A342+1)))),2)-V342)))</f>
        <v/>
      </c>
      <c r="CE342">
        <f>IF(OR(AI342&lt;=0,Debts!$AC$6=0,$A342&gt;Debts!$M$6),0,MIN(AI342,MAX(0,ROUNDUP(IF(Debts!$X$6=0,(BG341+K342)/(Debts!$M$6-$A342+1),BG341*(Debts!$X$6/12)/(1-(1+Debts!$X$6/12)^(-(Debts!$M$6-$A342+1)))),2)-W342)))</f>
        <v/>
      </c>
      <c r="CF342">
        <f>IF(OR(AJ342&lt;=0,Debts!$AC$7=0,$A342&gt;Debts!$M$7),0,MIN(AJ342,MAX(0,ROUNDUP(IF(Debts!$X$7=0,(BH341+L342)/(Debts!$M$7-$A342+1),BH341*(Debts!$X$7/12)/(1-(1+Debts!$X$7/12)^(-(Debts!$M$7-$A342+1)))),2)-X342)))</f>
        <v/>
      </c>
      <c r="CG342">
        <f>IF(OR(AK342&lt;=0,Debts!$AC$8=0,$A342&gt;Debts!$M$8),0,MIN(AK342,MAX(0,ROUNDUP(IF(Debts!$X$8=0,(BI341+M342)/(Debts!$M$8-$A342+1),BI341*(Debts!$X$8/12)/(1-(1+Debts!$X$8/12)^(-(Debts!$M$8-$A342+1)))),2)-Y342)))</f>
        <v/>
      </c>
      <c r="CH342">
        <f>IF(OR(AL342&lt;=0,Debts!$AC$9=0,$A342&gt;Debts!$M$9),0,MIN(AL342,MAX(0,ROUNDUP(IF(Debts!$X$9=0,(BJ341+N342)/(Debts!$M$9-$A342+1),BJ341*(Debts!$X$9/12)/(1-(1+Debts!$X$9/12)^(-(Debts!$M$9-$A342+1)))),2)-Z342)))</f>
        <v/>
      </c>
      <c r="CI342">
        <f>IF(OR(AM342&lt;=0,Debts!$AC$10=0,$A342&gt;Debts!$M$10),0,MIN(AM342,MAX(0,ROUNDUP(IF(Debts!$X$10=0,(BK341+O342)/(Debts!$M$10-$A342+1),BK341*(Debts!$X$10/12)/(1-(1+Debts!$X$10/12)^(-(Debts!$M$10-$A342+1)))),2)-AA342)))</f>
        <v/>
      </c>
      <c r="CJ342">
        <f>IF(OR(AN342&lt;=0,Debts!$AC$11=0,$A342&gt;Debts!$M$11),0,MIN(AN342,MAX(0,ROUNDUP(IF(Debts!$X$11=0,(BL341+P342)/(Debts!$M$11-$A342+1),BL341*(Debts!$X$11/12)/(1-(1+Debts!$X$11/12)^(-(Debts!$M$11-$A342+1)))),2)-AB342)))</f>
        <v/>
      </c>
      <c r="CK342">
        <f>IF(OR(AO342&lt;=0,Debts!$AC$12=0,$A342&gt;Debts!$M$12),0,MIN(AO342,MAX(0,ROUNDUP(IF(Debts!$X$12=0,(BM341+Q342)/(Debts!$M$12-$A342+1),BM341*(Debts!$X$12/12)/(1-(1+Debts!$X$12/12)^(-(Debts!$M$12-$A342+1)))),2)-AC342)))</f>
        <v/>
      </c>
      <c r="CL342">
        <f>IF(OR(AP342&lt;=0,Debts!$AC$13=0,$A342&gt;Debts!$M$13),0,MIN(AP342,MAX(0,ROUNDUP(IF(Debts!$X$13=0,(BN341+R342)/(Debts!$M$13-$A342+1),BN341*(Debts!$X$13/12)/(1-(1+Debts!$X$13/12)^(-(Debts!$M$13-$A342+1)))),2)-AD342)))</f>
        <v/>
      </c>
      <c r="CM342">
        <f>IF(OR(AQ342&lt;=0,Debts!$AC$14=0,$A342&gt;Debts!$M$14),0,MIN(AQ342,MAX(0,ROUNDUP(IF(Debts!$X$14=0,(BO341+S342)/(Debts!$M$14-$A342+1),BO341*(Debts!$X$14/12)/(1-(1+Debts!$X$14/12)^(-(Debts!$M$14-$A342+1)))),2)-AE342)))</f>
        <v/>
      </c>
      <c r="CN342">
        <f>IF(OR(AR342&lt;=0,Debts!$AC$15=0,$A342&gt;Debts!$M$15),0,MIN(AR342,MAX(0,ROUNDUP(IF(Debts!$X$15=0,(BP341+T342)/(Debts!$M$15-$A342+1),BP341*(Debts!$X$15/12)/(1-(1+Debts!$X$15/12)^(-(Debts!$M$15-$A342+1)))),2)-AF342)))</f>
        <v/>
      </c>
      <c r="CO342">
        <f>IF(OR(AS342&lt;=0,Debts!$AC$16=0,$A342&gt;Debts!$M$16),0,MIN(AS342,MAX(0,ROUNDUP(IF(Debts!$X$16=0,(BQ341+U342)/(Debts!$M$16-$A342+1),BQ341*(Debts!$X$16/12)/(1-(1+Debts!$X$16/12)^(-(Debts!$M$16-$A342+1)))),2)-AG342)))</f>
        <v/>
      </c>
      <c r="CP342">
        <f>IF(CD342&lt;=0,0,ROUND(MIN(CD342,MAX(0,$F342-SUMPRODUCT(($AT$3:$BE$3&lt;AT$3)*$CD342:$CO342))),2))</f>
        <v/>
      </c>
      <c r="CQ342">
        <f>IF(CE342&lt;=0,0,ROUND(MIN(CE342,MAX(0,$F342-SUMPRODUCT(($AT$3:$BE$3&lt;AU$3)*$CD342:$CO342))),2))</f>
        <v/>
      </c>
      <c r="CR342">
        <f>IF(CF342&lt;=0,0,ROUND(MIN(CF342,MAX(0,$F342-SUMPRODUCT(($AT$3:$BE$3&lt;AV$3)*$CD342:$CO342))),2))</f>
        <v/>
      </c>
      <c r="CS342">
        <f>IF(CG342&lt;=0,0,ROUND(MIN(CG342,MAX(0,$F342-SUMPRODUCT(($AT$3:$BE$3&lt;AW$3)*$CD342:$CO342))),2))</f>
        <v/>
      </c>
      <c r="CT342">
        <f>IF(CH342&lt;=0,0,ROUND(MIN(CH342,MAX(0,$F342-SUMPRODUCT(($AT$3:$BE$3&lt;AX$3)*$CD342:$CO342))),2))</f>
        <v/>
      </c>
      <c r="CU342">
        <f>IF(CI342&lt;=0,0,ROUND(MIN(CI342,MAX(0,$F342-SUMPRODUCT(($AT$3:$BE$3&lt;AY$3)*$CD342:$CO342))),2))</f>
        <v/>
      </c>
      <c r="CV342">
        <f>IF(CJ342&lt;=0,0,ROUND(MIN(CJ342,MAX(0,$F342-SUMPRODUCT(($AT$3:$BE$3&lt;AZ$3)*$CD342:$CO342))),2))</f>
        <v/>
      </c>
      <c r="CW342">
        <f>IF(CK342&lt;=0,0,ROUND(MIN(CK342,MAX(0,$F342-SUMPRODUCT(($AT$3:$BE$3&lt;BA$3)*$CD342:$CO342))),2))</f>
        <v/>
      </c>
      <c r="CX342">
        <f>IF(CL342&lt;=0,0,ROUND(MIN(CL342,MAX(0,$F342-SUMPRODUCT(($AT$3:$BE$3&lt;BB$3)*$CD342:$CO342))),2))</f>
        <v/>
      </c>
      <c r="CY342">
        <f>IF(CM342&lt;=0,0,ROUND(MIN(CM342,MAX(0,$F342-SUMPRODUCT(($AT$3:$BE$3&lt;BC$3)*$CD342:$CO342))),2))</f>
        <v/>
      </c>
      <c r="CZ342">
        <f>IF(CN342&lt;=0,0,ROUND(MIN(CN342,MAX(0,$F342-SUMPRODUCT(($AT$3:$BE$3&lt;BD$3)*$CD342:$CO342))),2))</f>
        <v/>
      </c>
      <c r="DA342">
        <f>IF(CO342&lt;=0,0,ROUND(MIN(CO342,MAX(0,$F342-SUMPRODUCT(($AT$3:$BE$3&lt;BE$3)*$CD342:$CO342))),2))</f>
        <v/>
      </c>
      <c r="DB342">
        <f>ROUND(AH342-CP342,2)</f>
        <v/>
      </c>
      <c r="DC342">
        <f>ROUND(AI342-CQ342,2)</f>
        <v/>
      </c>
      <c r="DD342">
        <f>ROUND(AJ342-CR342,2)</f>
        <v/>
      </c>
      <c r="DE342">
        <f>ROUND(AK342-CS342,2)</f>
        <v/>
      </c>
      <c r="DF342">
        <f>ROUND(AL342-CT342,2)</f>
        <v/>
      </c>
      <c r="DG342">
        <f>ROUND(AM342-CU342,2)</f>
        <v/>
      </c>
      <c r="DH342">
        <f>ROUND(AN342-CV342,2)</f>
        <v/>
      </c>
      <c r="DI342">
        <f>ROUND(AO342-CW342,2)</f>
        <v/>
      </c>
      <c r="DJ342">
        <f>ROUND(AP342-CX342,2)</f>
        <v/>
      </c>
      <c r="DK342">
        <f>ROUND(AQ342-CY342,2)</f>
        <v/>
      </c>
      <c r="DL342">
        <f>ROUND(AR342-CZ342,2)</f>
        <v/>
      </c>
      <c r="DM342">
        <f>ROUND(AS342-DA342,2)</f>
        <v/>
      </c>
      <c r="DN342">
        <f>MAX(0,ROUND($F342-SUM(CP342:DA342),2))</f>
        <v/>
      </c>
    </row>
    <row r="343">
      <c r="A343" t="n">
        <v>338</v>
      </c>
      <c r="B343" s="29">
        <f>Months!B343</f>
        <v/>
      </c>
      <c r="C343">
        <f>Months!C343</f>
        <v/>
      </c>
      <c r="D343">
        <f>Months!D343</f>
        <v/>
      </c>
      <c r="E343">
        <f>SUM(V343:AG343)</f>
        <v/>
      </c>
      <c r="F343">
        <f>MAX(0,ROUND(C343+D343-E343,2))</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f>IF(AH343&lt;=0,0,ROUND(CP343+MIN(DB343,MAX(0,$DN343-SUMPRODUCT((($BR343:$CC343&gt;BR343)+($BR343:$CC343=BR343)*($AT$2:$BE$2&lt;AT$2))*$DB343:$DM343))),2))</f>
        <v/>
      </c>
      <c r="AU343">
        <f>IF(AI343&lt;=0,0,ROUND(CQ343+MIN(DC343,MAX(0,$DN343-SUMPRODUCT((($BR343:$CC343&gt;BS343)+($BR343:$CC343=BS343)*($AT$2:$BE$2&lt;AU$2))*$DB343:$DM343))),2))</f>
        <v/>
      </c>
      <c r="AV343">
        <f>IF(AJ343&lt;=0,0,ROUND(CR343+MIN(DD343,MAX(0,$DN343-SUMPRODUCT((($BR343:$CC343&gt;BT343)+($BR343:$CC343=BT343)*($AT$2:$BE$2&lt;AV$2))*$DB343:$DM343))),2))</f>
        <v/>
      </c>
      <c r="AW343">
        <f>IF(AK343&lt;=0,0,ROUND(CS343+MIN(DE343,MAX(0,$DN343-SUMPRODUCT((($BR343:$CC343&gt;BU343)+($BR343:$CC343=BU343)*($AT$2:$BE$2&lt;AW$2))*$DB343:$DM343))),2))</f>
        <v/>
      </c>
      <c r="AX343">
        <f>IF(AL343&lt;=0,0,ROUND(CT343+MIN(DF343,MAX(0,$DN343-SUMPRODUCT((($BR343:$CC343&gt;BV343)+($BR343:$CC343=BV343)*($AT$2:$BE$2&lt;AX$2))*$DB343:$DM343))),2))</f>
        <v/>
      </c>
      <c r="AY343">
        <f>IF(AM343&lt;=0,0,ROUND(CU343+MIN(DG343,MAX(0,$DN343-SUMPRODUCT((($BR343:$CC343&gt;BW343)+($BR343:$CC343=BW343)*($AT$2:$BE$2&lt;AY$2))*$DB343:$DM343))),2))</f>
        <v/>
      </c>
      <c r="AZ343">
        <f>IF(AN343&lt;=0,0,ROUND(CV343+MIN(DH343,MAX(0,$DN343-SUMPRODUCT((($BR343:$CC343&gt;BX343)+($BR343:$CC343=BX343)*($AT$2:$BE$2&lt;AZ$2))*$DB343:$DM343))),2))</f>
        <v/>
      </c>
      <c r="BA343">
        <f>IF(AO343&lt;=0,0,ROUND(CW343+MIN(DI343,MAX(0,$DN343-SUMPRODUCT((($BR343:$CC343&gt;BY343)+($BR343:$CC343=BY343)*($AT$2:$BE$2&lt;BA$2))*$DB343:$DM343))),2))</f>
        <v/>
      </c>
      <c r="BB343">
        <f>IF(AP343&lt;=0,0,ROUND(CX343+MIN(DJ343,MAX(0,$DN343-SUMPRODUCT((($BR343:$CC343&gt;BZ343)+($BR343:$CC343=BZ343)*($AT$2:$BE$2&lt;BB$2))*$DB343:$DM343))),2))</f>
        <v/>
      </c>
      <c r="BC343">
        <f>IF(AQ343&lt;=0,0,ROUND(CY343+MIN(DK343,MAX(0,$DN343-SUMPRODUCT((($BR343:$CC343&gt;CA343)+($BR343:$CC343=CA343)*($AT$2:$BE$2&lt;BC$2))*$DB343:$DM343))),2))</f>
        <v/>
      </c>
      <c r="BD343">
        <f>IF(AR343&lt;=0,0,ROUND(CZ343+MIN(DL343,MAX(0,$DN343-SUMPRODUCT((($BR343:$CC343&gt;CB343)+($BR343:$CC343=CB343)*($AT$2:$BE$2&lt;BD$2))*$DB343:$DM343))),2))</f>
        <v/>
      </c>
      <c r="BE343">
        <f>IF(AS343&lt;=0,0,ROUND(DA343+MIN(DM343,MAX(0,$DN343-SUMPRODUCT((($BR343:$CC343&gt;CC343)+($BR343:$CC343=CC343)*($AT$2:$BE$2&lt;BE$2))*$DB343:$DM343))),2))</f>
        <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c r="BR343">
        <f>ROUND(IF($A343&lt;=Debts!$M$5,Debts!$X$5,Debts!$Y$5)*100000,0)*1000000+ROUND(Debts!$Y$5*100000,0)</f>
        <v/>
      </c>
      <c r="BS343">
        <f>ROUND(IF($A343&lt;=Debts!$M$6,Debts!$X$6,Debts!$Y$6)*100000,0)*1000000+ROUND(Debts!$Y$6*100000,0)</f>
        <v/>
      </c>
      <c r="BT343">
        <f>ROUND(IF($A343&lt;=Debts!$M$7,Debts!$X$7,Debts!$Y$7)*100000,0)*1000000+ROUND(Debts!$Y$7*100000,0)</f>
        <v/>
      </c>
      <c r="BU343">
        <f>ROUND(IF($A343&lt;=Debts!$M$8,Debts!$X$8,Debts!$Y$8)*100000,0)*1000000+ROUND(Debts!$Y$8*100000,0)</f>
        <v/>
      </c>
      <c r="BV343">
        <f>ROUND(IF($A343&lt;=Debts!$M$9,Debts!$X$9,Debts!$Y$9)*100000,0)*1000000+ROUND(Debts!$Y$9*100000,0)</f>
        <v/>
      </c>
      <c r="BW343">
        <f>ROUND(IF($A343&lt;=Debts!$M$10,Debts!$X$10,Debts!$Y$10)*100000,0)*1000000+ROUND(Debts!$Y$10*100000,0)</f>
        <v/>
      </c>
      <c r="BX343">
        <f>ROUND(IF($A343&lt;=Debts!$M$11,Debts!$X$11,Debts!$Y$11)*100000,0)*1000000+ROUND(Debts!$Y$11*100000,0)</f>
        <v/>
      </c>
      <c r="BY343">
        <f>ROUND(IF($A343&lt;=Debts!$M$12,Debts!$X$12,Debts!$Y$12)*100000,0)*1000000+ROUND(Debts!$Y$12*100000,0)</f>
        <v/>
      </c>
      <c r="BZ343">
        <f>ROUND(IF($A343&lt;=Debts!$M$13,Debts!$X$13,Debts!$Y$13)*100000,0)*1000000+ROUND(Debts!$Y$13*100000,0)</f>
        <v/>
      </c>
      <c r="CA343">
        <f>ROUND(IF($A343&lt;=Debts!$M$14,Debts!$X$14,Debts!$Y$14)*100000,0)*1000000+ROUND(Debts!$Y$14*100000,0)</f>
        <v/>
      </c>
      <c r="CB343">
        <f>ROUND(IF($A343&lt;=Debts!$M$15,Debts!$X$15,Debts!$Y$15)*100000,0)*1000000+ROUND(Debts!$Y$15*100000,0)</f>
        <v/>
      </c>
      <c r="CC343">
        <f>ROUND(IF($A343&lt;=Debts!$M$16,Debts!$X$16,Debts!$Y$16)*100000,0)*1000000+ROUND(Debts!$Y$16*100000,0)</f>
        <v/>
      </c>
      <c r="CD343">
        <f>IF(OR(AH343&lt;=0,Debts!$AC$5=0,$A343&gt;Debts!$M$5),0,MIN(AH343,MAX(0,ROUNDUP(IF(Debts!$X$5=0,(BF342+J343)/(Debts!$M$5-$A343+1),BF342*(Debts!$X$5/12)/(1-(1+Debts!$X$5/12)^(-(Debts!$M$5-$A343+1)))),2)-V343)))</f>
        <v/>
      </c>
      <c r="CE343">
        <f>IF(OR(AI343&lt;=0,Debts!$AC$6=0,$A343&gt;Debts!$M$6),0,MIN(AI343,MAX(0,ROUNDUP(IF(Debts!$X$6=0,(BG342+K343)/(Debts!$M$6-$A343+1),BG342*(Debts!$X$6/12)/(1-(1+Debts!$X$6/12)^(-(Debts!$M$6-$A343+1)))),2)-W343)))</f>
        <v/>
      </c>
      <c r="CF343">
        <f>IF(OR(AJ343&lt;=0,Debts!$AC$7=0,$A343&gt;Debts!$M$7),0,MIN(AJ343,MAX(0,ROUNDUP(IF(Debts!$X$7=0,(BH342+L343)/(Debts!$M$7-$A343+1),BH342*(Debts!$X$7/12)/(1-(1+Debts!$X$7/12)^(-(Debts!$M$7-$A343+1)))),2)-X343)))</f>
        <v/>
      </c>
      <c r="CG343">
        <f>IF(OR(AK343&lt;=0,Debts!$AC$8=0,$A343&gt;Debts!$M$8),0,MIN(AK343,MAX(0,ROUNDUP(IF(Debts!$X$8=0,(BI342+M343)/(Debts!$M$8-$A343+1),BI342*(Debts!$X$8/12)/(1-(1+Debts!$X$8/12)^(-(Debts!$M$8-$A343+1)))),2)-Y343)))</f>
        <v/>
      </c>
      <c r="CH343">
        <f>IF(OR(AL343&lt;=0,Debts!$AC$9=0,$A343&gt;Debts!$M$9),0,MIN(AL343,MAX(0,ROUNDUP(IF(Debts!$X$9=0,(BJ342+N343)/(Debts!$M$9-$A343+1),BJ342*(Debts!$X$9/12)/(1-(1+Debts!$X$9/12)^(-(Debts!$M$9-$A343+1)))),2)-Z343)))</f>
        <v/>
      </c>
      <c r="CI343">
        <f>IF(OR(AM343&lt;=0,Debts!$AC$10=0,$A343&gt;Debts!$M$10),0,MIN(AM343,MAX(0,ROUNDUP(IF(Debts!$X$10=0,(BK342+O343)/(Debts!$M$10-$A343+1),BK342*(Debts!$X$10/12)/(1-(1+Debts!$X$10/12)^(-(Debts!$M$10-$A343+1)))),2)-AA343)))</f>
        <v/>
      </c>
      <c r="CJ343">
        <f>IF(OR(AN343&lt;=0,Debts!$AC$11=0,$A343&gt;Debts!$M$11),0,MIN(AN343,MAX(0,ROUNDUP(IF(Debts!$X$11=0,(BL342+P343)/(Debts!$M$11-$A343+1),BL342*(Debts!$X$11/12)/(1-(1+Debts!$X$11/12)^(-(Debts!$M$11-$A343+1)))),2)-AB343)))</f>
        <v/>
      </c>
      <c r="CK343">
        <f>IF(OR(AO343&lt;=0,Debts!$AC$12=0,$A343&gt;Debts!$M$12),0,MIN(AO343,MAX(0,ROUNDUP(IF(Debts!$X$12=0,(BM342+Q343)/(Debts!$M$12-$A343+1),BM342*(Debts!$X$12/12)/(1-(1+Debts!$X$12/12)^(-(Debts!$M$12-$A343+1)))),2)-AC343)))</f>
        <v/>
      </c>
      <c r="CL343">
        <f>IF(OR(AP343&lt;=0,Debts!$AC$13=0,$A343&gt;Debts!$M$13),0,MIN(AP343,MAX(0,ROUNDUP(IF(Debts!$X$13=0,(BN342+R343)/(Debts!$M$13-$A343+1),BN342*(Debts!$X$13/12)/(1-(1+Debts!$X$13/12)^(-(Debts!$M$13-$A343+1)))),2)-AD343)))</f>
        <v/>
      </c>
      <c r="CM343">
        <f>IF(OR(AQ343&lt;=0,Debts!$AC$14=0,$A343&gt;Debts!$M$14),0,MIN(AQ343,MAX(0,ROUNDUP(IF(Debts!$X$14=0,(BO342+S343)/(Debts!$M$14-$A343+1),BO342*(Debts!$X$14/12)/(1-(1+Debts!$X$14/12)^(-(Debts!$M$14-$A343+1)))),2)-AE343)))</f>
        <v/>
      </c>
      <c r="CN343">
        <f>IF(OR(AR343&lt;=0,Debts!$AC$15=0,$A343&gt;Debts!$M$15),0,MIN(AR343,MAX(0,ROUNDUP(IF(Debts!$X$15=0,(BP342+T343)/(Debts!$M$15-$A343+1),BP342*(Debts!$X$15/12)/(1-(1+Debts!$X$15/12)^(-(Debts!$M$15-$A343+1)))),2)-AF343)))</f>
        <v/>
      </c>
      <c r="CO343">
        <f>IF(OR(AS343&lt;=0,Debts!$AC$16=0,$A343&gt;Debts!$M$16),0,MIN(AS343,MAX(0,ROUNDUP(IF(Debts!$X$16=0,(BQ342+U343)/(Debts!$M$16-$A343+1),BQ342*(Debts!$X$16/12)/(1-(1+Debts!$X$16/12)^(-(Debts!$M$16-$A343+1)))),2)-AG343)))</f>
        <v/>
      </c>
      <c r="CP343">
        <f>IF(CD343&lt;=0,0,ROUND(MIN(CD343,MAX(0,$F343-SUMPRODUCT(($AT$3:$BE$3&lt;AT$3)*$CD343:$CO343))),2))</f>
        <v/>
      </c>
      <c r="CQ343">
        <f>IF(CE343&lt;=0,0,ROUND(MIN(CE343,MAX(0,$F343-SUMPRODUCT(($AT$3:$BE$3&lt;AU$3)*$CD343:$CO343))),2))</f>
        <v/>
      </c>
      <c r="CR343">
        <f>IF(CF343&lt;=0,0,ROUND(MIN(CF343,MAX(0,$F343-SUMPRODUCT(($AT$3:$BE$3&lt;AV$3)*$CD343:$CO343))),2))</f>
        <v/>
      </c>
      <c r="CS343">
        <f>IF(CG343&lt;=0,0,ROUND(MIN(CG343,MAX(0,$F343-SUMPRODUCT(($AT$3:$BE$3&lt;AW$3)*$CD343:$CO343))),2))</f>
        <v/>
      </c>
      <c r="CT343">
        <f>IF(CH343&lt;=0,0,ROUND(MIN(CH343,MAX(0,$F343-SUMPRODUCT(($AT$3:$BE$3&lt;AX$3)*$CD343:$CO343))),2))</f>
        <v/>
      </c>
      <c r="CU343">
        <f>IF(CI343&lt;=0,0,ROUND(MIN(CI343,MAX(0,$F343-SUMPRODUCT(($AT$3:$BE$3&lt;AY$3)*$CD343:$CO343))),2))</f>
        <v/>
      </c>
      <c r="CV343">
        <f>IF(CJ343&lt;=0,0,ROUND(MIN(CJ343,MAX(0,$F343-SUMPRODUCT(($AT$3:$BE$3&lt;AZ$3)*$CD343:$CO343))),2))</f>
        <v/>
      </c>
      <c r="CW343">
        <f>IF(CK343&lt;=0,0,ROUND(MIN(CK343,MAX(0,$F343-SUMPRODUCT(($AT$3:$BE$3&lt;BA$3)*$CD343:$CO343))),2))</f>
        <v/>
      </c>
      <c r="CX343">
        <f>IF(CL343&lt;=0,0,ROUND(MIN(CL343,MAX(0,$F343-SUMPRODUCT(($AT$3:$BE$3&lt;BB$3)*$CD343:$CO343))),2))</f>
        <v/>
      </c>
      <c r="CY343">
        <f>IF(CM343&lt;=0,0,ROUND(MIN(CM343,MAX(0,$F343-SUMPRODUCT(($AT$3:$BE$3&lt;BC$3)*$CD343:$CO343))),2))</f>
        <v/>
      </c>
      <c r="CZ343">
        <f>IF(CN343&lt;=0,0,ROUND(MIN(CN343,MAX(0,$F343-SUMPRODUCT(($AT$3:$BE$3&lt;BD$3)*$CD343:$CO343))),2))</f>
        <v/>
      </c>
      <c r="DA343">
        <f>IF(CO343&lt;=0,0,ROUND(MIN(CO343,MAX(0,$F343-SUMPRODUCT(($AT$3:$BE$3&lt;BE$3)*$CD343:$CO343))),2))</f>
        <v/>
      </c>
      <c r="DB343">
        <f>ROUND(AH343-CP343,2)</f>
        <v/>
      </c>
      <c r="DC343">
        <f>ROUND(AI343-CQ343,2)</f>
        <v/>
      </c>
      <c r="DD343">
        <f>ROUND(AJ343-CR343,2)</f>
        <v/>
      </c>
      <c r="DE343">
        <f>ROUND(AK343-CS343,2)</f>
        <v/>
      </c>
      <c r="DF343">
        <f>ROUND(AL343-CT343,2)</f>
        <v/>
      </c>
      <c r="DG343">
        <f>ROUND(AM343-CU343,2)</f>
        <v/>
      </c>
      <c r="DH343">
        <f>ROUND(AN343-CV343,2)</f>
        <v/>
      </c>
      <c r="DI343">
        <f>ROUND(AO343-CW343,2)</f>
        <v/>
      </c>
      <c r="DJ343">
        <f>ROUND(AP343-CX343,2)</f>
        <v/>
      </c>
      <c r="DK343">
        <f>ROUND(AQ343-CY343,2)</f>
        <v/>
      </c>
      <c r="DL343">
        <f>ROUND(AR343-CZ343,2)</f>
        <v/>
      </c>
      <c r="DM343">
        <f>ROUND(AS343-DA343,2)</f>
        <v/>
      </c>
      <c r="DN343">
        <f>MAX(0,ROUND($F343-SUM(CP343:DA343),2))</f>
        <v/>
      </c>
    </row>
    <row r="344">
      <c r="A344" t="n">
        <v>339</v>
      </c>
      <c r="B344" s="29">
        <f>Months!B344</f>
        <v/>
      </c>
      <c r="C344">
        <f>Months!C344</f>
        <v/>
      </c>
      <c r="D344">
        <f>Months!D344</f>
        <v/>
      </c>
      <c r="E344">
        <f>SUM(V344:AG344)</f>
        <v/>
      </c>
      <c r="F344">
        <f>MAX(0,ROUND(C344+D344-E344,2))</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f>IF(AH344&lt;=0,0,ROUND(CP344+MIN(DB344,MAX(0,$DN344-SUMPRODUCT((($BR344:$CC344&gt;BR344)+($BR344:$CC344=BR344)*($AT$2:$BE$2&lt;AT$2))*$DB344:$DM344))),2))</f>
        <v/>
      </c>
      <c r="AU344">
        <f>IF(AI344&lt;=0,0,ROUND(CQ344+MIN(DC344,MAX(0,$DN344-SUMPRODUCT((($BR344:$CC344&gt;BS344)+($BR344:$CC344=BS344)*($AT$2:$BE$2&lt;AU$2))*$DB344:$DM344))),2))</f>
        <v/>
      </c>
      <c r="AV344">
        <f>IF(AJ344&lt;=0,0,ROUND(CR344+MIN(DD344,MAX(0,$DN344-SUMPRODUCT((($BR344:$CC344&gt;BT344)+($BR344:$CC344=BT344)*($AT$2:$BE$2&lt;AV$2))*$DB344:$DM344))),2))</f>
        <v/>
      </c>
      <c r="AW344">
        <f>IF(AK344&lt;=0,0,ROUND(CS344+MIN(DE344,MAX(0,$DN344-SUMPRODUCT((($BR344:$CC344&gt;BU344)+($BR344:$CC344=BU344)*($AT$2:$BE$2&lt;AW$2))*$DB344:$DM344))),2))</f>
        <v/>
      </c>
      <c r="AX344">
        <f>IF(AL344&lt;=0,0,ROUND(CT344+MIN(DF344,MAX(0,$DN344-SUMPRODUCT((($BR344:$CC344&gt;BV344)+($BR344:$CC344=BV344)*($AT$2:$BE$2&lt;AX$2))*$DB344:$DM344))),2))</f>
        <v/>
      </c>
      <c r="AY344">
        <f>IF(AM344&lt;=0,0,ROUND(CU344+MIN(DG344,MAX(0,$DN344-SUMPRODUCT((($BR344:$CC344&gt;BW344)+($BR344:$CC344=BW344)*($AT$2:$BE$2&lt;AY$2))*$DB344:$DM344))),2))</f>
        <v/>
      </c>
      <c r="AZ344">
        <f>IF(AN344&lt;=0,0,ROUND(CV344+MIN(DH344,MAX(0,$DN344-SUMPRODUCT((($BR344:$CC344&gt;BX344)+($BR344:$CC344=BX344)*($AT$2:$BE$2&lt;AZ$2))*$DB344:$DM344))),2))</f>
        <v/>
      </c>
      <c r="BA344">
        <f>IF(AO344&lt;=0,0,ROUND(CW344+MIN(DI344,MAX(0,$DN344-SUMPRODUCT((($BR344:$CC344&gt;BY344)+($BR344:$CC344=BY344)*($AT$2:$BE$2&lt;BA$2))*$DB344:$DM344))),2))</f>
        <v/>
      </c>
      <c r="BB344">
        <f>IF(AP344&lt;=0,0,ROUND(CX344+MIN(DJ344,MAX(0,$DN344-SUMPRODUCT((($BR344:$CC344&gt;BZ344)+($BR344:$CC344=BZ344)*($AT$2:$BE$2&lt;BB$2))*$DB344:$DM344))),2))</f>
        <v/>
      </c>
      <c r="BC344">
        <f>IF(AQ344&lt;=0,0,ROUND(CY344+MIN(DK344,MAX(0,$DN344-SUMPRODUCT((($BR344:$CC344&gt;CA344)+($BR344:$CC344=CA344)*($AT$2:$BE$2&lt;BC$2))*$DB344:$DM344))),2))</f>
        <v/>
      </c>
      <c r="BD344">
        <f>IF(AR344&lt;=0,0,ROUND(CZ344+MIN(DL344,MAX(0,$DN344-SUMPRODUCT((($BR344:$CC344&gt;CB344)+($BR344:$CC344=CB344)*($AT$2:$BE$2&lt;BD$2))*$DB344:$DM344))),2))</f>
        <v/>
      </c>
      <c r="BE344">
        <f>IF(AS344&lt;=0,0,ROUND(DA344+MIN(DM344,MAX(0,$DN344-SUMPRODUCT((($BR344:$CC344&gt;CC344)+($BR344:$CC344=CC344)*($AT$2:$BE$2&lt;BE$2))*$DB344:$DM344))),2))</f>
        <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c r="BR344">
        <f>ROUND(IF($A344&lt;=Debts!$M$5,Debts!$X$5,Debts!$Y$5)*100000,0)*1000000+ROUND(Debts!$Y$5*100000,0)</f>
        <v/>
      </c>
      <c r="BS344">
        <f>ROUND(IF($A344&lt;=Debts!$M$6,Debts!$X$6,Debts!$Y$6)*100000,0)*1000000+ROUND(Debts!$Y$6*100000,0)</f>
        <v/>
      </c>
      <c r="BT344">
        <f>ROUND(IF($A344&lt;=Debts!$M$7,Debts!$X$7,Debts!$Y$7)*100000,0)*1000000+ROUND(Debts!$Y$7*100000,0)</f>
        <v/>
      </c>
      <c r="BU344">
        <f>ROUND(IF($A344&lt;=Debts!$M$8,Debts!$X$8,Debts!$Y$8)*100000,0)*1000000+ROUND(Debts!$Y$8*100000,0)</f>
        <v/>
      </c>
      <c r="BV344">
        <f>ROUND(IF($A344&lt;=Debts!$M$9,Debts!$X$9,Debts!$Y$9)*100000,0)*1000000+ROUND(Debts!$Y$9*100000,0)</f>
        <v/>
      </c>
      <c r="BW344">
        <f>ROUND(IF($A344&lt;=Debts!$M$10,Debts!$X$10,Debts!$Y$10)*100000,0)*1000000+ROUND(Debts!$Y$10*100000,0)</f>
        <v/>
      </c>
      <c r="BX344">
        <f>ROUND(IF($A344&lt;=Debts!$M$11,Debts!$X$11,Debts!$Y$11)*100000,0)*1000000+ROUND(Debts!$Y$11*100000,0)</f>
        <v/>
      </c>
      <c r="BY344">
        <f>ROUND(IF($A344&lt;=Debts!$M$12,Debts!$X$12,Debts!$Y$12)*100000,0)*1000000+ROUND(Debts!$Y$12*100000,0)</f>
        <v/>
      </c>
      <c r="BZ344">
        <f>ROUND(IF($A344&lt;=Debts!$M$13,Debts!$X$13,Debts!$Y$13)*100000,0)*1000000+ROUND(Debts!$Y$13*100000,0)</f>
        <v/>
      </c>
      <c r="CA344">
        <f>ROUND(IF($A344&lt;=Debts!$M$14,Debts!$X$14,Debts!$Y$14)*100000,0)*1000000+ROUND(Debts!$Y$14*100000,0)</f>
        <v/>
      </c>
      <c r="CB344">
        <f>ROUND(IF($A344&lt;=Debts!$M$15,Debts!$X$15,Debts!$Y$15)*100000,0)*1000000+ROUND(Debts!$Y$15*100000,0)</f>
        <v/>
      </c>
      <c r="CC344">
        <f>ROUND(IF($A344&lt;=Debts!$M$16,Debts!$X$16,Debts!$Y$16)*100000,0)*1000000+ROUND(Debts!$Y$16*100000,0)</f>
        <v/>
      </c>
      <c r="CD344">
        <f>IF(OR(AH344&lt;=0,Debts!$AC$5=0,$A344&gt;Debts!$M$5),0,MIN(AH344,MAX(0,ROUNDUP(IF(Debts!$X$5=0,(BF343+J344)/(Debts!$M$5-$A344+1),BF343*(Debts!$X$5/12)/(1-(1+Debts!$X$5/12)^(-(Debts!$M$5-$A344+1)))),2)-V344)))</f>
        <v/>
      </c>
      <c r="CE344">
        <f>IF(OR(AI344&lt;=0,Debts!$AC$6=0,$A344&gt;Debts!$M$6),0,MIN(AI344,MAX(0,ROUNDUP(IF(Debts!$X$6=0,(BG343+K344)/(Debts!$M$6-$A344+1),BG343*(Debts!$X$6/12)/(1-(1+Debts!$X$6/12)^(-(Debts!$M$6-$A344+1)))),2)-W344)))</f>
        <v/>
      </c>
      <c r="CF344">
        <f>IF(OR(AJ344&lt;=0,Debts!$AC$7=0,$A344&gt;Debts!$M$7),0,MIN(AJ344,MAX(0,ROUNDUP(IF(Debts!$X$7=0,(BH343+L344)/(Debts!$M$7-$A344+1),BH343*(Debts!$X$7/12)/(1-(1+Debts!$X$7/12)^(-(Debts!$M$7-$A344+1)))),2)-X344)))</f>
        <v/>
      </c>
      <c r="CG344">
        <f>IF(OR(AK344&lt;=0,Debts!$AC$8=0,$A344&gt;Debts!$M$8),0,MIN(AK344,MAX(0,ROUNDUP(IF(Debts!$X$8=0,(BI343+M344)/(Debts!$M$8-$A344+1),BI343*(Debts!$X$8/12)/(1-(1+Debts!$X$8/12)^(-(Debts!$M$8-$A344+1)))),2)-Y344)))</f>
        <v/>
      </c>
      <c r="CH344">
        <f>IF(OR(AL344&lt;=0,Debts!$AC$9=0,$A344&gt;Debts!$M$9),0,MIN(AL344,MAX(0,ROUNDUP(IF(Debts!$X$9=0,(BJ343+N344)/(Debts!$M$9-$A344+1),BJ343*(Debts!$X$9/12)/(1-(1+Debts!$X$9/12)^(-(Debts!$M$9-$A344+1)))),2)-Z344)))</f>
        <v/>
      </c>
      <c r="CI344">
        <f>IF(OR(AM344&lt;=0,Debts!$AC$10=0,$A344&gt;Debts!$M$10),0,MIN(AM344,MAX(0,ROUNDUP(IF(Debts!$X$10=0,(BK343+O344)/(Debts!$M$10-$A344+1),BK343*(Debts!$X$10/12)/(1-(1+Debts!$X$10/12)^(-(Debts!$M$10-$A344+1)))),2)-AA344)))</f>
        <v/>
      </c>
      <c r="CJ344">
        <f>IF(OR(AN344&lt;=0,Debts!$AC$11=0,$A344&gt;Debts!$M$11),0,MIN(AN344,MAX(0,ROUNDUP(IF(Debts!$X$11=0,(BL343+P344)/(Debts!$M$11-$A344+1),BL343*(Debts!$X$11/12)/(1-(1+Debts!$X$11/12)^(-(Debts!$M$11-$A344+1)))),2)-AB344)))</f>
        <v/>
      </c>
      <c r="CK344">
        <f>IF(OR(AO344&lt;=0,Debts!$AC$12=0,$A344&gt;Debts!$M$12),0,MIN(AO344,MAX(0,ROUNDUP(IF(Debts!$X$12=0,(BM343+Q344)/(Debts!$M$12-$A344+1),BM343*(Debts!$X$12/12)/(1-(1+Debts!$X$12/12)^(-(Debts!$M$12-$A344+1)))),2)-AC344)))</f>
        <v/>
      </c>
      <c r="CL344">
        <f>IF(OR(AP344&lt;=0,Debts!$AC$13=0,$A344&gt;Debts!$M$13),0,MIN(AP344,MAX(0,ROUNDUP(IF(Debts!$X$13=0,(BN343+R344)/(Debts!$M$13-$A344+1),BN343*(Debts!$X$13/12)/(1-(1+Debts!$X$13/12)^(-(Debts!$M$13-$A344+1)))),2)-AD344)))</f>
        <v/>
      </c>
      <c r="CM344">
        <f>IF(OR(AQ344&lt;=0,Debts!$AC$14=0,$A344&gt;Debts!$M$14),0,MIN(AQ344,MAX(0,ROUNDUP(IF(Debts!$X$14=0,(BO343+S344)/(Debts!$M$14-$A344+1),BO343*(Debts!$X$14/12)/(1-(1+Debts!$X$14/12)^(-(Debts!$M$14-$A344+1)))),2)-AE344)))</f>
        <v/>
      </c>
      <c r="CN344">
        <f>IF(OR(AR344&lt;=0,Debts!$AC$15=0,$A344&gt;Debts!$M$15),0,MIN(AR344,MAX(0,ROUNDUP(IF(Debts!$X$15=0,(BP343+T344)/(Debts!$M$15-$A344+1),BP343*(Debts!$X$15/12)/(1-(1+Debts!$X$15/12)^(-(Debts!$M$15-$A344+1)))),2)-AF344)))</f>
        <v/>
      </c>
      <c r="CO344">
        <f>IF(OR(AS344&lt;=0,Debts!$AC$16=0,$A344&gt;Debts!$M$16),0,MIN(AS344,MAX(0,ROUNDUP(IF(Debts!$X$16=0,(BQ343+U344)/(Debts!$M$16-$A344+1),BQ343*(Debts!$X$16/12)/(1-(1+Debts!$X$16/12)^(-(Debts!$M$16-$A344+1)))),2)-AG344)))</f>
        <v/>
      </c>
      <c r="CP344">
        <f>IF(CD344&lt;=0,0,ROUND(MIN(CD344,MAX(0,$F344-SUMPRODUCT(($AT$3:$BE$3&lt;AT$3)*$CD344:$CO344))),2))</f>
        <v/>
      </c>
      <c r="CQ344">
        <f>IF(CE344&lt;=0,0,ROUND(MIN(CE344,MAX(0,$F344-SUMPRODUCT(($AT$3:$BE$3&lt;AU$3)*$CD344:$CO344))),2))</f>
        <v/>
      </c>
      <c r="CR344">
        <f>IF(CF344&lt;=0,0,ROUND(MIN(CF344,MAX(0,$F344-SUMPRODUCT(($AT$3:$BE$3&lt;AV$3)*$CD344:$CO344))),2))</f>
        <v/>
      </c>
      <c r="CS344">
        <f>IF(CG344&lt;=0,0,ROUND(MIN(CG344,MAX(0,$F344-SUMPRODUCT(($AT$3:$BE$3&lt;AW$3)*$CD344:$CO344))),2))</f>
        <v/>
      </c>
      <c r="CT344">
        <f>IF(CH344&lt;=0,0,ROUND(MIN(CH344,MAX(0,$F344-SUMPRODUCT(($AT$3:$BE$3&lt;AX$3)*$CD344:$CO344))),2))</f>
        <v/>
      </c>
      <c r="CU344">
        <f>IF(CI344&lt;=0,0,ROUND(MIN(CI344,MAX(0,$F344-SUMPRODUCT(($AT$3:$BE$3&lt;AY$3)*$CD344:$CO344))),2))</f>
        <v/>
      </c>
      <c r="CV344">
        <f>IF(CJ344&lt;=0,0,ROUND(MIN(CJ344,MAX(0,$F344-SUMPRODUCT(($AT$3:$BE$3&lt;AZ$3)*$CD344:$CO344))),2))</f>
        <v/>
      </c>
      <c r="CW344">
        <f>IF(CK344&lt;=0,0,ROUND(MIN(CK344,MAX(0,$F344-SUMPRODUCT(($AT$3:$BE$3&lt;BA$3)*$CD344:$CO344))),2))</f>
        <v/>
      </c>
      <c r="CX344">
        <f>IF(CL344&lt;=0,0,ROUND(MIN(CL344,MAX(0,$F344-SUMPRODUCT(($AT$3:$BE$3&lt;BB$3)*$CD344:$CO344))),2))</f>
        <v/>
      </c>
      <c r="CY344">
        <f>IF(CM344&lt;=0,0,ROUND(MIN(CM344,MAX(0,$F344-SUMPRODUCT(($AT$3:$BE$3&lt;BC$3)*$CD344:$CO344))),2))</f>
        <v/>
      </c>
      <c r="CZ344">
        <f>IF(CN344&lt;=0,0,ROUND(MIN(CN344,MAX(0,$F344-SUMPRODUCT(($AT$3:$BE$3&lt;BD$3)*$CD344:$CO344))),2))</f>
        <v/>
      </c>
      <c r="DA344">
        <f>IF(CO344&lt;=0,0,ROUND(MIN(CO344,MAX(0,$F344-SUMPRODUCT(($AT$3:$BE$3&lt;BE$3)*$CD344:$CO344))),2))</f>
        <v/>
      </c>
      <c r="DB344">
        <f>ROUND(AH344-CP344,2)</f>
        <v/>
      </c>
      <c r="DC344">
        <f>ROUND(AI344-CQ344,2)</f>
        <v/>
      </c>
      <c r="DD344">
        <f>ROUND(AJ344-CR344,2)</f>
        <v/>
      </c>
      <c r="DE344">
        <f>ROUND(AK344-CS344,2)</f>
        <v/>
      </c>
      <c r="DF344">
        <f>ROUND(AL344-CT344,2)</f>
        <v/>
      </c>
      <c r="DG344">
        <f>ROUND(AM344-CU344,2)</f>
        <v/>
      </c>
      <c r="DH344">
        <f>ROUND(AN344-CV344,2)</f>
        <v/>
      </c>
      <c r="DI344">
        <f>ROUND(AO344-CW344,2)</f>
        <v/>
      </c>
      <c r="DJ344">
        <f>ROUND(AP344-CX344,2)</f>
        <v/>
      </c>
      <c r="DK344">
        <f>ROUND(AQ344-CY344,2)</f>
        <v/>
      </c>
      <c r="DL344">
        <f>ROUND(AR344-CZ344,2)</f>
        <v/>
      </c>
      <c r="DM344">
        <f>ROUND(AS344-DA344,2)</f>
        <v/>
      </c>
      <c r="DN344">
        <f>MAX(0,ROUND($F344-SUM(CP344:DA344),2))</f>
        <v/>
      </c>
    </row>
    <row r="345">
      <c r="A345" t="n">
        <v>340</v>
      </c>
      <c r="B345" s="29">
        <f>Months!B345</f>
        <v/>
      </c>
      <c r="C345">
        <f>Months!C345</f>
        <v/>
      </c>
      <c r="D345">
        <f>Months!D345</f>
        <v/>
      </c>
      <c r="E345">
        <f>SUM(V345:AG345)</f>
        <v/>
      </c>
      <c r="F345">
        <f>MAX(0,ROUND(C345+D345-E345,2))</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f>IF(AH345&lt;=0,0,ROUND(CP345+MIN(DB345,MAX(0,$DN345-SUMPRODUCT((($BR345:$CC345&gt;BR345)+($BR345:$CC345=BR345)*($AT$2:$BE$2&lt;AT$2))*$DB345:$DM345))),2))</f>
        <v/>
      </c>
      <c r="AU345">
        <f>IF(AI345&lt;=0,0,ROUND(CQ345+MIN(DC345,MAX(0,$DN345-SUMPRODUCT((($BR345:$CC345&gt;BS345)+($BR345:$CC345=BS345)*($AT$2:$BE$2&lt;AU$2))*$DB345:$DM345))),2))</f>
        <v/>
      </c>
      <c r="AV345">
        <f>IF(AJ345&lt;=0,0,ROUND(CR345+MIN(DD345,MAX(0,$DN345-SUMPRODUCT((($BR345:$CC345&gt;BT345)+($BR345:$CC345=BT345)*($AT$2:$BE$2&lt;AV$2))*$DB345:$DM345))),2))</f>
        <v/>
      </c>
      <c r="AW345">
        <f>IF(AK345&lt;=0,0,ROUND(CS345+MIN(DE345,MAX(0,$DN345-SUMPRODUCT((($BR345:$CC345&gt;BU345)+($BR345:$CC345=BU345)*($AT$2:$BE$2&lt;AW$2))*$DB345:$DM345))),2))</f>
        <v/>
      </c>
      <c r="AX345">
        <f>IF(AL345&lt;=0,0,ROUND(CT345+MIN(DF345,MAX(0,$DN345-SUMPRODUCT((($BR345:$CC345&gt;BV345)+($BR345:$CC345=BV345)*($AT$2:$BE$2&lt;AX$2))*$DB345:$DM345))),2))</f>
        <v/>
      </c>
      <c r="AY345">
        <f>IF(AM345&lt;=0,0,ROUND(CU345+MIN(DG345,MAX(0,$DN345-SUMPRODUCT((($BR345:$CC345&gt;BW345)+($BR345:$CC345=BW345)*($AT$2:$BE$2&lt;AY$2))*$DB345:$DM345))),2))</f>
        <v/>
      </c>
      <c r="AZ345">
        <f>IF(AN345&lt;=0,0,ROUND(CV345+MIN(DH345,MAX(0,$DN345-SUMPRODUCT((($BR345:$CC345&gt;BX345)+($BR345:$CC345=BX345)*($AT$2:$BE$2&lt;AZ$2))*$DB345:$DM345))),2))</f>
        <v/>
      </c>
      <c r="BA345">
        <f>IF(AO345&lt;=0,0,ROUND(CW345+MIN(DI345,MAX(0,$DN345-SUMPRODUCT((($BR345:$CC345&gt;BY345)+($BR345:$CC345=BY345)*($AT$2:$BE$2&lt;BA$2))*$DB345:$DM345))),2))</f>
        <v/>
      </c>
      <c r="BB345">
        <f>IF(AP345&lt;=0,0,ROUND(CX345+MIN(DJ345,MAX(0,$DN345-SUMPRODUCT((($BR345:$CC345&gt;BZ345)+($BR345:$CC345=BZ345)*($AT$2:$BE$2&lt;BB$2))*$DB345:$DM345))),2))</f>
        <v/>
      </c>
      <c r="BC345">
        <f>IF(AQ345&lt;=0,0,ROUND(CY345+MIN(DK345,MAX(0,$DN345-SUMPRODUCT((($BR345:$CC345&gt;CA345)+($BR345:$CC345=CA345)*($AT$2:$BE$2&lt;BC$2))*$DB345:$DM345))),2))</f>
        <v/>
      </c>
      <c r="BD345">
        <f>IF(AR345&lt;=0,0,ROUND(CZ345+MIN(DL345,MAX(0,$DN345-SUMPRODUCT((($BR345:$CC345&gt;CB345)+($BR345:$CC345=CB345)*($AT$2:$BE$2&lt;BD$2))*$DB345:$DM345))),2))</f>
        <v/>
      </c>
      <c r="BE345">
        <f>IF(AS345&lt;=0,0,ROUND(DA345+MIN(DM345,MAX(0,$DN345-SUMPRODUCT((($BR345:$CC345&gt;CC345)+($BR345:$CC345=CC345)*($AT$2:$BE$2&lt;BE$2))*$DB345:$DM345))),2))</f>
        <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c r="BR345">
        <f>ROUND(IF($A345&lt;=Debts!$M$5,Debts!$X$5,Debts!$Y$5)*100000,0)*1000000+ROUND(Debts!$Y$5*100000,0)</f>
        <v/>
      </c>
      <c r="BS345">
        <f>ROUND(IF($A345&lt;=Debts!$M$6,Debts!$X$6,Debts!$Y$6)*100000,0)*1000000+ROUND(Debts!$Y$6*100000,0)</f>
        <v/>
      </c>
      <c r="BT345">
        <f>ROUND(IF($A345&lt;=Debts!$M$7,Debts!$X$7,Debts!$Y$7)*100000,0)*1000000+ROUND(Debts!$Y$7*100000,0)</f>
        <v/>
      </c>
      <c r="BU345">
        <f>ROUND(IF($A345&lt;=Debts!$M$8,Debts!$X$8,Debts!$Y$8)*100000,0)*1000000+ROUND(Debts!$Y$8*100000,0)</f>
        <v/>
      </c>
      <c r="BV345">
        <f>ROUND(IF($A345&lt;=Debts!$M$9,Debts!$X$9,Debts!$Y$9)*100000,0)*1000000+ROUND(Debts!$Y$9*100000,0)</f>
        <v/>
      </c>
      <c r="BW345">
        <f>ROUND(IF($A345&lt;=Debts!$M$10,Debts!$X$10,Debts!$Y$10)*100000,0)*1000000+ROUND(Debts!$Y$10*100000,0)</f>
        <v/>
      </c>
      <c r="BX345">
        <f>ROUND(IF($A345&lt;=Debts!$M$11,Debts!$X$11,Debts!$Y$11)*100000,0)*1000000+ROUND(Debts!$Y$11*100000,0)</f>
        <v/>
      </c>
      <c r="BY345">
        <f>ROUND(IF($A345&lt;=Debts!$M$12,Debts!$X$12,Debts!$Y$12)*100000,0)*1000000+ROUND(Debts!$Y$12*100000,0)</f>
        <v/>
      </c>
      <c r="BZ345">
        <f>ROUND(IF($A345&lt;=Debts!$M$13,Debts!$X$13,Debts!$Y$13)*100000,0)*1000000+ROUND(Debts!$Y$13*100000,0)</f>
        <v/>
      </c>
      <c r="CA345">
        <f>ROUND(IF($A345&lt;=Debts!$M$14,Debts!$X$14,Debts!$Y$14)*100000,0)*1000000+ROUND(Debts!$Y$14*100000,0)</f>
        <v/>
      </c>
      <c r="CB345">
        <f>ROUND(IF($A345&lt;=Debts!$M$15,Debts!$X$15,Debts!$Y$15)*100000,0)*1000000+ROUND(Debts!$Y$15*100000,0)</f>
        <v/>
      </c>
      <c r="CC345">
        <f>ROUND(IF($A345&lt;=Debts!$M$16,Debts!$X$16,Debts!$Y$16)*100000,0)*1000000+ROUND(Debts!$Y$16*100000,0)</f>
        <v/>
      </c>
      <c r="CD345">
        <f>IF(OR(AH345&lt;=0,Debts!$AC$5=0,$A345&gt;Debts!$M$5),0,MIN(AH345,MAX(0,ROUNDUP(IF(Debts!$X$5=0,(BF344+J345)/(Debts!$M$5-$A345+1),BF344*(Debts!$X$5/12)/(1-(1+Debts!$X$5/12)^(-(Debts!$M$5-$A345+1)))),2)-V345)))</f>
        <v/>
      </c>
      <c r="CE345">
        <f>IF(OR(AI345&lt;=0,Debts!$AC$6=0,$A345&gt;Debts!$M$6),0,MIN(AI345,MAX(0,ROUNDUP(IF(Debts!$X$6=0,(BG344+K345)/(Debts!$M$6-$A345+1),BG344*(Debts!$X$6/12)/(1-(1+Debts!$X$6/12)^(-(Debts!$M$6-$A345+1)))),2)-W345)))</f>
        <v/>
      </c>
      <c r="CF345">
        <f>IF(OR(AJ345&lt;=0,Debts!$AC$7=0,$A345&gt;Debts!$M$7),0,MIN(AJ345,MAX(0,ROUNDUP(IF(Debts!$X$7=0,(BH344+L345)/(Debts!$M$7-$A345+1),BH344*(Debts!$X$7/12)/(1-(1+Debts!$X$7/12)^(-(Debts!$M$7-$A345+1)))),2)-X345)))</f>
        <v/>
      </c>
      <c r="CG345">
        <f>IF(OR(AK345&lt;=0,Debts!$AC$8=0,$A345&gt;Debts!$M$8),0,MIN(AK345,MAX(0,ROUNDUP(IF(Debts!$X$8=0,(BI344+M345)/(Debts!$M$8-$A345+1),BI344*(Debts!$X$8/12)/(1-(1+Debts!$X$8/12)^(-(Debts!$M$8-$A345+1)))),2)-Y345)))</f>
        <v/>
      </c>
      <c r="CH345">
        <f>IF(OR(AL345&lt;=0,Debts!$AC$9=0,$A345&gt;Debts!$M$9),0,MIN(AL345,MAX(0,ROUNDUP(IF(Debts!$X$9=0,(BJ344+N345)/(Debts!$M$9-$A345+1),BJ344*(Debts!$X$9/12)/(1-(1+Debts!$X$9/12)^(-(Debts!$M$9-$A345+1)))),2)-Z345)))</f>
        <v/>
      </c>
      <c r="CI345">
        <f>IF(OR(AM345&lt;=0,Debts!$AC$10=0,$A345&gt;Debts!$M$10),0,MIN(AM345,MAX(0,ROUNDUP(IF(Debts!$X$10=0,(BK344+O345)/(Debts!$M$10-$A345+1),BK344*(Debts!$X$10/12)/(1-(1+Debts!$X$10/12)^(-(Debts!$M$10-$A345+1)))),2)-AA345)))</f>
        <v/>
      </c>
      <c r="CJ345">
        <f>IF(OR(AN345&lt;=0,Debts!$AC$11=0,$A345&gt;Debts!$M$11),0,MIN(AN345,MAX(0,ROUNDUP(IF(Debts!$X$11=0,(BL344+P345)/(Debts!$M$11-$A345+1),BL344*(Debts!$X$11/12)/(1-(1+Debts!$X$11/12)^(-(Debts!$M$11-$A345+1)))),2)-AB345)))</f>
        <v/>
      </c>
      <c r="CK345">
        <f>IF(OR(AO345&lt;=0,Debts!$AC$12=0,$A345&gt;Debts!$M$12),0,MIN(AO345,MAX(0,ROUNDUP(IF(Debts!$X$12=0,(BM344+Q345)/(Debts!$M$12-$A345+1),BM344*(Debts!$X$12/12)/(1-(1+Debts!$X$12/12)^(-(Debts!$M$12-$A345+1)))),2)-AC345)))</f>
        <v/>
      </c>
      <c r="CL345">
        <f>IF(OR(AP345&lt;=0,Debts!$AC$13=0,$A345&gt;Debts!$M$13),0,MIN(AP345,MAX(0,ROUNDUP(IF(Debts!$X$13=0,(BN344+R345)/(Debts!$M$13-$A345+1),BN344*(Debts!$X$13/12)/(1-(1+Debts!$X$13/12)^(-(Debts!$M$13-$A345+1)))),2)-AD345)))</f>
        <v/>
      </c>
      <c r="CM345">
        <f>IF(OR(AQ345&lt;=0,Debts!$AC$14=0,$A345&gt;Debts!$M$14),0,MIN(AQ345,MAX(0,ROUNDUP(IF(Debts!$X$14=0,(BO344+S345)/(Debts!$M$14-$A345+1),BO344*(Debts!$X$14/12)/(1-(1+Debts!$X$14/12)^(-(Debts!$M$14-$A345+1)))),2)-AE345)))</f>
        <v/>
      </c>
      <c r="CN345">
        <f>IF(OR(AR345&lt;=0,Debts!$AC$15=0,$A345&gt;Debts!$M$15),0,MIN(AR345,MAX(0,ROUNDUP(IF(Debts!$X$15=0,(BP344+T345)/(Debts!$M$15-$A345+1),BP344*(Debts!$X$15/12)/(1-(1+Debts!$X$15/12)^(-(Debts!$M$15-$A345+1)))),2)-AF345)))</f>
        <v/>
      </c>
      <c r="CO345">
        <f>IF(OR(AS345&lt;=0,Debts!$AC$16=0,$A345&gt;Debts!$M$16),0,MIN(AS345,MAX(0,ROUNDUP(IF(Debts!$X$16=0,(BQ344+U345)/(Debts!$M$16-$A345+1),BQ344*(Debts!$X$16/12)/(1-(1+Debts!$X$16/12)^(-(Debts!$M$16-$A345+1)))),2)-AG345)))</f>
        <v/>
      </c>
      <c r="CP345">
        <f>IF(CD345&lt;=0,0,ROUND(MIN(CD345,MAX(0,$F345-SUMPRODUCT(($AT$3:$BE$3&lt;AT$3)*$CD345:$CO345))),2))</f>
        <v/>
      </c>
      <c r="CQ345">
        <f>IF(CE345&lt;=0,0,ROUND(MIN(CE345,MAX(0,$F345-SUMPRODUCT(($AT$3:$BE$3&lt;AU$3)*$CD345:$CO345))),2))</f>
        <v/>
      </c>
      <c r="CR345">
        <f>IF(CF345&lt;=0,0,ROUND(MIN(CF345,MAX(0,$F345-SUMPRODUCT(($AT$3:$BE$3&lt;AV$3)*$CD345:$CO345))),2))</f>
        <v/>
      </c>
      <c r="CS345">
        <f>IF(CG345&lt;=0,0,ROUND(MIN(CG345,MAX(0,$F345-SUMPRODUCT(($AT$3:$BE$3&lt;AW$3)*$CD345:$CO345))),2))</f>
        <v/>
      </c>
      <c r="CT345">
        <f>IF(CH345&lt;=0,0,ROUND(MIN(CH345,MAX(0,$F345-SUMPRODUCT(($AT$3:$BE$3&lt;AX$3)*$CD345:$CO345))),2))</f>
        <v/>
      </c>
      <c r="CU345">
        <f>IF(CI345&lt;=0,0,ROUND(MIN(CI345,MAX(0,$F345-SUMPRODUCT(($AT$3:$BE$3&lt;AY$3)*$CD345:$CO345))),2))</f>
        <v/>
      </c>
      <c r="CV345">
        <f>IF(CJ345&lt;=0,0,ROUND(MIN(CJ345,MAX(0,$F345-SUMPRODUCT(($AT$3:$BE$3&lt;AZ$3)*$CD345:$CO345))),2))</f>
        <v/>
      </c>
      <c r="CW345">
        <f>IF(CK345&lt;=0,0,ROUND(MIN(CK345,MAX(0,$F345-SUMPRODUCT(($AT$3:$BE$3&lt;BA$3)*$CD345:$CO345))),2))</f>
        <v/>
      </c>
      <c r="CX345">
        <f>IF(CL345&lt;=0,0,ROUND(MIN(CL345,MAX(0,$F345-SUMPRODUCT(($AT$3:$BE$3&lt;BB$3)*$CD345:$CO345))),2))</f>
        <v/>
      </c>
      <c r="CY345">
        <f>IF(CM345&lt;=0,0,ROUND(MIN(CM345,MAX(0,$F345-SUMPRODUCT(($AT$3:$BE$3&lt;BC$3)*$CD345:$CO345))),2))</f>
        <v/>
      </c>
      <c r="CZ345">
        <f>IF(CN345&lt;=0,0,ROUND(MIN(CN345,MAX(0,$F345-SUMPRODUCT(($AT$3:$BE$3&lt;BD$3)*$CD345:$CO345))),2))</f>
        <v/>
      </c>
      <c r="DA345">
        <f>IF(CO345&lt;=0,0,ROUND(MIN(CO345,MAX(0,$F345-SUMPRODUCT(($AT$3:$BE$3&lt;BE$3)*$CD345:$CO345))),2))</f>
        <v/>
      </c>
      <c r="DB345">
        <f>ROUND(AH345-CP345,2)</f>
        <v/>
      </c>
      <c r="DC345">
        <f>ROUND(AI345-CQ345,2)</f>
        <v/>
      </c>
      <c r="DD345">
        <f>ROUND(AJ345-CR345,2)</f>
        <v/>
      </c>
      <c r="DE345">
        <f>ROUND(AK345-CS345,2)</f>
        <v/>
      </c>
      <c r="DF345">
        <f>ROUND(AL345-CT345,2)</f>
        <v/>
      </c>
      <c r="DG345">
        <f>ROUND(AM345-CU345,2)</f>
        <v/>
      </c>
      <c r="DH345">
        <f>ROUND(AN345-CV345,2)</f>
        <v/>
      </c>
      <c r="DI345">
        <f>ROUND(AO345-CW345,2)</f>
        <v/>
      </c>
      <c r="DJ345">
        <f>ROUND(AP345-CX345,2)</f>
        <v/>
      </c>
      <c r="DK345">
        <f>ROUND(AQ345-CY345,2)</f>
        <v/>
      </c>
      <c r="DL345">
        <f>ROUND(AR345-CZ345,2)</f>
        <v/>
      </c>
      <c r="DM345">
        <f>ROUND(AS345-DA345,2)</f>
        <v/>
      </c>
      <c r="DN345">
        <f>MAX(0,ROUND($F345-SUM(CP345:DA345),2))</f>
        <v/>
      </c>
    </row>
    <row r="346">
      <c r="A346" t="n">
        <v>341</v>
      </c>
      <c r="B346" s="29">
        <f>Months!B346</f>
        <v/>
      </c>
      <c r="C346">
        <f>Months!C346</f>
        <v/>
      </c>
      <c r="D346">
        <f>Months!D346</f>
        <v/>
      </c>
      <c r="E346">
        <f>SUM(V346:AG346)</f>
        <v/>
      </c>
      <c r="F346">
        <f>MAX(0,ROUND(C346+D346-E346,2))</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f>IF(AH346&lt;=0,0,ROUND(CP346+MIN(DB346,MAX(0,$DN346-SUMPRODUCT((($BR346:$CC346&gt;BR346)+($BR346:$CC346=BR346)*($AT$2:$BE$2&lt;AT$2))*$DB346:$DM346))),2))</f>
        <v/>
      </c>
      <c r="AU346">
        <f>IF(AI346&lt;=0,0,ROUND(CQ346+MIN(DC346,MAX(0,$DN346-SUMPRODUCT((($BR346:$CC346&gt;BS346)+($BR346:$CC346=BS346)*($AT$2:$BE$2&lt;AU$2))*$DB346:$DM346))),2))</f>
        <v/>
      </c>
      <c r="AV346">
        <f>IF(AJ346&lt;=0,0,ROUND(CR346+MIN(DD346,MAX(0,$DN346-SUMPRODUCT((($BR346:$CC346&gt;BT346)+($BR346:$CC346=BT346)*($AT$2:$BE$2&lt;AV$2))*$DB346:$DM346))),2))</f>
        <v/>
      </c>
      <c r="AW346">
        <f>IF(AK346&lt;=0,0,ROUND(CS346+MIN(DE346,MAX(0,$DN346-SUMPRODUCT((($BR346:$CC346&gt;BU346)+($BR346:$CC346=BU346)*($AT$2:$BE$2&lt;AW$2))*$DB346:$DM346))),2))</f>
        <v/>
      </c>
      <c r="AX346">
        <f>IF(AL346&lt;=0,0,ROUND(CT346+MIN(DF346,MAX(0,$DN346-SUMPRODUCT((($BR346:$CC346&gt;BV346)+($BR346:$CC346=BV346)*($AT$2:$BE$2&lt;AX$2))*$DB346:$DM346))),2))</f>
        <v/>
      </c>
      <c r="AY346">
        <f>IF(AM346&lt;=0,0,ROUND(CU346+MIN(DG346,MAX(0,$DN346-SUMPRODUCT((($BR346:$CC346&gt;BW346)+($BR346:$CC346=BW346)*($AT$2:$BE$2&lt;AY$2))*$DB346:$DM346))),2))</f>
        <v/>
      </c>
      <c r="AZ346">
        <f>IF(AN346&lt;=0,0,ROUND(CV346+MIN(DH346,MAX(0,$DN346-SUMPRODUCT((($BR346:$CC346&gt;BX346)+($BR346:$CC346=BX346)*($AT$2:$BE$2&lt;AZ$2))*$DB346:$DM346))),2))</f>
        <v/>
      </c>
      <c r="BA346">
        <f>IF(AO346&lt;=0,0,ROUND(CW346+MIN(DI346,MAX(0,$DN346-SUMPRODUCT((($BR346:$CC346&gt;BY346)+($BR346:$CC346=BY346)*($AT$2:$BE$2&lt;BA$2))*$DB346:$DM346))),2))</f>
        <v/>
      </c>
      <c r="BB346">
        <f>IF(AP346&lt;=0,0,ROUND(CX346+MIN(DJ346,MAX(0,$DN346-SUMPRODUCT((($BR346:$CC346&gt;BZ346)+($BR346:$CC346=BZ346)*($AT$2:$BE$2&lt;BB$2))*$DB346:$DM346))),2))</f>
        <v/>
      </c>
      <c r="BC346">
        <f>IF(AQ346&lt;=0,0,ROUND(CY346+MIN(DK346,MAX(0,$DN346-SUMPRODUCT((($BR346:$CC346&gt;CA346)+($BR346:$CC346=CA346)*($AT$2:$BE$2&lt;BC$2))*$DB346:$DM346))),2))</f>
        <v/>
      </c>
      <c r="BD346">
        <f>IF(AR346&lt;=0,0,ROUND(CZ346+MIN(DL346,MAX(0,$DN346-SUMPRODUCT((($BR346:$CC346&gt;CB346)+($BR346:$CC346=CB346)*($AT$2:$BE$2&lt;BD$2))*$DB346:$DM346))),2))</f>
        <v/>
      </c>
      <c r="BE346">
        <f>IF(AS346&lt;=0,0,ROUND(DA346+MIN(DM346,MAX(0,$DN346-SUMPRODUCT((($BR346:$CC346&gt;CC346)+($BR346:$CC346=CC346)*($AT$2:$BE$2&lt;BE$2))*$DB346:$DM346))),2))</f>
        <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c r="BR346">
        <f>ROUND(IF($A346&lt;=Debts!$M$5,Debts!$X$5,Debts!$Y$5)*100000,0)*1000000+ROUND(Debts!$Y$5*100000,0)</f>
        <v/>
      </c>
      <c r="BS346">
        <f>ROUND(IF($A346&lt;=Debts!$M$6,Debts!$X$6,Debts!$Y$6)*100000,0)*1000000+ROUND(Debts!$Y$6*100000,0)</f>
        <v/>
      </c>
      <c r="BT346">
        <f>ROUND(IF($A346&lt;=Debts!$M$7,Debts!$X$7,Debts!$Y$7)*100000,0)*1000000+ROUND(Debts!$Y$7*100000,0)</f>
        <v/>
      </c>
      <c r="BU346">
        <f>ROUND(IF($A346&lt;=Debts!$M$8,Debts!$X$8,Debts!$Y$8)*100000,0)*1000000+ROUND(Debts!$Y$8*100000,0)</f>
        <v/>
      </c>
      <c r="BV346">
        <f>ROUND(IF($A346&lt;=Debts!$M$9,Debts!$X$9,Debts!$Y$9)*100000,0)*1000000+ROUND(Debts!$Y$9*100000,0)</f>
        <v/>
      </c>
      <c r="BW346">
        <f>ROUND(IF($A346&lt;=Debts!$M$10,Debts!$X$10,Debts!$Y$10)*100000,0)*1000000+ROUND(Debts!$Y$10*100000,0)</f>
        <v/>
      </c>
      <c r="BX346">
        <f>ROUND(IF($A346&lt;=Debts!$M$11,Debts!$X$11,Debts!$Y$11)*100000,0)*1000000+ROUND(Debts!$Y$11*100000,0)</f>
        <v/>
      </c>
      <c r="BY346">
        <f>ROUND(IF($A346&lt;=Debts!$M$12,Debts!$X$12,Debts!$Y$12)*100000,0)*1000000+ROUND(Debts!$Y$12*100000,0)</f>
        <v/>
      </c>
      <c r="BZ346">
        <f>ROUND(IF($A346&lt;=Debts!$M$13,Debts!$X$13,Debts!$Y$13)*100000,0)*1000000+ROUND(Debts!$Y$13*100000,0)</f>
        <v/>
      </c>
      <c r="CA346">
        <f>ROUND(IF($A346&lt;=Debts!$M$14,Debts!$X$14,Debts!$Y$14)*100000,0)*1000000+ROUND(Debts!$Y$14*100000,0)</f>
        <v/>
      </c>
      <c r="CB346">
        <f>ROUND(IF($A346&lt;=Debts!$M$15,Debts!$X$15,Debts!$Y$15)*100000,0)*1000000+ROUND(Debts!$Y$15*100000,0)</f>
        <v/>
      </c>
      <c r="CC346">
        <f>ROUND(IF($A346&lt;=Debts!$M$16,Debts!$X$16,Debts!$Y$16)*100000,0)*1000000+ROUND(Debts!$Y$16*100000,0)</f>
        <v/>
      </c>
      <c r="CD346">
        <f>IF(OR(AH346&lt;=0,Debts!$AC$5=0,$A346&gt;Debts!$M$5),0,MIN(AH346,MAX(0,ROUNDUP(IF(Debts!$X$5=0,(BF345+J346)/(Debts!$M$5-$A346+1),BF345*(Debts!$X$5/12)/(1-(1+Debts!$X$5/12)^(-(Debts!$M$5-$A346+1)))),2)-V346)))</f>
        <v/>
      </c>
      <c r="CE346">
        <f>IF(OR(AI346&lt;=0,Debts!$AC$6=0,$A346&gt;Debts!$M$6),0,MIN(AI346,MAX(0,ROUNDUP(IF(Debts!$X$6=0,(BG345+K346)/(Debts!$M$6-$A346+1),BG345*(Debts!$X$6/12)/(1-(1+Debts!$X$6/12)^(-(Debts!$M$6-$A346+1)))),2)-W346)))</f>
        <v/>
      </c>
      <c r="CF346">
        <f>IF(OR(AJ346&lt;=0,Debts!$AC$7=0,$A346&gt;Debts!$M$7),0,MIN(AJ346,MAX(0,ROUNDUP(IF(Debts!$X$7=0,(BH345+L346)/(Debts!$M$7-$A346+1),BH345*(Debts!$X$7/12)/(1-(1+Debts!$X$7/12)^(-(Debts!$M$7-$A346+1)))),2)-X346)))</f>
        <v/>
      </c>
      <c r="CG346">
        <f>IF(OR(AK346&lt;=0,Debts!$AC$8=0,$A346&gt;Debts!$M$8),0,MIN(AK346,MAX(0,ROUNDUP(IF(Debts!$X$8=0,(BI345+M346)/(Debts!$M$8-$A346+1),BI345*(Debts!$X$8/12)/(1-(1+Debts!$X$8/12)^(-(Debts!$M$8-$A346+1)))),2)-Y346)))</f>
        <v/>
      </c>
      <c r="CH346">
        <f>IF(OR(AL346&lt;=0,Debts!$AC$9=0,$A346&gt;Debts!$M$9),0,MIN(AL346,MAX(0,ROUNDUP(IF(Debts!$X$9=0,(BJ345+N346)/(Debts!$M$9-$A346+1),BJ345*(Debts!$X$9/12)/(1-(1+Debts!$X$9/12)^(-(Debts!$M$9-$A346+1)))),2)-Z346)))</f>
        <v/>
      </c>
      <c r="CI346">
        <f>IF(OR(AM346&lt;=0,Debts!$AC$10=0,$A346&gt;Debts!$M$10),0,MIN(AM346,MAX(0,ROUNDUP(IF(Debts!$X$10=0,(BK345+O346)/(Debts!$M$10-$A346+1),BK345*(Debts!$X$10/12)/(1-(1+Debts!$X$10/12)^(-(Debts!$M$10-$A346+1)))),2)-AA346)))</f>
        <v/>
      </c>
      <c r="CJ346">
        <f>IF(OR(AN346&lt;=0,Debts!$AC$11=0,$A346&gt;Debts!$M$11),0,MIN(AN346,MAX(0,ROUNDUP(IF(Debts!$X$11=0,(BL345+P346)/(Debts!$M$11-$A346+1),BL345*(Debts!$X$11/12)/(1-(1+Debts!$X$11/12)^(-(Debts!$M$11-$A346+1)))),2)-AB346)))</f>
        <v/>
      </c>
      <c r="CK346">
        <f>IF(OR(AO346&lt;=0,Debts!$AC$12=0,$A346&gt;Debts!$M$12),0,MIN(AO346,MAX(0,ROUNDUP(IF(Debts!$X$12=0,(BM345+Q346)/(Debts!$M$12-$A346+1),BM345*(Debts!$X$12/12)/(1-(1+Debts!$X$12/12)^(-(Debts!$M$12-$A346+1)))),2)-AC346)))</f>
        <v/>
      </c>
      <c r="CL346">
        <f>IF(OR(AP346&lt;=0,Debts!$AC$13=0,$A346&gt;Debts!$M$13),0,MIN(AP346,MAX(0,ROUNDUP(IF(Debts!$X$13=0,(BN345+R346)/(Debts!$M$13-$A346+1),BN345*(Debts!$X$13/12)/(1-(1+Debts!$X$13/12)^(-(Debts!$M$13-$A346+1)))),2)-AD346)))</f>
        <v/>
      </c>
      <c r="CM346">
        <f>IF(OR(AQ346&lt;=0,Debts!$AC$14=0,$A346&gt;Debts!$M$14),0,MIN(AQ346,MAX(0,ROUNDUP(IF(Debts!$X$14=0,(BO345+S346)/(Debts!$M$14-$A346+1),BO345*(Debts!$X$14/12)/(1-(1+Debts!$X$14/12)^(-(Debts!$M$14-$A346+1)))),2)-AE346)))</f>
        <v/>
      </c>
      <c r="CN346">
        <f>IF(OR(AR346&lt;=0,Debts!$AC$15=0,$A346&gt;Debts!$M$15),0,MIN(AR346,MAX(0,ROUNDUP(IF(Debts!$X$15=0,(BP345+T346)/(Debts!$M$15-$A346+1),BP345*(Debts!$X$15/12)/(1-(1+Debts!$X$15/12)^(-(Debts!$M$15-$A346+1)))),2)-AF346)))</f>
        <v/>
      </c>
      <c r="CO346">
        <f>IF(OR(AS346&lt;=0,Debts!$AC$16=0,$A346&gt;Debts!$M$16),0,MIN(AS346,MAX(0,ROUNDUP(IF(Debts!$X$16=0,(BQ345+U346)/(Debts!$M$16-$A346+1),BQ345*(Debts!$X$16/12)/(1-(1+Debts!$X$16/12)^(-(Debts!$M$16-$A346+1)))),2)-AG346)))</f>
        <v/>
      </c>
      <c r="CP346">
        <f>IF(CD346&lt;=0,0,ROUND(MIN(CD346,MAX(0,$F346-SUMPRODUCT(($AT$3:$BE$3&lt;AT$3)*$CD346:$CO346))),2))</f>
        <v/>
      </c>
      <c r="CQ346">
        <f>IF(CE346&lt;=0,0,ROUND(MIN(CE346,MAX(0,$F346-SUMPRODUCT(($AT$3:$BE$3&lt;AU$3)*$CD346:$CO346))),2))</f>
        <v/>
      </c>
      <c r="CR346">
        <f>IF(CF346&lt;=0,0,ROUND(MIN(CF346,MAX(0,$F346-SUMPRODUCT(($AT$3:$BE$3&lt;AV$3)*$CD346:$CO346))),2))</f>
        <v/>
      </c>
      <c r="CS346">
        <f>IF(CG346&lt;=0,0,ROUND(MIN(CG346,MAX(0,$F346-SUMPRODUCT(($AT$3:$BE$3&lt;AW$3)*$CD346:$CO346))),2))</f>
        <v/>
      </c>
      <c r="CT346">
        <f>IF(CH346&lt;=0,0,ROUND(MIN(CH346,MAX(0,$F346-SUMPRODUCT(($AT$3:$BE$3&lt;AX$3)*$CD346:$CO346))),2))</f>
        <v/>
      </c>
      <c r="CU346">
        <f>IF(CI346&lt;=0,0,ROUND(MIN(CI346,MAX(0,$F346-SUMPRODUCT(($AT$3:$BE$3&lt;AY$3)*$CD346:$CO346))),2))</f>
        <v/>
      </c>
      <c r="CV346">
        <f>IF(CJ346&lt;=0,0,ROUND(MIN(CJ346,MAX(0,$F346-SUMPRODUCT(($AT$3:$BE$3&lt;AZ$3)*$CD346:$CO346))),2))</f>
        <v/>
      </c>
      <c r="CW346">
        <f>IF(CK346&lt;=0,0,ROUND(MIN(CK346,MAX(0,$F346-SUMPRODUCT(($AT$3:$BE$3&lt;BA$3)*$CD346:$CO346))),2))</f>
        <v/>
      </c>
      <c r="CX346">
        <f>IF(CL346&lt;=0,0,ROUND(MIN(CL346,MAX(0,$F346-SUMPRODUCT(($AT$3:$BE$3&lt;BB$3)*$CD346:$CO346))),2))</f>
        <v/>
      </c>
      <c r="CY346">
        <f>IF(CM346&lt;=0,0,ROUND(MIN(CM346,MAX(0,$F346-SUMPRODUCT(($AT$3:$BE$3&lt;BC$3)*$CD346:$CO346))),2))</f>
        <v/>
      </c>
      <c r="CZ346">
        <f>IF(CN346&lt;=0,0,ROUND(MIN(CN346,MAX(0,$F346-SUMPRODUCT(($AT$3:$BE$3&lt;BD$3)*$CD346:$CO346))),2))</f>
        <v/>
      </c>
      <c r="DA346">
        <f>IF(CO346&lt;=0,0,ROUND(MIN(CO346,MAX(0,$F346-SUMPRODUCT(($AT$3:$BE$3&lt;BE$3)*$CD346:$CO346))),2))</f>
        <v/>
      </c>
      <c r="DB346">
        <f>ROUND(AH346-CP346,2)</f>
        <v/>
      </c>
      <c r="DC346">
        <f>ROUND(AI346-CQ346,2)</f>
        <v/>
      </c>
      <c r="DD346">
        <f>ROUND(AJ346-CR346,2)</f>
        <v/>
      </c>
      <c r="DE346">
        <f>ROUND(AK346-CS346,2)</f>
        <v/>
      </c>
      <c r="DF346">
        <f>ROUND(AL346-CT346,2)</f>
        <v/>
      </c>
      <c r="DG346">
        <f>ROUND(AM346-CU346,2)</f>
        <v/>
      </c>
      <c r="DH346">
        <f>ROUND(AN346-CV346,2)</f>
        <v/>
      </c>
      <c r="DI346">
        <f>ROUND(AO346-CW346,2)</f>
        <v/>
      </c>
      <c r="DJ346">
        <f>ROUND(AP346-CX346,2)</f>
        <v/>
      </c>
      <c r="DK346">
        <f>ROUND(AQ346-CY346,2)</f>
        <v/>
      </c>
      <c r="DL346">
        <f>ROUND(AR346-CZ346,2)</f>
        <v/>
      </c>
      <c r="DM346">
        <f>ROUND(AS346-DA346,2)</f>
        <v/>
      </c>
      <c r="DN346">
        <f>MAX(0,ROUND($F346-SUM(CP346:DA346),2))</f>
        <v/>
      </c>
    </row>
    <row r="347">
      <c r="A347" t="n">
        <v>342</v>
      </c>
      <c r="B347" s="29">
        <f>Months!B347</f>
        <v/>
      </c>
      <c r="C347">
        <f>Months!C347</f>
        <v/>
      </c>
      <c r="D347">
        <f>Months!D347</f>
        <v/>
      </c>
      <c r="E347">
        <f>SUM(V347:AG347)</f>
        <v/>
      </c>
      <c r="F347">
        <f>MAX(0,ROUND(C347+D347-E347,2))</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f>IF(AH347&lt;=0,0,ROUND(CP347+MIN(DB347,MAX(0,$DN347-SUMPRODUCT((($BR347:$CC347&gt;BR347)+($BR347:$CC347=BR347)*($AT$2:$BE$2&lt;AT$2))*$DB347:$DM347))),2))</f>
        <v/>
      </c>
      <c r="AU347">
        <f>IF(AI347&lt;=0,0,ROUND(CQ347+MIN(DC347,MAX(0,$DN347-SUMPRODUCT((($BR347:$CC347&gt;BS347)+($BR347:$CC347=BS347)*($AT$2:$BE$2&lt;AU$2))*$DB347:$DM347))),2))</f>
        <v/>
      </c>
      <c r="AV347">
        <f>IF(AJ347&lt;=0,0,ROUND(CR347+MIN(DD347,MAX(0,$DN347-SUMPRODUCT((($BR347:$CC347&gt;BT347)+($BR347:$CC347=BT347)*($AT$2:$BE$2&lt;AV$2))*$DB347:$DM347))),2))</f>
        <v/>
      </c>
      <c r="AW347">
        <f>IF(AK347&lt;=0,0,ROUND(CS347+MIN(DE347,MAX(0,$DN347-SUMPRODUCT((($BR347:$CC347&gt;BU347)+($BR347:$CC347=BU347)*($AT$2:$BE$2&lt;AW$2))*$DB347:$DM347))),2))</f>
        <v/>
      </c>
      <c r="AX347">
        <f>IF(AL347&lt;=0,0,ROUND(CT347+MIN(DF347,MAX(0,$DN347-SUMPRODUCT((($BR347:$CC347&gt;BV347)+($BR347:$CC347=BV347)*($AT$2:$BE$2&lt;AX$2))*$DB347:$DM347))),2))</f>
        <v/>
      </c>
      <c r="AY347">
        <f>IF(AM347&lt;=0,0,ROUND(CU347+MIN(DG347,MAX(0,$DN347-SUMPRODUCT((($BR347:$CC347&gt;BW347)+($BR347:$CC347=BW347)*($AT$2:$BE$2&lt;AY$2))*$DB347:$DM347))),2))</f>
        <v/>
      </c>
      <c r="AZ347">
        <f>IF(AN347&lt;=0,0,ROUND(CV347+MIN(DH347,MAX(0,$DN347-SUMPRODUCT((($BR347:$CC347&gt;BX347)+($BR347:$CC347=BX347)*($AT$2:$BE$2&lt;AZ$2))*$DB347:$DM347))),2))</f>
        <v/>
      </c>
      <c r="BA347">
        <f>IF(AO347&lt;=0,0,ROUND(CW347+MIN(DI347,MAX(0,$DN347-SUMPRODUCT((($BR347:$CC347&gt;BY347)+($BR347:$CC347=BY347)*($AT$2:$BE$2&lt;BA$2))*$DB347:$DM347))),2))</f>
        <v/>
      </c>
      <c r="BB347">
        <f>IF(AP347&lt;=0,0,ROUND(CX347+MIN(DJ347,MAX(0,$DN347-SUMPRODUCT((($BR347:$CC347&gt;BZ347)+($BR347:$CC347=BZ347)*($AT$2:$BE$2&lt;BB$2))*$DB347:$DM347))),2))</f>
        <v/>
      </c>
      <c r="BC347">
        <f>IF(AQ347&lt;=0,0,ROUND(CY347+MIN(DK347,MAX(0,$DN347-SUMPRODUCT((($BR347:$CC347&gt;CA347)+($BR347:$CC347=CA347)*($AT$2:$BE$2&lt;BC$2))*$DB347:$DM347))),2))</f>
        <v/>
      </c>
      <c r="BD347">
        <f>IF(AR347&lt;=0,0,ROUND(CZ347+MIN(DL347,MAX(0,$DN347-SUMPRODUCT((($BR347:$CC347&gt;CB347)+($BR347:$CC347=CB347)*($AT$2:$BE$2&lt;BD$2))*$DB347:$DM347))),2))</f>
        <v/>
      </c>
      <c r="BE347">
        <f>IF(AS347&lt;=0,0,ROUND(DA347+MIN(DM347,MAX(0,$DN347-SUMPRODUCT((($BR347:$CC347&gt;CC347)+($BR347:$CC347=CC347)*($AT$2:$BE$2&lt;BE$2))*$DB347:$DM347))),2))</f>
        <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c r="BR347">
        <f>ROUND(IF($A347&lt;=Debts!$M$5,Debts!$X$5,Debts!$Y$5)*100000,0)*1000000+ROUND(Debts!$Y$5*100000,0)</f>
        <v/>
      </c>
      <c r="BS347">
        <f>ROUND(IF($A347&lt;=Debts!$M$6,Debts!$X$6,Debts!$Y$6)*100000,0)*1000000+ROUND(Debts!$Y$6*100000,0)</f>
        <v/>
      </c>
      <c r="BT347">
        <f>ROUND(IF($A347&lt;=Debts!$M$7,Debts!$X$7,Debts!$Y$7)*100000,0)*1000000+ROUND(Debts!$Y$7*100000,0)</f>
        <v/>
      </c>
      <c r="BU347">
        <f>ROUND(IF($A347&lt;=Debts!$M$8,Debts!$X$8,Debts!$Y$8)*100000,0)*1000000+ROUND(Debts!$Y$8*100000,0)</f>
        <v/>
      </c>
      <c r="BV347">
        <f>ROUND(IF($A347&lt;=Debts!$M$9,Debts!$X$9,Debts!$Y$9)*100000,0)*1000000+ROUND(Debts!$Y$9*100000,0)</f>
        <v/>
      </c>
      <c r="BW347">
        <f>ROUND(IF($A347&lt;=Debts!$M$10,Debts!$X$10,Debts!$Y$10)*100000,0)*1000000+ROUND(Debts!$Y$10*100000,0)</f>
        <v/>
      </c>
      <c r="BX347">
        <f>ROUND(IF($A347&lt;=Debts!$M$11,Debts!$X$11,Debts!$Y$11)*100000,0)*1000000+ROUND(Debts!$Y$11*100000,0)</f>
        <v/>
      </c>
      <c r="BY347">
        <f>ROUND(IF($A347&lt;=Debts!$M$12,Debts!$X$12,Debts!$Y$12)*100000,0)*1000000+ROUND(Debts!$Y$12*100000,0)</f>
        <v/>
      </c>
      <c r="BZ347">
        <f>ROUND(IF($A347&lt;=Debts!$M$13,Debts!$X$13,Debts!$Y$13)*100000,0)*1000000+ROUND(Debts!$Y$13*100000,0)</f>
        <v/>
      </c>
      <c r="CA347">
        <f>ROUND(IF($A347&lt;=Debts!$M$14,Debts!$X$14,Debts!$Y$14)*100000,0)*1000000+ROUND(Debts!$Y$14*100000,0)</f>
        <v/>
      </c>
      <c r="CB347">
        <f>ROUND(IF($A347&lt;=Debts!$M$15,Debts!$X$15,Debts!$Y$15)*100000,0)*1000000+ROUND(Debts!$Y$15*100000,0)</f>
        <v/>
      </c>
      <c r="CC347">
        <f>ROUND(IF($A347&lt;=Debts!$M$16,Debts!$X$16,Debts!$Y$16)*100000,0)*1000000+ROUND(Debts!$Y$16*100000,0)</f>
        <v/>
      </c>
      <c r="CD347">
        <f>IF(OR(AH347&lt;=0,Debts!$AC$5=0,$A347&gt;Debts!$M$5),0,MIN(AH347,MAX(0,ROUNDUP(IF(Debts!$X$5=0,(BF346+J347)/(Debts!$M$5-$A347+1),BF346*(Debts!$X$5/12)/(1-(1+Debts!$X$5/12)^(-(Debts!$M$5-$A347+1)))),2)-V347)))</f>
        <v/>
      </c>
      <c r="CE347">
        <f>IF(OR(AI347&lt;=0,Debts!$AC$6=0,$A347&gt;Debts!$M$6),0,MIN(AI347,MAX(0,ROUNDUP(IF(Debts!$X$6=0,(BG346+K347)/(Debts!$M$6-$A347+1),BG346*(Debts!$X$6/12)/(1-(1+Debts!$X$6/12)^(-(Debts!$M$6-$A347+1)))),2)-W347)))</f>
        <v/>
      </c>
      <c r="CF347">
        <f>IF(OR(AJ347&lt;=0,Debts!$AC$7=0,$A347&gt;Debts!$M$7),0,MIN(AJ347,MAX(0,ROUNDUP(IF(Debts!$X$7=0,(BH346+L347)/(Debts!$M$7-$A347+1),BH346*(Debts!$X$7/12)/(1-(1+Debts!$X$7/12)^(-(Debts!$M$7-$A347+1)))),2)-X347)))</f>
        <v/>
      </c>
      <c r="CG347">
        <f>IF(OR(AK347&lt;=0,Debts!$AC$8=0,$A347&gt;Debts!$M$8),0,MIN(AK347,MAX(0,ROUNDUP(IF(Debts!$X$8=0,(BI346+M347)/(Debts!$M$8-$A347+1),BI346*(Debts!$X$8/12)/(1-(1+Debts!$X$8/12)^(-(Debts!$M$8-$A347+1)))),2)-Y347)))</f>
        <v/>
      </c>
      <c r="CH347">
        <f>IF(OR(AL347&lt;=0,Debts!$AC$9=0,$A347&gt;Debts!$M$9),0,MIN(AL347,MAX(0,ROUNDUP(IF(Debts!$X$9=0,(BJ346+N347)/(Debts!$M$9-$A347+1),BJ346*(Debts!$X$9/12)/(1-(1+Debts!$X$9/12)^(-(Debts!$M$9-$A347+1)))),2)-Z347)))</f>
        <v/>
      </c>
      <c r="CI347">
        <f>IF(OR(AM347&lt;=0,Debts!$AC$10=0,$A347&gt;Debts!$M$10),0,MIN(AM347,MAX(0,ROUNDUP(IF(Debts!$X$10=0,(BK346+O347)/(Debts!$M$10-$A347+1),BK346*(Debts!$X$10/12)/(1-(1+Debts!$X$10/12)^(-(Debts!$M$10-$A347+1)))),2)-AA347)))</f>
        <v/>
      </c>
      <c r="CJ347">
        <f>IF(OR(AN347&lt;=0,Debts!$AC$11=0,$A347&gt;Debts!$M$11),0,MIN(AN347,MAX(0,ROUNDUP(IF(Debts!$X$11=0,(BL346+P347)/(Debts!$M$11-$A347+1),BL346*(Debts!$X$11/12)/(1-(1+Debts!$X$11/12)^(-(Debts!$M$11-$A347+1)))),2)-AB347)))</f>
        <v/>
      </c>
      <c r="CK347">
        <f>IF(OR(AO347&lt;=0,Debts!$AC$12=0,$A347&gt;Debts!$M$12),0,MIN(AO347,MAX(0,ROUNDUP(IF(Debts!$X$12=0,(BM346+Q347)/(Debts!$M$12-$A347+1),BM346*(Debts!$X$12/12)/(1-(1+Debts!$X$12/12)^(-(Debts!$M$12-$A347+1)))),2)-AC347)))</f>
        <v/>
      </c>
      <c r="CL347">
        <f>IF(OR(AP347&lt;=0,Debts!$AC$13=0,$A347&gt;Debts!$M$13),0,MIN(AP347,MAX(0,ROUNDUP(IF(Debts!$X$13=0,(BN346+R347)/(Debts!$M$13-$A347+1),BN346*(Debts!$X$13/12)/(1-(1+Debts!$X$13/12)^(-(Debts!$M$13-$A347+1)))),2)-AD347)))</f>
        <v/>
      </c>
      <c r="CM347">
        <f>IF(OR(AQ347&lt;=0,Debts!$AC$14=0,$A347&gt;Debts!$M$14),0,MIN(AQ347,MAX(0,ROUNDUP(IF(Debts!$X$14=0,(BO346+S347)/(Debts!$M$14-$A347+1),BO346*(Debts!$X$14/12)/(1-(1+Debts!$X$14/12)^(-(Debts!$M$14-$A347+1)))),2)-AE347)))</f>
        <v/>
      </c>
      <c r="CN347">
        <f>IF(OR(AR347&lt;=0,Debts!$AC$15=0,$A347&gt;Debts!$M$15),0,MIN(AR347,MAX(0,ROUNDUP(IF(Debts!$X$15=0,(BP346+T347)/(Debts!$M$15-$A347+1),BP346*(Debts!$X$15/12)/(1-(1+Debts!$X$15/12)^(-(Debts!$M$15-$A347+1)))),2)-AF347)))</f>
        <v/>
      </c>
      <c r="CO347">
        <f>IF(OR(AS347&lt;=0,Debts!$AC$16=0,$A347&gt;Debts!$M$16),0,MIN(AS347,MAX(0,ROUNDUP(IF(Debts!$X$16=0,(BQ346+U347)/(Debts!$M$16-$A347+1),BQ346*(Debts!$X$16/12)/(1-(1+Debts!$X$16/12)^(-(Debts!$M$16-$A347+1)))),2)-AG347)))</f>
        <v/>
      </c>
      <c r="CP347">
        <f>IF(CD347&lt;=0,0,ROUND(MIN(CD347,MAX(0,$F347-SUMPRODUCT(($AT$3:$BE$3&lt;AT$3)*$CD347:$CO347))),2))</f>
        <v/>
      </c>
      <c r="CQ347">
        <f>IF(CE347&lt;=0,0,ROUND(MIN(CE347,MAX(0,$F347-SUMPRODUCT(($AT$3:$BE$3&lt;AU$3)*$CD347:$CO347))),2))</f>
        <v/>
      </c>
      <c r="CR347">
        <f>IF(CF347&lt;=0,0,ROUND(MIN(CF347,MAX(0,$F347-SUMPRODUCT(($AT$3:$BE$3&lt;AV$3)*$CD347:$CO347))),2))</f>
        <v/>
      </c>
      <c r="CS347">
        <f>IF(CG347&lt;=0,0,ROUND(MIN(CG347,MAX(0,$F347-SUMPRODUCT(($AT$3:$BE$3&lt;AW$3)*$CD347:$CO347))),2))</f>
        <v/>
      </c>
      <c r="CT347">
        <f>IF(CH347&lt;=0,0,ROUND(MIN(CH347,MAX(0,$F347-SUMPRODUCT(($AT$3:$BE$3&lt;AX$3)*$CD347:$CO347))),2))</f>
        <v/>
      </c>
      <c r="CU347">
        <f>IF(CI347&lt;=0,0,ROUND(MIN(CI347,MAX(0,$F347-SUMPRODUCT(($AT$3:$BE$3&lt;AY$3)*$CD347:$CO347))),2))</f>
        <v/>
      </c>
      <c r="CV347">
        <f>IF(CJ347&lt;=0,0,ROUND(MIN(CJ347,MAX(0,$F347-SUMPRODUCT(($AT$3:$BE$3&lt;AZ$3)*$CD347:$CO347))),2))</f>
        <v/>
      </c>
      <c r="CW347">
        <f>IF(CK347&lt;=0,0,ROUND(MIN(CK347,MAX(0,$F347-SUMPRODUCT(($AT$3:$BE$3&lt;BA$3)*$CD347:$CO347))),2))</f>
        <v/>
      </c>
      <c r="CX347">
        <f>IF(CL347&lt;=0,0,ROUND(MIN(CL347,MAX(0,$F347-SUMPRODUCT(($AT$3:$BE$3&lt;BB$3)*$CD347:$CO347))),2))</f>
        <v/>
      </c>
      <c r="CY347">
        <f>IF(CM347&lt;=0,0,ROUND(MIN(CM347,MAX(0,$F347-SUMPRODUCT(($AT$3:$BE$3&lt;BC$3)*$CD347:$CO347))),2))</f>
        <v/>
      </c>
      <c r="CZ347">
        <f>IF(CN347&lt;=0,0,ROUND(MIN(CN347,MAX(0,$F347-SUMPRODUCT(($AT$3:$BE$3&lt;BD$3)*$CD347:$CO347))),2))</f>
        <v/>
      </c>
      <c r="DA347">
        <f>IF(CO347&lt;=0,0,ROUND(MIN(CO347,MAX(0,$F347-SUMPRODUCT(($AT$3:$BE$3&lt;BE$3)*$CD347:$CO347))),2))</f>
        <v/>
      </c>
      <c r="DB347">
        <f>ROUND(AH347-CP347,2)</f>
        <v/>
      </c>
      <c r="DC347">
        <f>ROUND(AI347-CQ347,2)</f>
        <v/>
      </c>
      <c r="DD347">
        <f>ROUND(AJ347-CR347,2)</f>
        <v/>
      </c>
      <c r="DE347">
        <f>ROUND(AK347-CS347,2)</f>
        <v/>
      </c>
      <c r="DF347">
        <f>ROUND(AL347-CT347,2)</f>
        <v/>
      </c>
      <c r="DG347">
        <f>ROUND(AM347-CU347,2)</f>
        <v/>
      </c>
      <c r="DH347">
        <f>ROUND(AN347-CV347,2)</f>
        <v/>
      </c>
      <c r="DI347">
        <f>ROUND(AO347-CW347,2)</f>
        <v/>
      </c>
      <c r="DJ347">
        <f>ROUND(AP347-CX347,2)</f>
        <v/>
      </c>
      <c r="DK347">
        <f>ROUND(AQ347-CY347,2)</f>
        <v/>
      </c>
      <c r="DL347">
        <f>ROUND(AR347-CZ347,2)</f>
        <v/>
      </c>
      <c r="DM347">
        <f>ROUND(AS347-DA347,2)</f>
        <v/>
      </c>
      <c r="DN347">
        <f>MAX(0,ROUND($F347-SUM(CP347:DA347),2))</f>
        <v/>
      </c>
    </row>
    <row r="348">
      <c r="A348" t="n">
        <v>343</v>
      </c>
      <c r="B348" s="29">
        <f>Months!B348</f>
        <v/>
      </c>
      <c r="C348">
        <f>Months!C348</f>
        <v/>
      </c>
      <c r="D348">
        <f>Months!D348</f>
        <v/>
      </c>
      <c r="E348">
        <f>SUM(V348:AG348)</f>
        <v/>
      </c>
      <c r="F348">
        <f>MAX(0,ROUND(C348+D348-E348,2))</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f>IF(AH348&lt;=0,0,ROUND(CP348+MIN(DB348,MAX(0,$DN348-SUMPRODUCT((($BR348:$CC348&gt;BR348)+($BR348:$CC348=BR348)*($AT$2:$BE$2&lt;AT$2))*$DB348:$DM348))),2))</f>
        <v/>
      </c>
      <c r="AU348">
        <f>IF(AI348&lt;=0,0,ROUND(CQ348+MIN(DC348,MAX(0,$DN348-SUMPRODUCT((($BR348:$CC348&gt;BS348)+($BR348:$CC348=BS348)*($AT$2:$BE$2&lt;AU$2))*$DB348:$DM348))),2))</f>
        <v/>
      </c>
      <c r="AV348">
        <f>IF(AJ348&lt;=0,0,ROUND(CR348+MIN(DD348,MAX(0,$DN348-SUMPRODUCT((($BR348:$CC348&gt;BT348)+($BR348:$CC348=BT348)*($AT$2:$BE$2&lt;AV$2))*$DB348:$DM348))),2))</f>
        <v/>
      </c>
      <c r="AW348">
        <f>IF(AK348&lt;=0,0,ROUND(CS348+MIN(DE348,MAX(0,$DN348-SUMPRODUCT((($BR348:$CC348&gt;BU348)+($BR348:$CC348=BU348)*($AT$2:$BE$2&lt;AW$2))*$DB348:$DM348))),2))</f>
        <v/>
      </c>
      <c r="AX348">
        <f>IF(AL348&lt;=0,0,ROUND(CT348+MIN(DF348,MAX(0,$DN348-SUMPRODUCT((($BR348:$CC348&gt;BV348)+($BR348:$CC348=BV348)*($AT$2:$BE$2&lt;AX$2))*$DB348:$DM348))),2))</f>
        <v/>
      </c>
      <c r="AY348">
        <f>IF(AM348&lt;=0,0,ROUND(CU348+MIN(DG348,MAX(0,$DN348-SUMPRODUCT((($BR348:$CC348&gt;BW348)+($BR348:$CC348=BW348)*($AT$2:$BE$2&lt;AY$2))*$DB348:$DM348))),2))</f>
        <v/>
      </c>
      <c r="AZ348">
        <f>IF(AN348&lt;=0,0,ROUND(CV348+MIN(DH348,MAX(0,$DN348-SUMPRODUCT((($BR348:$CC348&gt;BX348)+($BR348:$CC348=BX348)*($AT$2:$BE$2&lt;AZ$2))*$DB348:$DM348))),2))</f>
        <v/>
      </c>
      <c r="BA348">
        <f>IF(AO348&lt;=0,0,ROUND(CW348+MIN(DI348,MAX(0,$DN348-SUMPRODUCT((($BR348:$CC348&gt;BY348)+($BR348:$CC348=BY348)*($AT$2:$BE$2&lt;BA$2))*$DB348:$DM348))),2))</f>
        <v/>
      </c>
      <c r="BB348">
        <f>IF(AP348&lt;=0,0,ROUND(CX348+MIN(DJ348,MAX(0,$DN348-SUMPRODUCT((($BR348:$CC348&gt;BZ348)+($BR348:$CC348=BZ348)*($AT$2:$BE$2&lt;BB$2))*$DB348:$DM348))),2))</f>
        <v/>
      </c>
      <c r="BC348">
        <f>IF(AQ348&lt;=0,0,ROUND(CY348+MIN(DK348,MAX(0,$DN348-SUMPRODUCT((($BR348:$CC348&gt;CA348)+($BR348:$CC348=CA348)*($AT$2:$BE$2&lt;BC$2))*$DB348:$DM348))),2))</f>
        <v/>
      </c>
      <c r="BD348">
        <f>IF(AR348&lt;=0,0,ROUND(CZ348+MIN(DL348,MAX(0,$DN348-SUMPRODUCT((($BR348:$CC348&gt;CB348)+($BR348:$CC348=CB348)*($AT$2:$BE$2&lt;BD$2))*$DB348:$DM348))),2))</f>
        <v/>
      </c>
      <c r="BE348">
        <f>IF(AS348&lt;=0,0,ROUND(DA348+MIN(DM348,MAX(0,$DN348-SUMPRODUCT((($BR348:$CC348&gt;CC348)+($BR348:$CC348=CC348)*($AT$2:$BE$2&lt;BE$2))*$DB348:$DM348))),2))</f>
        <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c r="BR348">
        <f>ROUND(IF($A348&lt;=Debts!$M$5,Debts!$X$5,Debts!$Y$5)*100000,0)*1000000+ROUND(Debts!$Y$5*100000,0)</f>
        <v/>
      </c>
      <c r="BS348">
        <f>ROUND(IF($A348&lt;=Debts!$M$6,Debts!$X$6,Debts!$Y$6)*100000,0)*1000000+ROUND(Debts!$Y$6*100000,0)</f>
        <v/>
      </c>
      <c r="BT348">
        <f>ROUND(IF($A348&lt;=Debts!$M$7,Debts!$X$7,Debts!$Y$7)*100000,0)*1000000+ROUND(Debts!$Y$7*100000,0)</f>
        <v/>
      </c>
      <c r="BU348">
        <f>ROUND(IF($A348&lt;=Debts!$M$8,Debts!$X$8,Debts!$Y$8)*100000,0)*1000000+ROUND(Debts!$Y$8*100000,0)</f>
        <v/>
      </c>
      <c r="BV348">
        <f>ROUND(IF($A348&lt;=Debts!$M$9,Debts!$X$9,Debts!$Y$9)*100000,0)*1000000+ROUND(Debts!$Y$9*100000,0)</f>
        <v/>
      </c>
      <c r="BW348">
        <f>ROUND(IF($A348&lt;=Debts!$M$10,Debts!$X$10,Debts!$Y$10)*100000,0)*1000000+ROUND(Debts!$Y$10*100000,0)</f>
        <v/>
      </c>
      <c r="BX348">
        <f>ROUND(IF($A348&lt;=Debts!$M$11,Debts!$X$11,Debts!$Y$11)*100000,0)*1000000+ROUND(Debts!$Y$11*100000,0)</f>
        <v/>
      </c>
      <c r="BY348">
        <f>ROUND(IF($A348&lt;=Debts!$M$12,Debts!$X$12,Debts!$Y$12)*100000,0)*1000000+ROUND(Debts!$Y$12*100000,0)</f>
        <v/>
      </c>
      <c r="BZ348">
        <f>ROUND(IF($A348&lt;=Debts!$M$13,Debts!$X$13,Debts!$Y$13)*100000,0)*1000000+ROUND(Debts!$Y$13*100000,0)</f>
        <v/>
      </c>
      <c r="CA348">
        <f>ROUND(IF($A348&lt;=Debts!$M$14,Debts!$X$14,Debts!$Y$14)*100000,0)*1000000+ROUND(Debts!$Y$14*100000,0)</f>
        <v/>
      </c>
      <c r="CB348">
        <f>ROUND(IF($A348&lt;=Debts!$M$15,Debts!$X$15,Debts!$Y$15)*100000,0)*1000000+ROUND(Debts!$Y$15*100000,0)</f>
        <v/>
      </c>
      <c r="CC348">
        <f>ROUND(IF($A348&lt;=Debts!$M$16,Debts!$X$16,Debts!$Y$16)*100000,0)*1000000+ROUND(Debts!$Y$16*100000,0)</f>
        <v/>
      </c>
      <c r="CD348">
        <f>IF(OR(AH348&lt;=0,Debts!$AC$5=0,$A348&gt;Debts!$M$5),0,MIN(AH348,MAX(0,ROUNDUP(IF(Debts!$X$5=0,(BF347+J348)/(Debts!$M$5-$A348+1),BF347*(Debts!$X$5/12)/(1-(1+Debts!$X$5/12)^(-(Debts!$M$5-$A348+1)))),2)-V348)))</f>
        <v/>
      </c>
      <c r="CE348">
        <f>IF(OR(AI348&lt;=0,Debts!$AC$6=0,$A348&gt;Debts!$M$6),0,MIN(AI348,MAX(0,ROUNDUP(IF(Debts!$X$6=0,(BG347+K348)/(Debts!$M$6-$A348+1),BG347*(Debts!$X$6/12)/(1-(1+Debts!$X$6/12)^(-(Debts!$M$6-$A348+1)))),2)-W348)))</f>
        <v/>
      </c>
      <c r="CF348">
        <f>IF(OR(AJ348&lt;=0,Debts!$AC$7=0,$A348&gt;Debts!$M$7),0,MIN(AJ348,MAX(0,ROUNDUP(IF(Debts!$X$7=0,(BH347+L348)/(Debts!$M$7-$A348+1),BH347*(Debts!$X$7/12)/(1-(1+Debts!$X$7/12)^(-(Debts!$M$7-$A348+1)))),2)-X348)))</f>
        <v/>
      </c>
      <c r="CG348">
        <f>IF(OR(AK348&lt;=0,Debts!$AC$8=0,$A348&gt;Debts!$M$8),0,MIN(AK348,MAX(0,ROUNDUP(IF(Debts!$X$8=0,(BI347+M348)/(Debts!$M$8-$A348+1),BI347*(Debts!$X$8/12)/(1-(1+Debts!$X$8/12)^(-(Debts!$M$8-$A348+1)))),2)-Y348)))</f>
        <v/>
      </c>
      <c r="CH348">
        <f>IF(OR(AL348&lt;=0,Debts!$AC$9=0,$A348&gt;Debts!$M$9),0,MIN(AL348,MAX(0,ROUNDUP(IF(Debts!$X$9=0,(BJ347+N348)/(Debts!$M$9-$A348+1),BJ347*(Debts!$X$9/12)/(1-(1+Debts!$X$9/12)^(-(Debts!$M$9-$A348+1)))),2)-Z348)))</f>
        <v/>
      </c>
      <c r="CI348">
        <f>IF(OR(AM348&lt;=0,Debts!$AC$10=0,$A348&gt;Debts!$M$10),0,MIN(AM348,MAX(0,ROUNDUP(IF(Debts!$X$10=0,(BK347+O348)/(Debts!$M$10-$A348+1),BK347*(Debts!$X$10/12)/(1-(1+Debts!$X$10/12)^(-(Debts!$M$10-$A348+1)))),2)-AA348)))</f>
        <v/>
      </c>
      <c r="CJ348">
        <f>IF(OR(AN348&lt;=0,Debts!$AC$11=0,$A348&gt;Debts!$M$11),0,MIN(AN348,MAX(0,ROUNDUP(IF(Debts!$X$11=0,(BL347+P348)/(Debts!$M$11-$A348+1),BL347*(Debts!$X$11/12)/(1-(1+Debts!$X$11/12)^(-(Debts!$M$11-$A348+1)))),2)-AB348)))</f>
        <v/>
      </c>
      <c r="CK348">
        <f>IF(OR(AO348&lt;=0,Debts!$AC$12=0,$A348&gt;Debts!$M$12),0,MIN(AO348,MAX(0,ROUNDUP(IF(Debts!$X$12=0,(BM347+Q348)/(Debts!$M$12-$A348+1),BM347*(Debts!$X$12/12)/(1-(1+Debts!$X$12/12)^(-(Debts!$M$12-$A348+1)))),2)-AC348)))</f>
        <v/>
      </c>
      <c r="CL348">
        <f>IF(OR(AP348&lt;=0,Debts!$AC$13=0,$A348&gt;Debts!$M$13),0,MIN(AP348,MAX(0,ROUNDUP(IF(Debts!$X$13=0,(BN347+R348)/(Debts!$M$13-$A348+1),BN347*(Debts!$X$13/12)/(1-(1+Debts!$X$13/12)^(-(Debts!$M$13-$A348+1)))),2)-AD348)))</f>
        <v/>
      </c>
      <c r="CM348">
        <f>IF(OR(AQ348&lt;=0,Debts!$AC$14=0,$A348&gt;Debts!$M$14),0,MIN(AQ348,MAX(0,ROUNDUP(IF(Debts!$X$14=0,(BO347+S348)/(Debts!$M$14-$A348+1),BO347*(Debts!$X$14/12)/(1-(1+Debts!$X$14/12)^(-(Debts!$M$14-$A348+1)))),2)-AE348)))</f>
        <v/>
      </c>
      <c r="CN348">
        <f>IF(OR(AR348&lt;=0,Debts!$AC$15=0,$A348&gt;Debts!$M$15),0,MIN(AR348,MAX(0,ROUNDUP(IF(Debts!$X$15=0,(BP347+T348)/(Debts!$M$15-$A348+1),BP347*(Debts!$X$15/12)/(1-(1+Debts!$X$15/12)^(-(Debts!$M$15-$A348+1)))),2)-AF348)))</f>
        <v/>
      </c>
      <c r="CO348">
        <f>IF(OR(AS348&lt;=0,Debts!$AC$16=0,$A348&gt;Debts!$M$16),0,MIN(AS348,MAX(0,ROUNDUP(IF(Debts!$X$16=0,(BQ347+U348)/(Debts!$M$16-$A348+1),BQ347*(Debts!$X$16/12)/(1-(1+Debts!$X$16/12)^(-(Debts!$M$16-$A348+1)))),2)-AG348)))</f>
        <v/>
      </c>
      <c r="CP348">
        <f>IF(CD348&lt;=0,0,ROUND(MIN(CD348,MAX(0,$F348-SUMPRODUCT(($AT$3:$BE$3&lt;AT$3)*$CD348:$CO348))),2))</f>
        <v/>
      </c>
      <c r="CQ348">
        <f>IF(CE348&lt;=0,0,ROUND(MIN(CE348,MAX(0,$F348-SUMPRODUCT(($AT$3:$BE$3&lt;AU$3)*$CD348:$CO348))),2))</f>
        <v/>
      </c>
      <c r="CR348">
        <f>IF(CF348&lt;=0,0,ROUND(MIN(CF348,MAX(0,$F348-SUMPRODUCT(($AT$3:$BE$3&lt;AV$3)*$CD348:$CO348))),2))</f>
        <v/>
      </c>
      <c r="CS348">
        <f>IF(CG348&lt;=0,0,ROUND(MIN(CG348,MAX(0,$F348-SUMPRODUCT(($AT$3:$BE$3&lt;AW$3)*$CD348:$CO348))),2))</f>
        <v/>
      </c>
      <c r="CT348">
        <f>IF(CH348&lt;=0,0,ROUND(MIN(CH348,MAX(0,$F348-SUMPRODUCT(($AT$3:$BE$3&lt;AX$3)*$CD348:$CO348))),2))</f>
        <v/>
      </c>
      <c r="CU348">
        <f>IF(CI348&lt;=0,0,ROUND(MIN(CI348,MAX(0,$F348-SUMPRODUCT(($AT$3:$BE$3&lt;AY$3)*$CD348:$CO348))),2))</f>
        <v/>
      </c>
      <c r="CV348">
        <f>IF(CJ348&lt;=0,0,ROUND(MIN(CJ348,MAX(0,$F348-SUMPRODUCT(($AT$3:$BE$3&lt;AZ$3)*$CD348:$CO348))),2))</f>
        <v/>
      </c>
      <c r="CW348">
        <f>IF(CK348&lt;=0,0,ROUND(MIN(CK348,MAX(0,$F348-SUMPRODUCT(($AT$3:$BE$3&lt;BA$3)*$CD348:$CO348))),2))</f>
        <v/>
      </c>
      <c r="CX348">
        <f>IF(CL348&lt;=0,0,ROUND(MIN(CL348,MAX(0,$F348-SUMPRODUCT(($AT$3:$BE$3&lt;BB$3)*$CD348:$CO348))),2))</f>
        <v/>
      </c>
      <c r="CY348">
        <f>IF(CM348&lt;=0,0,ROUND(MIN(CM348,MAX(0,$F348-SUMPRODUCT(($AT$3:$BE$3&lt;BC$3)*$CD348:$CO348))),2))</f>
        <v/>
      </c>
      <c r="CZ348">
        <f>IF(CN348&lt;=0,0,ROUND(MIN(CN348,MAX(0,$F348-SUMPRODUCT(($AT$3:$BE$3&lt;BD$3)*$CD348:$CO348))),2))</f>
        <v/>
      </c>
      <c r="DA348">
        <f>IF(CO348&lt;=0,0,ROUND(MIN(CO348,MAX(0,$F348-SUMPRODUCT(($AT$3:$BE$3&lt;BE$3)*$CD348:$CO348))),2))</f>
        <v/>
      </c>
      <c r="DB348">
        <f>ROUND(AH348-CP348,2)</f>
        <v/>
      </c>
      <c r="DC348">
        <f>ROUND(AI348-CQ348,2)</f>
        <v/>
      </c>
      <c r="DD348">
        <f>ROUND(AJ348-CR348,2)</f>
        <v/>
      </c>
      <c r="DE348">
        <f>ROUND(AK348-CS348,2)</f>
        <v/>
      </c>
      <c r="DF348">
        <f>ROUND(AL348-CT348,2)</f>
        <v/>
      </c>
      <c r="DG348">
        <f>ROUND(AM348-CU348,2)</f>
        <v/>
      </c>
      <c r="DH348">
        <f>ROUND(AN348-CV348,2)</f>
        <v/>
      </c>
      <c r="DI348">
        <f>ROUND(AO348-CW348,2)</f>
        <v/>
      </c>
      <c r="DJ348">
        <f>ROUND(AP348-CX348,2)</f>
        <v/>
      </c>
      <c r="DK348">
        <f>ROUND(AQ348-CY348,2)</f>
        <v/>
      </c>
      <c r="DL348">
        <f>ROUND(AR348-CZ348,2)</f>
        <v/>
      </c>
      <c r="DM348">
        <f>ROUND(AS348-DA348,2)</f>
        <v/>
      </c>
      <c r="DN348">
        <f>MAX(0,ROUND($F348-SUM(CP348:DA348),2))</f>
        <v/>
      </c>
    </row>
    <row r="349">
      <c r="A349" t="n">
        <v>344</v>
      </c>
      <c r="B349" s="29">
        <f>Months!B349</f>
        <v/>
      </c>
      <c r="C349">
        <f>Months!C349</f>
        <v/>
      </c>
      <c r="D349">
        <f>Months!D349</f>
        <v/>
      </c>
      <c r="E349">
        <f>SUM(V349:AG349)</f>
        <v/>
      </c>
      <c r="F349">
        <f>MAX(0,ROUND(C349+D349-E349,2))</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f>IF(AH349&lt;=0,0,ROUND(CP349+MIN(DB349,MAX(0,$DN349-SUMPRODUCT((($BR349:$CC349&gt;BR349)+($BR349:$CC349=BR349)*($AT$2:$BE$2&lt;AT$2))*$DB349:$DM349))),2))</f>
        <v/>
      </c>
      <c r="AU349">
        <f>IF(AI349&lt;=0,0,ROUND(CQ349+MIN(DC349,MAX(0,$DN349-SUMPRODUCT((($BR349:$CC349&gt;BS349)+($BR349:$CC349=BS349)*($AT$2:$BE$2&lt;AU$2))*$DB349:$DM349))),2))</f>
        <v/>
      </c>
      <c r="AV349">
        <f>IF(AJ349&lt;=0,0,ROUND(CR349+MIN(DD349,MAX(0,$DN349-SUMPRODUCT((($BR349:$CC349&gt;BT349)+($BR349:$CC349=BT349)*($AT$2:$BE$2&lt;AV$2))*$DB349:$DM349))),2))</f>
        <v/>
      </c>
      <c r="AW349">
        <f>IF(AK349&lt;=0,0,ROUND(CS349+MIN(DE349,MAX(0,$DN349-SUMPRODUCT((($BR349:$CC349&gt;BU349)+($BR349:$CC349=BU349)*($AT$2:$BE$2&lt;AW$2))*$DB349:$DM349))),2))</f>
        <v/>
      </c>
      <c r="AX349">
        <f>IF(AL349&lt;=0,0,ROUND(CT349+MIN(DF349,MAX(0,$DN349-SUMPRODUCT((($BR349:$CC349&gt;BV349)+($BR349:$CC349=BV349)*($AT$2:$BE$2&lt;AX$2))*$DB349:$DM349))),2))</f>
        <v/>
      </c>
      <c r="AY349">
        <f>IF(AM349&lt;=0,0,ROUND(CU349+MIN(DG349,MAX(0,$DN349-SUMPRODUCT((($BR349:$CC349&gt;BW349)+($BR349:$CC349=BW349)*($AT$2:$BE$2&lt;AY$2))*$DB349:$DM349))),2))</f>
        <v/>
      </c>
      <c r="AZ349">
        <f>IF(AN349&lt;=0,0,ROUND(CV349+MIN(DH349,MAX(0,$DN349-SUMPRODUCT((($BR349:$CC349&gt;BX349)+($BR349:$CC349=BX349)*($AT$2:$BE$2&lt;AZ$2))*$DB349:$DM349))),2))</f>
        <v/>
      </c>
      <c r="BA349">
        <f>IF(AO349&lt;=0,0,ROUND(CW349+MIN(DI349,MAX(0,$DN349-SUMPRODUCT((($BR349:$CC349&gt;BY349)+($BR349:$CC349=BY349)*($AT$2:$BE$2&lt;BA$2))*$DB349:$DM349))),2))</f>
        <v/>
      </c>
      <c r="BB349">
        <f>IF(AP349&lt;=0,0,ROUND(CX349+MIN(DJ349,MAX(0,$DN349-SUMPRODUCT((($BR349:$CC349&gt;BZ349)+($BR349:$CC349=BZ349)*($AT$2:$BE$2&lt;BB$2))*$DB349:$DM349))),2))</f>
        <v/>
      </c>
      <c r="BC349">
        <f>IF(AQ349&lt;=0,0,ROUND(CY349+MIN(DK349,MAX(0,$DN349-SUMPRODUCT((($BR349:$CC349&gt;CA349)+($BR349:$CC349=CA349)*($AT$2:$BE$2&lt;BC$2))*$DB349:$DM349))),2))</f>
        <v/>
      </c>
      <c r="BD349">
        <f>IF(AR349&lt;=0,0,ROUND(CZ349+MIN(DL349,MAX(0,$DN349-SUMPRODUCT((($BR349:$CC349&gt;CB349)+($BR349:$CC349=CB349)*($AT$2:$BE$2&lt;BD$2))*$DB349:$DM349))),2))</f>
        <v/>
      </c>
      <c r="BE349">
        <f>IF(AS349&lt;=0,0,ROUND(DA349+MIN(DM349,MAX(0,$DN349-SUMPRODUCT((($BR349:$CC349&gt;CC349)+($BR349:$CC349=CC349)*($AT$2:$BE$2&lt;BE$2))*$DB349:$DM349))),2))</f>
        <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c r="BR349">
        <f>ROUND(IF($A349&lt;=Debts!$M$5,Debts!$X$5,Debts!$Y$5)*100000,0)*1000000+ROUND(Debts!$Y$5*100000,0)</f>
        <v/>
      </c>
      <c r="BS349">
        <f>ROUND(IF($A349&lt;=Debts!$M$6,Debts!$X$6,Debts!$Y$6)*100000,0)*1000000+ROUND(Debts!$Y$6*100000,0)</f>
        <v/>
      </c>
      <c r="BT349">
        <f>ROUND(IF($A349&lt;=Debts!$M$7,Debts!$X$7,Debts!$Y$7)*100000,0)*1000000+ROUND(Debts!$Y$7*100000,0)</f>
        <v/>
      </c>
      <c r="BU349">
        <f>ROUND(IF($A349&lt;=Debts!$M$8,Debts!$X$8,Debts!$Y$8)*100000,0)*1000000+ROUND(Debts!$Y$8*100000,0)</f>
        <v/>
      </c>
      <c r="BV349">
        <f>ROUND(IF($A349&lt;=Debts!$M$9,Debts!$X$9,Debts!$Y$9)*100000,0)*1000000+ROUND(Debts!$Y$9*100000,0)</f>
        <v/>
      </c>
      <c r="BW349">
        <f>ROUND(IF($A349&lt;=Debts!$M$10,Debts!$X$10,Debts!$Y$10)*100000,0)*1000000+ROUND(Debts!$Y$10*100000,0)</f>
        <v/>
      </c>
      <c r="BX349">
        <f>ROUND(IF($A349&lt;=Debts!$M$11,Debts!$X$11,Debts!$Y$11)*100000,0)*1000000+ROUND(Debts!$Y$11*100000,0)</f>
        <v/>
      </c>
      <c r="BY349">
        <f>ROUND(IF($A349&lt;=Debts!$M$12,Debts!$X$12,Debts!$Y$12)*100000,0)*1000000+ROUND(Debts!$Y$12*100000,0)</f>
        <v/>
      </c>
      <c r="BZ349">
        <f>ROUND(IF($A349&lt;=Debts!$M$13,Debts!$X$13,Debts!$Y$13)*100000,0)*1000000+ROUND(Debts!$Y$13*100000,0)</f>
        <v/>
      </c>
      <c r="CA349">
        <f>ROUND(IF($A349&lt;=Debts!$M$14,Debts!$X$14,Debts!$Y$14)*100000,0)*1000000+ROUND(Debts!$Y$14*100000,0)</f>
        <v/>
      </c>
      <c r="CB349">
        <f>ROUND(IF($A349&lt;=Debts!$M$15,Debts!$X$15,Debts!$Y$15)*100000,0)*1000000+ROUND(Debts!$Y$15*100000,0)</f>
        <v/>
      </c>
      <c r="CC349">
        <f>ROUND(IF($A349&lt;=Debts!$M$16,Debts!$X$16,Debts!$Y$16)*100000,0)*1000000+ROUND(Debts!$Y$16*100000,0)</f>
        <v/>
      </c>
      <c r="CD349">
        <f>IF(OR(AH349&lt;=0,Debts!$AC$5=0,$A349&gt;Debts!$M$5),0,MIN(AH349,MAX(0,ROUNDUP(IF(Debts!$X$5=0,(BF348+J349)/(Debts!$M$5-$A349+1),BF348*(Debts!$X$5/12)/(1-(1+Debts!$X$5/12)^(-(Debts!$M$5-$A349+1)))),2)-V349)))</f>
        <v/>
      </c>
      <c r="CE349">
        <f>IF(OR(AI349&lt;=0,Debts!$AC$6=0,$A349&gt;Debts!$M$6),0,MIN(AI349,MAX(0,ROUNDUP(IF(Debts!$X$6=0,(BG348+K349)/(Debts!$M$6-$A349+1),BG348*(Debts!$X$6/12)/(1-(1+Debts!$X$6/12)^(-(Debts!$M$6-$A349+1)))),2)-W349)))</f>
        <v/>
      </c>
      <c r="CF349">
        <f>IF(OR(AJ349&lt;=0,Debts!$AC$7=0,$A349&gt;Debts!$M$7),0,MIN(AJ349,MAX(0,ROUNDUP(IF(Debts!$X$7=0,(BH348+L349)/(Debts!$M$7-$A349+1),BH348*(Debts!$X$7/12)/(1-(1+Debts!$X$7/12)^(-(Debts!$M$7-$A349+1)))),2)-X349)))</f>
        <v/>
      </c>
      <c r="CG349">
        <f>IF(OR(AK349&lt;=0,Debts!$AC$8=0,$A349&gt;Debts!$M$8),0,MIN(AK349,MAX(0,ROUNDUP(IF(Debts!$X$8=0,(BI348+M349)/(Debts!$M$8-$A349+1),BI348*(Debts!$X$8/12)/(1-(1+Debts!$X$8/12)^(-(Debts!$M$8-$A349+1)))),2)-Y349)))</f>
        <v/>
      </c>
      <c r="CH349">
        <f>IF(OR(AL349&lt;=0,Debts!$AC$9=0,$A349&gt;Debts!$M$9),0,MIN(AL349,MAX(0,ROUNDUP(IF(Debts!$X$9=0,(BJ348+N349)/(Debts!$M$9-$A349+1),BJ348*(Debts!$X$9/12)/(1-(1+Debts!$X$9/12)^(-(Debts!$M$9-$A349+1)))),2)-Z349)))</f>
        <v/>
      </c>
      <c r="CI349">
        <f>IF(OR(AM349&lt;=0,Debts!$AC$10=0,$A349&gt;Debts!$M$10),0,MIN(AM349,MAX(0,ROUNDUP(IF(Debts!$X$10=0,(BK348+O349)/(Debts!$M$10-$A349+1),BK348*(Debts!$X$10/12)/(1-(1+Debts!$X$10/12)^(-(Debts!$M$10-$A349+1)))),2)-AA349)))</f>
        <v/>
      </c>
      <c r="CJ349">
        <f>IF(OR(AN349&lt;=0,Debts!$AC$11=0,$A349&gt;Debts!$M$11),0,MIN(AN349,MAX(0,ROUNDUP(IF(Debts!$X$11=0,(BL348+P349)/(Debts!$M$11-$A349+1),BL348*(Debts!$X$11/12)/(1-(1+Debts!$X$11/12)^(-(Debts!$M$11-$A349+1)))),2)-AB349)))</f>
        <v/>
      </c>
      <c r="CK349">
        <f>IF(OR(AO349&lt;=0,Debts!$AC$12=0,$A349&gt;Debts!$M$12),0,MIN(AO349,MAX(0,ROUNDUP(IF(Debts!$X$12=0,(BM348+Q349)/(Debts!$M$12-$A349+1),BM348*(Debts!$X$12/12)/(1-(1+Debts!$X$12/12)^(-(Debts!$M$12-$A349+1)))),2)-AC349)))</f>
        <v/>
      </c>
      <c r="CL349">
        <f>IF(OR(AP349&lt;=0,Debts!$AC$13=0,$A349&gt;Debts!$M$13),0,MIN(AP349,MAX(0,ROUNDUP(IF(Debts!$X$13=0,(BN348+R349)/(Debts!$M$13-$A349+1),BN348*(Debts!$X$13/12)/(1-(1+Debts!$X$13/12)^(-(Debts!$M$13-$A349+1)))),2)-AD349)))</f>
        <v/>
      </c>
      <c r="CM349">
        <f>IF(OR(AQ349&lt;=0,Debts!$AC$14=0,$A349&gt;Debts!$M$14),0,MIN(AQ349,MAX(0,ROUNDUP(IF(Debts!$X$14=0,(BO348+S349)/(Debts!$M$14-$A349+1),BO348*(Debts!$X$14/12)/(1-(1+Debts!$X$14/12)^(-(Debts!$M$14-$A349+1)))),2)-AE349)))</f>
        <v/>
      </c>
      <c r="CN349">
        <f>IF(OR(AR349&lt;=0,Debts!$AC$15=0,$A349&gt;Debts!$M$15),0,MIN(AR349,MAX(0,ROUNDUP(IF(Debts!$X$15=0,(BP348+T349)/(Debts!$M$15-$A349+1),BP348*(Debts!$X$15/12)/(1-(1+Debts!$X$15/12)^(-(Debts!$M$15-$A349+1)))),2)-AF349)))</f>
        <v/>
      </c>
      <c r="CO349">
        <f>IF(OR(AS349&lt;=0,Debts!$AC$16=0,$A349&gt;Debts!$M$16),0,MIN(AS349,MAX(0,ROUNDUP(IF(Debts!$X$16=0,(BQ348+U349)/(Debts!$M$16-$A349+1),BQ348*(Debts!$X$16/12)/(1-(1+Debts!$X$16/12)^(-(Debts!$M$16-$A349+1)))),2)-AG349)))</f>
        <v/>
      </c>
      <c r="CP349">
        <f>IF(CD349&lt;=0,0,ROUND(MIN(CD349,MAX(0,$F349-SUMPRODUCT(($AT$3:$BE$3&lt;AT$3)*$CD349:$CO349))),2))</f>
        <v/>
      </c>
      <c r="CQ349">
        <f>IF(CE349&lt;=0,0,ROUND(MIN(CE349,MAX(0,$F349-SUMPRODUCT(($AT$3:$BE$3&lt;AU$3)*$CD349:$CO349))),2))</f>
        <v/>
      </c>
      <c r="CR349">
        <f>IF(CF349&lt;=0,0,ROUND(MIN(CF349,MAX(0,$F349-SUMPRODUCT(($AT$3:$BE$3&lt;AV$3)*$CD349:$CO349))),2))</f>
        <v/>
      </c>
      <c r="CS349">
        <f>IF(CG349&lt;=0,0,ROUND(MIN(CG349,MAX(0,$F349-SUMPRODUCT(($AT$3:$BE$3&lt;AW$3)*$CD349:$CO349))),2))</f>
        <v/>
      </c>
      <c r="CT349">
        <f>IF(CH349&lt;=0,0,ROUND(MIN(CH349,MAX(0,$F349-SUMPRODUCT(($AT$3:$BE$3&lt;AX$3)*$CD349:$CO349))),2))</f>
        <v/>
      </c>
      <c r="CU349">
        <f>IF(CI349&lt;=0,0,ROUND(MIN(CI349,MAX(0,$F349-SUMPRODUCT(($AT$3:$BE$3&lt;AY$3)*$CD349:$CO349))),2))</f>
        <v/>
      </c>
      <c r="CV349">
        <f>IF(CJ349&lt;=0,0,ROUND(MIN(CJ349,MAX(0,$F349-SUMPRODUCT(($AT$3:$BE$3&lt;AZ$3)*$CD349:$CO349))),2))</f>
        <v/>
      </c>
      <c r="CW349">
        <f>IF(CK349&lt;=0,0,ROUND(MIN(CK349,MAX(0,$F349-SUMPRODUCT(($AT$3:$BE$3&lt;BA$3)*$CD349:$CO349))),2))</f>
        <v/>
      </c>
      <c r="CX349">
        <f>IF(CL349&lt;=0,0,ROUND(MIN(CL349,MAX(0,$F349-SUMPRODUCT(($AT$3:$BE$3&lt;BB$3)*$CD349:$CO349))),2))</f>
        <v/>
      </c>
      <c r="CY349">
        <f>IF(CM349&lt;=0,0,ROUND(MIN(CM349,MAX(0,$F349-SUMPRODUCT(($AT$3:$BE$3&lt;BC$3)*$CD349:$CO349))),2))</f>
        <v/>
      </c>
      <c r="CZ349">
        <f>IF(CN349&lt;=0,0,ROUND(MIN(CN349,MAX(0,$F349-SUMPRODUCT(($AT$3:$BE$3&lt;BD$3)*$CD349:$CO349))),2))</f>
        <v/>
      </c>
      <c r="DA349">
        <f>IF(CO349&lt;=0,0,ROUND(MIN(CO349,MAX(0,$F349-SUMPRODUCT(($AT$3:$BE$3&lt;BE$3)*$CD349:$CO349))),2))</f>
        <v/>
      </c>
      <c r="DB349">
        <f>ROUND(AH349-CP349,2)</f>
        <v/>
      </c>
      <c r="DC349">
        <f>ROUND(AI349-CQ349,2)</f>
        <v/>
      </c>
      <c r="DD349">
        <f>ROUND(AJ349-CR349,2)</f>
        <v/>
      </c>
      <c r="DE349">
        <f>ROUND(AK349-CS349,2)</f>
        <v/>
      </c>
      <c r="DF349">
        <f>ROUND(AL349-CT349,2)</f>
        <v/>
      </c>
      <c r="DG349">
        <f>ROUND(AM349-CU349,2)</f>
        <v/>
      </c>
      <c r="DH349">
        <f>ROUND(AN349-CV349,2)</f>
        <v/>
      </c>
      <c r="DI349">
        <f>ROUND(AO349-CW349,2)</f>
        <v/>
      </c>
      <c r="DJ349">
        <f>ROUND(AP349-CX349,2)</f>
        <v/>
      </c>
      <c r="DK349">
        <f>ROUND(AQ349-CY349,2)</f>
        <v/>
      </c>
      <c r="DL349">
        <f>ROUND(AR349-CZ349,2)</f>
        <v/>
      </c>
      <c r="DM349">
        <f>ROUND(AS349-DA349,2)</f>
        <v/>
      </c>
      <c r="DN349">
        <f>MAX(0,ROUND($F349-SUM(CP349:DA349),2))</f>
        <v/>
      </c>
    </row>
    <row r="350">
      <c r="A350" t="n">
        <v>345</v>
      </c>
      <c r="B350" s="29">
        <f>Months!B350</f>
        <v/>
      </c>
      <c r="C350">
        <f>Months!C350</f>
        <v/>
      </c>
      <c r="D350">
        <f>Months!D350</f>
        <v/>
      </c>
      <c r="E350">
        <f>SUM(V350:AG350)</f>
        <v/>
      </c>
      <c r="F350">
        <f>MAX(0,ROUND(C350+D350-E350,2))</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f>IF(AH350&lt;=0,0,ROUND(CP350+MIN(DB350,MAX(0,$DN350-SUMPRODUCT((($BR350:$CC350&gt;BR350)+($BR350:$CC350=BR350)*($AT$2:$BE$2&lt;AT$2))*$DB350:$DM350))),2))</f>
        <v/>
      </c>
      <c r="AU350">
        <f>IF(AI350&lt;=0,0,ROUND(CQ350+MIN(DC350,MAX(0,$DN350-SUMPRODUCT((($BR350:$CC350&gt;BS350)+($BR350:$CC350=BS350)*($AT$2:$BE$2&lt;AU$2))*$DB350:$DM350))),2))</f>
        <v/>
      </c>
      <c r="AV350">
        <f>IF(AJ350&lt;=0,0,ROUND(CR350+MIN(DD350,MAX(0,$DN350-SUMPRODUCT((($BR350:$CC350&gt;BT350)+($BR350:$CC350=BT350)*($AT$2:$BE$2&lt;AV$2))*$DB350:$DM350))),2))</f>
        <v/>
      </c>
      <c r="AW350">
        <f>IF(AK350&lt;=0,0,ROUND(CS350+MIN(DE350,MAX(0,$DN350-SUMPRODUCT((($BR350:$CC350&gt;BU350)+($BR350:$CC350=BU350)*($AT$2:$BE$2&lt;AW$2))*$DB350:$DM350))),2))</f>
        <v/>
      </c>
      <c r="AX350">
        <f>IF(AL350&lt;=0,0,ROUND(CT350+MIN(DF350,MAX(0,$DN350-SUMPRODUCT((($BR350:$CC350&gt;BV350)+($BR350:$CC350=BV350)*($AT$2:$BE$2&lt;AX$2))*$DB350:$DM350))),2))</f>
        <v/>
      </c>
      <c r="AY350">
        <f>IF(AM350&lt;=0,0,ROUND(CU350+MIN(DG350,MAX(0,$DN350-SUMPRODUCT((($BR350:$CC350&gt;BW350)+($BR350:$CC350=BW350)*($AT$2:$BE$2&lt;AY$2))*$DB350:$DM350))),2))</f>
        <v/>
      </c>
      <c r="AZ350">
        <f>IF(AN350&lt;=0,0,ROUND(CV350+MIN(DH350,MAX(0,$DN350-SUMPRODUCT((($BR350:$CC350&gt;BX350)+($BR350:$CC350=BX350)*($AT$2:$BE$2&lt;AZ$2))*$DB350:$DM350))),2))</f>
        <v/>
      </c>
      <c r="BA350">
        <f>IF(AO350&lt;=0,0,ROUND(CW350+MIN(DI350,MAX(0,$DN350-SUMPRODUCT((($BR350:$CC350&gt;BY350)+($BR350:$CC350=BY350)*($AT$2:$BE$2&lt;BA$2))*$DB350:$DM350))),2))</f>
        <v/>
      </c>
      <c r="BB350">
        <f>IF(AP350&lt;=0,0,ROUND(CX350+MIN(DJ350,MAX(0,$DN350-SUMPRODUCT((($BR350:$CC350&gt;BZ350)+($BR350:$CC350=BZ350)*($AT$2:$BE$2&lt;BB$2))*$DB350:$DM350))),2))</f>
        <v/>
      </c>
      <c r="BC350">
        <f>IF(AQ350&lt;=0,0,ROUND(CY350+MIN(DK350,MAX(0,$DN350-SUMPRODUCT((($BR350:$CC350&gt;CA350)+($BR350:$CC350=CA350)*($AT$2:$BE$2&lt;BC$2))*$DB350:$DM350))),2))</f>
        <v/>
      </c>
      <c r="BD350">
        <f>IF(AR350&lt;=0,0,ROUND(CZ350+MIN(DL350,MAX(0,$DN350-SUMPRODUCT((($BR350:$CC350&gt;CB350)+($BR350:$CC350=CB350)*($AT$2:$BE$2&lt;BD$2))*$DB350:$DM350))),2))</f>
        <v/>
      </c>
      <c r="BE350">
        <f>IF(AS350&lt;=0,0,ROUND(DA350+MIN(DM350,MAX(0,$DN350-SUMPRODUCT((($BR350:$CC350&gt;CC350)+($BR350:$CC350=CC350)*($AT$2:$BE$2&lt;BE$2))*$DB350:$DM350))),2))</f>
        <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c r="BR350">
        <f>ROUND(IF($A350&lt;=Debts!$M$5,Debts!$X$5,Debts!$Y$5)*100000,0)*1000000+ROUND(Debts!$Y$5*100000,0)</f>
        <v/>
      </c>
      <c r="BS350">
        <f>ROUND(IF($A350&lt;=Debts!$M$6,Debts!$X$6,Debts!$Y$6)*100000,0)*1000000+ROUND(Debts!$Y$6*100000,0)</f>
        <v/>
      </c>
      <c r="BT350">
        <f>ROUND(IF($A350&lt;=Debts!$M$7,Debts!$X$7,Debts!$Y$7)*100000,0)*1000000+ROUND(Debts!$Y$7*100000,0)</f>
        <v/>
      </c>
      <c r="BU350">
        <f>ROUND(IF($A350&lt;=Debts!$M$8,Debts!$X$8,Debts!$Y$8)*100000,0)*1000000+ROUND(Debts!$Y$8*100000,0)</f>
        <v/>
      </c>
      <c r="BV350">
        <f>ROUND(IF($A350&lt;=Debts!$M$9,Debts!$X$9,Debts!$Y$9)*100000,0)*1000000+ROUND(Debts!$Y$9*100000,0)</f>
        <v/>
      </c>
      <c r="BW350">
        <f>ROUND(IF($A350&lt;=Debts!$M$10,Debts!$X$10,Debts!$Y$10)*100000,0)*1000000+ROUND(Debts!$Y$10*100000,0)</f>
        <v/>
      </c>
      <c r="BX350">
        <f>ROUND(IF($A350&lt;=Debts!$M$11,Debts!$X$11,Debts!$Y$11)*100000,0)*1000000+ROUND(Debts!$Y$11*100000,0)</f>
        <v/>
      </c>
      <c r="BY350">
        <f>ROUND(IF($A350&lt;=Debts!$M$12,Debts!$X$12,Debts!$Y$12)*100000,0)*1000000+ROUND(Debts!$Y$12*100000,0)</f>
        <v/>
      </c>
      <c r="BZ350">
        <f>ROUND(IF($A350&lt;=Debts!$M$13,Debts!$X$13,Debts!$Y$13)*100000,0)*1000000+ROUND(Debts!$Y$13*100000,0)</f>
        <v/>
      </c>
      <c r="CA350">
        <f>ROUND(IF($A350&lt;=Debts!$M$14,Debts!$X$14,Debts!$Y$14)*100000,0)*1000000+ROUND(Debts!$Y$14*100000,0)</f>
        <v/>
      </c>
      <c r="CB350">
        <f>ROUND(IF($A350&lt;=Debts!$M$15,Debts!$X$15,Debts!$Y$15)*100000,0)*1000000+ROUND(Debts!$Y$15*100000,0)</f>
        <v/>
      </c>
      <c r="CC350">
        <f>ROUND(IF($A350&lt;=Debts!$M$16,Debts!$X$16,Debts!$Y$16)*100000,0)*1000000+ROUND(Debts!$Y$16*100000,0)</f>
        <v/>
      </c>
      <c r="CD350">
        <f>IF(OR(AH350&lt;=0,Debts!$AC$5=0,$A350&gt;Debts!$M$5),0,MIN(AH350,MAX(0,ROUNDUP(IF(Debts!$X$5=0,(BF349+J350)/(Debts!$M$5-$A350+1),BF349*(Debts!$X$5/12)/(1-(1+Debts!$X$5/12)^(-(Debts!$M$5-$A350+1)))),2)-V350)))</f>
        <v/>
      </c>
      <c r="CE350">
        <f>IF(OR(AI350&lt;=0,Debts!$AC$6=0,$A350&gt;Debts!$M$6),0,MIN(AI350,MAX(0,ROUNDUP(IF(Debts!$X$6=0,(BG349+K350)/(Debts!$M$6-$A350+1),BG349*(Debts!$X$6/12)/(1-(1+Debts!$X$6/12)^(-(Debts!$M$6-$A350+1)))),2)-W350)))</f>
        <v/>
      </c>
      <c r="CF350">
        <f>IF(OR(AJ350&lt;=0,Debts!$AC$7=0,$A350&gt;Debts!$M$7),0,MIN(AJ350,MAX(0,ROUNDUP(IF(Debts!$X$7=0,(BH349+L350)/(Debts!$M$7-$A350+1),BH349*(Debts!$X$7/12)/(1-(1+Debts!$X$7/12)^(-(Debts!$M$7-$A350+1)))),2)-X350)))</f>
        <v/>
      </c>
      <c r="CG350">
        <f>IF(OR(AK350&lt;=0,Debts!$AC$8=0,$A350&gt;Debts!$M$8),0,MIN(AK350,MAX(0,ROUNDUP(IF(Debts!$X$8=0,(BI349+M350)/(Debts!$M$8-$A350+1),BI349*(Debts!$X$8/12)/(1-(1+Debts!$X$8/12)^(-(Debts!$M$8-$A350+1)))),2)-Y350)))</f>
        <v/>
      </c>
      <c r="CH350">
        <f>IF(OR(AL350&lt;=0,Debts!$AC$9=0,$A350&gt;Debts!$M$9),0,MIN(AL350,MAX(0,ROUNDUP(IF(Debts!$X$9=0,(BJ349+N350)/(Debts!$M$9-$A350+1),BJ349*(Debts!$X$9/12)/(1-(1+Debts!$X$9/12)^(-(Debts!$M$9-$A350+1)))),2)-Z350)))</f>
        <v/>
      </c>
      <c r="CI350">
        <f>IF(OR(AM350&lt;=0,Debts!$AC$10=0,$A350&gt;Debts!$M$10),0,MIN(AM350,MAX(0,ROUNDUP(IF(Debts!$X$10=0,(BK349+O350)/(Debts!$M$10-$A350+1),BK349*(Debts!$X$10/12)/(1-(1+Debts!$X$10/12)^(-(Debts!$M$10-$A350+1)))),2)-AA350)))</f>
        <v/>
      </c>
      <c r="CJ350">
        <f>IF(OR(AN350&lt;=0,Debts!$AC$11=0,$A350&gt;Debts!$M$11),0,MIN(AN350,MAX(0,ROUNDUP(IF(Debts!$X$11=0,(BL349+P350)/(Debts!$M$11-$A350+1),BL349*(Debts!$X$11/12)/(1-(1+Debts!$X$11/12)^(-(Debts!$M$11-$A350+1)))),2)-AB350)))</f>
        <v/>
      </c>
      <c r="CK350">
        <f>IF(OR(AO350&lt;=0,Debts!$AC$12=0,$A350&gt;Debts!$M$12),0,MIN(AO350,MAX(0,ROUNDUP(IF(Debts!$X$12=0,(BM349+Q350)/(Debts!$M$12-$A350+1),BM349*(Debts!$X$12/12)/(1-(1+Debts!$X$12/12)^(-(Debts!$M$12-$A350+1)))),2)-AC350)))</f>
        <v/>
      </c>
      <c r="CL350">
        <f>IF(OR(AP350&lt;=0,Debts!$AC$13=0,$A350&gt;Debts!$M$13),0,MIN(AP350,MAX(0,ROUNDUP(IF(Debts!$X$13=0,(BN349+R350)/(Debts!$M$13-$A350+1),BN349*(Debts!$X$13/12)/(1-(1+Debts!$X$13/12)^(-(Debts!$M$13-$A350+1)))),2)-AD350)))</f>
        <v/>
      </c>
      <c r="CM350">
        <f>IF(OR(AQ350&lt;=0,Debts!$AC$14=0,$A350&gt;Debts!$M$14),0,MIN(AQ350,MAX(0,ROUNDUP(IF(Debts!$X$14=0,(BO349+S350)/(Debts!$M$14-$A350+1),BO349*(Debts!$X$14/12)/(1-(1+Debts!$X$14/12)^(-(Debts!$M$14-$A350+1)))),2)-AE350)))</f>
        <v/>
      </c>
      <c r="CN350">
        <f>IF(OR(AR350&lt;=0,Debts!$AC$15=0,$A350&gt;Debts!$M$15),0,MIN(AR350,MAX(0,ROUNDUP(IF(Debts!$X$15=0,(BP349+T350)/(Debts!$M$15-$A350+1),BP349*(Debts!$X$15/12)/(1-(1+Debts!$X$15/12)^(-(Debts!$M$15-$A350+1)))),2)-AF350)))</f>
        <v/>
      </c>
      <c r="CO350">
        <f>IF(OR(AS350&lt;=0,Debts!$AC$16=0,$A350&gt;Debts!$M$16),0,MIN(AS350,MAX(0,ROUNDUP(IF(Debts!$X$16=0,(BQ349+U350)/(Debts!$M$16-$A350+1),BQ349*(Debts!$X$16/12)/(1-(1+Debts!$X$16/12)^(-(Debts!$M$16-$A350+1)))),2)-AG350)))</f>
        <v/>
      </c>
      <c r="CP350">
        <f>IF(CD350&lt;=0,0,ROUND(MIN(CD350,MAX(0,$F350-SUMPRODUCT(($AT$3:$BE$3&lt;AT$3)*$CD350:$CO350))),2))</f>
        <v/>
      </c>
      <c r="CQ350">
        <f>IF(CE350&lt;=0,0,ROUND(MIN(CE350,MAX(0,$F350-SUMPRODUCT(($AT$3:$BE$3&lt;AU$3)*$CD350:$CO350))),2))</f>
        <v/>
      </c>
      <c r="CR350">
        <f>IF(CF350&lt;=0,0,ROUND(MIN(CF350,MAX(0,$F350-SUMPRODUCT(($AT$3:$BE$3&lt;AV$3)*$CD350:$CO350))),2))</f>
        <v/>
      </c>
      <c r="CS350">
        <f>IF(CG350&lt;=0,0,ROUND(MIN(CG350,MAX(0,$F350-SUMPRODUCT(($AT$3:$BE$3&lt;AW$3)*$CD350:$CO350))),2))</f>
        <v/>
      </c>
      <c r="CT350">
        <f>IF(CH350&lt;=0,0,ROUND(MIN(CH350,MAX(0,$F350-SUMPRODUCT(($AT$3:$BE$3&lt;AX$3)*$CD350:$CO350))),2))</f>
        <v/>
      </c>
      <c r="CU350">
        <f>IF(CI350&lt;=0,0,ROUND(MIN(CI350,MAX(0,$F350-SUMPRODUCT(($AT$3:$BE$3&lt;AY$3)*$CD350:$CO350))),2))</f>
        <v/>
      </c>
      <c r="CV350">
        <f>IF(CJ350&lt;=0,0,ROUND(MIN(CJ350,MAX(0,$F350-SUMPRODUCT(($AT$3:$BE$3&lt;AZ$3)*$CD350:$CO350))),2))</f>
        <v/>
      </c>
      <c r="CW350">
        <f>IF(CK350&lt;=0,0,ROUND(MIN(CK350,MAX(0,$F350-SUMPRODUCT(($AT$3:$BE$3&lt;BA$3)*$CD350:$CO350))),2))</f>
        <v/>
      </c>
      <c r="CX350">
        <f>IF(CL350&lt;=0,0,ROUND(MIN(CL350,MAX(0,$F350-SUMPRODUCT(($AT$3:$BE$3&lt;BB$3)*$CD350:$CO350))),2))</f>
        <v/>
      </c>
      <c r="CY350">
        <f>IF(CM350&lt;=0,0,ROUND(MIN(CM350,MAX(0,$F350-SUMPRODUCT(($AT$3:$BE$3&lt;BC$3)*$CD350:$CO350))),2))</f>
        <v/>
      </c>
      <c r="CZ350">
        <f>IF(CN350&lt;=0,0,ROUND(MIN(CN350,MAX(0,$F350-SUMPRODUCT(($AT$3:$BE$3&lt;BD$3)*$CD350:$CO350))),2))</f>
        <v/>
      </c>
      <c r="DA350">
        <f>IF(CO350&lt;=0,0,ROUND(MIN(CO350,MAX(0,$F350-SUMPRODUCT(($AT$3:$BE$3&lt;BE$3)*$CD350:$CO350))),2))</f>
        <v/>
      </c>
      <c r="DB350">
        <f>ROUND(AH350-CP350,2)</f>
        <v/>
      </c>
      <c r="DC350">
        <f>ROUND(AI350-CQ350,2)</f>
        <v/>
      </c>
      <c r="DD350">
        <f>ROUND(AJ350-CR350,2)</f>
        <v/>
      </c>
      <c r="DE350">
        <f>ROUND(AK350-CS350,2)</f>
        <v/>
      </c>
      <c r="DF350">
        <f>ROUND(AL350-CT350,2)</f>
        <v/>
      </c>
      <c r="DG350">
        <f>ROUND(AM350-CU350,2)</f>
        <v/>
      </c>
      <c r="DH350">
        <f>ROUND(AN350-CV350,2)</f>
        <v/>
      </c>
      <c r="DI350">
        <f>ROUND(AO350-CW350,2)</f>
        <v/>
      </c>
      <c r="DJ350">
        <f>ROUND(AP350-CX350,2)</f>
        <v/>
      </c>
      <c r="DK350">
        <f>ROUND(AQ350-CY350,2)</f>
        <v/>
      </c>
      <c r="DL350">
        <f>ROUND(AR350-CZ350,2)</f>
        <v/>
      </c>
      <c r="DM350">
        <f>ROUND(AS350-DA350,2)</f>
        <v/>
      </c>
      <c r="DN350">
        <f>MAX(0,ROUND($F350-SUM(CP350:DA350),2))</f>
        <v/>
      </c>
    </row>
    <row r="351">
      <c r="A351" t="n">
        <v>346</v>
      </c>
      <c r="B351" s="29">
        <f>Months!B351</f>
        <v/>
      </c>
      <c r="C351">
        <f>Months!C351</f>
        <v/>
      </c>
      <c r="D351">
        <f>Months!D351</f>
        <v/>
      </c>
      <c r="E351">
        <f>SUM(V351:AG351)</f>
        <v/>
      </c>
      <c r="F351">
        <f>MAX(0,ROUND(C351+D351-E351,2))</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f>IF(AH351&lt;=0,0,ROUND(CP351+MIN(DB351,MAX(0,$DN351-SUMPRODUCT((($BR351:$CC351&gt;BR351)+($BR351:$CC351=BR351)*($AT$2:$BE$2&lt;AT$2))*$DB351:$DM351))),2))</f>
        <v/>
      </c>
      <c r="AU351">
        <f>IF(AI351&lt;=0,0,ROUND(CQ351+MIN(DC351,MAX(0,$DN351-SUMPRODUCT((($BR351:$CC351&gt;BS351)+($BR351:$CC351=BS351)*($AT$2:$BE$2&lt;AU$2))*$DB351:$DM351))),2))</f>
        <v/>
      </c>
      <c r="AV351">
        <f>IF(AJ351&lt;=0,0,ROUND(CR351+MIN(DD351,MAX(0,$DN351-SUMPRODUCT((($BR351:$CC351&gt;BT351)+($BR351:$CC351=BT351)*($AT$2:$BE$2&lt;AV$2))*$DB351:$DM351))),2))</f>
        <v/>
      </c>
      <c r="AW351">
        <f>IF(AK351&lt;=0,0,ROUND(CS351+MIN(DE351,MAX(0,$DN351-SUMPRODUCT((($BR351:$CC351&gt;BU351)+($BR351:$CC351=BU351)*($AT$2:$BE$2&lt;AW$2))*$DB351:$DM351))),2))</f>
        <v/>
      </c>
      <c r="AX351">
        <f>IF(AL351&lt;=0,0,ROUND(CT351+MIN(DF351,MAX(0,$DN351-SUMPRODUCT((($BR351:$CC351&gt;BV351)+($BR351:$CC351=BV351)*($AT$2:$BE$2&lt;AX$2))*$DB351:$DM351))),2))</f>
        <v/>
      </c>
      <c r="AY351">
        <f>IF(AM351&lt;=0,0,ROUND(CU351+MIN(DG351,MAX(0,$DN351-SUMPRODUCT((($BR351:$CC351&gt;BW351)+($BR351:$CC351=BW351)*($AT$2:$BE$2&lt;AY$2))*$DB351:$DM351))),2))</f>
        <v/>
      </c>
      <c r="AZ351">
        <f>IF(AN351&lt;=0,0,ROUND(CV351+MIN(DH351,MAX(0,$DN351-SUMPRODUCT((($BR351:$CC351&gt;BX351)+($BR351:$CC351=BX351)*($AT$2:$BE$2&lt;AZ$2))*$DB351:$DM351))),2))</f>
        <v/>
      </c>
      <c r="BA351">
        <f>IF(AO351&lt;=0,0,ROUND(CW351+MIN(DI351,MAX(0,$DN351-SUMPRODUCT((($BR351:$CC351&gt;BY351)+($BR351:$CC351=BY351)*($AT$2:$BE$2&lt;BA$2))*$DB351:$DM351))),2))</f>
        <v/>
      </c>
      <c r="BB351">
        <f>IF(AP351&lt;=0,0,ROUND(CX351+MIN(DJ351,MAX(0,$DN351-SUMPRODUCT((($BR351:$CC351&gt;BZ351)+($BR351:$CC351=BZ351)*($AT$2:$BE$2&lt;BB$2))*$DB351:$DM351))),2))</f>
        <v/>
      </c>
      <c r="BC351">
        <f>IF(AQ351&lt;=0,0,ROUND(CY351+MIN(DK351,MAX(0,$DN351-SUMPRODUCT((($BR351:$CC351&gt;CA351)+($BR351:$CC351=CA351)*($AT$2:$BE$2&lt;BC$2))*$DB351:$DM351))),2))</f>
        <v/>
      </c>
      <c r="BD351">
        <f>IF(AR351&lt;=0,0,ROUND(CZ351+MIN(DL351,MAX(0,$DN351-SUMPRODUCT((($BR351:$CC351&gt;CB351)+($BR351:$CC351=CB351)*($AT$2:$BE$2&lt;BD$2))*$DB351:$DM351))),2))</f>
        <v/>
      </c>
      <c r="BE351">
        <f>IF(AS351&lt;=0,0,ROUND(DA351+MIN(DM351,MAX(0,$DN351-SUMPRODUCT((($BR351:$CC351&gt;CC351)+($BR351:$CC351=CC351)*($AT$2:$BE$2&lt;BE$2))*$DB351:$DM351))),2))</f>
        <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c r="BR351">
        <f>ROUND(IF($A351&lt;=Debts!$M$5,Debts!$X$5,Debts!$Y$5)*100000,0)*1000000+ROUND(Debts!$Y$5*100000,0)</f>
        <v/>
      </c>
      <c r="BS351">
        <f>ROUND(IF($A351&lt;=Debts!$M$6,Debts!$X$6,Debts!$Y$6)*100000,0)*1000000+ROUND(Debts!$Y$6*100000,0)</f>
        <v/>
      </c>
      <c r="BT351">
        <f>ROUND(IF($A351&lt;=Debts!$M$7,Debts!$X$7,Debts!$Y$7)*100000,0)*1000000+ROUND(Debts!$Y$7*100000,0)</f>
        <v/>
      </c>
      <c r="BU351">
        <f>ROUND(IF($A351&lt;=Debts!$M$8,Debts!$X$8,Debts!$Y$8)*100000,0)*1000000+ROUND(Debts!$Y$8*100000,0)</f>
        <v/>
      </c>
      <c r="BV351">
        <f>ROUND(IF($A351&lt;=Debts!$M$9,Debts!$X$9,Debts!$Y$9)*100000,0)*1000000+ROUND(Debts!$Y$9*100000,0)</f>
        <v/>
      </c>
      <c r="BW351">
        <f>ROUND(IF($A351&lt;=Debts!$M$10,Debts!$X$10,Debts!$Y$10)*100000,0)*1000000+ROUND(Debts!$Y$10*100000,0)</f>
        <v/>
      </c>
      <c r="BX351">
        <f>ROUND(IF($A351&lt;=Debts!$M$11,Debts!$X$11,Debts!$Y$11)*100000,0)*1000000+ROUND(Debts!$Y$11*100000,0)</f>
        <v/>
      </c>
      <c r="BY351">
        <f>ROUND(IF($A351&lt;=Debts!$M$12,Debts!$X$12,Debts!$Y$12)*100000,0)*1000000+ROUND(Debts!$Y$12*100000,0)</f>
        <v/>
      </c>
      <c r="BZ351">
        <f>ROUND(IF($A351&lt;=Debts!$M$13,Debts!$X$13,Debts!$Y$13)*100000,0)*1000000+ROUND(Debts!$Y$13*100000,0)</f>
        <v/>
      </c>
      <c r="CA351">
        <f>ROUND(IF($A351&lt;=Debts!$M$14,Debts!$X$14,Debts!$Y$14)*100000,0)*1000000+ROUND(Debts!$Y$14*100000,0)</f>
        <v/>
      </c>
      <c r="CB351">
        <f>ROUND(IF($A351&lt;=Debts!$M$15,Debts!$X$15,Debts!$Y$15)*100000,0)*1000000+ROUND(Debts!$Y$15*100000,0)</f>
        <v/>
      </c>
      <c r="CC351">
        <f>ROUND(IF($A351&lt;=Debts!$M$16,Debts!$X$16,Debts!$Y$16)*100000,0)*1000000+ROUND(Debts!$Y$16*100000,0)</f>
        <v/>
      </c>
      <c r="CD351">
        <f>IF(OR(AH351&lt;=0,Debts!$AC$5=0,$A351&gt;Debts!$M$5),0,MIN(AH351,MAX(0,ROUNDUP(IF(Debts!$X$5=0,(BF350+J351)/(Debts!$M$5-$A351+1),BF350*(Debts!$X$5/12)/(1-(1+Debts!$X$5/12)^(-(Debts!$M$5-$A351+1)))),2)-V351)))</f>
        <v/>
      </c>
      <c r="CE351">
        <f>IF(OR(AI351&lt;=0,Debts!$AC$6=0,$A351&gt;Debts!$M$6),0,MIN(AI351,MAX(0,ROUNDUP(IF(Debts!$X$6=0,(BG350+K351)/(Debts!$M$6-$A351+1),BG350*(Debts!$X$6/12)/(1-(1+Debts!$X$6/12)^(-(Debts!$M$6-$A351+1)))),2)-W351)))</f>
        <v/>
      </c>
      <c r="CF351">
        <f>IF(OR(AJ351&lt;=0,Debts!$AC$7=0,$A351&gt;Debts!$M$7),0,MIN(AJ351,MAX(0,ROUNDUP(IF(Debts!$X$7=0,(BH350+L351)/(Debts!$M$7-$A351+1),BH350*(Debts!$X$7/12)/(1-(1+Debts!$X$7/12)^(-(Debts!$M$7-$A351+1)))),2)-X351)))</f>
        <v/>
      </c>
      <c r="CG351">
        <f>IF(OR(AK351&lt;=0,Debts!$AC$8=0,$A351&gt;Debts!$M$8),0,MIN(AK351,MAX(0,ROUNDUP(IF(Debts!$X$8=0,(BI350+M351)/(Debts!$M$8-$A351+1),BI350*(Debts!$X$8/12)/(1-(1+Debts!$X$8/12)^(-(Debts!$M$8-$A351+1)))),2)-Y351)))</f>
        <v/>
      </c>
      <c r="CH351">
        <f>IF(OR(AL351&lt;=0,Debts!$AC$9=0,$A351&gt;Debts!$M$9),0,MIN(AL351,MAX(0,ROUNDUP(IF(Debts!$X$9=0,(BJ350+N351)/(Debts!$M$9-$A351+1),BJ350*(Debts!$X$9/12)/(1-(1+Debts!$X$9/12)^(-(Debts!$M$9-$A351+1)))),2)-Z351)))</f>
        <v/>
      </c>
      <c r="CI351">
        <f>IF(OR(AM351&lt;=0,Debts!$AC$10=0,$A351&gt;Debts!$M$10),0,MIN(AM351,MAX(0,ROUNDUP(IF(Debts!$X$10=0,(BK350+O351)/(Debts!$M$10-$A351+1),BK350*(Debts!$X$10/12)/(1-(1+Debts!$X$10/12)^(-(Debts!$M$10-$A351+1)))),2)-AA351)))</f>
        <v/>
      </c>
      <c r="CJ351">
        <f>IF(OR(AN351&lt;=0,Debts!$AC$11=0,$A351&gt;Debts!$M$11),0,MIN(AN351,MAX(0,ROUNDUP(IF(Debts!$X$11=0,(BL350+P351)/(Debts!$M$11-$A351+1),BL350*(Debts!$X$11/12)/(1-(1+Debts!$X$11/12)^(-(Debts!$M$11-$A351+1)))),2)-AB351)))</f>
        <v/>
      </c>
      <c r="CK351">
        <f>IF(OR(AO351&lt;=0,Debts!$AC$12=0,$A351&gt;Debts!$M$12),0,MIN(AO351,MAX(0,ROUNDUP(IF(Debts!$X$12=0,(BM350+Q351)/(Debts!$M$12-$A351+1),BM350*(Debts!$X$12/12)/(1-(1+Debts!$X$12/12)^(-(Debts!$M$12-$A351+1)))),2)-AC351)))</f>
        <v/>
      </c>
      <c r="CL351">
        <f>IF(OR(AP351&lt;=0,Debts!$AC$13=0,$A351&gt;Debts!$M$13),0,MIN(AP351,MAX(0,ROUNDUP(IF(Debts!$X$13=0,(BN350+R351)/(Debts!$M$13-$A351+1),BN350*(Debts!$X$13/12)/(1-(1+Debts!$X$13/12)^(-(Debts!$M$13-$A351+1)))),2)-AD351)))</f>
        <v/>
      </c>
      <c r="CM351">
        <f>IF(OR(AQ351&lt;=0,Debts!$AC$14=0,$A351&gt;Debts!$M$14),0,MIN(AQ351,MAX(0,ROUNDUP(IF(Debts!$X$14=0,(BO350+S351)/(Debts!$M$14-$A351+1),BO350*(Debts!$X$14/12)/(1-(1+Debts!$X$14/12)^(-(Debts!$M$14-$A351+1)))),2)-AE351)))</f>
        <v/>
      </c>
      <c r="CN351">
        <f>IF(OR(AR351&lt;=0,Debts!$AC$15=0,$A351&gt;Debts!$M$15),0,MIN(AR351,MAX(0,ROUNDUP(IF(Debts!$X$15=0,(BP350+T351)/(Debts!$M$15-$A351+1),BP350*(Debts!$X$15/12)/(1-(1+Debts!$X$15/12)^(-(Debts!$M$15-$A351+1)))),2)-AF351)))</f>
        <v/>
      </c>
      <c r="CO351">
        <f>IF(OR(AS351&lt;=0,Debts!$AC$16=0,$A351&gt;Debts!$M$16),0,MIN(AS351,MAX(0,ROUNDUP(IF(Debts!$X$16=0,(BQ350+U351)/(Debts!$M$16-$A351+1),BQ350*(Debts!$X$16/12)/(1-(1+Debts!$X$16/12)^(-(Debts!$M$16-$A351+1)))),2)-AG351)))</f>
        <v/>
      </c>
      <c r="CP351">
        <f>IF(CD351&lt;=0,0,ROUND(MIN(CD351,MAX(0,$F351-SUMPRODUCT(($AT$3:$BE$3&lt;AT$3)*$CD351:$CO351))),2))</f>
        <v/>
      </c>
      <c r="CQ351">
        <f>IF(CE351&lt;=0,0,ROUND(MIN(CE351,MAX(0,$F351-SUMPRODUCT(($AT$3:$BE$3&lt;AU$3)*$CD351:$CO351))),2))</f>
        <v/>
      </c>
      <c r="CR351">
        <f>IF(CF351&lt;=0,0,ROUND(MIN(CF351,MAX(0,$F351-SUMPRODUCT(($AT$3:$BE$3&lt;AV$3)*$CD351:$CO351))),2))</f>
        <v/>
      </c>
      <c r="CS351">
        <f>IF(CG351&lt;=0,0,ROUND(MIN(CG351,MAX(0,$F351-SUMPRODUCT(($AT$3:$BE$3&lt;AW$3)*$CD351:$CO351))),2))</f>
        <v/>
      </c>
      <c r="CT351">
        <f>IF(CH351&lt;=0,0,ROUND(MIN(CH351,MAX(0,$F351-SUMPRODUCT(($AT$3:$BE$3&lt;AX$3)*$CD351:$CO351))),2))</f>
        <v/>
      </c>
      <c r="CU351">
        <f>IF(CI351&lt;=0,0,ROUND(MIN(CI351,MAX(0,$F351-SUMPRODUCT(($AT$3:$BE$3&lt;AY$3)*$CD351:$CO351))),2))</f>
        <v/>
      </c>
      <c r="CV351">
        <f>IF(CJ351&lt;=0,0,ROUND(MIN(CJ351,MAX(0,$F351-SUMPRODUCT(($AT$3:$BE$3&lt;AZ$3)*$CD351:$CO351))),2))</f>
        <v/>
      </c>
      <c r="CW351">
        <f>IF(CK351&lt;=0,0,ROUND(MIN(CK351,MAX(0,$F351-SUMPRODUCT(($AT$3:$BE$3&lt;BA$3)*$CD351:$CO351))),2))</f>
        <v/>
      </c>
      <c r="CX351">
        <f>IF(CL351&lt;=0,0,ROUND(MIN(CL351,MAX(0,$F351-SUMPRODUCT(($AT$3:$BE$3&lt;BB$3)*$CD351:$CO351))),2))</f>
        <v/>
      </c>
      <c r="CY351">
        <f>IF(CM351&lt;=0,0,ROUND(MIN(CM351,MAX(0,$F351-SUMPRODUCT(($AT$3:$BE$3&lt;BC$3)*$CD351:$CO351))),2))</f>
        <v/>
      </c>
      <c r="CZ351">
        <f>IF(CN351&lt;=0,0,ROUND(MIN(CN351,MAX(0,$F351-SUMPRODUCT(($AT$3:$BE$3&lt;BD$3)*$CD351:$CO351))),2))</f>
        <v/>
      </c>
      <c r="DA351">
        <f>IF(CO351&lt;=0,0,ROUND(MIN(CO351,MAX(0,$F351-SUMPRODUCT(($AT$3:$BE$3&lt;BE$3)*$CD351:$CO351))),2))</f>
        <v/>
      </c>
      <c r="DB351">
        <f>ROUND(AH351-CP351,2)</f>
        <v/>
      </c>
      <c r="DC351">
        <f>ROUND(AI351-CQ351,2)</f>
        <v/>
      </c>
      <c r="DD351">
        <f>ROUND(AJ351-CR351,2)</f>
        <v/>
      </c>
      <c r="DE351">
        <f>ROUND(AK351-CS351,2)</f>
        <v/>
      </c>
      <c r="DF351">
        <f>ROUND(AL351-CT351,2)</f>
        <v/>
      </c>
      <c r="DG351">
        <f>ROUND(AM351-CU351,2)</f>
        <v/>
      </c>
      <c r="DH351">
        <f>ROUND(AN351-CV351,2)</f>
        <v/>
      </c>
      <c r="DI351">
        <f>ROUND(AO351-CW351,2)</f>
        <v/>
      </c>
      <c r="DJ351">
        <f>ROUND(AP351-CX351,2)</f>
        <v/>
      </c>
      <c r="DK351">
        <f>ROUND(AQ351-CY351,2)</f>
        <v/>
      </c>
      <c r="DL351">
        <f>ROUND(AR351-CZ351,2)</f>
        <v/>
      </c>
      <c r="DM351">
        <f>ROUND(AS351-DA351,2)</f>
        <v/>
      </c>
      <c r="DN351">
        <f>MAX(0,ROUND($F351-SUM(CP351:DA351),2))</f>
        <v/>
      </c>
    </row>
    <row r="352">
      <c r="A352" t="n">
        <v>347</v>
      </c>
      <c r="B352" s="29">
        <f>Months!B352</f>
        <v/>
      </c>
      <c r="C352">
        <f>Months!C352</f>
        <v/>
      </c>
      <c r="D352">
        <f>Months!D352</f>
        <v/>
      </c>
      <c r="E352">
        <f>SUM(V352:AG352)</f>
        <v/>
      </c>
      <c r="F352">
        <f>MAX(0,ROUND(C352+D352-E352,2))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f>IF(AH352&lt;=0,0,ROUND(CP352+MIN(DB352,MAX(0,$DN352-SUMPRODUCT((($BR352:$CC352&gt;BR352)+($BR352:$CC352=BR352)*($AT$2:$BE$2&lt;AT$2))*$DB352:$DM352))),2))</f>
        <v/>
      </c>
      <c r="AU352">
        <f>IF(AI352&lt;=0,0,ROUND(CQ352+MIN(DC352,MAX(0,$DN352-SUMPRODUCT((($BR352:$CC352&gt;BS352)+($BR352:$CC352=BS352)*($AT$2:$BE$2&lt;AU$2))*$DB352:$DM352))),2))</f>
        <v/>
      </c>
      <c r="AV352">
        <f>IF(AJ352&lt;=0,0,ROUND(CR352+MIN(DD352,MAX(0,$DN352-SUMPRODUCT((($BR352:$CC352&gt;BT352)+($BR352:$CC352=BT352)*($AT$2:$BE$2&lt;AV$2))*$DB352:$DM352))),2))</f>
        <v/>
      </c>
      <c r="AW352">
        <f>IF(AK352&lt;=0,0,ROUND(CS352+MIN(DE352,MAX(0,$DN352-SUMPRODUCT((($BR352:$CC352&gt;BU352)+($BR352:$CC352=BU352)*($AT$2:$BE$2&lt;AW$2))*$DB352:$DM352))),2))</f>
        <v/>
      </c>
      <c r="AX352">
        <f>IF(AL352&lt;=0,0,ROUND(CT352+MIN(DF352,MAX(0,$DN352-SUMPRODUCT((($BR352:$CC352&gt;BV352)+($BR352:$CC352=BV352)*($AT$2:$BE$2&lt;AX$2))*$DB352:$DM352))),2))</f>
        <v/>
      </c>
      <c r="AY352">
        <f>IF(AM352&lt;=0,0,ROUND(CU352+MIN(DG352,MAX(0,$DN352-SUMPRODUCT((($BR352:$CC352&gt;BW352)+($BR352:$CC352=BW352)*($AT$2:$BE$2&lt;AY$2))*$DB352:$DM352))),2))</f>
        <v/>
      </c>
      <c r="AZ352">
        <f>IF(AN352&lt;=0,0,ROUND(CV352+MIN(DH352,MAX(0,$DN352-SUMPRODUCT((($BR352:$CC352&gt;BX352)+($BR352:$CC352=BX352)*($AT$2:$BE$2&lt;AZ$2))*$DB352:$DM352))),2))</f>
        <v/>
      </c>
      <c r="BA352">
        <f>IF(AO352&lt;=0,0,ROUND(CW352+MIN(DI352,MAX(0,$DN352-SUMPRODUCT((($BR352:$CC352&gt;BY352)+($BR352:$CC352=BY352)*($AT$2:$BE$2&lt;BA$2))*$DB352:$DM352))),2))</f>
        <v/>
      </c>
      <c r="BB352">
        <f>IF(AP352&lt;=0,0,ROUND(CX352+MIN(DJ352,MAX(0,$DN352-SUMPRODUCT((($BR352:$CC352&gt;BZ352)+($BR352:$CC352=BZ352)*($AT$2:$BE$2&lt;BB$2))*$DB352:$DM352))),2))</f>
        <v/>
      </c>
      <c r="BC352">
        <f>IF(AQ352&lt;=0,0,ROUND(CY352+MIN(DK352,MAX(0,$DN352-SUMPRODUCT((($BR352:$CC352&gt;CA352)+($BR352:$CC352=CA352)*($AT$2:$BE$2&lt;BC$2))*$DB352:$DM352))),2))</f>
        <v/>
      </c>
      <c r="BD352">
        <f>IF(AR352&lt;=0,0,ROUND(CZ352+MIN(DL352,MAX(0,$DN352-SUMPRODUCT((($BR352:$CC352&gt;CB352)+($BR352:$CC352=CB352)*($AT$2:$BE$2&lt;BD$2))*$DB352:$DM352))),2))</f>
        <v/>
      </c>
      <c r="BE352">
        <f>IF(AS352&lt;=0,0,ROUND(DA352+MIN(DM352,MAX(0,$DN352-SUMPRODUCT((($BR352:$CC352&gt;CC352)+($BR352:$CC352=CC352)*($AT$2:$BE$2&lt;BE$2))*$DB352:$DM352))),2))</f>
        <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c r="BR352">
        <f>ROUND(IF($A352&lt;=Debts!$M$5,Debts!$X$5,Debts!$Y$5)*100000,0)*1000000+ROUND(Debts!$Y$5*100000,0)</f>
        <v/>
      </c>
      <c r="BS352">
        <f>ROUND(IF($A352&lt;=Debts!$M$6,Debts!$X$6,Debts!$Y$6)*100000,0)*1000000+ROUND(Debts!$Y$6*100000,0)</f>
        <v/>
      </c>
      <c r="BT352">
        <f>ROUND(IF($A352&lt;=Debts!$M$7,Debts!$X$7,Debts!$Y$7)*100000,0)*1000000+ROUND(Debts!$Y$7*100000,0)</f>
        <v/>
      </c>
      <c r="BU352">
        <f>ROUND(IF($A352&lt;=Debts!$M$8,Debts!$X$8,Debts!$Y$8)*100000,0)*1000000+ROUND(Debts!$Y$8*100000,0)</f>
        <v/>
      </c>
      <c r="BV352">
        <f>ROUND(IF($A352&lt;=Debts!$M$9,Debts!$X$9,Debts!$Y$9)*100000,0)*1000000+ROUND(Debts!$Y$9*100000,0)</f>
        <v/>
      </c>
      <c r="BW352">
        <f>ROUND(IF($A352&lt;=Debts!$M$10,Debts!$X$10,Debts!$Y$10)*100000,0)*1000000+ROUND(Debts!$Y$10*100000,0)</f>
        <v/>
      </c>
      <c r="BX352">
        <f>ROUND(IF($A352&lt;=Debts!$M$11,Debts!$X$11,Debts!$Y$11)*100000,0)*1000000+ROUND(Debts!$Y$11*100000,0)</f>
        <v/>
      </c>
      <c r="BY352">
        <f>ROUND(IF($A352&lt;=Debts!$M$12,Debts!$X$12,Debts!$Y$12)*100000,0)*1000000+ROUND(Debts!$Y$12*100000,0)</f>
        <v/>
      </c>
      <c r="BZ352">
        <f>ROUND(IF($A352&lt;=Debts!$M$13,Debts!$X$13,Debts!$Y$13)*100000,0)*1000000+ROUND(Debts!$Y$13*100000,0)</f>
        <v/>
      </c>
      <c r="CA352">
        <f>ROUND(IF($A352&lt;=Debts!$M$14,Debts!$X$14,Debts!$Y$14)*100000,0)*1000000+ROUND(Debts!$Y$14*100000,0)</f>
        <v/>
      </c>
      <c r="CB352">
        <f>ROUND(IF($A352&lt;=Debts!$M$15,Debts!$X$15,Debts!$Y$15)*100000,0)*1000000+ROUND(Debts!$Y$15*100000,0)</f>
        <v/>
      </c>
      <c r="CC352">
        <f>ROUND(IF($A352&lt;=Debts!$M$16,Debts!$X$16,Debts!$Y$16)*100000,0)*1000000+ROUND(Debts!$Y$16*100000,0)</f>
        <v/>
      </c>
      <c r="CD352">
        <f>IF(OR(AH352&lt;=0,Debts!$AC$5=0,$A352&gt;Debts!$M$5),0,MIN(AH352,MAX(0,ROUNDUP(IF(Debts!$X$5=0,(BF351+J352)/(Debts!$M$5-$A352+1),BF351*(Debts!$X$5/12)/(1-(1+Debts!$X$5/12)^(-(Debts!$M$5-$A352+1)))),2)-V352)))</f>
        <v/>
      </c>
      <c r="CE352">
        <f>IF(OR(AI352&lt;=0,Debts!$AC$6=0,$A352&gt;Debts!$M$6),0,MIN(AI352,MAX(0,ROUNDUP(IF(Debts!$X$6=0,(BG351+K352)/(Debts!$M$6-$A352+1),BG351*(Debts!$X$6/12)/(1-(1+Debts!$X$6/12)^(-(Debts!$M$6-$A352+1)))),2)-W352)))</f>
        <v/>
      </c>
      <c r="CF352">
        <f>IF(OR(AJ352&lt;=0,Debts!$AC$7=0,$A352&gt;Debts!$M$7),0,MIN(AJ352,MAX(0,ROUNDUP(IF(Debts!$X$7=0,(BH351+L352)/(Debts!$M$7-$A352+1),BH351*(Debts!$X$7/12)/(1-(1+Debts!$X$7/12)^(-(Debts!$M$7-$A352+1)))),2)-X352)))</f>
        <v/>
      </c>
      <c r="CG352">
        <f>IF(OR(AK352&lt;=0,Debts!$AC$8=0,$A352&gt;Debts!$M$8),0,MIN(AK352,MAX(0,ROUNDUP(IF(Debts!$X$8=0,(BI351+M352)/(Debts!$M$8-$A352+1),BI351*(Debts!$X$8/12)/(1-(1+Debts!$X$8/12)^(-(Debts!$M$8-$A352+1)))),2)-Y352)))</f>
        <v/>
      </c>
      <c r="CH352">
        <f>IF(OR(AL352&lt;=0,Debts!$AC$9=0,$A352&gt;Debts!$M$9),0,MIN(AL352,MAX(0,ROUNDUP(IF(Debts!$X$9=0,(BJ351+N352)/(Debts!$M$9-$A352+1),BJ351*(Debts!$X$9/12)/(1-(1+Debts!$X$9/12)^(-(Debts!$M$9-$A352+1)))),2)-Z352)))</f>
        <v/>
      </c>
      <c r="CI352">
        <f>IF(OR(AM352&lt;=0,Debts!$AC$10=0,$A352&gt;Debts!$M$10),0,MIN(AM352,MAX(0,ROUNDUP(IF(Debts!$X$10=0,(BK351+O352)/(Debts!$M$10-$A352+1),BK351*(Debts!$X$10/12)/(1-(1+Debts!$X$10/12)^(-(Debts!$M$10-$A352+1)))),2)-AA352)))</f>
        <v/>
      </c>
      <c r="CJ352">
        <f>IF(OR(AN352&lt;=0,Debts!$AC$11=0,$A352&gt;Debts!$M$11),0,MIN(AN352,MAX(0,ROUNDUP(IF(Debts!$X$11=0,(BL351+P352)/(Debts!$M$11-$A352+1),BL351*(Debts!$X$11/12)/(1-(1+Debts!$X$11/12)^(-(Debts!$M$11-$A352+1)))),2)-AB352)))</f>
        <v/>
      </c>
      <c r="CK352">
        <f>IF(OR(AO352&lt;=0,Debts!$AC$12=0,$A352&gt;Debts!$M$12),0,MIN(AO352,MAX(0,ROUNDUP(IF(Debts!$X$12=0,(BM351+Q352)/(Debts!$M$12-$A352+1),BM351*(Debts!$X$12/12)/(1-(1+Debts!$X$12/12)^(-(Debts!$M$12-$A352+1)))),2)-AC352)))</f>
        <v/>
      </c>
      <c r="CL352">
        <f>IF(OR(AP352&lt;=0,Debts!$AC$13=0,$A352&gt;Debts!$M$13),0,MIN(AP352,MAX(0,ROUNDUP(IF(Debts!$X$13=0,(BN351+R352)/(Debts!$M$13-$A352+1),BN351*(Debts!$X$13/12)/(1-(1+Debts!$X$13/12)^(-(Debts!$M$13-$A352+1)))),2)-AD352)))</f>
        <v/>
      </c>
      <c r="CM352">
        <f>IF(OR(AQ352&lt;=0,Debts!$AC$14=0,$A352&gt;Debts!$M$14),0,MIN(AQ352,MAX(0,ROUNDUP(IF(Debts!$X$14=0,(BO351+S352)/(Debts!$M$14-$A352+1),BO351*(Debts!$X$14/12)/(1-(1+Debts!$X$14/12)^(-(Debts!$M$14-$A352+1)))),2)-AE352)))</f>
        <v/>
      </c>
      <c r="CN352">
        <f>IF(OR(AR352&lt;=0,Debts!$AC$15=0,$A352&gt;Debts!$M$15),0,MIN(AR352,MAX(0,ROUNDUP(IF(Debts!$X$15=0,(BP351+T352)/(Debts!$M$15-$A352+1),BP351*(Debts!$X$15/12)/(1-(1+Debts!$X$15/12)^(-(Debts!$M$15-$A352+1)))),2)-AF352)))</f>
        <v/>
      </c>
      <c r="CO352">
        <f>IF(OR(AS352&lt;=0,Debts!$AC$16=0,$A352&gt;Debts!$M$16),0,MIN(AS352,MAX(0,ROUNDUP(IF(Debts!$X$16=0,(BQ351+U352)/(Debts!$M$16-$A352+1),BQ351*(Debts!$X$16/12)/(1-(1+Debts!$X$16/12)^(-(Debts!$M$16-$A352+1)))),2)-AG352)))</f>
        <v/>
      </c>
      <c r="CP352">
        <f>IF(CD352&lt;=0,0,ROUND(MIN(CD352,MAX(0,$F352-SUMPRODUCT(($AT$3:$BE$3&lt;AT$3)*$CD352:$CO352))),2))</f>
        <v/>
      </c>
      <c r="CQ352">
        <f>IF(CE352&lt;=0,0,ROUND(MIN(CE352,MAX(0,$F352-SUMPRODUCT(($AT$3:$BE$3&lt;AU$3)*$CD352:$CO352))),2))</f>
        <v/>
      </c>
      <c r="CR352">
        <f>IF(CF352&lt;=0,0,ROUND(MIN(CF352,MAX(0,$F352-SUMPRODUCT(($AT$3:$BE$3&lt;AV$3)*$CD352:$CO352))),2))</f>
        <v/>
      </c>
      <c r="CS352">
        <f>IF(CG352&lt;=0,0,ROUND(MIN(CG352,MAX(0,$F352-SUMPRODUCT(($AT$3:$BE$3&lt;AW$3)*$CD352:$CO352))),2))</f>
        <v/>
      </c>
      <c r="CT352">
        <f>IF(CH352&lt;=0,0,ROUND(MIN(CH352,MAX(0,$F352-SUMPRODUCT(($AT$3:$BE$3&lt;AX$3)*$CD352:$CO352))),2))</f>
        <v/>
      </c>
      <c r="CU352">
        <f>IF(CI352&lt;=0,0,ROUND(MIN(CI352,MAX(0,$F352-SUMPRODUCT(($AT$3:$BE$3&lt;AY$3)*$CD352:$CO352))),2))</f>
        <v/>
      </c>
      <c r="CV352">
        <f>IF(CJ352&lt;=0,0,ROUND(MIN(CJ352,MAX(0,$F352-SUMPRODUCT(($AT$3:$BE$3&lt;AZ$3)*$CD352:$CO352))),2))</f>
        <v/>
      </c>
      <c r="CW352">
        <f>IF(CK352&lt;=0,0,ROUND(MIN(CK352,MAX(0,$F352-SUMPRODUCT(($AT$3:$BE$3&lt;BA$3)*$CD352:$CO352))),2))</f>
        <v/>
      </c>
      <c r="CX352">
        <f>IF(CL352&lt;=0,0,ROUND(MIN(CL352,MAX(0,$F352-SUMPRODUCT(($AT$3:$BE$3&lt;BB$3)*$CD352:$CO352))),2))</f>
        <v/>
      </c>
      <c r="CY352">
        <f>IF(CM352&lt;=0,0,ROUND(MIN(CM352,MAX(0,$F352-SUMPRODUCT(($AT$3:$BE$3&lt;BC$3)*$CD352:$CO352))),2))</f>
        <v/>
      </c>
      <c r="CZ352">
        <f>IF(CN352&lt;=0,0,ROUND(MIN(CN352,MAX(0,$F352-SUMPRODUCT(($AT$3:$BE$3&lt;BD$3)*$CD352:$CO352))),2))</f>
        <v/>
      </c>
      <c r="DA352">
        <f>IF(CO352&lt;=0,0,ROUND(MIN(CO352,MAX(0,$F352-SUMPRODUCT(($AT$3:$BE$3&lt;BE$3)*$CD352:$CO352))),2))</f>
        <v/>
      </c>
      <c r="DB352">
        <f>ROUND(AH352-CP352,2)</f>
        <v/>
      </c>
      <c r="DC352">
        <f>ROUND(AI352-CQ352,2)</f>
        <v/>
      </c>
      <c r="DD352">
        <f>ROUND(AJ352-CR352,2)</f>
        <v/>
      </c>
      <c r="DE352">
        <f>ROUND(AK352-CS352,2)</f>
        <v/>
      </c>
      <c r="DF352">
        <f>ROUND(AL352-CT352,2)</f>
        <v/>
      </c>
      <c r="DG352">
        <f>ROUND(AM352-CU352,2)</f>
        <v/>
      </c>
      <c r="DH352">
        <f>ROUND(AN352-CV352,2)</f>
        <v/>
      </c>
      <c r="DI352">
        <f>ROUND(AO352-CW352,2)</f>
        <v/>
      </c>
      <c r="DJ352">
        <f>ROUND(AP352-CX352,2)</f>
        <v/>
      </c>
      <c r="DK352">
        <f>ROUND(AQ352-CY352,2)</f>
        <v/>
      </c>
      <c r="DL352">
        <f>ROUND(AR352-CZ352,2)</f>
        <v/>
      </c>
      <c r="DM352">
        <f>ROUND(AS352-DA352,2)</f>
        <v/>
      </c>
      <c r="DN352">
        <f>MAX(0,ROUND($F352-SUM(CP352:DA352),2))</f>
        <v/>
      </c>
    </row>
    <row r="353">
      <c r="A353" t="n">
        <v>348</v>
      </c>
      <c r="B353" s="29">
        <f>Months!B353</f>
        <v/>
      </c>
      <c r="C353">
        <f>Months!C353</f>
        <v/>
      </c>
      <c r="D353">
        <f>Months!D353</f>
        <v/>
      </c>
      <c r="E353">
        <f>SUM(V353:AG353)</f>
        <v/>
      </c>
      <c r="F353">
        <f>MAX(0,ROUND(C353+D353-E353,2))</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f>IF(AH353&lt;=0,0,ROUND(CP353+MIN(DB353,MAX(0,$DN353-SUMPRODUCT((($BR353:$CC353&gt;BR353)+($BR353:$CC353=BR353)*($AT$2:$BE$2&lt;AT$2))*$DB353:$DM353))),2))</f>
        <v/>
      </c>
      <c r="AU353">
        <f>IF(AI353&lt;=0,0,ROUND(CQ353+MIN(DC353,MAX(0,$DN353-SUMPRODUCT((($BR353:$CC353&gt;BS353)+($BR353:$CC353=BS353)*($AT$2:$BE$2&lt;AU$2))*$DB353:$DM353))),2))</f>
        <v/>
      </c>
      <c r="AV353">
        <f>IF(AJ353&lt;=0,0,ROUND(CR353+MIN(DD353,MAX(0,$DN353-SUMPRODUCT((($BR353:$CC353&gt;BT353)+($BR353:$CC353=BT353)*($AT$2:$BE$2&lt;AV$2))*$DB353:$DM353))),2))</f>
        <v/>
      </c>
      <c r="AW353">
        <f>IF(AK353&lt;=0,0,ROUND(CS353+MIN(DE353,MAX(0,$DN353-SUMPRODUCT((($BR353:$CC353&gt;BU353)+($BR353:$CC353=BU353)*($AT$2:$BE$2&lt;AW$2))*$DB353:$DM353))),2))</f>
        <v/>
      </c>
      <c r="AX353">
        <f>IF(AL353&lt;=0,0,ROUND(CT353+MIN(DF353,MAX(0,$DN353-SUMPRODUCT((($BR353:$CC353&gt;BV353)+($BR353:$CC353=BV353)*($AT$2:$BE$2&lt;AX$2))*$DB353:$DM353))),2))</f>
        <v/>
      </c>
      <c r="AY353">
        <f>IF(AM353&lt;=0,0,ROUND(CU353+MIN(DG353,MAX(0,$DN353-SUMPRODUCT((($BR353:$CC353&gt;BW353)+($BR353:$CC353=BW353)*($AT$2:$BE$2&lt;AY$2))*$DB353:$DM353))),2))</f>
        <v/>
      </c>
      <c r="AZ353">
        <f>IF(AN353&lt;=0,0,ROUND(CV353+MIN(DH353,MAX(0,$DN353-SUMPRODUCT((($BR353:$CC353&gt;BX353)+($BR353:$CC353=BX353)*($AT$2:$BE$2&lt;AZ$2))*$DB353:$DM353))),2))</f>
        <v/>
      </c>
      <c r="BA353">
        <f>IF(AO353&lt;=0,0,ROUND(CW353+MIN(DI353,MAX(0,$DN353-SUMPRODUCT((($BR353:$CC353&gt;BY353)+($BR353:$CC353=BY353)*($AT$2:$BE$2&lt;BA$2))*$DB353:$DM353))),2))</f>
        <v/>
      </c>
      <c r="BB353">
        <f>IF(AP353&lt;=0,0,ROUND(CX353+MIN(DJ353,MAX(0,$DN353-SUMPRODUCT((($BR353:$CC353&gt;BZ353)+($BR353:$CC353=BZ353)*($AT$2:$BE$2&lt;BB$2))*$DB353:$DM353))),2))</f>
        <v/>
      </c>
      <c r="BC353">
        <f>IF(AQ353&lt;=0,0,ROUND(CY353+MIN(DK353,MAX(0,$DN353-SUMPRODUCT((($BR353:$CC353&gt;CA353)+($BR353:$CC353=CA353)*($AT$2:$BE$2&lt;BC$2))*$DB353:$DM353))),2))</f>
        <v/>
      </c>
      <c r="BD353">
        <f>IF(AR353&lt;=0,0,ROUND(CZ353+MIN(DL353,MAX(0,$DN353-SUMPRODUCT((($BR353:$CC353&gt;CB353)+($BR353:$CC353=CB353)*($AT$2:$BE$2&lt;BD$2))*$DB353:$DM353))),2))</f>
        <v/>
      </c>
      <c r="BE353">
        <f>IF(AS353&lt;=0,0,ROUND(DA353+MIN(DM353,MAX(0,$DN353-SUMPRODUCT((($BR353:$CC353&gt;CC353)+($BR353:$CC353=CC353)*($AT$2:$BE$2&lt;BE$2))*$DB353:$DM353))),2))</f>
        <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c r="BR353">
        <f>ROUND(IF($A353&lt;=Debts!$M$5,Debts!$X$5,Debts!$Y$5)*100000,0)*1000000+ROUND(Debts!$Y$5*100000,0)</f>
        <v/>
      </c>
      <c r="BS353">
        <f>ROUND(IF($A353&lt;=Debts!$M$6,Debts!$X$6,Debts!$Y$6)*100000,0)*1000000+ROUND(Debts!$Y$6*100000,0)</f>
        <v/>
      </c>
      <c r="BT353">
        <f>ROUND(IF($A353&lt;=Debts!$M$7,Debts!$X$7,Debts!$Y$7)*100000,0)*1000000+ROUND(Debts!$Y$7*100000,0)</f>
        <v/>
      </c>
      <c r="BU353">
        <f>ROUND(IF($A353&lt;=Debts!$M$8,Debts!$X$8,Debts!$Y$8)*100000,0)*1000000+ROUND(Debts!$Y$8*100000,0)</f>
        <v/>
      </c>
      <c r="BV353">
        <f>ROUND(IF($A353&lt;=Debts!$M$9,Debts!$X$9,Debts!$Y$9)*100000,0)*1000000+ROUND(Debts!$Y$9*100000,0)</f>
        <v/>
      </c>
      <c r="BW353">
        <f>ROUND(IF($A353&lt;=Debts!$M$10,Debts!$X$10,Debts!$Y$10)*100000,0)*1000000+ROUND(Debts!$Y$10*100000,0)</f>
        <v/>
      </c>
      <c r="BX353">
        <f>ROUND(IF($A353&lt;=Debts!$M$11,Debts!$X$11,Debts!$Y$11)*100000,0)*1000000+ROUND(Debts!$Y$11*100000,0)</f>
        <v/>
      </c>
      <c r="BY353">
        <f>ROUND(IF($A353&lt;=Debts!$M$12,Debts!$X$12,Debts!$Y$12)*100000,0)*1000000+ROUND(Debts!$Y$12*100000,0)</f>
        <v/>
      </c>
      <c r="BZ353">
        <f>ROUND(IF($A353&lt;=Debts!$M$13,Debts!$X$13,Debts!$Y$13)*100000,0)*1000000+ROUND(Debts!$Y$13*100000,0)</f>
        <v/>
      </c>
      <c r="CA353">
        <f>ROUND(IF($A353&lt;=Debts!$M$14,Debts!$X$14,Debts!$Y$14)*100000,0)*1000000+ROUND(Debts!$Y$14*100000,0)</f>
        <v/>
      </c>
      <c r="CB353">
        <f>ROUND(IF($A353&lt;=Debts!$M$15,Debts!$X$15,Debts!$Y$15)*100000,0)*1000000+ROUND(Debts!$Y$15*100000,0)</f>
        <v/>
      </c>
      <c r="CC353">
        <f>ROUND(IF($A353&lt;=Debts!$M$16,Debts!$X$16,Debts!$Y$16)*100000,0)*1000000+ROUND(Debts!$Y$16*100000,0)</f>
        <v/>
      </c>
      <c r="CD353">
        <f>IF(OR(AH353&lt;=0,Debts!$AC$5=0,$A353&gt;Debts!$M$5),0,MIN(AH353,MAX(0,ROUNDUP(IF(Debts!$X$5=0,(BF352+J353)/(Debts!$M$5-$A353+1),BF352*(Debts!$X$5/12)/(1-(1+Debts!$X$5/12)^(-(Debts!$M$5-$A353+1)))),2)-V353)))</f>
        <v/>
      </c>
      <c r="CE353">
        <f>IF(OR(AI353&lt;=0,Debts!$AC$6=0,$A353&gt;Debts!$M$6),0,MIN(AI353,MAX(0,ROUNDUP(IF(Debts!$X$6=0,(BG352+K353)/(Debts!$M$6-$A353+1),BG352*(Debts!$X$6/12)/(1-(1+Debts!$X$6/12)^(-(Debts!$M$6-$A353+1)))),2)-W353)))</f>
        <v/>
      </c>
      <c r="CF353">
        <f>IF(OR(AJ353&lt;=0,Debts!$AC$7=0,$A353&gt;Debts!$M$7),0,MIN(AJ353,MAX(0,ROUNDUP(IF(Debts!$X$7=0,(BH352+L353)/(Debts!$M$7-$A353+1),BH352*(Debts!$X$7/12)/(1-(1+Debts!$X$7/12)^(-(Debts!$M$7-$A353+1)))),2)-X353)))</f>
        <v/>
      </c>
      <c r="CG353">
        <f>IF(OR(AK353&lt;=0,Debts!$AC$8=0,$A353&gt;Debts!$M$8),0,MIN(AK353,MAX(0,ROUNDUP(IF(Debts!$X$8=0,(BI352+M353)/(Debts!$M$8-$A353+1),BI352*(Debts!$X$8/12)/(1-(1+Debts!$X$8/12)^(-(Debts!$M$8-$A353+1)))),2)-Y353)))</f>
        <v/>
      </c>
      <c r="CH353">
        <f>IF(OR(AL353&lt;=0,Debts!$AC$9=0,$A353&gt;Debts!$M$9),0,MIN(AL353,MAX(0,ROUNDUP(IF(Debts!$X$9=0,(BJ352+N353)/(Debts!$M$9-$A353+1),BJ352*(Debts!$X$9/12)/(1-(1+Debts!$X$9/12)^(-(Debts!$M$9-$A353+1)))),2)-Z353)))</f>
        <v/>
      </c>
      <c r="CI353">
        <f>IF(OR(AM353&lt;=0,Debts!$AC$10=0,$A353&gt;Debts!$M$10),0,MIN(AM353,MAX(0,ROUNDUP(IF(Debts!$X$10=0,(BK352+O353)/(Debts!$M$10-$A353+1),BK352*(Debts!$X$10/12)/(1-(1+Debts!$X$10/12)^(-(Debts!$M$10-$A353+1)))),2)-AA353)))</f>
        <v/>
      </c>
      <c r="CJ353">
        <f>IF(OR(AN353&lt;=0,Debts!$AC$11=0,$A353&gt;Debts!$M$11),0,MIN(AN353,MAX(0,ROUNDUP(IF(Debts!$X$11=0,(BL352+P353)/(Debts!$M$11-$A353+1),BL352*(Debts!$X$11/12)/(1-(1+Debts!$X$11/12)^(-(Debts!$M$11-$A353+1)))),2)-AB353)))</f>
        <v/>
      </c>
      <c r="CK353">
        <f>IF(OR(AO353&lt;=0,Debts!$AC$12=0,$A353&gt;Debts!$M$12),0,MIN(AO353,MAX(0,ROUNDUP(IF(Debts!$X$12=0,(BM352+Q353)/(Debts!$M$12-$A353+1),BM352*(Debts!$X$12/12)/(1-(1+Debts!$X$12/12)^(-(Debts!$M$12-$A353+1)))),2)-AC353)))</f>
        <v/>
      </c>
      <c r="CL353">
        <f>IF(OR(AP353&lt;=0,Debts!$AC$13=0,$A353&gt;Debts!$M$13),0,MIN(AP353,MAX(0,ROUNDUP(IF(Debts!$X$13=0,(BN352+R353)/(Debts!$M$13-$A353+1),BN352*(Debts!$X$13/12)/(1-(1+Debts!$X$13/12)^(-(Debts!$M$13-$A353+1)))),2)-AD353)))</f>
        <v/>
      </c>
      <c r="CM353">
        <f>IF(OR(AQ353&lt;=0,Debts!$AC$14=0,$A353&gt;Debts!$M$14),0,MIN(AQ353,MAX(0,ROUNDUP(IF(Debts!$X$14=0,(BO352+S353)/(Debts!$M$14-$A353+1),BO352*(Debts!$X$14/12)/(1-(1+Debts!$X$14/12)^(-(Debts!$M$14-$A353+1)))),2)-AE353)))</f>
        <v/>
      </c>
      <c r="CN353">
        <f>IF(OR(AR353&lt;=0,Debts!$AC$15=0,$A353&gt;Debts!$M$15),0,MIN(AR353,MAX(0,ROUNDUP(IF(Debts!$X$15=0,(BP352+T353)/(Debts!$M$15-$A353+1),BP352*(Debts!$X$15/12)/(1-(1+Debts!$X$15/12)^(-(Debts!$M$15-$A353+1)))),2)-AF353)))</f>
        <v/>
      </c>
      <c r="CO353">
        <f>IF(OR(AS353&lt;=0,Debts!$AC$16=0,$A353&gt;Debts!$M$16),0,MIN(AS353,MAX(0,ROUNDUP(IF(Debts!$X$16=0,(BQ352+U353)/(Debts!$M$16-$A353+1),BQ352*(Debts!$X$16/12)/(1-(1+Debts!$X$16/12)^(-(Debts!$M$16-$A353+1)))),2)-AG353)))</f>
        <v/>
      </c>
      <c r="CP353">
        <f>IF(CD353&lt;=0,0,ROUND(MIN(CD353,MAX(0,$F353-SUMPRODUCT(($AT$3:$BE$3&lt;AT$3)*$CD353:$CO353))),2))</f>
        <v/>
      </c>
      <c r="CQ353">
        <f>IF(CE353&lt;=0,0,ROUND(MIN(CE353,MAX(0,$F353-SUMPRODUCT(($AT$3:$BE$3&lt;AU$3)*$CD353:$CO353))),2))</f>
        <v/>
      </c>
      <c r="CR353">
        <f>IF(CF353&lt;=0,0,ROUND(MIN(CF353,MAX(0,$F353-SUMPRODUCT(($AT$3:$BE$3&lt;AV$3)*$CD353:$CO353))),2))</f>
        <v/>
      </c>
      <c r="CS353">
        <f>IF(CG353&lt;=0,0,ROUND(MIN(CG353,MAX(0,$F353-SUMPRODUCT(($AT$3:$BE$3&lt;AW$3)*$CD353:$CO353))),2))</f>
        <v/>
      </c>
      <c r="CT353">
        <f>IF(CH353&lt;=0,0,ROUND(MIN(CH353,MAX(0,$F353-SUMPRODUCT(($AT$3:$BE$3&lt;AX$3)*$CD353:$CO353))),2))</f>
        <v/>
      </c>
      <c r="CU353">
        <f>IF(CI353&lt;=0,0,ROUND(MIN(CI353,MAX(0,$F353-SUMPRODUCT(($AT$3:$BE$3&lt;AY$3)*$CD353:$CO353))),2))</f>
        <v/>
      </c>
      <c r="CV353">
        <f>IF(CJ353&lt;=0,0,ROUND(MIN(CJ353,MAX(0,$F353-SUMPRODUCT(($AT$3:$BE$3&lt;AZ$3)*$CD353:$CO353))),2))</f>
        <v/>
      </c>
      <c r="CW353">
        <f>IF(CK353&lt;=0,0,ROUND(MIN(CK353,MAX(0,$F353-SUMPRODUCT(($AT$3:$BE$3&lt;BA$3)*$CD353:$CO353))),2))</f>
        <v/>
      </c>
      <c r="CX353">
        <f>IF(CL353&lt;=0,0,ROUND(MIN(CL353,MAX(0,$F353-SUMPRODUCT(($AT$3:$BE$3&lt;BB$3)*$CD353:$CO353))),2))</f>
        <v/>
      </c>
      <c r="CY353">
        <f>IF(CM353&lt;=0,0,ROUND(MIN(CM353,MAX(0,$F353-SUMPRODUCT(($AT$3:$BE$3&lt;BC$3)*$CD353:$CO353))),2))</f>
        <v/>
      </c>
      <c r="CZ353">
        <f>IF(CN353&lt;=0,0,ROUND(MIN(CN353,MAX(0,$F353-SUMPRODUCT(($AT$3:$BE$3&lt;BD$3)*$CD353:$CO353))),2))</f>
        <v/>
      </c>
      <c r="DA353">
        <f>IF(CO353&lt;=0,0,ROUND(MIN(CO353,MAX(0,$F353-SUMPRODUCT(($AT$3:$BE$3&lt;BE$3)*$CD353:$CO353))),2))</f>
        <v/>
      </c>
      <c r="DB353">
        <f>ROUND(AH353-CP353,2)</f>
        <v/>
      </c>
      <c r="DC353">
        <f>ROUND(AI353-CQ353,2)</f>
        <v/>
      </c>
      <c r="DD353">
        <f>ROUND(AJ353-CR353,2)</f>
        <v/>
      </c>
      <c r="DE353">
        <f>ROUND(AK353-CS353,2)</f>
        <v/>
      </c>
      <c r="DF353">
        <f>ROUND(AL353-CT353,2)</f>
        <v/>
      </c>
      <c r="DG353">
        <f>ROUND(AM353-CU353,2)</f>
        <v/>
      </c>
      <c r="DH353">
        <f>ROUND(AN353-CV353,2)</f>
        <v/>
      </c>
      <c r="DI353">
        <f>ROUND(AO353-CW353,2)</f>
        <v/>
      </c>
      <c r="DJ353">
        <f>ROUND(AP353-CX353,2)</f>
        <v/>
      </c>
      <c r="DK353">
        <f>ROUND(AQ353-CY353,2)</f>
        <v/>
      </c>
      <c r="DL353">
        <f>ROUND(AR353-CZ353,2)</f>
        <v/>
      </c>
      <c r="DM353">
        <f>ROUND(AS353-DA353,2)</f>
        <v/>
      </c>
      <c r="DN353">
        <f>MAX(0,ROUND($F353-SUM(CP353:DA353),2))</f>
        <v/>
      </c>
    </row>
    <row r="354">
      <c r="A354" t="n">
        <v>349</v>
      </c>
      <c r="B354" s="29">
        <f>Months!B354</f>
        <v/>
      </c>
      <c r="C354">
        <f>Months!C354</f>
        <v/>
      </c>
      <c r="D354">
        <f>Months!D354</f>
        <v/>
      </c>
      <c r="E354">
        <f>SUM(V354:AG354)</f>
        <v/>
      </c>
      <c r="F354">
        <f>MAX(0,ROUND(C354+D354-E354,2))</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f>IF(AH354&lt;=0,0,ROUND(CP354+MIN(DB354,MAX(0,$DN354-SUMPRODUCT((($BR354:$CC354&gt;BR354)+($BR354:$CC354=BR354)*($AT$2:$BE$2&lt;AT$2))*$DB354:$DM354))),2))</f>
        <v/>
      </c>
      <c r="AU354">
        <f>IF(AI354&lt;=0,0,ROUND(CQ354+MIN(DC354,MAX(0,$DN354-SUMPRODUCT((($BR354:$CC354&gt;BS354)+($BR354:$CC354=BS354)*($AT$2:$BE$2&lt;AU$2))*$DB354:$DM354))),2))</f>
        <v/>
      </c>
      <c r="AV354">
        <f>IF(AJ354&lt;=0,0,ROUND(CR354+MIN(DD354,MAX(0,$DN354-SUMPRODUCT((($BR354:$CC354&gt;BT354)+($BR354:$CC354=BT354)*($AT$2:$BE$2&lt;AV$2))*$DB354:$DM354))),2))</f>
        <v/>
      </c>
      <c r="AW354">
        <f>IF(AK354&lt;=0,0,ROUND(CS354+MIN(DE354,MAX(0,$DN354-SUMPRODUCT((($BR354:$CC354&gt;BU354)+($BR354:$CC354=BU354)*($AT$2:$BE$2&lt;AW$2))*$DB354:$DM354))),2))</f>
        <v/>
      </c>
      <c r="AX354">
        <f>IF(AL354&lt;=0,0,ROUND(CT354+MIN(DF354,MAX(0,$DN354-SUMPRODUCT((($BR354:$CC354&gt;BV354)+($BR354:$CC354=BV354)*($AT$2:$BE$2&lt;AX$2))*$DB354:$DM354))),2))</f>
        <v/>
      </c>
      <c r="AY354">
        <f>IF(AM354&lt;=0,0,ROUND(CU354+MIN(DG354,MAX(0,$DN354-SUMPRODUCT((($BR354:$CC354&gt;BW354)+($BR354:$CC354=BW354)*($AT$2:$BE$2&lt;AY$2))*$DB354:$DM354))),2))</f>
        <v/>
      </c>
      <c r="AZ354">
        <f>IF(AN354&lt;=0,0,ROUND(CV354+MIN(DH354,MAX(0,$DN354-SUMPRODUCT((($BR354:$CC354&gt;BX354)+($BR354:$CC354=BX354)*($AT$2:$BE$2&lt;AZ$2))*$DB354:$DM354))),2))</f>
        <v/>
      </c>
      <c r="BA354">
        <f>IF(AO354&lt;=0,0,ROUND(CW354+MIN(DI354,MAX(0,$DN354-SUMPRODUCT((($BR354:$CC354&gt;BY354)+($BR354:$CC354=BY354)*($AT$2:$BE$2&lt;BA$2))*$DB354:$DM354))),2))</f>
        <v/>
      </c>
      <c r="BB354">
        <f>IF(AP354&lt;=0,0,ROUND(CX354+MIN(DJ354,MAX(0,$DN354-SUMPRODUCT((($BR354:$CC354&gt;BZ354)+($BR354:$CC354=BZ354)*($AT$2:$BE$2&lt;BB$2))*$DB354:$DM354))),2))</f>
        <v/>
      </c>
      <c r="BC354">
        <f>IF(AQ354&lt;=0,0,ROUND(CY354+MIN(DK354,MAX(0,$DN354-SUMPRODUCT((($BR354:$CC354&gt;CA354)+($BR354:$CC354=CA354)*($AT$2:$BE$2&lt;BC$2))*$DB354:$DM354))),2))</f>
        <v/>
      </c>
      <c r="BD354">
        <f>IF(AR354&lt;=0,0,ROUND(CZ354+MIN(DL354,MAX(0,$DN354-SUMPRODUCT((($BR354:$CC354&gt;CB354)+($BR354:$CC354=CB354)*($AT$2:$BE$2&lt;BD$2))*$DB354:$DM354))),2))</f>
        <v/>
      </c>
      <c r="BE354">
        <f>IF(AS354&lt;=0,0,ROUND(DA354+MIN(DM354,MAX(0,$DN354-SUMPRODUCT((($BR354:$CC354&gt;CC354)+($BR354:$CC354=CC354)*($AT$2:$BE$2&lt;BE$2))*$DB354:$DM354))),2))</f>
        <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c r="BR354">
        <f>ROUND(IF($A354&lt;=Debts!$M$5,Debts!$X$5,Debts!$Y$5)*100000,0)*1000000+ROUND(Debts!$Y$5*100000,0)</f>
        <v/>
      </c>
      <c r="BS354">
        <f>ROUND(IF($A354&lt;=Debts!$M$6,Debts!$X$6,Debts!$Y$6)*100000,0)*1000000+ROUND(Debts!$Y$6*100000,0)</f>
        <v/>
      </c>
      <c r="BT354">
        <f>ROUND(IF($A354&lt;=Debts!$M$7,Debts!$X$7,Debts!$Y$7)*100000,0)*1000000+ROUND(Debts!$Y$7*100000,0)</f>
        <v/>
      </c>
      <c r="BU354">
        <f>ROUND(IF($A354&lt;=Debts!$M$8,Debts!$X$8,Debts!$Y$8)*100000,0)*1000000+ROUND(Debts!$Y$8*100000,0)</f>
        <v/>
      </c>
      <c r="BV354">
        <f>ROUND(IF($A354&lt;=Debts!$M$9,Debts!$X$9,Debts!$Y$9)*100000,0)*1000000+ROUND(Debts!$Y$9*100000,0)</f>
        <v/>
      </c>
      <c r="BW354">
        <f>ROUND(IF($A354&lt;=Debts!$M$10,Debts!$X$10,Debts!$Y$10)*100000,0)*1000000+ROUND(Debts!$Y$10*100000,0)</f>
        <v/>
      </c>
      <c r="BX354">
        <f>ROUND(IF($A354&lt;=Debts!$M$11,Debts!$X$11,Debts!$Y$11)*100000,0)*1000000+ROUND(Debts!$Y$11*100000,0)</f>
        <v/>
      </c>
      <c r="BY354">
        <f>ROUND(IF($A354&lt;=Debts!$M$12,Debts!$X$12,Debts!$Y$12)*100000,0)*1000000+ROUND(Debts!$Y$12*100000,0)</f>
        <v/>
      </c>
      <c r="BZ354">
        <f>ROUND(IF($A354&lt;=Debts!$M$13,Debts!$X$13,Debts!$Y$13)*100000,0)*1000000+ROUND(Debts!$Y$13*100000,0)</f>
        <v/>
      </c>
      <c r="CA354">
        <f>ROUND(IF($A354&lt;=Debts!$M$14,Debts!$X$14,Debts!$Y$14)*100000,0)*1000000+ROUND(Debts!$Y$14*100000,0)</f>
        <v/>
      </c>
      <c r="CB354">
        <f>ROUND(IF($A354&lt;=Debts!$M$15,Debts!$X$15,Debts!$Y$15)*100000,0)*1000000+ROUND(Debts!$Y$15*100000,0)</f>
        <v/>
      </c>
      <c r="CC354">
        <f>ROUND(IF($A354&lt;=Debts!$M$16,Debts!$X$16,Debts!$Y$16)*100000,0)*1000000+ROUND(Debts!$Y$16*100000,0)</f>
        <v/>
      </c>
      <c r="CD354">
        <f>IF(OR(AH354&lt;=0,Debts!$AC$5=0,$A354&gt;Debts!$M$5),0,MIN(AH354,MAX(0,ROUNDUP(IF(Debts!$X$5=0,(BF353+J354)/(Debts!$M$5-$A354+1),BF353*(Debts!$X$5/12)/(1-(1+Debts!$X$5/12)^(-(Debts!$M$5-$A354+1)))),2)-V354)))</f>
        <v/>
      </c>
      <c r="CE354">
        <f>IF(OR(AI354&lt;=0,Debts!$AC$6=0,$A354&gt;Debts!$M$6),0,MIN(AI354,MAX(0,ROUNDUP(IF(Debts!$X$6=0,(BG353+K354)/(Debts!$M$6-$A354+1),BG353*(Debts!$X$6/12)/(1-(1+Debts!$X$6/12)^(-(Debts!$M$6-$A354+1)))),2)-W354)))</f>
        <v/>
      </c>
      <c r="CF354">
        <f>IF(OR(AJ354&lt;=0,Debts!$AC$7=0,$A354&gt;Debts!$M$7),0,MIN(AJ354,MAX(0,ROUNDUP(IF(Debts!$X$7=0,(BH353+L354)/(Debts!$M$7-$A354+1),BH353*(Debts!$X$7/12)/(1-(1+Debts!$X$7/12)^(-(Debts!$M$7-$A354+1)))),2)-X354)))</f>
        <v/>
      </c>
      <c r="CG354">
        <f>IF(OR(AK354&lt;=0,Debts!$AC$8=0,$A354&gt;Debts!$M$8),0,MIN(AK354,MAX(0,ROUNDUP(IF(Debts!$X$8=0,(BI353+M354)/(Debts!$M$8-$A354+1),BI353*(Debts!$X$8/12)/(1-(1+Debts!$X$8/12)^(-(Debts!$M$8-$A354+1)))),2)-Y354)))</f>
        <v/>
      </c>
      <c r="CH354">
        <f>IF(OR(AL354&lt;=0,Debts!$AC$9=0,$A354&gt;Debts!$M$9),0,MIN(AL354,MAX(0,ROUNDUP(IF(Debts!$X$9=0,(BJ353+N354)/(Debts!$M$9-$A354+1),BJ353*(Debts!$X$9/12)/(1-(1+Debts!$X$9/12)^(-(Debts!$M$9-$A354+1)))),2)-Z354)))</f>
        <v/>
      </c>
      <c r="CI354">
        <f>IF(OR(AM354&lt;=0,Debts!$AC$10=0,$A354&gt;Debts!$M$10),0,MIN(AM354,MAX(0,ROUNDUP(IF(Debts!$X$10=0,(BK353+O354)/(Debts!$M$10-$A354+1),BK353*(Debts!$X$10/12)/(1-(1+Debts!$X$10/12)^(-(Debts!$M$10-$A354+1)))),2)-AA354)))</f>
        <v/>
      </c>
      <c r="CJ354">
        <f>IF(OR(AN354&lt;=0,Debts!$AC$11=0,$A354&gt;Debts!$M$11),0,MIN(AN354,MAX(0,ROUNDUP(IF(Debts!$X$11=0,(BL353+P354)/(Debts!$M$11-$A354+1),BL353*(Debts!$X$11/12)/(1-(1+Debts!$X$11/12)^(-(Debts!$M$11-$A354+1)))),2)-AB354)))</f>
        <v/>
      </c>
      <c r="CK354">
        <f>IF(OR(AO354&lt;=0,Debts!$AC$12=0,$A354&gt;Debts!$M$12),0,MIN(AO354,MAX(0,ROUNDUP(IF(Debts!$X$12=0,(BM353+Q354)/(Debts!$M$12-$A354+1),BM353*(Debts!$X$12/12)/(1-(1+Debts!$X$12/12)^(-(Debts!$M$12-$A354+1)))),2)-AC354)))</f>
        <v/>
      </c>
      <c r="CL354">
        <f>IF(OR(AP354&lt;=0,Debts!$AC$13=0,$A354&gt;Debts!$M$13),0,MIN(AP354,MAX(0,ROUNDUP(IF(Debts!$X$13=0,(BN353+R354)/(Debts!$M$13-$A354+1),BN353*(Debts!$X$13/12)/(1-(1+Debts!$X$13/12)^(-(Debts!$M$13-$A354+1)))),2)-AD354)))</f>
        <v/>
      </c>
      <c r="CM354">
        <f>IF(OR(AQ354&lt;=0,Debts!$AC$14=0,$A354&gt;Debts!$M$14),0,MIN(AQ354,MAX(0,ROUNDUP(IF(Debts!$X$14=0,(BO353+S354)/(Debts!$M$14-$A354+1),BO353*(Debts!$X$14/12)/(1-(1+Debts!$X$14/12)^(-(Debts!$M$14-$A354+1)))),2)-AE354)))</f>
        <v/>
      </c>
      <c r="CN354">
        <f>IF(OR(AR354&lt;=0,Debts!$AC$15=0,$A354&gt;Debts!$M$15),0,MIN(AR354,MAX(0,ROUNDUP(IF(Debts!$X$15=0,(BP353+T354)/(Debts!$M$15-$A354+1),BP353*(Debts!$X$15/12)/(1-(1+Debts!$X$15/12)^(-(Debts!$M$15-$A354+1)))),2)-AF354)))</f>
        <v/>
      </c>
      <c r="CO354">
        <f>IF(OR(AS354&lt;=0,Debts!$AC$16=0,$A354&gt;Debts!$M$16),0,MIN(AS354,MAX(0,ROUNDUP(IF(Debts!$X$16=0,(BQ353+U354)/(Debts!$M$16-$A354+1),BQ353*(Debts!$X$16/12)/(1-(1+Debts!$X$16/12)^(-(Debts!$M$16-$A354+1)))),2)-AG354)))</f>
        <v/>
      </c>
      <c r="CP354">
        <f>IF(CD354&lt;=0,0,ROUND(MIN(CD354,MAX(0,$F354-SUMPRODUCT(($AT$3:$BE$3&lt;AT$3)*$CD354:$CO354))),2))</f>
        <v/>
      </c>
      <c r="CQ354">
        <f>IF(CE354&lt;=0,0,ROUND(MIN(CE354,MAX(0,$F354-SUMPRODUCT(($AT$3:$BE$3&lt;AU$3)*$CD354:$CO354))),2))</f>
        <v/>
      </c>
      <c r="CR354">
        <f>IF(CF354&lt;=0,0,ROUND(MIN(CF354,MAX(0,$F354-SUMPRODUCT(($AT$3:$BE$3&lt;AV$3)*$CD354:$CO354))),2))</f>
        <v/>
      </c>
      <c r="CS354">
        <f>IF(CG354&lt;=0,0,ROUND(MIN(CG354,MAX(0,$F354-SUMPRODUCT(($AT$3:$BE$3&lt;AW$3)*$CD354:$CO354))),2))</f>
        <v/>
      </c>
      <c r="CT354">
        <f>IF(CH354&lt;=0,0,ROUND(MIN(CH354,MAX(0,$F354-SUMPRODUCT(($AT$3:$BE$3&lt;AX$3)*$CD354:$CO354))),2))</f>
        <v/>
      </c>
      <c r="CU354">
        <f>IF(CI354&lt;=0,0,ROUND(MIN(CI354,MAX(0,$F354-SUMPRODUCT(($AT$3:$BE$3&lt;AY$3)*$CD354:$CO354))),2))</f>
        <v/>
      </c>
      <c r="CV354">
        <f>IF(CJ354&lt;=0,0,ROUND(MIN(CJ354,MAX(0,$F354-SUMPRODUCT(($AT$3:$BE$3&lt;AZ$3)*$CD354:$CO354))),2))</f>
        <v/>
      </c>
      <c r="CW354">
        <f>IF(CK354&lt;=0,0,ROUND(MIN(CK354,MAX(0,$F354-SUMPRODUCT(($AT$3:$BE$3&lt;BA$3)*$CD354:$CO354))),2))</f>
        <v/>
      </c>
      <c r="CX354">
        <f>IF(CL354&lt;=0,0,ROUND(MIN(CL354,MAX(0,$F354-SUMPRODUCT(($AT$3:$BE$3&lt;BB$3)*$CD354:$CO354))),2))</f>
        <v/>
      </c>
      <c r="CY354">
        <f>IF(CM354&lt;=0,0,ROUND(MIN(CM354,MAX(0,$F354-SUMPRODUCT(($AT$3:$BE$3&lt;BC$3)*$CD354:$CO354))),2))</f>
        <v/>
      </c>
      <c r="CZ354">
        <f>IF(CN354&lt;=0,0,ROUND(MIN(CN354,MAX(0,$F354-SUMPRODUCT(($AT$3:$BE$3&lt;BD$3)*$CD354:$CO354))),2))</f>
        <v/>
      </c>
      <c r="DA354">
        <f>IF(CO354&lt;=0,0,ROUND(MIN(CO354,MAX(0,$F354-SUMPRODUCT(($AT$3:$BE$3&lt;BE$3)*$CD354:$CO354))),2))</f>
        <v/>
      </c>
      <c r="DB354">
        <f>ROUND(AH354-CP354,2)</f>
        <v/>
      </c>
      <c r="DC354">
        <f>ROUND(AI354-CQ354,2)</f>
        <v/>
      </c>
      <c r="DD354">
        <f>ROUND(AJ354-CR354,2)</f>
        <v/>
      </c>
      <c r="DE354">
        <f>ROUND(AK354-CS354,2)</f>
        <v/>
      </c>
      <c r="DF354">
        <f>ROUND(AL354-CT354,2)</f>
        <v/>
      </c>
      <c r="DG354">
        <f>ROUND(AM354-CU354,2)</f>
        <v/>
      </c>
      <c r="DH354">
        <f>ROUND(AN354-CV354,2)</f>
        <v/>
      </c>
      <c r="DI354">
        <f>ROUND(AO354-CW354,2)</f>
        <v/>
      </c>
      <c r="DJ354">
        <f>ROUND(AP354-CX354,2)</f>
        <v/>
      </c>
      <c r="DK354">
        <f>ROUND(AQ354-CY354,2)</f>
        <v/>
      </c>
      <c r="DL354">
        <f>ROUND(AR354-CZ354,2)</f>
        <v/>
      </c>
      <c r="DM354">
        <f>ROUND(AS354-DA354,2)</f>
        <v/>
      </c>
      <c r="DN354">
        <f>MAX(0,ROUND($F354-SUM(CP354:DA354),2))</f>
        <v/>
      </c>
    </row>
    <row r="355">
      <c r="A355" t="n">
        <v>350</v>
      </c>
      <c r="B355" s="29">
        <f>Months!B355</f>
        <v/>
      </c>
      <c r="C355">
        <f>Months!C355</f>
        <v/>
      </c>
      <c r="D355">
        <f>Months!D355</f>
        <v/>
      </c>
      <c r="E355">
        <f>SUM(V355:AG355)</f>
        <v/>
      </c>
      <c r="F355">
        <f>MAX(0,ROUND(C355+D355-E355,2))</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f>IF(AH355&lt;=0,0,ROUND(CP355+MIN(DB355,MAX(0,$DN355-SUMPRODUCT((($BR355:$CC355&gt;BR355)+($BR355:$CC355=BR355)*($AT$2:$BE$2&lt;AT$2))*$DB355:$DM355))),2))</f>
        <v/>
      </c>
      <c r="AU355">
        <f>IF(AI355&lt;=0,0,ROUND(CQ355+MIN(DC355,MAX(0,$DN355-SUMPRODUCT((($BR355:$CC355&gt;BS355)+($BR355:$CC355=BS355)*($AT$2:$BE$2&lt;AU$2))*$DB355:$DM355))),2))</f>
        <v/>
      </c>
      <c r="AV355">
        <f>IF(AJ355&lt;=0,0,ROUND(CR355+MIN(DD355,MAX(0,$DN355-SUMPRODUCT((($BR355:$CC355&gt;BT355)+($BR355:$CC355=BT355)*($AT$2:$BE$2&lt;AV$2))*$DB355:$DM355))),2))</f>
        <v/>
      </c>
      <c r="AW355">
        <f>IF(AK355&lt;=0,0,ROUND(CS355+MIN(DE355,MAX(0,$DN355-SUMPRODUCT((($BR355:$CC355&gt;BU355)+($BR355:$CC355=BU355)*($AT$2:$BE$2&lt;AW$2))*$DB355:$DM355))),2))</f>
        <v/>
      </c>
      <c r="AX355">
        <f>IF(AL355&lt;=0,0,ROUND(CT355+MIN(DF355,MAX(0,$DN355-SUMPRODUCT((($BR355:$CC355&gt;BV355)+($BR355:$CC355=BV355)*($AT$2:$BE$2&lt;AX$2))*$DB355:$DM355))),2))</f>
        <v/>
      </c>
      <c r="AY355">
        <f>IF(AM355&lt;=0,0,ROUND(CU355+MIN(DG355,MAX(0,$DN355-SUMPRODUCT((($BR355:$CC355&gt;BW355)+($BR355:$CC355=BW355)*($AT$2:$BE$2&lt;AY$2))*$DB355:$DM355))),2))</f>
        <v/>
      </c>
      <c r="AZ355">
        <f>IF(AN355&lt;=0,0,ROUND(CV355+MIN(DH355,MAX(0,$DN355-SUMPRODUCT((($BR355:$CC355&gt;BX355)+($BR355:$CC355=BX355)*($AT$2:$BE$2&lt;AZ$2))*$DB355:$DM355))),2))</f>
        <v/>
      </c>
      <c r="BA355">
        <f>IF(AO355&lt;=0,0,ROUND(CW355+MIN(DI355,MAX(0,$DN355-SUMPRODUCT((($BR355:$CC355&gt;BY355)+($BR355:$CC355=BY355)*($AT$2:$BE$2&lt;BA$2))*$DB355:$DM355))),2))</f>
        <v/>
      </c>
      <c r="BB355">
        <f>IF(AP355&lt;=0,0,ROUND(CX355+MIN(DJ355,MAX(0,$DN355-SUMPRODUCT((($BR355:$CC355&gt;BZ355)+($BR355:$CC355=BZ355)*($AT$2:$BE$2&lt;BB$2))*$DB355:$DM355))),2))</f>
        <v/>
      </c>
      <c r="BC355">
        <f>IF(AQ355&lt;=0,0,ROUND(CY355+MIN(DK355,MAX(0,$DN355-SUMPRODUCT((($BR355:$CC355&gt;CA355)+($BR355:$CC355=CA355)*($AT$2:$BE$2&lt;BC$2))*$DB355:$DM355))),2))</f>
        <v/>
      </c>
      <c r="BD355">
        <f>IF(AR355&lt;=0,0,ROUND(CZ355+MIN(DL355,MAX(0,$DN355-SUMPRODUCT((($BR355:$CC355&gt;CB355)+($BR355:$CC355=CB355)*($AT$2:$BE$2&lt;BD$2))*$DB355:$DM355))),2))</f>
        <v/>
      </c>
      <c r="BE355">
        <f>IF(AS355&lt;=0,0,ROUND(DA355+MIN(DM355,MAX(0,$DN355-SUMPRODUCT((($BR355:$CC355&gt;CC355)+($BR355:$CC355=CC355)*($AT$2:$BE$2&lt;BE$2))*$DB355:$DM355))),2))</f>
        <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c r="BR355">
        <f>ROUND(IF($A355&lt;=Debts!$M$5,Debts!$X$5,Debts!$Y$5)*100000,0)*1000000+ROUND(Debts!$Y$5*100000,0)</f>
        <v/>
      </c>
      <c r="BS355">
        <f>ROUND(IF($A355&lt;=Debts!$M$6,Debts!$X$6,Debts!$Y$6)*100000,0)*1000000+ROUND(Debts!$Y$6*100000,0)</f>
        <v/>
      </c>
      <c r="BT355">
        <f>ROUND(IF($A355&lt;=Debts!$M$7,Debts!$X$7,Debts!$Y$7)*100000,0)*1000000+ROUND(Debts!$Y$7*100000,0)</f>
        <v/>
      </c>
      <c r="BU355">
        <f>ROUND(IF($A355&lt;=Debts!$M$8,Debts!$X$8,Debts!$Y$8)*100000,0)*1000000+ROUND(Debts!$Y$8*100000,0)</f>
        <v/>
      </c>
      <c r="BV355">
        <f>ROUND(IF($A355&lt;=Debts!$M$9,Debts!$X$9,Debts!$Y$9)*100000,0)*1000000+ROUND(Debts!$Y$9*100000,0)</f>
        <v/>
      </c>
      <c r="BW355">
        <f>ROUND(IF($A355&lt;=Debts!$M$10,Debts!$X$10,Debts!$Y$10)*100000,0)*1000000+ROUND(Debts!$Y$10*100000,0)</f>
        <v/>
      </c>
      <c r="BX355">
        <f>ROUND(IF($A355&lt;=Debts!$M$11,Debts!$X$11,Debts!$Y$11)*100000,0)*1000000+ROUND(Debts!$Y$11*100000,0)</f>
        <v/>
      </c>
      <c r="BY355">
        <f>ROUND(IF($A355&lt;=Debts!$M$12,Debts!$X$12,Debts!$Y$12)*100000,0)*1000000+ROUND(Debts!$Y$12*100000,0)</f>
        <v/>
      </c>
      <c r="BZ355">
        <f>ROUND(IF($A355&lt;=Debts!$M$13,Debts!$X$13,Debts!$Y$13)*100000,0)*1000000+ROUND(Debts!$Y$13*100000,0)</f>
        <v/>
      </c>
      <c r="CA355">
        <f>ROUND(IF($A355&lt;=Debts!$M$14,Debts!$X$14,Debts!$Y$14)*100000,0)*1000000+ROUND(Debts!$Y$14*100000,0)</f>
        <v/>
      </c>
      <c r="CB355">
        <f>ROUND(IF($A355&lt;=Debts!$M$15,Debts!$X$15,Debts!$Y$15)*100000,0)*1000000+ROUND(Debts!$Y$15*100000,0)</f>
        <v/>
      </c>
      <c r="CC355">
        <f>ROUND(IF($A355&lt;=Debts!$M$16,Debts!$X$16,Debts!$Y$16)*100000,0)*1000000+ROUND(Debts!$Y$16*100000,0)</f>
        <v/>
      </c>
      <c r="CD355">
        <f>IF(OR(AH355&lt;=0,Debts!$AC$5=0,$A355&gt;Debts!$M$5),0,MIN(AH355,MAX(0,ROUNDUP(IF(Debts!$X$5=0,(BF354+J355)/(Debts!$M$5-$A355+1),BF354*(Debts!$X$5/12)/(1-(1+Debts!$X$5/12)^(-(Debts!$M$5-$A355+1)))),2)-V355)))</f>
        <v/>
      </c>
      <c r="CE355">
        <f>IF(OR(AI355&lt;=0,Debts!$AC$6=0,$A355&gt;Debts!$M$6),0,MIN(AI355,MAX(0,ROUNDUP(IF(Debts!$X$6=0,(BG354+K355)/(Debts!$M$6-$A355+1),BG354*(Debts!$X$6/12)/(1-(1+Debts!$X$6/12)^(-(Debts!$M$6-$A355+1)))),2)-W355)))</f>
        <v/>
      </c>
      <c r="CF355">
        <f>IF(OR(AJ355&lt;=0,Debts!$AC$7=0,$A355&gt;Debts!$M$7),0,MIN(AJ355,MAX(0,ROUNDUP(IF(Debts!$X$7=0,(BH354+L355)/(Debts!$M$7-$A355+1),BH354*(Debts!$X$7/12)/(1-(1+Debts!$X$7/12)^(-(Debts!$M$7-$A355+1)))),2)-X355)))</f>
        <v/>
      </c>
      <c r="CG355">
        <f>IF(OR(AK355&lt;=0,Debts!$AC$8=0,$A355&gt;Debts!$M$8),0,MIN(AK355,MAX(0,ROUNDUP(IF(Debts!$X$8=0,(BI354+M355)/(Debts!$M$8-$A355+1),BI354*(Debts!$X$8/12)/(1-(1+Debts!$X$8/12)^(-(Debts!$M$8-$A355+1)))),2)-Y355)))</f>
        <v/>
      </c>
      <c r="CH355">
        <f>IF(OR(AL355&lt;=0,Debts!$AC$9=0,$A355&gt;Debts!$M$9),0,MIN(AL355,MAX(0,ROUNDUP(IF(Debts!$X$9=0,(BJ354+N355)/(Debts!$M$9-$A355+1),BJ354*(Debts!$X$9/12)/(1-(1+Debts!$X$9/12)^(-(Debts!$M$9-$A355+1)))),2)-Z355)))</f>
        <v/>
      </c>
      <c r="CI355">
        <f>IF(OR(AM355&lt;=0,Debts!$AC$10=0,$A355&gt;Debts!$M$10),0,MIN(AM355,MAX(0,ROUNDUP(IF(Debts!$X$10=0,(BK354+O355)/(Debts!$M$10-$A355+1),BK354*(Debts!$X$10/12)/(1-(1+Debts!$X$10/12)^(-(Debts!$M$10-$A355+1)))),2)-AA355)))</f>
        <v/>
      </c>
      <c r="CJ355">
        <f>IF(OR(AN355&lt;=0,Debts!$AC$11=0,$A355&gt;Debts!$M$11),0,MIN(AN355,MAX(0,ROUNDUP(IF(Debts!$X$11=0,(BL354+P355)/(Debts!$M$11-$A355+1),BL354*(Debts!$X$11/12)/(1-(1+Debts!$X$11/12)^(-(Debts!$M$11-$A355+1)))),2)-AB355)))</f>
        <v/>
      </c>
      <c r="CK355">
        <f>IF(OR(AO355&lt;=0,Debts!$AC$12=0,$A355&gt;Debts!$M$12),0,MIN(AO355,MAX(0,ROUNDUP(IF(Debts!$X$12=0,(BM354+Q355)/(Debts!$M$12-$A355+1),BM354*(Debts!$X$12/12)/(1-(1+Debts!$X$12/12)^(-(Debts!$M$12-$A355+1)))),2)-AC355)))</f>
        <v/>
      </c>
      <c r="CL355">
        <f>IF(OR(AP355&lt;=0,Debts!$AC$13=0,$A355&gt;Debts!$M$13),0,MIN(AP355,MAX(0,ROUNDUP(IF(Debts!$X$13=0,(BN354+R355)/(Debts!$M$13-$A355+1),BN354*(Debts!$X$13/12)/(1-(1+Debts!$X$13/12)^(-(Debts!$M$13-$A355+1)))),2)-AD355)))</f>
        <v/>
      </c>
      <c r="CM355">
        <f>IF(OR(AQ355&lt;=0,Debts!$AC$14=0,$A355&gt;Debts!$M$14),0,MIN(AQ355,MAX(0,ROUNDUP(IF(Debts!$X$14=0,(BO354+S355)/(Debts!$M$14-$A355+1),BO354*(Debts!$X$14/12)/(1-(1+Debts!$X$14/12)^(-(Debts!$M$14-$A355+1)))),2)-AE355)))</f>
        <v/>
      </c>
      <c r="CN355">
        <f>IF(OR(AR355&lt;=0,Debts!$AC$15=0,$A355&gt;Debts!$M$15),0,MIN(AR355,MAX(0,ROUNDUP(IF(Debts!$X$15=0,(BP354+T355)/(Debts!$M$15-$A355+1),BP354*(Debts!$X$15/12)/(1-(1+Debts!$X$15/12)^(-(Debts!$M$15-$A355+1)))),2)-AF355)))</f>
        <v/>
      </c>
      <c r="CO355">
        <f>IF(OR(AS355&lt;=0,Debts!$AC$16=0,$A355&gt;Debts!$M$16),0,MIN(AS355,MAX(0,ROUNDUP(IF(Debts!$X$16=0,(BQ354+U355)/(Debts!$M$16-$A355+1),BQ354*(Debts!$X$16/12)/(1-(1+Debts!$X$16/12)^(-(Debts!$M$16-$A355+1)))),2)-AG355)))</f>
        <v/>
      </c>
      <c r="CP355">
        <f>IF(CD355&lt;=0,0,ROUND(MIN(CD355,MAX(0,$F355-SUMPRODUCT(($AT$3:$BE$3&lt;AT$3)*$CD355:$CO355))),2))</f>
        <v/>
      </c>
      <c r="CQ355">
        <f>IF(CE355&lt;=0,0,ROUND(MIN(CE355,MAX(0,$F355-SUMPRODUCT(($AT$3:$BE$3&lt;AU$3)*$CD355:$CO355))),2))</f>
        <v/>
      </c>
      <c r="CR355">
        <f>IF(CF355&lt;=0,0,ROUND(MIN(CF355,MAX(0,$F355-SUMPRODUCT(($AT$3:$BE$3&lt;AV$3)*$CD355:$CO355))),2))</f>
        <v/>
      </c>
      <c r="CS355">
        <f>IF(CG355&lt;=0,0,ROUND(MIN(CG355,MAX(0,$F355-SUMPRODUCT(($AT$3:$BE$3&lt;AW$3)*$CD355:$CO355))),2))</f>
        <v/>
      </c>
      <c r="CT355">
        <f>IF(CH355&lt;=0,0,ROUND(MIN(CH355,MAX(0,$F355-SUMPRODUCT(($AT$3:$BE$3&lt;AX$3)*$CD355:$CO355))),2))</f>
        <v/>
      </c>
      <c r="CU355">
        <f>IF(CI355&lt;=0,0,ROUND(MIN(CI355,MAX(0,$F355-SUMPRODUCT(($AT$3:$BE$3&lt;AY$3)*$CD355:$CO355))),2))</f>
        <v/>
      </c>
      <c r="CV355">
        <f>IF(CJ355&lt;=0,0,ROUND(MIN(CJ355,MAX(0,$F355-SUMPRODUCT(($AT$3:$BE$3&lt;AZ$3)*$CD355:$CO355))),2))</f>
        <v/>
      </c>
      <c r="CW355">
        <f>IF(CK355&lt;=0,0,ROUND(MIN(CK355,MAX(0,$F355-SUMPRODUCT(($AT$3:$BE$3&lt;BA$3)*$CD355:$CO355))),2))</f>
        <v/>
      </c>
      <c r="CX355">
        <f>IF(CL355&lt;=0,0,ROUND(MIN(CL355,MAX(0,$F355-SUMPRODUCT(($AT$3:$BE$3&lt;BB$3)*$CD355:$CO355))),2))</f>
        <v/>
      </c>
      <c r="CY355">
        <f>IF(CM355&lt;=0,0,ROUND(MIN(CM355,MAX(0,$F355-SUMPRODUCT(($AT$3:$BE$3&lt;BC$3)*$CD355:$CO355))),2))</f>
        <v/>
      </c>
      <c r="CZ355">
        <f>IF(CN355&lt;=0,0,ROUND(MIN(CN355,MAX(0,$F355-SUMPRODUCT(($AT$3:$BE$3&lt;BD$3)*$CD355:$CO355))),2))</f>
        <v/>
      </c>
      <c r="DA355">
        <f>IF(CO355&lt;=0,0,ROUND(MIN(CO355,MAX(0,$F355-SUMPRODUCT(($AT$3:$BE$3&lt;BE$3)*$CD355:$CO355))),2))</f>
        <v/>
      </c>
      <c r="DB355">
        <f>ROUND(AH355-CP355,2)</f>
        <v/>
      </c>
      <c r="DC355">
        <f>ROUND(AI355-CQ355,2)</f>
        <v/>
      </c>
      <c r="DD355">
        <f>ROUND(AJ355-CR355,2)</f>
        <v/>
      </c>
      <c r="DE355">
        <f>ROUND(AK355-CS355,2)</f>
        <v/>
      </c>
      <c r="DF355">
        <f>ROUND(AL355-CT355,2)</f>
        <v/>
      </c>
      <c r="DG355">
        <f>ROUND(AM355-CU355,2)</f>
        <v/>
      </c>
      <c r="DH355">
        <f>ROUND(AN355-CV355,2)</f>
        <v/>
      </c>
      <c r="DI355">
        <f>ROUND(AO355-CW355,2)</f>
        <v/>
      </c>
      <c r="DJ355">
        <f>ROUND(AP355-CX355,2)</f>
        <v/>
      </c>
      <c r="DK355">
        <f>ROUND(AQ355-CY355,2)</f>
        <v/>
      </c>
      <c r="DL355">
        <f>ROUND(AR355-CZ355,2)</f>
        <v/>
      </c>
      <c r="DM355">
        <f>ROUND(AS355-DA355,2)</f>
        <v/>
      </c>
      <c r="DN355">
        <f>MAX(0,ROUND($F355-SUM(CP355:DA355),2))</f>
        <v/>
      </c>
    </row>
    <row r="356">
      <c r="A356" t="n">
        <v>351</v>
      </c>
      <c r="B356" s="29">
        <f>Months!B356</f>
        <v/>
      </c>
      <c r="C356">
        <f>Months!C356</f>
        <v/>
      </c>
      <c r="D356">
        <f>Months!D356</f>
        <v/>
      </c>
      <c r="E356">
        <f>SUM(V356:AG356)</f>
        <v/>
      </c>
      <c r="F356">
        <f>MAX(0,ROUND(C356+D356-E356,2))</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f>IF(AH356&lt;=0,0,ROUND(CP356+MIN(DB356,MAX(0,$DN356-SUMPRODUCT((($BR356:$CC356&gt;BR356)+($BR356:$CC356=BR356)*($AT$2:$BE$2&lt;AT$2))*$DB356:$DM356))),2))</f>
        <v/>
      </c>
      <c r="AU356">
        <f>IF(AI356&lt;=0,0,ROUND(CQ356+MIN(DC356,MAX(0,$DN356-SUMPRODUCT((($BR356:$CC356&gt;BS356)+($BR356:$CC356=BS356)*($AT$2:$BE$2&lt;AU$2))*$DB356:$DM356))),2))</f>
        <v/>
      </c>
      <c r="AV356">
        <f>IF(AJ356&lt;=0,0,ROUND(CR356+MIN(DD356,MAX(0,$DN356-SUMPRODUCT((($BR356:$CC356&gt;BT356)+($BR356:$CC356=BT356)*($AT$2:$BE$2&lt;AV$2))*$DB356:$DM356))),2))</f>
        <v/>
      </c>
      <c r="AW356">
        <f>IF(AK356&lt;=0,0,ROUND(CS356+MIN(DE356,MAX(0,$DN356-SUMPRODUCT((($BR356:$CC356&gt;BU356)+($BR356:$CC356=BU356)*($AT$2:$BE$2&lt;AW$2))*$DB356:$DM356))),2))</f>
        <v/>
      </c>
      <c r="AX356">
        <f>IF(AL356&lt;=0,0,ROUND(CT356+MIN(DF356,MAX(0,$DN356-SUMPRODUCT((($BR356:$CC356&gt;BV356)+($BR356:$CC356=BV356)*($AT$2:$BE$2&lt;AX$2))*$DB356:$DM356))),2))</f>
        <v/>
      </c>
      <c r="AY356">
        <f>IF(AM356&lt;=0,0,ROUND(CU356+MIN(DG356,MAX(0,$DN356-SUMPRODUCT((($BR356:$CC356&gt;BW356)+($BR356:$CC356=BW356)*($AT$2:$BE$2&lt;AY$2))*$DB356:$DM356))),2))</f>
        <v/>
      </c>
      <c r="AZ356">
        <f>IF(AN356&lt;=0,0,ROUND(CV356+MIN(DH356,MAX(0,$DN356-SUMPRODUCT((($BR356:$CC356&gt;BX356)+($BR356:$CC356=BX356)*($AT$2:$BE$2&lt;AZ$2))*$DB356:$DM356))),2))</f>
        <v/>
      </c>
      <c r="BA356">
        <f>IF(AO356&lt;=0,0,ROUND(CW356+MIN(DI356,MAX(0,$DN356-SUMPRODUCT((($BR356:$CC356&gt;BY356)+($BR356:$CC356=BY356)*($AT$2:$BE$2&lt;BA$2))*$DB356:$DM356))),2))</f>
        <v/>
      </c>
      <c r="BB356">
        <f>IF(AP356&lt;=0,0,ROUND(CX356+MIN(DJ356,MAX(0,$DN356-SUMPRODUCT((($BR356:$CC356&gt;BZ356)+($BR356:$CC356=BZ356)*($AT$2:$BE$2&lt;BB$2))*$DB356:$DM356))),2))</f>
        <v/>
      </c>
      <c r="BC356">
        <f>IF(AQ356&lt;=0,0,ROUND(CY356+MIN(DK356,MAX(0,$DN356-SUMPRODUCT((($BR356:$CC356&gt;CA356)+($BR356:$CC356=CA356)*($AT$2:$BE$2&lt;BC$2))*$DB356:$DM356))),2))</f>
        <v/>
      </c>
      <c r="BD356">
        <f>IF(AR356&lt;=0,0,ROUND(CZ356+MIN(DL356,MAX(0,$DN356-SUMPRODUCT((($BR356:$CC356&gt;CB356)+($BR356:$CC356=CB356)*($AT$2:$BE$2&lt;BD$2))*$DB356:$DM356))),2))</f>
        <v/>
      </c>
      <c r="BE356">
        <f>IF(AS356&lt;=0,0,ROUND(DA356+MIN(DM356,MAX(0,$DN356-SUMPRODUCT((($BR356:$CC356&gt;CC356)+($BR356:$CC356=CC356)*($AT$2:$BE$2&lt;BE$2))*$DB356:$DM356))),2))</f>
        <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c r="BR356">
        <f>ROUND(IF($A356&lt;=Debts!$M$5,Debts!$X$5,Debts!$Y$5)*100000,0)*1000000+ROUND(Debts!$Y$5*100000,0)</f>
        <v/>
      </c>
      <c r="BS356">
        <f>ROUND(IF($A356&lt;=Debts!$M$6,Debts!$X$6,Debts!$Y$6)*100000,0)*1000000+ROUND(Debts!$Y$6*100000,0)</f>
        <v/>
      </c>
      <c r="BT356">
        <f>ROUND(IF($A356&lt;=Debts!$M$7,Debts!$X$7,Debts!$Y$7)*100000,0)*1000000+ROUND(Debts!$Y$7*100000,0)</f>
        <v/>
      </c>
      <c r="BU356">
        <f>ROUND(IF($A356&lt;=Debts!$M$8,Debts!$X$8,Debts!$Y$8)*100000,0)*1000000+ROUND(Debts!$Y$8*100000,0)</f>
        <v/>
      </c>
      <c r="BV356">
        <f>ROUND(IF($A356&lt;=Debts!$M$9,Debts!$X$9,Debts!$Y$9)*100000,0)*1000000+ROUND(Debts!$Y$9*100000,0)</f>
        <v/>
      </c>
      <c r="BW356">
        <f>ROUND(IF($A356&lt;=Debts!$M$10,Debts!$X$10,Debts!$Y$10)*100000,0)*1000000+ROUND(Debts!$Y$10*100000,0)</f>
        <v/>
      </c>
      <c r="BX356">
        <f>ROUND(IF($A356&lt;=Debts!$M$11,Debts!$X$11,Debts!$Y$11)*100000,0)*1000000+ROUND(Debts!$Y$11*100000,0)</f>
        <v/>
      </c>
      <c r="BY356">
        <f>ROUND(IF($A356&lt;=Debts!$M$12,Debts!$X$12,Debts!$Y$12)*100000,0)*1000000+ROUND(Debts!$Y$12*100000,0)</f>
        <v/>
      </c>
      <c r="BZ356">
        <f>ROUND(IF($A356&lt;=Debts!$M$13,Debts!$X$13,Debts!$Y$13)*100000,0)*1000000+ROUND(Debts!$Y$13*100000,0)</f>
        <v/>
      </c>
      <c r="CA356">
        <f>ROUND(IF($A356&lt;=Debts!$M$14,Debts!$X$14,Debts!$Y$14)*100000,0)*1000000+ROUND(Debts!$Y$14*100000,0)</f>
        <v/>
      </c>
      <c r="CB356">
        <f>ROUND(IF($A356&lt;=Debts!$M$15,Debts!$X$15,Debts!$Y$15)*100000,0)*1000000+ROUND(Debts!$Y$15*100000,0)</f>
        <v/>
      </c>
      <c r="CC356">
        <f>ROUND(IF($A356&lt;=Debts!$M$16,Debts!$X$16,Debts!$Y$16)*100000,0)*1000000+ROUND(Debts!$Y$16*100000,0)</f>
        <v/>
      </c>
      <c r="CD356">
        <f>IF(OR(AH356&lt;=0,Debts!$AC$5=0,$A356&gt;Debts!$M$5),0,MIN(AH356,MAX(0,ROUNDUP(IF(Debts!$X$5=0,(BF355+J356)/(Debts!$M$5-$A356+1),BF355*(Debts!$X$5/12)/(1-(1+Debts!$X$5/12)^(-(Debts!$M$5-$A356+1)))),2)-V356)))</f>
        <v/>
      </c>
      <c r="CE356">
        <f>IF(OR(AI356&lt;=0,Debts!$AC$6=0,$A356&gt;Debts!$M$6),0,MIN(AI356,MAX(0,ROUNDUP(IF(Debts!$X$6=0,(BG355+K356)/(Debts!$M$6-$A356+1),BG355*(Debts!$X$6/12)/(1-(1+Debts!$X$6/12)^(-(Debts!$M$6-$A356+1)))),2)-W356)))</f>
        <v/>
      </c>
      <c r="CF356">
        <f>IF(OR(AJ356&lt;=0,Debts!$AC$7=0,$A356&gt;Debts!$M$7),0,MIN(AJ356,MAX(0,ROUNDUP(IF(Debts!$X$7=0,(BH355+L356)/(Debts!$M$7-$A356+1),BH355*(Debts!$X$7/12)/(1-(1+Debts!$X$7/12)^(-(Debts!$M$7-$A356+1)))),2)-X356)))</f>
        <v/>
      </c>
      <c r="CG356">
        <f>IF(OR(AK356&lt;=0,Debts!$AC$8=0,$A356&gt;Debts!$M$8),0,MIN(AK356,MAX(0,ROUNDUP(IF(Debts!$X$8=0,(BI355+M356)/(Debts!$M$8-$A356+1),BI355*(Debts!$X$8/12)/(1-(1+Debts!$X$8/12)^(-(Debts!$M$8-$A356+1)))),2)-Y356)))</f>
        <v/>
      </c>
      <c r="CH356">
        <f>IF(OR(AL356&lt;=0,Debts!$AC$9=0,$A356&gt;Debts!$M$9),0,MIN(AL356,MAX(0,ROUNDUP(IF(Debts!$X$9=0,(BJ355+N356)/(Debts!$M$9-$A356+1),BJ355*(Debts!$X$9/12)/(1-(1+Debts!$X$9/12)^(-(Debts!$M$9-$A356+1)))),2)-Z356)))</f>
        <v/>
      </c>
      <c r="CI356">
        <f>IF(OR(AM356&lt;=0,Debts!$AC$10=0,$A356&gt;Debts!$M$10),0,MIN(AM356,MAX(0,ROUNDUP(IF(Debts!$X$10=0,(BK355+O356)/(Debts!$M$10-$A356+1),BK355*(Debts!$X$10/12)/(1-(1+Debts!$X$10/12)^(-(Debts!$M$10-$A356+1)))),2)-AA356)))</f>
        <v/>
      </c>
      <c r="CJ356">
        <f>IF(OR(AN356&lt;=0,Debts!$AC$11=0,$A356&gt;Debts!$M$11),0,MIN(AN356,MAX(0,ROUNDUP(IF(Debts!$X$11=0,(BL355+P356)/(Debts!$M$11-$A356+1),BL355*(Debts!$X$11/12)/(1-(1+Debts!$X$11/12)^(-(Debts!$M$11-$A356+1)))),2)-AB356)))</f>
        <v/>
      </c>
      <c r="CK356">
        <f>IF(OR(AO356&lt;=0,Debts!$AC$12=0,$A356&gt;Debts!$M$12),0,MIN(AO356,MAX(0,ROUNDUP(IF(Debts!$X$12=0,(BM355+Q356)/(Debts!$M$12-$A356+1),BM355*(Debts!$X$12/12)/(1-(1+Debts!$X$12/12)^(-(Debts!$M$12-$A356+1)))),2)-AC356)))</f>
        <v/>
      </c>
      <c r="CL356">
        <f>IF(OR(AP356&lt;=0,Debts!$AC$13=0,$A356&gt;Debts!$M$13),0,MIN(AP356,MAX(0,ROUNDUP(IF(Debts!$X$13=0,(BN355+R356)/(Debts!$M$13-$A356+1),BN355*(Debts!$X$13/12)/(1-(1+Debts!$X$13/12)^(-(Debts!$M$13-$A356+1)))),2)-AD356)))</f>
        <v/>
      </c>
      <c r="CM356">
        <f>IF(OR(AQ356&lt;=0,Debts!$AC$14=0,$A356&gt;Debts!$M$14),0,MIN(AQ356,MAX(0,ROUNDUP(IF(Debts!$X$14=0,(BO355+S356)/(Debts!$M$14-$A356+1),BO355*(Debts!$X$14/12)/(1-(1+Debts!$X$14/12)^(-(Debts!$M$14-$A356+1)))),2)-AE356)))</f>
        <v/>
      </c>
      <c r="CN356">
        <f>IF(OR(AR356&lt;=0,Debts!$AC$15=0,$A356&gt;Debts!$M$15),0,MIN(AR356,MAX(0,ROUNDUP(IF(Debts!$X$15=0,(BP355+T356)/(Debts!$M$15-$A356+1),BP355*(Debts!$X$15/12)/(1-(1+Debts!$X$15/12)^(-(Debts!$M$15-$A356+1)))),2)-AF356)))</f>
        <v/>
      </c>
      <c r="CO356">
        <f>IF(OR(AS356&lt;=0,Debts!$AC$16=0,$A356&gt;Debts!$M$16),0,MIN(AS356,MAX(0,ROUNDUP(IF(Debts!$X$16=0,(BQ355+U356)/(Debts!$M$16-$A356+1),BQ355*(Debts!$X$16/12)/(1-(1+Debts!$X$16/12)^(-(Debts!$M$16-$A356+1)))),2)-AG356)))</f>
        <v/>
      </c>
      <c r="CP356">
        <f>IF(CD356&lt;=0,0,ROUND(MIN(CD356,MAX(0,$F356-SUMPRODUCT(($AT$3:$BE$3&lt;AT$3)*$CD356:$CO356))),2))</f>
        <v/>
      </c>
      <c r="CQ356">
        <f>IF(CE356&lt;=0,0,ROUND(MIN(CE356,MAX(0,$F356-SUMPRODUCT(($AT$3:$BE$3&lt;AU$3)*$CD356:$CO356))),2))</f>
        <v/>
      </c>
      <c r="CR356">
        <f>IF(CF356&lt;=0,0,ROUND(MIN(CF356,MAX(0,$F356-SUMPRODUCT(($AT$3:$BE$3&lt;AV$3)*$CD356:$CO356))),2))</f>
        <v/>
      </c>
      <c r="CS356">
        <f>IF(CG356&lt;=0,0,ROUND(MIN(CG356,MAX(0,$F356-SUMPRODUCT(($AT$3:$BE$3&lt;AW$3)*$CD356:$CO356))),2))</f>
        <v/>
      </c>
      <c r="CT356">
        <f>IF(CH356&lt;=0,0,ROUND(MIN(CH356,MAX(0,$F356-SUMPRODUCT(($AT$3:$BE$3&lt;AX$3)*$CD356:$CO356))),2))</f>
        <v/>
      </c>
      <c r="CU356">
        <f>IF(CI356&lt;=0,0,ROUND(MIN(CI356,MAX(0,$F356-SUMPRODUCT(($AT$3:$BE$3&lt;AY$3)*$CD356:$CO356))),2))</f>
        <v/>
      </c>
      <c r="CV356">
        <f>IF(CJ356&lt;=0,0,ROUND(MIN(CJ356,MAX(0,$F356-SUMPRODUCT(($AT$3:$BE$3&lt;AZ$3)*$CD356:$CO356))),2))</f>
        <v/>
      </c>
      <c r="CW356">
        <f>IF(CK356&lt;=0,0,ROUND(MIN(CK356,MAX(0,$F356-SUMPRODUCT(($AT$3:$BE$3&lt;BA$3)*$CD356:$CO356))),2))</f>
        <v/>
      </c>
      <c r="CX356">
        <f>IF(CL356&lt;=0,0,ROUND(MIN(CL356,MAX(0,$F356-SUMPRODUCT(($AT$3:$BE$3&lt;BB$3)*$CD356:$CO356))),2))</f>
        <v/>
      </c>
      <c r="CY356">
        <f>IF(CM356&lt;=0,0,ROUND(MIN(CM356,MAX(0,$F356-SUMPRODUCT(($AT$3:$BE$3&lt;BC$3)*$CD356:$CO356))),2))</f>
        <v/>
      </c>
      <c r="CZ356">
        <f>IF(CN356&lt;=0,0,ROUND(MIN(CN356,MAX(0,$F356-SUMPRODUCT(($AT$3:$BE$3&lt;BD$3)*$CD356:$CO356))),2))</f>
        <v/>
      </c>
      <c r="DA356">
        <f>IF(CO356&lt;=0,0,ROUND(MIN(CO356,MAX(0,$F356-SUMPRODUCT(($AT$3:$BE$3&lt;BE$3)*$CD356:$CO356))),2))</f>
        <v/>
      </c>
      <c r="DB356">
        <f>ROUND(AH356-CP356,2)</f>
        <v/>
      </c>
      <c r="DC356">
        <f>ROUND(AI356-CQ356,2)</f>
        <v/>
      </c>
      <c r="DD356">
        <f>ROUND(AJ356-CR356,2)</f>
        <v/>
      </c>
      <c r="DE356">
        <f>ROUND(AK356-CS356,2)</f>
        <v/>
      </c>
      <c r="DF356">
        <f>ROUND(AL356-CT356,2)</f>
        <v/>
      </c>
      <c r="DG356">
        <f>ROUND(AM356-CU356,2)</f>
        <v/>
      </c>
      <c r="DH356">
        <f>ROUND(AN356-CV356,2)</f>
        <v/>
      </c>
      <c r="DI356">
        <f>ROUND(AO356-CW356,2)</f>
        <v/>
      </c>
      <c r="DJ356">
        <f>ROUND(AP356-CX356,2)</f>
        <v/>
      </c>
      <c r="DK356">
        <f>ROUND(AQ356-CY356,2)</f>
        <v/>
      </c>
      <c r="DL356">
        <f>ROUND(AR356-CZ356,2)</f>
        <v/>
      </c>
      <c r="DM356">
        <f>ROUND(AS356-DA356,2)</f>
        <v/>
      </c>
      <c r="DN356">
        <f>MAX(0,ROUND($F356-SUM(CP356:DA356),2))</f>
        <v/>
      </c>
    </row>
    <row r="357">
      <c r="A357" t="n">
        <v>352</v>
      </c>
      <c r="B357" s="29">
        <f>Months!B357</f>
        <v/>
      </c>
      <c r="C357">
        <f>Months!C357</f>
        <v/>
      </c>
      <c r="D357">
        <f>Months!D357</f>
        <v/>
      </c>
      <c r="E357">
        <f>SUM(V357:AG357)</f>
        <v/>
      </c>
      <c r="F357">
        <f>MAX(0,ROUND(C357+D357-E357,2))</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f>IF(AH357&lt;=0,0,ROUND(CP357+MIN(DB357,MAX(0,$DN357-SUMPRODUCT((($BR357:$CC357&gt;BR357)+($BR357:$CC357=BR357)*($AT$2:$BE$2&lt;AT$2))*$DB357:$DM357))),2))</f>
        <v/>
      </c>
      <c r="AU357">
        <f>IF(AI357&lt;=0,0,ROUND(CQ357+MIN(DC357,MAX(0,$DN357-SUMPRODUCT((($BR357:$CC357&gt;BS357)+($BR357:$CC357=BS357)*($AT$2:$BE$2&lt;AU$2))*$DB357:$DM357))),2))</f>
        <v/>
      </c>
      <c r="AV357">
        <f>IF(AJ357&lt;=0,0,ROUND(CR357+MIN(DD357,MAX(0,$DN357-SUMPRODUCT((($BR357:$CC357&gt;BT357)+($BR357:$CC357=BT357)*($AT$2:$BE$2&lt;AV$2))*$DB357:$DM357))),2))</f>
        <v/>
      </c>
      <c r="AW357">
        <f>IF(AK357&lt;=0,0,ROUND(CS357+MIN(DE357,MAX(0,$DN357-SUMPRODUCT((($BR357:$CC357&gt;BU357)+($BR357:$CC357=BU357)*($AT$2:$BE$2&lt;AW$2))*$DB357:$DM357))),2))</f>
        <v/>
      </c>
      <c r="AX357">
        <f>IF(AL357&lt;=0,0,ROUND(CT357+MIN(DF357,MAX(0,$DN357-SUMPRODUCT((($BR357:$CC357&gt;BV357)+($BR357:$CC357=BV357)*($AT$2:$BE$2&lt;AX$2))*$DB357:$DM357))),2))</f>
        <v/>
      </c>
      <c r="AY357">
        <f>IF(AM357&lt;=0,0,ROUND(CU357+MIN(DG357,MAX(0,$DN357-SUMPRODUCT((($BR357:$CC357&gt;BW357)+($BR357:$CC357=BW357)*($AT$2:$BE$2&lt;AY$2))*$DB357:$DM357))),2))</f>
        <v/>
      </c>
      <c r="AZ357">
        <f>IF(AN357&lt;=0,0,ROUND(CV357+MIN(DH357,MAX(0,$DN357-SUMPRODUCT((($BR357:$CC357&gt;BX357)+($BR357:$CC357=BX357)*($AT$2:$BE$2&lt;AZ$2))*$DB357:$DM357))),2))</f>
        <v/>
      </c>
      <c r="BA357">
        <f>IF(AO357&lt;=0,0,ROUND(CW357+MIN(DI357,MAX(0,$DN357-SUMPRODUCT((($BR357:$CC357&gt;BY357)+($BR357:$CC357=BY357)*($AT$2:$BE$2&lt;BA$2))*$DB357:$DM357))),2))</f>
        <v/>
      </c>
      <c r="BB357">
        <f>IF(AP357&lt;=0,0,ROUND(CX357+MIN(DJ357,MAX(0,$DN357-SUMPRODUCT((($BR357:$CC357&gt;BZ357)+($BR357:$CC357=BZ357)*($AT$2:$BE$2&lt;BB$2))*$DB357:$DM357))),2))</f>
        <v/>
      </c>
      <c r="BC357">
        <f>IF(AQ357&lt;=0,0,ROUND(CY357+MIN(DK357,MAX(0,$DN357-SUMPRODUCT((($BR357:$CC357&gt;CA357)+($BR357:$CC357=CA357)*($AT$2:$BE$2&lt;BC$2))*$DB357:$DM357))),2))</f>
        <v/>
      </c>
      <c r="BD357">
        <f>IF(AR357&lt;=0,0,ROUND(CZ357+MIN(DL357,MAX(0,$DN357-SUMPRODUCT((($BR357:$CC357&gt;CB357)+($BR357:$CC357=CB357)*($AT$2:$BE$2&lt;BD$2))*$DB357:$DM357))),2))</f>
        <v/>
      </c>
      <c r="BE357">
        <f>IF(AS357&lt;=0,0,ROUND(DA357+MIN(DM357,MAX(0,$DN357-SUMPRODUCT((($BR357:$CC357&gt;CC357)+($BR357:$CC357=CC357)*($AT$2:$BE$2&lt;BE$2))*$DB357:$DM357))),2))</f>
        <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c r="BR357">
        <f>ROUND(IF($A357&lt;=Debts!$M$5,Debts!$X$5,Debts!$Y$5)*100000,0)*1000000+ROUND(Debts!$Y$5*100000,0)</f>
        <v/>
      </c>
      <c r="BS357">
        <f>ROUND(IF($A357&lt;=Debts!$M$6,Debts!$X$6,Debts!$Y$6)*100000,0)*1000000+ROUND(Debts!$Y$6*100000,0)</f>
        <v/>
      </c>
      <c r="BT357">
        <f>ROUND(IF($A357&lt;=Debts!$M$7,Debts!$X$7,Debts!$Y$7)*100000,0)*1000000+ROUND(Debts!$Y$7*100000,0)</f>
        <v/>
      </c>
      <c r="BU357">
        <f>ROUND(IF($A357&lt;=Debts!$M$8,Debts!$X$8,Debts!$Y$8)*100000,0)*1000000+ROUND(Debts!$Y$8*100000,0)</f>
        <v/>
      </c>
      <c r="BV357">
        <f>ROUND(IF($A357&lt;=Debts!$M$9,Debts!$X$9,Debts!$Y$9)*100000,0)*1000000+ROUND(Debts!$Y$9*100000,0)</f>
        <v/>
      </c>
      <c r="BW357">
        <f>ROUND(IF($A357&lt;=Debts!$M$10,Debts!$X$10,Debts!$Y$10)*100000,0)*1000000+ROUND(Debts!$Y$10*100000,0)</f>
        <v/>
      </c>
      <c r="BX357">
        <f>ROUND(IF($A357&lt;=Debts!$M$11,Debts!$X$11,Debts!$Y$11)*100000,0)*1000000+ROUND(Debts!$Y$11*100000,0)</f>
        <v/>
      </c>
      <c r="BY357">
        <f>ROUND(IF($A357&lt;=Debts!$M$12,Debts!$X$12,Debts!$Y$12)*100000,0)*1000000+ROUND(Debts!$Y$12*100000,0)</f>
        <v/>
      </c>
      <c r="BZ357">
        <f>ROUND(IF($A357&lt;=Debts!$M$13,Debts!$X$13,Debts!$Y$13)*100000,0)*1000000+ROUND(Debts!$Y$13*100000,0)</f>
        <v/>
      </c>
      <c r="CA357">
        <f>ROUND(IF($A357&lt;=Debts!$M$14,Debts!$X$14,Debts!$Y$14)*100000,0)*1000000+ROUND(Debts!$Y$14*100000,0)</f>
        <v/>
      </c>
      <c r="CB357">
        <f>ROUND(IF($A357&lt;=Debts!$M$15,Debts!$X$15,Debts!$Y$15)*100000,0)*1000000+ROUND(Debts!$Y$15*100000,0)</f>
        <v/>
      </c>
      <c r="CC357">
        <f>ROUND(IF($A357&lt;=Debts!$M$16,Debts!$X$16,Debts!$Y$16)*100000,0)*1000000+ROUND(Debts!$Y$16*100000,0)</f>
        <v/>
      </c>
      <c r="CD357">
        <f>IF(OR(AH357&lt;=0,Debts!$AC$5=0,$A357&gt;Debts!$M$5),0,MIN(AH357,MAX(0,ROUNDUP(IF(Debts!$X$5=0,(BF356+J357)/(Debts!$M$5-$A357+1),BF356*(Debts!$X$5/12)/(1-(1+Debts!$X$5/12)^(-(Debts!$M$5-$A357+1)))),2)-V357)))</f>
        <v/>
      </c>
      <c r="CE357">
        <f>IF(OR(AI357&lt;=0,Debts!$AC$6=0,$A357&gt;Debts!$M$6),0,MIN(AI357,MAX(0,ROUNDUP(IF(Debts!$X$6=0,(BG356+K357)/(Debts!$M$6-$A357+1),BG356*(Debts!$X$6/12)/(1-(1+Debts!$X$6/12)^(-(Debts!$M$6-$A357+1)))),2)-W357)))</f>
        <v/>
      </c>
      <c r="CF357">
        <f>IF(OR(AJ357&lt;=0,Debts!$AC$7=0,$A357&gt;Debts!$M$7),0,MIN(AJ357,MAX(0,ROUNDUP(IF(Debts!$X$7=0,(BH356+L357)/(Debts!$M$7-$A357+1),BH356*(Debts!$X$7/12)/(1-(1+Debts!$X$7/12)^(-(Debts!$M$7-$A357+1)))),2)-X357)))</f>
        <v/>
      </c>
      <c r="CG357">
        <f>IF(OR(AK357&lt;=0,Debts!$AC$8=0,$A357&gt;Debts!$M$8),0,MIN(AK357,MAX(0,ROUNDUP(IF(Debts!$X$8=0,(BI356+M357)/(Debts!$M$8-$A357+1),BI356*(Debts!$X$8/12)/(1-(1+Debts!$X$8/12)^(-(Debts!$M$8-$A357+1)))),2)-Y357)))</f>
        <v/>
      </c>
      <c r="CH357">
        <f>IF(OR(AL357&lt;=0,Debts!$AC$9=0,$A357&gt;Debts!$M$9),0,MIN(AL357,MAX(0,ROUNDUP(IF(Debts!$X$9=0,(BJ356+N357)/(Debts!$M$9-$A357+1),BJ356*(Debts!$X$9/12)/(1-(1+Debts!$X$9/12)^(-(Debts!$M$9-$A357+1)))),2)-Z357)))</f>
        <v/>
      </c>
      <c r="CI357">
        <f>IF(OR(AM357&lt;=0,Debts!$AC$10=0,$A357&gt;Debts!$M$10),0,MIN(AM357,MAX(0,ROUNDUP(IF(Debts!$X$10=0,(BK356+O357)/(Debts!$M$10-$A357+1),BK356*(Debts!$X$10/12)/(1-(1+Debts!$X$10/12)^(-(Debts!$M$10-$A357+1)))),2)-AA357)))</f>
        <v/>
      </c>
      <c r="CJ357">
        <f>IF(OR(AN357&lt;=0,Debts!$AC$11=0,$A357&gt;Debts!$M$11),0,MIN(AN357,MAX(0,ROUNDUP(IF(Debts!$X$11=0,(BL356+P357)/(Debts!$M$11-$A357+1),BL356*(Debts!$X$11/12)/(1-(1+Debts!$X$11/12)^(-(Debts!$M$11-$A357+1)))),2)-AB357)))</f>
        <v/>
      </c>
      <c r="CK357">
        <f>IF(OR(AO357&lt;=0,Debts!$AC$12=0,$A357&gt;Debts!$M$12),0,MIN(AO357,MAX(0,ROUNDUP(IF(Debts!$X$12=0,(BM356+Q357)/(Debts!$M$12-$A357+1),BM356*(Debts!$X$12/12)/(1-(1+Debts!$X$12/12)^(-(Debts!$M$12-$A357+1)))),2)-AC357)))</f>
        <v/>
      </c>
      <c r="CL357">
        <f>IF(OR(AP357&lt;=0,Debts!$AC$13=0,$A357&gt;Debts!$M$13),0,MIN(AP357,MAX(0,ROUNDUP(IF(Debts!$X$13=0,(BN356+R357)/(Debts!$M$13-$A357+1),BN356*(Debts!$X$13/12)/(1-(1+Debts!$X$13/12)^(-(Debts!$M$13-$A357+1)))),2)-AD357)))</f>
        <v/>
      </c>
      <c r="CM357">
        <f>IF(OR(AQ357&lt;=0,Debts!$AC$14=0,$A357&gt;Debts!$M$14),0,MIN(AQ357,MAX(0,ROUNDUP(IF(Debts!$X$14=0,(BO356+S357)/(Debts!$M$14-$A357+1),BO356*(Debts!$X$14/12)/(1-(1+Debts!$X$14/12)^(-(Debts!$M$14-$A357+1)))),2)-AE357)))</f>
        <v/>
      </c>
      <c r="CN357">
        <f>IF(OR(AR357&lt;=0,Debts!$AC$15=0,$A357&gt;Debts!$M$15),0,MIN(AR357,MAX(0,ROUNDUP(IF(Debts!$X$15=0,(BP356+T357)/(Debts!$M$15-$A357+1),BP356*(Debts!$X$15/12)/(1-(1+Debts!$X$15/12)^(-(Debts!$M$15-$A357+1)))),2)-AF357)))</f>
        <v/>
      </c>
      <c r="CO357">
        <f>IF(OR(AS357&lt;=0,Debts!$AC$16=0,$A357&gt;Debts!$M$16),0,MIN(AS357,MAX(0,ROUNDUP(IF(Debts!$X$16=0,(BQ356+U357)/(Debts!$M$16-$A357+1),BQ356*(Debts!$X$16/12)/(1-(1+Debts!$X$16/12)^(-(Debts!$M$16-$A357+1)))),2)-AG357)))</f>
        <v/>
      </c>
      <c r="CP357">
        <f>IF(CD357&lt;=0,0,ROUND(MIN(CD357,MAX(0,$F357-SUMPRODUCT(($AT$3:$BE$3&lt;AT$3)*$CD357:$CO357))),2))</f>
        <v/>
      </c>
      <c r="CQ357">
        <f>IF(CE357&lt;=0,0,ROUND(MIN(CE357,MAX(0,$F357-SUMPRODUCT(($AT$3:$BE$3&lt;AU$3)*$CD357:$CO357))),2))</f>
        <v/>
      </c>
      <c r="CR357">
        <f>IF(CF357&lt;=0,0,ROUND(MIN(CF357,MAX(0,$F357-SUMPRODUCT(($AT$3:$BE$3&lt;AV$3)*$CD357:$CO357))),2))</f>
        <v/>
      </c>
      <c r="CS357">
        <f>IF(CG357&lt;=0,0,ROUND(MIN(CG357,MAX(0,$F357-SUMPRODUCT(($AT$3:$BE$3&lt;AW$3)*$CD357:$CO357))),2))</f>
        <v/>
      </c>
      <c r="CT357">
        <f>IF(CH357&lt;=0,0,ROUND(MIN(CH357,MAX(0,$F357-SUMPRODUCT(($AT$3:$BE$3&lt;AX$3)*$CD357:$CO357))),2))</f>
        <v/>
      </c>
      <c r="CU357">
        <f>IF(CI357&lt;=0,0,ROUND(MIN(CI357,MAX(0,$F357-SUMPRODUCT(($AT$3:$BE$3&lt;AY$3)*$CD357:$CO357))),2))</f>
        <v/>
      </c>
      <c r="CV357">
        <f>IF(CJ357&lt;=0,0,ROUND(MIN(CJ357,MAX(0,$F357-SUMPRODUCT(($AT$3:$BE$3&lt;AZ$3)*$CD357:$CO357))),2))</f>
        <v/>
      </c>
      <c r="CW357">
        <f>IF(CK357&lt;=0,0,ROUND(MIN(CK357,MAX(0,$F357-SUMPRODUCT(($AT$3:$BE$3&lt;BA$3)*$CD357:$CO357))),2))</f>
        <v/>
      </c>
      <c r="CX357">
        <f>IF(CL357&lt;=0,0,ROUND(MIN(CL357,MAX(0,$F357-SUMPRODUCT(($AT$3:$BE$3&lt;BB$3)*$CD357:$CO357))),2))</f>
        <v/>
      </c>
      <c r="CY357">
        <f>IF(CM357&lt;=0,0,ROUND(MIN(CM357,MAX(0,$F357-SUMPRODUCT(($AT$3:$BE$3&lt;BC$3)*$CD357:$CO357))),2))</f>
        <v/>
      </c>
      <c r="CZ357">
        <f>IF(CN357&lt;=0,0,ROUND(MIN(CN357,MAX(0,$F357-SUMPRODUCT(($AT$3:$BE$3&lt;BD$3)*$CD357:$CO357))),2))</f>
        <v/>
      </c>
      <c r="DA357">
        <f>IF(CO357&lt;=0,0,ROUND(MIN(CO357,MAX(0,$F357-SUMPRODUCT(($AT$3:$BE$3&lt;BE$3)*$CD357:$CO357))),2))</f>
        <v/>
      </c>
      <c r="DB357">
        <f>ROUND(AH357-CP357,2)</f>
        <v/>
      </c>
      <c r="DC357">
        <f>ROUND(AI357-CQ357,2)</f>
        <v/>
      </c>
      <c r="DD357">
        <f>ROUND(AJ357-CR357,2)</f>
        <v/>
      </c>
      <c r="DE357">
        <f>ROUND(AK357-CS357,2)</f>
        <v/>
      </c>
      <c r="DF357">
        <f>ROUND(AL357-CT357,2)</f>
        <v/>
      </c>
      <c r="DG357">
        <f>ROUND(AM357-CU357,2)</f>
        <v/>
      </c>
      <c r="DH357">
        <f>ROUND(AN357-CV357,2)</f>
        <v/>
      </c>
      <c r="DI357">
        <f>ROUND(AO357-CW357,2)</f>
        <v/>
      </c>
      <c r="DJ357">
        <f>ROUND(AP357-CX357,2)</f>
        <v/>
      </c>
      <c r="DK357">
        <f>ROUND(AQ357-CY357,2)</f>
        <v/>
      </c>
      <c r="DL357">
        <f>ROUND(AR357-CZ357,2)</f>
        <v/>
      </c>
      <c r="DM357">
        <f>ROUND(AS357-DA357,2)</f>
        <v/>
      </c>
      <c r="DN357">
        <f>MAX(0,ROUND($F357-SUM(CP357:DA357),2))</f>
        <v/>
      </c>
    </row>
    <row r="358">
      <c r="A358" t="n">
        <v>353</v>
      </c>
      <c r="B358" s="29">
        <f>Months!B358</f>
        <v/>
      </c>
      <c r="C358">
        <f>Months!C358</f>
        <v/>
      </c>
      <c r="D358">
        <f>Months!D358</f>
        <v/>
      </c>
      <c r="E358">
        <f>SUM(V358:AG358)</f>
        <v/>
      </c>
      <c r="F358">
        <f>MAX(0,ROUND(C358+D358-E358,2))</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f>IF(AH358&lt;=0,0,ROUND(CP358+MIN(DB358,MAX(0,$DN358-SUMPRODUCT((($BR358:$CC358&gt;BR358)+($BR358:$CC358=BR358)*($AT$2:$BE$2&lt;AT$2))*$DB358:$DM358))),2))</f>
        <v/>
      </c>
      <c r="AU358">
        <f>IF(AI358&lt;=0,0,ROUND(CQ358+MIN(DC358,MAX(0,$DN358-SUMPRODUCT((($BR358:$CC358&gt;BS358)+($BR358:$CC358=BS358)*($AT$2:$BE$2&lt;AU$2))*$DB358:$DM358))),2))</f>
        <v/>
      </c>
      <c r="AV358">
        <f>IF(AJ358&lt;=0,0,ROUND(CR358+MIN(DD358,MAX(0,$DN358-SUMPRODUCT((($BR358:$CC358&gt;BT358)+($BR358:$CC358=BT358)*($AT$2:$BE$2&lt;AV$2))*$DB358:$DM358))),2))</f>
        <v/>
      </c>
      <c r="AW358">
        <f>IF(AK358&lt;=0,0,ROUND(CS358+MIN(DE358,MAX(0,$DN358-SUMPRODUCT((($BR358:$CC358&gt;BU358)+($BR358:$CC358=BU358)*($AT$2:$BE$2&lt;AW$2))*$DB358:$DM358))),2))</f>
        <v/>
      </c>
      <c r="AX358">
        <f>IF(AL358&lt;=0,0,ROUND(CT358+MIN(DF358,MAX(0,$DN358-SUMPRODUCT((($BR358:$CC358&gt;BV358)+($BR358:$CC358=BV358)*($AT$2:$BE$2&lt;AX$2))*$DB358:$DM358))),2))</f>
        <v/>
      </c>
      <c r="AY358">
        <f>IF(AM358&lt;=0,0,ROUND(CU358+MIN(DG358,MAX(0,$DN358-SUMPRODUCT((($BR358:$CC358&gt;BW358)+($BR358:$CC358=BW358)*($AT$2:$BE$2&lt;AY$2))*$DB358:$DM358))),2))</f>
        <v/>
      </c>
      <c r="AZ358">
        <f>IF(AN358&lt;=0,0,ROUND(CV358+MIN(DH358,MAX(0,$DN358-SUMPRODUCT((($BR358:$CC358&gt;BX358)+($BR358:$CC358=BX358)*($AT$2:$BE$2&lt;AZ$2))*$DB358:$DM358))),2))</f>
        <v/>
      </c>
      <c r="BA358">
        <f>IF(AO358&lt;=0,0,ROUND(CW358+MIN(DI358,MAX(0,$DN358-SUMPRODUCT((($BR358:$CC358&gt;BY358)+($BR358:$CC358=BY358)*($AT$2:$BE$2&lt;BA$2))*$DB358:$DM358))),2))</f>
        <v/>
      </c>
      <c r="BB358">
        <f>IF(AP358&lt;=0,0,ROUND(CX358+MIN(DJ358,MAX(0,$DN358-SUMPRODUCT((($BR358:$CC358&gt;BZ358)+($BR358:$CC358=BZ358)*($AT$2:$BE$2&lt;BB$2))*$DB358:$DM358))),2))</f>
        <v/>
      </c>
      <c r="BC358">
        <f>IF(AQ358&lt;=0,0,ROUND(CY358+MIN(DK358,MAX(0,$DN358-SUMPRODUCT((($BR358:$CC358&gt;CA358)+($BR358:$CC358=CA358)*($AT$2:$BE$2&lt;BC$2))*$DB358:$DM358))),2))</f>
        <v/>
      </c>
      <c r="BD358">
        <f>IF(AR358&lt;=0,0,ROUND(CZ358+MIN(DL358,MAX(0,$DN358-SUMPRODUCT((($BR358:$CC358&gt;CB358)+($BR358:$CC358=CB358)*($AT$2:$BE$2&lt;BD$2))*$DB358:$DM358))),2))</f>
        <v/>
      </c>
      <c r="BE358">
        <f>IF(AS358&lt;=0,0,ROUND(DA358+MIN(DM358,MAX(0,$DN358-SUMPRODUCT((($BR358:$CC358&gt;CC358)+($BR358:$CC358=CC358)*($AT$2:$BE$2&lt;BE$2))*$DB358:$DM358))),2))</f>
        <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c r="BR358">
        <f>ROUND(IF($A358&lt;=Debts!$M$5,Debts!$X$5,Debts!$Y$5)*100000,0)*1000000+ROUND(Debts!$Y$5*100000,0)</f>
        <v/>
      </c>
      <c r="BS358">
        <f>ROUND(IF($A358&lt;=Debts!$M$6,Debts!$X$6,Debts!$Y$6)*100000,0)*1000000+ROUND(Debts!$Y$6*100000,0)</f>
        <v/>
      </c>
      <c r="BT358">
        <f>ROUND(IF($A358&lt;=Debts!$M$7,Debts!$X$7,Debts!$Y$7)*100000,0)*1000000+ROUND(Debts!$Y$7*100000,0)</f>
        <v/>
      </c>
      <c r="BU358">
        <f>ROUND(IF($A358&lt;=Debts!$M$8,Debts!$X$8,Debts!$Y$8)*100000,0)*1000000+ROUND(Debts!$Y$8*100000,0)</f>
        <v/>
      </c>
      <c r="BV358">
        <f>ROUND(IF($A358&lt;=Debts!$M$9,Debts!$X$9,Debts!$Y$9)*100000,0)*1000000+ROUND(Debts!$Y$9*100000,0)</f>
        <v/>
      </c>
      <c r="BW358">
        <f>ROUND(IF($A358&lt;=Debts!$M$10,Debts!$X$10,Debts!$Y$10)*100000,0)*1000000+ROUND(Debts!$Y$10*100000,0)</f>
        <v/>
      </c>
      <c r="BX358">
        <f>ROUND(IF($A358&lt;=Debts!$M$11,Debts!$X$11,Debts!$Y$11)*100000,0)*1000000+ROUND(Debts!$Y$11*100000,0)</f>
        <v/>
      </c>
      <c r="BY358">
        <f>ROUND(IF($A358&lt;=Debts!$M$12,Debts!$X$12,Debts!$Y$12)*100000,0)*1000000+ROUND(Debts!$Y$12*100000,0)</f>
        <v/>
      </c>
      <c r="BZ358">
        <f>ROUND(IF($A358&lt;=Debts!$M$13,Debts!$X$13,Debts!$Y$13)*100000,0)*1000000+ROUND(Debts!$Y$13*100000,0)</f>
        <v/>
      </c>
      <c r="CA358">
        <f>ROUND(IF($A358&lt;=Debts!$M$14,Debts!$X$14,Debts!$Y$14)*100000,0)*1000000+ROUND(Debts!$Y$14*100000,0)</f>
        <v/>
      </c>
      <c r="CB358">
        <f>ROUND(IF($A358&lt;=Debts!$M$15,Debts!$X$15,Debts!$Y$15)*100000,0)*1000000+ROUND(Debts!$Y$15*100000,0)</f>
        <v/>
      </c>
      <c r="CC358">
        <f>ROUND(IF($A358&lt;=Debts!$M$16,Debts!$X$16,Debts!$Y$16)*100000,0)*1000000+ROUND(Debts!$Y$16*100000,0)</f>
        <v/>
      </c>
      <c r="CD358">
        <f>IF(OR(AH358&lt;=0,Debts!$AC$5=0,$A358&gt;Debts!$M$5),0,MIN(AH358,MAX(0,ROUNDUP(IF(Debts!$X$5=0,(BF357+J358)/(Debts!$M$5-$A358+1),BF357*(Debts!$X$5/12)/(1-(1+Debts!$X$5/12)^(-(Debts!$M$5-$A358+1)))),2)-V358)))</f>
        <v/>
      </c>
      <c r="CE358">
        <f>IF(OR(AI358&lt;=0,Debts!$AC$6=0,$A358&gt;Debts!$M$6),0,MIN(AI358,MAX(0,ROUNDUP(IF(Debts!$X$6=0,(BG357+K358)/(Debts!$M$6-$A358+1),BG357*(Debts!$X$6/12)/(1-(1+Debts!$X$6/12)^(-(Debts!$M$6-$A358+1)))),2)-W358)))</f>
        <v/>
      </c>
      <c r="CF358">
        <f>IF(OR(AJ358&lt;=0,Debts!$AC$7=0,$A358&gt;Debts!$M$7),0,MIN(AJ358,MAX(0,ROUNDUP(IF(Debts!$X$7=0,(BH357+L358)/(Debts!$M$7-$A358+1),BH357*(Debts!$X$7/12)/(1-(1+Debts!$X$7/12)^(-(Debts!$M$7-$A358+1)))),2)-X358)))</f>
        <v/>
      </c>
      <c r="CG358">
        <f>IF(OR(AK358&lt;=0,Debts!$AC$8=0,$A358&gt;Debts!$M$8),0,MIN(AK358,MAX(0,ROUNDUP(IF(Debts!$X$8=0,(BI357+M358)/(Debts!$M$8-$A358+1),BI357*(Debts!$X$8/12)/(1-(1+Debts!$X$8/12)^(-(Debts!$M$8-$A358+1)))),2)-Y358)))</f>
        <v/>
      </c>
      <c r="CH358">
        <f>IF(OR(AL358&lt;=0,Debts!$AC$9=0,$A358&gt;Debts!$M$9),0,MIN(AL358,MAX(0,ROUNDUP(IF(Debts!$X$9=0,(BJ357+N358)/(Debts!$M$9-$A358+1),BJ357*(Debts!$X$9/12)/(1-(1+Debts!$X$9/12)^(-(Debts!$M$9-$A358+1)))),2)-Z358)))</f>
        <v/>
      </c>
      <c r="CI358">
        <f>IF(OR(AM358&lt;=0,Debts!$AC$10=0,$A358&gt;Debts!$M$10),0,MIN(AM358,MAX(0,ROUNDUP(IF(Debts!$X$10=0,(BK357+O358)/(Debts!$M$10-$A358+1),BK357*(Debts!$X$10/12)/(1-(1+Debts!$X$10/12)^(-(Debts!$M$10-$A358+1)))),2)-AA358)))</f>
        <v/>
      </c>
      <c r="CJ358">
        <f>IF(OR(AN358&lt;=0,Debts!$AC$11=0,$A358&gt;Debts!$M$11),0,MIN(AN358,MAX(0,ROUNDUP(IF(Debts!$X$11=0,(BL357+P358)/(Debts!$M$11-$A358+1),BL357*(Debts!$X$11/12)/(1-(1+Debts!$X$11/12)^(-(Debts!$M$11-$A358+1)))),2)-AB358)))</f>
        <v/>
      </c>
      <c r="CK358">
        <f>IF(OR(AO358&lt;=0,Debts!$AC$12=0,$A358&gt;Debts!$M$12),0,MIN(AO358,MAX(0,ROUNDUP(IF(Debts!$X$12=0,(BM357+Q358)/(Debts!$M$12-$A358+1),BM357*(Debts!$X$12/12)/(1-(1+Debts!$X$12/12)^(-(Debts!$M$12-$A358+1)))),2)-AC358)))</f>
        <v/>
      </c>
      <c r="CL358">
        <f>IF(OR(AP358&lt;=0,Debts!$AC$13=0,$A358&gt;Debts!$M$13),0,MIN(AP358,MAX(0,ROUNDUP(IF(Debts!$X$13=0,(BN357+R358)/(Debts!$M$13-$A358+1),BN357*(Debts!$X$13/12)/(1-(1+Debts!$X$13/12)^(-(Debts!$M$13-$A358+1)))),2)-AD358)))</f>
        <v/>
      </c>
      <c r="CM358">
        <f>IF(OR(AQ358&lt;=0,Debts!$AC$14=0,$A358&gt;Debts!$M$14),0,MIN(AQ358,MAX(0,ROUNDUP(IF(Debts!$X$14=0,(BO357+S358)/(Debts!$M$14-$A358+1),BO357*(Debts!$X$14/12)/(1-(1+Debts!$X$14/12)^(-(Debts!$M$14-$A358+1)))),2)-AE358)))</f>
        <v/>
      </c>
      <c r="CN358">
        <f>IF(OR(AR358&lt;=0,Debts!$AC$15=0,$A358&gt;Debts!$M$15),0,MIN(AR358,MAX(0,ROUNDUP(IF(Debts!$X$15=0,(BP357+T358)/(Debts!$M$15-$A358+1),BP357*(Debts!$X$15/12)/(1-(1+Debts!$X$15/12)^(-(Debts!$M$15-$A358+1)))),2)-AF358)))</f>
        <v/>
      </c>
      <c r="CO358">
        <f>IF(OR(AS358&lt;=0,Debts!$AC$16=0,$A358&gt;Debts!$M$16),0,MIN(AS358,MAX(0,ROUNDUP(IF(Debts!$X$16=0,(BQ357+U358)/(Debts!$M$16-$A358+1),BQ357*(Debts!$X$16/12)/(1-(1+Debts!$X$16/12)^(-(Debts!$M$16-$A358+1)))),2)-AG358)))</f>
        <v/>
      </c>
      <c r="CP358">
        <f>IF(CD358&lt;=0,0,ROUND(MIN(CD358,MAX(0,$F358-SUMPRODUCT(($AT$3:$BE$3&lt;AT$3)*$CD358:$CO358))),2))</f>
        <v/>
      </c>
      <c r="CQ358">
        <f>IF(CE358&lt;=0,0,ROUND(MIN(CE358,MAX(0,$F358-SUMPRODUCT(($AT$3:$BE$3&lt;AU$3)*$CD358:$CO358))),2))</f>
        <v/>
      </c>
      <c r="CR358">
        <f>IF(CF358&lt;=0,0,ROUND(MIN(CF358,MAX(0,$F358-SUMPRODUCT(($AT$3:$BE$3&lt;AV$3)*$CD358:$CO358))),2))</f>
        <v/>
      </c>
      <c r="CS358">
        <f>IF(CG358&lt;=0,0,ROUND(MIN(CG358,MAX(0,$F358-SUMPRODUCT(($AT$3:$BE$3&lt;AW$3)*$CD358:$CO358))),2))</f>
        <v/>
      </c>
      <c r="CT358">
        <f>IF(CH358&lt;=0,0,ROUND(MIN(CH358,MAX(0,$F358-SUMPRODUCT(($AT$3:$BE$3&lt;AX$3)*$CD358:$CO358))),2))</f>
        <v/>
      </c>
      <c r="CU358">
        <f>IF(CI358&lt;=0,0,ROUND(MIN(CI358,MAX(0,$F358-SUMPRODUCT(($AT$3:$BE$3&lt;AY$3)*$CD358:$CO358))),2))</f>
        <v/>
      </c>
      <c r="CV358">
        <f>IF(CJ358&lt;=0,0,ROUND(MIN(CJ358,MAX(0,$F358-SUMPRODUCT(($AT$3:$BE$3&lt;AZ$3)*$CD358:$CO358))),2))</f>
        <v/>
      </c>
      <c r="CW358">
        <f>IF(CK358&lt;=0,0,ROUND(MIN(CK358,MAX(0,$F358-SUMPRODUCT(($AT$3:$BE$3&lt;BA$3)*$CD358:$CO358))),2))</f>
        <v/>
      </c>
      <c r="CX358">
        <f>IF(CL358&lt;=0,0,ROUND(MIN(CL358,MAX(0,$F358-SUMPRODUCT(($AT$3:$BE$3&lt;BB$3)*$CD358:$CO358))),2))</f>
        <v/>
      </c>
      <c r="CY358">
        <f>IF(CM358&lt;=0,0,ROUND(MIN(CM358,MAX(0,$F358-SUMPRODUCT(($AT$3:$BE$3&lt;BC$3)*$CD358:$CO358))),2))</f>
        <v/>
      </c>
      <c r="CZ358">
        <f>IF(CN358&lt;=0,0,ROUND(MIN(CN358,MAX(0,$F358-SUMPRODUCT(($AT$3:$BE$3&lt;BD$3)*$CD358:$CO358))),2))</f>
        <v/>
      </c>
      <c r="DA358">
        <f>IF(CO358&lt;=0,0,ROUND(MIN(CO358,MAX(0,$F358-SUMPRODUCT(($AT$3:$BE$3&lt;BE$3)*$CD358:$CO358))),2))</f>
        <v/>
      </c>
      <c r="DB358">
        <f>ROUND(AH358-CP358,2)</f>
        <v/>
      </c>
      <c r="DC358">
        <f>ROUND(AI358-CQ358,2)</f>
        <v/>
      </c>
      <c r="DD358">
        <f>ROUND(AJ358-CR358,2)</f>
        <v/>
      </c>
      <c r="DE358">
        <f>ROUND(AK358-CS358,2)</f>
        <v/>
      </c>
      <c r="DF358">
        <f>ROUND(AL358-CT358,2)</f>
        <v/>
      </c>
      <c r="DG358">
        <f>ROUND(AM358-CU358,2)</f>
        <v/>
      </c>
      <c r="DH358">
        <f>ROUND(AN358-CV358,2)</f>
        <v/>
      </c>
      <c r="DI358">
        <f>ROUND(AO358-CW358,2)</f>
        <v/>
      </c>
      <c r="DJ358">
        <f>ROUND(AP358-CX358,2)</f>
        <v/>
      </c>
      <c r="DK358">
        <f>ROUND(AQ358-CY358,2)</f>
        <v/>
      </c>
      <c r="DL358">
        <f>ROUND(AR358-CZ358,2)</f>
        <v/>
      </c>
      <c r="DM358">
        <f>ROUND(AS358-DA358,2)</f>
        <v/>
      </c>
      <c r="DN358">
        <f>MAX(0,ROUND($F358-SUM(CP358:DA358),2))</f>
        <v/>
      </c>
    </row>
    <row r="359">
      <c r="A359" t="n">
        <v>354</v>
      </c>
      <c r="B359" s="29">
        <f>Months!B359</f>
        <v/>
      </c>
      <c r="C359">
        <f>Months!C359</f>
        <v/>
      </c>
      <c r="D359">
        <f>Months!D359</f>
        <v/>
      </c>
      <c r="E359">
        <f>SUM(V359:AG359)</f>
        <v/>
      </c>
      <c r="F359">
        <f>MAX(0,ROUND(C359+D359-E359,2))</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f>IF(AH359&lt;=0,0,ROUND(CP359+MIN(DB359,MAX(0,$DN359-SUMPRODUCT((($BR359:$CC359&gt;BR359)+($BR359:$CC359=BR359)*($AT$2:$BE$2&lt;AT$2))*$DB359:$DM359))),2))</f>
        <v/>
      </c>
      <c r="AU359">
        <f>IF(AI359&lt;=0,0,ROUND(CQ359+MIN(DC359,MAX(0,$DN359-SUMPRODUCT((($BR359:$CC359&gt;BS359)+($BR359:$CC359=BS359)*($AT$2:$BE$2&lt;AU$2))*$DB359:$DM359))),2))</f>
        <v/>
      </c>
      <c r="AV359">
        <f>IF(AJ359&lt;=0,0,ROUND(CR359+MIN(DD359,MAX(0,$DN359-SUMPRODUCT((($BR359:$CC359&gt;BT359)+($BR359:$CC359=BT359)*($AT$2:$BE$2&lt;AV$2))*$DB359:$DM359))),2))</f>
        <v/>
      </c>
      <c r="AW359">
        <f>IF(AK359&lt;=0,0,ROUND(CS359+MIN(DE359,MAX(0,$DN359-SUMPRODUCT((($BR359:$CC359&gt;BU359)+($BR359:$CC359=BU359)*($AT$2:$BE$2&lt;AW$2))*$DB359:$DM359))),2))</f>
        <v/>
      </c>
      <c r="AX359">
        <f>IF(AL359&lt;=0,0,ROUND(CT359+MIN(DF359,MAX(0,$DN359-SUMPRODUCT((($BR359:$CC359&gt;BV359)+($BR359:$CC359=BV359)*($AT$2:$BE$2&lt;AX$2))*$DB359:$DM359))),2))</f>
        <v/>
      </c>
      <c r="AY359">
        <f>IF(AM359&lt;=0,0,ROUND(CU359+MIN(DG359,MAX(0,$DN359-SUMPRODUCT((($BR359:$CC359&gt;BW359)+($BR359:$CC359=BW359)*($AT$2:$BE$2&lt;AY$2))*$DB359:$DM359))),2))</f>
        <v/>
      </c>
      <c r="AZ359">
        <f>IF(AN359&lt;=0,0,ROUND(CV359+MIN(DH359,MAX(0,$DN359-SUMPRODUCT((($BR359:$CC359&gt;BX359)+($BR359:$CC359=BX359)*($AT$2:$BE$2&lt;AZ$2))*$DB359:$DM359))),2))</f>
        <v/>
      </c>
      <c r="BA359">
        <f>IF(AO359&lt;=0,0,ROUND(CW359+MIN(DI359,MAX(0,$DN359-SUMPRODUCT((($BR359:$CC359&gt;BY359)+($BR359:$CC359=BY359)*($AT$2:$BE$2&lt;BA$2))*$DB359:$DM359))),2))</f>
        <v/>
      </c>
      <c r="BB359">
        <f>IF(AP359&lt;=0,0,ROUND(CX359+MIN(DJ359,MAX(0,$DN359-SUMPRODUCT((($BR359:$CC359&gt;BZ359)+($BR359:$CC359=BZ359)*($AT$2:$BE$2&lt;BB$2))*$DB359:$DM359))),2))</f>
        <v/>
      </c>
      <c r="BC359">
        <f>IF(AQ359&lt;=0,0,ROUND(CY359+MIN(DK359,MAX(0,$DN359-SUMPRODUCT((($BR359:$CC359&gt;CA359)+($BR359:$CC359=CA359)*($AT$2:$BE$2&lt;BC$2))*$DB359:$DM359))),2))</f>
        <v/>
      </c>
      <c r="BD359">
        <f>IF(AR359&lt;=0,0,ROUND(CZ359+MIN(DL359,MAX(0,$DN359-SUMPRODUCT((($BR359:$CC359&gt;CB359)+($BR359:$CC359=CB359)*($AT$2:$BE$2&lt;BD$2))*$DB359:$DM359))),2))</f>
        <v/>
      </c>
      <c r="BE359">
        <f>IF(AS359&lt;=0,0,ROUND(DA359+MIN(DM359,MAX(0,$DN359-SUMPRODUCT((($BR359:$CC359&gt;CC359)+($BR359:$CC359=CC359)*($AT$2:$BE$2&lt;BE$2))*$DB359:$DM359))),2))</f>
        <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c r="BR359">
        <f>ROUND(IF($A359&lt;=Debts!$M$5,Debts!$X$5,Debts!$Y$5)*100000,0)*1000000+ROUND(Debts!$Y$5*100000,0)</f>
        <v/>
      </c>
      <c r="BS359">
        <f>ROUND(IF($A359&lt;=Debts!$M$6,Debts!$X$6,Debts!$Y$6)*100000,0)*1000000+ROUND(Debts!$Y$6*100000,0)</f>
        <v/>
      </c>
      <c r="BT359">
        <f>ROUND(IF($A359&lt;=Debts!$M$7,Debts!$X$7,Debts!$Y$7)*100000,0)*1000000+ROUND(Debts!$Y$7*100000,0)</f>
        <v/>
      </c>
      <c r="BU359">
        <f>ROUND(IF($A359&lt;=Debts!$M$8,Debts!$X$8,Debts!$Y$8)*100000,0)*1000000+ROUND(Debts!$Y$8*100000,0)</f>
        <v/>
      </c>
      <c r="BV359">
        <f>ROUND(IF($A359&lt;=Debts!$M$9,Debts!$X$9,Debts!$Y$9)*100000,0)*1000000+ROUND(Debts!$Y$9*100000,0)</f>
        <v/>
      </c>
      <c r="BW359">
        <f>ROUND(IF($A359&lt;=Debts!$M$10,Debts!$X$10,Debts!$Y$10)*100000,0)*1000000+ROUND(Debts!$Y$10*100000,0)</f>
        <v/>
      </c>
      <c r="BX359">
        <f>ROUND(IF($A359&lt;=Debts!$M$11,Debts!$X$11,Debts!$Y$11)*100000,0)*1000000+ROUND(Debts!$Y$11*100000,0)</f>
        <v/>
      </c>
      <c r="BY359">
        <f>ROUND(IF($A359&lt;=Debts!$M$12,Debts!$X$12,Debts!$Y$12)*100000,0)*1000000+ROUND(Debts!$Y$12*100000,0)</f>
        <v/>
      </c>
      <c r="BZ359">
        <f>ROUND(IF($A359&lt;=Debts!$M$13,Debts!$X$13,Debts!$Y$13)*100000,0)*1000000+ROUND(Debts!$Y$13*100000,0)</f>
        <v/>
      </c>
      <c r="CA359">
        <f>ROUND(IF($A359&lt;=Debts!$M$14,Debts!$X$14,Debts!$Y$14)*100000,0)*1000000+ROUND(Debts!$Y$14*100000,0)</f>
        <v/>
      </c>
      <c r="CB359">
        <f>ROUND(IF($A359&lt;=Debts!$M$15,Debts!$X$15,Debts!$Y$15)*100000,0)*1000000+ROUND(Debts!$Y$15*100000,0)</f>
        <v/>
      </c>
      <c r="CC359">
        <f>ROUND(IF($A359&lt;=Debts!$M$16,Debts!$X$16,Debts!$Y$16)*100000,0)*1000000+ROUND(Debts!$Y$16*100000,0)</f>
        <v/>
      </c>
      <c r="CD359">
        <f>IF(OR(AH359&lt;=0,Debts!$AC$5=0,$A359&gt;Debts!$M$5),0,MIN(AH359,MAX(0,ROUNDUP(IF(Debts!$X$5=0,(BF358+J359)/(Debts!$M$5-$A359+1),BF358*(Debts!$X$5/12)/(1-(1+Debts!$X$5/12)^(-(Debts!$M$5-$A359+1)))),2)-V359)))</f>
        <v/>
      </c>
      <c r="CE359">
        <f>IF(OR(AI359&lt;=0,Debts!$AC$6=0,$A359&gt;Debts!$M$6),0,MIN(AI359,MAX(0,ROUNDUP(IF(Debts!$X$6=0,(BG358+K359)/(Debts!$M$6-$A359+1),BG358*(Debts!$X$6/12)/(1-(1+Debts!$X$6/12)^(-(Debts!$M$6-$A359+1)))),2)-W359)))</f>
        <v/>
      </c>
      <c r="CF359">
        <f>IF(OR(AJ359&lt;=0,Debts!$AC$7=0,$A359&gt;Debts!$M$7),0,MIN(AJ359,MAX(0,ROUNDUP(IF(Debts!$X$7=0,(BH358+L359)/(Debts!$M$7-$A359+1),BH358*(Debts!$X$7/12)/(1-(1+Debts!$X$7/12)^(-(Debts!$M$7-$A359+1)))),2)-X359)))</f>
        <v/>
      </c>
      <c r="CG359">
        <f>IF(OR(AK359&lt;=0,Debts!$AC$8=0,$A359&gt;Debts!$M$8),0,MIN(AK359,MAX(0,ROUNDUP(IF(Debts!$X$8=0,(BI358+M359)/(Debts!$M$8-$A359+1),BI358*(Debts!$X$8/12)/(1-(1+Debts!$X$8/12)^(-(Debts!$M$8-$A359+1)))),2)-Y359)))</f>
        <v/>
      </c>
      <c r="CH359">
        <f>IF(OR(AL359&lt;=0,Debts!$AC$9=0,$A359&gt;Debts!$M$9),0,MIN(AL359,MAX(0,ROUNDUP(IF(Debts!$X$9=0,(BJ358+N359)/(Debts!$M$9-$A359+1),BJ358*(Debts!$X$9/12)/(1-(1+Debts!$X$9/12)^(-(Debts!$M$9-$A359+1)))),2)-Z359)))</f>
        <v/>
      </c>
      <c r="CI359">
        <f>IF(OR(AM359&lt;=0,Debts!$AC$10=0,$A359&gt;Debts!$M$10),0,MIN(AM359,MAX(0,ROUNDUP(IF(Debts!$X$10=0,(BK358+O359)/(Debts!$M$10-$A359+1),BK358*(Debts!$X$10/12)/(1-(1+Debts!$X$10/12)^(-(Debts!$M$10-$A359+1)))),2)-AA359)))</f>
        <v/>
      </c>
      <c r="CJ359">
        <f>IF(OR(AN359&lt;=0,Debts!$AC$11=0,$A359&gt;Debts!$M$11),0,MIN(AN359,MAX(0,ROUNDUP(IF(Debts!$X$11=0,(BL358+P359)/(Debts!$M$11-$A359+1),BL358*(Debts!$X$11/12)/(1-(1+Debts!$X$11/12)^(-(Debts!$M$11-$A359+1)))),2)-AB359)))</f>
        <v/>
      </c>
      <c r="CK359">
        <f>IF(OR(AO359&lt;=0,Debts!$AC$12=0,$A359&gt;Debts!$M$12),0,MIN(AO359,MAX(0,ROUNDUP(IF(Debts!$X$12=0,(BM358+Q359)/(Debts!$M$12-$A359+1),BM358*(Debts!$X$12/12)/(1-(1+Debts!$X$12/12)^(-(Debts!$M$12-$A359+1)))),2)-AC359)))</f>
        <v/>
      </c>
      <c r="CL359">
        <f>IF(OR(AP359&lt;=0,Debts!$AC$13=0,$A359&gt;Debts!$M$13),0,MIN(AP359,MAX(0,ROUNDUP(IF(Debts!$X$13=0,(BN358+R359)/(Debts!$M$13-$A359+1),BN358*(Debts!$X$13/12)/(1-(1+Debts!$X$13/12)^(-(Debts!$M$13-$A359+1)))),2)-AD359)))</f>
        <v/>
      </c>
      <c r="CM359">
        <f>IF(OR(AQ359&lt;=0,Debts!$AC$14=0,$A359&gt;Debts!$M$14),0,MIN(AQ359,MAX(0,ROUNDUP(IF(Debts!$X$14=0,(BO358+S359)/(Debts!$M$14-$A359+1),BO358*(Debts!$X$14/12)/(1-(1+Debts!$X$14/12)^(-(Debts!$M$14-$A359+1)))),2)-AE359)))</f>
        <v/>
      </c>
      <c r="CN359">
        <f>IF(OR(AR359&lt;=0,Debts!$AC$15=0,$A359&gt;Debts!$M$15),0,MIN(AR359,MAX(0,ROUNDUP(IF(Debts!$X$15=0,(BP358+T359)/(Debts!$M$15-$A359+1),BP358*(Debts!$X$15/12)/(1-(1+Debts!$X$15/12)^(-(Debts!$M$15-$A359+1)))),2)-AF359)))</f>
        <v/>
      </c>
      <c r="CO359">
        <f>IF(OR(AS359&lt;=0,Debts!$AC$16=0,$A359&gt;Debts!$M$16),0,MIN(AS359,MAX(0,ROUNDUP(IF(Debts!$X$16=0,(BQ358+U359)/(Debts!$M$16-$A359+1),BQ358*(Debts!$X$16/12)/(1-(1+Debts!$X$16/12)^(-(Debts!$M$16-$A359+1)))),2)-AG359)))</f>
        <v/>
      </c>
      <c r="CP359">
        <f>IF(CD359&lt;=0,0,ROUND(MIN(CD359,MAX(0,$F359-SUMPRODUCT(($AT$3:$BE$3&lt;AT$3)*$CD359:$CO359))),2))</f>
        <v/>
      </c>
      <c r="CQ359">
        <f>IF(CE359&lt;=0,0,ROUND(MIN(CE359,MAX(0,$F359-SUMPRODUCT(($AT$3:$BE$3&lt;AU$3)*$CD359:$CO359))),2))</f>
        <v/>
      </c>
      <c r="CR359">
        <f>IF(CF359&lt;=0,0,ROUND(MIN(CF359,MAX(0,$F359-SUMPRODUCT(($AT$3:$BE$3&lt;AV$3)*$CD359:$CO359))),2))</f>
        <v/>
      </c>
      <c r="CS359">
        <f>IF(CG359&lt;=0,0,ROUND(MIN(CG359,MAX(0,$F359-SUMPRODUCT(($AT$3:$BE$3&lt;AW$3)*$CD359:$CO359))),2))</f>
        <v/>
      </c>
      <c r="CT359">
        <f>IF(CH359&lt;=0,0,ROUND(MIN(CH359,MAX(0,$F359-SUMPRODUCT(($AT$3:$BE$3&lt;AX$3)*$CD359:$CO359))),2))</f>
        <v/>
      </c>
      <c r="CU359">
        <f>IF(CI359&lt;=0,0,ROUND(MIN(CI359,MAX(0,$F359-SUMPRODUCT(($AT$3:$BE$3&lt;AY$3)*$CD359:$CO359))),2))</f>
        <v/>
      </c>
      <c r="CV359">
        <f>IF(CJ359&lt;=0,0,ROUND(MIN(CJ359,MAX(0,$F359-SUMPRODUCT(($AT$3:$BE$3&lt;AZ$3)*$CD359:$CO359))),2))</f>
        <v/>
      </c>
      <c r="CW359">
        <f>IF(CK359&lt;=0,0,ROUND(MIN(CK359,MAX(0,$F359-SUMPRODUCT(($AT$3:$BE$3&lt;BA$3)*$CD359:$CO359))),2))</f>
        <v/>
      </c>
      <c r="CX359">
        <f>IF(CL359&lt;=0,0,ROUND(MIN(CL359,MAX(0,$F359-SUMPRODUCT(($AT$3:$BE$3&lt;BB$3)*$CD359:$CO359))),2))</f>
        <v/>
      </c>
      <c r="CY359">
        <f>IF(CM359&lt;=0,0,ROUND(MIN(CM359,MAX(0,$F359-SUMPRODUCT(($AT$3:$BE$3&lt;BC$3)*$CD359:$CO359))),2))</f>
        <v/>
      </c>
      <c r="CZ359">
        <f>IF(CN359&lt;=0,0,ROUND(MIN(CN359,MAX(0,$F359-SUMPRODUCT(($AT$3:$BE$3&lt;BD$3)*$CD359:$CO359))),2))</f>
        <v/>
      </c>
      <c r="DA359">
        <f>IF(CO359&lt;=0,0,ROUND(MIN(CO359,MAX(0,$F359-SUMPRODUCT(($AT$3:$BE$3&lt;BE$3)*$CD359:$CO359))),2))</f>
        <v/>
      </c>
      <c r="DB359">
        <f>ROUND(AH359-CP359,2)</f>
        <v/>
      </c>
      <c r="DC359">
        <f>ROUND(AI359-CQ359,2)</f>
        <v/>
      </c>
      <c r="DD359">
        <f>ROUND(AJ359-CR359,2)</f>
        <v/>
      </c>
      <c r="DE359">
        <f>ROUND(AK359-CS359,2)</f>
        <v/>
      </c>
      <c r="DF359">
        <f>ROUND(AL359-CT359,2)</f>
        <v/>
      </c>
      <c r="DG359">
        <f>ROUND(AM359-CU359,2)</f>
        <v/>
      </c>
      <c r="DH359">
        <f>ROUND(AN359-CV359,2)</f>
        <v/>
      </c>
      <c r="DI359">
        <f>ROUND(AO359-CW359,2)</f>
        <v/>
      </c>
      <c r="DJ359">
        <f>ROUND(AP359-CX359,2)</f>
        <v/>
      </c>
      <c r="DK359">
        <f>ROUND(AQ359-CY359,2)</f>
        <v/>
      </c>
      <c r="DL359">
        <f>ROUND(AR359-CZ359,2)</f>
        <v/>
      </c>
      <c r="DM359">
        <f>ROUND(AS359-DA359,2)</f>
        <v/>
      </c>
      <c r="DN359">
        <f>MAX(0,ROUND($F359-SUM(CP359:DA359),2))</f>
        <v/>
      </c>
    </row>
    <row r="360">
      <c r="A360" t="n">
        <v>355</v>
      </c>
      <c r="B360" s="29">
        <f>Months!B360</f>
        <v/>
      </c>
      <c r="C360">
        <f>Months!C360</f>
        <v/>
      </c>
      <c r="D360">
        <f>Months!D360</f>
        <v/>
      </c>
      <c r="E360">
        <f>SUM(V360:AG360)</f>
        <v/>
      </c>
      <c r="F360">
        <f>MAX(0,ROUND(C360+D360-E360,2))</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f>IF(AH360&lt;=0,0,ROUND(CP360+MIN(DB360,MAX(0,$DN360-SUMPRODUCT((($BR360:$CC360&gt;BR360)+($BR360:$CC360=BR360)*($AT$2:$BE$2&lt;AT$2))*$DB360:$DM360))),2))</f>
        <v/>
      </c>
      <c r="AU360">
        <f>IF(AI360&lt;=0,0,ROUND(CQ360+MIN(DC360,MAX(0,$DN360-SUMPRODUCT((($BR360:$CC360&gt;BS360)+($BR360:$CC360=BS360)*($AT$2:$BE$2&lt;AU$2))*$DB360:$DM360))),2))</f>
        <v/>
      </c>
      <c r="AV360">
        <f>IF(AJ360&lt;=0,0,ROUND(CR360+MIN(DD360,MAX(0,$DN360-SUMPRODUCT((($BR360:$CC360&gt;BT360)+($BR360:$CC360=BT360)*($AT$2:$BE$2&lt;AV$2))*$DB360:$DM360))),2))</f>
        <v/>
      </c>
      <c r="AW360">
        <f>IF(AK360&lt;=0,0,ROUND(CS360+MIN(DE360,MAX(0,$DN360-SUMPRODUCT((($BR360:$CC360&gt;BU360)+($BR360:$CC360=BU360)*($AT$2:$BE$2&lt;AW$2))*$DB360:$DM360))),2))</f>
        <v/>
      </c>
      <c r="AX360">
        <f>IF(AL360&lt;=0,0,ROUND(CT360+MIN(DF360,MAX(0,$DN360-SUMPRODUCT((($BR360:$CC360&gt;BV360)+($BR360:$CC360=BV360)*($AT$2:$BE$2&lt;AX$2))*$DB360:$DM360))),2))</f>
        <v/>
      </c>
      <c r="AY360">
        <f>IF(AM360&lt;=0,0,ROUND(CU360+MIN(DG360,MAX(0,$DN360-SUMPRODUCT((($BR360:$CC360&gt;BW360)+($BR360:$CC360=BW360)*($AT$2:$BE$2&lt;AY$2))*$DB360:$DM360))),2))</f>
        <v/>
      </c>
      <c r="AZ360">
        <f>IF(AN360&lt;=0,0,ROUND(CV360+MIN(DH360,MAX(0,$DN360-SUMPRODUCT((($BR360:$CC360&gt;BX360)+($BR360:$CC360=BX360)*($AT$2:$BE$2&lt;AZ$2))*$DB360:$DM360))),2))</f>
        <v/>
      </c>
      <c r="BA360">
        <f>IF(AO360&lt;=0,0,ROUND(CW360+MIN(DI360,MAX(0,$DN360-SUMPRODUCT((($BR360:$CC360&gt;BY360)+($BR360:$CC360=BY360)*($AT$2:$BE$2&lt;BA$2))*$DB360:$DM360))),2))</f>
        <v/>
      </c>
      <c r="BB360">
        <f>IF(AP360&lt;=0,0,ROUND(CX360+MIN(DJ360,MAX(0,$DN360-SUMPRODUCT((($BR360:$CC360&gt;BZ360)+($BR360:$CC360=BZ360)*($AT$2:$BE$2&lt;BB$2))*$DB360:$DM360))),2))</f>
        <v/>
      </c>
      <c r="BC360">
        <f>IF(AQ360&lt;=0,0,ROUND(CY360+MIN(DK360,MAX(0,$DN360-SUMPRODUCT((($BR360:$CC360&gt;CA360)+($BR360:$CC360=CA360)*($AT$2:$BE$2&lt;BC$2))*$DB360:$DM360))),2))</f>
        <v/>
      </c>
      <c r="BD360">
        <f>IF(AR360&lt;=0,0,ROUND(CZ360+MIN(DL360,MAX(0,$DN360-SUMPRODUCT((($BR360:$CC360&gt;CB360)+($BR360:$CC360=CB360)*($AT$2:$BE$2&lt;BD$2))*$DB360:$DM360))),2))</f>
        <v/>
      </c>
      <c r="BE360">
        <f>IF(AS360&lt;=0,0,ROUND(DA360+MIN(DM360,MAX(0,$DN360-SUMPRODUCT((($BR360:$CC360&gt;CC360)+($BR360:$CC360=CC360)*($AT$2:$BE$2&lt;BE$2))*$DB360:$DM360))),2))</f>
        <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c r="BR360">
        <f>ROUND(IF($A360&lt;=Debts!$M$5,Debts!$X$5,Debts!$Y$5)*100000,0)*1000000+ROUND(Debts!$Y$5*100000,0)</f>
        <v/>
      </c>
      <c r="BS360">
        <f>ROUND(IF($A360&lt;=Debts!$M$6,Debts!$X$6,Debts!$Y$6)*100000,0)*1000000+ROUND(Debts!$Y$6*100000,0)</f>
        <v/>
      </c>
      <c r="BT360">
        <f>ROUND(IF($A360&lt;=Debts!$M$7,Debts!$X$7,Debts!$Y$7)*100000,0)*1000000+ROUND(Debts!$Y$7*100000,0)</f>
        <v/>
      </c>
      <c r="BU360">
        <f>ROUND(IF($A360&lt;=Debts!$M$8,Debts!$X$8,Debts!$Y$8)*100000,0)*1000000+ROUND(Debts!$Y$8*100000,0)</f>
        <v/>
      </c>
      <c r="BV360">
        <f>ROUND(IF($A360&lt;=Debts!$M$9,Debts!$X$9,Debts!$Y$9)*100000,0)*1000000+ROUND(Debts!$Y$9*100000,0)</f>
        <v/>
      </c>
      <c r="BW360">
        <f>ROUND(IF($A360&lt;=Debts!$M$10,Debts!$X$10,Debts!$Y$10)*100000,0)*1000000+ROUND(Debts!$Y$10*100000,0)</f>
        <v/>
      </c>
      <c r="BX360">
        <f>ROUND(IF($A360&lt;=Debts!$M$11,Debts!$X$11,Debts!$Y$11)*100000,0)*1000000+ROUND(Debts!$Y$11*100000,0)</f>
        <v/>
      </c>
      <c r="BY360">
        <f>ROUND(IF($A360&lt;=Debts!$M$12,Debts!$X$12,Debts!$Y$12)*100000,0)*1000000+ROUND(Debts!$Y$12*100000,0)</f>
        <v/>
      </c>
      <c r="BZ360">
        <f>ROUND(IF($A360&lt;=Debts!$M$13,Debts!$X$13,Debts!$Y$13)*100000,0)*1000000+ROUND(Debts!$Y$13*100000,0)</f>
        <v/>
      </c>
      <c r="CA360">
        <f>ROUND(IF($A360&lt;=Debts!$M$14,Debts!$X$14,Debts!$Y$14)*100000,0)*1000000+ROUND(Debts!$Y$14*100000,0)</f>
        <v/>
      </c>
      <c r="CB360">
        <f>ROUND(IF($A360&lt;=Debts!$M$15,Debts!$X$15,Debts!$Y$15)*100000,0)*1000000+ROUND(Debts!$Y$15*100000,0)</f>
        <v/>
      </c>
      <c r="CC360">
        <f>ROUND(IF($A360&lt;=Debts!$M$16,Debts!$X$16,Debts!$Y$16)*100000,0)*1000000+ROUND(Debts!$Y$16*100000,0)</f>
        <v/>
      </c>
      <c r="CD360">
        <f>IF(OR(AH360&lt;=0,Debts!$AC$5=0,$A360&gt;Debts!$M$5),0,MIN(AH360,MAX(0,ROUNDUP(IF(Debts!$X$5=0,(BF359+J360)/(Debts!$M$5-$A360+1),BF359*(Debts!$X$5/12)/(1-(1+Debts!$X$5/12)^(-(Debts!$M$5-$A360+1)))),2)-V360)))</f>
        <v/>
      </c>
      <c r="CE360">
        <f>IF(OR(AI360&lt;=0,Debts!$AC$6=0,$A360&gt;Debts!$M$6),0,MIN(AI360,MAX(0,ROUNDUP(IF(Debts!$X$6=0,(BG359+K360)/(Debts!$M$6-$A360+1),BG359*(Debts!$X$6/12)/(1-(1+Debts!$X$6/12)^(-(Debts!$M$6-$A360+1)))),2)-W360)))</f>
        <v/>
      </c>
      <c r="CF360">
        <f>IF(OR(AJ360&lt;=0,Debts!$AC$7=0,$A360&gt;Debts!$M$7),0,MIN(AJ360,MAX(0,ROUNDUP(IF(Debts!$X$7=0,(BH359+L360)/(Debts!$M$7-$A360+1),BH359*(Debts!$X$7/12)/(1-(1+Debts!$X$7/12)^(-(Debts!$M$7-$A360+1)))),2)-X360)))</f>
        <v/>
      </c>
      <c r="CG360">
        <f>IF(OR(AK360&lt;=0,Debts!$AC$8=0,$A360&gt;Debts!$M$8),0,MIN(AK360,MAX(0,ROUNDUP(IF(Debts!$X$8=0,(BI359+M360)/(Debts!$M$8-$A360+1),BI359*(Debts!$X$8/12)/(1-(1+Debts!$X$8/12)^(-(Debts!$M$8-$A360+1)))),2)-Y360)))</f>
        <v/>
      </c>
      <c r="CH360">
        <f>IF(OR(AL360&lt;=0,Debts!$AC$9=0,$A360&gt;Debts!$M$9),0,MIN(AL360,MAX(0,ROUNDUP(IF(Debts!$X$9=0,(BJ359+N360)/(Debts!$M$9-$A360+1),BJ359*(Debts!$X$9/12)/(1-(1+Debts!$X$9/12)^(-(Debts!$M$9-$A360+1)))),2)-Z360)))</f>
        <v/>
      </c>
      <c r="CI360">
        <f>IF(OR(AM360&lt;=0,Debts!$AC$10=0,$A360&gt;Debts!$M$10),0,MIN(AM360,MAX(0,ROUNDUP(IF(Debts!$X$10=0,(BK359+O360)/(Debts!$M$10-$A360+1),BK359*(Debts!$X$10/12)/(1-(1+Debts!$X$10/12)^(-(Debts!$M$10-$A360+1)))),2)-AA360)))</f>
        <v/>
      </c>
      <c r="CJ360">
        <f>IF(OR(AN360&lt;=0,Debts!$AC$11=0,$A360&gt;Debts!$M$11),0,MIN(AN360,MAX(0,ROUNDUP(IF(Debts!$X$11=0,(BL359+P360)/(Debts!$M$11-$A360+1),BL359*(Debts!$X$11/12)/(1-(1+Debts!$X$11/12)^(-(Debts!$M$11-$A360+1)))),2)-AB360)))</f>
        <v/>
      </c>
      <c r="CK360">
        <f>IF(OR(AO360&lt;=0,Debts!$AC$12=0,$A360&gt;Debts!$M$12),0,MIN(AO360,MAX(0,ROUNDUP(IF(Debts!$X$12=0,(BM359+Q360)/(Debts!$M$12-$A360+1),BM359*(Debts!$X$12/12)/(1-(1+Debts!$X$12/12)^(-(Debts!$M$12-$A360+1)))),2)-AC360)))</f>
        <v/>
      </c>
      <c r="CL360">
        <f>IF(OR(AP360&lt;=0,Debts!$AC$13=0,$A360&gt;Debts!$M$13),0,MIN(AP360,MAX(0,ROUNDUP(IF(Debts!$X$13=0,(BN359+R360)/(Debts!$M$13-$A360+1),BN359*(Debts!$X$13/12)/(1-(1+Debts!$X$13/12)^(-(Debts!$M$13-$A360+1)))),2)-AD360)))</f>
        <v/>
      </c>
      <c r="CM360">
        <f>IF(OR(AQ360&lt;=0,Debts!$AC$14=0,$A360&gt;Debts!$M$14),0,MIN(AQ360,MAX(0,ROUNDUP(IF(Debts!$X$14=0,(BO359+S360)/(Debts!$M$14-$A360+1),BO359*(Debts!$X$14/12)/(1-(1+Debts!$X$14/12)^(-(Debts!$M$14-$A360+1)))),2)-AE360)))</f>
        <v/>
      </c>
      <c r="CN360">
        <f>IF(OR(AR360&lt;=0,Debts!$AC$15=0,$A360&gt;Debts!$M$15),0,MIN(AR360,MAX(0,ROUNDUP(IF(Debts!$X$15=0,(BP359+T360)/(Debts!$M$15-$A360+1),BP359*(Debts!$X$15/12)/(1-(1+Debts!$X$15/12)^(-(Debts!$M$15-$A360+1)))),2)-AF360)))</f>
        <v/>
      </c>
      <c r="CO360">
        <f>IF(OR(AS360&lt;=0,Debts!$AC$16=0,$A360&gt;Debts!$M$16),0,MIN(AS360,MAX(0,ROUNDUP(IF(Debts!$X$16=0,(BQ359+U360)/(Debts!$M$16-$A360+1),BQ359*(Debts!$X$16/12)/(1-(1+Debts!$X$16/12)^(-(Debts!$M$16-$A360+1)))),2)-AG360)))</f>
        <v/>
      </c>
      <c r="CP360">
        <f>IF(CD360&lt;=0,0,ROUND(MIN(CD360,MAX(0,$F360-SUMPRODUCT(($AT$3:$BE$3&lt;AT$3)*$CD360:$CO360))),2))</f>
        <v/>
      </c>
      <c r="CQ360">
        <f>IF(CE360&lt;=0,0,ROUND(MIN(CE360,MAX(0,$F360-SUMPRODUCT(($AT$3:$BE$3&lt;AU$3)*$CD360:$CO360))),2))</f>
        <v/>
      </c>
      <c r="CR360">
        <f>IF(CF360&lt;=0,0,ROUND(MIN(CF360,MAX(0,$F360-SUMPRODUCT(($AT$3:$BE$3&lt;AV$3)*$CD360:$CO360))),2))</f>
        <v/>
      </c>
      <c r="CS360">
        <f>IF(CG360&lt;=0,0,ROUND(MIN(CG360,MAX(0,$F360-SUMPRODUCT(($AT$3:$BE$3&lt;AW$3)*$CD360:$CO360))),2))</f>
        <v/>
      </c>
      <c r="CT360">
        <f>IF(CH360&lt;=0,0,ROUND(MIN(CH360,MAX(0,$F360-SUMPRODUCT(($AT$3:$BE$3&lt;AX$3)*$CD360:$CO360))),2))</f>
        <v/>
      </c>
      <c r="CU360">
        <f>IF(CI360&lt;=0,0,ROUND(MIN(CI360,MAX(0,$F360-SUMPRODUCT(($AT$3:$BE$3&lt;AY$3)*$CD360:$CO360))),2))</f>
        <v/>
      </c>
      <c r="CV360">
        <f>IF(CJ360&lt;=0,0,ROUND(MIN(CJ360,MAX(0,$F360-SUMPRODUCT(($AT$3:$BE$3&lt;AZ$3)*$CD360:$CO360))),2))</f>
        <v/>
      </c>
      <c r="CW360">
        <f>IF(CK360&lt;=0,0,ROUND(MIN(CK360,MAX(0,$F360-SUMPRODUCT(($AT$3:$BE$3&lt;BA$3)*$CD360:$CO360))),2))</f>
        <v/>
      </c>
      <c r="CX360">
        <f>IF(CL360&lt;=0,0,ROUND(MIN(CL360,MAX(0,$F360-SUMPRODUCT(($AT$3:$BE$3&lt;BB$3)*$CD360:$CO360))),2))</f>
        <v/>
      </c>
      <c r="CY360">
        <f>IF(CM360&lt;=0,0,ROUND(MIN(CM360,MAX(0,$F360-SUMPRODUCT(($AT$3:$BE$3&lt;BC$3)*$CD360:$CO360))),2))</f>
        <v/>
      </c>
      <c r="CZ360">
        <f>IF(CN360&lt;=0,0,ROUND(MIN(CN360,MAX(0,$F360-SUMPRODUCT(($AT$3:$BE$3&lt;BD$3)*$CD360:$CO360))),2))</f>
        <v/>
      </c>
      <c r="DA360">
        <f>IF(CO360&lt;=0,0,ROUND(MIN(CO360,MAX(0,$F360-SUMPRODUCT(($AT$3:$BE$3&lt;BE$3)*$CD360:$CO360))),2))</f>
        <v/>
      </c>
      <c r="DB360">
        <f>ROUND(AH360-CP360,2)</f>
        <v/>
      </c>
      <c r="DC360">
        <f>ROUND(AI360-CQ360,2)</f>
        <v/>
      </c>
      <c r="DD360">
        <f>ROUND(AJ360-CR360,2)</f>
        <v/>
      </c>
      <c r="DE360">
        <f>ROUND(AK360-CS360,2)</f>
        <v/>
      </c>
      <c r="DF360">
        <f>ROUND(AL360-CT360,2)</f>
        <v/>
      </c>
      <c r="DG360">
        <f>ROUND(AM360-CU360,2)</f>
        <v/>
      </c>
      <c r="DH360">
        <f>ROUND(AN360-CV360,2)</f>
        <v/>
      </c>
      <c r="DI360">
        <f>ROUND(AO360-CW360,2)</f>
        <v/>
      </c>
      <c r="DJ360">
        <f>ROUND(AP360-CX360,2)</f>
        <v/>
      </c>
      <c r="DK360">
        <f>ROUND(AQ360-CY360,2)</f>
        <v/>
      </c>
      <c r="DL360">
        <f>ROUND(AR360-CZ360,2)</f>
        <v/>
      </c>
      <c r="DM360">
        <f>ROUND(AS360-DA360,2)</f>
        <v/>
      </c>
      <c r="DN360">
        <f>MAX(0,ROUND($F360-SUM(CP360:DA360),2))</f>
        <v/>
      </c>
    </row>
    <row r="361">
      <c r="A361" t="n">
        <v>356</v>
      </c>
      <c r="B361" s="29">
        <f>Months!B361</f>
        <v/>
      </c>
      <c r="C361">
        <f>Months!C361</f>
        <v/>
      </c>
      <c r="D361">
        <f>Months!D361</f>
        <v/>
      </c>
      <c r="E361">
        <f>SUM(V361:AG361)</f>
        <v/>
      </c>
      <c r="F361">
        <f>MAX(0,ROUND(C361+D361-E361,2))</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f>IF(AH361&lt;=0,0,ROUND(CP361+MIN(DB361,MAX(0,$DN361-SUMPRODUCT((($BR361:$CC361&gt;BR361)+($BR361:$CC361=BR361)*($AT$2:$BE$2&lt;AT$2))*$DB361:$DM361))),2))</f>
        <v/>
      </c>
      <c r="AU361">
        <f>IF(AI361&lt;=0,0,ROUND(CQ361+MIN(DC361,MAX(0,$DN361-SUMPRODUCT((($BR361:$CC361&gt;BS361)+($BR361:$CC361=BS361)*($AT$2:$BE$2&lt;AU$2))*$DB361:$DM361))),2))</f>
        <v/>
      </c>
      <c r="AV361">
        <f>IF(AJ361&lt;=0,0,ROUND(CR361+MIN(DD361,MAX(0,$DN361-SUMPRODUCT((($BR361:$CC361&gt;BT361)+($BR361:$CC361=BT361)*($AT$2:$BE$2&lt;AV$2))*$DB361:$DM361))),2))</f>
        <v/>
      </c>
      <c r="AW361">
        <f>IF(AK361&lt;=0,0,ROUND(CS361+MIN(DE361,MAX(0,$DN361-SUMPRODUCT((($BR361:$CC361&gt;BU361)+($BR361:$CC361=BU361)*($AT$2:$BE$2&lt;AW$2))*$DB361:$DM361))),2))</f>
        <v/>
      </c>
      <c r="AX361">
        <f>IF(AL361&lt;=0,0,ROUND(CT361+MIN(DF361,MAX(0,$DN361-SUMPRODUCT((($BR361:$CC361&gt;BV361)+($BR361:$CC361=BV361)*($AT$2:$BE$2&lt;AX$2))*$DB361:$DM361))),2))</f>
        <v/>
      </c>
      <c r="AY361">
        <f>IF(AM361&lt;=0,0,ROUND(CU361+MIN(DG361,MAX(0,$DN361-SUMPRODUCT((($BR361:$CC361&gt;BW361)+($BR361:$CC361=BW361)*($AT$2:$BE$2&lt;AY$2))*$DB361:$DM361))),2))</f>
        <v/>
      </c>
      <c r="AZ361">
        <f>IF(AN361&lt;=0,0,ROUND(CV361+MIN(DH361,MAX(0,$DN361-SUMPRODUCT((($BR361:$CC361&gt;BX361)+($BR361:$CC361=BX361)*($AT$2:$BE$2&lt;AZ$2))*$DB361:$DM361))),2))</f>
        <v/>
      </c>
      <c r="BA361">
        <f>IF(AO361&lt;=0,0,ROUND(CW361+MIN(DI361,MAX(0,$DN361-SUMPRODUCT((($BR361:$CC361&gt;BY361)+($BR361:$CC361=BY361)*($AT$2:$BE$2&lt;BA$2))*$DB361:$DM361))),2))</f>
        <v/>
      </c>
      <c r="BB361">
        <f>IF(AP361&lt;=0,0,ROUND(CX361+MIN(DJ361,MAX(0,$DN361-SUMPRODUCT((($BR361:$CC361&gt;BZ361)+($BR361:$CC361=BZ361)*($AT$2:$BE$2&lt;BB$2))*$DB361:$DM361))),2))</f>
        <v/>
      </c>
      <c r="BC361">
        <f>IF(AQ361&lt;=0,0,ROUND(CY361+MIN(DK361,MAX(0,$DN361-SUMPRODUCT((($BR361:$CC361&gt;CA361)+($BR361:$CC361=CA361)*($AT$2:$BE$2&lt;BC$2))*$DB361:$DM361))),2))</f>
        <v/>
      </c>
      <c r="BD361">
        <f>IF(AR361&lt;=0,0,ROUND(CZ361+MIN(DL361,MAX(0,$DN361-SUMPRODUCT((($BR361:$CC361&gt;CB361)+($BR361:$CC361=CB361)*($AT$2:$BE$2&lt;BD$2))*$DB361:$DM361))),2))</f>
        <v/>
      </c>
      <c r="BE361">
        <f>IF(AS361&lt;=0,0,ROUND(DA361+MIN(DM361,MAX(0,$DN361-SUMPRODUCT((($BR361:$CC361&gt;CC361)+($BR361:$CC361=CC361)*($AT$2:$BE$2&lt;BE$2))*$DB361:$DM361))),2))</f>
        <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c r="BR361">
        <f>ROUND(IF($A361&lt;=Debts!$M$5,Debts!$X$5,Debts!$Y$5)*100000,0)*1000000+ROUND(Debts!$Y$5*100000,0)</f>
        <v/>
      </c>
      <c r="BS361">
        <f>ROUND(IF($A361&lt;=Debts!$M$6,Debts!$X$6,Debts!$Y$6)*100000,0)*1000000+ROUND(Debts!$Y$6*100000,0)</f>
        <v/>
      </c>
      <c r="BT361">
        <f>ROUND(IF($A361&lt;=Debts!$M$7,Debts!$X$7,Debts!$Y$7)*100000,0)*1000000+ROUND(Debts!$Y$7*100000,0)</f>
        <v/>
      </c>
      <c r="BU361">
        <f>ROUND(IF($A361&lt;=Debts!$M$8,Debts!$X$8,Debts!$Y$8)*100000,0)*1000000+ROUND(Debts!$Y$8*100000,0)</f>
        <v/>
      </c>
      <c r="BV361">
        <f>ROUND(IF($A361&lt;=Debts!$M$9,Debts!$X$9,Debts!$Y$9)*100000,0)*1000000+ROUND(Debts!$Y$9*100000,0)</f>
        <v/>
      </c>
      <c r="BW361">
        <f>ROUND(IF($A361&lt;=Debts!$M$10,Debts!$X$10,Debts!$Y$10)*100000,0)*1000000+ROUND(Debts!$Y$10*100000,0)</f>
        <v/>
      </c>
      <c r="BX361">
        <f>ROUND(IF($A361&lt;=Debts!$M$11,Debts!$X$11,Debts!$Y$11)*100000,0)*1000000+ROUND(Debts!$Y$11*100000,0)</f>
        <v/>
      </c>
      <c r="BY361">
        <f>ROUND(IF($A361&lt;=Debts!$M$12,Debts!$X$12,Debts!$Y$12)*100000,0)*1000000+ROUND(Debts!$Y$12*100000,0)</f>
        <v/>
      </c>
      <c r="BZ361">
        <f>ROUND(IF($A361&lt;=Debts!$M$13,Debts!$X$13,Debts!$Y$13)*100000,0)*1000000+ROUND(Debts!$Y$13*100000,0)</f>
        <v/>
      </c>
      <c r="CA361">
        <f>ROUND(IF($A361&lt;=Debts!$M$14,Debts!$X$14,Debts!$Y$14)*100000,0)*1000000+ROUND(Debts!$Y$14*100000,0)</f>
        <v/>
      </c>
      <c r="CB361">
        <f>ROUND(IF($A361&lt;=Debts!$M$15,Debts!$X$15,Debts!$Y$15)*100000,0)*1000000+ROUND(Debts!$Y$15*100000,0)</f>
        <v/>
      </c>
      <c r="CC361">
        <f>ROUND(IF($A361&lt;=Debts!$M$16,Debts!$X$16,Debts!$Y$16)*100000,0)*1000000+ROUND(Debts!$Y$16*100000,0)</f>
        <v/>
      </c>
      <c r="CD361">
        <f>IF(OR(AH361&lt;=0,Debts!$AC$5=0,$A361&gt;Debts!$M$5),0,MIN(AH361,MAX(0,ROUNDUP(IF(Debts!$X$5=0,(BF360+J361)/(Debts!$M$5-$A361+1),BF360*(Debts!$X$5/12)/(1-(1+Debts!$X$5/12)^(-(Debts!$M$5-$A361+1)))),2)-V361)))</f>
        <v/>
      </c>
      <c r="CE361">
        <f>IF(OR(AI361&lt;=0,Debts!$AC$6=0,$A361&gt;Debts!$M$6),0,MIN(AI361,MAX(0,ROUNDUP(IF(Debts!$X$6=0,(BG360+K361)/(Debts!$M$6-$A361+1),BG360*(Debts!$X$6/12)/(1-(1+Debts!$X$6/12)^(-(Debts!$M$6-$A361+1)))),2)-W361)))</f>
        <v/>
      </c>
      <c r="CF361">
        <f>IF(OR(AJ361&lt;=0,Debts!$AC$7=0,$A361&gt;Debts!$M$7),0,MIN(AJ361,MAX(0,ROUNDUP(IF(Debts!$X$7=0,(BH360+L361)/(Debts!$M$7-$A361+1),BH360*(Debts!$X$7/12)/(1-(1+Debts!$X$7/12)^(-(Debts!$M$7-$A361+1)))),2)-X361)))</f>
        <v/>
      </c>
      <c r="CG361">
        <f>IF(OR(AK361&lt;=0,Debts!$AC$8=0,$A361&gt;Debts!$M$8),0,MIN(AK361,MAX(0,ROUNDUP(IF(Debts!$X$8=0,(BI360+M361)/(Debts!$M$8-$A361+1),BI360*(Debts!$X$8/12)/(1-(1+Debts!$X$8/12)^(-(Debts!$M$8-$A361+1)))),2)-Y361)))</f>
        <v/>
      </c>
      <c r="CH361">
        <f>IF(OR(AL361&lt;=0,Debts!$AC$9=0,$A361&gt;Debts!$M$9),0,MIN(AL361,MAX(0,ROUNDUP(IF(Debts!$X$9=0,(BJ360+N361)/(Debts!$M$9-$A361+1),BJ360*(Debts!$X$9/12)/(1-(1+Debts!$X$9/12)^(-(Debts!$M$9-$A361+1)))),2)-Z361)))</f>
        <v/>
      </c>
      <c r="CI361">
        <f>IF(OR(AM361&lt;=0,Debts!$AC$10=0,$A361&gt;Debts!$M$10),0,MIN(AM361,MAX(0,ROUNDUP(IF(Debts!$X$10=0,(BK360+O361)/(Debts!$M$10-$A361+1),BK360*(Debts!$X$10/12)/(1-(1+Debts!$X$10/12)^(-(Debts!$M$10-$A361+1)))),2)-AA361)))</f>
        <v/>
      </c>
      <c r="CJ361">
        <f>IF(OR(AN361&lt;=0,Debts!$AC$11=0,$A361&gt;Debts!$M$11),0,MIN(AN361,MAX(0,ROUNDUP(IF(Debts!$X$11=0,(BL360+P361)/(Debts!$M$11-$A361+1),BL360*(Debts!$X$11/12)/(1-(1+Debts!$X$11/12)^(-(Debts!$M$11-$A361+1)))),2)-AB361)))</f>
        <v/>
      </c>
      <c r="CK361">
        <f>IF(OR(AO361&lt;=0,Debts!$AC$12=0,$A361&gt;Debts!$M$12),0,MIN(AO361,MAX(0,ROUNDUP(IF(Debts!$X$12=0,(BM360+Q361)/(Debts!$M$12-$A361+1),BM360*(Debts!$X$12/12)/(1-(1+Debts!$X$12/12)^(-(Debts!$M$12-$A361+1)))),2)-AC361)))</f>
        <v/>
      </c>
      <c r="CL361">
        <f>IF(OR(AP361&lt;=0,Debts!$AC$13=0,$A361&gt;Debts!$M$13),0,MIN(AP361,MAX(0,ROUNDUP(IF(Debts!$X$13=0,(BN360+R361)/(Debts!$M$13-$A361+1),BN360*(Debts!$X$13/12)/(1-(1+Debts!$X$13/12)^(-(Debts!$M$13-$A361+1)))),2)-AD361)))</f>
        <v/>
      </c>
      <c r="CM361">
        <f>IF(OR(AQ361&lt;=0,Debts!$AC$14=0,$A361&gt;Debts!$M$14),0,MIN(AQ361,MAX(0,ROUNDUP(IF(Debts!$X$14=0,(BO360+S361)/(Debts!$M$14-$A361+1),BO360*(Debts!$X$14/12)/(1-(1+Debts!$X$14/12)^(-(Debts!$M$14-$A361+1)))),2)-AE361)))</f>
        <v/>
      </c>
      <c r="CN361">
        <f>IF(OR(AR361&lt;=0,Debts!$AC$15=0,$A361&gt;Debts!$M$15),0,MIN(AR361,MAX(0,ROUNDUP(IF(Debts!$X$15=0,(BP360+T361)/(Debts!$M$15-$A361+1),BP360*(Debts!$X$15/12)/(1-(1+Debts!$X$15/12)^(-(Debts!$M$15-$A361+1)))),2)-AF361)))</f>
        <v/>
      </c>
      <c r="CO361">
        <f>IF(OR(AS361&lt;=0,Debts!$AC$16=0,$A361&gt;Debts!$M$16),0,MIN(AS361,MAX(0,ROUNDUP(IF(Debts!$X$16=0,(BQ360+U361)/(Debts!$M$16-$A361+1),BQ360*(Debts!$X$16/12)/(1-(1+Debts!$X$16/12)^(-(Debts!$M$16-$A361+1)))),2)-AG361)))</f>
        <v/>
      </c>
      <c r="CP361">
        <f>IF(CD361&lt;=0,0,ROUND(MIN(CD361,MAX(0,$F361-SUMPRODUCT(($AT$3:$BE$3&lt;AT$3)*$CD361:$CO361))),2))</f>
        <v/>
      </c>
      <c r="CQ361">
        <f>IF(CE361&lt;=0,0,ROUND(MIN(CE361,MAX(0,$F361-SUMPRODUCT(($AT$3:$BE$3&lt;AU$3)*$CD361:$CO361))),2))</f>
        <v/>
      </c>
      <c r="CR361">
        <f>IF(CF361&lt;=0,0,ROUND(MIN(CF361,MAX(0,$F361-SUMPRODUCT(($AT$3:$BE$3&lt;AV$3)*$CD361:$CO361))),2))</f>
        <v/>
      </c>
      <c r="CS361">
        <f>IF(CG361&lt;=0,0,ROUND(MIN(CG361,MAX(0,$F361-SUMPRODUCT(($AT$3:$BE$3&lt;AW$3)*$CD361:$CO361))),2))</f>
        <v/>
      </c>
      <c r="CT361">
        <f>IF(CH361&lt;=0,0,ROUND(MIN(CH361,MAX(0,$F361-SUMPRODUCT(($AT$3:$BE$3&lt;AX$3)*$CD361:$CO361))),2))</f>
        <v/>
      </c>
      <c r="CU361">
        <f>IF(CI361&lt;=0,0,ROUND(MIN(CI361,MAX(0,$F361-SUMPRODUCT(($AT$3:$BE$3&lt;AY$3)*$CD361:$CO361))),2))</f>
        <v/>
      </c>
      <c r="CV361">
        <f>IF(CJ361&lt;=0,0,ROUND(MIN(CJ361,MAX(0,$F361-SUMPRODUCT(($AT$3:$BE$3&lt;AZ$3)*$CD361:$CO361))),2))</f>
        <v/>
      </c>
      <c r="CW361">
        <f>IF(CK361&lt;=0,0,ROUND(MIN(CK361,MAX(0,$F361-SUMPRODUCT(($AT$3:$BE$3&lt;BA$3)*$CD361:$CO361))),2))</f>
        <v/>
      </c>
      <c r="CX361">
        <f>IF(CL361&lt;=0,0,ROUND(MIN(CL361,MAX(0,$F361-SUMPRODUCT(($AT$3:$BE$3&lt;BB$3)*$CD361:$CO361))),2))</f>
        <v/>
      </c>
      <c r="CY361">
        <f>IF(CM361&lt;=0,0,ROUND(MIN(CM361,MAX(0,$F361-SUMPRODUCT(($AT$3:$BE$3&lt;BC$3)*$CD361:$CO361))),2))</f>
        <v/>
      </c>
      <c r="CZ361">
        <f>IF(CN361&lt;=0,0,ROUND(MIN(CN361,MAX(0,$F361-SUMPRODUCT(($AT$3:$BE$3&lt;BD$3)*$CD361:$CO361))),2))</f>
        <v/>
      </c>
      <c r="DA361">
        <f>IF(CO361&lt;=0,0,ROUND(MIN(CO361,MAX(0,$F361-SUMPRODUCT(($AT$3:$BE$3&lt;BE$3)*$CD361:$CO361))),2))</f>
        <v/>
      </c>
      <c r="DB361">
        <f>ROUND(AH361-CP361,2)</f>
        <v/>
      </c>
      <c r="DC361">
        <f>ROUND(AI361-CQ361,2)</f>
        <v/>
      </c>
      <c r="DD361">
        <f>ROUND(AJ361-CR361,2)</f>
        <v/>
      </c>
      <c r="DE361">
        <f>ROUND(AK361-CS361,2)</f>
        <v/>
      </c>
      <c r="DF361">
        <f>ROUND(AL361-CT361,2)</f>
        <v/>
      </c>
      <c r="DG361">
        <f>ROUND(AM361-CU361,2)</f>
        <v/>
      </c>
      <c r="DH361">
        <f>ROUND(AN361-CV361,2)</f>
        <v/>
      </c>
      <c r="DI361">
        <f>ROUND(AO361-CW361,2)</f>
        <v/>
      </c>
      <c r="DJ361">
        <f>ROUND(AP361-CX361,2)</f>
        <v/>
      </c>
      <c r="DK361">
        <f>ROUND(AQ361-CY361,2)</f>
        <v/>
      </c>
      <c r="DL361">
        <f>ROUND(AR361-CZ361,2)</f>
        <v/>
      </c>
      <c r="DM361">
        <f>ROUND(AS361-DA361,2)</f>
        <v/>
      </c>
      <c r="DN361">
        <f>MAX(0,ROUND($F361-SUM(CP361:DA361),2))</f>
        <v/>
      </c>
    </row>
    <row r="362">
      <c r="A362" t="n">
        <v>357</v>
      </c>
      <c r="B362" s="29">
        <f>Months!B362</f>
        <v/>
      </c>
      <c r="C362">
        <f>Months!C362</f>
        <v/>
      </c>
      <c r="D362">
        <f>Months!D362</f>
        <v/>
      </c>
      <c r="E362">
        <f>SUM(V362:AG362)</f>
        <v/>
      </c>
      <c r="F362">
        <f>MAX(0,ROUND(C362+D362-E362,2))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f>IF(AH362&lt;=0,0,ROUND(CP362+MIN(DB362,MAX(0,$DN362-SUMPRODUCT((($BR362:$CC362&gt;BR362)+($BR362:$CC362=BR362)*($AT$2:$BE$2&lt;AT$2))*$DB362:$DM362))),2))</f>
        <v/>
      </c>
      <c r="AU362">
        <f>IF(AI362&lt;=0,0,ROUND(CQ362+MIN(DC362,MAX(0,$DN362-SUMPRODUCT((($BR362:$CC362&gt;BS362)+($BR362:$CC362=BS362)*($AT$2:$BE$2&lt;AU$2))*$DB362:$DM362))),2))</f>
        <v/>
      </c>
      <c r="AV362">
        <f>IF(AJ362&lt;=0,0,ROUND(CR362+MIN(DD362,MAX(0,$DN362-SUMPRODUCT((($BR362:$CC362&gt;BT362)+($BR362:$CC362=BT362)*($AT$2:$BE$2&lt;AV$2))*$DB362:$DM362))),2))</f>
        <v/>
      </c>
      <c r="AW362">
        <f>IF(AK362&lt;=0,0,ROUND(CS362+MIN(DE362,MAX(0,$DN362-SUMPRODUCT((($BR362:$CC362&gt;BU362)+($BR362:$CC362=BU362)*($AT$2:$BE$2&lt;AW$2))*$DB362:$DM362))),2))</f>
        <v/>
      </c>
      <c r="AX362">
        <f>IF(AL362&lt;=0,0,ROUND(CT362+MIN(DF362,MAX(0,$DN362-SUMPRODUCT((($BR362:$CC362&gt;BV362)+($BR362:$CC362=BV362)*($AT$2:$BE$2&lt;AX$2))*$DB362:$DM362))),2))</f>
        <v/>
      </c>
      <c r="AY362">
        <f>IF(AM362&lt;=0,0,ROUND(CU362+MIN(DG362,MAX(0,$DN362-SUMPRODUCT((($BR362:$CC362&gt;BW362)+($BR362:$CC362=BW362)*($AT$2:$BE$2&lt;AY$2))*$DB362:$DM362))),2))</f>
        <v/>
      </c>
      <c r="AZ362">
        <f>IF(AN362&lt;=0,0,ROUND(CV362+MIN(DH362,MAX(0,$DN362-SUMPRODUCT((($BR362:$CC362&gt;BX362)+($BR362:$CC362=BX362)*($AT$2:$BE$2&lt;AZ$2))*$DB362:$DM362))),2))</f>
        <v/>
      </c>
      <c r="BA362">
        <f>IF(AO362&lt;=0,0,ROUND(CW362+MIN(DI362,MAX(0,$DN362-SUMPRODUCT((($BR362:$CC362&gt;BY362)+($BR362:$CC362=BY362)*($AT$2:$BE$2&lt;BA$2))*$DB362:$DM362))),2))</f>
        <v/>
      </c>
      <c r="BB362">
        <f>IF(AP362&lt;=0,0,ROUND(CX362+MIN(DJ362,MAX(0,$DN362-SUMPRODUCT((($BR362:$CC362&gt;BZ362)+($BR362:$CC362=BZ362)*($AT$2:$BE$2&lt;BB$2))*$DB362:$DM362))),2))</f>
        <v/>
      </c>
      <c r="BC362">
        <f>IF(AQ362&lt;=0,0,ROUND(CY362+MIN(DK362,MAX(0,$DN362-SUMPRODUCT((($BR362:$CC362&gt;CA362)+($BR362:$CC362=CA362)*($AT$2:$BE$2&lt;BC$2))*$DB362:$DM362))),2))</f>
        <v/>
      </c>
      <c r="BD362">
        <f>IF(AR362&lt;=0,0,ROUND(CZ362+MIN(DL362,MAX(0,$DN362-SUMPRODUCT((($BR362:$CC362&gt;CB362)+($BR362:$CC362=CB362)*($AT$2:$BE$2&lt;BD$2))*$DB362:$DM362))),2))</f>
        <v/>
      </c>
      <c r="BE362">
        <f>IF(AS362&lt;=0,0,ROUND(DA362+MIN(DM362,MAX(0,$DN362-SUMPRODUCT((($BR362:$CC362&gt;CC362)+($BR362:$CC362=CC362)*($AT$2:$BE$2&lt;BE$2))*$DB362:$DM362))),2))</f>
        <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c r="BR362">
        <f>ROUND(IF($A362&lt;=Debts!$M$5,Debts!$X$5,Debts!$Y$5)*100000,0)*1000000+ROUND(Debts!$Y$5*100000,0)</f>
        <v/>
      </c>
      <c r="BS362">
        <f>ROUND(IF($A362&lt;=Debts!$M$6,Debts!$X$6,Debts!$Y$6)*100000,0)*1000000+ROUND(Debts!$Y$6*100000,0)</f>
        <v/>
      </c>
      <c r="BT362">
        <f>ROUND(IF($A362&lt;=Debts!$M$7,Debts!$X$7,Debts!$Y$7)*100000,0)*1000000+ROUND(Debts!$Y$7*100000,0)</f>
        <v/>
      </c>
      <c r="BU362">
        <f>ROUND(IF($A362&lt;=Debts!$M$8,Debts!$X$8,Debts!$Y$8)*100000,0)*1000000+ROUND(Debts!$Y$8*100000,0)</f>
        <v/>
      </c>
      <c r="BV362">
        <f>ROUND(IF($A362&lt;=Debts!$M$9,Debts!$X$9,Debts!$Y$9)*100000,0)*1000000+ROUND(Debts!$Y$9*100000,0)</f>
        <v/>
      </c>
      <c r="BW362">
        <f>ROUND(IF($A362&lt;=Debts!$M$10,Debts!$X$10,Debts!$Y$10)*100000,0)*1000000+ROUND(Debts!$Y$10*100000,0)</f>
        <v/>
      </c>
      <c r="BX362">
        <f>ROUND(IF($A362&lt;=Debts!$M$11,Debts!$X$11,Debts!$Y$11)*100000,0)*1000000+ROUND(Debts!$Y$11*100000,0)</f>
        <v/>
      </c>
      <c r="BY362">
        <f>ROUND(IF($A362&lt;=Debts!$M$12,Debts!$X$12,Debts!$Y$12)*100000,0)*1000000+ROUND(Debts!$Y$12*100000,0)</f>
        <v/>
      </c>
      <c r="BZ362">
        <f>ROUND(IF($A362&lt;=Debts!$M$13,Debts!$X$13,Debts!$Y$13)*100000,0)*1000000+ROUND(Debts!$Y$13*100000,0)</f>
        <v/>
      </c>
      <c r="CA362">
        <f>ROUND(IF($A362&lt;=Debts!$M$14,Debts!$X$14,Debts!$Y$14)*100000,0)*1000000+ROUND(Debts!$Y$14*100000,0)</f>
        <v/>
      </c>
      <c r="CB362">
        <f>ROUND(IF($A362&lt;=Debts!$M$15,Debts!$X$15,Debts!$Y$15)*100000,0)*1000000+ROUND(Debts!$Y$15*100000,0)</f>
        <v/>
      </c>
      <c r="CC362">
        <f>ROUND(IF($A362&lt;=Debts!$M$16,Debts!$X$16,Debts!$Y$16)*100000,0)*1000000+ROUND(Debts!$Y$16*100000,0)</f>
        <v/>
      </c>
      <c r="CD362">
        <f>IF(OR(AH362&lt;=0,Debts!$AC$5=0,$A362&gt;Debts!$M$5),0,MIN(AH362,MAX(0,ROUNDUP(IF(Debts!$X$5=0,(BF361+J362)/(Debts!$M$5-$A362+1),BF361*(Debts!$X$5/12)/(1-(1+Debts!$X$5/12)^(-(Debts!$M$5-$A362+1)))),2)-V362)))</f>
        <v/>
      </c>
      <c r="CE362">
        <f>IF(OR(AI362&lt;=0,Debts!$AC$6=0,$A362&gt;Debts!$M$6),0,MIN(AI362,MAX(0,ROUNDUP(IF(Debts!$X$6=0,(BG361+K362)/(Debts!$M$6-$A362+1),BG361*(Debts!$X$6/12)/(1-(1+Debts!$X$6/12)^(-(Debts!$M$6-$A362+1)))),2)-W362)))</f>
        <v/>
      </c>
      <c r="CF362">
        <f>IF(OR(AJ362&lt;=0,Debts!$AC$7=0,$A362&gt;Debts!$M$7),0,MIN(AJ362,MAX(0,ROUNDUP(IF(Debts!$X$7=0,(BH361+L362)/(Debts!$M$7-$A362+1),BH361*(Debts!$X$7/12)/(1-(1+Debts!$X$7/12)^(-(Debts!$M$7-$A362+1)))),2)-X362)))</f>
        <v/>
      </c>
      <c r="CG362">
        <f>IF(OR(AK362&lt;=0,Debts!$AC$8=0,$A362&gt;Debts!$M$8),0,MIN(AK362,MAX(0,ROUNDUP(IF(Debts!$X$8=0,(BI361+M362)/(Debts!$M$8-$A362+1),BI361*(Debts!$X$8/12)/(1-(1+Debts!$X$8/12)^(-(Debts!$M$8-$A362+1)))),2)-Y362)))</f>
        <v/>
      </c>
      <c r="CH362">
        <f>IF(OR(AL362&lt;=0,Debts!$AC$9=0,$A362&gt;Debts!$M$9),0,MIN(AL362,MAX(0,ROUNDUP(IF(Debts!$X$9=0,(BJ361+N362)/(Debts!$M$9-$A362+1),BJ361*(Debts!$X$9/12)/(1-(1+Debts!$X$9/12)^(-(Debts!$M$9-$A362+1)))),2)-Z362)))</f>
        <v/>
      </c>
      <c r="CI362">
        <f>IF(OR(AM362&lt;=0,Debts!$AC$10=0,$A362&gt;Debts!$M$10),0,MIN(AM362,MAX(0,ROUNDUP(IF(Debts!$X$10=0,(BK361+O362)/(Debts!$M$10-$A362+1),BK361*(Debts!$X$10/12)/(1-(1+Debts!$X$10/12)^(-(Debts!$M$10-$A362+1)))),2)-AA362)))</f>
        <v/>
      </c>
      <c r="CJ362">
        <f>IF(OR(AN362&lt;=0,Debts!$AC$11=0,$A362&gt;Debts!$M$11),0,MIN(AN362,MAX(0,ROUNDUP(IF(Debts!$X$11=0,(BL361+P362)/(Debts!$M$11-$A362+1),BL361*(Debts!$X$11/12)/(1-(1+Debts!$X$11/12)^(-(Debts!$M$11-$A362+1)))),2)-AB362)))</f>
        <v/>
      </c>
      <c r="CK362">
        <f>IF(OR(AO362&lt;=0,Debts!$AC$12=0,$A362&gt;Debts!$M$12),0,MIN(AO362,MAX(0,ROUNDUP(IF(Debts!$X$12=0,(BM361+Q362)/(Debts!$M$12-$A362+1),BM361*(Debts!$X$12/12)/(1-(1+Debts!$X$12/12)^(-(Debts!$M$12-$A362+1)))),2)-AC362)))</f>
        <v/>
      </c>
      <c r="CL362">
        <f>IF(OR(AP362&lt;=0,Debts!$AC$13=0,$A362&gt;Debts!$M$13),0,MIN(AP362,MAX(0,ROUNDUP(IF(Debts!$X$13=0,(BN361+R362)/(Debts!$M$13-$A362+1),BN361*(Debts!$X$13/12)/(1-(1+Debts!$X$13/12)^(-(Debts!$M$13-$A362+1)))),2)-AD362)))</f>
        <v/>
      </c>
      <c r="CM362">
        <f>IF(OR(AQ362&lt;=0,Debts!$AC$14=0,$A362&gt;Debts!$M$14),0,MIN(AQ362,MAX(0,ROUNDUP(IF(Debts!$X$14=0,(BO361+S362)/(Debts!$M$14-$A362+1),BO361*(Debts!$X$14/12)/(1-(1+Debts!$X$14/12)^(-(Debts!$M$14-$A362+1)))),2)-AE362)))</f>
        <v/>
      </c>
      <c r="CN362">
        <f>IF(OR(AR362&lt;=0,Debts!$AC$15=0,$A362&gt;Debts!$M$15),0,MIN(AR362,MAX(0,ROUNDUP(IF(Debts!$X$15=0,(BP361+T362)/(Debts!$M$15-$A362+1),BP361*(Debts!$X$15/12)/(1-(1+Debts!$X$15/12)^(-(Debts!$M$15-$A362+1)))),2)-AF362)))</f>
        <v/>
      </c>
      <c r="CO362">
        <f>IF(OR(AS362&lt;=0,Debts!$AC$16=0,$A362&gt;Debts!$M$16),0,MIN(AS362,MAX(0,ROUNDUP(IF(Debts!$X$16=0,(BQ361+U362)/(Debts!$M$16-$A362+1),BQ361*(Debts!$X$16/12)/(1-(1+Debts!$X$16/12)^(-(Debts!$M$16-$A362+1)))),2)-AG362)))</f>
        <v/>
      </c>
      <c r="CP362">
        <f>IF(CD362&lt;=0,0,ROUND(MIN(CD362,MAX(0,$F362-SUMPRODUCT(($AT$3:$BE$3&lt;AT$3)*$CD362:$CO362))),2))</f>
        <v/>
      </c>
      <c r="CQ362">
        <f>IF(CE362&lt;=0,0,ROUND(MIN(CE362,MAX(0,$F362-SUMPRODUCT(($AT$3:$BE$3&lt;AU$3)*$CD362:$CO362))),2))</f>
        <v/>
      </c>
      <c r="CR362">
        <f>IF(CF362&lt;=0,0,ROUND(MIN(CF362,MAX(0,$F362-SUMPRODUCT(($AT$3:$BE$3&lt;AV$3)*$CD362:$CO362))),2))</f>
        <v/>
      </c>
      <c r="CS362">
        <f>IF(CG362&lt;=0,0,ROUND(MIN(CG362,MAX(0,$F362-SUMPRODUCT(($AT$3:$BE$3&lt;AW$3)*$CD362:$CO362))),2))</f>
        <v/>
      </c>
      <c r="CT362">
        <f>IF(CH362&lt;=0,0,ROUND(MIN(CH362,MAX(0,$F362-SUMPRODUCT(($AT$3:$BE$3&lt;AX$3)*$CD362:$CO362))),2))</f>
        <v/>
      </c>
      <c r="CU362">
        <f>IF(CI362&lt;=0,0,ROUND(MIN(CI362,MAX(0,$F362-SUMPRODUCT(($AT$3:$BE$3&lt;AY$3)*$CD362:$CO362))),2))</f>
        <v/>
      </c>
      <c r="CV362">
        <f>IF(CJ362&lt;=0,0,ROUND(MIN(CJ362,MAX(0,$F362-SUMPRODUCT(($AT$3:$BE$3&lt;AZ$3)*$CD362:$CO362))),2))</f>
        <v/>
      </c>
      <c r="CW362">
        <f>IF(CK362&lt;=0,0,ROUND(MIN(CK362,MAX(0,$F362-SUMPRODUCT(($AT$3:$BE$3&lt;BA$3)*$CD362:$CO362))),2))</f>
        <v/>
      </c>
      <c r="CX362">
        <f>IF(CL362&lt;=0,0,ROUND(MIN(CL362,MAX(0,$F362-SUMPRODUCT(($AT$3:$BE$3&lt;BB$3)*$CD362:$CO362))),2))</f>
        <v/>
      </c>
      <c r="CY362">
        <f>IF(CM362&lt;=0,0,ROUND(MIN(CM362,MAX(0,$F362-SUMPRODUCT(($AT$3:$BE$3&lt;BC$3)*$CD362:$CO362))),2))</f>
        <v/>
      </c>
      <c r="CZ362">
        <f>IF(CN362&lt;=0,0,ROUND(MIN(CN362,MAX(0,$F362-SUMPRODUCT(($AT$3:$BE$3&lt;BD$3)*$CD362:$CO362))),2))</f>
        <v/>
      </c>
      <c r="DA362">
        <f>IF(CO362&lt;=0,0,ROUND(MIN(CO362,MAX(0,$F362-SUMPRODUCT(($AT$3:$BE$3&lt;BE$3)*$CD362:$CO362))),2))</f>
        <v/>
      </c>
      <c r="DB362">
        <f>ROUND(AH362-CP362,2)</f>
        <v/>
      </c>
      <c r="DC362">
        <f>ROUND(AI362-CQ362,2)</f>
        <v/>
      </c>
      <c r="DD362">
        <f>ROUND(AJ362-CR362,2)</f>
        <v/>
      </c>
      <c r="DE362">
        <f>ROUND(AK362-CS362,2)</f>
        <v/>
      </c>
      <c r="DF362">
        <f>ROUND(AL362-CT362,2)</f>
        <v/>
      </c>
      <c r="DG362">
        <f>ROUND(AM362-CU362,2)</f>
        <v/>
      </c>
      <c r="DH362">
        <f>ROUND(AN362-CV362,2)</f>
        <v/>
      </c>
      <c r="DI362">
        <f>ROUND(AO362-CW362,2)</f>
        <v/>
      </c>
      <c r="DJ362">
        <f>ROUND(AP362-CX362,2)</f>
        <v/>
      </c>
      <c r="DK362">
        <f>ROUND(AQ362-CY362,2)</f>
        <v/>
      </c>
      <c r="DL362">
        <f>ROUND(AR362-CZ362,2)</f>
        <v/>
      </c>
      <c r="DM362">
        <f>ROUND(AS362-DA362,2)</f>
        <v/>
      </c>
      <c r="DN362">
        <f>MAX(0,ROUND($F362-SUM(CP362:DA362),2))</f>
        <v/>
      </c>
    </row>
    <row r="363">
      <c r="A363" t="n">
        <v>358</v>
      </c>
      <c r="B363" s="29">
        <f>Months!B363</f>
        <v/>
      </c>
      <c r="C363">
        <f>Months!C363</f>
        <v/>
      </c>
      <c r="D363">
        <f>Months!D363</f>
        <v/>
      </c>
      <c r="E363">
        <f>SUM(V363:AG363)</f>
        <v/>
      </c>
      <c r="F363">
        <f>MAX(0,ROUND(C363+D363-E363,2))</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f>IF(AH363&lt;=0,0,ROUND(CP363+MIN(DB363,MAX(0,$DN363-SUMPRODUCT((($BR363:$CC363&gt;BR363)+($BR363:$CC363=BR363)*($AT$2:$BE$2&lt;AT$2))*$DB363:$DM363))),2))</f>
        <v/>
      </c>
      <c r="AU363">
        <f>IF(AI363&lt;=0,0,ROUND(CQ363+MIN(DC363,MAX(0,$DN363-SUMPRODUCT((($BR363:$CC363&gt;BS363)+($BR363:$CC363=BS363)*($AT$2:$BE$2&lt;AU$2))*$DB363:$DM363))),2))</f>
        <v/>
      </c>
      <c r="AV363">
        <f>IF(AJ363&lt;=0,0,ROUND(CR363+MIN(DD363,MAX(0,$DN363-SUMPRODUCT((($BR363:$CC363&gt;BT363)+($BR363:$CC363=BT363)*($AT$2:$BE$2&lt;AV$2))*$DB363:$DM363))),2))</f>
        <v/>
      </c>
      <c r="AW363">
        <f>IF(AK363&lt;=0,0,ROUND(CS363+MIN(DE363,MAX(0,$DN363-SUMPRODUCT((($BR363:$CC363&gt;BU363)+($BR363:$CC363=BU363)*($AT$2:$BE$2&lt;AW$2))*$DB363:$DM363))),2))</f>
        <v/>
      </c>
      <c r="AX363">
        <f>IF(AL363&lt;=0,0,ROUND(CT363+MIN(DF363,MAX(0,$DN363-SUMPRODUCT((($BR363:$CC363&gt;BV363)+($BR363:$CC363=BV363)*($AT$2:$BE$2&lt;AX$2))*$DB363:$DM363))),2))</f>
        <v/>
      </c>
      <c r="AY363">
        <f>IF(AM363&lt;=0,0,ROUND(CU363+MIN(DG363,MAX(0,$DN363-SUMPRODUCT((($BR363:$CC363&gt;BW363)+($BR363:$CC363=BW363)*($AT$2:$BE$2&lt;AY$2))*$DB363:$DM363))),2))</f>
        <v/>
      </c>
      <c r="AZ363">
        <f>IF(AN363&lt;=0,0,ROUND(CV363+MIN(DH363,MAX(0,$DN363-SUMPRODUCT((($BR363:$CC363&gt;BX363)+($BR363:$CC363=BX363)*($AT$2:$BE$2&lt;AZ$2))*$DB363:$DM363))),2))</f>
        <v/>
      </c>
      <c r="BA363">
        <f>IF(AO363&lt;=0,0,ROUND(CW363+MIN(DI363,MAX(0,$DN363-SUMPRODUCT((($BR363:$CC363&gt;BY363)+($BR363:$CC363=BY363)*($AT$2:$BE$2&lt;BA$2))*$DB363:$DM363))),2))</f>
        <v/>
      </c>
      <c r="BB363">
        <f>IF(AP363&lt;=0,0,ROUND(CX363+MIN(DJ363,MAX(0,$DN363-SUMPRODUCT((($BR363:$CC363&gt;BZ363)+($BR363:$CC363=BZ363)*($AT$2:$BE$2&lt;BB$2))*$DB363:$DM363))),2))</f>
        <v/>
      </c>
      <c r="BC363">
        <f>IF(AQ363&lt;=0,0,ROUND(CY363+MIN(DK363,MAX(0,$DN363-SUMPRODUCT((($BR363:$CC363&gt;CA363)+($BR363:$CC363=CA363)*($AT$2:$BE$2&lt;BC$2))*$DB363:$DM363))),2))</f>
        <v/>
      </c>
      <c r="BD363">
        <f>IF(AR363&lt;=0,0,ROUND(CZ363+MIN(DL363,MAX(0,$DN363-SUMPRODUCT((($BR363:$CC363&gt;CB363)+($BR363:$CC363=CB363)*($AT$2:$BE$2&lt;BD$2))*$DB363:$DM363))),2))</f>
        <v/>
      </c>
      <c r="BE363">
        <f>IF(AS363&lt;=0,0,ROUND(DA363+MIN(DM363,MAX(0,$DN363-SUMPRODUCT((($BR363:$CC363&gt;CC363)+($BR363:$CC363=CC363)*($AT$2:$BE$2&lt;BE$2))*$DB363:$DM363))),2))</f>
        <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c r="BR363">
        <f>ROUND(IF($A363&lt;=Debts!$M$5,Debts!$X$5,Debts!$Y$5)*100000,0)*1000000+ROUND(Debts!$Y$5*100000,0)</f>
        <v/>
      </c>
      <c r="BS363">
        <f>ROUND(IF($A363&lt;=Debts!$M$6,Debts!$X$6,Debts!$Y$6)*100000,0)*1000000+ROUND(Debts!$Y$6*100000,0)</f>
        <v/>
      </c>
      <c r="BT363">
        <f>ROUND(IF($A363&lt;=Debts!$M$7,Debts!$X$7,Debts!$Y$7)*100000,0)*1000000+ROUND(Debts!$Y$7*100000,0)</f>
        <v/>
      </c>
      <c r="BU363">
        <f>ROUND(IF($A363&lt;=Debts!$M$8,Debts!$X$8,Debts!$Y$8)*100000,0)*1000000+ROUND(Debts!$Y$8*100000,0)</f>
        <v/>
      </c>
      <c r="BV363">
        <f>ROUND(IF($A363&lt;=Debts!$M$9,Debts!$X$9,Debts!$Y$9)*100000,0)*1000000+ROUND(Debts!$Y$9*100000,0)</f>
        <v/>
      </c>
      <c r="BW363">
        <f>ROUND(IF($A363&lt;=Debts!$M$10,Debts!$X$10,Debts!$Y$10)*100000,0)*1000000+ROUND(Debts!$Y$10*100000,0)</f>
        <v/>
      </c>
      <c r="BX363">
        <f>ROUND(IF($A363&lt;=Debts!$M$11,Debts!$X$11,Debts!$Y$11)*100000,0)*1000000+ROUND(Debts!$Y$11*100000,0)</f>
        <v/>
      </c>
      <c r="BY363">
        <f>ROUND(IF($A363&lt;=Debts!$M$12,Debts!$X$12,Debts!$Y$12)*100000,0)*1000000+ROUND(Debts!$Y$12*100000,0)</f>
        <v/>
      </c>
      <c r="BZ363">
        <f>ROUND(IF($A363&lt;=Debts!$M$13,Debts!$X$13,Debts!$Y$13)*100000,0)*1000000+ROUND(Debts!$Y$13*100000,0)</f>
        <v/>
      </c>
      <c r="CA363">
        <f>ROUND(IF($A363&lt;=Debts!$M$14,Debts!$X$14,Debts!$Y$14)*100000,0)*1000000+ROUND(Debts!$Y$14*100000,0)</f>
        <v/>
      </c>
      <c r="CB363">
        <f>ROUND(IF($A363&lt;=Debts!$M$15,Debts!$X$15,Debts!$Y$15)*100000,0)*1000000+ROUND(Debts!$Y$15*100000,0)</f>
        <v/>
      </c>
      <c r="CC363">
        <f>ROUND(IF($A363&lt;=Debts!$M$16,Debts!$X$16,Debts!$Y$16)*100000,0)*1000000+ROUND(Debts!$Y$16*100000,0)</f>
        <v/>
      </c>
      <c r="CD363">
        <f>IF(OR(AH363&lt;=0,Debts!$AC$5=0,$A363&gt;Debts!$M$5),0,MIN(AH363,MAX(0,ROUNDUP(IF(Debts!$X$5=0,(BF362+J363)/(Debts!$M$5-$A363+1),BF362*(Debts!$X$5/12)/(1-(1+Debts!$X$5/12)^(-(Debts!$M$5-$A363+1)))),2)-V363)))</f>
        <v/>
      </c>
      <c r="CE363">
        <f>IF(OR(AI363&lt;=0,Debts!$AC$6=0,$A363&gt;Debts!$M$6),0,MIN(AI363,MAX(0,ROUNDUP(IF(Debts!$X$6=0,(BG362+K363)/(Debts!$M$6-$A363+1),BG362*(Debts!$X$6/12)/(1-(1+Debts!$X$6/12)^(-(Debts!$M$6-$A363+1)))),2)-W363)))</f>
        <v/>
      </c>
      <c r="CF363">
        <f>IF(OR(AJ363&lt;=0,Debts!$AC$7=0,$A363&gt;Debts!$M$7),0,MIN(AJ363,MAX(0,ROUNDUP(IF(Debts!$X$7=0,(BH362+L363)/(Debts!$M$7-$A363+1),BH362*(Debts!$X$7/12)/(1-(1+Debts!$X$7/12)^(-(Debts!$M$7-$A363+1)))),2)-X363)))</f>
        <v/>
      </c>
      <c r="CG363">
        <f>IF(OR(AK363&lt;=0,Debts!$AC$8=0,$A363&gt;Debts!$M$8),0,MIN(AK363,MAX(0,ROUNDUP(IF(Debts!$X$8=0,(BI362+M363)/(Debts!$M$8-$A363+1),BI362*(Debts!$X$8/12)/(1-(1+Debts!$X$8/12)^(-(Debts!$M$8-$A363+1)))),2)-Y363)))</f>
        <v/>
      </c>
      <c r="CH363">
        <f>IF(OR(AL363&lt;=0,Debts!$AC$9=0,$A363&gt;Debts!$M$9),0,MIN(AL363,MAX(0,ROUNDUP(IF(Debts!$X$9=0,(BJ362+N363)/(Debts!$M$9-$A363+1),BJ362*(Debts!$X$9/12)/(1-(1+Debts!$X$9/12)^(-(Debts!$M$9-$A363+1)))),2)-Z363)))</f>
        <v/>
      </c>
      <c r="CI363">
        <f>IF(OR(AM363&lt;=0,Debts!$AC$10=0,$A363&gt;Debts!$M$10),0,MIN(AM363,MAX(0,ROUNDUP(IF(Debts!$X$10=0,(BK362+O363)/(Debts!$M$10-$A363+1),BK362*(Debts!$X$10/12)/(1-(1+Debts!$X$10/12)^(-(Debts!$M$10-$A363+1)))),2)-AA363)))</f>
        <v/>
      </c>
      <c r="CJ363">
        <f>IF(OR(AN363&lt;=0,Debts!$AC$11=0,$A363&gt;Debts!$M$11),0,MIN(AN363,MAX(0,ROUNDUP(IF(Debts!$X$11=0,(BL362+P363)/(Debts!$M$11-$A363+1),BL362*(Debts!$X$11/12)/(1-(1+Debts!$X$11/12)^(-(Debts!$M$11-$A363+1)))),2)-AB363)))</f>
        <v/>
      </c>
      <c r="CK363">
        <f>IF(OR(AO363&lt;=0,Debts!$AC$12=0,$A363&gt;Debts!$M$12),0,MIN(AO363,MAX(0,ROUNDUP(IF(Debts!$X$12=0,(BM362+Q363)/(Debts!$M$12-$A363+1),BM362*(Debts!$X$12/12)/(1-(1+Debts!$X$12/12)^(-(Debts!$M$12-$A363+1)))),2)-AC363)))</f>
        <v/>
      </c>
      <c r="CL363">
        <f>IF(OR(AP363&lt;=0,Debts!$AC$13=0,$A363&gt;Debts!$M$13),0,MIN(AP363,MAX(0,ROUNDUP(IF(Debts!$X$13=0,(BN362+R363)/(Debts!$M$13-$A363+1),BN362*(Debts!$X$13/12)/(1-(1+Debts!$X$13/12)^(-(Debts!$M$13-$A363+1)))),2)-AD363)))</f>
        <v/>
      </c>
      <c r="CM363">
        <f>IF(OR(AQ363&lt;=0,Debts!$AC$14=0,$A363&gt;Debts!$M$14),0,MIN(AQ363,MAX(0,ROUNDUP(IF(Debts!$X$14=0,(BO362+S363)/(Debts!$M$14-$A363+1),BO362*(Debts!$X$14/12)/(1-(1+Debts!$X$14/12)^(-(Debts!$M$14-$A363+1)))),2)-AE363)))</f>
        <v/>
      </c>
      <c r="CN363">
        <f>IF(OR(AR363&lt;=0,Debts!$AC$15=0,$A363&gt;Debts!$M$15),0,MIN(AR363,MAX(0,ROUNDUP(IF(Debts!$X$15=0,(BP362+T363)/(Debts!$M$15-$A363+1),BP362*(Debts!$X$15/12)/(1-(1+Debts!$X$15/12)^(-(Debts!$M$15-$A363+1)))),2)-AF363)))</f>
        <v/>
      </c>
      <c r="CO363">
        <f>IF(OR(AS363&lt;=0,Debts!$AC$16=0,$A363&gt;Debts!$M$16),0,MIN(AS363,MAX(0,ROUNDUP(IF(Debts!$X$16=0,(BQ362+U363)/(Debts!$M$16-$A363+1),BQ362*(Debts!$X$16/12)/(1-(1+Debts!$X$16/12)^(-(Debts!$M$16-$A363+1)))),2)-AG363)))</f>
        <v/>
      </c>
      <c r="CP363">
        <f>IF(CD363&lt;=0,0,ROUND(MIN(CD363,MAX(0,$F363-SUMPRODUCT(($AT$3:$BE$3&lt;AT$3)*$CD363:$CO363))),2))</f>
        <v/>
      </c>
      <c r="CQ363">
        <f>IF(CE363&lt;=0,0,ROUND(MIN(CE363,MAX(0,$F363-SUMPRODUCT(($AT$3:$BE$3&lt;AU$3)*$CD363:$CO363))),2))</f>
        <v/>
      </c>
      <c r="CR363">
        <f>IF(CF363&lt;=0,0,ROUND(MIN(CF363,MAX(0,$F363-SUMPRODUCT(($AT$3:$BE$3&lt;AV$3)*$CD363:$CO363))),2))</f>
        <v/>
      </c>
      <c r="CS363">
        <f>IF(CG363&lt;=0,0,ROUND(MIN(CG363,MAX(0,$F363-SUMPRODUCT(($AT$3:$BE$3&lt;AW$3)*$CD363:$CO363))),2))</f>
        <v/>
      </c>
      <c r="CT363">
        <f>IF(CH363&lt;=0,0,ROUND(MIN(CH363,MAX(0,$F363-SUMPRODUCT(($AT$3:$BE$3&lt;AX$3)*$CD363:$CO363))),2))</f>
        <v/>
      </c>
      <c r="CU363">
        <f>IF(CI363&lt;=0,0,ROUND(MIN(CI363,MAX(0,$F363-SUMPRODUCT(($AT$3:$BE$3&lt;AY$3)*$CD363:$CO363))),2))</f>
        <v/>
      </c>
      <c r="CV363">
        <f>IF(CJ363&lt;=0,0,ROUND(MIN(CJ363,MAX(0,$F363-SUMPRODUCT(($AT$3:$BE$3&lt;AZ$3)*$CD363:$CO363))),2))</f>
        <v/>
      </c>
      <c r="CW363">
        <f>IF(CK363&lt;=0,0,ROUND(MIN(CK363,MAX(0,$F363-SUMPRODUCT(($AT$3:$BE$3&lt;BA$3)*$CD363:$CO363))),2))</f>
        <v/>
      </c>
      <c r="CX363">
        <f>IF(CL363&lt;=0,0,ROUND(MIN(CL363,MAX(0,$F363-SUMPRODUCT(($AT$3:$BE$3&lt;BB$3)*$CD363:$CO363))),2))</f>
        <v/>
      </c>
      <c r="CY363">
        <f>IF(CM363&lt;=0,0,ROUND(MIN(CM363,MAX(0,$F363-SUMPRODUCT(($AT$3:$BE$3&lt;BC$3)*$CD363:$CO363))),2))</f>
        <v/>
      </c>
      <c r="CZ363">
        <f>IF(CN363&lt;=0,0,ROUND(MIN(CN363,MAX(0,$F363-SUMPRODUCT(($AT$3:$BE$3&lt;BD$3)*$CD363:$CO363))),2))</f>
        <v/>
      </c>
      <c r="DA363">
        <f>IF(CO363&lt;=0,0,ROUND(MIN(CO363,MAX(0,$F363-SUMPRODUCT(($AT$3:$BE$3&lt;BE$3)*$CD363:$CO363))),2))</f>
        <v/>
      </c>
      <c r="DB363">
        <f>ROUND(AH363-CP363,2)</f>
        <v/>
      </c>
      <c r="DC363">
        <f>ROUND(AI363-CQ363,2)</f>
        <v/>
      </c>
      <c r="DD363">
        <f>ROUND(AJ363-CR363,2)</f>
        <v/>
      </c>
      <c r="DE363">
        <f>ROUND(AK363-CS363,2)</f>
        <v/>
      </c>
      <c r="DF363">
        <f>ROUND(AL363-CT363,2)</f>
        <v/>
      </c>
      <c r="DG363">
        <f>ROUND(AM363-CU363,2)</f>
        <v/>
      </c>
      <c r="DH363">
        <f>ROUND(AN363-CV363,2)</f>
        <v/>
      </c>
      <c r="DI363">
        <f>ROUND(AO363-CW363,2)</f>
        <v/>
      </c>
      <c r="DJ363">
        <f>ROUND(AP363-CX363,2)</f>
        <v/>
      </c>
      <c r="DK363">
        <f>ROUND(AQ363-CY363,2)</f>
        <v/>
      </c>
      <c r="DL363">
        <f>ROUND(AR363-CZ363,2)</f>
        <v/>
      </c>
      <c r="DM363">
        <f>ROUND(AS363-DA363,2)</f>
        <v/>
      </c>
      <c r="DN363">
        <f>MAX(0,ROUND($F363-SUM(CP363:DA363),2))</f>
        <v/>
      </c>
    </row>
    <row r="364">
      <c r="A364" t="n">
        <v>359</v>
      </c>
      <c r="B364" s="29">
        <f>Months!B364</f>
        <v/>
      </c>
      <c r="C364">
        <f>Months!C364</f>
        <v/>
      </c>
      <c r="D364">
        <f>Months!D364</f>
        <v/>
      </c>
      <c r="E364">
        <f>SUM(V364:AG364)</f>
        <v/>
      </c>
      <c r="F364">
        <f>MAX(0,ROUND(C364+D364-E364,2))</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f>IF(AH364&lt;=0,0,ROUND(CP364+MIN(DB364,MAX(0,$DN364-SUMPRODUCT((($BR364:$CC364&gt;BR364)+($BR364:$CC364=BR364)*($AT$2:$BE$2&lt;AT$2))*$DB364:$DM364))),2))</f>
        <v/>
      </c>
      <c r="AU364">
        <f>IF(AI364&lt;=0,0,ROUND(CQ364+MIN(DC364,MAX(0,$DN364-SUMPRODUCT((($BR364:$CC364&gt;BS364)+($BR364:$CC364=BS364)*($AT$2:$BE$2&lt;AU$2))*$DB364:$DM364))),2))</f>
        <v/>
      </c>
      <c r="AV364">
        <f>IF(AJ364&lt;=0,0,ROUND(CR364+MIN(DD364,MAX(0,$DN364-SUMPRODUCT((($BR364:$CC364&gt;BT364)+($BR364:$CC364=BT364)*($AT$2:$BE$2&lt;AV$2))*$DB364:$DM364))),2))</f>
        <v/>
      </c>
      <c r="AW364">
        <f>IF(AK364&lt;=0,0,ROUND(CS364+MIN(DE364,MAX(0,$DN364-SUMPRODUCT((($BR364:$CC364&gt;BU364)+($BR364:$CC364=BU364)*($AT$2:$BE$2&lt;AW$2))*$DB364:$DM364))),2))</f>
        <v/>
      </c>
      <c r="AX364">
        <f>IF(AL364&lt;=0,0,ROUND(CT364+MIN(DF364,MAX(0,$DN364-SUMPRODUCT((($BR364:$CC364&gt;BV364)+($BR364:$CC364=BV364)*($AT$2:$BE$2&lt;AX$2))*$DB364:$DM364))),2))</f>
        <v/>
      </c>
      <c r="AY364">
        <f>IF(AM364&lt;=0,0,ROUND(CU364+MIN(DG364,MAX(0,$DN364-SUMPRODUCT((($BR364:$CC364&gt;BW364)+($BR364:$CC364=BW364)*($AT$2:$BE$2&lt;AY$2))*$DB364:$DM364))),2))</f>
        <v/>
      </c>
      <c r="AZ364">
        <f>IF(AN364&lt;=0,0,ROUND(CV364+MIN(DH364,MAX(0,$DN364-SUMPRODUCT((($BR364:$CC364&gt;BX364)+($BR364:$CC364=BX364)*($AT$2:$BE$2&lt;AZ$2))*$DB364:$DM364))),2))</f>
        <v/>
      </c>
      <c r="BA364">
        <f>IF(AO364&lt;=0,0,ROUND(CW364+MIN(DI364,MAX(0,$DN364-SUMPRODUCT((($BR364:$CC364&gt;BY364)+($BR364:$CC364=BY364)*($AT$2:$BE$2&lt;BA$2))*$DB364:$DM364))),2))</f>
        <v/>
      </c>
      <c r="BB364">
        <f>IF(AP364&lt;=0,0,ROUND(CX364+MIN(DJ364,MAX(0,$DN364-SUMPRODUCT((($BR364:$CC364&gt;BZ364)+($BR364:$CC364=BZ364)*($AT$2:$BE$2&lt;BB$2))*$DB364:$DM364))),2))</f>
        <v/>
      </c>
      <c r="BC364">
        <f>IF(AQ364&lt;=0,0,ROUND(CY364+MIN(DK364,MAX(0,$DN364-SUMPRODUCT((($BR364:$CC364&gt;CA364)+($BR364:$CC364=CA364)*($AT$2:$BE$2&lt;BC$2))*$DB364:$DM364))),2))</f>
        <v/>
      </c>
      <c r="BD364">
        <f>IF(AR364&lt;=0,0,ROUND(CZ364+MIN(DL364,MAX(0,$DN364-SUMPRODUCT((($BR364:$CC364&gt;CB364)+($BR364:$CC364=CB364)*($AT$2:$BE$2&lt;BD$2))*$DB364:$DM364))),2))</f>
        <v/>
      </c>
      <c r="BE364">
        <f>IF(AS364&lt;=0,0,ROUND(DA364+MIN(DM364,MAX(0,$DN364-SUMPRODUCT((($BR364:$CC364&gt;CC364)+($BR364:$CC364=CC364)*($AT$2:$BE$2&lt;BE$2))*$DB364:$DM364))),2))</f>
        <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c r="BR364">
        <f>ROUND(IF($A364&lt;=Debts!$M$5,Debts!$X$5,Debts!$Y$5)*100000,0)*1000000+ROUND(Debts!$Y$5*100000,0)</f>
        <v/>
      </c>
      <c r="BS364">
        <f>ROUND(IF($A364&lt;=Debts!$M$6,Debts!$X$6,Debts!$Y$6)*100000,0)*1000000+ROUND(Debts!$Y$6*100000,0)</f>
        <v/>
      </c>
      <c r="BT364">
        <f>ROUND(IF($A364&lt;=Debts!$M$7,Debts!$X$7,Debts!$Y$7)*100000,0)*1000000+ROUND(Debts!$Y$7*100000,0)</f>
        <v/>
      </c>
      <c r="BU364">
        <f>ROUND(IF($A364&lt;=Debts!$M$8,Debts!$X$8,Debts!$Y$8)*100000,0)*1000000+ROUND(Debts!$Y$8*100000,0)</f>
        <v/>
      </c>
      <c r="BV364">
        <f>ROUND(IF($A364&lt;=Debts!$M$9,Debts!$X$9,Debts!$Y$9)*100000,0)*1000000+ROUND(Debts!$Y$9*100000,0)</f>
        <v/>
      </c>
      <c r="BW364">
        <f>ROUND(IF($A364&lt;=Debts!$M$10,Debts!$X$10,Debts!$Y$10)*100000,0)*1000000+ROUND(Debts!$Y$10*100000,0)</f>
        <v/>
      </c>
      <c r="BX364">
        <f>ROUND(IF($A364&lt;=Debts!$M$11,Debts!$X$11,Debts!$Y$11)*100000,0)*1000000+ROUND(Debts!$Y$11*100000,0)</f>
        <v/>
      </c>
      <c r="BY364">
        <f>ROUND(IF($A364&lt;=Debts!$M$12,Debts!$X$12,Debts!$Y$12)*100000,0)*1000000+ROUND(Debts!$Y$12*100000,0)</f>
        <v/>
      </c>
      <c r="BZ364">
        <f>ROUND(IF($A364&lt;=Debts!$M$13,Debts!$X$13,Debts!$Y$13)*100000,0)*1000000+ROUND(Debts!$Y$13*100000,0)</f>
        <v/>
      </c>
      <c r="CA364">
        <f>ROUND(IF($A364&lt;=Debts!$M$14,Debts!$X$14,Debts!$Y$14)*100000,0)*1000000+ROUND(Debts!$Y$14*100000,0)</f>
        <v/>
      </c>
      <c r="CB364">
        <f>ROUND(IF($A364&lt;=Debts!$M$15,Debts!$X$15,Debts!$Y$15)*100000,0)*1000000+ROUND(Debts!$Y$15*100000,0)</f>
        <v/>
      </c>
      <c r="CC364">
        <f>ROUND(IF($A364&lt;=Debts!$M$16,Debts!$X$16,Debts!$Y$16)*100000,0)*1000000+ROUND(Debts!$Y$16*100000,0)</f>
        <v/>
      </c>
      <c r="CD364">
        <f>IF(OR(AH364&lt;=0,Debts!$AC$5=0,$A364&gt;Debts!$M$5),0,MIN(AH364,MAX(0,ROUNDUP(IF(Debts!$X$5=0,(BF363+J364)/(Debts!$M$5-$A364+1),BF363*(Debts!$X$5/12)/(1-(1+Debts!$X$5/12)^(-(Debts!$M$5-$A364+1)))),2)-V364)))</f>
        <v/>
      </c>
      <c r="CE364">
        <f>IF(OR(AI364&lt;=0,Debts!$AC$6=0,$A364&gt;Debts!$M$6),0,MIN(AI364,MAX(0,ROUNDUP(IF(Debts!$X$6=0,(BG363+K364)/(Debts!$M$6-$A364+1),BG363*(Debts!$X$6/12)/(1-(1+Debts!$X$6/12)^(-(Debts!$M$6-$A364+1)))),2)-W364)))</f>
        <v/>
      </c>
      <c r="CF364">
        <f>IF(OR(AJ364&lt;=0,Debts!$AC$7=0,$A364&gt;Debts!$M$7),0,MIN(AJ364,MAX(0,ROUNDUP(IF(Debts!$X$7=0,(BH363+L364)/(Debts!$M$7-$A364+1),BH363*(Debts!$X$7/12)/(1-(1+Debts!$X$7/12)^(-(Debts!$M$7-$A364+1)))),2)-X364)))</f>
        <v/>
      </c>
      <c r="CG364">
        <f>IF(OR(AK364&lt;=0,Debts!$AC$8=0,$A364&gt;Debts!$M$8),0,MIN(AK364,MAX(0,ROUNDUP(IF(Debts!$X$8=0,(BI363+M364)/(Debts!$M$8-$A364+1),BI363*(Debts!$X$8/12)/(1-(1+Debts!$X$8/12)^(-(Debts!$M$8-$A364+1)))),2)-Y364)))</f>
        <v/>
      </c>
      <c r="CH364">
        <f>IF(OR(AL364&lt;=0,Debts!$AC$9=0,$A364&gt;Debts!$M$9),0,MIN(AL364,MAX(0,ROUNDUP(IF(Debts!$X$9=0,(BJ363+N364)/(Debts!$M$9-$A364+1),BJ363*(Debts!$X$9/12)/(1-(1+Debts!$X$9/12)^(-(Debts!$M$9-$A364+1)))),2)-Z364)))</f>
        <v/>
      </c>
      <c r="CI364">
        <f>IF(OR(AM364&lt;=0,Debts!$AC$10=0,$A364&gt;Debts!$M$10),0,MIN(AM364,MAX(0,ROUNDUP(IF(Debts!$X$10=0,(BK363+O364)/(Debts!$M$10-$A364+1),BK363*(Debts!$X$10/12)/(1-(1+Debts!$X$10/12)^(-(Debts!$M$10-$A364+1)))),2)-AA364)))</f>
        <v/>
      </c>
      <c r="CJ364">
        <f>IF(OR(AN364&lt;=0,Debts!$AC$11=0,$A364&gt;Debts!$M$11),0,MIN(AN364,MAX(0,ROUNDUP(IF(Debts!$X$11=0,(BL363+P364)/(Debts!$M$11-$A364+1),BL363*(Debts!$X$11/12)/(1-(1+Debts!$X$11/12)^(-(Debts!$M$11-$A364+1)))),2)-AB364)))</f>
        <v/>
      </c>
      <c r="CK364">
        <f>IF(OR(AO364&lt;=0,Debts!$AC$12=0,$A364&gt;Debts!$M$12),0,MIN(AO364,MAX(0,ROUNDUP(IF(Debts!$X$12=0,(BM363+Q364)/(Debts!$M$12-$A364+1),BM363*(Debts!$X$12/12)/(1-(1+Debts!$X$12/12)^(-(Debts!$M$12-$A364+1)))),2)-AC364)))</f>
        <v/>
      </c>
      <c r="CL364">
        <f>IF(OR(AP364&lt;=0,Debts!$AC$13=0,$A364&gt;Debts!$M$13),0,MIN(AP364,MAX(0,ROUNDUP(IF(Debts!$X$13=0,(BN363+R364)/(Debts!$M$13-$A364+1),BN363*(Debts!$X$13/12)/(1-(1+Debts!$X$13/12)^(-(Debts!$M$13-$A364+1)))),2)-AD364)))</f>
        <v/>
      </c>
      <c r="CM364">
        <f>IF(OR(AQ364&lt;=0,Debts!$AC$14=0,$A364&gt;Debts!$M$14),0,MIN(AQ364,MAX(0,ROUNDUP(IF(Debts!$X$14=0,(BO363+S364)/(Debts!$M$14-$A364+1),BO363*(Debts!$X$14/12)/(1-(1+Debts!$X$14/12)^(-(Debts!$M$14-$A364+1)))),2)-AE364)))</f>
        <v/>
      </c>
      <c r="CN364">
        <f>IF(OR(AR364&lt;=0,Debts!$AC$15=0,$A364&gt;Debts!$M$15),0,MIN(AR364,MAX(0,ROUNDUP(IF(Debts!$X$15=0,(BP363+T364)/(Debts!$M$15-$A364+1),BP363*(Debts!$X$15/12)/(1-(1+Debts!$X$15/12)^(-(Debts!$M$15-$A364+1)))),2)-AF364)))</f>
        <v/>
      </c>
      <c r="CO364">
        <f>IF(OR(AS364&lt;=0,Debts!$AC$16=0,$A364&gt;Debts!$M$16),0,MIN(AS364,MAX(0,ROUNDUP(IF(Debts!$X$16=0,(BQ363+U364)/(Debts!$M$16-$A364+1),BQ363*(Debts!$X$16/12)/(1-(1+Debts!$X$16/12)^(-(Debts!$M$16-$A364+1)))),2)-AG364)))</f>
        <v/>
      </c>
      <c r="CP364">
        <f>IF(CD364&lt;=0,0,ROUND(MIN(CD364,MAX(0,$F364-SUMPRODUCT(($AT$3:$BE$3&lt;AT$3)*$CD364:$CO364))),2))</f>
        <v/>
      </c>
      <c r="CQ364">
        <f>IF(CE364&lt;=0,0,ROUND(MIN(CE364,MAX(0,$F364-SUMPRODUCT(($AT$3:$BE$3&lt;AU$3)*$CD364:$CO364))),2))</f>
        <v/>
      </c>
      <c r="CR364">
        <f>IF(CF364&lt;=0,0,ROUND(MIN(CF364,MAX(0,$F364-SUMPRODUCT(($AT$3:$BE$3&lt;AV$3)*$CD364:$CO364))),2))</f>
        <v/>
      </c>
      <c r="CS364">
        <f>IF(CG364&lt;=0,0,ROUND(MIN(CG364,MAX(0,$F364-SUMPRODUCT(($AT$3:$BE$3&lt;AW$3)*$CD364:$CO364))),2))</f>
        <v/>
      </c>
      <c r="CT364">
        <f>IF(CH364&lt;=0,0,ROUND(MIN(CH364,MAX(0,$F364-SUMPRODUCT(($AT$3:$BE$3&lt;AX$3)*$CD364:$CO364))),2))</f>
        <v/>
      </c>
      <c r="CU364">
        <f>IF(CI364&lt;=0,0,ROUND(MIN(CI364,MAX(0,$F364-SUMPRODUCT(($AT$3:$BE$3&lt;AY$3)*$CD364:$CO364))),2))</f>
        <v/>
      </c>
      <c r="CV364">
        <f>IF(CJ364&lt;=0,0,ROUND(MIN(CJ364,MAX(0,$F364-SUMPRODUCT(($AT$3:$BE$3&lt;AZ$3)*$CD364:$CO364))),2))</f>
        <v/>
      </c>
      <c r="CW364">
        <f>IF(CK364&lt;=0,0,ROUND(MIN(CK364,MAX(0,$F364-SUMPRODUCT(($AT$3:$BE$3&lt;BA$3)*$CD364:$CO364))),2))</f>
        <v/>
      </c>
      <c r="CX364">
        <f>IF(CL364&lt;=0,0,ROUND(MIN(CL364,MAX(0,$F364-SUMPRODUCT(($AT$3:$BE$3&lt;BB$3)*$CD364:$CO364))),2))</f>
        <v/>
      </c>
      <c r="CY364">
        <f>IF(CM364&lt;=0,0,ROUND(MIN(CM364,MAX(0,$F364-SUMPRODUCT(($AT$3:$BE$3&lt;BC$3)*$CD364:$CO364))),2))</f>
        <v/>
      </c>
      <c r="CZ364">
        <f>IF(CN364&lt;=0,0,ROUND(MIN(CN364,MAX(0,$F364-SUMPRODUCT(($AT$3:$BE$3&lt;BD$3)*$CD364:$CO364))),2))</f>
        <v/>
      </c>
      <c r="DA364">
        <f>IF(CO364&lt;=0,0,ROUND(MIN(CO364,MAX(0,$F364-SUMPRODUCT(($AT$3:$BE$3&lt;BE$3)*$CD364:$CO364))),2))</f>
        <v/>
      </c>
      <c r="DB364">
        <f>ROUND(AH364-CP364,2)</f>
        <v/>
      </c>
      <c r="DC364">
        <f>ROUND(AI364-CQ364,2)</f>
        <v/>
      </c>
      <c r="DD364">
        <f>ROUND(AJ364-CR364,2)</f>
        <v/>
      </c>
      <c r="DE364">
        <f>ROUND(AK364-CS364,2)</f>
        <v/>
      </c>
      <c r="DF364">
        <f>ROUND(AL364-CT364,2)</f>
        <v/>
      </c>
      <c r="DG364">
        <f>ROUND(AM364-CU364,2)</f>
        <v/>
      </c>
      <c r="DH364">
        <f>ROUND(AN364-CV364,2)</f>
        <v/>
      </c>
      <c r="DI364">
        <f>ROUND(AO364-CW364,2)</f>
        <v/>
      </c>
      <c r="DJ364">
        <f>ROUND(AP364-CX364,2)</f>
        <v/>
      </c>
      <c r="DK364">
        <f>ROUND(AQ364-CY364,2)</f>
        <v/>
      </c>
      <c r="DL364">
        <f>ROUND(AR364-CZ364,2)</f>
        <v/>
      </c>
      <c r="DM364">
        <f>ROUND(AS364-DA364,2)</f>
        <v/>
      </c>
      <c r="DN364">
        <f>MAX(0,ROUND($F364-SUM(CP364:DA364),2))</f>
        <v/>
      </c>
    </row>
    <row r="365">
      <c r="A365" t="n">
        <v>360</v>
      </c>
      <c r="B365" s="29">
        <f>Months!B365</f>
        <v/>
      </c>
      <c r="C365">
        <f>Months!C365</f>
        <v/>
      </c>
      <c r="D365">
        <f>Months!D365</f>
        <v/>
      </c>
      <c r="E365">
        <f>SUM(V365:AG365)</f>
        <v/>
      </c>
      <c r="F365">
        <f>MAX(0,ROUND(C365+D365-E365,2))</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f>IF(AH365&lt;=0,0,ROUND(CP365+MIN(DB365,MAX(0,$DN365-SUMPRODUCT((($BR365:$CC365&gt;BR365)+($BR365:$CC365=BR365)*($AT$2:$BE$2&lt;AT$2))*$DB365:$DM365))),2))</f>
        <v/>
      </c>
      <c r="AU365">
        <f>IF(AI365&lt;=0,0,ROUND(CQ365+MIN(DC365,MAX(0,$DN365-SUMPRODUCT((($BR365:$CC365&gt;BS365)+($BR365:$CC365=BS365)*($AT$2:$BE$2&lt;AU$2))*$DB365:$DM365))),2))</f>
        <v/>
      </c>
      <c r="AV365">
        <f>IF(AJ365&lt;=0,0,ROUND(CR365+MIN(DD365,MAX(0,$DN365-SUMPRODUCT((($BR365:$CC365&gt;BT365)+($BR365:$CC365=BT365)*($AT$2:$BE$2&lt;AV$2))*$DB365:$DM365))),2))</f>
        <v/>
      </c>
      <c r="AW365">
        <f>IF(AK365&lt;=0,0,ROUND(CS365+MIN(DE365,MAX(0,$DN365-SUMPRODUCT((($BR365:$CC365&gt;BU365)+($BR365:$CC365=BU365)*($AT$2:$BE$2&lt;AW$2))*$DB365:$DM365))),2))</f>
        <v/>
      </c>
      <c r="AX365">
        <f>IF(AL365&lt;=0,0,ROUND(CT365+MIN(DF365,MAX(0,$DN365-SUMPRODUCT((($BR365:$CC365&gt;BV365)+($BR365:$CC365=BV365)*($AT$2:$BE$2&lt;AX$2))*$DB365:$DM365))),2))</f>
        <v/>
      </c>
      <c r="AY365">
        <f>IF(AM365&lt;=0,0,ROUND(CU365+MIN(DG365,MAX(0,$DN365-SUMPRODUCT((($BR365:$CC365&gt;BW365)+($BR365:$CC365=BW365)*($AT$2:$BE$2&lt;AY$2))*$DB365:$DM365))),2))</f>
        <v/>
      </c>
      <c r="AZ365">
        <f>IF(AN365&lt;=0,0,ROUND(CV365+MIN(DH365,MAX(0,$DN365-SUMPRODUCT((($BR365:$CC365&gt;BX365)+($BR365:$CC365=BX365)*($AT$2:$BE$2&lt;AZ$2))*$DB365:$DM365))),2))</f>
        <v/>
      </c>
      <c r="BA365">
        <f>IF(AO365&lt;=0,0,ROUND(CW365+MIN(DI365,MAX(0,$DN365-SUMPRODUCT((($BR365:$CC365&gt;BY365)+($BR365:$CC365=BY365)*($AT$2:$BE$2&lt;BA$2))*$DB365:$DM365))),2))</f>
        <v/>
      </c>
      <c r="BB365">
        <f>IF(AP365&lt;=0,0,ROUND(CX365+MIN(DJ365,MAX(0,$DN365-SUMPRODUCT((($BR365:$CC365&gt;BZ365)+($BR365:$CC365=BZ365)*($AT$2:$BE$2&lt;BB$2))*$DB365:$DM365))),2))</f>
        <v/>
      </c>
      <c r="BC365">
        <f>IF(AQ365&lt;=0,0,ROUND(CY365+MIN(DK365,MAX(0,$DN365-SUMPRODUCT((($BR365:$CC365&gt;CA365)+($BR365:$CC365=CA365)*($AT$2:$BE$2&lt;BC$2))*$DB365:$DM365))),2))</f>
        <v/>
      </c>
      <c r="BD365">
        <f>IF(AR365&lt;=0,0,ROUND(CZ365+MIN(DL365,MAX(0,$DN365-SUMPRODUCT((($BR365:$CC365&gt;CB365)+($BR365:$CC365=CB365)*($AT$2:$BE$2&lt;BD$2))*$DB365:$DM365))),2))</f>
        <v/>
      </c>
      <c r="BE365">
        <f>IF(AS365&lt;=0,0,ROUND(DA365+MIN(DM365,MAX(0,$DN365-SUMPRODUCT((($BR365:$CC365&gt;CC365)+($BR365:$CC365=CC365)*($AT$2:$BE$2&lt;BE$2))*$DB365:$DM365))),2))</f>
        <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c r="BR365">
        <f>ROUND(IF($A365&lt;=Debts!$M$5,Debts!$X$5,Debts!$Y$5)*100000,0)*1000000+ROUND(Debts!$Y$5*100000,0)</f>
        <v/>
      </c>
      <c r="BS365">
        <f>ROUND(IF($A365&lt;=Debts!$M$6,Debts!$X$6,Debts!$Y$6)*100000,0)*1000000+ROUND(Debts!$Y$6*100000,0)</f>
        <v/>
      </c>
      <c r="BT365">
        <f>ROUND(IF($A365&lt;=Debts!$M$7,Debts!$X$7,Debts!$Y$7)*100000,0)*1000000+ROUND(Debts!$Y$7*100000,0)</f>
        <v/>
      </c>
      <c r="BU365">
        <f>ROUND(IF($A365&lt;=Debts!$M$8,Debts!$X$8,Debts!$Y$8)*100000,0)*1000000+ROUND(Debts!$Y$8*100000,0)</f>
        <v/>
      </c>
      <c r="BV365">
        <f>ROUND(IF($A365&lt;=Debts!$M$9,Debts!$X$9,Debts!$Y$9)*100000,0)*1000000+ROUND(Debts!$Y$9*100000,0)</f>
        <v/>
      </c>
      <c r="BW365">
        <f>ROUND(IF($A365&lt;=Debts!$M$10,Debts!$X$10,Debts!$Y$10)*100000,0)*1000000+ROUND(Debts!$Y$10*100000,0)</f>
        <v/>
      </c>
      <c r="BX365">
        <f>ROUND(IF($A365&lt;=Debts!$M$11,Debts!$X$11,Debts!$Y$11)*100000,0)*1000000+ROUND(Debts!$Y$11*100000,0)</f>
        <v/>
      </c>
      <c r="BY365">
        <f>ROUND(IF($A365&lt;=Debts!$M$12,Debts!$X$12,Debts!$Y$12)*100000,0)*1000000+ROUND(Debts!$Y$12*100000,0)</f>
        <v/>
      </c>
      <c r="BZ365">
        <f>ROUND(IF($A365&lt;=Debts!$M$13,Debts!$X$13,Debts!$Y$13)*100000,0)*1000000+ROUND(Debts!$Y$13*100000,0)</f>
        <v/>
      </c>
      <c r="CA365">
        <f>ROUND(IF($A365&lt;=Debts!$M$14,Debts!$X$14,Debts!$Y$14)*100000,0)*1000000+ROUND(Debts!$Y$14*100000,0)</f>
        <v/>
      </c>
      <c r="CB365">
        <f>ROUND(IF($A365&lt;=Debts!$M$15,Debts!$X$15,Debts!$Y$15)*100000,0)*1000000+ROUND(Debts!$Y$15*100000,0)</f>
        <v/>
      </c>
      <c r="CC365">
        <f>ROUND(IF($A365&lt;=Debts!$M$16,Debts!$X$16,Debts!$Y$16)*100000,0)*1000000+ROUND(Debts!$Y$16*100000,0)</f>
        <v/>
      </c>
      <c r="CD365">
        <f>IF(OR(AH365&lt;=0,Debts!$AC$5=0,$A365&gt;Debts!$M$5),0,MIN(AH365,MAX(0,ROUNDUP(IF(Debts!$X$5=0,(BF364+J365)/(Debts!$M$5-$A365+1),BF364*(Debts!$X$5/12)/(1-(1+Debts!$X$5/12)^(-(Debts!$M$5-$A365+1)))),2)-V365)))</f>
        <v/>
      </c>
      <c r="CE365">
        <f>IF(OR(AI365&lt;=0,Debts!$AC$6=0,$A365&gt;Debts!$M$6),0,MIN(AI365,MAX(0,ROUNDUP(IF(Debts!$X$6=0,(BG364+K365)/(Debts!$M$6-$A365+1),BG364*(Debts!$X$6/12)/(1-(1+Debts!$X$6/12)^(-(Debts!$M$6-$A365+1)))),2)-W365)))</f>
        <v/>
      </c>
      <c r="CF365">
        <f>IF(OR(AJ365&lt;=0,Debts!$AC$7=0,$A365&gt;Debts!$M$7),0,MIN(AJ365,MAX(0,ROUNDUP(IF(Debts!$X$7=0,(BH364+L365)/(Debts!$M$7-$A365+1),BH364*(Debts!$X$7/12)/(1-(1+Debts!$X$7/12)^(-(Debts!$M$7-$A365+1)))),2)-X365)))</f>
        <v/>
      </c>
      <c r="CG365">
        <f>IF(OR(AK365&lt;=0,Debts!$AC$8=0,$A365&gt;Debts!$M$8),0,MIN(AK365,MAX(0,ROUNDUP(IF(Debts!$X$8=0,(BI364+M365)/(Debts!$M$8-$A365+1),BI364*(Debts!$X$8/12)/(1-(1+Debts!$X$8/12)^(-(Debts!$M$8-$A365+1)))),2)-Y365)))</f>
        <v/>
      </c>
      <c r="CH365">
        <f>IF(OR(AL365&lt;=0,Debts!$AC$9=0,$A365&gt;Debts!$M$9),0,MIN(AL365,MAX(0,ROUNDUP(IF(Debts!$X$9=0,(BJ364+N365)/(Debts!$M$9-$A365+1),BJ364*(Debts!$X$9/12)/(1-(1+Debts!$X$9/12)^(-(Debts!$M$9-$A365+1)))),2)-Z365)))</f>
        <v/>
      </c>
      <c r="CI365">
        <f>IF(OR(AM365&lt;=0,Debts!$AC$10=0,$A365&gt;Debts!$M$10),0,MIN(AM365,MAX(0,ROUNDUP(IF(Debts!$X$10=0,(BK364+O365)/(Debts!$M$10-$A365+1),BK364*(Debts!$X$10/12)/(1-(1+Debts!$X$10/12)^(-(Debts!$M$10-$A365+1)))),2)-AA365)))</f>
        <v/>
      </c>
      <c r="CJ365">
        <f>IF(OR(AN365&lt;=0,Debts!$AC$11=0,$A365&gt;Debts!$M$11),0,MIN(AN365,MAX(0,ROUNDUP(IF(Debts!$X$11=0,(BL364+P365)/(Debts!$M$11-$A365+1),BL364*(Debts!$X$11/12)/(1-(1+Debts!$X$11/12)^(-(Debts!$M$11-$A365+1)))),2)-AB365)))</f>
        <v/>
      </c>
      <c r="CK365">
        <f>IF(OR(AO365&lt;=0,Debts!$AC$12=0,$A365&gt;Debts!$M$12),0,MIN(AO365,MAX(0,ROUNDUP(IF(Debts!$X$12=0,(BM364+Q365)/(Debts!$M$12-$A365+1),BM364*(Debts!$X$12/12)/(1-(1+Debts!$X$12/12)^(-(Debts!$M$12-$A365+1)))),2)-AC365)))</f>
        <v/>
      </c>
      <c r="CL365">
        <f>IF(OR(AP365&lt;=0,Debts!$AC$13=0,$A365&gt;Debts!$M$13),0,MIN(AP365,MAX(0,ROUNDUP(IF(Debts!$X$13=0,(BN364+R365)/(Debts!$M$13-$A365+1),BN364*(Debts!$X$13/12)/(1-(1+Debts!$X$13/12)^(-(Debts!$M$13-$A365+1)))),2)-AD365)))</f>
        <v/>
      </c>
      <c r="CM365">
        <f>IF(OR(AQ365&lt;=0,Debts!$AC$14=0,$A365&gt;Debts!$M$14),0,MIN(AQ365,MAX(0,ROUNDUP(IF(Debts!$X$14=0,(BO364+S365)/(Debts!$M$14-$A365+1),BO364*(Debts!$X$14/12)/(1-(1+Debts!$X$14/12)^(-(Debts!$M$14-$A365+1)))),2)-AE365)))</f>
        <v/>
      </c>
      <c r="CN365">
        <f>IF(OR(AR365&lt;=0,Debts!$AC$15=0,$A365&gt;Debts!$M$15),0,MIN(AR365,MAX(0,ROUNDUP(IF(Debts!$X$15=0,(BP364+T365)/(Debts!$M$15-$A365+1),BP364*(Debts!$X$15/12)/(1-(1+Debts!$X$15/12)^(-(Debts!$M$15-$A365+1)))),2)-AF365)))</f>
        <v/>
      </c>
      <c r="CO365">
        <f>IF(OR(AS365&lt;=0,Debts!$AC$16=0,$A365&gt;Debts!$M$16),0,MIN(AS365,MAX(0,ROUNDUP(IF(Debts!$X$16=0,(BQ364+U365)/(Debts!$M$16-$A365+1),BQ364*(Debts!$X$16/12)/(1-(1+Debts!$X$16/12)^(-(Debts!$M$16-$A365+1)))),2)-AG365)))</f>
        <v/>
      </c>
      <c r="CP365">
        <f>IF(CD365&lt;=0,0,ROUND(MIN(CD365,MAX(0,$F365-SUMPRODUCT(($AT$3:$BE$3&lt;AT$3)*$CD365:$CO365))),2))</f>
        <v/>
      </c>
      <c r="CQ365">
        <f>IF(CE365&lt;=0,0,ROUND(MIN(CE365,MAX(0,$F365-SUMPRODUCT(($AT$3:$BE$3&lt;AU$3)*$CD365:$CO365))),2))</f>
        <v/>
      </c>
      <c r="CR365">
        <f>IF(CF365&lt;=0,0,ROUND(MIN(CF365,MAX(0,$F365-SUMPRODUCT(($AT$3:$BE$3&lt;AV$3)*$CD365:$CO365))),2))</f>
        <v/>
      </c>
      <c r="CS365">
        <f>IF(CG365&lt;=0,0,ROUND(MIN(CG365,MAX(0,$F365-SUMPRODUCT(($AT$3:$BE$3&lt;AW$3)*$CD365:$CO365))),2))</f>
        <v/>
      </c>
      <c r="CT365">
        <f>IF(CH365&lt;=0,0,ROUND(MIN(CH365,MAX(0,$F365-SUMPRODUCT(($AT$3:$BE$3&lt;AX$3)*$CD365:$CO365))),2))</f>
        <v/>
      </c>
      <c r="CU365">
        <f>IF(CI365&lt;=0,0,ROUND(MIN(CI365,MAX(0,$F365-SUMPRODUCT(($AT$3:$BE$3&lt;AY$3)*$CD365:$CO365))),2))</f>
        <v/>
      </c>
      <c r="CV365">
        <f>IF(CJ365&lt;=0,0,ROUND(MIN(CJ365,MAX(0,$F365-SUMPRODUCT(($AT$3:$BE$3&lt;AZ$3)*$CD365:$CO365))),2))</f>
        <v/>
      </c>
      <c r="CW365">
        <f>IF(CK365&lt;=0,0,ROUND(MIN(CK365,MAX(0,$F365-SUMPRODUCT(($AT$3:$BE$3&lt;BA$3)*$CD365:$CO365))),2))</f>
        <v/>
      </c>
      <c r="CX365">
        <f>IF(CL365&lt;=0,0,ROUND(MIN(CL365,MAX(0,$F365-SUMPRODUCT(($AT$3:$BE$3&lt;BB$3)*$CD365:$CO365))),2))</f>
        <v/>
      </c>
      <c r="CY365">
        <f>IF(CM365&lt;=0,0,ROUND(MIN(CM365,MAX(0,$F365-SUMPRODUCT(($AT$3:$BE$3&lt;BC$3)*$CD365:$CO365))),2))</f>
        <v/>
      </c>
      <c r="CZ365">
        <f>IF(CN365&lt;=0,0,ROUND(MIN(CN365,MAX(0,$F365-SUMPRODUCT(($AT$3:$BE$3&lt;BD$3)*$CD365:$CO365))),2))</f>
        <v/>
      </c>
      <c r="DA365">
        <f>IF(CO365&lt;=0,0,ROUND(MIN(CO365,MAX(0,$F365-SUMPRODUCT(($AT$3:$BE$3&lt;BE$3)*$CD365:$CO365))),2))</f>
        <v/>
      </c>
      <c r="DB365">
        <f>ROUND(AH365-CP365,2)</f>
        <v/>
      </c>
      <c r="DC365">
        <f>ROUND(AI365-CQ365,2)</f>
        <v/>
      </c>
      <c r="DD365">
        <f>ROUND(AJ365-CR365,2)</f>
        <v/>
      </c>
      <c r="DE365">
        <f>ROUND(AK365-CS365,2)</f>
        <v/>
      </c>
      <c r="DF365">
        <f>ROUND(AL365-CT365,2)</f>
        <v/>
      </c>
      <c r="DG365">
        <f>ROUND(AM365-CU365,2)</f>
        <v/>
      </c>
      <c r="DH365">
        <f>ROUND(AN365-CV365,2)</f>
        <v/>
      </c>
      <c r="DI365">
        <f>ROUND(AO365-CW365,2)</f>
        <v/>
      </c>
      <c r="DJ365">
        <f>ROUND(AP365-CX365,2)</f>
        <v/>
      </c>
      <c r="DK365">
        <f>ROUND(AQ365-CY365,2)</f>
        <v/>
      </c>
      <c r="DL365">
        <f>ROUND(AR365-CZ365,2)</f>
        <v/>
      </c>
      <c r="DM365">
        <f>ROUND(AS365-DA365,2)</f>
        <v/>
      </c>
      <c r="DN365">
        <f>MAX(0,ROUND($F365-SUM(CP365:DA365),2))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Q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s>
  <sheetData>
    <row r="1">
      <c r="A1" s="1" t="inlineStr">
        <is>
          <t>Engine: Promo deadline first</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3">
      <c r="AT3">
        <f>Debts!$AJ$5</f>
        <v/>
      </c>
      <c r="AU3">
        <f>Debts!$AJ$6</f>
        <v/>
      </c>
      <c r="AV3">
        <f>Debts!$AJ$7</f>
        <v/>
      </c>
      <c r="AW3">
        <f>Debts!$AJ$8</f>
        <v/>
      </c>
      <c r="AX3">
        <f>Debts!$AJ$9</f>
        <v/>
      </c>
      <c r="AY3">
        <f>Debts!$AJ$10</f>
        <v/>
      </c>
      <c r="AZ3">
        <f>Debts!$AJ$11</f>
        <v/>
      </c>
      <c r="BA3">
        <f>Debts!$AJ$12</f>
        <v/>
      </c>
      <c r="BB3">
        <f>Debts!$AJ$13</f>
        <v/>
      </c>
      <c r="BC3">
        <f>Debts!$AJ$14</f>
        <v/>
      </c>
      <c r="BD3">
        <f>Debts!$AJ$15</f>
        <v/>
      </c>
      <c r="BE3">
        <f>Debts!$AJ$16</f>
        <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C6">
        <f>Months!C6</f>
        <v/>
      </c>
      <c r="D6">
        <f>Months!D6</f>
        <v/>
      </c>
      <c r="E6">
        <f>SUM(V6:AG6)</f>
        <v/>
      </c>
      <c r="F6">
        <f>MAX(0,ROUND(C6+D6-E6,2))</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f>IF(AH6&lt;=0,0,ROUND(MIN(AH6,MAX(0,$F6-SUMPRODUCT(($AT$3:$BE$3&lt;AT$3)*$AH6:$AS6))),2))</f>
        <v/>
      </c>
      <c r="AU6">
        <f>IF(AI6&lt;=0,0,ROUND(MIN(AI6,MAX(0,$F6-SUMPRODUCT(($AT$3:$BE$3&lt;AU$3)*$AH6:$AS6))),2))</f>
        <v/>
      </c>
      <c r="AV6">
        <f>IF(AJ6&lt;=0,0,ROUND(MIN(AJ6,MAX(0,$F6-SUMPRODUCT(($AT$3:$BE$3&lt;AV$3)*$AH6:$AS6))),2))</f>
        <v/>
      </c>
      <c r="AW6">
        <f>IF(AK6&lt;=0,0,ROUND(MIN(AK6,MAX(0,$F6-SUMPRODUCT(($AT$3:$BE$3&lt;AW$3)*$AH6:$AS6))),2))</f>
        <v/>
      </c>
      <c r="AX6">
        <f>IF(AL6&lt;=0,0,ROUND(MIN(AL6,MAX(0,$F6-SUMPRODUCT(($AT$3:$BE$3&lt;AX$3)*$AH6:$AS6))),2))</f>
        <v/>
      </c>
      <c r="AY6">
        <f>IF(AM6&lt;=0,0,ROUND(MIN(AM6,MAX(0,$F6-SUMPRODUCT(($AT$3:$BE$3&lt;AY$3)*$AH6:$AS6))),2))</f>
        <v/>
      </c>
      <c r="AZ6">
        <f>IF(AN6&lt;=0,0,ROUND(MIN(AN6,MAX(0,$F6-SUMPRODUCT(($AT$3:$BE$3&lt;AZ$3)*$AH6:$AS6))),2))</f>
        <v/>
      </c>
      <c r="BA6">
        <f>IF(AO6&lt;=0,0,ROUND(MIN(AO6,MAX(0,$F6-SUMPRODUCT(($AT$3:$BE$3&lt;BA$3)*$AH6:$AS6))),2))</f>
        <v/>
      </c>
      <c r="BB6">
        <f>IF(AP6&lt;=0,0,ROUND(MIN(AP6,MAX(0,$F6-SUMPRODUCT(($AT$3:$BE$3&lt;BB$3)*$AH6:$AS6))),2))</f>
        <v/>
      </c>
      <c r="BC6">
        <f>IF(AQ6&lt;=0,0,ROUND(MIN(AQ6,MAX(0,$F6-SUMPRODUCT(($AT$3:$BE$3&lt;BC$3)*$AH6:$AS6))),2))</f>
        <v/>
      </c>
      <c r="BD6">
        <f>IF(AR6&lt;=0,0,ROUND(MIN(AR6,MAX(0,$F6-SUMPRODUCT(($AT$3:$BE$3&lt;BD$3)*$AH6:$AS6))),2))</f>
        <v/>
      </c>
      <c r="BE6">
        <f>IF(AS6&lt;=0,0,ROUND(MIN(AS6,MAX(0,$F6-SUMPRODUCT(($AT$3:$BE$3&lt;BE$3)*$AH6:$AS6))),2))</f>
        <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row>
    <row r="7">
      <c r="A7" t="n">
        <v>2</v>
      </c>
      <c r="B7" s="29">
        <f>Months!B7</f>
        <v/>
      </c>
      <c r="C7">
        <f>Months!C7</f>
        <v/>
      </c>
      <c r="D7">
        <f>Months!D7</f>
        <v/>
      </c>
      <c r="E7">
        <f>SUM(V7:AG7)</f>
        <v/>
      </c>
      <c r="F7">
        <f>MAX(0,ROUND(C7+D7-E7,2))</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f>IF(AH7&lt;=0,0,ROUND(MIN(AH7,MAX(0,$F7-SUMPRODUCT(($AT$3:$BE$3&lt;AT$3)*$AH7:$AS7))),2))</f>
        <v/>
      </c>
      <c r="AU7">
        <f>IF(AI7&lt;=0,0,ROUND(MIN(AI7,MAX(0,$F7-SUMPRODUCT(($AT$3:$BE$3&lt;AU$3)*$AH7:$AS7))),2))</f>
        <v/>
      </c>
      <c r="AV7">
        <f>IF(AJ7&lt;=0,0,ROUND(MIN(AJ7,MAX(0,$F7-SUMPRODUCT(($AT$3:$BE$3&lt;AV$3)*$AH7:$AS7))),2))</f>
        <v/>
      </c>
      <c r="AW7">
        <f>IF(AK7&lt;=0,0,ROUND(MIN(AK7,MAX(0,$F7-SUMPRODUCT(($AT$3:$BE$3&lt;AW$3)*$AH7:$AS7))),2))</f>
        <v/>
      </c>
      <c r="AX7">
        <f>IF(AL7&lt;=0,0,ROUND(MIN(AL7,MAX(0,$F7-SUMPRODUCT(($AT$3:$BE$3&lt;AX$3)*$AH7:$AS7))),2))</f>
        <v/>
      </c>
      <c r="AY7">
        <f>IF(AM7&lt;=0,0,ROUND(MIN(AM7,MAX(0,$F7-SUMPRODUCT(($AT$3:$BE$3&lt;AY$3)*$AH7:$AS7))),2))</f>
        <v/>
      </c>
      <c r="AZ7">
        <f>IF(AN7&lt;=0,0,ROUND(MIN(AN7,MAX(0,$F7-SUMPRODUCT(($AT$3:$BE$3&lt;AZ$3)*$AH7:$AS7))),2))</f>
        <v/>
      </c>
      <c r="BA7">
        <f>IF(AO7&lt;=0,0,ROUND(MIN(AO7,MAX(0,$F7-SUMPRODUCT(($AT$3:$BE$3&lt;BA$3)*$AH7:$AS7))),2))</f>
        <v/>
      </c>
      <c r="BB7">
        <f>IF(AP7&lt;=0,0,ROUND(MIN(AP7,MAX(0,$F7-SUMPRODUCT(($AT$3:$BE$3&lt;BB$3)*$AH7:$AS7))),2))</f>
        <v/>
      </c>
      <c r="BC7">
        <f>IF(AQ7&lt;=0,0,ROUND(MIN(AQ7,MAX(0,$F7-SUMPRODUCT(($AT$3:$BE$3&lt;BC$3)*$AH7:$AS7))),2))</f>
        <v/>
      </c>
      <c r="BD7">
        <f>IF(AR7&lt;=0,0,ROUND(MIN(AR7,MAX(0,$F7-SUMPRODUCT(($AT$3:$BE$3&lt;BD$3)*$AH7:$AS7))),2))</f>
        <v/>
      </c>
      <c r="BE7">
        <f>IF(AS7&lt;=0,0,ROUND(MIN(AS7,MAX(0,$F7-SUMPRODUCT(($AT$3:$BE$3&lt;BE$3)*$AH7:$AS7))),2))</f>
        <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row>
    <row r="8">
      <c r="A8" t="n">
        <v>3</v>
      </c>
      <c r="B8" s="29">
        <f>Months!B8</f>
        <v/>
      </c>
      <c r="C8">
        <f>Months!C8</f>
        <v/>
      </c>
      <c r="D8">
        <f>Months!D8</f>
        <v/>
      </c>
      <c r="E8">
        <f>SUM(V8:AG8)</f>
        <v/>
      </c>
      <c r="F8">
        <f>MAX(0,ROUND(C8+D8-E8,2))</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f>IF(AH8&lt;=0,0,ROUND(MIN(AH8,MAX(0,$F8-SUMPRODUCT(($AT$3:$BE$3&lt;AT$3)*$AH8:$AS8))),2))</f>
        <v/>
      </c>
      <c r="AU8">
        <f>IF(AI8&lt;=0,0,ROUND(MIN(AI8,MAX(0,$F8-SUMPRODUCT(($AT$3:$BE$3&lt;AU$3)*$AH8:$AS8))),2))</f>
        <v/>
      </c>
      <c r="AV8">
        <f>IF(AJ8&lt;=0,0,ROUND(MIN(AJ8,MAX(0,$F8-SUMPRODUCT(($AT$3:$BE$3&lt;AV$3)*$AH8:$AS8))),2))</f>
        <v/>
      </c>
      <c r="AW8">
        <f>IF(AK8&lt;=0,0,ROUND(MIN(AK8,MAX(0,$F8-SUMPRODUCT(($AT$3:$BE$3&lt;AW$3)*$AH8:$AS8))),2))</f>
        <v/>
      </c>
      <c r="AX8">
        <f>IF(AL8&lt;=0,0,ROUND(MIN(AL8,MAX(0,$F8-SUMPRODUCT(($AT$3:$BE$3&lt;AX$3)*$AH8:$AS8))),2))</f>
        <v/>
      </c>
      <c r="AY8">
        <f>IF(AM8&lt;=0,0,ROUND(MIN(AM8,MAX(0,$F8-SUMPRODUCT(($AT$3:$BE$3&lt;AY$3)*$AH8:$AS8))),2))</f>
        <v/>
      </c>
      <c r="AZ8">
        <f>IF(AN8&lt;=0,0,ROUND(MIN(AN8,MAX(0,$F8-SUMPRODUCT(($AT$3:$BE$3&lt;AZ$3)*$AH8:$AS8))),2))</f>
        <v/>
      </c>
      <c r="BA8">
        <f>IF(AO8&lt;=0,0,ROUND(MIN(AO8,MAX(0,$F8-SUMPRODUCT(($AT$3:$BE$3&lt;BA$3)*$AH8:$AS8))),2))</f>
        <v/>
      </c>
      <c r="BB8">
        <f>IF(AP8&lt;=0,0,ROUND(MIN(AP8,MAX(0,$F8-SUMPRODUCT(($AT$3:$BE$3&lt;BB$3)*$AH8:$AS8))),2))</f>
        <v/>
      </c>
      <c r="BC8">
        <f>IF(AQ8&lt;=0,0,ROUND(MIN(AQ8,MAX(0,$F8-SUMPRODUCT(($AT$3:$BE$3&lt;BC$3)*$AH8:$AS8))),2))</f>
        <v/>
      </c>
      <c r="BD8">
        <f>IF(AR8&lt;=0,0,ROUND(MIN(AR8,MAX(0,$F8-SUMPRODUCT(($AT$3:$BE$3&lt;BD$3)*$AH8:$AS8))),2))</f>
        <v/>
      </c>
      <c r="BE8">
        <f>IF(AS8&lt;=0,0,ROUND(MIN(AS8,MAX(0,$F8-SUMPRODUCT(($AT$3:$BE$3&lt;BE$3)*$AH8:$AS8))),2))</f>
        <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row>
    <row r="9">
      <c r="A9" t="n">
        <v>4</v>
      </c>
      <c r="B9" s="29">
        <f>Months!B9</f>
        <v/>
      </c>
      <c r="C9">
        <f>Months!C9</f>
        <v/>
      </c>
      <c r="D9">
        <f>Months!D9</f>
        <v/>
      </c>
      <c r="E9">
        <f>SUM(V9:AG9)</f>
        <v/>
      </c>
      <c r="F9">
        <f>MAX(0,ROUND(C9+D9-E9,2))</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f>IF(AH9&lt;=0,0,ROUND(MIN(AH9,MAX(0,$F9-SUMPRODUCT(($AT$3:$BE$3&lt;AT$3)*$AH9:$AS9))),2))</f>
        <v/>
      </c>
      <c r="AU9">
        <f>IF(AI9&lt;=0,0,ROUND(MIN(AI9,MAX(0,$F9-SUMPRODUCT(($AT$3:$BE$3&lt;AU$3)*$AH9:$AS9))),2))</f>
        <v/>
      </c>
      <c r="AV9">
        <f>IF(AJ9&lt;=0,0,ROUND(MIN(AJ9,MAX(0,$F9-SUMPRODUCT(($AT$3:$BE$3&lt;AV$3)*$AH9:$AS9))),2))</f>
        <v/>
      </c>
      <c r="AW9">
        <f>IF(AK9&lt;=0,0,ROUND(MIN(AK9,MAX(0,$F9-SUMPRODUCT(($AT$3:$BE$3&lt;AW$3)*$AH9:$AS9))),2))</f>
        <v/>
      </c>
      <c r="AX9">
        <f>IF(AL9&lt;=0,0,ROUND(MIN(AL9,MAX(0,$F9-SUMPRODUCT(($AT$3:$BE$3&lt;AX$3)*$AH9:$AS9))),2))</f>
        <v/>
      </c>
      <c r="AY9">
        <f>IF(AM9&lt;=0,0,ROUND(MIN(AM9,MAX(0,$F9-SUMPRODUCT(($AT$3:$BE$3&lt;AY$3)*$AH9:$AS9))),2))</f>
        <v/>
      </c>
      <c r="AZ9">
        <f>IF(AN9&lt;=0,0,ROUND(MIN(AN9,MAX(0,$F9-SUMPRODUCT(($AT$3:$BE$3&lt;AZ$3)*$AH9:$AS9))),2))</f>
        <v/>
      </c>
      <c r="BA9">
        <f>IF(AO9&lt;=0,0,ROUND(MIN(AO9,MAX(0,$F9-SUMPRODUCT(($AT$3:$BE$3&lt;BA$3)*$AH9:$AS9))),2))</f>
        <v/>
      </c>
      <c r="BB9">
        <f>IF(AP9&lt;=0,0,ROUND(MIN(AP9,MAX(0,$F9-SUMPRODUCT(($AT$3:$BE$3&lt;BB$3)*$AH9:$AS9))),2))</f>
        <v/>
      </c>
      <c r="BC9">
        <f>IF(AQ9&lt;=0,0,ROUND(MIN(AQ9,MAX(0,$F9-SUMPRODUCT(($AT$3:$BE$3&lt;BC$3)*$AH9:$AS9))),2))</f>
        <v/>
      </c>
      <c r="BD9">
        <f>IF(AR9&lt;=0,0,ROUND(MIN(AR9,MAX(0,$F9-SUMPRODUCT(($AT$3:$BE$3&lt;BD$3)*$AH9:$AS9))),2))</f>
        <v/>
      </c>
      <c r="BE9">
        <f>IF(AS9&lt;=0,0,ROUND(MIN(AS9,MAX(0,$F9-SUMPRODUCT(($AT$3:$BE$3&lt;BE$3)*$AH9:$AS9))),2))</f>
        <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row>
    <row r="10">
      <c r="A10" t="n">
        <v>5</v>
      </c>
      <c r="B10" s="29">
        <f>Months!B10</f>
        <v/>
      </c>
      <c r="C10">
        <f>Months!C10</f>
        <v/>
      </c>
      <c r="D10">
        <f>Months!D10</f>
        <v/>
      </c>
      <c r="E10">
        <f>SUM(V10:AG10)</f>
        <v/>
      </c>
      <c r="F10">
        <f>MAX(0,ROUND(C10+D10-E10,2))</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f>IF(AH10&lt;=0,0,ROUND(MIN(AH10,MAX(0,$F10-SUMPRODUCT(($AT$3:$BE$3&lt;AT$3)*$AH10:$AS10))),2))</f>
        <v/>
      </c>
      <c r="AU10">
        <f>IF(AI10&lt;=0,0,ROUND(MIN(AI10,MAX(0,$F10-SUMPRODUCT(($AT$3:$BE$3&lt;AU$3)*$AH10:$AS10))),2))</f>
        <v/>
      </c>
      <c r="AV10">
        <f>IF(AJ10&lt;=0,0,ROUND(MIN(AJ10,MAX(0,$F10-SUMPRODUCT(($AT$3:$BE$3&lt;AV$3)*$AH10:$AS10))),2))</f>
        <v/>
      </c>
      <c r="AW10">
        <f>IF(AK10&lt;=0,0,ROUND(MIN(AK10,MAX(0,$F10-SUMPRODUCT(($AT$3:$BE$3&lt;AW$3)*$AH10:$AS10))),2))</f>
        <v/>
      </c>
      <c r="AX10">
        <f>IF(AL10&lt;=0,0,ROUND(MIN(AL10,MAX(0,$F10-SUMPRODUCT(($AT$3:$BE$3&lt;AX$3)*$AH10:$AS10))),2))</f>
        <v/>
      </c>
      <c r="AY10">
        <f>IF(AM10&lt;=0,0,ROUND(MIN(AM10,MAX(0,$F10-SUMPRODUCT(($AT$3:$BE$3&lt;AY$3)*$AH10:$AS10))),2))</f>
        <v/>
      </c>
      <c r="AZ10">
        <f>IF(AN10&lt;=0,0,ROUND(MIN(AN10,MAX(0,$F10-SUMPRODUCT(($AT$3:$BE$3&lt;AZ$3)*$AH10:$AS10))),2))</f>
        <v/>
      </c>
      <c r="BA10">
        <f>IF(AO10&lt;=0,0,ROUND(MIN(AO10,MAX(0,$F10-SUMPRODUCT(($AT$3:$BE$3&lt;BA$3)*$AH10:$AS10))),2))</f>
        <v/>
      </c>
      <c r="BB10">
        <f>IF(AP10&lt;=0,0,ROUND(MIN(AP10,MAX(0,$F10-SUMPRODUCT(($AT$3:$BE$3&lt;BB$3)*$AH10:$AS10))),2))</f>
        <v/>
      </c>
      <c r="BC10">
        <f>IF(AQ10&lt;=0,0,ROUND(MIN(AQ10,MAX(0,$F10-SUMPRODUCT(($AT$3:$BE$3&lt;BC$3)*$AH10:$AS10))),2))</f>
        <v/>
      </c>
      <c r="BD10">
        <f>IF(AR10&lt;=0,0,ROUND(MIN(AR10,MAX(0,$F10-SUMPRODUCT(($AT$3:$BE$3&lt;BD$3)*$AH10:$AS10))),2))</f>
        <v/>
      </c>
      <c r="BE10">
        <f>IF(AS10&lt;=0,0,ROUND(MIN(AS10,MAX(0,$F10-SUMPRODUCT(($AT$3:$BE$3&lt;BE$3)*$AH10:$AS10))),2))</f>
        <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row>
    <row r="11">
      <c r="A11" t="n">
        <v>6</v>
      </c>
      <c r="B11" s="29">
        <f>Months!B11</f>
        <v/>
      </c>
      <c r="C11">
        <f>Months!C11</f>
        <v/>
      </c>
      <c r="D11">
        <f>Months!D11</f>
        <v/>
      </c>
      <c r="E11">
        <f>SUM(V11:AG11)</f>
        <v/>
      </c>
      <c r="F11">
        <f>MAX(0,ROUND(C11+D11-E11,2))</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f>IF(AH11&lt;=0,0,ROUND(MIN(AH11,MAX(0,$F11-SUMPRODUCT(($AT$3:$BE$3&lt;AT$3)*$AH11:$AS11))),2))</f>
        <v/>
      </c>
      <c r="AU11">
        <f>IF(AI11&lt;=0,0,ROUND(MIN(AI11,MAX(0,$F11-SUMPRODUCT(($AT$3:$BE$3&lt;AU$3)*$AH11:$AS11))),2))</f>
        <v/>
      </c>
      <c r="AV11">
        <f>IF(AJ11&lt;=0,0,ROUND(MIN(AJ11,MAX(0,$F11-SUMPRODUCT(($AT$3:$BE$3&lt;AV$3)*$AH11:$AS11))),2))</f>
        <v/>
      </c>
      <c r="AW11">
        <f>IF(AK11&lt;=0,0,ROUND(MIN(AK11,MAX(0,$F11-SUMPRODUCT(($AT$3:$BE$3&lt;AW$3)*$AH11:$AS11))),2))</f>
        <v/>
      </c>
      <c r="AX11">
        <f>IF(AL11&lt;=0,0,ROUND(MIN(AL11,MAX(0,$F11-SUMPRODUCT(($AT$3:$BE$3&lt;AX$3)*$AH11:$AS11))),2))</f>
        <v/>
      </c>
      <c r="AY11">
        <f>IF(AM11&lt;=0,0,ROUND(MIN(AM11,MAX(0,$F11-SUMPRODUCT(($AT$3:$BE$3&lt;AY$3)*$AH11:$AS11))),2))</f>
        <v/>
      </c>
      <c r="AZ11">
        <f>IF(AN11&lt;=0,0,ROUND(MIN(AN11,MAX(0,$F11-SUMPRODUCT(($AT$3:$BE$3&lt;AZ$3)*$AH11:$AS11))),2))</f>
        <v/>
      </c>
      <c r="BA11">
        <f>IF(AO11&lt;=0,0,ROUND(MIN(AO11,MAX(0,$F11-SUMPRODUCT(($AT$3:$BE$3&lt;BA$3)*$AH11:$AS11))),2))</f>
        <v/>
      </c>
      <c r="BB11">
        <f>IF(AP11&lt;=0,0,ROUND(MIN(AP11,MAX(0,$F11-SUMPRODUCT(($AT$3:$BE$3&lt;BB$3)*$AH11:$AS11))),2))</f>
        <v/>
      </c>
      <c r="BC11">
        <f>IF(AQ11&lt;=0,0,ROUND(MIN(AQ11,MAX(0,$F11-SUMPRODUCT(($AT$3:$BE$3&lt;BC$3)*$AH11:$AS11))),2))</f>
        <v/>
      </c>
      <c r="BD11">
        <f>IF(AR11&lt;=0,0,ROUND(MIN(AR11,MAX(0,$F11-SUMPRODUCT(($AT$3:$BE$3&lt;BD$3)*$AH11:$AS11))),2))</f>
        <v/>
      </c>
      <c r="BE11">
        <f>IF(AS11&lt;=0,0,ROUND(MIN(AS11,MAX(0,$F11-SUMPRODUCT(($AT$3:$BE$3&lt;BE$3)*$AH11:$AS11))),2))</f>
        <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row>
    <row r="12">
      <c r="A12" t="n">
        <v>7</v>
      </c>
      <c r="B12" s="29">
        <f>Months!B12</f>
        <v/>
      </c>
      <c r="C12">
        <f>Months!C12</f>
        <v/>
      </c>
      <c r="D12">
        <f>Months!D12</f>
        <v/>
      </c>
      <c r="E12">
        <f>SUM(V12:AG12)</f>
        <v/>
      </c>
      <c r="F12">
        <f>MAX(0,ROUND(C12+D12-E12,2))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f>IF(AH12&lt;=0,0,ROUND(MIN(AH12,MAX(0,$F12-SUMPRODUCT(($AT$3:$BE$3&lt;AT$3)*$AH12:$AS12))),2))</f>
        <v/>
      </c>
      <c r="AU12">
        <f>IF(AI12&lt;=0,0,ROUND(MIN(AI12,MAX(0,$F12-SUMPRODUCT(($AT$3:$BE$3&lt;AU$3)*$AH12:$AS12))),2))</f>
        <v/>
      </c>
      <c r="AV12">
        <f>IF(AJ12&lt;=0,0,ROUND(MIN(AJ12,MAX(0,$F12-SUMPRODUCT(($AT$3:$BE$3&lt;AV$3)*$AH12:$AS12))),2))</f>
        <v/>
      </c>
      <c r="AW12">
        <f>IF(AK12&lt;=0,0,ROUND(MIN(AK12,MAX(0,$F12-SUMPRODUCT(($AT$3:$BE$3&lt;AW$3)*$AH12:$AS12))),2))</f>
        <v/>
      </c>
      <c r="AX12">
        <f>IF(AL12&lt;=0,0,ROUND(MIN(AL12,MAX(0,$F12-SUMPRODUCT(($AT$3:$BE$3&lt;AX$3)*$AH12:$AS12))),2))</f>
        <v/>
      </c>
      <c r="AY12">
        <f>IF(AM12&lt;=0,0,ROUND(MIN(AM12,MAX(0,$F12-SUMPRODUCT(($AT$3:$BE$3&lt;AY$3)*$AH12:$AS12))),2))</f>
        <v/>
      </c>
      <c r="AZ12">
        <f>IF(AN12&lt;=0,0,ROUND(MIN(AN12,MAX(0,$F12-SUMPRODUCT(($AT$3:$BE$3&lt;AZ$3)*$AH12:$AS12))),2))</f>
        <v/>
      </c>
      <c r="BA12">
        <f>IF(AO12&lt;=0,0,ROUND(MIN(AO12,MAX(0,$F12-SUMPRODUCT(($AT$3:$BE$3&lt;BA$3)*$AH12:$AS12))),2))</f>
        <v/>
      </c>
      <c r="BB12">
        <f>IF(AP12&lt;=0,0,ROUND(MIN(AP12,MAX(0,$F12-SUMPRODUCT(($AT$3:$BE$3&lt;BB$3)*$AH12:$AS12))),2))</f>
        <v/>
      </c>
      <c r="BC12">
        <f>IF(AQ12&lt;=0,0,ROUND(MIN(AQ12,MAX(0,$F12-SUMPRODUCT(($AT$3:$BE$3&lt;BC$3)*$AH12:$AS12))),2))</f>
        <v/>
      </c>
      <c r="BD12">
        <f>IF(AR12&lt;=0,0,ROUND(MIN(AR12,MAX(0,$F12-SUMPRODUCT(($AT$3:$BE$3&lt;BD$3)*$AH12:$AS12))),2))</f>
        <v/>
      </c>
      <c r="BE12">
        <f>IF(AS12&lt;=0,0,ROUND(MIN(AS12,MAX(0,$F12-SUMPRODUCT(($AT$3:$BE$3&lt;BE$3)*$AH12:$AS12))),2))</f>
        <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row>
    <row r="13">
      <c r="A13" t="n">
        <v>8</v>
      </c>
      <c r="B13" s="29">
        <f>Months!B13</f>
        <v/>
      </c>
      <c r="C13">
        <f>Months!C13</f>
        <v/>
      </c>
      <c r="D13">
        <f>Months!D13</f>
        <v/>
      </c>
      <c r="E13">
        <f>SUM(V13:AG13)</f>
        <v/>
      </c>
      <c r="F13">
        <f>MAX(0,ROUND(C13+D13-E13,2))</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f>IF(AH13&lt;=0,0,ROUND(MIN(AH13,MAX(0,$F13-SUMPRODUCT(($AT$3:$BE$3&lt;AT$3)*$AH13:$AS13))),2))</f>
        <v/>
      </c>
      <c r="AU13">
        <f>IF(AI13&lt;=0,0,ROUND(MIN(AI13,MAX(0,$F13-SUMPRODUCT(($AT$3:$BE$3&lt;AU$3)*$AH13:$AS13))),2))</f>
        <v/>
      </c>
      <c r="AV13">
        <f>IF(AJ13&lt;=0,0,ROUND(MIN(AJ13,MAX(0,$F13-SUMPRODUCT(($AT$3:$BE$3&lt;AV$3)*$AH13:$AS13))),2))</f>
        <v/>
      </c>
      <c r="AW13">
        <f>IF(AK13&lt;=0,0,ROUND(MIN(AK13,MAX(0,$F13-SUMPRODUCT(($AT$3:$BE$3&lt;AW$3)*$AH13:$AS13))),2))</f>
        <v/>
      </c>
      <c r="AX13">
        <f>IF(AL13&lt;=0,0,ROUND(MIN(AL13,MAX(0,$F13-SUMPRODUCT(($AT$3:$BE$3&lt;AX$3)*$AH13:$AS13))),2))</f>
        <v/>
      </c>
      <c r="AY13">
        <f>IF(AM13&lt;=0,0,ROUND(MIN(AM13,MAX(0,$F13-SUMPRODUCT(($AT$3:$BE$3&lt;AY$3)*$AH13:$AS13))),2))</f>
        <v/>
      </c>
      <c r="AZ13">
        <f>IF(AN13&lt;=0,0,ROUND(MIN(AN13,MAX(0,$F13-SUMPRODUCT(($AT$3:$BE$3&lt;AZ$3)*$AH13:$AS13))),2))</f>
        <v/>
      </c>
      <c r="BA13">
        <f>IF(AO13&lt;=0,0,ROUND(MIN(AO13,MAX(0,$F13-SUMPRODUCT(($AT$3:$BE$3&lt;BA$3)*$AH13:$AS13))),2))</f>
        <v/>
      </c>
      <c r="BB13">
        <f>IF(AP13&lt;=0,0,ROUND(MIN(AP13,MAX(0,$F13-SUMPRODUCT(($AT$3:$BE$3&lt;BB$3)*$AH13:$AS13))),2))</f>
        <v/>
      </c>
      <c r="BC13">
        <f>IF(AQ13&lt;=0,0,ROUND(MIN(AQ13,MAX(0,$F13-SUMPRODUCT(($AT$3:$BE$3&lt;BC$3)*$AH13:$AS13))),2))</f>
        <v/>
      </c>
      <c r="BD13">
        <f>IF(AR13&lt;=0,0,ROUND(MIN(AR13,MAX(0,$F13-SUMPRODUCT(($AT$3:$BE$3&lt;BD$3)*$AH13:$AS13))),2))</f>
        <v/>
      </c>
      <c r="BE13">
        <f>IF(AS13&lt;=0,0,ROUND(MIN(AS13,MAX(0,$F13-SUMPRODUCT(($AT$3:$BE$3&lt;BE$3)*$AH13:$AS13))),2))</f>
        <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row>
    <row r="14">
      <c r="A14" t="n">
        <v>9</v>
      </c>
      <c r="B14" s="29">
        <f>Months!B14</f>
        <v/>
      </c>
      <c r="C14">
        <f>Months!C14</f>
        <v/>
      </c>
      <c r="D14">
        <f>Months!D14</f>
        <v/>
      </c>
      <c r="E14">
        <f>SUM(V14:AG14)</f>
        <v/>
      </c>
      <c r="F14">
        <f>MAX(0,ROUND(C14+D14-E14,2))</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f>IF(AH14&lt;=0,0,ROUND(MIN(AH14,MAX(0,$F14-SUMPRODUCT(($AT$3:$BE$3&lt;AT$3)*$AH14:$AS14))),2))</f>
        <v/>
      </c>
      <c r="AU14">
        <f>IF(AI14&lt;=0,0,ROUND(MIN(AI14,MAX(0,$F14-SUMPRODUCT(($AT$3:$BE$3&lt;AU$3)*$AH14:$AS14))),2))</f>
        <v/>
      </c>
      <c r="AV14">
        <f>IF(AJ14&lt;=0,0,ROUND(MIN(AJ14,MAX(0,$F14-SUMPRODUCT(($AT$3:$BE$3&lt;AV$3)*$AH14:$AS14))),2))</f>
        <v/>
      </c>
      <c r="AW14">
        <f>IF(AK14&lt;=0,0,ROUND(MIN(AK14,MAX(0,$F14-SUMPRODUCT(($AT$3:$BE$3&lt;AW$3)*$AH14:$AS14))),2))</f>
        <v/>
      </c>
      <c r="AX14">
        <f>IF(AL14&lt;=0,0,ROUND(MIN(AL14,MAX(0,$F14-SUMPRODUCT(($AT$3:$BE$3&lt;AX$3)*$AH14:$AS14))),2))</f>
        <v/>
      </c>
      <c r="AY14">
        <f>IF(AM14&lt;=0,0,ROUND(MIN(AM14,MAX(0,$F14-SUMPRODUCT(($AT$3:$BE$3&lt;AY$3)*$AH14:$AS14))),2))</f>
        <v/>
      </c>
      <c r="AZ14">
        <f>IF(AN14&lt;=0,0,ROUND(MIN(AN14,MAX(0,$F14-SUMPRODUCT(($AT$3:$BE$3&lt;AZ$3)*$AH14:$AS14))),2))</f>
        <v/>
      </c>
      <c r="BA14">
        <f>IF(AO14&lt;=0,0,ROUND(MIN(AO14,MAX(0,$F14-SUMPRODUCT(($AT$3:$BE$3&lt;BA$3)*$AH14:$AS14))),2))</f>
        <v/>
      </c>
      <c r="BB14">
        <f>IF(AP14&lt;=0,0,ROUND(MIN(AP14,MAX(0,$F14-SUMPRODUCT(($AT$3:$BE$3&lt;BB$3)*$AH14:$AS14))),2))</f>
        <v/>
      </c>
      <c r="BC14">
        <f>IF(AQ14&lt;=0,0,ROUND(MIN(AQ14,MAX(0,$F14-SUMPRODUCT(($AT$3:$BE$3&lt;BC$3)*$AH14:$AS14))),2))</f>
        <v/>
      </c>
      <c r="BD14">
        <f>IF(AR14&lt;=0,0,ROUND(MIN(AR14,MAX(0,$F14-SUMPRODUCT(($AT$3:$BE$3&lt;BD$3)*$AH14:$AS14))),2))</f>
        <v/>
      </c>
      <c r="BE14">
        <f>IF(AS14&lt;=0,0,ROUND(MIN(AS14,MAX(0,$F14-SUMPRODUCT(($AT$3:$BE$3&lt;BE$3)*$AH14:$AS14))),2))</f>
        <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row>
    <row r="15">
      <c r="A15" t="n">
        <v>10</v>
      </c>
      <c r="B15" s="29">
        <f>Months!B15</f>
        <v/>
      </c>
      <c r="C15">
        <f>Months!C15</f>
        <v/>
      </c>
      <c r="D15">
        <f>Months!D15</f>
        <v/>
      </c>
      <c r="E15">
        <f>SUM(V15:AG15)</f>
        <v/>
      </c>
      <c r="F15">
        <f>MAX(0,ROUND(C15+D15-E15,2))</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f>IF(AH15&lt;=0,0,ROUND(MIN(AH15,MAX(0,$F15-SUMPRODUCT(($AT$3:$BE$3&lt;AT$3)*$AH15:$AS15))),2))</f>
        <v/>
      </c>
      <c r="AU15">
        <f>IF(AI15&lt;=0,0,ROUND(MIN(AI15,MAX(0,$F15-SUMPRODUCT(($AT$3:$BE$3&lt;AU$3)*$AH15:$AS15))),2))</f>
        <v/>
      </c>
      <c r="AV15">
        <f>IF(AJ15&lt;=0,0,ROUND(MIN(AJ15,MAX(0,$F15-SUMPRODUCT(($AT$3:$BE$3&lt;AV$3)*$AH15:$AS15))),2))</f>
        <v/>
      </c>
      <c r="AW15">
        <f>IF(AK15&lt;=0,0,ROUND(MIN(AK15,MAX(0,$F15-SUMPRODUCT(($AT$3:$BE$3&lt;AW$3)*$AH15:$AS15))),2))</f>
        <v/>
      </c>
      <c r="AX15">
        <f>IF(AL15&lt;=0,0,ROUND(MIN(AL15,MAX(0,$F15-SUMPRODUCT(($AT$3:$BE$3&lt;AX$3)*$AH15:$AS15))),2))</f>
        <v/>
      </c>
      <c r="AY15">
        <f>IF(AM15&lt;=0,0,ROUND(MIN(AM15,MAX(0,$F15-SUMPRODUCT(($AT$3:$BE$3&lt;AY$3)*$AH15:$AS15))),2))</f>
        <v/>
      </c>
      <c r="AZ15">
        <f>IF(AN15&lt;=0,0,ROUND(MIN(AN15,MAX(0,$F15-SUMPRODUCT(($AT$3:$BE$3&lt;AZ$3)*$AH15:$AS15))),2))</f>
        <v/>
      </c>
      <c r="BA15">
        <f>IF(AO15&lt;=0,0,ROUND(MIN(AO15,MAX(0,$F15-SUMPRODUCT(($AT$3:$BE$3&lt;BA$3)*$AH15:$AS15))),2))</f>
        <v/>
      </c>
      <c r="BB15">
        <f>IF(AP15&lt;=0,0,ROUND(MIN(AP15,MAX(0,$F15-SUMPRODUCT(($AT$3:$BE$3&lt;BB$3)*$AH15:$AS15))),2))</f>
        <v/>
      </c>
      <c r="BC15">
        <f>IF(AQ15&lt;=0,0,ROUND(MIN(AQ15,MAX(0,$F15-SUMPRODUCT(($AT$3:$BE$3&lt;BC$3)*$AH15:$AS15))),2))</f>
        <v/>
      </c>
      <c r="BD15">
        <f>IF(AR15&lt;=0,0,ROUND(MIN(AR15,MAX(0,$F15-SUMPRODUCT(($AT$3:$BE$3&lt;BD$3)*$AH15:$AS15))),2))</f>
        <v/>
      </c>
      <c r="BE15">
        <f>IF(AS15&lt;=0,0,ROUND(MIN(AS15,MAX(0,$F15-SUMPRODUCT(($AT$3:$BE$3&lt;BE$3)*$AH15:$AS15))),2))</f>
        <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row>
    <row r="16">
      <c r="A16" t="n">
        <v>11</v>
      </c>
      <c r="B16" s="29">
        <f>Months!B16</f>
        <v/>
      </c>
      <c r="C16">
        <f>Months!C16</f>
        <v/>
      </c>
      <c r="D16">
        <f>Months!D16</f>
        <v/>
      </c>
      <c r="E16">
        <f>SUM(V16:AG16)</f>
        <v/>
      </c>
      <c r="F16">
        <f>MAX(0,ROUND(C16+D16-E16,2))</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f>IF(AH16&lt;=0,0,ROUND(MIN(AH16,MAX(0,$F16-SUMPRODUCT(($AT$3:$BE$3&lt;AT$3)*$AH16:$AS16))),2))</f>
        <v/>
      </c>
      <c r="AU16">
        <f>IF(AI16&lt;=0,0,ROUND(MIN(AI16,MAX(0,$F16-SUMPRODUCT(($AT$3:$BE$3&lt;AU$3)*$AH16:$AS16))),2))</f>
        <v/>
      </c>
      <c r="AV16">
        <f>IF(AJ16&lt;=0,0,ROUND(MIN(AJ16,MAX(0,$F16-SUMPRODUCT(($AT$3:$BE$3&lt;AV$3)*$AH16:$AS16))),2))</f>
        <v/>
      </c>
      <c r="AW16">
        <f>IF(AK16&lt;=0,0,ROUND(MIN(AK16,MAX(0,$F16-SUMPRODUCT(($AT$3:$BE$3&lt;AW$3)*$AH16:$AS16))),2))</f>
        <v/>
      </c>
      <c r="AX16">
        <f>IF(AL16&lt;=0,0,ROUND(MIN(AL16,MAX(0,$F16-SUMPRODUCT(($AT$3:$BE$3&lt;AX$3)*$AH16:$AS16))),2))</f>
        <v/>
      </c>
      <c r="AY16">
        <f>IF(AM16&lt;=0,0,ROUND(MIN(AM16,MAX(0,$F16-SUMPRODUCT(($AT$3:$BE$3&lt;AY$3)*$AH16:$AS16))),2))</f>
        <v/>
      </c>
      <c r="AZ16">
        <f>IF(AN16&lt;=0,0,ROUND(MIN(AN16,MAX(0,$F16-SUMPRODUCT(($AT$3:$BE$3&lt;AZ$3)*$AH16:$AS16))),2))</f>
        <v/>
      </c>
      <c r="BA16">
        <f>IF(AO16&lt;=0,0,ROUND(MIN(AO16,MAX(0,$F16-SUMPRODUCT(($AT$3:$BE$3&lt;BA$3)*$AH16:$AS16))),2))</f>
        <v/>
      </c>
      <c r="BB16">
        <f>IF(AP16&lt;=0,0,ROUND(MIN(AP16,MAX(0,$F16-SUMPRODUCT(($AT$3:$BE$3&lt;BB$3)*$AH16:$AS16))),2))</f>
        <v/>
      </c>
      <c r="BC16">
        <f>IF(AQ16&lt;=0,0,ROUND(MIN(AQ16,MAX(0,$F16-SUMPRODUCT(($AT$3:$BE$3&lt;BC$3)*$AH16:$AS16))),2))</f>
        <v/>
      </c>
      <c r="BD16">
        <f>IF(AR16&lt;=0,0,ROUND(MIN(AR16,MAX(0,$F16-SUMPRODUCT(($AT$3:$BE$3&lt;BD$3)*$AH16:$AS16))),2))</f>
        <v/>
      </c>
      <c r="BE16">
        <f>IF(AS16&lt;=0,0,ROUND(MIN(AS16,MAX(0,$F16-SUMPRODUCT(($AT$3:$BE$3&lt;BE$3)*$AH16:$AS16))),2))</f>
        <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row>
    <row r="17">
      <c r="A17" t="n">
        <v>12</v>
      </c>
      <c r="B17" s="29">
        <f>Months!B17</f>
        <v/>
      </c>
      <c r="C17">
        <f>Months!C17</f>
        <v/>
      </c>
      <c r="D17">
        <f>Months!D17</f>
        <v/>
      </c>
      <c r="E17">
        <f>SUM(V17:AG17)</f>
        <v/>
      </c>
      <c r="F17">
        <f>MAX(0,ROUND(C17+D17-E17,2))</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f>IF(AH17&lt;=0,0,ROUND(MIN(AH17,MAX(0,$F17-SUMPRODUCT(($AT$3:$BE$3&lt;AT$3)*$AH17:$AS17))),2))</f>
        <v/>
      </c>
      <c r="AU17">
        <f>IF(AI17&lt;=0,0,ROUND(MIN(AI17,MAX(0,$F17-SUMPRODUCT(($AT$3:$BE$3&lt;AU$3)*$AH17:$AS17))),2))</f>
        <v/>
      </c>
      <c r="AV17">
        <f>IF(AJ17&lt;=0,0,ROUND(MIN(AJ17,MAX(0,$F17-SUMPRODUCT(($AT$3:$BE$3&lt;AV$3)*$AH17:$AS17))),2))</f>
        <v/>
      </c>
      <c r="AW17">
        <f>IF(AK17&lt;=0,0,ROUND(MIN(AK17,MAX(0,$F17-SUMPRODUCT(($AT$3:$BE$3&lt;AW$3)*$AH17:$AS17))),2))</f>
        <v/>
      </c>
      <c r="AX17">
        <f>IF(AL17&lt;=0,0,ROUND(MIN(AL17,MAX(0,$F17-SUMPRODUCT(($AT$3:$BE$3&lt;AX$3)*$AH17:$AS17))),2))</f>
        <v/>
      </c>
      <c r="AY17">
        <f>IF(AM17&lt;=0,0,ROUND(MIN(AM17,MAX(0,$F17-SUMPRODUCT(($AT$3:$BE$3&lt;AY$3)*$AH17:$AS17))),2))</f>
        <v/>
      </c>
      <c r="AZ17">
        <f>IF(AN17&lt;=0,0,ROUND(MIN(AN17,MAX(0,$F17-SUMPRODUCT(($AT$3:$BE$3&lt;AZ$3)*$AH17:$AS17))),2))</f>
        <v/>
      </c>
      <c r="BA17">
        <f>IF(AO17&lt;=0,0,ROUND(MIN(AO17,MAX(0,$F17-SUMPRODUCT(($AT$3:$BE$3&lt;BA$3)*$AH17:$AS17))),2))</f>
        <v/>
      </c>
      <c r="BB17">
        <f>IF(AP17&lt;=0,0,ROUND(MIN(AP17,MAX(0,$F17-SUMPRODUCT(($AT$3:$BE$3&lt;BB$3)*$AH17:$AS17))),2))</f>
        <v/>
      </c>
      <c r="BC17">
        <f>IF(AQ17&lt;=0,0,ROUND(MIN(AQ17,MAX(0,$F17-SUMPRODUCT(($AT$3:$BE$3&lt;BC$3)*$AH17:$AS17))),2))</f>
        <v/>
      </c>
      <c r="BD17">
        <f>IF(AR17&lt;=0,0,ROUND(MIN(AR17,MAX(0,$F17-SUMPRODUCT(($AT$3:$BE$3&lt;BD$3)*$AH17:$AS17))),2))</f>
        <v/>
      </c>
      <c r="BE17">
        <f>IF(AS17&lt;=0,0,ROUND(MIN(AS17,MAX(0,$F17-SUMPRODUCT(($AT$3:$BE$3&lt;BE$3)*$AH17:$AS17))),2))</f>
        <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row>
    <row r="18">
      <c r="A18" t="n">
        <v>13</v>
      </c>
      <c r="B18" s="29">
        <f>Months!B18</f>
        <v/>
      </c>
      <c r="C18">
        <f>Months!C18</f>
        <v/>
      </c>
      <c r="D18">
        <f>Months!D18</f>
        <v/>
      </c>
      <c r="E18">
        <f>SUM(V18:AG18)</f>
        <v/>
      </c>
      <c r="F18">
        <f>MAX(0,ROUND(C18+D18-E18,2))</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f>IF(AH18&lt;=0,0,ROUND(MIN(AH18,MAX(0,$F18-SUMPRODUCT(($AT$3:$BE$3&lt;AT$3)*$AH18:$AS18))),2))</f>
        <v/>
      </c>
      <c r="AU18">
        <f>IF(AI18&lt;=0,0,ROUND(MIN(AI18,MAX(0,$F18-SUMPRODUCT(($AT$3:$BE$3&lt;AU$3)*$AH18:$AS18))),2))</f>
        <v/>
      </c>
      <c r="AV18">
        <f>IF(AJ18&lt;=0,0,ROUND(MIN(AJ18,MAX(0,$F18-SUMPRODUCT(($AT$3:$BE$3&lt;AV$3)*$AH18:$AS18))),2))</f>
        <v/>
      </c>
      <c r="AW18">
        <f>IF(AK18&lt;=0,0,ROUND(MIN(AK18,MAX(0,$F18-SUMPRODUCT(($AT$3:$BE$3&lt;AW$3)*$AH18:$AS18))),2))</f>
        <v/>
      </c>
      <c r="AX18">
        <f>IF(AL18&lt;=0,0,ROUND(MIN(AL18,MAX(0,$F18-SUMPRODUCT(($AT$3:$BE$3&lt;AX$3)*$AH18:$AS18))),2))</f>
        <v/>
      </c>
      <c r="AY18">
        <f>IF(AM18&lt;=0,0,ROUND(MIN(AM18,MAX(0,$F18-SUMPRODUCT(($AT$3:$BE$3&lt;AY$3)*$AH18:$AS18))),2))</f>
        <v/>
      </c>
      <c r="AZ18">
        <f>IF(AN18&lt;=0,0,ROUND(MIN(AN18,MAX(0,$F18-SUMPRODUCT(($AT$3:$BE$3&lt;AZ$3)*$AH18:$AS18))),2))</f>
        <v/>
      </c>
      <c r="BA18">
        <f>IF(AO18&lt;=0,0,ROUND(MIN(AO18,MAX(0,$F18-SUMPRODUCT(($AT$3:$BE$3&lt;BA$3)*$AH18:$AS18))),2))</f>
        <v/>
      </c>
      <c r="BB18">
        <f>IF(AP18&lt;=0,0,ROUND(MIN(AP18,MAX(0,$F18-SUMPRODUCT(($AT$3:$BE$3&lt;BB$3)*$AH18:$AS18))),2))</f>
        <v/>
      </c>
      <c r="BC18">
        <f>IF(AQ18&lt;=0,0,ROUND(MIN(AQ18,MAX(0,$F18-SUMPRODUCT(($AT$3:$BE$3&lt;BC$3)*$AH18:$AS18))),2))</f>
        <v/>
      </c>
      <c r="BD18">
        <f>IF(AR18&lt;=0,0,ROUND(MIN(AR18,MAX(0,$F18-SUMPRODUCT(($AT$3:$BE$3&lt;BD$3)*$AH18:$AS18))),2))</f>
        <v/>
      </c>
      <c r="BE18">
        <f>IF(AS18&lt;=0,0,ROUND(MIN(AS18,MAX(0,$F18-SUMPRODUCT(($AT$3:$BE$3&lt;BE$3)*$AH18:$AS18))),2))</f>
        <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row>
    <row r="19">
      <c r="A19" t="n">
        <v>14</v>
      </c>
      <c r="B19" s="29">
        <f>Months!B19</f>
        <v/>
      </c>
      <c r="C19">
        <f>Months!C19</f>
        <v/>
      </c>
      <c r="D19">
        <f>Months!D19</f>
        <v/>
      </c>
      <c r="E19">
        <f>SUM(V19:AG19)</f>
        <v/>
      </c>
      <c r="F19">
        <f>MAX(0,ROUND(C19+D19-E19,2))</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f>IF(AH19&lt;=0,0,ROUND(MIN(AH19,MAX(0,$F19-SUMPRODUCT(($AT$3:$BE$3&lt;AT$3)*$AH19:$AS19))),2))</f>
        <v/>
      </c>
      <c r="AU19">
        <f>IF(AI19&lt;=0,0,ROUND(MIN(AI19,MAX(0,$F19-SUMPRODUCT(($AT$3:$BE$3&lt;AU$3)*$AH19:$AS19))),2))</f>
        <v/>
      </c>
      <c r="AV19">
        <f>IF(AJ19&lt;=0,0,ROUND(MIN(AJ19,MAX(0,$F19-SUMPRODUCT(($AT$3:$BE$3&lt;AV$3)*$AH19:$AS19))),2))</f>
        <v/>
      </c>
      <c r="AW19">
        <f>IF(AK19&lt;=0,0,ROUND(MIN(AK19,MAX(0,$F19-SUMPRODUCT(($AT$3:$BE$3&lt;AW$3)*$AH19:$AS19))),2))</f>
        <v/>
      </c>
      <c r="AX19">
        <f>IF(AL19&lt;=0,0,ROUND(MIN(AL19,MAX(0,$F19-SUMPRODUCT(($AT$3:$BE$3&lt;AX$3)*$AH19:$AS19))),2))</f>
        <v/>
      </c>
      <c r="AY19">
        <f>IF(AM19&lt;=0,0,ROUND(MIN(AM19,MAX(0,$F19-SUMPRODUCT(($AT$3:$BE$3&lt;AY$3)*$AH19:$AS19))),2))</f>
        <v/>
      </c>
      <c r="AZ19">
        <f>IF(AN19&lt;=0,0,ROUND(MIN(AN19,MAX(0,$F19-SUMPRODUCT(($AT$3:$BE$3&lt;AZ$3)*$AH19:$AS19))),2))</f>
        <v/>
      </c>
      <c r="BA19">
        <f>IF(AO19&lt;=0,0,ROUND(MIN(AO19,MAX(0,$F19-SUMPRODUCT(($AT$3:$BE$3&lt;BA$3)*$AH19:$AS19))),2))</f>
        <v/>
      </c>
      <c r="BB19">
        <f>IF(AP19&lt;=0,0,ROUND(MIN(AP19,MAX(0,$F19-SUMPRODUCT(($AT$3:$BE$3&lt;BB$3)*$AH19:$AS19))),2))</f>
        <v/>
      </c>
      <c r="BC19">
        <f>IF(AQ19&lt;=0,0,ROUND(MIN(AQ19,MAX(0,$F19-SUMPRODUCT(($AT$3:$BE$3&lt;BC$3)*$AH19:$AS19))),2))</f>
        <v/>
      </c>
      <c r="BD19">
        <f>IF(AR19&lt;=0,0,ROUND(MIN(AR19,MAX(0,$F19-SUMPRODUCT(($AT$3:$BE$3&lt;BD$3)*$AH19:$AS19))),2))</f>
        <v/>
      </c>
      <c r="BE19">
        <f>IF(AS19&lt;=0,0,ROUND(MIN(AS19,MAX(0,$F19-SUMPRODUCT(($AT$3:$BE$3&lt;BE$3)*$AH19:$AS19))),2))</f>
        <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row>
    <row r="20">
      <c r="A20" t="n">
        <v>15</v>
      </c>
      <c r="B20" s="29">
        <f>Months!B20</f>
        <v/>
      </c>
      <c r="C20">
        <f>Months!C20</f>
        <v/>
      </c>
      <c r="D20">
        <f>Months!D20</f>
        <v/>
      </c>
      <c r="E20">
        <f>SUM(V20:AG20)</f>
        <v/>
      </c>
      <c r="F20">
        <f>MAX(0,ROUND(C20+D20-E20,2))</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f>IF(AH20&lt;=0,0,ROUND(MIN(AH20,MAX(0,$F20-SUMPRODUCT(($AT$3:$BE$3&lt;AT$3)*$AH20:$AS20))),2))</f>
        <v/>
      </c>
      <c r="AU20">
        <f>IF(AI20&lt;=0,0,ROUND(MIN(AI20,MAX(0,$F20-SUMPRODUCT(($AT$3:$BE$3&lt;AU$3)*$AH20:$AS20))),2))</f>
        <v/>
      </c>
      <c r="AV20">
        <f>IF(AJ20&lt;=0,0,ROUND(MIN(AJ20,MAX(0,$F20-SUMPRODUCT(($AT$3:$BE$3&lt;AV$3)*$AH20:$AS20))),2))</f>
        <v/>
      </c>
      <c r="AW20">
        <f>IF(AK20&lt;=0,0,ROUND(MIN(AK20,MAX(0,$F20-SUMPRODUCT(($AT$3:$BE$3&lt;AW$3)*$AH20:$AS20))),2))</f>
        <v/>
      </c>
      <c r="AX20">
        <f>IF(AL20&lt;=0,0,ROUND(MIN(AL20,MAX(0,$F20-SUMPRODUCT(($AT$3:$BE$3&lt;AX$3)*$AH20:$AS20))),2))</f>
        <v/>
      </c>
      <c r="AY20">
        <f>IF(AM20&lt;=0,0,ROUND(MIN(AM20,MAX(0,$F20-SUMPRODUCT(($AT$3:$BE$3&lt;AY$3)*$AH20:$AS20))),2))</f>
        <v/>
      </c>
      <c r="AZ20">
        <f>IF(AN20&lt;=0,0,ROUND(MIN(AN20,MAX(0,$F20-SUMPRODUCT(($AT$3:$BE$3&lt;AZ$3)*$AH20:$AS20))),2))</f>
        <v/>
      </c>
      <c r="BA20">
        <f>IF(AO20&lt;=0,0,ROUND(MIN(AO20,MAX(0,$F20-SUMPRODUCT(($AT$3:$BE$3&lt;BA$3)*$AH20:$AS20))),2))</f>
        <v/>
      </c>
      <c r="BB20">
        <f>IF(AP20&lt;=0,0,ROUND(MIN(AP20,MAX(0,$F20-SUMPRODUCT(($AT$3:$BE$3&lt;BB$3)*$AH20:$AS20))),2))</f>
        <v/>
      </c>
      <c r="BC20">
        <f>IF(AQ20&lt;=0,0,ROUND(MIN(AQ20,MAX(0,$F20-SUMPRODUCT(($AT$3:$BE$3&lt;BC$3)*$AH20:$AS20))),2))</f>
        <v/>
      </c>
      <c r="BD20">
        <f>IF(AR20&lt;=0,0,ROUND(MIN(AR20,MAX(0,$F20-SUMPRODUCT(($AT$3:$BE$3&lt;BD$3)*$AH20:$AS20))),2))</f>
        <v/>
      </c>
      <c r="BE20">
        <f>IF(AS20&lt;=0,0,ROUND(MIN(AS20,MAX(0,$F20-SUMPRODUCT(($AT$3:$BE$3&lt;BE$3)*$AH20:$AS20))),2))</f>
        <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row>
    <row r="21">
      <c r="A21" t="n">
        <v>16</v>
      </c>
      <c r="B21" s="29">
        <f>Months!B21</f>
        <v/>
      </c>
      <c r="C21">
        <f>Months!C21</f>
        <v/>
      </c>
      <c r="D21">
        <f>Months!D21</f>
        <v/>
      </c>
      <c r="E21">
        <f>SUM(V21:AG21)</f>
        <v/>
      </c>
      <c r="F21">
        <f>MAX(0,ROUND(C21+D21-E21,2))</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f>IF(AH21&lt;=0,0,ROUND(MIN(AH21,MAX(0,$F21-SUMPRODUCT(($AT$3:$BE$3&lt;AT$3)*$AH21:$AS21))),2))</f>
        <v/>
      </c>
      <c r="AU21">
        <f>IF(AI21&lt;=0,0,ROUND(MIN(AI21,MAX(0,$F21-SUMPRODUCT(($AT$3:$BE$3&lt;AU$3)*$AH21:$AS21))),2))</f>
        <v/>
      </c>
      <c r="AV21">
        <f>IF(AJ21&lt;=0,0,ROUND(MIN(AJ21,MAX(0,$F21-SUMPRODUCT(($AT$3:$BE$3&lt;AV$3)*$AH21:$AS21))),2))</f>
        <v/>
      </c>
      <c r="AW21">
        <f>IF(AK21&lt;=0,0,ROUND(MIN(AK21,MAX(0,$F21-SUMPRODUCT(($AT$3:$BE$3&lt;AW$3)*$AH21:$AS21))),2))</f>
        <v/>
      </c>
      <c r="AX21">
        <f>IF(AL21&lt;=0,0,ROUND(MIN(AL21,MAX(0,$F21-SUMPRODUCT(($AT$3:$BE$3&lt;AX$3)*$AH21:$AS21))),2))</f>
        <v/>
      </c>
      <c r="AY21">
        <f>IF(AM21&lt;=0,0,ROUND(MIN(AM21,MAX(0,$F21-SUMPRODUCT(($AT$3:$BE$3&lt;AY$3)*$AH21:$AS21))),2))</f>
        <v/>
      </c>
      <c r="AZ21">
        <f>IF(AN21&lt;=0,0,ROUND(MIN(AN21,MAX(0,$F21-SUMPRODUCT(($AT$3:$BE$3&lt;AZ$3)*$AH21:$AS21))),2))</f>
        <v/>
      </c>
      <c r="BA21">
        <f>IF(AO21&lt;=0,0,ROUND(MIN(AO21,MAX(0,$F21-SUMPRODUCT(($AT$3:$BE$3&lt;BA$3)*$AH21:$AS21))),2))</f>
        <v/>
      </c>
      <c r="BB21">
        <f>IF(AP21&lt;=0,0,ROUND(MIN(AP21,MAX(0,$F21-SUMPRODUCT(($AT$3:$BE$3&lt;BB$3)*$AH21:$AS21))),2))</f>
        <v/>
      </c>
      <c r="BC21">
        <f>IF(AQ21&lt;=0,0,ROUND(MIN(AQ21,MAX(0,$F21-SUMPRODUCT(($AT$3:$BE$3&lt;BC$3)*$AH21:$AS21))),2))</f>
        <v/>
      </c>
      <c r="BD21">
        <f>IF(AR21&lt;=0,0,ROUND(MIN(AR21,MAX(0,$F21-SUMPRODUCT(($AT$3:$BE$3&lt;BD$3)*$AH21:$AS21))),2))</f>
        <v/>
      </c>
      <c r="BE21">
        <f>IF(AS21&lt;=0,0,ROUND(MIN(AS21,MAX(0,$F21-SUMPRODUCT(($AT$3:$BE$3&lt;BE$3)*$AH21:$AS21))),2))</f>
        <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row>
    <row r="22">
      <c r="A22" t="n">
        <v>17</v>
      </c>
      <c r="B22" s="29">
        <f>Months!B22</f>
        <v/>
      </c>
      <c r="C22">
        <f>Months!C22</f>
        <v/>
      </c>
      <c r="D22">
        <f>Months!D22</f>
        <v/>
      </c>
      <c r="E22">
        <f>SUM(V22:AG22)</f>
        <v/>
      </c>
      <c r="F22">
        <f>MAX(0,ROUND(C22+D22-E22,2))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f>IF(AH22&lt;=0,0,ROUND(MIN(AH22,MAX(0,$F22-SUMPRODUCT(($AT$3:$BE$3&lt;AT$3)*$AH22:$AS22))),2))</f>
        <v/>
      </c>
      <c r="AU22">
        <f>IF(AI22&lt;=0,0,ROUND(MIN(AI22,MAX(0,$F22-SUMPRODUCT(($AT$3:$BE$3&lt;AU$3)*$AH22:$AS22))),2))</f>
        <v/>
      </c>
      <c r="AV22">
        <f>IF(AJ22&lt;=0,0,ROUND(MIN(AJ22,MAX(0,$F22-SUMPRODUCT(($AT$3:$BE$3&lt;AV$3)*$AH22:$AS22))),2))</f>
        <v/>
      </c>
      <c r="AW22">
        <f>IF(AK22&lt;=0,0,ROUND(MIN(AK22,MAX(0,$F22-SUMPRODUCT(($AT$3:$BE$3&lt;AW$3)*$AH22:$AS22))),2))</f>
        <v/>
      </c>
      <c r="AX22">
        <f>IF(AL22&lt;=0,0,ROUND(MIN(AL22,MAX(0,$F22-SUMPRODUCT(($AT$3:$BE$3&lt;AX$3)*$AH22:$AS22))),2))</f>
        <v/>
      </c>
      <c r="AY22">
        <f>IF(AM22&lt;=0,0,ROUND(MIN(AM22,MAX(0,$F22-SUMPRODUCT(($AT$3:$BE$3&lt;AY$3)*$AH22:$AS22))),2))</f>
        <v/>
      </c>
      <c r="AZ22">
        <f>IF(AN22&lt;=0,0,ROUND(MIN(AN22,MAX(0,$F22-SUMPRODUCT(($AT$3:$BE$3&lt;AZ$3)*$AH22:$AS22))),2))</f>
        <v/>
      </c>
      <c r="BA22">
        <f>IF(AO22&lt;=0,0,ROUND(MIN(AO22,MAX(0,$F22-SUMPRODUCT(($AT$3:$BE$3&lt;BA$3)*$AH22:$AS22))),2))</f>
        <v/>
      </c>
      <c r="BB22">
        <f>IF(AP22&lt;=0,0,ROUND(MIN(AP22,MAX(0,$F22-SUMPRODUCT(($AT$3:$BE$3&lt;BB$3)*$AH22:$AS22))),2))</f>
        <v/>
      </c>
      <c r="BC22">
        <f>IF(AQ22&lt;=0,0,ROUND(MIN(AQ22,MAX(0,$F22-SUMPRODUCT(($AT$3:$BE$3&lt;BC$3)*$AH22:$AS22))),2))</f>
        <v/>
      </c>
      <c r="BD22">
        <f>IF(AR22&lt;=0,0,ROUND(MIN(AR22,MAX(0,$F22-SUMPRODUCT(($AT$3:$BE$3&lt;BD$3)*$AH22:$AS22))),2))</f>
        <v/>
      </c>
      <c r="BE22">
        <f>IF(AS22&lt;=0,0,ROUND(MIN(AS22,MAX(0,$F22-SUMPRODUCT(($AT$3:$BE$3&lt;BE$3)*$AH22:$AS22))),2))</f>
        <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row>
    <row r="23">
      <c r="A23" t="n">
        <v>18</v>
      </c>
      <c r="B23" s="29">
        <f>Months!B23</f>
        <v/>
      </c>
      <c r="C23">
        <f>Months!C23</f>
        <v/>
      </c>
      <c r="D23">
        <f>Months!D23</f>
        <v/>
      </c>
      <c r="E23">
        <f>SUM(V23:AG23)</f>
        <v/>
      </c>
      <c r="F23">
        <f>MAX(0,ROUND(C23+D23-E23,2))</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f>IF(AH23&lt;=0,0,ROUND(MIN(AH23,MAX(0,$F23-SUMPRODUCT(($AT$3:$BE$3&lt;AT$3)*$AH23:$AS23))),2))</f>
        <v/>
      </c>
      <c r="AU23">
        <f>IF(AI23&lt;=0,0,ROUND(MIN(AI23,MAX(0,$F23-SUMPRODUCT(($AT$3:$BE$3&lt;AU$3)*$AH23:$AS23))),2))</f>
        <v/>
      </c>
      <c r="AV23">
        <f>IF(AJ23&lt;=0,0,ROUND(MIN(AJ23,MAX(0,$F23-SUMPRODUCT(($AT$3:$BE$3&lt;AV$3)*$AH23:$AS23))),2))</f>
        <v/>
      </c>
      <c r="AW23">
        <f>IF(AK23&lt;=0,0,ROUND(MIN(AK23,MAX(0,$F23-SUMPRODUCT(($AT$3:$BE$3&lt;AW$3)*$AH23:$AS23))),2))</f>
        <v/>
      </c>
      <c r="AX23">
        <f>IF(AL23&lt;=0,0,ROUND(MIN(AL23,MAX(0,$F23-SUMPRODUCT(($AT$3:$BE$3&lt;AX$3)*$AH23:$AS23))),2))</f>
        <v/>
      </c>
      <c r="AY23">
        <f>IF(AM23&lt;=0,0,ROUND(MIN(AM23,MAX(0,$F23-SUMPRODUCT(($AT$3:$BE$3&lt;AY$3)*$AH23:$AS23))),2))</f>
        <v/>
      </c>
      <c r="AZ23">
        <f>IF(AN23&lt;=0,0,ROUND(MIN(AN23,MAX(0,$F23-SUMPRODUCT(($AT$3:$BE$3&lt;AZ$3)*$AH23:$AS23))),2))</f>
        <v/>
      </c>
      <c r="BA23">
        <f>IF(AO23&lt;=0,0,ROUND(MIN(AO23,MAX(0,$F23-SUMPRODUCT(($AT$3:$BE$3&lt;BA$3)*$AH23:$AS23))),2))</f>
        <v/>
      </c>
      <c r="BB23">
        <f>IF(AP23&lt;=0,0,ROUND(MIN(AP23,MAX(0,$F23-SUMPRODUCT(($AT$3:$BE$3&lt;BB$3)*$AH23:$AS23))),2))</f>
        <v/>
      </c>
      <c r="BC23">
        <f>IF(AQ23&lt;=0,0,ROUND(MIN(AQ23,MAX(0,$F23-SUMPRODUCT(($AT$3:$BE$3&lt;BC$3)*$AH23:$AS23))),2))</f>
        <v/>
      </c>
      <c r="BD23">
        <f>IF(AR23&lt;=0,0,ROUND(MIN(AR23,MAX(0,$F23-SUMPRODUCT(($AT$3:$BE$3&lt;BD$3)*$AH23:$AS23))),2))</f>
        <v/>
      </c>
      <c r="BE23">
        <f>IF(AS23&lt;=0,0,ROUND(MIN(AS23,MAX(0,$F23-SUMPRODUCT(($AT$3:$BE$3&lt;BE$3)*$AH23:$AS23))),2))</f>
        <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row>
    <row r="24">
      <c r="A24" t="n">
        <v>19</v>
      </c>
      <c r="B24" s="29">
        <f>Months!B24</f>
        <v/>
      </c>
      <c r="C24">
        <f>Months!C24</f>
        <v/>
      </c>
      <c r="D24">
        <f>Months!D24</f>
        <v/>
      </c>
      <c r="E24">
        <f>SUM(V24:AG24)</f>
        <v/>
      </c>
      <c r="F24">
        <f>MAX(0,ROUND(C24+D24-E24,2))</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f>IF(AH24&lt;=0,0,ROUND(MIN(AH24,MAX(0,$F24-SUMPRODUCT(($AT$3:$BE$3&lt;AT$3)*$AH24:$AS24))),2))</f>
        <v/>
      </c>
      <c r="AU24">
        <f>IF(AI24&lt;=0,0,ROUND(MIN(AI24,MAX(0,$F24-SUMPRODUCT(($AT$3:$BE$3&lt;AU$3)*$AH24:$AS24))),2))</f>
        <v/>
      </c>
      <c r="AV24">
        <f>IF(AJ24&lt;=0,0,ROUND(MIN(AJ24,MAX(0,$F24-SUMPRODUCT(($AT$3:$BE$3&lt;AV$3)*$AH24:$AS24))),2))</f>
        <v/>
      </c>
      <c r="AW24">
        <f>IF(AK24&lt;=0,0,ROUND(MIN(AK24,MAX(0,$F24-SUMPRODUCT(($AT$3:$BE$3&lt;AW$3)*$AH24:$AS24))),2))</f>
        <v/>
      </c>
      <c r="AX24">
        <f>IF(AL24&lt;=0,0,ROUND(MIN(AL24,MAX(0,$F24-SUMPRODUCT(($AT$3:$BE$3&lt;AX$3)*$AH24:$AS24))),2))</f>
        <v/>
      </c>
      <c r="AY24">
        <f>IF(AM24&lt;=0,0,ROUND(MIN(AM24,MAX(0,$F24-SUMPRODUCT(($AT$3:$BE$3&lt;AY$3)*$AH24:$AS24))),2))</f>
        <v/>
      </c>
      <c r="AZ24">
        <f>IF(AN24&lt;=0,0,ROUND(MIN(AN24,MAX(0,$F24-SUMPRODUCT(($AT$3:$BE$3&lt;AZ$3)*$AH24:$AS24))),2))</f>
        <v/>
      </c>
      <c r="BA24">
        <f>IF(AO24&lt;=0,0,ROUND(MIN(AO24,MAX(0,$F24-SUMPRODUCT(($AT$3:$BE$3&lt;BA$3)*$AH24:$AS24))),2))</f>
        <v/>
      </c>
      <c r="BB24">
        <f>IF(AP24&lt;=0,0,ROUND(MIN(AP24,MAX(0,$F24-SUMPRODUCT(($AT$3:$BE$3&lt;BB$3)*$AH24:$AS24))),2))</f>
        <v/>
      </c>
      <c r="BC24">
        <f>IF(AQ24&lt;=0,0,ROUND(MIN(AQ24,MAX(0,$F24-SUMPRODUCT(($AT$3:$BE$3&lt;BC$3)*$AH24:$AS24))),2))</f>
        <v/>
      </c>
      <c r="BD24">
        <f>IF(AR24&lt;=0,0,ROUND(MIN(AR24,MAX(0,$F24-SUMPRODUCT(($AT$3:$BE$3&lt;BD$3)*$AH24:$AS24))),2))</f>
        <v/>
      </c>
      <c r="BE24">
        <f>IF(AS24&lt;=0,0,ROUND(MIN(AS24,MAX(0,$F24-SUMPRODUCT(($AT$3:$BE$3&lt;BE$3)*$AH24:$AS24))),2))</f>
        <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row>
    <row r="25">
      <c r="A25" t="n">
        <v>20</v>
      </c>
      <c r="B25" s="29">
        <f>Months!B25</f>
        <v/>
      </c>
      <c r="C25">
        <f>Months!C25</f>
        <v/>
      </c>
      <c r="D25">
        <f>Months!D25</f>
        <v/>
      </c>
      <c r="E25">
        <f>SUM(V25:AG25)</f>
        <v/>
      </c>
      <c r="F25">
        <f>MAX(0,ROUND(C25+D25-E25,2))</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f>IF(AH25&lt;=0,0,ROUND(MIN(AH25,MAX(0,$F25-SUMPRODUCT(($AT$3:$BE$3&lt;AT$3)*$AH25:$AS25))),2))</f>
        <v/>
      </c>
      <c r="AU25">
        <f>IF(AI25&lt;=0,0,ROUND(MIN(AI25,MAX(0,$F25-SUMPRODUCT(($AT$3:$BE$3&lt;AU$3)*$AH25:$AS25))),2))</f>
        <v/>
      </c>
      <c r="AV25">
        <f>IF(AJ25&lt;=0,0,ROUND(MIN(AJ25,MAX(0,$F25-SUMPRODUCT(($AT$3:$BE$3&lt;AV$3)*$AH25:$AS25))),2))</f>
        <v/>
      </c>
      <c r="AW25">
        <f>IF(AK25&lt;=0,0,ROUND(MIN(AK25,MAX(0,$F25-SUMPRODUCT(($AT$3:$BE$3&lt;AW$3)*$AH25:$AS25))),2))</f>
        <v/>
      </c>
      <c r="AX25">
        <f>IF(AL25&lt;=0,0,ROUND(MIN(AL25,MAX(0,$F25-SUMPRODUCT(($AT$3:$BE$3&lt;AX$3)*$AH25:$AS25))),2))</f>
        <v/>
      </c>
      <c r="AY25">
        <f>IF(AM25&lt;=0,0,ROUND(MIN(AM25,MAX(0,$F25-SUMPRODUCT(($AT$3:$BE$3&lt;AY$3)*$AH25:$AS25))),2))</f>
        <v/>
      </c>
      <c r="AZ25">
        <f>IF(AN25&lt;=0,0,ROUND(MIN(AN25,MAX(0,$F25-SUMPRODUCT(($AT$3:$BE$3&lt;AZ$3)*$AH25:$AS25))),2))</f>
        <v/>
      </c>
      <c r="BA25">
        <f>IF(AO25&lt;=0,0,ROUND(MIN(AO25,MAX(0,$F25-SUMPRODUCT(($AT$3:$BE$3&lt;BA$3)*$AH25:$AS25))),2))</f>
        <v/>
      </c>
      <c r="BB25">
        <f>IF(AP25&lt;=0,0,ROUND(MIN(AP25,MAX(0,$F25-SUMPRODUCT(($AT$3:$BE$3&lt;BB$3)*$AH25:$AS25))),2))</f>
        <v/>
      </c>
      <c r="BC25">
        <f>IF(AQ25&lt;=0,0,ROUND(MIN(AQ25,MAX(0,$F25-SUMPRODUCT(($AT$3:$BE$3&lt;BC$3)*$AH25:$AS25))),2))</f>
        <v/>
      </c>
      <c r="BD25">
        <f>IF(AR25&lt;=0,0,ROUND(MIN(AR25,MAX(0,$F25-SUMPRODUCT(($AT$3:$BE$3&lt;BD$3)*$AH25:$AS25))),2))</f>
        <v/>
      </c>
      <c r="BE25">
        <f>IF(AS25&lt;=0,0,ROUND(MIN(AS25,MAX(0,$F25-SUMPRODUCT(($AT$3:$BE$3&lt;BE$3)*$AH25:$AS25))),2))</f>
        <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row>
    <row r="26">
      <c r="A26" t="n">
        <v>21</v>
      </c>
      <c r="B26" s="29">
        <f>Months!B26</f>
        <v/>
      </c>
      <c r="C26">
        <f>Months!C26</f>
        <v/>
      </c>
      <c r="D26">
        <f>Months!D26</f>
        <v/>
      </c>
      <c r="E26">
        <f>SUM(V26:AG26)</f>
        <v/>
      </c>
      <c r="F26">
        <f>MAX(0,ROUND(C26+D26-E26,2))</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f>IF(AH26&lt;=0,0,ROUND(MIN(AH26,MAX(0,$F26-SUMPRODUCT(($AT$3:$BE$3&lt;AT$3)*$AH26:$AS26))),2))</f>
        <v/>
      </c>
      <c r="AU26">
        <f>IF(AI26&lt;=0,0,ROUND(MIN(AI26,MAX(0,$F26-SUMPRODUCT(($AT$3:$BE$3&lt;AU$3)*$AH26:$AS26))),2))</f>
        <v/>
      </c>
      <c r="AV26">
        <f>IF(AJ26&lt;=0,0,ROUND(MIN(AJ26,MAX(0,$F26-SUMPRODUCT(($AT$3:$BE$3&lt;AV$3)*$AH26:$AS26))),2))</f>
        <v/>
      </c>
      <c r="AW26">
        <f>IF(AK26&lt;=0,0,ROUND(MIN(AK26,MAX(0,$F26-SUMPRODUCT(($AT$3:$BE$3&lt;AW$3)*$AH26:$AS26))),2))</f>
        <v/>
      </c>
      <c r="AX26">
        <f>IF(AL26&lt;=0,0,ROUND(MIN(AL26,MAX(0,$F26-SUMPRODUCT(($AT$3:$BE$3&lt;AX$3)*$AH26:$AS26))),2))</f>
        <v/>
      </c>
      <c r="AY26">
        <f>IF(AM26&lt;=0,0,ROUND(MIN(AM26,MAX(0,$F26-SUMPRODUCT(($AT$3:$BE$3&lt;AY$3)*$AH26:$AS26))),2))</f>
        <v/>
      </c>
      <c r="AZ26">
        <f>IF(AN26&lt;=0,0,ROUND(MIN(AN26,MAX(0,$F26-SUMPRODUCT(($AT$3:$BE$3&lt;AZ$3)*$AH26:$AS26))),2))</f>
        <v/>
      </c>
      <c r="BA26">
        <f>IF(AO26&lt;=0,0,ROUND(MIN(AO26,MAX(0,$F26-SUMPRODUCT(($AT$3:$BE$3&lt;BA$3)*$AH26:$AS26))),2))</f>
        <v/>
      </c>
      <c r="BB26">
        <f>IF(AP26&lt;=0,0,ROUND(MIN(AP26,MAX(0,$F26-SUMPRODUCT(($AT$3:$BE$3&lt;BB$3)*$AH26:$AS26))),2))</f>
        <v/>
      </c>
      <c r="BC26">
        <f>IF(AQ26&lt;=0,0,ROUND(MIN(AQ26,MAX(0,$F26-SUMPRODUCT(($AT$3:$BE$3&lt;BC$3)*$AH26:$AS26))),2))</f>
        <v/>
      </c>
      <c r="BD26">
        <f>IF(AR26&lt;=0,0,ROUND(MIN(AR26,MAX(0,$F26-SUMPRODUCT(($AT$3:$BE$3&lt;BD$3)*$AH26:$AS26))),2))</f>
        <v/>
      </c>
      <c r="BE26">
        <f>IF(AS26&lt;=0,0,ROUND(MIN(AS26,MAX(0,$F26-SUMPRODUCT(($AT$3:$BE$3&lt;BE$3)*$AH26:$AS26))),2))</f>
        <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row>
    <row r="27">
      <c r="A27" t="n">
        <v>22</v>
      </c>
      <c r="B27" s="29">
        <f>Months!B27</f>
        <v/>
      </c>
      <c r="C27">
        <f>Months!C27</f>
        <v/>
      </c>
      <c r="D27">
        <f>Months!D27</f>
        <v/>
      </c>
      <c r="E27">
        <f>SUM(V27:AG27)</f>
        <v/>
      </c>
      <c r="F27">
        <f>MAX(0,ROUND(C27+D27-E27,2))</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f>IF(AH27&lt;=0,0,ROUND(MIN(AH27,MAX(0,$F27-SUMPRODUCT(($AT$3:$BE$3&lt;AT$3)*$AH27:$AS27))),2))</f>
        <v/>
      </c>
      <c r="AU27">
        <f>IF(AI27&lt;=0,0,ROUND(MIN(AI27,MAX(0,$F27-SUMPRODUCT(($AT$3:$BE$3&lt;AU$3)*$AH27:$AS27))),2))</f>
        <v/>
      </c>
      <c r="AV27">
        <f>IF(AJ27&lt;=0,0,ROUND(MIN(AJ27,MAX(0,$F27-SUMPRODUCT(($AT$3:$BE$3&lt;AV$3)*$AH27:$AS27))),2))</f>
        <v/>
      </c>
      <c r="AW27">
        <f>IF(AK27&lt;=0,0,ROUND(MIN(AK27,MAX(0,$F27-SUMPRODUCT(($AT$3:$BE$3&lt;AW$3)*$AH27:$AS27))),2))</f>
        <v/>
      </c>
      <c r="AX27">
        <f>IF(AL27&lt;=0,0,ROUND(MIN(AL27,MAX(0,$F27-SUMPRODUCT(($AT$3:$BE$3&lt;AX$3)*$AH27:$AS27))),2))</f>
        <v/>
      </c>
      <c r="AY27">
        <f>IF(AM27&lt;=0,0,ROUND(MIN(AM27,MAX(0,$F27-SUMPRODUCT(($AT$3:$BE$3&lt;AY$3)*$AH27:$AS27))),2))</f>
        <v/>
      </c>
      <c r="AZ27">
        <f>IF(AN27&lt;=0,0,ROUND(MIN(AN27,MAX(0,$F27-SUMPRODUCT(($AT$3:$BE$3&lt;AZ$3)*$AH27:$AS27))),2))</f>
        <v/>
      </c>
      <c r="BA27">
        <f>IF(AO27&lt;=0,0,ROUND(MIN(AO27,MAX(0,$F27-SUMPRODUCT(($AT$3:$BE$3&lt;BA$3)*$AH27:$AS27))),2))</f>
        <v/>
      </c>
      <c r="BB27">
        <f>IF(AP27&lt;=0,0,ROUND(MIN(AP27,MAX(0,$F27-SUMPRODUCT(($AT$3:$BE$3&lt;BB$3)*$AH27:$AS27))),2))</f>
        <v/>
      </c>
      <c r="BC27">
        <f>IF(AQ27&lt;=0,0,ROUND(MIN(AQ27,MAX(0,$F27-SUMPRODUCT(($AT$3:$BE$3&lt;BC$3)*$AH27:$AS27))),2))</f>
        <v/>
      </c>
      <c r="BD27">
        <f>IF(AR27&lt;=0,0,ROUND(MIN(AR27,MAX(0,$F27-SUMPRODUCT(($AT$3:$BE$3&lt;BD$3)*$AH27:$AS27))),2))</f>
        <v/>
      </c>
      <c r="BE27">
        <f>IF(AS27&lt;=0,0,ROUND(MIN(AS27,MAX(0,$F27-SUMPRODUCT(($AT$3:$BE$3&lt;BE$3)*$AH27:$AS27))),2))</f>
        <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row>
    <row r="28">
      <c r="A28" t="n">
        <v>23</v>
      </c>
      <c r="B28" s="29">
        <f>Months!B28</f>
        <v/>
      </c>
      <c r="C28">
        <f>Months!C28</f>
        <v/>
      </c>
      <c r="D28">
        <f>Months!D28</f>
        <v/>
      </c>
      <c r="E28">
        <f>SUM(V28:AG28)</f>
        <v/>
      </c>
      <c r="F28">
        <f>MAX(0,ROUND(C28+D28-E28,2))</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f>IF(AH28&lt;=0,0,ROUND(MIN(AH28,MAX(0,$F28-SUMPRODUCT(($AT$3:$BE$3&lt;AT$3)*$AH28:$AS28))),2))</f>
        <v/>
      </c>
      <c r="AU28">
        <f>IF(AI28&lt;=0,0,ROUND(MIN(AI28,MAX(0,$F28-SUMPRODUCT(($AT$3:$BE$3&lt;AU$3)*$AH28:$AS28))),2))</f>
        <v/>
      </c>
      <c r="AV28">
        <f>IF(AJ28&lt;=0,0,ROUND(MIN(AJ28,MAX(0,$F28-SUMPRODUCT(($AT$3:$BE$3&lt;AV$3)*$AH28:$AS28))),2))</f>
        <v/>
      </c>
      <c r="AW28">
        <f>IF(AK28&lt;=0,0,ROUND(MIN(AK28,MAX(0,$F28-SUMPRODUCT(($AT$3:$BE$3&lt;AW$3)*$AH28:$AS28))),2))</f>
        <v/>
      </c>
      <c r="AX28">
        <f>IF(AL28&lt;=0,0,ROUND(MIN(AL28,MAX(0,$F28-SUMPRODUCT(($AT$3:$BE$3&lt;AX$3)*$AH28:$AS28))),2))</f>
        <v/>
      </c>
      <c r="AY28">
        <f>IF(AM28&lt;=0,0,ROUND(MIN(AM28,MAX(0,$F28-SUMPRODUCT(($AT$3:$BE$3&lt;AY$3)*$AH28:$AS28))),2))</f>
        <v/>
      </c>
      <c r="AZ28">
        <f>IF(AN28&lt;=0,0,ROUND(MIN(AN28,MAX(0,$F28-SUMPRODUCT(($AT$3:$BE$3&lt;AZ$3)*$AH28:$AS28))),2))</f>
        <v/>
      </c>
      <c r="BA28">
        <f>IF(AO28&lt;=0,0,ROUND(MIN(AO28,MAX(0,$F28-SUMPRODUCT(($AT$3:$BE$3&lt;BA$3)*$AH28:$AS28))),2))</f>
        <v/>
      </c>
      <c r="BB28">
        <f>IF(AP28&lt;=0,0,ROUND(MIN(AP28,MAX(0,$F28-SUMPRODUCT(($AT$3:$BE$3&lt;BB$3)*$AH28:$AS28))),2))</f>
        <v/>
      </c>
      <c r="BC28">
        <f>IF(AQ28&lt;=0,0,ROUND(MIN(AQ28,MAX(0,$F28-SUMPRODUCT(($AT$3:$BE$3&lt;BC$3)*$AH28:$AS28))),2))</f>
        <v/>
      </c>
      <c r="BD28">
        <f>IF(AR28&lt;=0,0,ROUND(MIN(AR28,MAX(0,$F28-SUMPRODUCT(($AT$3:$BE$3&lt;BD$3)*$AH28:$AS28))),2))</f>
        <v/>
      </c>
      <c r="BE28">
        <f>IF(AS28&lt;=0,0,ROUND(MIN(AS28,MAX(0,$F28-SUMPRODUCT(($AT$3:$BE$3&lt;BE$3)*$AH28:$AS28))),2))</f>
        <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row>
    <row r="29">
      <c r="A29" t="n">
        <v>24</v>
      </c>
      <c r="B29" s="29">
        <f>Months!B29</f>
        <v/>
      </c>
      <c r="C29">
        <f>Months!C29</f>
        <v/>
      </c>
      <c r="D29">
        <f>Months!D29</f>
        <v/>
      </c>
      <c r="E29">
        <f>SUM(V29:AG29)</f>
        <v/>
      </c>
      <c r="F29">
        <f>MAX(0,ROUND(C29+D29-E29,2))</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f>IF(AH29&lt;=0,0,ROUND(MIN(AH29,MAX(0,$F29-SUMPRODUCT(($AT$3:$BE$3&lt;AT$3)*$AH29:$AS29))),2))</f>
        <v/>
      </c>
      <c r="AU29">
        <f>IF(AI29&lt;=0,0,ROUND(MIN(AI29,MAX(0,$F29-SUMPRODUCT(($AT$3:$BE$3&lt;AU$3)*$AH29:$AS29))),2))</f>
        <v/>
      </c>
      <c r="AV29">
        <f>IF(AJ29&lt;=0,0,ROUND(MIN(AJ29,MAX(0,$F29-SUMPRODUCT(($AT$3:$BE$3&lt;AV$3)*$AH29:$AS29))),2))</f>
        <v/>
      </c>
      <c r="AW29">
        <f>IF(AK29&lt;=0,0,ROUND(MIN(AK29,MAX(0,$F29-SUMPRODUCT(($AT$3:$BE$3&lt;AW$3)*$AH29:$AS29))),2))</f>
        <v/>
      </c>
      <c r="AX29">
        <f>IF(AL29&lt;=0,0,ROUND(MIN(AL29,MAX(0,$F29-SUMPRODUCT(($AT$3:$BE$3&lt;AX$3)*$AH29:$AS29))),2))</f>
        <v/>
      </c>
      <c r="AY29">
        <f>IF(AM29&lt;=0,0,ROUND(MIN(AM29,MAX(0,$F29-SUMPRODUCT(($AT$3:$BE$3&lt;AY$3)*$AH29:$AS29))),2))</f>
        <v/>
      </c>
      <c r="AZ29">
        <f>IF(AN29&lt;=0,0,ROUND(MIN(AN29,MAX(0,$F29-SUMPRODUCT(($AT$3:$BE$3&lt;AZ$3)*$AH29:$AS29))),2))</f>
        <v/>
      </c>
      <c r="BA29">
        <f>IF(AO29&lt;=0,0,ROUND(MIN(AO29,MAX(0,$F29-SUMPRODUCT(($AT$3:$BE$3&lt;BA$3)*$AH29:$AS29))),2))</f>
        <v/>
      </c>
      <c r="BB29">
        <f>IF(AP29&lt;=0,0,ROUND(MIN(AP29,MAX(0,$F29-SUMPRODUCT(($AT$3:$BE$3&lt;BB$3)*$AH29:$AS29))),2))</f>
        <v/>
      </c>
      <c r="BC29">
        <f>IF(AQ29&lt;=0,0,ROUND(MIN(AQ29,MAX(0,$F29-SUMPRODUCT(($AT$3:$BE$3&lt;BC$3)*$AH29:$AS29))),2))</f>
        <v/>
      </c>
      <c r="BD29">
        <f>IF(AR29&lt;=0,0,ROUND(MIN(AR29,MAX(0,$F29-SUMPRODUCT(($AT$3:$BE$3&lt;BD$3)*$AH29:$AS29))),2))</f>
        <v/>
      </c>
      <c r="BE29">
        <f>IF(AS29&lt;=0,0,ROUND(MIN(AS29,MAX(0,$F29-SUMPRODUCT(($AT$3:$BE$3&lt;BE$3)*$AH29:$AS29))),2))</f>
        <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row>
    <row r="30">
      <c r="A30" t="n">
        <v>25</v>
      </c>
      <c r="B30" s="29">
        <f>Months!B30</f>
        <v/>
      </c>
      <c r="C30">
        <f>Months!C30</f>
        <v/>
      </c>
      <c r="D30">
        <f>Months!D30</f>
        <v/>
      </c>
      <c r="E30">
        <f>SUM(V30:AG30)</f>
        <v/>
      </c>
      <c r="F30">
        <f>MAX(0,ROUND(C30+D30-E30,2))</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f>IF(AH30&lt;=0,0,ROUND(MIN(AH30,MAX(0,$F30-SUMPRODUCT(($AT$3:$BE$3&lt;AT$3)*$AH30:$AS30))),2))</f>
        <v/>
      </c>
      <c r="AU30">
        <f>IF(AI30&lt;=0,0,ROUND(MIN(AI30,MAX(0,$F30-SUMPRODUCT(($AT$3:$BE$3&lt;AU$3)*$AH30:$AS30))),2))</f>
        <v/>
      </c>
      <c r="AV30">
        <f>IF(AJ30&lt;=0,0,ROUND(MIN(AJ30,MAX(0,$F30-SUMPRODUCT(($AT$3:$BE$3&lt;AV$3)*$AH30:$AS30))),2))</f>
        <v/>
      </c>
      <c r="AW30">
        <f>IF(AK30&lt;=0,0,ROUND(MIN(AK30,MAX(0,$F30-SUMPRODUCT(($AT$3:$BE$3&lt;AW$3)*$AH30:$AS30))),2))</f>
        <v/>
      </c>
      <c r="AX30">
        <f>IF(AL30&lt;=0,0,ROUND(MIN(AL30,MAX(0,$F30-SUMPRODUCT(($AT$3:$BE$3&lt;AX$3)*$AH30:$AS30))),2))</f>
        <v/>
      </c>
      <c r="AY30">
        <f>IF(AM30&lt;=0,0,ROUND(MIN(AM30,MAX(0,$F30-SUMPRODUCT(($AT$3:$BE$3&lt;AY$3)*$AH30:$AS30))),2))</f>
        <v/>
      </c>
      <c r="AZ30">
        <f>IF(AN30&lt;=0,0,ROUND(MIN(AN30,MAX(0,$F30-SUMPRODUCT(($AT$3:$BE$3&lt;AZ$3)*$AH30:$AS30))),2))</f>
        <v/>
      </c>
      <c r="BA30">
        <f>IF(AO30&lt;=0,0,ROUND(MIN(AO30,MAX(0,$F30-SUMPRODUCT(($AT$3:$BE$3&lt;BA$3)*$AH30:$AS30))),2))</f>
        <v/>
      </c>
      <c r="BB30">
        <f>IF(AP30&lt;=0,0,ROUND(MIN(AP30,MAX(0,$F30-SUMPRODUCT(($AT$3:$BE$3&lt;BB$3)*$AH30:$AS30))),2))</f>
        <v/>
      </c>
      <c r="BC30">
        <f>IF(AQ30&lt;=0,0,ROUND(MIN(AQ30,MAX(0,$F30-SUMPRODUCT(($AT$3:$BE$3&lt;BC$3)*$AH30:$AS30))),2))</f>
        <v/>
      </c>
      <c r="BD30">
        <f>IF(AR30&lt;=0,0,ROUND(MIN(AR30,MAX(0,$F30-SUMPRODUCT(($AT$3:$BE$3&lt;BD$3)*$AH30:$AS30))),2))</f>
        <v/>
      </c>
      <c r="BE30">
        <f>IF(AS30&lt;=0,0,ROUND(MIN(AS30,MAX(0,$F30-SUMPRODUCT(($AT$3:$BE$3&lt;BE$3)*$AH30:$AS30))),2))</f>
        <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row>
    <row r="31">
      <c r="A31" t="n">
        <v>26</v>
      </c>
      <c r="B31" s="29">
        <f>Months!B31</f>
        <v/>
      </c>
      <c r="C31">
        <f>Months!C31</f>
        <v/>
      </c>
      <c r="D31">
        <f>Months!D31</f>
        <v/>
      </c>
      <c r="E31">
        <f>SUM(V31:AG31)</f>
        <v/>
      </c>
      <c r="F31">
        <f>MAX(0,ROUND(C31+D31-E31,2))</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f>IF(AH31&lt;=0,0,ROUND(MIN(AH31,MAX(0,$F31-SUMPRODUCT(($AT$3:$BE$3&lt;AT$3)*$AH31:$AS31))),2))</f>
        <v/>
      </c>
      <c r="AU31">
        <f>IF(AI31&lt;=0,0,ROUND(MIN(AI31,MAX(0,$F31-SUMPRODUCT(($AT$3:$BE$3&lt;AU$3)*$AH31:$AS31))),2))</f>
        <v/>
      </c>
      <c r="AV31">
        <f>IF(AJ31&lt;=0,0,ROUND(MIN(AJ31,MAX(0,$F31-SUMPRODUCT(($AT$3:$BE$3&lt;AV$3)*$AH31:$AS31))),2))</f>
        <v/>
      </c>
      <c r="AW31">
        <f>IF(AK31&lt;=0,0,ROUND(MIN(AK31,MAX(0,$F31-SUMPRODUCT(($AT$3:$BE$3&lt;AW$3)*$AH31:$AS31))),2))</f>
        <v/>
      </c>
      <c r="AX31">
        <f>IF(AL31&lt;=0,0,ROUND(MIN(AL31,MAX(0,$F31-SUMPRODUCT(($AT$3:$BE$3&lt;AX$3)*$AH31:$AS31))),2))</f>
        <v/>
      </c>
      <c r="AY31">
        <f>IF(AM31&lt;=0,0,ROUND(MIN(AM31,MAX(0,$F31-SUMPRODUCT(($AT$3:$BE$3&lt;AY$3)*$AH31:$AS31))),2))</f>
        <v/>
      </c>
      <c r="AZ31">
        <f>IF(AN31&lt;=0,0,ROUND(MIN(AN31,MAX(0,$F31-SUMPRODUCT(($AT$3:$BE$3&lt;AZ$3)*$AH31:$AS31))),2))</f>
        <v/>
      </c>
      <c r="BA31">
        <f>IF(AO31&lt;=0,0,ROUND(MIN(AO31,MAX(0,$F31-SUMPRODUCT(($AT$3:$BE$3&lt;BA$3)*$AH31:$AS31))),2))</f>
        <v/>
      </c>
      <c r="BB31">
        <f>IF(AP31&lt;=0,0,ROUND(MIN(AP31,MAX(0,$F31-SUMPRODUCT(($AT$3:$BE$3&lt;BB$3)*$AH31:$AS31))),2))</f>
        <v/>
      </c>
      <c r="BC31">
        <f>IF(AQ31&lt;=0,0,ROUND(MIN(AQ31,MAX(0,$F31-SUMPRODUCT(($AT$3:$BE$3&lt;BC$3)*$AH31:$AS31))),2))</f>
        <v/>
      </c>
      <c r="BD31">
        <f>IF(AR31&lt;=0,0,ROUND(MIN(AR31,MAX(0,$F31-SUMPRODUCT(($AT$3:$BE$3&lt;BD$3)*$AH31:$AS31))),2))</f>
        <v/>
      </c>
      <c r="BE31">
        <f>IF(AS31&lt;=0,0,ROUND(MIN(AS31,MAX(0,$F31-SUMPRODUCT(($AT$3:$BE$3&lt;BE$3)*$AH31:$AS31))),2))</f>
        <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row>
    <row r="32">
      <c r="A32" t="n">
        <v>27</v>
      </c>
      <c r="B32" s="29">
        <f>Months!B32</f>
        <v/>
      </c>
      <c r="C32">
        <f>Months!C32</f>
        <v/>
      </c>
      <c r="D32">
        <f>Months!D32</f>
        <v/>
      </c>
      <c r="E32">
        <f>SUM(V32:AG32)</f>
        <v/>
      </c>
      <c r="F32">
        <f>MAX(0,ROUND(C32+D32-E32,2))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f>IF(AH32&lt;=0,0,ROUND(MIN(AH32,MAX(0,$F32-SUMPRODUCT(($AT$3:$BE$3&lt;AT$3)*$AH32:$AS32))),2))</f>
        <v/>
      </c>
      <c r="AU32">
        <f>IF(AI32&lt;=0,0,ROUND(MIN(AI32,MAX(0,$F32-SUMPRODUCT(($AT$3:$BE$3&lt;AU$3)*$AH32:$AS32))),2))</f>
        <v/>
      </c>
      <c r="AV32">
        <f>IF(AJ32&lt;=0,0,ROUND(MIN(AJ32,MAX(0,$F32-SUMPRODUCT(($AT$3:$BE$3&lt;AV$3)*$AH32:$AS32))),2))</f>
        <v/>
      </c>
      <c r="AW32">
        <f>IF(AK32&lt;=0,0,ROUND(MIN(AK32,MAX(0,$F32-SUMPRODUCT(($AT$3:$BE$3&lt;AW$3)*$AH32:$AS32))),2))</f>
        <v/>
      </c>
      <c r="AX32">
        <f>IF(AL32&lt;=0,0,ROUND(MIN(AL32,MAX(0,$F32-SUMPRODUCT(($AT$3:$BE$3&lt;AX$3)*$AH32:$AS32))),2))</f>
        <v/>
      </c>
      <c r="AY32">
        <f>IF(AM32&lt;=0,0,ROUND(MIN(AM32,MAX(0,$F32-SUMPRODUCT(($AT$3:$BE$3&lt;AY$3)*$AH32:$AS32))),2))</f>
        <v/>
      </c>
      <c r="AZ32">
        <f>IF(AN32&lt;=0,0,ROUND(MIN(AN32,MAX(0,$F32-SUMPRODUCT(($AT$3:$BE$3&lt;AZ$3)*$AH32:$AS32))),2))</f>
        <v/>
      </c>
      <c r="BA32">
        <f>IF(AO32&lt;=0,0,ROUND(MIN(AO32,MAX(0,$F32-SUMPRODUCT(($AT$3:$BE$3&lt;BA$3)*$AH32:$AS32))),2))</f>
        <v/>
      </c>
      <c r="BB32">
        <f>IF(AP32&lt;=0,0,ROUND(MIN(AP32,MAX(0,$F32-SUMPRODUCT(($AT$3:$BE$3&lt;BB$3)*$AH32:$AS32))),2))</f>
        <v/>
      </c>
      <c r="BC32">
        <f>IF(AQ32&lt;=0,0,ROUND(MIN(AQ32,MAX(0,$F32-SUMPRODUCT(($AT$3:$BE$3&lt;BC$3)*$AH32:$AS32))),2))</f>
        <v/>
      </c>
      <c r="BD32">
        <f>IF(AR32&lt;=0,0,ROUND(MIN(AR32,MAX(0,$F32-SUMPRODUCT(($AT$3:$BE$3&lt;BD$3)*$AH32:$AS32))),2))</f>
        <v/>
      </c>
      <c r="BE32">
        <f>IF(AS32&lt;=0,0,ROUND(MIN(AS32,MAX(0,$F32-SUMPRODUCT(($AT$3:$BE$3&lt;BE$3)*$AH32:$AS32))),2))</f>
        <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row>
    <row r="33">
      <c r="A33" t="n">
        <v>28</v>
      </c>
      <c r="B33" s="29">
        <f>Months!B33</f>
        <v/>
      </c>
      <c r="C33">
        <f>Months!C33</f>
        <v/>
      </c>
      <c r="D33">
        <f>Months!D33</f>
        <v/>
      </c>
      <c r="E33">
        <f>SUM(V33:AG33)</f>
        <v/>
      </c>
      <c r="F33">
        <f>MAX(0,ROUND(C33+D33-E33,2))</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f>IF(AH33&lt;=0,0,ROUND(MIN(AH33,MAX(0,$F33-SUMPRODUCT(($AT$3:$BE$3&lt;AT$3)*$AH33:$AS33))),2))</f>
        <v/>
      </c>
      <c r="AU33">
        <f>IF(AI33&lt;=0,0,ROUND(MIN(AI33,MAX(0,$F33-SUMPRODUCT(($AT$3:$BE$3&lt;AU$3)*$AH33:$AS33))),2))</f>
        <v/>
      </c>
      <c r="AV33">
        <f>IF(AJ33&lt;=0,0,ROUND(MIN(AJ33,MAX(0,$F33-SUMPRODUCT(($AT$3:$BE$3&lt;AV$3)*$AH33:$AS33))),2))</f>
        <v/>
      </c>
      <c r="AW33">
        <f>IF(AK33&lt;=0,0,ROUND(MIN(AK33,MAX(0,$F33-SUMPRODUCT(($AT$3:$BE$3&lt;AW$3)*$AH33:$AS33))),2))</f>
        <v/>
      </c>
      <c r="AX33">
        <f>IF(AL33&lt;=0,0,ROUND(MIN(AL33,MAX(0,$F33-SUMPRODUCT(($AT$3:$BE$3&lt;AX$3)*$AH33:$AS33))),2))</f>
        <v/>
      </c>
      <c r="AY33">
        <f>IF(AM33&lt;=0,0,ROUND(MIN(AM33,MAX(0,$F33-SUMPRODUCT(($AT$3:$BE$3&lt;AY$3)*$AH33:$AS33))),2))</f>
        <v/>
      </c>
      <c r="AZ33">
        <f>IF(AN33&lt;=0,0,ROUND(MIN(AN33,MAX(0,$F33-SUMPRODUCT(($AT$3:$BE$3&lt;AZ$3)*$AH33:$AS33))),2))</f>
        <v/>
      </c>
      <c r="BA33">
        <f>IF(AO33&lt;=0,0,ROUND(MIN(AO33,MAX(0,$F33-SUMPRODUCT(($AT$3:$BE$3&lt;BA$3)*$AH33:$AS33))),2))</f>
        <v/>
      </c>
      <c r="BB33">
        <f>IF(AP33&lt;=0,0,ROUND(MIN(AP33,MAX(0,$F33-SUMPRODUCT(($AT$3:$BE$3&lt;BB$3)*$AH33:$AS33))),2))</f>
        <v/>
      </c>
      <c r="BC33">
        <f>IF(AQ33&lt;=0,0,ROUND(MIN(AQ33,MAX(0,$F33-SUMPRODUCT(($AT$3:$BE$3&lt;BC$3)*$AH33:$AS33))),2))</f>
        <v/>
      </c>
      <c r="BD33">
        <f>IF(AR33&lt;=0,0,ROUND(MIN(AR33,MAX(0,$F33-SUMPRODUCT(($AT$3:$BE$3&lt;BD$3)*$AH33:$AS33))),2))</f>
        <v/>
      </c>
      <c r="BE33">
        <f>IF(AS33&lt;=0,0,ROUND(MIN(AS33,MAX(0,$F33-SUMPRODUCT(($AT$3:$BE$3&lt;BE$3)*$AH33:$AS33))),2))</f>
        <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row>
    <row r="34">
      <c r="A34" t="n">
        <v>29</v>
      </c>
      <c r="B34" s="29">
        <f>Months!B34</f>
        <v/>
      </c>
      <c r="C34">
        <f>Months!C34</f>
        <v/>
      </c>
      <c r="D34">
        <f>Months!D34</f>
        <v/>
      </c>
      <c r="E34">
        <f>SUM(V34:AG34)</f>
        <v/>
      </c>
      <c r="F34">
        <f>MAX(0,ROUND(C34+D34-E34,2))</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f>IF(AH34&lt;=0,0,ROUND(MIN(AH34,MAX(0,$F34-SUMPRODUCT(($AT$3:$BE$3&lt;AT$3)*$AH34:$AS34))),2))</f>
        <v/>
      </c>
      <c r="AU34">
        <f>IF(AI34&lt;=0,0,ROUND(MIN(AI34,MAX(0,$F34-SUMPRODUCT(($AT$3:$BE$3&lt;AU$3)*$AH34:$AS34))),2))</f>
        <v/>
      </c>
      <c r="AV34">
        <f>IF(AJ34&lt;=0,0,ROUND(MIN(AJ34,MAX(0,$F34-SUMPRODUCT(($AT$3:$BE$3&lt;AV$3)*$AH34:$AS34))),2))</f>
        <v/>
      </c>
      <c r="AW34">
        <f>IF(AK34&lt;=0,0,ROUND(MIN(AK34,MAX(0,$F34-SUMPRODUCT(($AT$3:$BE$3&lt;AW$3)*$AH34:$AS34))),2))</f>
        <v/>
      </c>
      <c r="AX34">
        <f>IF(AL34&lt;=0,0,ROUND(MIN(AL34,MAX(0,$F34-SUMPRODUCT(($AT$3:$BE$3&lt;AX$3)*$AH34:$AS34))),2))</f>
        <v/>
      </c>
      <c r="AY34">
        <f>IF(AM34&lt;=0,0,ROUND(MIN(AM34,MAX(0,$F34-SUMPRODUCT(($AT$3:$BE$3&lt;AY$3)*$AH34:$AS34))),2))</f>
        <v/>
      </c>
      <c r="AZ34">
        <f>IF(AN34&lt;=0,0,ROUND(MIN(AN34,MAX(0,$F34-SUMPRODUCT(($AT$3:$BE$3&lt;AZ$3)*$AH34:$AS34))),2))</f>
        <v/>
      </c>
      <c r="BA34">
        <f>IF(AO34&lt;=0,0,ROUND(MIN(AO34,MAX(0,$F34-SUMPRODUCT(($AT$3:$BE$3&lt;BA$3)*$AH34:$AS34))),2))</f>
        <v/>
      </c>
      <c r="BB34">
        <f>IF(AP34&lt;=0,0,ROUND(MIN(AP34,MAX(0,$F34-SUMPRODUCT(($AT$3:$BE$3&lt;BB$3)*$AH34:$AS34))),2))</f>
        <v/>
      </c>
      <c r="BC34">
        <f>IF(AQ34&lt;=0,0,ROUND(MIN(AQ34,MAX(0,$F34-SUMPRODUCT(($AT$3:$BE$3&lt;BC$3)*$AH34:$AS34))),2))</f>
        <v/>
      </c>
      <c r="BD34">
        <f>IF(AR34&lt;=0,0,ROUND(MIN(AR34,MAX(0,$F34-SUMPRODUCT(($AT$3:$BE$3&lt;BD$3)*$AH34:$AS34))),2))</f>
        <v/>
      </c>
      <c r="BE34">
        <f>IF(AS34&lt;=0,0,ROUND(MIN(AS34,MAX(0,$F34-SUMPRODUCT(($AT$3:$BE$3&lt;BE$3)*$AH34:$AS34))),2))</f>
        <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row>
    <row r="35">
      <c r="A35" t="n">
        <v>30</v>
      </c>
      <c r="B35" s="29">
        <f>Months!B35</f>
        <v/>
      </c>
      <c r="C35">
        <f>Months!C35</f>
        <v/>
      </c>
      <c r="D35">
        <f>Months!D35</f>
        <v/>
      </c>
      <c r="E35">
        <f>SUM(V35:AG35)</f>
        <v/>
      </c>
      <c r="F35">
        <f>MAX(0,ROUND(C35+D35-E35,2))</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f>IF(AH35&lt;=0,0,ROUND(MIN(AH35,MAX(0,$F35-SUMPRODUCT(($AT$3:$BE$3&lt;AT$3)*$AH35:$AS35))),2))</f>
        <v/>
      </c>
      <c r="AU35">
        <f>IF(AI35&lt;=0,0,ROUND(MIN(AI35,MAX(0,$F35-SUMPRODUCT(($AT$3:$BE$3&lt;AU$3)*$AH35:$AS35))),2))</f>
        <v/>
      </c>
      <c r="AV35">
        <f>IF(AJ35&lt;=0,0,ROUND(MIN(AJ35,MAX(0,$F35-SUMPRODUCT(($AT$3:$BE$3&lt;AV$3)*$AH35:$AS35))),2))</f>
        <v/>
      </c>
      <c r="AW35">
        <f>IF(AK35&lt;=0,0,ROUND(MIN(AK35,MAX(0,$F35-SUMPRODUCT(($AT$3:$BE$3&lt;AW$3)*$AH35:$AS35))),2))</f>
        <v/>
      </c>
      <c r="AX35">
        <f>IF(AL35&lt;=0,0,ROUND(MIN(AL35,MAX(0,$F35-SUMPRODUCT(($AT$3:$BE$3&lt;AX$3)*$AH35:$AS35))),2))</f>
        <v/>
      </c>
      <c r="AY35">
        <f>IF(AM35&lt;=0,0,ROUND(MIN(AM35,MAX(0,$F35-SUMPRODUCT(($AT$3:$BE$3&lt;AY$3)*$AH35:$AS35))),2))</f>
        <v/>
      </c>
      <c r="AZ35">
        <f>IF(AN35&lt;=0,0,ROUND(MIN(AN35,MAX(0,$F35-SUMPRODUCT(($AT$3:$BE$3&lt;AZ$3)*$AH35:$AS35))),2))</f>
        <v/>
      </c>
      <c r="BA35">
        <f>IF(AO35&lt;=0,0,ROUND(MIN(AO35,MAX(0,$F35-SUMPRODUCT(($AT$3:$BE$3&lt;BA$3)*$AH35:$AS35))),2))</f>
        <v/>
      </c>
      <c r="BB35">
        <f>IF(AP35&lt;=0,0,ROUND(MIN(AP35,MAX(0,$F35-SUMPRODUCT(($AT$3:$BE$3&lt;BB$3)*$AH35:$AS35))),2))</f>
        <v/>
      </c>
      <c r="BC35">
        <f>IF(AQ35&lt;=0,0,ROUND(MIN(AQ35,MAX(0,$F35-SUMPRODUCT(($AT$3:$BE$3&lt;BC$3)*$AH35:$AS35))),2))</f>
        <v/>
      </c>
      <c r="BD35">
        <f>IF(AR35&lt;=0,0,ROUND(MIN(AR35,MAX(0,$F35-SUMPRODUCT(($AT$3:$BE$3&lt;BD$3)*$AH35:$AS35))),2))</f>
        <v/>
      </c>
      <c r="BE35">
        <f>IF(AS35&lt;=0,0,ROUND(MIN(AS35,MAX(0,$F35-SUMPRODUCT(($AT$3:$BE$3&lt;BE$3)*$AH35:$AS35))),2))</f>
        <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row>
    <row r="36">
      <c r="A36" t="n">
        <v>31</v>
      </c>
      <c r="B36" s="29">
        <f>Months!B36</f>
        <v/>
      </c>
      <c r="C36">
        <f>Months!C36</f>
        <v/>
      </c>
      <c r="D36">
        <f>Months!D36</f>
        <v/>
      </c>
      <c r="E36">
        <f>SUM(V36:AG36)</f>
        <v/>
      </c>
      <c r="F36">
        <f>MAX(0,ROUND(C36+D36-E36,2))</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f>IF(AH36&lt;=0,0,ROUND(MIN(AH36,MAX(0,$F36-SUMPRODUCT(($AT$3:$BE$3&lt;AT$3)*$AH36:$AS36))),2))</f>
        <v/>
      </c>
      <c r="AU36">
        <f>IF(AI36&lt;=0,0,ROUND(MIN(AI36,MAX(0,$F36-SUMPRODUCT(($AT$3:$BE$3&lt;AU$3)*$AH36:$AS36))),2))</f>
        <v/>
      </c>
      <c r="AV36">
        <f>IF(AJ36&lt;=0,0,ROUND(MIN(AJ36,MAX(0,$F36-SUMPRODUCT(($AT$3:$BE$3&lt;AV$3)*$AH36:$AS36))),2))</f>
        <v/>
      </c>
      <c r="AW36">
        <f>IF(AK36&lt;=0,0,ROUND(MIN(AK36,MAX(0,$F36-SUMPRODUCT(($AT$3:$BE$3&lt;AW$3)*$AH36:$AS36))),2))</f>
        <v/>
      </c>
      <c r="AX36">
        <f>IF(AL36&lt;=0,0,ROUND(MIN(AL36,MAX(0,$F36-SUMPRODUCT(($AT$3:$BE$3&lt;AX$3)*$AH36:$AS36))),2))</f>
        <v/>
      </c>
      <c r="AY36">
        <f>IF(AM36&lt;=0,0,ROUND(MIN(AM36,MAX(0,$F36-SUMPRODUCT(($AT$3:$BE$3&lt;AY$3)*$AH36:$AS36))),2))</f>
        <v/>
      </c>
      <c r="AZ36">
        <f>IF(AN36&lt;=0,0,ROUND(MIN(AN36,MAX(0,$F36-SUMPRODUCT(($AT$3:$BE$3&lt;AZ$3)*$AH36:$AS36))),2))</f>
        <v/>
      </c>
      <c r="BA36">
        <f>IF(AO36&lt;=0,0,ROUND(MIN(AO36,MAX(0,$F36-SUMPRODUCT(($AT$3:$BE$3&lt;BA$3)*$AH36:$AS36))),2))</f>
        <v/>
      </c>
      <c r="BB36">
        <f>IF(AP36&lt;=0,0,ROUND(MIN(AP36,MAX(0,$F36-SUMPRODUCT(($AT$3:$BE$3&lt;BB$3)*$AH36:$AS36))),2))</f>
        <v/>
      </c>
      <c r="BC36">
        <f>IF(AQ36&lt;=0,0,ROUND(MIN(AQ36,MAX(0,$F36-SUMPRODUCT(($AT$3:$BE$3&lt;BC$3)*$AH36:$AS36))),2))</f>
        <v/>
      </c>
      <c r="BD36">
        <f>IF(AR36&lt;=0,0,ROUND(MIN(AR36,MAX(0,$F36-SUMPRODUCT(($AT$3:$BE$3&lt;BD$3)*$AH36:$AS36))),2))</f>
        <v/>
      </c>
      <c r="BE36">
        <f>IF(AS36&lt;=0,0,ROUND(MIN(AS36,MAX(0,$F36-SUMPRODUCT(($AT$3:$BE$3&lt;BE$3)*$AH36:$AS36))),2))</f>
        <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row>
    <row r="37">
      <c r="A37" t="n">
        <v>32</v>
      </c>
      <c r="B37" s="29">
        <f>Months!B37</f>
        <v/>
      </c>
      <c r="C37">
        <f>Months!C37</f>
        <v/>
      </c>
      <c r="D37">
        <f>Months!D37</f>
        <v/>
      </c>
      <c r="E37">
        <f>SUM(V37:AG37)</f>
        <v/>
      </c>
      <c r="F37">
        <f>MAX(0,ROUND(C37+D37-E37,2))</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f>IF(AH37&lt;=0,0,ROUND(MIN(AH37,MAX(0,$F37-SUMPRODUCT(($AT$3:$BE$3&lt;AT$3)*$AH37:$AS37))),2))</f>
        <v/>
      </c>
      <c r="AU37">
        <f>IF(AI37&lt;=0,0,ROUND(MIN(AI37,MAX(0,$F37-SUMPRODUCT(($AT$3:$BE$3&lt;AU$3)*$AH37:$AS37))),2))</f>
        <v/>
      </c>
      <c r="AV37">
        <f>IF(AJ37&lt;=0,0,ROUND(MIN(AJ37,MAX(0,$F37-SUMPRODUCT(($AT$3:$BE$3&lt;AV$3)*$AH37:$AS37))),2))</f>
        <v/>
      </c>
      <c r="AW37">
        <f>IF(AK37&lt;=0,0,ROUND(MIN(AK37,MAX(0,$F37-SUMPRODUCT(($AT$3:$BE$3&lt;AW$3)*$AH37:$AS37))),2))</f>
        <v/>
      </c>
      <c r="AX37">
        <f>IF(AL37&lt;=0,0,ROUND(MIN(AL37,MAX(0,$F37-SUMPRODUCT(($AT$3:$BE$3&lt;AX$3)*$AH37:$AS37))),2))</f>
        <v/>
      </c>
      <c r="AY37">
        <f>IF(AM37&lt;=0,0,ROUND(MIN(AM37,MAX(0,$F37-SUMPRODUCT(($AT$3:$BE$3&lt;AY$3)*$AH37:$AS37))),2))</f>
        <v/>
      </c>
      <c r="AZ37">
        <f>IF(AN37&lt;=0,0,ROUND(MIN(AN37,MAX(0,$F37-SUMPRODUCT(($AT$3:$BE$3&lt;AZ$3)*$AH37:$AS37))),2))</f>
        <v/>
      </c>
      <c r="BA37">
        <f>IF(AO37&lt;=0,0,ROUND(MIN(AO37,MAX(0,$F37-SUMPRODUCT(($AT$3:$BE$3&lt;BA$3)*$AH37:$AS37))),2))</f>
        <v/>
      </c>
      <c r="BB37">
        <f>IF(AP37&lt;=0,0,ROUND(MIN(AP37,MAX(0,$F37-SUMPRODUCT(($AT$3:$BE$3&lt;BB$3)*$AH37:$AS37))),2))</f>
        <v/>
      </c>
      <c r="BC37">
        <f>IF(AQ37&lt;=0,0,ROUND(MIN(AQ37,MAX(0,$F37-SUMPRODUCT(($AT$3:$BE$3&lt;BC$3)*$AH37:$AS37))),2))</f>
        <v/>
      </c>
      <c r="BD37">
        <f>IF(AR37&lt;=0,0,ROUND(MIN(AR37,MAX(0,$F37-SUMPRODUCT(($AT$3:$BE$3&lt;BD$3)*$AH37:$AS37))),2))</f>
        <v/>
      </c>
      <c r="BE37">
        <f>IF(AS37&lt;=0,0,ROUND(MIN(AS37,MAX(0,$F37-SUMPRODUCT(($AT$3:$BE$3&lt;BE$3)*$AH37:$AS37))),2))</f>
        <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row>
    <row r="38">
      <c r="A38" t="n">
        <v>33</v>
      </c>
      <c r="B38" s="29">
        <f>Months!B38</f>
        <v/>
      </c>
      <c r="C38">
        <f>Months!C38</f>
        <v/>
      </c>
      <c r="D38">
        <f>Months!D38</f>
        <v/>
      </c>
      <c r="E38">
        <f>SUM(V38:AG38)</f>
        <v/>
      </c>
      <c r="F38">
        <f>MAX(0,ROUND(C38+D38-E38,2))</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f>IF(AH38&lt;=0,0,ROUND(MIN(AH38,MAX(0,$F38-SUMPRODUCT(($AT$3:$BE$3&lt;AT$3)*$AH38:$AS38))),2))</f>
        <v/>
      </c>
      <c r="AU38">
        <f>IF(AI38&lt;=0,0,ROUND(MIN(AI38,MAX(0,$F38-SUMPRODUCT(($AT$3:$BE$3&lt;AU$3)*$AH38:$AS38))),2))</f>
        <v/>
      </c>
      <c r="AV38">
        <f>IF(AJ38&lt;=0,0,ROUND(MIN(AJ38,MAX(0,$F38-SUMPRODUCT(($AT$3:$BE$3&lt;AV$3)*$AH38:$AS38))),2))</f>
        <v/>
      </c>
      <c r="AW38">
        <f>IF(AK38&lt;=0,0,ROUND(MIN(AK38,MAX(0,$F38-SUMPRODUCT(($AT$3:$BE$3&lt;AW$3)*$AH38:$AS38))),2))</f>
        <v/>
      </c>
      <c r="AX38">
        <f>IF(AL38&lt;=0,0,ROUND(MIN(AL38,MAX(0,$F38-SUMPRODUCT(($AT$3:$BE$3&lt;AX$3)*$AH38:$AS38))),2))</f>
        <v/>
      </c>
      <c r="AY38">
        <f>IF(AM38&lt;=0,0,ROUND(MIN(AM38,MAX(0,$F38-SUMPRODUCT(($AT$3:$BE$3&lt;AY$3)*$AH38:$AS38))),2))</f>
        <v/>
      </c>
      <c r="AZ38">
        <f>IF(AN38&lt;=0,0,ROUND(MIN(AN38,MAX(0,$F38-SUMPRODUCT(($AT$3:$BE$3&lt;AZ$3)*$AH38:$AS38))),2))</f>
        <v/>
      </c>
      <c r="BA38">
        <f>IF(AO38&lt;=0,0,ROUND(MIN(AO38,MAX(0,$F38-SUMPRODUCT(($AT$3:$BE$3&lt;BA$3)*$AH38:$AS38))),2))</f>
        <v/>
      </c>
      <c r="BB38">
        <f>IF(AP38&lt;=0,0,ROUND(MIN(AP38,MAX(0,$F38-SUMPRODUCT(($AT$3:$BE$3&lt;BB$3)*$AH38:$AS38))),2))</f>
        <v/>
      </c>
      <c r="BC38">
        <f>IF(AQ38&lt;=0,0,ROUND(MIN(AQ38,MAX(0,$F38-SUMPRODUCT(($AT$3:$BE$3&lt;BC$3)*$AH38:$AS38))),2))</f>
        <v/>
      </c>
      <c r="BD38">
        <f>IF(AR38&lt;=0,0,ROUND(MIN(AR38,MAX(0,$F38-SUMPRODUCT(($AT$3:$BE$3&lt;BD$3)*$AH38:$AS38))),2))</f>
        <v/>
      </c>
      <c r="BE38">
        <f>IF(AS38&lt;=0,0,ROUND(MIN(AS38,MAX(0,$F38-SUMPRODUCT(($AT$3:$BE$3&lt;BE$3)*$AH38:$AS38))),2))</f>
        <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row>
    <row r="39">
      <c r="A39" t="n">
        <v>34</v>
      </c>
      <c r="B39" s="29">
        <f>Months!B39</f>
        <v/>
      </c>
      <c r="C39">
        <f>Months!C39</f>
        <v/>
      </c>
      <c r="D39">
        <f>Months!D39</f>
        <v/>
      </c>
      <c r="E39">
        <f>SUM(V39:AG39)</f>
        <v/>
      </c>
      <c r="F39">
        <f>MAX(0,ROUND(C39+D39-E39,2))</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f>IF(AH39&lt;=0,0,ROUND(MIN(AH39,MAX(0,$F39-SUMPRODUCT(($AT$3:$BE$3&lt;AT$3)*$AH39:$AS39))),2))</f>
        <v/>
      </c>
      <c r="AU39">
        <f>IF(AI39&lt;=0,0,ROUND(MIN(AI39,MAX(0,$F39-SUMPRODUCT(($AT$3:$BE$3&lt;AU$3)*$AH39:$AS39))),2))</f>
        <v/>
      </c>
      <c r="AV39">
        <f>IF(AJ39&lt;=0,0,ROUND(MIN(AJ39,MAX(0,$F39-SUMPRODUCT(($AT$3:$BE$3&lt;AV$3)*$AH39:$AS39))),2))</f>
        <v/>
      </c>
      <c r="AW39">
        <f>IF(AK39&lt;=0,0,ROUND(MIN(AK39,MAX(0,$F39-SUMPRODUCT(($AT$3:$BE$3&lt;AW$3)*$AH39:$AS39))),2))</f>
        <v/>
      </c>
      <c r="AX39">
        <f>IF(AL39&lt;=0,0,ROUND(MIN(AL39,MAX(0,$F39-SUMPRODUCT(($AT$3:$BE$3&lt;AX$3)*$AH39:$AS39))),2))</f>
        <v/>
      </c>
      <c r="AY39">
        <f>IF(AM39&lt;=0,0,ROUND(MIN(AM39,MAX(0,$F39-SUMPRODUCT(($AT$3:$BE$3&lt;AY$3)*$AH39:$AS39))),2))</f>
        <v/>
      </c>
      <c r="AZ39">
        <f>IF(AN39&lt;=0,0,ROUND(MIN(AN39,MAX(0,$F39-SUMPRODUCT(($AT$3:$BE$3&lt;AZ$3)*$AH39:$AS39))),2))</f>
        <v/>
      </c>
      <c r="BA39">
        <f>IF(AO39&lt;=0,0,ROUND(MIN(AO39,MAX(0,$F39-SUMPRODUCT(($AT$3:$BE$3&lt;BA$3)*$AH39:$AS39))),2))</f>
        <v/>
      </c>
      <c r="BB39">
        <f>IF(AP39&lt;=0,0,ROUND(MIN(AP39,MAX(0,$F39-SUMPRODUCT(($AT$3:$BE$3&lt;BB$3)*$AH39:$AS39))),2))</f>
        <v/>
      </c>
      <c r="BC39">
        <f>IF(AQ39&lt;=0,0,ROUND(MIN(AQ39,MAX(0,$F39-SUMPRODUCT(($AT$3:$BE$3&lt;BC$3)*$AH39:$AS39))),2))</f>
        <v/>
      </c>
      <c r="BD39">
        <f>IF(AR39&lt;=0,0,ROUND(MIN(AR39,MAX(0,$F39-SUMPRODUCT(($AT$3:$BE$3&lt;BD$3)*$AH39:$AS39))),2))</f>
        <v/>
      </c>
      <c r="BE39">
        <f>IF(AS39&lt;=0,0,ROUND(MIN(AS39,MAX(0,$F39-SUMPRODUCT(($AT$3:$BE$3&lt;BE$3)*$AH39:$AS39))),2))</f>
        <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row>
    <row r="40">
      <c r="A40" t="n">
        <v>35</v>
      </c>
      <c r="B40" s="29">
        <f>Months!B40</f>
        <v/>
      </c>
      <c r="C40">
        <f>Months!C40</f>
        <v/>
      </c>
      <c r="D40">
        <f>Months!D40</f>
        <v/>
      </c>
      <c r="E40">
        <f>SUM(V40:AG40)</f>
        <v/>
      </c>
      <c r="F40">
        <f>MAX(0,ROUND(C40+D40-E40,2))</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f>IF(AH40&lt;=0,0,ROUND(MIN(AH40,MAX(0,$F40-SUMPRODUCT(($AT$3:$BE$3&lt;AT$3)*$AH40:$AS40))),2))</f>
        <v/>
      </c>
      <c r="AU40">
        <f>IF(AI40&lt;=0,0,ROUND(MIN(AI40,MAX(0,$F40-SUMPRODUCT(($AT$3:$BE$3&lt;AU$3)*$AH40:$AS40))),2))</f>
        <v/>
      </c>
      <c r="AV40">
        <f>IF(AJ40&lt;=0,0,ROUND(MIN(AJ40,MAX(0,$F40-SUMPRODUCT(($AT$3:$BE$3&lt;AV$3)*$AH40:$AS40))),2))</f>
        <v/>
      </c>
      <c r="AW40">
        <f>IF(AK40&lt;=0,0,ROUND(MIN(AK40,MAX(0,$F40-SUMPRODUCT(($AT$3:$BE$3&lt;AW$3)*$AH40:$AS40))),2))</f>
        <v/>
      </c>
      <c r="AX40">
        <f>IF(AL40&lt;=0,0,ROUND(MIN(AL40,MAX(0,$F40-SUMPRODUCT(($AT$3:$BE$3&lt;AX$3)*$AH40:$AS40))),2))</f>
        <v/>
      </c>
      <c r="AY40">
        <f>IF(AM40&lt;=0,0,ROUND(MIN(AM40,MAX(0,$F40-SUMPRODUCT(($AT$3:$BE$3&lt;AY$3)*$AH40:$AS40))),2))</f>
        <v/>
      </c>
      <c r="AZ40">
        <f>IF(AN40&lt;=0,0,ROUND(MIN(AN40,MAX(0,$F40-SUMPRODUCT(($AT$3:$BE$3&lt;AZ$3)*$AH40:$AS40))),2))</f>
        <v/>
      </c>
      <c r="BA40">
        <f>IF(AO40&lt;=0,0,ROUND(MIN(AO40,MAX(0,$F40-SUMPRODUCT(($AT$3:$BE$3&lt;BA$3)*$AH40:$AS40))),2))</f>
        <v/>
      </c>
      <c r="BB40">
        <f>IF(AP40&lt;=0,0,ROUND(MIN(AP40,MAX(0,$F40-SUMPRODUCT(($AT$3:$BE$3&lt;BB$3)*$AH40:$AS40))),2))</f>
        <v/>
      </c>
      <c r="BC40">
        <f>IF(AQ40&lt;=0,0,ROUND(MIN(AQ40,MAX(0,$F40-SUMPRODUCT(($AT$3:$BE$3&lt;BC$3)*$AH40:$AS40))),2))</f>
        <v/>
      </c>
      <c r="BD40">
        <f>IF(AR40&lt;=0,0,ROUND(MIN(AR40,MAX(0,$F40-SUMPRODUCT(($AT$3:$BE$3&lt;BD$3)*$AH40:$AS40))),2))</f>
        <v/>
      </c>
      <c r="BE40">
        <f>IF(AS40&lt;=0,0,ROUND(MIN(AS40,MAX(0,$F40-SUMPRODUCT(($AT$3:$BE$3&lt;BE$3)*$AH40:$AS40))),2))</f>
        <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row>
    <row r="41">
      <c r="A41" t="n">
        <v>36</v>
      </c>
      <c r="B41" s="29">
        <f>Months!B41</f>
        <v/>
      </c>
      <c r="C41">
        <f>Months!C41</f>
        <v/>
      </c>
      <c r="D41">
        <f>Months!D41</f>
        <v/>
      </c>
      <c r="E41">
        <f>SUM(V41:AG41)</f>
        <v/>
      </c>
      <c r="F41">
        <f>MAX(0,ROUND(C41+D41-E41,2))</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f>IF(AH41&lt;=0,0,ROUND(MIN(AH41,MAX(0,$F41-SUMPRODUCT(($AT$3:$BE$3&lt;AT$3)*$AH41:$AS41))),2))</f>
        <v/>
      </c>
      <c r="AU41">
        <f>IF(AI41&lt;=0,0,ROUND(MIN(AI41,MAX(0,$F41-SUMPRODUCT(($AT$3:$BE$3&lt;AU$3)*$AH41:$AS41))),2))</f>
        <v/>
      </c>
      <c r="AV41">
        <f>IF(AJ41&lt;=0,0,ROUND(MIN(AJ41,MAX(0,$F41-SUMPRODUCT(($AT$3:$BE$3&lt;AV$3)*$AH41:$AS41))),2))</f>
        <v/>
      </c>
      <c r="AW41">
        <f>IF(AK41&lt;=0,0,ROUND(MIN(AK41,MAX(0,$F41-SUMPRODUCT(($AT$3:$BE$3&lt;AW$3)*$AH41:$AS41))),2))</f>
        <v/>
      </c>
      <c r="AX41">
        <f>IF(AL41&lt;=0,0,ROUND(MIN(AL41,MAX(0,$F41-SUMPRODUCT(($AT$3:$BE$3&lt;AX$3)*$AH41:$AS41))),2))</f>
        <v/>
      </c>
      <c r="AY41">
        <f>IF(AM41&lt;=0,0,ROUND(MIN(AM41,MAX(0,$F41-SUMPRODUCT(($AT$3:$BE$3&lt;AY$3)*$AH41:$AS41))),2))</f>
        <v/>
      </c>
      <c r="AZ41">
        <f>IF(AN41&lt;=0,0,ROUND(MIN(AN41,MAX(0,$F41-SUMPRODUCT(($AT$3:$BE$3&lt;AZ$3)*$AH41:$AS41))),2))</f>
        <v/>
      </c>
      <c r="BA41">
        <f>IF(AO41&lt;=0,0,ROUND(MIN(AO41,MAX(0,$F41-SUMPRODUCT(($AT$3:$BE$3&lt;BA$3)*$AH41:$AS41))),2))</f>
        <v/>
      </c>
      <c r="BB41">
        <f>IF(AP41&lt;=0,0,ROUND(MIN(AP41,MAX(0,$F41-SUMPRODUCT(($AT$3:$BE$3&lt;BB$3)*$AH41:$AS41))),2))</f>
        <v/>
      </c>
      <c r="BC41">
        <f>IF(AQ41&lt;=0,0,ROUND(MIN(AQ41,MAX(0,$F41-SUMPRODUCT(($AT$3:$BE$3&lt;BC$3)*$AH41:$AS41))),2))</f>
        <v/>
      </c>
      <c r="BD41">
        <f>IF(AR41&lt;=0,0,ROUND(MIN(AR41,MAX(0,$F41-SUMPRODUCT(($AT$3:$BE$3&lt;BD$3)*$AH41:$AS41))),2))</f>
        <v/>
      </c>
      <c r="BE41">
        <f>IF(AS41&lt;=0,0,ROUND(MIN(AS41,MAX(0,$F41-SUMPRODUCT(($AT$3:$BE$3&lt;BE$3)*$AH41:$AS41))),2))</f>
        <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row>
    <row r="42">
      <c r="A42" t="n">
        <v>37</v>
      </c>
      <c r="B42" s="29">
        <f>Months!B42</f>
        <v/>
      </c>
      <c r="C42">
        <f>Months!C42</f>
        <v/>
      </c>
      <c r="D42">
        <f>Months!D42</f>
        <v/>
      </c>
      <c r="E42">
        <f>SUM(V42:AG42)</f>
        <v/>
      </c>
      <c r="F42">
        <f>MAX(0,ROUND(C42+D42-E42,2))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f>IF(AH42&lt;=0,0,ROUND(MIN(AH42,MAX(0,$F42-SUMPRODUCT(($AT$3:$BE$3&lt;AT$3)*$AH42:$AS42))),2))</f>
        <v/>
      </c>
      <c r="AU42">
        <f>IF(AI42&lt;=0,0,ROUND(MIN(AI42,MAX(0,$F42-SUMPRODUCT(($AT$3:$BE$3&lt;AU$3)*$AH42:$AS42))),2))</f>
        <v/>
      </c>
      <c r="AV42">
        <f>IF(AJ42&lt;=0,0,ROUND(MIN(AJ42,MAX(0,$F42-SUMPRODUCT(($AT$3:$BE$3&lt;AV$3)*$AH42:$AS42))),2))</f>
        <v/>
      </c>
      <c r="AW42">
        <f>IF(AK42&lt;=0,0,ROUND(MIN(AK42,MAX(0,$F42-SUMPRODUCT(($AT$3:$BE$3&lt;AW$3)*$AH42:$AS42))),2))</f>
        <v/>
      </c>
      <c r="AX42">
        <f>IF(AL42&lt;=0,0,ROUND(MIN(AL42,MAX(0,$F42-SUMPRODUCT(($AT$3:$BE$3&lt;AX$3)*$AH42:$AS42))),2))</f>
        <v/>
      </c>
      <c r="AY42">
        <f>IF(AM42&lt;=0,0,ROUND(MIN(AM42,MAX(0,$F42-SUMPRODUCT(($AT$3:$BE$3&lt;AY$3)*$AH42:$AS42))),2))</f>
        <v/>
      </c>
      <c r="AZ42">
        <f>IF(AN42&lt;=0,0,ROUND(MIN(AN42,MAX(0,$F42-SUMPRODUCT(($AT$3:$BE$3&lt;AZ$3)*$AH42:$AS42))),2))</f>
        <v/>
      </c>
      <c r="BA42">
        <f>IF(AO42&lt;=0,0,ROUND(MIN(AO42,MAX(0,$F42-SUMPRODUCT(($AT$3:$BE$3&lt;BA$3)*$AH42:$AS42))),2))</f>
        <v/>
      </c>
      <c r="BB42">
        <f>IF(AP42&lt;=0,0,ROUND(MIN(AP42,MAX(0,$F42-SUMPRODUCT(($AT$3:$BE$3&lt;BB$3)*$AH42:$AS42))),2))</f>
        <v/>
      </c>
      <c r="BC42">
        <f>IF(AQ42&lt;=0,0,ROUND(MIN(AQ42,MAX(0,$F42-SUMPRODUCT(($AT$3:$BE$3&lt;BC$3)*$AH42:$AS42))),2))</f>
        <v/>
      </c>
      <c r="BD42">
        <f>IF(AR42&lt;=0,0,ROUND(MIN(AR42,MAX(0,$F42-SUMPRODUCT(($AT$3:$BE$3&lt;BD$3)*$AH42:$AS42))),2))</f>
        <v/>
      </c>
      <c r="BE42">
        <f>IF(AS42&lt;=0,0,ROUND(MIN(AS42,MAX(0,$F42-SUMPRODUCT(($AT$3:$BE$3&lt;BE$3)*$AH42:$AS42))),2))</f>
        <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row>
    <row r="43">
      <c r="A43" t="n">
        <v>38</v>
      </c>
      <c r="B43" s="29">
        <f>Months!B43</f>
        <v/>
      </c>
      <c r="C43">
        <f>Months!C43</f>
        <v/>
      </c>
      <c r="D43">
        <f>Months!D43</f>
        <v/>
      </c>
      <c r="E43">
        <f>SUM(V43:AG43)</f>
        <v/>
      </c>
      <c r="F43">
        <f>MAX(0,ROUND(C43+D43-E43,2))</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f>IF(AH43&lt;=0,0,ROUND(MIN(AH43,MAX(0,$F43-SUMPRODUCT(($AT$3:$BE$3&lt;AT$3)*$AH43:$AS43))),2))</f>
        <v/>
      </c>
      <c r="AU43">
        <f>IF(AI43&lt;=0,0,ROUND(MIN(AI43,MAX(0,$F43-SUMPRODUCT(($AT$3:$BE$3&lt;AU$3)*$AH43:$AS43))),2))</f>
        <v/>
      </c>
      <c r="AV43">
        <f>IF(AJ43&lt;=0,0,ROUND(MIN(AJ43,MAX(0,$F43-SUMPRODUCT(($AT$3:$BE$3&lt;AV$3)*$AH43:$AS43))),2))</f>
        <v/>
      </c>
      <c r="AW43">
        <f>IF(AK43&lt;=0,0,ROUND(MIN(AK43,MAX(0,$F43-SUMPRODUCT(($AT$3:$BE$3&lt;AW$3)*$AH43:$AS43))),2))</f>
        <v/>
      </c>
      <c r="AX43">
        <f>IF(AL43&lt;=0,0,ROUND(MIN(AL43,MAX(0,$F43-SUMPRODUCT(($AT$3:$BE$3&lt;AX$3)*$AH43:$AS43))),2))</f>
        <v/>
      </c>
      <c r="AY43">
        <f>IF(AM43&lt;=0,0,ROUND(MIN(AM43,MAX(0,$F43-SUMPRODUCT(($AT$3:$BE$3&lt;AY$3)*$AH43:$AS43))),2))</f>
        <v/>
      </c>
      <c r="AZ43">
        <f>IF(AN43&lt;=0,0,ROUND(MIN(AN43,MAX(0,$F43-SUMPRODUCT(($AT$3:$BE$3&lt;AZ$3)*$AH43:$AS43))),2))</f>
        <v/>
      </c>
      <c r="BA43">
        <f>IF(AO43&lt;=0,0,ROUND(MIN(AO43,MAX(0,$F43-SUMPRODUCT(($AT$3:$BE$3&lt;BA$3)*$AH43:$AS43))),2))</f>
        <v/>
      </c>
      <c r="BB43">
        <f>IF(AP43&lt;=0,0,ROUND(MIN(AP43,MAX(0,$F43-SUMPRODUCT(($AT$3:$BE$3&lt;BB$3)*$AH43:$AS43))),2))</f>
        <v/>
      </c>
      <c r="BC43">
        <f>IF(AQ43&lt;=0,0,ROUND(MIN(AQ43,MAX(0,$F43-SUMPRODUCT(($AT$3:$BE$3&lt;BC$3)*$AH43:$AS43))),2))</f>
        <v/>
      </c>
      <c r="BD43">
        <f>IF(AR43&lt;=0,0,ROUND(MIN(AR43,MAX(0,$F43-SUMPRODUCT(($AT$3:$BE$3&lt;BD$3)*$AH43:$AS43))),2))</f>
        <v/>
      </c>
      <c r="BE43">
        <f>IF(AS43&lt;=0,0,ROUND(MIN(AS43,MAX(0,$F43-SUMPRODUCT(($AT$3:$BE$3&lt;BE$3)*$AH43:$AS43))),2))</f>
        <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row>
    <row r="44">
      <c r="A44" t="n">
        <v>39</v>
      </c>
      <c r="B44" s="29">
        <f>Months!B44</f>
        <v/>
      </c>
      <c r="C44">
        <f>Months!C44</f>
        <v/>
      </c>
      <c r="D44">
        <f>Months!D44</f>
        <v/>
      </c>
      <c r="E44">
        <f>SUM(V44:AG44)</f>
        <v/>
      </c>
      <c r="F44">
        <f>MAX(0,ROUND(C44+D44-E44,2))</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f>IF(AH44&lt;=0,0,ROUND(MIN(AH44,MAX(0,$F44-SUMPRODUCT(($AT$3:$BE$3&lt;AT$3)*$AH44:$AS44))),2))</f>
        <v/>
      </c>
      <c r="AU44">
        <f>IF(AI44&lt;=0,0,ROUND(MIN(AI44,MAX(0,$F44-SUMPRODUCT(($AT$3:$BE$3&lt;AU$3)*$AH44:$AS44))),2))</f>
        <v/>
      </c>
      <c r="AV44">
        <f>IF(AJ44&lt;=0,0,ROUND(MIN(AJ44,MAX(0,$F44-SUMPRODUCT(($AT$3:$BE$3&lt;AV$3)*$AH44:$AS44))),2))</f>
        <v/>
      </c>
      <c r="AW44">
        <f>IF(AK44&lt;=0,0,ROUND(MIN(AK44,MAX(0,$F44-SUMPRODUCT(($AT$3:$BE$3&lt;AW$3)*$AH44:$AS44))),2))</f>
        <v/>
      </c>
      <c r="AX44">
        <f>IF(AL44&lt;=0,0,ROUND(MIN(AL44,MAX(0,$F44-SUMPRODUCT(($AT$3:$BE$3&lt;AX$3)*$AH44:$AS44))),2))</f>
        <v/>
      </c>
      <c r="AY44">
        <f>IF(AM44&lt;=0,0,ROUND(MIN(AM44,MAX(0,$F44-SUMPRODUCT(($AT$3:$BE$3&lt;AY$3)*$AH44:$AS44))),2))</f>
        <v/>
      </c>
      <c r="AZ44">
        <f>IF(AN44&lt;=0,0,ROUND(MIN(AN44,MAX(0,$F44-SUMPRODUCT(($AT$3:$BE$3&lt;AZ$3)*$AH44:$AS44))),2))</f>
        <v/>
      </c>
      <c r="BA44">
        <f>IF(AO44&lt;=0,0,ROUND(MIN(AO44,MAX(0,$F44-SUMPRODUCT(($AT$3:$BE$3&lt;BA$3)*$AH44:$AS44))),2))</f>
        <v/>
      </c>
      <c r="BB44">
        <f>IF(AP44&lt;=0,0,ROUND(MIN(AP44,MAX(0,$F44-SUMPRODUCT(($AT$3:$BE$3&lt;BB$3)*$AH44:$AS44))),2))</f>
        <v/>
      </c>
      <c r="BC44">
        <f>IF(AQ44&lt;=0,0,ROUND(MIN(AQ44,MAX(0,$F44-SUMPRODUCT(($AT$3:$BE$3&lt;BC$3)*$AH44:$AS44))),2))</f>
        <v/>
      </c>
      <c r="BD44">
        <f>IF(AR44&lt;=0,0,ROUND(MIN(AR44,MAX(0,$F44-SUMPRODUCT(($AT$3:$BE$3&lt;BD$3)*$AH44:$AS44))),2))</f>
        <v/>
      </c>
      <c r="BE44">
        <f>IF(AS44&lt;=0,0,ROUND(MIN(AS44,MAX(0,$F44-SUMPRODUCT(($AT$3:$BE$3&lt;BE$3)*$AH44:$AS44))),2))</f>
        <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row>
    <row r="45">
      <c r="A45" t="n">
        <v>40</v>
      </c>
      <c r="B45" s="29">
        <f>Months!B45</f>
        <v/>
      </c>
      <c r="C45">
        <f>Months!C45</f>
        <v/>
      </c>
      <c r="D45">
        <f>Months!D45</f>
        <v/>
      </c>
      <c r="E45">
        <f>SUM(V45:AG45)</f>
        <v/>
      </c>
      <c r="F45">
        <f>MAX(0,ROUND(C45+D45-E45,2))</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f>IF(AH45&lt;=0,0,ROUND(MIN(AH45,MAX(0,$F45-SUMPRODUCT(($AT$3:$BE$3&lt;AT$3)*$AH45:$AS45))),2))</f>
        <v/>
      </c>
      <c r="AU45">
        <f>IF(AI45&lt;=0,0,ROUND(MIN(AI45,MAX(0,$F45-SUMPRODUCT(($AT$3:$BE$3&lt;AU$3)*$AH45:$AS45))),2))</f>
        <v/>
      </c>
      <c r="AV45">
        <f>IF(AJ45&lt;=0,0,ROUND(MIN(AJ45,MAX(0,$F45-SUMPRODUCT(($AT$3:$BE$3&lt;AV$3)*$AH45:$AS45))),2))</f>
        <v/>
      </c>
      <c r="AW45">
        <f>IF(AK45&lt;=0,0,ROUND(MIN(AK45,MAX(0,$F45-SUMPRODUCT(($AT$3:$BE$3&lt;AW$3)*$AH45:$AS45))),2))</f>
        <v/>
      </c>
      <c r="AX45">
        <f>IF(AL45&lt;=0,0,ROUND(MIN(AL45,MAX(0,$F45-SUMPRODUCT(($AT$3:$BE$3&lt;AX$3)*$AH45:$AS45))),2))</f>
        <v/>
      </c>
      <c r="AY45">
        <f>IF(AM45&lt;=0,0,ROUND(MIN(AM45,MAX(0,$F45-SUMPRODUCT(($AT$3:$BE$3&lt;AY$3)*$AH45:$AS45))),2))</f>
        <v/>
      </c>
      <c r="AZ45">
        <f>IF(AN45&lt;=0,0,ROUND(MIN(AN45,MAX(0,$F45-SUMPRODUCT(($AT$3:$BE$3&lt;AZ$3)*$AH45:$AS45))),2))</f>
        <v/>
      </c>
      <c r="BA45">
        <f>IF(AO45&lt;=0,0,ROUND(MIN(AO45,MAX(0,$F45-SUMPRODUCT(($AT$3:$BE$3&lt;BA$3)*$AH45:$AS45))),2))</f>
        <v/>
      </c>
      <c r="BB45">
        <f>IF(AP45&lt;=0,0,ROUND(MIN(AP45,MAX(0,$F45-SUMPRODUCT(($AT$3:$BE$3&lt;BB$3)*$AH45:$AS45))),2))</f>
        <v/>
      </c>
      <c r="BC45">
        <f>IF(AQ45&lt;=0,0,ROUND(MIN(AQ45,MAX(0,$F45-SUMPRODUCT(($AT$3:$BE$3&lt;BC$3)*$AH45:$AS45))),2))</f>
        <v/>
      </c>
      <c r="BD45">
        <f>IF(AR45&lt;=0,0,ROUND(MIN(AR45,MAX(0,$F45-SUMPRODUCT(($AT$3:$BE$3&lt;BD$3)*$AH45:$AS45))),2))</f>
        <v/>
      </c>
      <c r="BE45">
        <f>IF(AS45&lt;=0,0,ROUND(MIN(AS45,MAX(0,$F45-SUMPRODUCT(($AT$3:$BE$3&lt;BE$3)*$AH45:$AS45))),2))</f>
        <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row>
    <row r="46">
      <c r="A46" t="n">
        <v>41</v>
      </c>
      <c r="B46" s="29">
        <f>Months!B46</f>
        <v/>
      </c>
      <c r="C46">
        <f>Months!C46</f>
        <v/>
      </c>
      <c r="D46">
        <f>Months!D46</f>
        <v/>
      </c>
      <c r="E46">
        <f>SUM(V46:AG46)</f>
        <v/>
      </c>
      <c r="F46">
        <f>MAX(0,ROUND(C46+D46-E46,2))</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f>IF(AH46&lt;=0,0,ROUND(MIN(AH46,MAX(0,$F46-SUMPRODUCT(($AT$3:$BE$3&lt;AT$3)*$AH46:$AS46))),2))</f>
        <v/>
      </c>
      <c r="AU46">
        <f>IF(AI46&lt;=0,0,ROUND(MIN(AI46,MAX(0,$F46-SUMPRODUCT(($AT$3:$BE$3&lt;AU$3)*$AH46:$AS46))),2))</f>
        <v/>
      </c>
      <c r="AV46">
        <f>IF(AJ46&lt;=0,0,ROUND(MIN(AJ46,MAX(0,$F46-SUMPRODUCT(($AT$3:$BE$3&lt;AV$3)*$AH46:$AS46))),2))</f>
        <v/>
      </c>
      <c r="AW46">
        <f>IF(AK46&lt;=0,0,ROUND(MIN(AK46,MAX(0,$F46-SUMPRODUCT(($AT$3:$BE$3&lt;AW$3)*$AH46:$AS46))),2))</f>
        <v/>
      </c>
      <c r="AX46">
        <f>IF(AL46&lt;=0,0,ROUND(MIN(AL46,MAX(0,$F46-SUMPRODUCT(($AT$3:$BE$3&lt;AX$3)*$AH46:$AS46))),2))</f>
        <v/>
      </c>
      <c r="AY46">
        <f>IF(AM46&lt;=0,0,ROUND(MIN(AM46,MAX(0,$F46-SUMPRODUCT(($AT$3:$BE$3&lt;AY$3)*$AH46:$AS46))),2))</f>
        <v/>
      </c>
      <c r="AZ46">
        <f>IF(AN46&lt;=0,0,ROUND(MIN(AN46,MAX(0,$F46-SUMPRODUCT(($AT$3:$BE$3&lt;AZ$3)*$AH46:$AS46))),2))</f>
        <v/>
      </c>
      <c r="BA46">
        <f>IF(AO46&lt;=0,0,ROUND(MIN(AO46,MAX(0,$F46-SUMPRODUCT(($AT$3:$BE$3&lt;BA$3)*$AH46:$AS46))),2))</f>
        <v/>
      </c>
      <c r="BB46">
        <f>IF(AP46&lt;=0,0,ROUND(MIN(AP46,MAX(0,$F46-SUMPRODUCT(($AT$3:$BE$3&lt;BB$3)*$AH46:$AS46))),2))</f>
        <v/>
      </c>
      <c r="BC46">
        <f>IF(AQ46&lt;=0,0,ROUND(MIN(AQ46,MAX(0,$F46-SUMPRODUCT(($AT$3:$BE$3&lt;BC$3)*$AH46:$AS46))),2))</f>
        <v/>
      </c>
      <c r="BD46">
        <f>IF(AR46&lt;=0,0,ROUND(MIN(AR46,MAX(0,$F46-SUMPRODUCT(($AT$3:$BE$3&lt;BD$3)*$AH46:$AS46))),2))</f>
        <v/>
      </c>
      <c r="BE46">
        <f>IF(AS46&lt;=0,0,ROUND(MIN(AS46,MAX(0,$F46-SUMPRODUCT(($AT$3:$BE$3&lt;BE$3)*$AH46:$AS46))),2))</f>
        <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row>
    <row r="47">
      <c r="A47" t="n">
        <v>42</v>
      </c>
      <c r="B47" s="29">
        <f>Months!B47</f>
        <v/>
      </c>
      <c r="C47">
        <f>Months!C47</f>
        <v/>
      </c>
      <c r="D47">
        <f>Months!D47</f>
        <v/>
      </c>
      <c r="E47">
        <f>SUM(V47:AG47)</f>
        <v/>
      </c>
      <c r="F47">
        <f>MAX(0,ROUND(C47+D47-E47,2))</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f>IF(AH47&lt;=0,0,ROUND(MIN(AH47,MAX(0,$F47-SUMPRODUCT(($AT$3:$BE$3&lt;AT$3)*$AH47:$AS47))),2))</f>
        <v/>
      </c>
      <c r="AU47">
        <f>IF(AI47&lt;=0,0,ROUND(MIN(AI47,MAX(0,$F47-SUMPRODUCT(($AT$3:$BE$3&lt;AU$3)*$AH47:$AS47))),2))</f>
        <v/>
      </c>
      <c r="AV47">
        <f>IF(AJ47&lt;=0,0,ROUND(MIN(AJ47,MAX(0,$F47-SUMPRODUCT(($AT$3:$BE$3&lt;AV$3)*$AH47:$AS47))),2))</f>
        <v/>
      </c>
      <c r="AW47">
        <f>IF(AK47&lt;=0,0,ROUND(MIN(AK47,MAX(0,$F47-SUMPRODUCT(($AT$3:$BE$3&lt;AW$3)*$AH47:$AS47))),2))</f>
        <v/>
      </c>
      <c r="AX47">
        <f>IF(AL47&lt;=0,0,ROUND(MIN(AL47,MAX(0,$F47-SUMPRODUCT(($AT$3:$BE$3&lt;AX$3)*$AH47:$AS47))),2))</f>
        <v/>
      </c>
      <c r="AY47">
        <f>IF(AM47&lt;=0,0,ROUND(MIN(AM47,MAX(0,$F47-SUMPRODUCT(($AT$3:$BE$3&lt;AY$3)*$AH47:$AS47))),2))</f>
        <v/>
      </c>
      <c r="AZ47">
        <f>IF(AN47&lt;=0,0,ROUND(MIN(AN47,MAX(0,$F47-SUMPRODUCT(($AT$3:$BE$3&lt;AZ$3)*$AH47:$AS47))),2))</f>
        <v/>
      </c>
      <c r="BA47">
        <f>IF(AO47&lt;=0,0,ROUND(MIN(AO47,MAX(0,$F47-SUMPRODUCT(($AT$3:$BE$3&lt;BA$3)*$AH47:$AS47))),2))</f>
        <v/>
      </c>
      <c r="BB47">
        <f>IF(AP47&lt;=0,0,ROUND(MIN(AP47,MAX(0,$F47-SUMPRODUCT(($AT$3:$BE$3&lt;BB$3)*$AH47:$AS47))),2))</f>
        <v/>
      </c>
      <c r="BC47">
        <f>IF(AQ47&lt;=0,0,ROUND(MIN(AQ47,MAX(0,$F47-SUMPRODUCT(($AT$3:$BE$3&lt;BC$3)*$AH47:$AS47))),2))</f>
        <v/>
      </c>
      <c r="BD47">
        <f>IF(AR47&lt;=0,0,ROUND(MIN(AR47,MAX(0,$F47-SUMPRODUCT(($AT$3:$BE$3&lt;BD$3)*$AH47:$AS47))),2))</f>
        <v/>
      </c>
      <c r="BE47">
        <f>IF(AS47&lt;=0,0,ROUND(MIN(AS47,MAX(0,$F47-SUMPRODUCT(($AT$3:$BE$3&lt;BE$3)*$AH47:$AS47))),2))</f>
        <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row>
    <row r="48">
      <c r="A48" t="n">
        <v>43</v>
      </c>
      <c r="B48" s="29">
        <f>Months!B48</f>
        <v/>
      </c>
      <c r="C48">
        <f>Months!C48</f>
        <v/>
      </c>
      <c r="D48">
        <f>Months!D48</f>
        <v/>
      </c>
      <c r="E48">
        <f>SUM(V48:AG48)</f>
        <v/>
      </c>
      <c r="F48">
        <f>MAX(0,ROUND(C48+D48-E48,2))</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f>IF(AH48&lt;=0,0,ROUND(MIN(AH48,MAX(0,$F48-SUMPRODUCT(($AT$3:$BE$3&lt;AT$3)*$AH48:$AS48))),2))</f>
        <v/>
      </c>
      <c r="AU48">
        <f>IF(AI48&lt;=0,0,ROUND(MIN(AI48,MAX(0,$F48-SUMPRODUCT(($AT$3:$BE$3&lt;AU$3)*$AH48:$AS48))),2))</f>
        <v/>
      </c>
      <c r="AV48">
        <f>IF(AJ48&lt;=0,0,ROUND(MIN(AJ48,MAX(0,$F48-SUMPRODUCT(($AT$3:$BE$3&lt;AV$3)*$AH48:$AS48))),2))</f>
        <v/>
      </c>
      <c r="AW48">
        <f>IF(AK48&lt;=0,0,ROUND(MIN(AK48,MAX(0,$F48-SUMPRODUCT(($AT$3:$BE$3&lt;AW$3)*$AH48:$AS48))),2))</f>
        <v/>
      </c>
      <c r="AX48">
        <f>IF(AL48&lt;=0,0,ROUND(MIN(AL48,MAX(0,$F48-SUMPRODUCT(($AT$3:$BE$3&lt;AX$3)*$AH48:$AS48))),2))</f>
        <v/>
      </c>
      <c r="AY48">
        <f>IF(AM48&lt;=0,0,ROUND(MIN(AM48,MAX(0,$F48-SUMPRODUCT(($AT$3:$BE$3&lt;AY$3)*$AH48:$AS48))),2))</f>
        <v/>
      </c>
      <c r="AZ48">
        <f>IF(AN48&lt;=0,0,ROUND(MIN(AN48,MAX(0,$F48-SUMPRODUCT(($AT$3:$BE$3&lt;AZ$3)*$AH48:$AS48))),2))</f>
        <v/>
      </c>
      <c r="BA48">
        <f>IF(AO48&lt;=0,0,ROUND(MIN(AO48,MAX(0,$F48-SUMPRODUCT(($AT$3:$BE$3&lt;BA$3)*$AH48:$AS48))),2))</f>
        <v/>
      </c>
      <c r="BB48">
        <f>IF(AP48&lt;=0,0,ROUND(MIN(AP48,MAX(0,$F48-SUMPRODUCT(($AT$3:$BE$3&lt;BB$3)*$AH48:$AS48))),2))</f>
        <v/>
      </c>
      <c r="BC48">
        <f>IF(AQ48&lt;=0,0,ROUND(MIN(AQ48,MAX(0,$F48-SUMPRODUCT(($AT$3:$BE$3&lt;BC$3)*$AH48:$AS48))),2))</f>
        <v/>
      </c>
      <c r="BD48">
        <f>IF(AR48&lt;=0,0,ROUND(MIN(AR48,MAX(0,$F48-SUMPRODUCT(($AT$3:$BE$3&lt;BD$3)*$AH48:$AS48))),2))</f>
        <v/>
      </c>
      <c r="BE48">
        <f>IF(AS48&lt;=0,0,ROUND(MIN(AS48,MAX(0,$F48-SUMPRODUCT(($AT$3:$BE$3&lt;BE$3)*$AH48:$AS48))),2))</f>
        <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row>
    <row r="49">
      <c r="A49" t="n">
        <v>44</v>
      </c>
      <c r="B49" s="29">
        <f>Months!B49</f>
        <v/>
      </c>
      <c r="C49">
        <f>Months!C49</f>
        <v/>
      </c>
      <c r="D49">
        <f>Months!D49</f>
        <v/>
      </c>
      <c r="E49">
        <f>SUM(V49:AG49)</f>
        <v/>
      </c>
      <c r="F49">
        <f>MAX(0,ROUND(C49+D49-E49,2))</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f>IF(AH49&lt;=0,0,ROUND(MIN(AH49,MAX(0,$F49-SUMPRODUCT(($AT$3:$BE$3&lt;AT$3)*$AH49:$AS49))),2))</f>
        <v/>
      </c>
      <c r="AU49">
        <f>IF(AI49&lt;=0,0,ROUND(MIN(AI49,MAX(0,$F49-SUMPRODUCT(($AT$3:$BE$3&lt;AU$3)*$AH49:$AS49))),2))</f>
        <v/>
      </c>
      <c r="AV49">
        <f>IF(AJ49&lt;=0,0,ROUND(MIN(AJ49,MAX(0,$F49-SUMPRODUCT(($AT$3:$BE$3&lt;AV$3)*$AH49:$AS49))),2))</f>
        <v/>
      </c>
      <c r="AW49">
        <f>IF(AK49&lt;=0,0,ROUND(MIN(AK49,MAX(0,$F49-SUMPRODUCT(($AT$3:$BE$3&lt;AW$3)*$AH49:$AS49))),2))</f>
        <v/>
      </c>
      <c r="AX49">
        <f>IF(AL49&lt;=0,0,ROUND(MIN(AL49,MAX(0,$F49-SUMPRODUCT(($AT$3:$BE$3&lt;AX$3)*$AH49:$AS49))),2))</f>
        <v/>
      </c>
      <c r="AY49">
        <f>IF(AM49&lt;=0,0,ROUND(MIN(AM49,MAX(0,$F49-SUMPRODUCT(($AT$3:$BE$3&lt;AY$3)*$AH49:$AS49))),2))</f>
        <v/>
      </c>
      <c r="AZ49">
        <f>IF(AN49&lt;=0,0,ROUND(MIN(AN49,MAX(0,$F49-SUMPRODUCT(($AT$3:$BE$3&lt;AZ$3)*$AH49:$AS49))),2))</f>
        <v/>
      </c>
      <c r="BA49">
        <f>IF(AO49&lt;=0,0,ROUND(MIN(AO49,MAX(0,$F49-SUMPRODUCT(($AT$3:$BE$3&lt;BA$3)*$AH49:$AS49))),2))</f>
        <v/>
      </c>
      <c r="BB49">
        <f>IF(AP49&lt;=0,0,ROUND(MIN(AP49,MAX(0,$F49-SUMPRODUCT(($AT$3:$BE$3&lt;BB$3)*$AH49:$AS49))),2))</f>
        <v/>
      </c>
      <c r="BC49">
        <f>IF(AQ49&lt;=0,0,ROUND(MIN(AQ49,MAX(0,$F49-SUMPRODUCT(($AT$3:$BE$3&lt;BC$3)*$AH49:$AS49))),2))</f>
        <v/>
      </c>
      <c r="BD49">
        <f>IF(AR49&lt;=0,0,ROUND(MIN(AR49,MAX(0,$F49-SUMPRODUCT(($AT$3:$BE$3&lt;BD$3)*$AH49:$AS49))),2))</f>
        <v/>
      </c>
      <c r="BE49">
        <f>IF(AS49&lt;=0,0,ROUND(MIN(AS49,MAX(0,$F49-SUMPRODUCT(($AT$3:$BE$3&lt;BE$3)*$AH49:$AS49))),2))</f>
        <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row>
    <row r="50">
      <c r="A50" t="n">
        <v>45</v>
      </c>
      <c r="B50" s="29">
        <f>Months!B50</f>
        <v/>
      </c>
      <c r="C50">
        <f>Months!C50</f>
        <v/>
      </c>
      <c r="D50">
        <f>Months!D50</f>
        <v/>
      </c>
      <c r="E50">
        <f>SUM(V50:AG50)</f>
        <v/>
      </c>
      <c r="F50">
        <f>MAX(0,ROUND(C50+D50-E50,2))</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f>IF(AH50&lt;=0,0,ROUND(MIN(AH50,MAX(0,$F50-SUMPRODUCT(($AT$3:$BE$3&lt;AT$3)*$AH50:$AS50))),2))</f>
        <v/>
      </c>
      <c r="AU50">
        <f>IF(AI50&lt;=0,0,ROUND(MIN(AI50,MAX(0,$F50-SUMPRODUCT(($AT$3:$BE$3&lt;AU$3)*$AH50:$AS50))),2))</f>
        <v/>
      </c>
      <c r="AV50">
        <f>IF(AJ50&lt;=0,0,ROUND(MIN(AJ50,MAX(0,$F50-SUMPRODUCT(($AT$3:$BE$3&lt;AV$3)*$AH50:$AS50))),2))</f>
        <v/>
      </c>
      <c r="AW50">
        <f>IF(AK50&lt;=0,0,ROUND(MIN(AK50,MAX(0,$F50-SUMPRODUCT(($AT$3:$BE$3&lt;AW$3)*$AH50:$AS50))),2))</f>
        <v/>
      </c>
      <c r="AX50">
        <f>IF(AL50&lt;=0,0,ROUND(MIN(AL50,MAX(0,$F50-SUMPRODUCT(($AT$3:$BE$3&lt;AX$3)*$AH50:$AS50))),2))</f>
        <v/>
      </c>
      <c r="AY50">
        <f>IF(AM50&lt;=0,0,ROUND(MIN(AM50,MAX(0,$F50-SUMPRODUCT(($AT$3:$BE$3&lt;AY$3)*$AH50:$AS50))),2))</f>
        <v/>
      </c>
      <c r="AZ50">
        <f>IF(AN50&lt;=0,0,ROUND(MIN(AN50,MAX(0,$F50-SUMPRODUCT(($AT$3:$BE$3&lt;AZ$3)*$AH50:$AS50))),2))</f>
        <v/>
      </c>
      <c r="BA50">
        <f>IF(AO50&lt;=0,0,ROUND(MIN(AO50,MAX(0,$F50-SUMPRODUCT(($AT$3:$BE$3&lt;BA$3)*$AH50:$AS50))),2))</f>
        <v/>
      </c>
      <c r="BB50">
        <f>IF(AP50&lt;=0,0,ROUND(MIN(AP50,MAX(0,$F50-SUMPRODUCT(($AT$3:$BE$3&lt;BB$3)*$AH50:$AS50))),2))</f>
        <v/>
      </c>
      <c r="BC50">
        <f>IF(AQ50&lt;=0,0,ROUND(MIN(AQ50,MAX(0,$F50-SUMPRODUCT(($AT$3:$BE$3&lt;BC$3)*$AH50:$AS50))),2))</f>
        <v/>
      </c>
      <c r="BD50">
        <f>IF(AR50&lt;=0,0,ROUND(MIN(AR50,MAX(0,$F50-SUMPRODUCT(($AT$3:$BE$3&lt;BD$3)*$AH50:$AS50))),2))</f>
        <v/>
      </c>
      <c r="BE50">
        <f>IF(AS50&lt;=0,0,ROUND(MIN(AS50,MAX(0,$F50-SUMPRODUCT(($AT$3:$BE$3&lt;BE$3)*$AH50:$AS50))),2))</f>
        <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row>
    <row r="51">
      <c r="A51" t="n">
        <v>46</v>
      </c>
      <c r="B51" s="29">
        <f>Months!B51</f>
        <v/>
      </c>
      <c r="C51">
        <f>Months!C51</f>
        <v/>
      </c>
      <c r="D51">
        <f>Months!D51</f>
        <v/>
      </c>
      <c r="E51">
        <f>SUM(V51:AG51)</f>
        <v/>
      </c>
      <c r="F51">
        <f>MAX(0,ROUND(C51+D51-E51,2))</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f>IF(AH51&lt;=0,0,ROUND(MIN(AH51,MAX(0,$F51-SUMPRODUCT(($AT$3:$BE$3&lt;AT$3)*$AH51:$AS51))),2))</f>
        <v/>
      </c>
      <c r="AU51">
        <f>IF(AI51&lt;=0,0,ROUND(MIN(AI51,MAX(0,$F51-SUMPRODUCT(($AT$3:$BE$3&lt;AU$3)*$AH51:$AS51))),2))</f>
        <v/>
      </c>
      <c r="AV51">
        <f>IF(AJ51&lt;=0,0,ROUND(MIN(AJ51,MAX(0,$F51-SUMPRODUCT(($AT$3:$BE$3&lt;AV$3)*$AH51:$AS51))),2))</f>
        <v/>
      </c>
      <c r="AW51">
        <f>IF(AK51&lt;=0,0,ROUND(MIN(AK51,MAX(0,$F51-SUMPRODUCT(($AT$3:$BE$3&lt;AW$3)*$AH51:$AS51))),2))</f>
        <v/>
      </c>
      <c r="AX51">
        <f>IF(AL51&lt;=0,0,ROUND(MIN(AL51,MAX(0,$F51-SUMPRODUCT(($AT$3:$BE$3&lt;AX$3)*$AH51:$AS51))),2))</f>
        <v/>
      </c>
      <c r="AY51">
        <f>IF(AM51&lt;=0,0,ROUND(MIN(AM51,MAX(0,$F51-SUMPRODUCT(($AT$3:$BE$3&lt;AY$3)*$AH51:$AS51))),2))</f>
        <v/>
      </c>
      <c r="AZ51">
        <f>IF(AN51&lt;=0,0,ROUND(MIN(AN51,MAX(0,$F51-SUMPRODUCT(($AT$3:$BE$3&lt;AZ$3)*$AH51:$AS51))),2))</f>
        <v/>
      </c>
      <c r="BA51">
        <f>IF(AO51&lt;=0,0,ROUND(MIN(AO51,MAX(0,$F51-SUMPRODUCT(($AT$3:$BE$3&lt;BA$3)*$AH51:$AS51))),2))</f>
        <v/>
      </c>
      <c r="BB51">
        <f>IF(AP51&lt;=0,0,ROUND(MIN(AP51,MAX(0,$F51-SUMPRODUCT(($AT$3:$BE$3&lt;BB$3)*$AH51:$AS51))),2))</f>
        <v/>
      </c>
      <c r="BC51">
        <f>IF(AQ51&lt;=0,0,ROUND(MIN(AQ51,MAX(0,$F51-SUMPRODUCT(($AT$3:$BE$3&lt;BC$3)*$AH51:$AS51))),2))</f>
        <v/>
      </c>
      <c r="BD51">
        <f>IF(AR51&lt;=0,0,ROUND(MIN(AR51,MAX(0,$F51-SUMPRODUCT(($AT$3:$BE$3&lt;BD$3)*$AH51:$AS51))),2))</f>
        <v/>
      </c>
      <c r="BE51">
        <f>IF(AS51&lt;=0,0,ROUND(MIN(AS51,MAX(0,$F51-SUMPRODUCT(($AT$3:$BE$3&lt;BE$3)*$AH51:$AS51))),2))</f>
        <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row>
    <row r="52">
      <c r="A52" t="n">
        <v>47</v>
      </c>
      <c r="B52" s="29">
        <f>Months!B52</f>
        <v/>
      </c>
      <c r="C52">
        <f>Months!C52</f>
        <v/>
      </c>
      <c r="D52">
        <f>Months!D52</f>
        <v/>
      </c>
      <c r="E52">
        <f>SUM(V52:AG52)</f>
        <v/>
      </c>
      <c r="F52">
        <f>MAX(0,ROUND(C52+D52-E52,2))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f>IF(AH52&lt;=0,0,ROUND(MIN(AH52,MAX(0,$F52-SUMPRODUCT(($AT$3:$BE$3&lt;AT$3)*$AH52:$AS52))),2))</f>
        <v/>
      </c>
      <c r="AU52">
        <f>IF(AI52&lt;=0,0,ROUND(MIN(AI52,MAX(0,$F52-SUMPRODUCT(($AT$3:$BE$3&lt;AU$3)*$AH52:$AS52))),2))</f>
        <v/>
      </c>
      <c r="AV52">
        <f>IF(AJ52&lt;=0,0,ROUND(MIN(AJ52,MAX(0,$F52-SUMPRODUCT(($AT$3:$BE$3&lt;AV$3)*$AH52:$AS52))),2))</f>
        <v/>
      </c>
      <c r="AW52">
        <f>IF(AK52&lt;=0,0,ROUND(MIN(AK52,MAX(0,$F52-SUMPRODUCT(($AT$3:$BE$3&lt;AW$3)*$AH52:$AS52))),2))</f>
        <v/>
      </c>
      <c r="AX52">
        <f>IF(AL52&lt;=0,0,ROUND(MIN(AL52,MAX(0,$F52-SUMPRODUCT(($AT$3:$BE$3&lt;AX$3)*$AH52:$AS52))),2))</f>
        <v/>
      </c>
      <c r="AY52">
        <f>IF(AM52&lt;=0,0,ROUND(MIN(AM52,MAX(0,$F52-SUMPRODUCT(($AT$3:$BE$3&lt;AY$3)*$AH52:$AS52))),2))</f>
        <v/>
      </c>
      <c r="AZ52">
        <f>IF(AN52&lt;=0,0,ROUND(MIN(AN52,MAX(0,$F52-SUMPRODUCT(($AT$3:$BE$3&lt;AZ$3)*$AH52:$AS52))),2))</f>
        <v/>
      </c>
      <c r="BA52">
        <f>IF(AO52&lt;=0,0,ROUND(MIN(AO52,MAX(0,$F52-SUMPRODUCT(($AT$3:$BE$3&lt;BA$3)*$AH52:$AS52))),2))</f>
        <v/>
      </c>
      <c r="BB52">
        <f>IF(AP52&lt;=0,0,ROUND(MIN(AP52,MAX(0,$F52-SUMPRODUCT(($AT$3:$BE$3&lt;BB$3)*$AH52:$AS52))),2))</f>
        <v/>
      </c>
      <c r="BC52">
        <f>IF(AQ52&lt;=0,0,ROUND(MIN(AQ52,MAX(0,$F52-SUMPRODUCT(($AT$3:$BE$3&lt;BC$3)*$AH52:$AS52))),2))</f>
        <v/>
      </c>
      <c r="BD52">
        <f>IF(AR52&lt;=0,0,ROUND(MIN(AR52,MAX(0,$F52-SUMPRODUCT(($AT$3:$BE$3&lt;BD$3)*$AH52:$AS52))),2))</f>
        <v/>
      </c>
      <c r="BE52">
        <f>IF(AS52&lt;=0,0,ROUND(MIN(AS52,MAX(0,$F52-SUMPRODUCT(($AT$3:$BE$3&lt;BE$3)*$AH52:$AS52))),2))</f>
        <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row>
    <row r="53">
      <c r="A53" t="n">
        <v>48</v>
      </c>
      <c r="B53" s="29">
        <f>Months!B53</f>
        <v/>
      </c>
      <c r="C53">
        <f>Months!C53</f>
        <v/>
      </c>
      <c r="D53">
        <f>Months!D53</f>
        <v/>
      </c>
      <c r="E53">
        <f>SUM(V53:AG53)</f>
        <v/>
      </c>
      <c r="F53">
        <f>MAX(0,ROUND(C53+D53-E53,2))</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f>IF(AH53&lt;=0,0,ROUND(MIN(AH53,MAX(0,$F53-SUMPRODUCT(($AT$3:$BE$3&lt;AT$3)*$AH53:$AS53))),2))</f>
        <v/>
      </c>
      <c r="AU53">
        <f>IF(AI53&lt;=0,0,ROUND(MIN(AI53,MAX(0,$F53-SUMPRODUCT(($AT$3:$BE$3&lt;AU$3)*$AH53:$AS53))),2))</f>
        <v/>
      </c>
      <c r="AV53">
        <f>IF(AJ53&lt;=0,0,ROUND(MIN(AJ53,MAX(0,$F53-SUMPRODUCT(($AT$3:$BE$3&lt;AV$3)*$AH53:$AS53))),2))</f>
        <v/>
      </c>
      <c r="AW53">
        <f>IF(AK53&lt;=0,0,ROUND(MIN(AK53,MAX(0,$F53-SUMPRODUCT(($AT$3:$BE$3&lt;AW$3)*$AH53:$AS53))),2))</f>
        <v/>
      </c>
      <c r="AX53">
        <f>IF(AL53&lt;=0,0,ROUND(MIN(AL53,MAX(0,$F53-SUMPRODUCT(($AT$3:$BE$3&lt;AX$3)*$AH53:$AS53))),2))</f>
        <v/>
      </c>
      <c r="AY53">
        <f>IF(AM53&lt;=0,0,ROUND(MIN(AM53,MAX(0,$F53-SUMPRODUCT(($AT$3:$BE$3&lt;AY$3)*$AH53:$AS53))),2))</f>
        <v/>
      </c>
      <c r="AZ53">
        <f>IF(AN53&lt;=0,0,ROUND(MIN(AN53,MAX(0,$F53-SUMPRODUCT(($AT$3:$BE$3&lt;AZ$3)*$AH53:$AS53))),2))</f>
        <v/>
      </c>
      <c r="BA53">
        <f>IF(AO53&lt;=0,0,ROUND(MIN(AO53,MAX(0,$F53-SUMPRODUCT(($AT$3:$BE$3&lt;BA$3)*$AH53:$AS53))),2))</f>
        <v/>
      </c>
      <c r="BB53">
        <f>IF(AP53&lt;=0,0,ROUND(MIN(AP53,MAX(0,$F53-SUMPRODUCT(($AT$3:$BE$3&lt;BB$3)*$AH53:$AS53))),2))</f>
        <v/>
      </c>
      <c r="BC53">
        <f>IF(AQ53&lt;=0,0,ROUND(MIN(AQ53,MAX(0,$F53-SUMPRODUCT(($AT$3:$BE$3&lt;BC$3)*$AH53:$AS53))),2))</f>
        <v/>
      </c>
      <c r="BD53">
        <f>IF(AR53&lt;=0,0,ROUND(MIN(AR53,MAX(0,$F53-SUMPRODUCT(($AT$3:$BE$3&lt;BD$3)*$AH53:$AS53))),2))</f>
        <v/>
      </c>
      <c r="BE53">
        <f>IF(AS53&lt;=0,0,ROUND(MIN(AS53,MAX(0,$F53-SUMPRODUCT(($AT$3:$BE$3&lt;BE$3)*$AH53:$AS53))),2))</f>
        <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row>
    <row r="54">
      <c r="A54" t="n">
        <v>49</v>
      </c>
      <c r="B54" s="29">
        <f>Months!B54</f>
        <v/>
      </c>
      <c r="C54">
        <f>Months!C54</f>
        <v/>
      </c>
      <c r="D54">
        <f>Months!D54</f>
        <v/>
      </c>
      <c r="E54">
        <f>SUM(V54:AG54)</f>
        <v/>
      </c>
      <c r="F54">
        <f>MAX(0,ROUND(C54+D54-E54,2))</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f>IF(AH54&lt;=0,0,ROUND(MIN(AH54,MAX(0,$F54-SUMPRODUCT(($AT$3:$BE$3&lt;AT$3)*$AH54:$AS54))),2))</f>
        <v/>
      </c>
      <c r="AU54">
        <f>IF(AI54&lt;=0,0,ROUND(MIN(AI54,MAX(0,$F54-SUMPRODUCT(($AT$3:$BE$3&lt;AU$3)*$AH54:$AS54))),2))</f>
        <v/>
      </c>
      <c r="AV54">
        <f>IF(AJ54&lt;=0,0,ROUND(MIN(AJ54,MAX(0,$F54-SUMPRODUCT(($AT$3:$BE$3&lt;AV$3)*$AH54:$AS54))),2))</f>
        <v/>
      </c>
      <c r="AW54">
        <f>IF(AK54&lt;=0,0,ROUND(MIN(AK54,MAX(0,$F54-SUMPRODUCT(($AT$3:$BE$3&lt;AW$3)*$AH54:$AS54))),2))</f>
        <v/>
      </c>
      <c r="AX54">
        <f>IF(AL54&lt;=0,0,ROUND(MIN(AL54,MAX(0,$F54-SUMPRODUCT(($AT$3:$BE$3&lt;AX$3)*$AH54:$AS54))),2))</f>
        <v/>
      </c>
      <c r="AY54">
        <f>IF(AM54&lt;=0,0,ROUND(MIN(AM54,MAX(0,$F54-SUMPRODUCT(($AT$3:$BE$3&lt;AY$3)*$AH54:$AS54))),2))</f>
        <v/>
      </c>
      <c r="AZ54">
        <f>IF(AN54&lt;=0,0,ROUND(MIN(AN54,MAX(0,$F54-SUMPRODUCT(($AT$3:$BE$3&lt;AZ$3)*$AH54:$AS54))),2))</f>
        <v/>
      </c>
      <c r="BA54">
        <f>IF(AO54&lt;=0,0,ROUND(MIN(AO54,MAX(0,$F54-SUMPRODUCT(($AT$3:$BE$3&lt;BA$3)*$AH54:$AS54))),2))</f>
        <v/>
      </c>
      <c r="BB54">
        <f>IF(AP54&lt;=0,0,ROUND(MIN(AP54,MAX(0,$F54-SUMPRODUCT(($AT$3:$BE$3&lt;BB$3)*$AH54:$AS54))),2))</f>
        <v/>
      </c>
      <c r="BC54">
        <f>IF(AQ54&lt;=0,0,ROUND(MIN(AQ54,MAX(0,$F54-SUMPRODUCT(($AT$3:$BE$3&lt;BC$3)*$AH54:$AS54))),2))</f>
        <v/>
      </c>
      <c r="BD54">
        <f>IF(AR54&lt;=0,0,ROUND(MIN(AR54,MAX(0,$F54-SUMPRODUCT(($AT$3:$BE$3&lt;BD$3)*$AH54:$AS54))),2))</f>
        <v/>
      </c>
      <c r="BE54">
        <f>IF(AS54&lt;=0,0,ROUND(MIN(AS54,MAX(0,$F54-SUMPRODUCT(($AT$3:$BE$3&lt;BE$3)*$AH54:$AS54))),2))</f>
        <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row>
    <row r="55">
      <c r="A55" t="n">
        <v>50</v>
      </c>
      <c r="B55" s="29">
        <f>Months!B55</f>
        <v/>
      </c>
      <c r="C55">
        <f>Months!C55</f>
        <v/>
      </c>
      <c r="D55">
        <f>Months!D55</f>
        <v/>
      </c>
      <c r="E55">
        <f>SUM(V55:AG55)</f>
        <v/>
      </c>
      <c r="F55">
        <f>MAX(0,ROUND(C55+D55-E55,2))</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f>IF(AH55&lt;=0,0,ROUND(MIN(AH55,MAX(0,$F55-SUMPRODUCT(($AT$3:$BE$3&lt;AT$3)*$AH55:$AS55))),2))</f>
        <v/>
      </c>
      <c r="AU55">
        <f>IF(AI55&lt;=0,0,ROUND(MIN(AI55,MAX(0,$F55-SUMPRODUCT(($AT$3:$BE$3&lt;AU$3)*$AH55:$AS55))),2))</f>
        <v/>
      </c>
      <c r="AV55">
        <f>IF(AJ55&lt;=0,0,ROUND(MIN(AJ55,MAX(0,$F55-SUMPRODUCT(($AT$3:$BE$3&lt;AV$3)*$AH55:$AS55))),2))</f>
        <v/>
      </c>
      <c r="AW55">
        <f>IF(AK55&lt;=0,0,ROUND(MIN(AK55,MAX(0,$F55-SUMPRODUCT(($AT$3:$BE$3&lt;AW$3)*$AH55:$AS55))),2))</f>
        <v/>
      </c>
      <c r="AX55">
        <f>IF(AL55&lt;=0,0,ROUND(MIN(AL55,MAX(0,$F55-SUMPRODUCT(($AT$3:$BE$3&lt;AX$3)*$AH55:$AS55))),2))</f>
        <v/>
      </c>
      <c r="AY55">
        <f>IF(AM55&lt;=0,0,ROUND(MIN(AM55,MAX(0,$F55-SUMPRODUCT(($AT$3:$BE$3&lt;AY$3)*$AH55:$AS55))),2))</f>
        <v/>
      </c>
      <c r="AZ55">
        <f>IF(AN55&lt;=0,0,ROUND(MIN(AN55,MAX(0,$F55-SUMPRODUCT(($AT$3:$BE$3&lt;AZ$3)*$AH55:$AS55))),2))</f>
        <v/>
      </c>
      <c r="BA55">
        <f>IF(AO55&lt;=0,0,ROUND(MIN(AO55,MAX(0,$F55-SUMPRODUCT(($AT$3:$BE$3&lt;BA$3)*$AH55:$AS55))),2))</f>
        <v/>
      </c>
      <c r="BB55">
        <f>IF(AP55&lt;=0,0,ROUND(MIN(AP55,MAX(0,$F55-SUMPRODUCT(($AT$3:$BE$3&lt;BB$3)*$AH55:$AS55))),2))</f>
        <v/>
      </c>
      <c r="BC55">
        <f>IF(AQ55&lt;=0,0,ROUND(MIN(AQ55,MAX(0,$F55-SUMPRODUCT(($AT$3:$BE$3&lt;BC$3)*$AH55:$AS55))),2))</f>
        <v/>
      </c>
      <c r="BD55">
        <f>IF(AR55&lt;=0,0,ROUND(MIN(AR55,MAX(0,$F55-SUMPRODUCT(($AT$3:$BE$3&lt;BD$3)*$AH55:$AS55))),2))</f>
        <v/>
      </c>
      <c r="BE55">
        <f>IF(AS55&lt;=0,0,ROUND(MIN(AS55,MAX(0,$F55-SUMPRODUCT(($AT$3:$BE$3&lt;BE$3)*$AH55:$AS55))),2))</f>
        <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row>
    <row r="56">
      <c r="A56" t="n">
        <v>51</v>
      </c>
      <c r="B56" s="29">
        <f>Months!B56</f>
        <v/>
      </c>
      <c r="C56">
        <f>Months!C56</f>
        <v/>
      </c>
      <c r="D56">
        <f>Months!D56</f>
        <v/>
      </c>
      <c r="E56">
        <f>SUM(V56:AG56)</f>
        <v/>
      </c>
      <c r="F56">
        <f>MAX(0,ROUND(C56+D56-E56,2))</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f>IF(AH56&lt;=0,0,ROUND(MIN(AH56,MAX(0,$F56-SUMPRODUCT(($AT$3:$BE$3&lt;AT$3)*$AH56:$AS56))),2))</f>
        <v/>
      </c>
      <c r="AU56">
        <f>IF(AI56&lt;=0,0,ROUND(MIN(AI56,MAX(0,$F56-SUMPRODUCT(($AT$3:$BE$3&lt;AU$3)*$AH56:$AS56))),2))</f>
        <v/>
      </c>
      <c r="AV56">
        <f>IF(AJ56&lt;=0,0,ROUND(MIN(AJ56,MAX(0,$F56-SUMPRODUCT(($AT$3:$BE$3&lt;AV$3)*$AH56:$AS56))),2))</f>
        <v/>
      </c>
      <c r="AW56">
        <f>IF(AK56&lt;=0,0,ROUND(MIN(AK56,MAX(0,$F56-SUMPRODUCT(($AT$3:$BE$3&lt;AW$3)*$AH56:$AS56))),2))</f>
        <v/>
      </c>
      <c r="AX56">
        <f>IF(AL56&lt;=0,0,ROUND(MIN(AL56,MAX(0,$F56-SUMPRODUCT(($AT$3:$BE$3&lt;AX$3)*$AH56:$AS56))),2))</f>
        <v/>
      </c>
      <c r="AY56">
        <f>IF(AM56&lt;=0,0,ROUND(MIN(AM56,MAX(0,$F56-SUMPRODUCT(($AT$3:$BE$3&lt;AY$3)*$AH56:$AS56))),2))</f>
        <v/>
      </c>
      <c r="AZ56">
        <f>IF(AN56&lt;=0,0,ROUND(MIN(AN56,MAX(0,$F56-SUMPRODUCT(($AT$3:$BE$3&lt;AZ$3)*$AH56:$AS56))),2))</f>
        <v/>
      </c>
      <c r="BA56">
        <f>IF(AO56&lt;=0,0,ROUND(MIN(AO56,MAX(0,$F56-SUMPRODUCT(($AT$3:$BE$3&lt;BA$3)*$AH56:$AS56))),2))</f>
        <v/>
      </c>
      <c r="BB56">
        <f>IF(AP56&lt;=0,0,ROUND(MIN(AP56,MAX(0,$F56-SUMPRODUCT(($AT$3:$BE$3&lt;BB$3)*$AH56:$AS56))),2))</f>
        <v/>
      </c>
      <c r="BC56">
        <f>IF(AQ56&lt;=0,0,ROUND(MIN(AQ56,MAX(0,$F56-SUMPRODUCT(($AT$3:$BE$3&lt;BC$3)*$AH56:$AS56))),2))</f>
        <v/>
      </c>
      <c r="BD56">
        <f>IF(AR56&lt;=0,0,ROUND(MIN(AR56,MAX(0,$F56-SUMPRODUCT(($AT$3:$BE$3&lt;BD$3)*$AH56:$AS56))),2))</f>
        <v/>
      </c>
      <c r="BE56">
        <f>IF(AS56&lt;=0,0,ROUND(MIN(AS56,MAX(0,$F56-SUMPRODUCT(($AT$3:$BE$3&lt;BE$3)*$AH56:$AS56))),2))</f>
        <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row>
    <row r="57">
      <c r="A57" t="n">
        <v>52</v>
      </c>
      <c r="B57" s="29">
        <f>Months!B57</f>
        <v/>
      </c>
      <c r="C57">
        <f>Months!C57</f>
        <v/>
      </c>
      <c r="D57">
        <f>Months!D57</f>
        <v/>
      </c>
      <c r="E57">
        <f>SUM(V57:AG57)</f>
        <v/>
      </c>
      <c r="F57">
        <f>MAX(0,ROUND(C57+D57-E57,2))</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f>IF(AH57&lt;=0,0,ROUND(MIN(AH57,MAX(0,$F57-SUMPRODUCT(($AT$3:$BE$3&lt;AT$3)*$AH57:$AS57))),2))</f>
        <v/>
      </c>
      <c r="AU57">
        <f>IF(AI57&lt;=0,0,ROUND(MIN(AI57,MAX(0,$F57-SUMPRODUCT(($AT$3:$BE$3&lt;AU$3)*$AH57:$AS57))),2))</f>
        <v/>
      </c>
      <c r="AV57">
        <f>IF(AJ57&lt;=0,0,ROUND(MIN(AJ57,MAX(0,$F57-SUMPRODUCT(($AT$3:$BE$3&lt;AV$3)*$AH57:$AS57))),2))</f>
        <v/>
      </c>
      <c r="AW57">
        <f>IF(AK57&lt;=0,0,ROUND(MIN(AK57,MAX(0,$F57-SUMPRODUCT(($AT$3:$BE$3&lt;AW$3)*$AH57:$AS57))),2))</f>
        <v/>
      </c>
      <c r="AX57">
        <f>IF(AL57&lt;=0,0,ROUND(MIN(AL57,MAX(0,$F57-SUMPRODUCT(($AT$3:$BE$3&lt;AX$3)*$AH57:$AS57))),2))</f>
        <v/>
      </c>
      <c r="AY57">
        <f>IF(AM57&lt;=0,0,ROUND(MIN(AM57,MAX(0,$F57-SUMPRODUCT(($AT$3:$BE$3&lt;AY$3)*$AH57:$AS57))),2))</f>
        <v/>
      </c>
      <c r="AZ57">
        <f>IF(AN57&lt;=0,0,ROUND(MIN(AN57,MAX(0,$F57-SUMPRODUCT(($AT$3:$BE$3&lt;AZ$3)*$AH57:$AS57))),2))</f>
        <v/>
      </c>
      <c r="BA57">
        <f>IF(AO57&lt;=0,0,ROUND(MIN(AO57,MAX(0,$F57-SUMPRODUCT(($AT$3:$BE$3&lt;BA$3)*$AH57:$AS57))),2))</f>
        <v/>
      </c>
      <c r="BB57">
        <f>IF(AP57&lt;=0,0,ROUND(MIN(AP57,MAX(0,$F57-SUMPRODUCT(($AT$3:$BE$3&lt;BB$3)*$AH57:$AS57))),2))</f>
        <v/>
      </c>
      <c r="BC57">
        <f>IF(AQ57&lt;=0,0,ROUND(MIN(AQ57,MAX(0,$F57-SUMPRODUCT(($AT$3:$BE$3&lt;BC$3)*$AH57:$AS57))),2))</f>
        <v/>
      </c>
      <c r="BD57">
        <f>IF(AR57&lt;=0,0,ROUND(MIN(AR57,MAX(0,$F57-SUMPRODUCT(($AT$3:$BE$3&lt;BD$3)*$AH57:$AS57))),2))</f>
        <v/>
      </c>
      <c r="BE57">
        <f>IF(AS57&lt;=0,0,ROUND(MIN(AS57,MAX(0,$F57-SUMPRODUCT(($AT$3:$BE$3&lt;BE$3)*$AH57:$AS57))),2))</f>
        <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row>
    <row r="58">
      <c r="A58" t="n">
        <v>53</v>
      </c>
      <c r="B58" s="29">
        <f>Months!B58</f>
        <v/>
      </c>
      <c r="C58">
        <f>Months!C58</f>
        <v/>
      </c>
      <c r="D58">
        <f>Months!D58</f>
        <v/>
      </c>
      <c r="E58">
        <f>SUM(V58:AG58)</f>
        <v/>
      </c>
      <c r="F58">
        <f>MAX(0,ROUND(C58+D58-E58,2))</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f>IF(AH58&lt;=0,0,ROUND(MIN(AH58,MAX(0,$F58-SUMPRODUCT(($AT$3:$BE$3&lt;AT$3)*$AH58:$AS58))),2))</f>
        <v/>
      </c>
      <c r="AU58">
        <f>IF(AI58&lt;=0,0,ROUND(MIN(AI58,MAX(0,$F58-SUMPRODUCT(($AT$3:$BE$3&lt;AU$3)*$AH58:$AS58))),2))</f>
        <v/>
      </c>
      <c r="AV58">
        <f>IF(AJ58&lt;=0,0,ROUND(MIN(AJ58,MAX(0,$F58-SUMPRODUCT(($AT$3:$BE$3&lt;AV$3)*$AH58:$AS58))),2))</f>
        <v/>
      </c>
      <c r="AW58">
        <f>IF(AK58&lt;=0,0,ROUND(MIN(AK58,MAX(0,$F58-SUMPRODUCT(($AT$3:$BE$3&lt;AW$3)*$AH58:$AS58))),2))</f>
        <v/>
      </c>
      <c r="AX58">
        <f>IF(AL58&lt;=0,0,ROUND(MIN(AL58,MAX(0,$F58-SUMPRODUCT(($AT$3:$BE$3&lt;AX$3)*$AH58:$AS58))),2))</f>
        <v/>
      </c>
      <c r="AY58">
        <f>IF(AM58&lt;=0,0,ROUND(MIN(AM58,MAX(0,$F58-SUMPRODUCT(($AT$3:$BE$3&lt;AY$3)*$AH58:$AS58))),2))</f>
        <v/>
      </c>
      <c r="AZ58">
        <f>IF(AN58&lt;=0,0,ROUND(MIN(AN58,MAX(0,$F58-SUMPRODUCT(($AT$3:$BE$3&lt;AZ$3)*$AH58:$AS58))),2))</f>
        <v/>
      </c>
      <c r="BA58">
        <f>IF(AO58&lt;=0,0,ROUND(MIN(AO58,MAX(0,$F58-SUMPRODUCT(($AT$3:$BE$3&lt;BA$3)*$AH58:$AS58))),2))</f>
        <v/>
      </c>
      <c r="BB58">
        <f>IF(AP58&lt;=0,0,ROUND(MIN(AP58,MAX(0,$F58-SUMPRODUCT(($AT$3:$BE$3&lt;BB$3)*$AH58:$AS58))),2))</f>
        <v/>
      </c>
      <c r="BC58">
        <f>IF(AQ58&lt;=0,0,ROUND(MIN(AQ58,MAX(0,$F58-SUMPRODUCT(($AT$3:$BE$3&lt;BC$3)*$AH58:$AS58))),2))</f>
        <v/>
      </c>
      <c r="BD58">
        <f>IF(AR58&lt;=0,0,ROUND(MIN(AR58,MAX(0,$F58-SUMPRODUCT(($AT$3:$BE$3&lt;BD$3)*$AH58:$AS58))),2))</f>
        <v/>
      </c>
      <c r="BE58">
        <f>IF(AS58&lt;=0,0,ROUND(MIN(AS58,MAX(0,$F58-SUMPRODUCT(($AT$3:$BE$3&lt;BE$3)*$AH58:$AS58))),2))</f>
        <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row>
    <row r="59">
      <c r="A59" t="n">
        <v>54</v>
      </c>
      <c r="B59" s="29">
        <f>Months!B59</f>
        <v/>
      </c>
      <c r="C59">
        <f>Months!C59</f>
        <v/>
      </c>
      <c r="D59">
        <f>Months!D59</f>
        <v/>
      </c>
      <c r="E59">
        <f>SUM(V59:AG59)</f>
        <v/>
      </c>
      <c r="F59">
        <f>MAX(0,ROUND(C59+D59-E59,2))</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f>IF(AH59&lt;=0,0,ROUND(MIN(AH59,MAX(0,$F59-SUMPRODUCT(($AT$3:$BE$3&lt;AT$3)*$AH59:$AS59))),2))</f>
        <v/>
      </c>
      <c r="AU59">
        <f>IF(AI59&lt;=0,0,ROUND(MIN(AI59,MAX(0,$F59-SUMPRODUCT(($AT$3:$BE$3&lt;AU$3)*$AH59:$AS59))),2))</f>
        <v/>
      </c>
      <c r="AV59">
        <f>IF(AJ59&lt;=0,0,ROUND(MIN(AJ59,MAX(0,$F59-SUMPRODUCT(($AT$3:$BE$3&lt;AV$3)*$AH59:$AS59))),2))</f>
        <v/>
      </c>
      <c r="AW59">
        <f>IF(AK59&lt;=0,0,ROUND(MIN(AK59,MAX(0,$F59-SUMPRODUCT(($AT$3:$BE$3&lt;AW$3)*$AH59:$AS59))),2))</f>
        <v/>
      </c>
      <c r="AX59">
        <f>IF(AL59&lt;=0,0,ROUND(MIN(AL59,MAX(0,$F59-SUMPRODUCT(($AT$3:$BE$3&lt;AX$3)*$AH59:$AS59))),2))</f>
        <v/>
      </c>
      <c r="AY59">
        <f>IF(AM59&lt;=0,0,ROUND(MIN(AM59,MAX(0,$F59-SUMPRODUCT(($AT$3:$BE$3&lt;AY$3)*$AH59:$AS59))),2))</f>
        <v/>
      </c>
      <c r="AZ59">
        <f>IF(AN59&lt;=0,0,ROUND(MIN(AN59,MAX(0,$F59-SUMPRODUCT(($AT$3:$BE$3&lt;AZ$3)*$AH59:$AS59))),2))</f>
        <v/>
      </c>
      <c r="BA59">
        <f>IF(AO59&lt;=0,0,ROUND(MIN(AO59,MAX(0,$F59-SUMPRODUCT(($AT$3:$BE$3&lt;BA$3)*$AH59:$AS59))),2))</f>
        <v/>
      </c>
      <c r="BB59">
        <f>IF(AP59&lt;=0,0,ROUND(MIN(AP59,MAX(0,$F59-SUMPRODUCT(($AT$3:$BE$3&lt;BB$3)*$AH59:$AS59))),2))</f>
        <v/>
      </c>
      <c r="BC59">
        <f>IF(AQ59&lt;=0,0,ROUND(MIN(AQ59,MAX(0,$F59-SUMPRODUCT(($AT$3:$BE$3&lt;BC$3)*$AH59:$AS59))),2))</f>
        <v/>
      </c>
      <c r="BD59">
        <f>IF(AR59&lt;=0,0,ROUND(MIN(AR59,MAX(0,$F59-SUMPRODUCT(($AT$3:$BE$3&lt;BD$3)*$AH59:$AS59))),2))</f>
        <v/>
      </c>
      <c r="BE59">
        <f>IF(AS59&lt;=0,0,ROUND(MIN(AS59,MAX(0,$F59-SUMPRODUCT(($AT$3:$BE$3&lt;BE$3)*$AH59:$AS59))),2))</f>
        <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row>
    <row r="60">
      <c r="A60" t="n">
        <v>55</v>
      </c>
      <c r="B60" s="29">
        <f>Months!B60</f>
        <v/>
      </c>
      <c r="C60">
        <f>Months!C60</f>
        <v/>
      </c>
      <c r="D60">
        <f>Months!D60</f>
        <v/>
      </c>
      <c r="E60">
        <f>SUM(V60:AG60)</f>
        <v/>
      </c>
      <c r="F60">
        <f>MAX(0,ROUND(C60+D60-E60,2))</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f>IF(AH60&lt;=0,0,ROUND(MIN(AH60,MAX(0,$F60-SUMPRODUCT(($AT$3:$BE$3&lt;AT$3)*$AH60:$AS60))),2))</f>
        <v/>
      </c>
      <c r="AU60">
        <f>IF(AI60&lt;=0,0,ROUND(MIN(AI60,MAX(0,$F60-SUMPRODUCT(($AT$3:$BE$3&lt;AU$3)*$AH60:$AS60))),2))</f>
        <v/>
      </c>
      <c r="AV60">
        <f>IF(AJ60&lt;=0,0,ROUND(MIN(AJ60,MAX(0,$F60-SUMPRODUCT(($AT$3:$BE$3&lt;AV$3)*$AH60:$AS60))),2))</f>
        <v/>
      </c>
      <c r="AW60">
        <f>IF(AK60&lt;=0,0,ROUND(MIN(AK60,MAX(0,$F60-SUMPRODUCT(($AT$3:$BE$3&lt;AW$3)*$AH60:$AS60))),2))</f>
        <v/>
      </c>
      <c r="AX60">
        <f>IF(AL60&lt;=0,0,ROUND(MIN(AL60,MAX(0,$F60-SUMPRODUCT(($AT$3:$BE$3&lt;AX$3)*$AH60:$AS60))),2))</f>
        <v/>
      </c>
      <c r="AY60">
        <f>IF(AM60&lt;=0,0,ROUND(MIN(AM60,MAX(0,$F60-SUMPRODUCT(($AT$3:$BE$3&lt;AY$3)*$AH60:$AS60))),2))</f>
        <v/>
      </c>
      <c r="AZ60">
        <f>IF(AN60&lt;=0,0,ROUND(MIN(AN60,MAX(0,$F60-SUMPRODUCT(($AT$3:$BE$3&lt;AZ$3)*$AH60:$AS60))),2))</f>
        <v/>
      </c>
      <c r="BA60">
        <f>IF(AO60&lt;=0,0,ROUND(MIN(AO60,MAX(0,$F60-SUMPRODUCT(($AT$3:$BE$3&lt;BA$3)*$AH60:$AS60))),2))</f>
        <v/>
      </c>
      <c r="BB60">
        <f>IF(AP60&lt;=0,0,ROUND(MIN(AP60,MAX(0,$F60-SUMPRODUCT(($AT$3:$BE$3&lt;BB$3)*$AH60:$AS60))),2))</f>
        <v/>
      </c>
      <c r="BC60">
        <f>IF(AQ60&lt;=0,0,ROUND(MIN(AQ60,MAX(0,$F60-SUMPRODUCT(($AT$3:$BE$3&lt;BC$3)*$AH60:$AS60))),2))</f>
        <v/>
      </c>
      <c r="BD60">
        <f>IF(AR60&lt;=0,0,ROUND(MIN(AR60,MAX(0,$F60-SUMPRODUCT(($AT$3:$BE$3&lt;BD$3)*$AH60:$AS60))),2))</f>
        <v/>
      </c>
      <c r="BE60">
        <f>IF(AS60&lt;=0,0,ROUND(MIN(AS60,MAX(0,$F60-SUMPRODUCT(($AT$3:$BE$3&lt;BE$3)*$AH60:$AS60))),2))</f>
        <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row>
    <row r="61">
      <c r="A61" t="n">
        <v>56</v>
      </c>
      <c r="B61" s="29">
        <f>Months!B61</f>
        <v/>
      </c>
      <c r="C61">
        <f>Months!C61</f>
        <v/>
      </c>
      <c r="D61">
        <f>Months!D61</f>
        <v/>
      </c>
      <c r="E61">
        <f>SUM(V61:AG61)</f>
        <v/>
      </c>
      <c r="F61">
        <f>MAX(0,ROUND(C61+D61-E61,2))</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f>IF(AH61&lt;=0,0,ROUND(MIN(AH61,MAX(0,$F61-SUMPRODUCT(($AT$3:$BE$3&lt;AT$3)*$AH61:$AS61))),2))</f>
        <v/>
      </c>
      <c r="AU61">
        <f>IF(AI61&lt;=0,0,ROUND(MIN(AI61,MAX(0,$F61-SUMPRODUCT(($AT$3:$BE$3&lt;AU$3)*$AH61:$AS61))),2))</f>
        <v/>
      </c>
      <c r="AV61">
        <f>IF(AJ61&lt;=0,0,ROUND(MIN(AJ61,MAX(0,$F61-SUMPRODUCT(($AT$3:$BE$3&lt;AV$3)*$AH61:$AS61))),2))</f>
        <v/>
      </c>
      <c r="AW61">
        <f>IF(AK61&lt;=0,0,ROUND(MIN(AK61,MAX(0,$F61-SUMPRODUCT(($AT$3:$BE$3&lt;AW$3)*$AH61:$AS61))),2))</f>
        <v/>
      </c>
      <c r="AX61">
        <f>IF(AL61&lt;=0,0,ROUND(MIN(AL61,MAX(0,$F61-SUMPRODUCT(($AT$3:$BE$3&lt;AX$3)*$AH61:$AS61))),2))</f>
        <v/>
      </c>
      <c r="AY61">
        <f>IF(AM61&lt;=0,0,ROUND(MIN(AM61,MAX(0,$F61-SUMPRODUCT(($AT$3:$BE$3&lt;AY$3)*$AH61:$AS61))),2))</f>
        <v/>
      </c>
      <c r="AZ61">
        <f>IF(AN61&lt;=0,0,ROUND(MIN(AN61,MAX(0,$F61-SUMPRODUCT(($AT$3:$BE$3&lt;AZ$3)*$AH61:$AS61))),2))</f>
        <v/>
      </c>
      <c r="BA61">
        <f>IF(AO61&lt;=0,0,ROUND(MIN(AO61,MAX(0,$F61-SUMPRODUCT(($AT$3:$BE$3&lt;BA$3)*$AH61:$AS61))),2))</f>
        <v/>
      </c>
      <c r="BB61">
        <f>IF(AP61&lt;=0,0,ROUND(MIN(AP61,MAX(0,$F61-SUMPRODUCT(($AT$3:$BE$3&lt;BB$3)*$AH61:$AS61))),2))</f>
        <v/>
      </c>
      <c r="BC61">
        <f>IF(AQ61&lt;=0,0,ROUND(MIN(AQ61,MAX(0,$F61-SUMPRODUCT(($AT$3:$BE$3&lt;BC$3)*$AH61:$AS61))),2))</f>
        <v/>
      </c>
      <c r="BD61">
        <f>IF(AR61&lt;=0,0,ROUND(MIN(AR61,MAX(0,$F61-SUMPRODUCT(($AT$3:$BE$3&lt;BD$3)*$AH61:$AS61))),2))</f>
        <v/>
      </c>
      <c r="BE61">
        <f>IF(AS61&lt;=0,0,ROUND(MIN(AS61,MAX(0,$F61-SUMPRODUCT(($AT$3:$BE$3&lt;BE$3)*$AH61:$AS61))),2))</f>
        <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row>
    <row r="62">
      <c r="A62" t="n">
        <v>57</v>
      </c>
      <c r="B62" s="29">
        <f>Months!B62</f>
        <v/>
      </c>
      <c r="C62">
        <f>Months!C62</f>
        <v/>
      </c>
      <c r="D62">
        <f>Months!D62</f>
        <v/>
      </c>
      <c r="E62">
        <f>SUM(V62:AG62)</f>
        <v/>
      </c>
      <c r="F62">
        <f>MAX(0,ROUND(C62+D62-E62,2))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f>IF(AH62&lt;=0,0,ROUND(MIN(AH62,MAX(0,$F62-SUMPRODUCT(($AT$3:$BE$3&lt;AT$3)*$AH62:$AS62))),2))</f>
        <v/>
      </c>
      <c r="AU62">
        <f>IF(AI62&lt;=0,0,ROUND(MIN(AI62,MAX(0,$F62-SUMPRODUCT(($AT$3:$BE$3&lt;AU$3)*$AH62:$AS62))),2))</f>
        <v/>
      </c>
      <c r="AV62">
        <f>IF(AJ62&lt;=0,0,ROUND(MIN(AJ62,MAX(0,$F62-SUMPRODUCT(($AT$3:$BE$3&lt;AV$3)*$AH62:$AS62))),2))</f>
        <v/>
      </c>
      <c r="AW62">
        <f>IF(AK62&lt;=0,0,ROUND(MIN(AK62,MAX(0,$F62-SUMPRODUCT(($AT$3:$BE$3&lt;AW$3)*$AH62:$AS62))),2))</f>
        <v/>
      </c>
      <c r="AX62">
        <f>IF(AL62&lt;=0,0,ROUND(MIN(AL62,MAX(0,$F62-SUMPRODUCT(($AT$3:$BE$3&lt;AX$3)*$AH62:$AS62))),2))</f>
        <v/>
      </c>
      <c r="AY62">
        <f>IF(AM62&lt;=0,0,ROUND(MIN(AM62,MAX(0,$F62-SUMPRODUCT(($AT$3:$BE$3&lt;AY$3)*$AH62:$AS62))),2))</f>
        <v/>
      </c>
      <c r="AZ62">
        <f>IF(AN62&lt;=0,0,ROUND(MIN(AN62,MAX(0,$F62-SUMPRODUCT(($AT$3:$BE$3&lt;AZ$3)*$AH62:$AS62))),2))</f>
        <v/>
      </c>
      <c r="BA62">
        <f>IF(AO62&lt;=0,0,ROUND(MIN(AO62,MAX(0,$F62-SUMPRODUCT(($AT$3:$BE$3&lt;BA$3)*$AH62:$AS62))),2))</f>
        <v/>
      </c>
      <c r="BB62">
        <f>IF(AP62&lt;=0,0,ROUND(MIN(AP62,MAX(0,$F62-SUMPRODUCT(($AT$3:$BE$3&lt;BB$3)*$AH62:$AS62))),2))</f>
        <v/>
      </c>
      <c r="BC62">
        <f>IF(AQ62&lt;=0,0,ROUND(MIN(AQ62,MAX(0,$F62-SUMPRODUCT(($AT$3:$BE$3&lt;BC$3)*$AH62:$AS62))),2))</f>
        <v/>
      </c>
      <c r="BD62">
        <f>IF(AR62&lt;=0,0,ROUND(MIN(AR62,MAX(0,$F62-SUMPRODUCT(($AT$3:$BE$3&lt;BD$3)*$AH62:$AS62))),2))</f>
        <v/>
      </c>
      <c r="BE62">
        <f>IF(AS62&lt;=0,0,ROUND(MIN(AS62,MAX(0,$F62-SUMPRODUCT(($AT$3:$BE$3&lt;BE$3)*$AH62:$AS62))),2))</f>
        <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row>
    <row r="63">
      <c r="A63" t="n">
        <v>58</v>
      </c>
      <c r="B63" s="29">
        <f>Months!B63</f>
        <v/>
      </c>
      <c r="C63">
        <f>Months!C63</f>
        <v/>
      </c>
      <c r="D63">
        <f>Months!D63</f>
        <v/>
      </c>
      <c r="E63">
        <f>SUM(V63:AG63)</f>
        <v/>
      </c>
      <c r="F63">
        <f>MAX(0,ROUND(C63+D63-E63,2))</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f>IF(AH63&lt;=0,0,ROUND(MIN(AH63,MAX(0,$F63-SUMPRODUCT(($AT$3:$BE$3&lt;AT$3)*$AH63:$AS63))),2))</f>
        <v/>
      </c>
      <c r="AU63">
        <f>IF(AI63&lt;=0,0,ROUND(MIN(AI63,MAX(0,$F63-SUMPRODUCT(($AT$3:$BE$3&lt;AU$3)*$AH63:$AS63))),2))</f>
        <v/>
      </c>
      <c r="AV63">
        <f>IF(AJ63&lt;=0,0,ROUND(MIN(AJ63,MAX(0,$F63-SUMPRODUCT(($AT$3:$BE$3&lt;AV$3)*$AH63:$AS63))),2))</f>
        <v/>
      </c>
      <c r="AW63">
        <f>IF(AK63&lt;=0,0,ROUND(MIN(AK63,MAX(0,$F63-SUMPRODUCT(($AT$3:$BE$3&lt;AW$3)*$AH63:$AS63))),2))</f>
        <v/>
      </c>
      <c r="AX63">
        <f>IF(AL63&lt;=0,0,ROUND(MIN(AL63,MAX(0,$F63-SUMPRODUCT(($AT$3:$BE$3&lt;AX$3)*$AH63:$AS63))),2))</f>
        <v/>
      </c>
      <c r="AY63">
        <f>IF(AM63&lt;=0,0,ROUND(MIN(AM63,MAX(0,$F63-SUMPRODUCT(($AT$3:$BE$3&lt;AY$3)*$AH63:$AS63))),2))</f>
        <v/>
      </c>
      <c r="AZ63">
        <f>IF(AN63&lt;=0,0,ROUND(MIN(AN63,MAX(0,$F63-SUMPRODUCT(($AT$3:$BE$3&lt;AZ$3)*$AH63:$AS63))),2))</f>
        <v/>
      </c>
      <c r="BA63">
        <f>IF(AO63&lt;=0,0,ROUND(MIN(AO63,MAX(0,$F63-SUMPRODUCT(($AT$3:$BE$3&lt;BA$3)*$AH63:$AS63))),2))</f>
        <v/>
      </c>
      <c r="BB63">
        <f>IF(AP63&lt;=0,0,ROUND(MIN(AP63,MAX(0,$F63-SUMPRODUCT(($AT$3:$BE$3&lt;BB$3)*$AH63:$AS63))),2))</f>
        <v/>
      </c>
      <c r="BC63">
        <f>IF(AQ63&lt;=0,0,ROUND(MIN(AQ63,MAX(0,$F63-SUMPRODUCT(($AT$3:$BE$3&lt;BC$3)*$AH63:$AS63))),2))</f>
        <v/>
      </c>
      <c r="BD63">
        <f>IF(AR63&lt;=0,0,ROUND(MIN(AR63,MAX(0,$F63-SUMPRODUCT(($AT$3:$BE$3&lt;BD$3)*$AH63:$AS63))),2))</f>
        <v/>
      </c>
      <c r="BE63">
        <f>IF(AS63&lt;=0,0,ROUND(MIN(AS63,MAX(0,$F63-SUMPRODUCT(($AT$3:$BE$3&lt;BE$3)*$AH63:$AS63))),2))</f>
        <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row>
    <row r="64">
      <c r="A64" t="n">
        <v>59</v>
      </c>
      <c r="B64" s="29">
        <f>Months!B64</f>
        <v/>
      </c>
      <c r="C64">
        <f>Months!C64</f>
        <v/>
      </c>
      <c r="D64">
        <f>Months!D64</f>
        <v/>
      </c>
      <c r="E64">
        <f>SUM(V64:AG64)</f>
        <v/>
      </c>
      <c r="F64">
        <f>MAX(0,ROUND(C64+D64-E64,2))</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f>IF(AH64&lt;=0,0,ROUND(MIN(AH64,MAX(0,$F64-SUMPRODUCT(($AT$3:$BE$3&lt;AT$3)*$AH64:$AS64))),2))</f>
        <v/>
      </c>
      <c r="AU64">
        <f>IF(AI64&lt;=0,0,ROUND(MIN(AI64,MAX(0,$F64-SUMPRODUCT(($AT$3:$BE$3&lt;AU$3)*$AH64:$AS64))),2))</f>
        <v/>
      </c>
      <c r="AV64">
        <f>IF(AJ64&lt;=0,0,ROUND(MIN(AJ64,MAX(0,$F64-SUMPRODUCT(($AT$3:$BE$3&lt;AV$3)*$AH64:$AS64))),2))</f>
        <v/>
      </c>
      <c r="AW64">
        <f>IF(AK64&lt;=0,0,ROUND(MIN(AK64,MAX(0,$F64-SUMPRODUCT(($AT$3:$BE$3&lt;AW$3)*$AH64:$AS64))),2))</f>
        <v/>
      </c>
      <c r="AX64">
        <f>IF(AL64&lt;=0,0,ROUND(MIN(AL64,MAX(0,$F64-SUMPRODUCT(($AT$3:$BE$3&lt;AX$3)*$AH64:$AS64))),2))</f>
        <v/>
      </c>
      <c r="AY64">
        <f>IF(AM64&lt;=0,0,ROUND(MIN(AM64,MAX(0,$F64-SUMPRODUCT(($AT$3:$BE$3&lt;AY$3)*$AH64:$AS64))),2))</f>
        <v/>
      </c>
      <c r="AZ64">
        <f>IF(AN64&lt;=0,0,ROUND(MIN(AN64,MAX(0,$F64-SUMPRODUCT(($AT$3:$BE$3&lt;AZ$3)*$AH64:$AS64))),2))</f>
        <v/>
      </c>
      <c r="BA64">
        <f>IF(AO64&lt;=0,0,ROUND(MIN(AO64,MAX(0,$F64-SUMPRODUCT(($AT$3:$BE$3&lt;BA$3)*$AH64:$AS64))),2))</f>
        <v/>
      </c>
      <c r="BB64">
        <f>IF(AP64&lt;=0,0,ROUND(MIN(AP64,MAX(0,$F64-SUMPRODUCT(($AT$3:$BE$3&lt;BB$3)*$AH64:$AS64))),2))</f>
        <v/>
      </c>
      <c r="BC64">
        <f>IF(AQ64&lt;=0,0,ROUND(MIN(AQ64,MAX(0,$F64-SUMPRODUCT(($AT$3:$BE$3&lt;BC$3)*$AH64:$AS64))),2))</f>
        <v/>
      </c>
      <c r="BD64">
        <f>IF(AR64&lt;=0,0,ROUND(MIN(AR64,MAX(0,$F64-SUMPRODUCT(($AT$3:$BE$3&lt;BD$3)*$AH64:$AS64))),2))</f>
        <v/>
      </c>
      <c r="BE64">
        <f>IF(AS64&lt;=0,0,ROUND(MIN(AS64,MAX(0,$F64-SUMPRODUCT(($AT$3:$BE$3&lt;BE$3)*$AH64:$AS64))),2))</f>
        <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row>
    <row r="65">
      <c r="A65" t="n">
        <v>60</v>
      </c>
      <c r="B65" s="29">
        <f>Months!B65</f>
        <v/>
      </c>
      <c r="C65">
        <f>Months!C65</f>
        <v/>
      </c>
      <c r="D65">
        <f>Months!D65</f>
        <v/>
      </c>
      <c r="E65">
        <f>SUM(V65:AG65)</f>
        <v/>
      </c>
      <c r="F65">
        <f>MAX(0,ROUND(C65+D65-E65,2))</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f>IF(AH65&lt;=0,0,ROUND(MIN(AH65,MAX(0,$F65-SUMPRODUCT(($AT$3:$BE$3&lt;AT$3)*$AH65:$AS65))),2))</f>
        <v/>
      </c>
      <c r="AU65">
        <f>IF(AI65&lt;=0,0,ROUND(MIN(AI65,MAX(0,$F65-SUMPRODUCT(($AT$3:$BE$3&lt;AU$3)*$AH65:$AS65))),2))</f>
        <v/>
      </c>
      <c r="AV65">
        <f>IF(AJ65&lt;=0,0,ROUND(MIN(AJ65,MAX(0,$F65-SUMPRODUCT(($AT$3:$BE$3&lt;AV$3)*$AH65:$AS65))),2))</f>
        <v/>
      </c>
      <c r="AW65">
        <f>IF(AK65&lt;=0,0,ROUND(MIN(AK65,MAX(0,$F65-SUMPRODUCT(($AT$3:$BE$3&lt;AW$3)*$AH65:$AS65))),2))</f>
        <v/>
      </c>
      <c r="AX65">
        <f>IF(AL65&lt;=0,0,ROUND(MIN(AL65,MAX(0,$F65-SUMPRODUCT(($AT$3:$BE$3&lt;AX$3)*$AH65:$AS65))),2))</f>
        <v/>
      </c>
      <c r="AY65">
        <f>IF(AM65&lt;=0,0,ROUND(MIN(AM65,MAX(0,$F65-SUMPRODUCT(($AT$3:$BE$3&lt;AY$3)*$AH65:$AS65))),2))</f>
        <v/>
      </c>
      <c r="AZ65">
        <f>IF(AN65&lt;=0,0,ROUND(MIN(AN65,MAX(0,$F65-SUMPRODUCT(($AT$3:$BE$3&lt;AZ$3)*$AH65:$AS65))),2))</f>
        <v/>
      </c>
      <c r="BA65">
        <f>IF(AO65&lt;=0,0,ROUND(MIN(AO65,MAX(0,$F65-SUMPRODUCT(($AT$3:$BE$3&lt;BA$3)*$AH65:$AS65))),2))</f>
        <v/>
      </c>
      <c r="BB65">
        <f>IF(AP65&lt;=0,0,ROUND(MIN(AP65,MAX(0,$F65-SUMPRODUCT(($AT$3:$BE$3&lt;BB$3)*$AH65:$AS65))),2))</f>
        <v/>
      </c>
      <c r="BC65">
        <f>IF(AQ65&lt;=0,0,ROUND(MIN(AQ65,MAX(0,$F65-SUMPRODUCT(($AT$3:$BE$3&lt;BC$3)*$AH65:$AS65))),2))</f>
        <v/>
      </c>
      <c r="BD65">
        <f>IF(AR65&lt;=0,0,ROUND(MIN(AR65,MAX(0,$F65-SUMPRODUCT(($AT$3:$BE$3&lt;BD$3)*$AH65:$AS65))),2))</f>
        <v/>
      </c>
      <c r="BE65">
        <f>IF(AS65&lt;=0,0,ROUND(MIN(AS65,MAX(0,$F65-SUMPRODUCT(($AT$3:$BE$3&lt;BE$3)*$AH65:$AS65))),2))</f>
        <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row>
    <row r="66">
      <c r="A66" t="n">
        <v>61</v>
      </c>
      <c r="B66" s="29">
        <f>Months!B66</f>
        <v/>
      </c>
      <c r="C66">
        <f>Months!C66</f>
        <v/>
      </c>
      <c r="D66">
        <f>Months!D66</f>
        <v/>
      </c>
      <c r="E66">
        <f>SUM(V66:AG66)</f>
        <v/>
      </c>
      <c r="F66">
        <f>MAX(0,ROUND(C66+D66-E66,2))</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f>IF(AH66&lt;=0,0,ROUND(MIN(AH66,MAX(0,$F66-SUMPRODUCT(($AT$3:$BE$3&lt;AT$3)*$AH66:$AS66))),2))</f>
        <v/>
      </c>
      <c r="AU66">
        <f>IF(AI66&lt;=0,0,ROUND(MIN(AI66,MAX(0,$F66-SUMPRODUCT(($AT$3:$BE$3&lt;AU$3)*$AH66:$AS66))),2))</f>
        <v/>
      </c>
      <c r="AV66">
        <f>IF(AJ66&lt;=0,0,ROUND(MIN(AJ66,MAX(0,$F66-SUMPRODUCT(($AT$3:$BE$3&lt;AV$3)*$AH66:$AS66))),2))</f>
        <v/>
      </c>
      <c r="AW66">
        <f>IF(AK66&lt;=0,0,ROUND(MIN(AK66,MAX(0,$F66-SUMPRODUCT(($AT$3:$BE$3&lt;AW$3)*$AH66:$AS66))),2))</f>
        <v/>
      </c>
      <c r="AX66">
        <f>IF(AL66&lt;=0,0,ROUND(MIN(AL66,MAX(0,$F66-SUMPRODUCT(($AT$3:$BE$3&lt;AX$3)*$AH66:$AS66))),2))</f>
        <v/>
      </c>
      <c r="AY66">
        <f>IF(AM66&lt;=0,0,ROUND(MIN(AM66,MAX(0,$F66-SUMPRODUCT(($AT$3:$BE$3&lt;AY$3)*$AH66:$AS66))),2))</f>
        <v/>
      </c>
      <c r="AZ66">
        <f>IF(AN66&lt;=0,0,ROUND(MIN(AN66,MAX(0,$F66-SUMPRODUCT(($AT$3:$BE$3&lt;AZ$3)*$AH66:$AS66))),2))</f>
        <v/>
      </c>
      <c r="BA66">
        <f>IF(AO66&lt;=0,0,ROUND(MIN(AO66,MAX(0,$F66-SUMPRODUCT(($AT$3:$BE$3&lt;BA$3)*$AH66:$AS66))),2))</f>
        <v/>
      </c>
      <c r="BB66">
        <f>IF(AP66&lt;=0,0,ROUND(MIN(AP66,MAX(0,$F66-SUMPRODUCT(($AT$3:$BE$3&lt;BB$3)*$AH66:$AS66))),2))</f>
        <v/>
      </c>
      <c r="BC66">
        <f>IF(AQ66&lt;=0,0,ROUND(MIN(AQ66,MAX(0,$F66-SUMPRODUCT(($AT$3:$BE$3&lt;BC$3)*$AH66:$AS66))),2))</f>
        <v/>
      </c>
      <c r="BD66">
        <f>IF(AR66&lt;=0,0,ROUND(MIN(AR66,MAX(0,$F66-SUMPRODUCT(($AT$3:$BE$3&lt;BD$3)*$AH66:$AS66))),2))</f>
        <v/>
      </c>
      <c r="BE66">
        <f>IF(AS66&lt;=0,0,ROUND(MIN(AS66,MAX(0,$F66-SUMPRODUCT(($AT$3:$BE$3&lt;BE$3)*$AH66:$AS66))),2))</f>
        <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row>
    <row r="67">
      <c r="A67" t="n">
        <v>62</v>
      </c>
      <c r="B67" s="29">
        <f>Months!B67</f>
        <v/>
      </c>
      <c r="C67">
        <f>Months!C67</f>
        <v/>
      </c>
      <c r="D67">
        <f>Months!D67</f>
        <v/>
      </c>
      <c r="E67">
        <f>SUM(V67:AG67)</f>
        <v/>
      </c>
      <c r="F67">
        <f>MAX(0,ROUND(C67+D67-E67,2))</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f>IF(AH67&lt;=0,0,ROUND(MIN(AH67,MAX(0,$F67-SUMPRODUCT(($AT$3:$BE$3&lt;AT$3)*$AH67:$AS67))),2))</f>
        <v/>
      </c>
      <c r="AU67">
        <f>IF(AI67&lt;=0,0,ROUND(MIN(AI67,MAX(0,$F67-SUMPRODUCT(($AT$3:$BE$3&lt;AU$3)*$AH67:$AS67))),2))</f>
        <v/>
      </c>
      <c r="AV67">
        <f>IF(AJ67&lt;=0,0,ROUND(MIN(AJ67,MAX(0,$F67-SUMPRODUCT(($AT$3:$BE$3&lt;AV$3)*$AH67:$AS67))),2))</f>
        <v/>
      </c>
      <c r="AW67">
        <f>IF(AK67&lt;=0,0,ROUND(MIN(AK67,MAX(0,$F67-SUMPRODUCT(($AT$3:$BE$3&lt;AW$3)*$AH67:$AS67))),2))</f>
        <v/>
      </c>
      <c r="AX67">
        <f>IF(AL67&lt;=0,0,ROUND(MIN(AL67,MAX(0,$F67-SUMPRODUCT(($AT$3:$BE$3&lt;AX$3)*$AH67:$AS67))),2))</f>
        <v/>
      </c>
      <c r="AY67">
        <f>IF(AM67&lt;=0,0,ROUND(MIN(AM67,MAX(0,$F67-SUMPRODUCT(($AT$3:$BE$3&lt;AY$3)*$AH67:$AS67))),2))</f>
        <v/>
      </c>
      <c r="AZ67">
        <f>IF(AN67&lt;=0,0,ROUND(MIN(AN67,MAX(0,$F67-SUMPRODUCT(($AT$3:$BE$3&lt;AZ$3)*$AH67:$AS67))),2))</f>
        <v/>
      </c>
      <c r="BA67">
        <f>IF(AO67&lt;=0,0,ROUND(MIN(AO67,MAX(0,$F67-SUMPRODUCT(($AT$3:$BE$3&lt;BA$3)*$AH67:$AS67))),2))</f>
        <v/>
      </c>
      <c r="BB67">
        <f>IF(AP67&lt;=0,0,ROUND(MIN(AP67,MAX(0,$F67-SUMPRODUCT(($AT$3:$BE$3&lt;BB$3)*$AH67:$AS67))),2))</f>
        <v/>
      </c>
      <c r="BC67">
        <f>IF(AQ67&lt;=0,0,ROUND(MIN(AQ67,MAX(0,$F67-SUMPRODUCT(($AT$3:$BE$3&lt;BC$3)*$AH67:$AS67))),2))</f>
        <v/>
      </c>
      <c r="BD67">
        <f>IF(AR67&lt;=0,0,ROUND(MIN(AR67,MAX(0,$F67-SUMPRODUCT(($AT$3:$BE$3&lt;BD$3)*$AH67:$AS67))),2))</f>
        <v/>
      </c>
      <c r="BE67">
        <f>IF(AS67&lt;=0,0,ROUND(MIN(AS67,MAX(0,$F67-SUMPRODUCT(($AT$3:$BE$3&lt;BE$3)*$AH67:$AS67))),2))</f>
        <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row>
    <row r="68">
      <c r="A68" t="n">
        <v>63</v>
      </c>
      <c r="B68" s="29">
        <f>Months!B68</f>
        <v/>
      </c>
      <c r="C68">
        <f>Months!C68</f>
        <v/>
      </c>
      <c r="D68">
        <f>Months!D68</f>
        <v/>
      </c>
      <c r="E68">
        <f>SUM(V68:AG68)</f>
        <v/>
      </c>
      <c r="F68">
        <f>MAX(0,ROUND(C68+D68-E68,2))</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f>IF(AH68&lt;=0,0,ROUND(MIN(AH68,MAX(0,$F68-SUMPRODUCT(($AT$3:$BE$3&lt;AT$3)*$AH68:$AS68))),2))</f>
        <v/>
      </c>
      <c r="AU68">
        <f>IF(AI68&lt;=0,0,ROUND(MIN(AI68,MAX(0,$F68-SUMPRODUCT(($AT$3:$BE$3&lt;AU$3)*$AH68:$AS68))),2))</f>
        <v/>
      </c>
      <c r="AV68">
        <f>IF(AJ68&lt;=0,0,ROUND(MIN(AJ68,MAX(0,$F68-SUMPRODUCT(($AT$3:$BE$3&lt;AV$3)*$AH68:$AS68))),2))</f>
        <v/>
      </c>
      <c r="AW68">
        <f>IF(AK68&lt;=0,0,ROUND(MIN(AK68,MAX(0,$F68-SUMPRODUCT(($AT$3:$BE$3&lt;AW$3)*$AH68:$AS68))),2))</f>
        <v/>
      </c>
      <c r="AX68">
        <f>IF(AL68&lt;=0,0,ROUND(MIN(AL68,MAX(0,$F68-SUMPRODUCT(($AT$3:$BE$3&lt;AX$3)*$AH68:$AS68))),2))</f>
        <v/>
      </c>
      <c r="AY68">
        <f>IF(AM68&lt;=0,0,ROUND(MIN(AM68,MAX(0,$F68-SUMPRODUCT(($AT$3:$BE$3&lt;AY$3)*$AH68:$AS68))),2))</f>
        <v/>
      </c>
      <c r="AZ68">
        <f>IF(AN68&lt;=0,0,ROUND(MIN(AN68,MAX(0,$F68-SUMPRODUCT(($AT$3:$BE$3&lt;AZ$3)*$AH68:$AS68))),2))</f>
        <v/>
      </c>
      <c r="BA68">
        <f>IF(AO68&lt;=0,0,ROUND(MIN(AO68,MAX(0,$F68-SUMPRODUCT(($AT$3:$BE$3&lt;BA$3)*$AH68:$AS68))),2))</f>
        <v/>
      </c>
      <c r="BB68">
        <f>IF(AP68&lt;=0,0,ROUND(MIN(AP68,MAX(0,$F68-SUMPRODUCT(($AT$3:$BE$3&lt;BB$3)*$AH68:$AS68))),2))</f>
        <v/>
      </c>
      <c r="BC68">
        <f>IF(AQ68&lt;=0,0,ROUND(MIN(AQ68,MAX(0,$F68-SUMPRODUCT(($AT$3:$BE$3&lt;BC$3)*$AH68:$AS68))),2))</f>
        <v/>
      </c>
      <c r="BD68">
        <f>IF(AR68&lt;=0,0,ROUND(MIN(AR68,MAX(0,$F68-SUMPRODUCT(($AT$3:$BE$3&lt;BD$3)*$AH68:$AS68))),2))</f>
        <v/>
      </c>
      <c r="BE68">
        <f>IF(AS68&lt;=0,0,ROUND(MIN(AS68,MAX(0,$F68-SUMPRODUCT(($AT$3:$BE$3&lt;BE$3)*$AH68:$AS68))),2))</f>
        <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row>
    <row r="69">
      <c r="A69" t="n">
        <v>64</v>
      </c>
      <c r="B69" s="29">
        <f>Months!B69</f>
        <v/>
      </c>
      <c r="C69">
        <f>Months!C69</f>
        <v/>
      </c>
      <c r="D69">
        <f>Months!D69</f>
        <v/>
      </c>
      <c r="E69">
        <f>SUM(V69:AG69)</f>
        <v/>
      </c>
      <c r="F69">
        <f>MAX(0,ROUND(C69+D69-E69,2))</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f>IF(AH69&lt;=0,0,ROUND(MIN(AH69,MAX(0,$F69-SUMPRODUCT(($AT$3:$BE$3&lt;AT$3)*$AH69:$AS69))),2))</f>
        <v/>
      </c>
      <c r="AU69">
        <f>IF(AI69&lt;=0,0,ROUND(MIN(AI69,MAX(0,$F69-SUMPRODUCT(($AT$3:$BE$3&lt;AU$3)*$AH69:$AS69))),2))</f>
        <v/>
      </c>
      <c r="AV69">
        <f>IF(AJ69&lt;=0,0,ROUND(MIN(AJ69,MAX(0,$F69-SUMPRODUCT(($AT$3:$BE$3&lt;AV$3)*$AH69:$AS69))),2))</f>
        <v/>
      </c>
      <c r="AW69">
        <f>IF(AK69&lt;=0,0,ROUND(MIN(AK69,MAX(0,$F69-SUMPRODUCT(($AT$3:$BE$3&lt;AW$3)*$AH69:$AS69))),2))</f>
        <v/>
      </c>
      <c r="AX69">
        <f>IF(AL69&lt;=0,0,ROUND(MIN(AL69,MAX(0,$F69-SUMPRODUCT(($AT$3:$BE$3&lt;AX$3)*$AH69:$AS69))),2))</f>
        <v/>
      </c>
      <c r="AY69">
        <f>IF(AM69&lt;=0,0,ROUND(MIN(AM69,MAX(0,$F69-SUMPRODUCT(($AT$3:$BE$3&lt;AY$3)*$AH69:$AS69))),2))</f>
        <v/>
      </c>
      <c r="AZ69">
        <f>IF(AN69&lt;=0,0,ROUND(MIN(AN69,MAX(0,$F69-SUMPRODUCT(($AT$3:$BE$3&lt;AZ$3)*$AH69:$AS69))),2))</f>
        <v/>
      </c>
      <c r="BA69">
        <f>IF(AO69&lt;=0,0,ROUND(MIN(AO69,MAX(0,$F69-SUMPRODUCT(($AT$3:$BE$3&lt;BA$3)*$AH69:$AS69))),2))</f>
        <v/>
      </c>
      <c r="BB69">
        <f>IF(AP69&lt;=0,0,ROUND(MIN(AP69,MAX(0,$F69-SUMPRODUCT(($AT$3:$BE$3&lt;BB$3)*$AH69:$AS69))),2))</f>
        <v/>
      </c>
      <c r="BC69">
        <f>IF(AQ69&lt;=0,0,ROUND(MIN(AQ69,MAX(0,$F69-SUMPRODUCT(($AT$3:$BE$3&lt;BC$3)*$AH69:$AS69))),2))</f>
        <v/>
      </c>
      <c r="BD69">
        <f>IF(AR69&lt;=0,0,ROUND(MIN(AR69,MAX(0,$F69-SUMPRODUCT(($AT$3:$BE$3&lt;BD$3)*$AH69:$AS69))),2))</f>
        <v/>
      </c>
      <c r="BE69">
        <f>IF(AS69&lt;=0,0,ROUND(MIN(AS69,MAX(0,$F69-SUMPRODUCT(($AT$3:$BE$3&lt;BE$3)*$AH69:$AS69))),2))</f>
        <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row>
    <row r="70">
      <c r="A70" t="n">
        <v>65</v>
      </c>
      <c r="B70" s="29">
        <f>Months!B70</f>
        <v/>
      </c>
      <c r="C70">
        <f>Months!C70</f>
        <v/>
      </c>
      <c r="D70">
        <f>Months!D70</f>
        <v/>
      </c>
      <c r="E70">
        <f>SUM(V70:AG70)</f>
        <v/>
      </c>
      <c r="F70">
        <f>MAX(0,ROUND(C70+D70-E70,2))</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f>IF(AH70&lt;=0,0,ROUND(MIN(AH70,MAX(0,$F70-SUMPRODUCT(($AT$3:$BE$3&lt;AT$3)*$AH70:$AS70))),2))</f>
        <v/>
      </c>
      <c r="AU70">
        <f>IF(AI70&lt;=0,0,ROUND(MIN(AI70,MAX(0,$F70-SUMPRODUCT(($AT$3:$BE$3&lt;AU$3)*$AH70:$AS70))),2))</f>
        <v/>
      </c>
      <c r="AV70">
        <f>IF(AJ70&lt;=0,0,ROUND(MIN(AJ70,MAX(0,$F70-SUMPRODUCT(($AT$3:$BE$3&lt;AV$3)*$AH70:$AS70))),2))</f>
        <v/>
      </c>
      <c r="AW70">
        <f>IF(AK70&lt;=0,0,ROUND(MIN(AK70,MAX(0,$F70-SUMPRODUCT(($AT$3:$BE$3&lt;AW$3)*$AH70:$AS70))),2))</f>
        <v/>
      </c>
      <c r="AX70">
        <f>IF(AL70&lt;=0,0,ROUND(MIN(AL70,MAX(0,$F70-SUMPRODUCT(($AT$3:$BE$3&lt;AX$3)*$AH70:$AS70))),2))</f>
        <v/>
      </c>
      <c r="AY70">
        <f>IF(AM70&lt;=0,0,ROUND(MIN(AM70,MAX(0,$F70-SUMPRODUCT(($AT$3:$BE$3&lt;AY$3)*$AH70:$AS70))),2))</f>
        <v/>
      </c>
      <c r="AZ70">
        <f>IF(AN70&lt;=0,0,ROUND(MIN(AN70,MAX(0,$F70-SUMPRODUCT(($AT$3:$BE$3&lt;AZ$3)*$AH70:$AS70))),2))</f>
        <v/>
      </c>
      <c r="BA70">
        <f>IF(AO70&lt;=0,0,ROUND(MIN(AO70,MAX(0,$F70-SUMPRODUCT(($AT$3:$BE$3&lt;BA$3)*$AH70:$AS70))),2))</f>
        <v/>
      </c>
      <c r="BB70">
        <f>IF(AP70&lt;=0,0,ROUND(MIN(AP70,MAX(0,$F70-SUMPRODUCT(($AT$3:$BE$3&lt;BB$3)*$AH70:$AS70))),2))</f>
        <v/>
      </c>
      <c r="BC70">
        <f>IF(AQ70&lt;=0,0,ROUND(MIN(AQ70,MAX(0,$F70-SUMPRODUCT(($AT$3:$BE$3&lt;BC$3)*$AH70:$AS70))),2))</f>
        <v/>
      </c>
      <c r="BD70">
        <f>IF(AR70&lt;=0,0,ROUND(MIN(AR70,MAX(0,$F70-SUMPRODUCT(($AT$3:$BE$3&lt;BD$3)*$AH70:$AS70))),2))</f>
        <v/>
      </c>
      <c r="BE70">
        <f>IF(AS70&lt;=0,0,ROUND(MIN(AS70,MAX(0,$F70-SUMPRODUCT(($AT$3:$BE$3&lt;BE$3)*$AH70:$AS70))),2))</f>
        <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row>
    <row r="71">
      <c r="A71" t="n">
        <v>66</v>
      </c>
      <c r="B71" s="29">
        <f>Months!B71</f>
        <v/>
      </c>
      <c r="C71">
        <f>Months!C71</f>
        <v/>
      </c>
      <c r="D71">
        <f>Months!D71</f>
        <v/>
      </c>
      <c r="E71">
        <f>SUM(V71:AG71)</f>
        <v/>
      </c>
      <c r="F71">
        <f>MAX(0,ROUND(C71+D71-E71,2))</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f>IF(AH71&lt;=0,0,ROUND(MIN(AH71,MAX(0,$F71-SUMPRODUCT(($AT$3:$BE$3&lt;AT$3)*$AH71:$AS71))),2))</f>
        <v/>
      </c>
      <c r="AU71">
        <f>IF(AI71&lt;=0,0,ROUND(MIN(AI71,MAX(0,$F71-SUMPRODUCT(($AT$3:$BE$3&lt;AU$3)*$AH71:$AS71))),2))</f>
        <v/>
      </c>
      <c r="AV71">
        <f>IF(AJ71&lt;=0,0,ROUND(MIN(AJ71,MAX(0,$F71-SUMPRODUCT(($AT$3:$BE$3&lt;AV$3)*$AH71:$AS71))),2))</f>
        <v/>
      </c>
      <c r="AW71">
        <f>IF(AK71&lt;=0,0,ROUND(MIN(AK71,MAX(0,$F71-SUMPRODUCT(($AT$3:$BE$3&lt;AW$3)*$AH71:$AS71))),2))</f>
        <v/>
      </c>
      <c r="AX71">
        <f>IF(AL71&lt;=0,0,ROUND(MIN(AL71,MAX(0,$F71-SUMPRODUCT(($AT$3:$BE$3&lt;AX$3)*$AH71:$AS71))),2))</f>
        <v/>
      </c>
      <c r="AY71">
        <f>IF(AM71&lt;=0,0,ROUND(MIN(AM71,MAX(0,$F71-SUMPRODUCT(($AT$3:$BE$3&lt;AY$3)*$AH71:$AS71))),2))</f>
        <v/>
      </c>
      <c r="AZ71">
        <f>IF(AN71&lt;=0,0,ROUND(MIN(AN71,MAX(0,$F71-SUMPRODUCT(($AT$3:$BE$3&lt;AZ$3)*$AH71:$AS71))),2))</f>
        <v/>
      </c>
      <c r="BA71">
        <f>IF(AO71&lt;=0,0,ROUND(MIN(AO71,MAX(0,$F71-SUMPRODUCT(($AT$3:$BE$3&lt;BA$3)*$AH71:$AS71))),2))</f>
        <v/>
      </c>
      <c r="BB71">
        <f>IF(AP71&lt;=0,0,ROUND(MIN(AP71,MAX(0,$F71-SUMPRODUCT(($AT$3:$BE$3&lt;BB$3)*$AH71:$AS71))),2))</f>
        <v/>
      </c>
      <c r="BC71">
        <f>IF(AQ71&lt;=0,0,ROUND(MIN(AQ71,MAX(0,$F71-SUMPRODUCT(($AT$3:$BE$3&lt;BC$3)*$AH71:$AS71))),2))</f>
        <v/>
      </c>
      <c r="BD71">
        <f>IF(AR71&lt;=0,0,ROUND(MIN(AR71,MAX(0,$F71-SUMPRODUCT(($AT$3:$BE$3&lt;BD$3)*$AH71:$AS71))),2))</f>
        <v/>
      </c>
      <c r="BE71">
        <f>IF(AS71&lt;=0,0,ROUND(MIN(AS71,MAX(0,$F71-SUMPRODUCT(($AT$3:$BE$3&lt;BE$3)*$AH71:$AS71))),2))</f>
        <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row>
    <row r="72">
      <c r="A72" t="n">
        <v>67</v>
      </c>
      <c r="B72" s="29">
        <f>Months!B72</f>
        <v/>
      </c>
      <c r="C72">
        <f>Months!C72</f>
        <v/>
      </c>
      <c r="D72">
        <f>Months!D72</f>
        <v/>
      </c>
      <c r="E72">
        <f>SUM(V72:AG72)</f>
        <v/>
      </c>
      <c r="F72">
        <f>MAX(0,ROUND(C72+D72-E72,2))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f>IF(AH72&lt;=0,0,ROUND(MIN(AH72,MAX(0,$F72-SUMPRODUCT(($AT$3:$BE$3&lt;AT$3)*$AH72:$AS72))),2))</f>
        <v/>
      </c>
      <c r="AU72">
        <f>IF(AI72&lt;=0,0,ROUND(MIN(AI72,MAX(0,$F72-SUMPRODUCT(($AT$3:$BE$3&lt;AU$3)*$AH72:$AS72))),2))</f>
        <v/>
      </c>
      <c r="AV72">
        <f>IF(AJ72&lt;=0,0,ROUND(MIN(AJ72,MAX(0,$F72-SUMPRODUCT(($AT$3:$BE$3&lt;AV$3)*$AH72:$AS72))),2))</f>
        <v/>
      </c>
      <c r="AW72">
        <f>IF(AK72&lt;=0,0,ROUND(MIN(AK72,MAX(0,$F72-SUMPRODUCT(($AT$3:$BE$3&lt;AW$3)*$AH72:$AS72))),2))</f>
        <v/>
      </c>
      <c r="AX72">
        <f>IF(AL72&lt;=0,0,ROUND(MIN(AL72,MAX(0,$F72-SUMPRODUCT(($AT$3:$BE$3&lt;AX$3)*$AH72:$AS72))),2))</f>
        <v/>
      </c>
      <c r="AY72">
        <f>IF(AM72&lt;=0,0,ROUND(MIN(AM72,MAX(0,$F72-SUMPRODUCT(($AT$3:$BE$3&lt;AY$3)*$AH72:$AS72))),2))</f>
        <v/>
      </c>
      <c r="AZ72">
        <f>IF(AN72&lt;=0,0,ROUND(MIN(AN72,MAX(0,$F72-SUMPRODUCT(($AT$3:$BE$3&lt;AZ$3)*$AH72:$AS72))),2))</f>
        <v/>
      </c>
      <c r="BA72">
        <f>IF(AO72&lt;=0,0,ROUND(MIN(AO72,MAX(0,$F72-SUMPRODUCT(($AT$3:$BE$3&lt;BA$3)*$AH72:$AS72))),2))</f>
        <v/>
      </c>
      <c r="BB72">
        <f>IF(AP72&lt;=0,0,ROUND(MIN(AP72,MAX(0,$F72-SUMPRODUCT(($AT$3:$BE$3&lt;BB$3)*$AH72:$AS72))),2))</f>
        <v/>
      </c>
      <c r="BC72">
        <f>IF(AQ72&lt;=0,0,ROUND(MIN(AQ72,MAX(0,$F72-SUMPRODUCT(($AT$3:$BE$3&lt;BC$3)*$AH72:$AS72))),2))</f>
        <v/>
      </c>
      <c r="BD72">
        <f>IF(AR72&lt;=0,0,ROUND(MIN(AR72,MAX(0,$F72-SUMPRODUCT(($AT$3:$BE$3&lt;BD$3)*$AH72:$AS72))),2))</f>
        <v/>
      </c>
      <c r="BE72">
        <f>IF(AS72&lt;=0,0,ROUND(MIN(AS72,MAX(0,$F72-SUMPRODUCT(($AT$3:$BE$3&lt;BE$3)*$AH72:$AS72))),2))</f>
        <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row>
    <row r="73">
      <c r="A73" t="n">
        <v>68</v>
      </c>
      <c r="B73" s="29">
        <f>Months!B73</f>
        <v/>
      </c>
      <c r="C73">
        <f>Months!C73</f>
        <v/>
      </c>
      <c r="D73">
        <f>Months!D73</f>
        <v/>
      </c>
      <c r="E73">
        <f>SUM(V73:AG73)</f>
        <v/>
      </c>
      <c r="F73">
        <f>MAX(0,ROUND(C73+D73-E73,2))</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f>IF(AH73&lt;=0,0,ROUND(MIN(AH73,MAX(0,$F73-SUMPRODUCT(($AT$3:$BE$3&lt;AT$3)*$AH73:$AS73))),2))</f>
        <v/>
      </c>
      <c r="AU73">
        <f>IF(AI73&lt;=0,0,ROUND(MIN(AI73,MAX(0,$F73-SUMPRODUCT(($AT$3:$BE$3&lt;AU$3)*$AH73:$AS73))),2))</f>
        <v/>
      </c>
      <c r="AV73">
        <f>IF(AJ73&lt;=0,0,ROUND(MIN(AJ73,MAX(0,$F73-SUMPRODUCT(($AT$3:$BE$3&lt;AV$3)*$AH73:$AS73))),2))</f>
        <v/>
      </c>
      <c r="AW73">
        <f>IF(AK73&lt;=0,0,ROUND(MIN(AK73,MAX(0,$F73-SUMPRODUCT(($AT$3:$BE$3&lt;AW$3)*$AH73:$AS73))),2))</f>
        <v/>
      </c>
      <c r="AX73">
        <f>IF(AL73&lt;=0,0,ROUND(MIN(AL73,MAX(0,$F73-SUMPRODUCT(($AT$3:$BE$3&lt;AX$3)*$AH73:$AS73))),2))</f>
        <v/>
      </c>
      <c r="AY73">
        <f>IF(AM73&lt;=0,0,ROUND(MIN(AM73,MAX(0,$F73-SUMPRODUCT(($AT$3:$BE$3&lt;AY$3)*$AH73:$AS73))),2))</f>
        <v/>
      </c>
      <c r="AZ73">
        <f>IF(AN73&lt;=0,0,ROUND(MIN(AN73,MAX(0,$F73-SUMPRODUCT(($AT$3:$BE$3&lt;AZ$3)*$AH73:$AS73))),2))</f>
        <v/>
      </c>
      <c r="BA73">
        <f>IF(AO73&lt;=0,0,ROUND(MIN(AO73,MAX(0,$F73-SUMPRODUCT(($AT$3:$BE$3&lt;BA$3)*$AH73:$AS73))),2))</f>
        <v/>
      </c>
      <c r="BB73">
        <f>IF(AP73&lt;=0,0,ROUND(MIN(AP73,MAX(0,$F73-SUMPRODUCT(($AT$3:$BE$3&lt;BB$3)*$AH73:$AS73))),2))</f>
        <v/>
      </c>
      <c r="BC73">
        <f>IF(AQ73&lt;=0,0,ROUND(MIN(AQ73,MAX(0,$F73-SUMPRODUCT(($AT$3:$BE$3&lt;BC$3)*$AH73:$AS73))),2))</f>
        <v/>
      </c>
      <c r="BD73">
        <f>IF(AR73&lt;=0,0,ROUND(MIN(AR73,MAX(0,$F73-SUMPRODUCT(($AT$3:$BE$3&lt;BD$3)*$AH73:$AS73))),2))</f>
        <v/>
      </c>
      <c r="BE73">
        <f>IF(AS73&lt;=0,0,ROUND(MIN(AS73,MAX(0,$F73-SUMPRODUCT(($AT$3:$BE$3&lt;BE$3)*$AH73:$AS73))),2))</f>
        <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row>
    <row r="74">
      <c r="A74" t="n">
        <v>69</v>
      </c>
      <c r="B74" s="29">
        <f>Months!B74</f>
        <v/>
      </c>
      <c r="C74">
        <f>Months!C74</f>
        <v/>
      </c>
      <c r="D74">
        <f>Months!D74</f>
        <v/>
      </c>
      <c r="E74">
        <f>SUM(V74:AG74)</f>
        <v/>
      </c>
      <c r="F74">
        <f>MAX(0,ROUND(C74+D74-E74,2))</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f>IF(AH74&lt;=0,0,ROUND(MIN(AH74,MAX(0,$F74-SUMPRODUCT(($AT$3:$BE$3&lt;AT$3)*$AH74:$AS74))),2))</f>
        <v/>
      </c>
      <c r="AU74">
        <f>IF(AI74&lt;=0,0,ROUND(MIN(AI74,MAX(0,$F74-SUMPRODUCT(($AT$3:$BE$3&lt;AU$3)*$AH74:$AS74))),2))</f>
        <v/>
      </c>
      <c r="AV74">
        <f>IF(AJ74&lt;=0,0,ROUND(MIN(AJ74,MAX(0,$F74-SUMPRODUCT(($AT$3:$BE$3&lt;AV$3)*$AH74:$AS74))),2))</f>
        <v/>
      </c>
      <c r="AW74">
        <f>IF(AK74&lt;=0,0,ROUND(MIN(AK74,MAX(0,$F74-SUMPRODUCT(($AT$3:$BE$3&lt;AW$3)*$AH74:$AS74))),2))</f>
        <v/>
      </c>
      <c r="AX74">
        <f>IF(AL74&lt;=0,0,ROUND(MIN(AL74,MAX(0,$F74-SUMPRODUCT(($AT$3:$BE$3&lt;AX$3)*$AH74:$AS74))),2))</f>
        <v/>
      </c>
      <c r="AY74">
        <f>IF(AM74&lt;=0,0,ROUND(MIN(AM74,MAX(0,$F74-SUMPRODUCT(($AT$3:$BE$3&lt;AY$3)*$AH74:$AS74))),2))</f>
        <v/>
      </c>
      <c r="AZ74">
        <f>IF(AN74&lt;=0,0,ROUND(MIN(AN74,MAX(0,$F74-SUMPRODUCT(($AT$3:$BE$3&lt;AZ$3)*$AH74:$AS74))),2))</f>
        <v/>
      </c>
      <c r="BA74">
        <f>IF(AO74&lt;=0,0,ROUND(MIN(AO74,MAX(0,$F74-SUMPRODUCT(($AT$3:$BE$3&lt;BA$3)*$AH74:$AS74))),2))</f>
        <v/>
      </c>
      <c r="BB74">
        <f>IF(AP74&lt;=0,0,ROUND(MIN(AP74,MAX(0,$F74-SUMPRODUCT(($AT$3:$BE$3&lt;BB$3)*$AH74:$AS74))),2))</f>
        <v/>
      </c>
      <c r="BC74">
        <f>IF(AQ74&lt;=0,0,ROUND(MIN(AQ74,MAX(0,$F74-SUMPRODUCT(($AT$3:$BE$3&lt;BC$3)*$AH74:$AS74))),2))</f>
        <v/>
      </c>
      <c r="BD74">
        <f>IF(AR74&lt;=0,0,ROUND(MIN(AR74,MAX(0,$F74-SUMPRODUCT(($AT$3:$BE$3&lt;BD$3)*$AH74:$AS74))),2))</f>
        <v/>
      </c>
      <c r="BE74">
        <f>IF(AS74&lt;=0,0,ROUND(MIN(AS74,MAX(0,$F74-SUMPRODUCT(($AT$3:$BE$3&lt;BE$3)*$AH74:$AS74))),2))</f>
        <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row>
    <row r="75">
      <c r="A75" t="n">
        <v>70</v>
      </c>
      <c r="B75" s="29">
        <f>Months!B75</f>
        <v/>
      </c>
      <c r="C75">
        <f>Months!C75</f>
        <v/>
      </c>
      <c r="D75">
        <f>Months!D75</f>
        <v/>
      </c>
      <c r="E75">
        <f>SUM(V75:AG75)</f>
        <v/>
      </c>
      <c r="F75">
        <f>MAX(0,ROUND(C75+D75-E75,2))</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f>IF(AH75&lt;=0,0,ROUND(MIN(AH75,MAX(0,$F75-SUMPRODUCT(($AT$3:$BE$3&lt;AT$3)*$AH75:$AS75))),2))</f>
        <v/>
      </c>
      <c r="AU75">
        <f>IF(AI75&lt;=0,0,ROUND(MIN(AI75,MAX(0,$F75-SUMPRODUCT(($AT$3:$BE$3&lt;AU$3)*$AH75:$AS75))),2))</f>
        <v/>
      </c>
      <c r="AV75">
        <f>IF(AJ75&lt;=0,0,ROUND(MIN(AJ75,MAX(0,$F75-SUMPRODUCT(($AT$3:$BE$3&lt;AV$3)*$AH75:$AS75))),2))</f>
        <v/>
      </c>
      <c r="AW75">
        <f>IF(AK75&lt;=0,0,ROUND(MIN(AK75,MAX(0,$F75-SUMPRODUCT(($AT$3:$BE$3&lt;AW$3)*$AH75:$AS75))),2))</f>
        <v/>
      </c>
      <c r="AX75">
        <f>IF(AL75&lt;=0,0,ROUND(MIN(AL75,MAX(0,$F75-SUMPRODUCT(($AT$3:$BE$3&lt;AX$3)*$AH75:$AS75))),2))</f>
        <v/>
      </c>
      <c r="AY75">
        <f>IF(AM75&lt;=0,0,ROUND(MIN(AM75,MAX(0,$F75-SUMPRODUCT(($AT$3:$BE$3&lt;AY$3)*$AH75:$AS75))),2))</f>
        <v/>
      </c>
      <c r="AZ75">
        <f>IF(AN75&lt;=0,0,ROUND(MIN(AN75,MAX(0,$F75-SUMPRODUCT(($AT$3:$BE$3&lt;AZ$3)*$AH75:$AS75))),2))</f>
        <v/>
      </c>
      <c r="BA75">
        <f>IF(AO75&lt;=0,0,ROUND(MIN(AO75,MAX(0,$F75-SUMPRODUCT(($AT$3:$BE$3&lt;BA$3)*$AH75:$AS75))),2))</f>
        <v/>
      </c>
      <c r="BB75">
        <f>IF(AP75&lt;=0,0,ROUND(MIN(AP75,MAX(0,$F75-SUMPRODUCT(($AT$3:$BE$3&lt;BB$3)*$AH75:$AS75))),2))</f>
        <v/>
      </c>
      <c r="BC75">
        <f>IF(AQ75&lt;=0,0,ROUND(MIN(AQ75,MAX(0,$F75-SUMPRODUCT(($AT$3:$BE$3&lt;BC$3)*$AH75:$AS75))),2))</f>
        <v/>
      </c>
      <c r="BD75">
        <f>IF(AR75&lt;=0,0,ROUND(MIN(AR75,MAX(0,$F75-SUMPRODUCT(($AT$3:$BE$3&lt;BD$3)*$AH75:$AS75))),2))</f>
        <v/>
      </c>
      <c r="BE75">
        <f>IF(AS75&lt;=0,0,ROUND(MIN(AS75,MAX(0,$F75-SUMPRODUCT(($AT$3:$BE$3&lt;BE$3)*$AH75:$AS75))),2))</f>
        <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row>
    <row r="76">
      <c r="A76" t="n">
        <v>71</v>
      </c>
      <c r="B76" s="29">
        <f>Months!B76</f>
        <v/>
      </c>
      <c r="C76">
        <f>Months!C76</f>
        <v/>
      </c>
      <c r="D76">
        <f>Months!D76</f>
        <v/>
      </c>
      <c r="E76">
        <f>SUM(V76:AG76)</f>
        <v/>
      </c>
      <c r="F76">
        <f>MAX(0,ROUND(C76+D76-E76,2))</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f>IF(AH76&lt;=0,0,ROUND(MIN(AH76,MAX(0,$F76-SUMPRODUCT(($AT$3:$BE$3&lt;AT$3)*$AH76:$AS76))),2))</f>
        <v/>
      </c>
      <c r="AU76">
        <f>IF(AI76&lt;=0,0,ROUND(MIN(AI76,MAX(0,$F76-SUMPRODUCT(($AT$3:$BE$3&lt;AU$3)*$AH76:$AS76))),2))</f>
        <v/>
      </c>
      <c r="AV76">
        <f>IF(AJ76&lt;=0,0,ROUND(MIN(AJ76,MAX(0,$F76-SUMPRODUCT(($AT$3:$BE$3&lt;AV$3)*$AH76:$AS76))),2))</f>
        <v/>
      </c>
      <c r="AW76">
        <f>IF(AK76&lt;=0,0,ROUND(MIN(AK76,MAX(0,$F76-SUMPRODUCT(($AT$3:$BE$3&lt;AW$3)*$AH76:$AS76))),2))</f>
        <v/>
      </c>
      <c r="AX76">
        <f>IF(AL76&lt;=0,0,ROUND(MIN(AL76,MAX(0,$F76-SUMPRODUCT(($AT$3:$BE$3&lt;AX$3)*$AH76:$AS76))),2))</f>
        <v/>
      </c>
      <c r="AY76">
        <f>IF(AM76&lt;=0,0,ROUND(MIN(AM76,MAX(0,$F76-SUMPRODUCT(($AT$3:$BE$3&lt;AY$3)*$AH76:$AS76))),2))</f>
        <v/>
      </c>
      <c r="AZ76">
        <f>IF(AN76&lt;=0,0,ROUND(MIN(AN76,MAX(0,$F76-SUMPRODUCT(($AT$3:$BE$3&lt;AZ$3)*$AH76:$AS76))),2))</f>
        <v/>
      </c>
      <c r="BA76">
        <f>IF(AO76&lt;=0,0,ROUND(MIN(AO76,MAX(0,$F76-SUMPRODUCT(($AT$3:$BE$3&lt;BA$3)*$AH76:$AS76))),2))</f>
        <v/>
      </c>
      <c r="BB76">
        <f>IF(AP76&lt;=0,0,ROUND(MIN(AP76,MAX(0,$F76-SUMPRODUCT(($AT$3:$BE$3&lt;BB$3)*$AH76:$AS76))),2))</f>
        <v/>
      </c>
      <c r="BC76">
        <f>IF(AQ76&lt;=0,0,ROUND(MIN(AQ76,MAX(0,$F76-SUMPRODUCT(($AT$3:$BE$3&lt;BC$3)*$AH76:$AS76))),2))</f>
        <v/>
      </c>
      <c r="BD76">
        <f>IF(AR76&lt;=0,0,ROUND(MIN(AR76,MAX(0,$F76-SUMPRODUCT(($AT$3:$BE$3&lt;BD$3)*$AH76:$AS76))),2))</f>
        <v/>
      </c>
      <c r="BE76">
        <f>IF(AS76&lt;=0,0,ROUND(MIN(AS76,MAX(0,$F76-SUMPRODUCT(($AT$3:$BE$3&lt;BE$3)*$AH76:$AS76))),2))</f>
        <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row>
    <row r="77">
      <c r="A77" t="n">
        <v>72</v>
      </c>
      <c r="B77" s="29">
        <f>Months!B77</f>
        <v/>
      </c>
      <c r="C77">
        <f>Months!C77</f>
        <v/>
      </c>
      <c r="D77">
        <f>Months!D77</f>
        <v/>
      </c>
      <c r="E77">
        <f>SUM(V77:AG77)</f>
        <v/>
      </c>
      <c r="F77">
        <f>MAX(0,ROUND(C77+D77-E77,2))</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f>IF(AH77&lt;=0,0,ROUND(MIN(AH77,MAX(0,$F77-SUMPRODUCT(($AT$3:$BE$3&lt;AT$3)*$AH77:$AS77))),2))</f>
        <v/>
      </c>
      <c r="AU77">
        <f>IF(AI77&lt;=0,0,ROUND(MIN(AI77,MAX(0,$F77-SUMPRODUCT(($AT$3:$BE$3&lt;AU$3)*$AH77:$AS77))),2))</f>
        <v/>
      </c>
      <c r="AV77">
        <f>IF(AJ77&lt;=0,0,ROUND(MIN(AJ77,MAX(0,$F77-SUMPRODUCT(($AT$3:$BE$3&lt;AV$3)*$AH77:$AS77))),2))</f>
        <v/>
      </c>
      <c r="AW77">
        <f>IF(AK77&lt;=0,0,ROUND(MIN(AK77,MAX(0,$F77-SUMPRODUCT(($AT$3:$BE$3&lt;AW$3)*$AH77:$AS77))),2))</f>
        <v/>
      </c>
      <c r="AX77">
        <f>IF(AL77&lt;=0,0,ROUND(MIN(AL77,MAX(0,$F77-SUMPRODUCT(($AT$3:$BE$3&lt;AX$3)*$AH77:$AS77))),2))</f>
        <v/>
      </c>
      <c r="AY77">
        <f>IF(AM77&lt;=0,0,ROUND(MIN(AM77,MAX(0,$F77-SUMPRODUCT(($AT$3:$BE$3&lt;AY$3)*$AH77:$AS77))),2))</f>
        <v/>
      </c>
      <c r="AZ77">
        <f>IF(AN77&lt;=0,0,ROUND(MIN(AN77,MAX(0,$F77-SUMPRODUCT(($AT$3:$BE$3&lt;AZ$3)*$AH77:$AS77))),2))</f>
        <v/>
      </c>
      <c r="BA77">
        <f>IF(AO77&lt;=0,0,ROUND(MIN(AO77,MAX(0,$F77-SUMPRODUCT(($AT$3:$BE$3&lt;BA$3)*$AH77:$AS77))),2))</f>
        <v/>
      </c>
      <c r="BB77">
        <f>IF(AP77&lt;=0,0,ROUND(MIN(AP77,MAX(0,$F77-SUMPRODUCT(($AT$3:$BE$3&lt;BB$3)*$AH77:$AS77))),2))</f>
        <v/>
      </c>
      <c r="BC77">
        <f>IF(AQ77&lt;=0,0,ROUND(MIN(AQ77,MAX(0,$F77-SUMPRODUCT(($AT$3:$BE$3&lt;BC$3)*$AH77:$AS77))),2))</f>
        <v/>
      </c>
      <c r="BD77">
        <f>IF(AR77&lt;=0,0,ROUND(MIN(AR77,MAX(0,$F77-SUMPRODUCT(($AT$3:$BE$3&lt;BD$3)*$AH77:$AS77))),2))</f>
        <v/>
      </c>
      <c r="BE77">
        <f>IF(AS77&lt;=0,0,ROUND(MIN(AS77,MAX(0,$F77-SUMPRODUCT(($AT$3:$BE$3&lt;BE$3)*$AH77:$AS77))),2))</f>
        <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row>
    <row r="78">
      <c r="A78" t="n">
        <v>73</v>
      </c>
      <c r="B78" s="29">
        <f>Months!B78</f>
        <v/>
      </c>
      <c r="C78">
        <f>Months!C78</f>
        <v/>
      </c>
      <c r="D78">
        <f>Months!D78</f>
        <v/>
      </c>
      <c r="E78">
        <f>SUM(V78:AG78)</f>
        <v/>
      </c>
      <c r="F78">
        <f>MAX(0,ROUND(C78+D78-E78,2))</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f>IF(AH78&lt;=0,0,ROUND(MIN(AH78,MAX(0,$F78-SUMPRODUCT(($AT$3:$BE$3&lt;AT$3)*$AH78:$AS78))),2))</f>
        <v/>
      </c>
      <c r="AU78">
        <f>IF(AI78&lt;=0,0,ROUND(MIN(AI78,MAX(0,$F78-SUMPRODUCT(($AT$3:$BE$3&lt;AU$3)*$AH78:$AS78))),2))</f>
        <v/>
      </c>
      <c r="AV78">
        <f>IF(AJ78&lt;=0,0,ROUND(MIN(AJ78,MAX(0,$F78-SUMPRODUCT(($AT$3:$BE$3&lt;AV$3)*$AH78:$AS78))),2))</f>
        <v/>
      </c>
      <c r="AW78">
        <f>IF(AK78&lt;=0,0,ROUND(MIN(AK78,MAX(0,$F78-SUMPRODUCT(($AT$3:$BE$3&lt;AW$3)*$AH78:$AS78))),2))</f>
        <v/>
      </c>
      <c r="AX78">
        <f>IF(AL78&lt;=0,0,ROUND(MIN(AL78,MAX(0,$F78-SUMPRODUCT(($AT$3:$BE$3&lt;AX$3)*$AH78:$AS78))),2))</f>
        <v/>
      </c>
      <c r="AY78">
        <f>IF(AM78&lt;=0,0,ROUND(MIN(AM78,MAX(0,$F78-SUMPRODUCT(($AT$3:$BE$3&lt;AY$3)*$AH78:$AS78))),2))</f>
        <v/>
      </c>
      <c r="AZ78">
        <f>IF(AN78&lt;=0,0,ROUND(MIN(AN78,MAX(0,$F78-SUMPRODUCT(($AT$3:$BE$3&lt;AZ$3)*$AH78:$AS78))),2))</f>
        <v/>
      </c>
      <c r="BA78">
        <f>IF(AO78&lt;=0,0,ROUND(MIN(AO78,MAX(0,$F78-SUMPRODUCT(($AT$3:$BE$3&lt;BA$3)*$AH78:$AS78))),2))</f>
        <v/>
      </c>
      <c r="BB78">
        <f>IF(AP78&lt;=0,0,ROUND(MIN(AP78,MAX(0,$F78-SUMPRODUCT(($AT$3:$BE$3&lt;BB$3)*$AH78:$AS78))),2))</f>
        <v/>
      </c>
      <c r="BC78">
        <f>IF(AQ78&lt;=0,0,ROUND(MIN(AQ78,MAX(0,$F78-SUMPRODUCT(($AT$3:$BE$3&lt;BC$3)*$AH78:$AS78))),2))</f>
        <v/>
      </c>
      <c r="BD78">
        <f>IF(AR78&lt;=0,0,ROUND(MIN(AR78,MAX(0,$F78-SUMPRODUCT(($AT$3:$BE$3&lt;BD$3)*$AH78:$AS78))),2))</f>
        <v/>
      </c>
      <c r="BE78">
        <f>IF(AS78&lt;=0,0,ROUND(MIN(AS78,MAX(0,$F78-SUMPRODUCT(($AT$3:$BE$3&lt;BE$3)*$AH78:$AS78))),2))</f>
        <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row>
    <row r="79">
      <c r="A79" t="n">
        <v>74</v>
      </c>
      <c r="B79" s="29">
        <f>Months!B79</f>
        <v/>
      </c>
      <c r="C79">
        <f>Months!C79</f>
        <v/>
      </c>
      <c r="D79">
        <f>Months!D79</f>
        <v/>
      </c>
      <c r="E79">
        <f>SUM(V79:AG79)</f>
        <v/>
      </c>
      <c r="F79">
        <f>MAX(0,ROUND(C79+D79-E79,2))</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f>IF(AH79&lt;=0,0,ROUND(MIN(AH79,MAX(0,$F79-SUMPRODUCT(($AT$3:$BE$3&lt;AT$3)*$AH79:$AS79))),2))</f>
        <v/>
      </c>
      <c r="AU79">
        <f>IF(AI79&lt;=0,0,ROUND(MIN(AI79,MAX(0,$F79-SUMPRODUCT(($AT$3:$BE$3&lt;AU$3)*$AH79:$AS79))),2))</f>
        <v/>
      </c>
      <c r="AV79">
        <f>IF(AJ79&lt;=0,0,ROUND(MIN(AJ79,MAX(0,$F79-SUMPRODUCT(($AT$3:$BE$3&lt;AV$3)*$AH79:$AS79))),2))</f>
        <v/>
      </c>
      <c r="AW79">
        <f>IF(AK79&lt;=0,0,ROUND(MIN(AK79,MAX(0,$F79-SUMPRODUCT(($AT$3:$BE$3&lt;AW$3)*$AH79:$AS79))),2))</f>
        <v/>
      </c>
      <c r="AX79">
        <f>IF(AL79&lt;=0,0,ROUND(MIN(AL79,MAX(0,$F79-SUMPRODUCT(($AT$3:$BE$3&lt;AX$3)*$AH79:$AS79))),2))</f>
        <v/>
      </c>
      <c r="AY79">
        <f>IF(AM79&lt;=0,0,ROUND(MIN(AM79,MAX(0,$F79-SUMPRODUCT(($AT$3:$BE$3&lt;AY$3)*$AH79:$AS79))),2))</f>
        <v/>
      </c>
      <c r="AZ79">
        <f>IF(AN79&lt;=0,0,ROUND(MIN(AN79,MAX(0,$F79-SUMPRODUCT(($AT$3:$BE$3&lt;AZ$3)*$AH79:$AS79))),2))</f>
        <v/>
      </c>
      <c r="BA79">
        <f>IF(AO79&lt;=0,0,ROUND(MIN(AO79,MAX(0,$F79-SUMPRODUCT(($AT$3:$BE$3&lt;BA$3)*$AH79:$AS79))),2))</f>
        <v/>
      </c>
      <c r="BB79">
        <f>IF(AP79&lt;=0,0,ROUND(MIN(AP79,MAX(0,$F79-SUMPRODUCT(($AT$3:$BE$3&lt;BB$3)*$AH79:$AS79))),2))</f>
        <v/>
      </c>
      <c r="BC79">
        <f>IF(AQ79&lt;=0,0,ROUND(MIN(AQ79,MAX(0,$F79-SUMPRODUCT(($AT$3:$BE$3&lt;BC$3)*$AH79:$AS79))),2))</f>
        <v/>
      </c>
      <c r="BD79">
        <f>IF(AR79&lt;=0,0,ROUND(MIN(AR79,MAX(0,$F79-SUMPRODUCT(($AT$3:$BE$3&lt;BD$3)*$AH79:$AS79))),2))</f>
        <v/>
      </c>
      <c r="BE79">
        <f>IF(AS79&lt;=0,0,ROUND(MIN(AS79,MAX(0,$F79-SUMPRODUCT(($AT$3:$BE$3&lt;BE$3)*$AH79:$AS79))),2))</f>
        <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row>
    <row r="80">
      <c r="A80" t="n">
        <v>75</v>
      </c>
      <c r="B80" s="29">
        <f>Months!B80</f>
        <v/>
      </c>
      <c r="C80">
        <f>Months!C80</f>
        <v/>
      </c>
      <c r="D80">
        <f>Months!D80</f>
        <v/>
      </c>
      <c r="E80">
        <f>SUM(V80:AG80)</f>
        <v/>
      </c>
      <c r="F80">
        <f>MAX(0,ROUND(C80+D80-E80,2))</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f>IF(AH80&lt;=0,0,ROUND(MIN(AH80,MAX(0,$F80-SUMPRODUCT(($AT$3:$BE$3&lt;AT$3)*$AH80:$AS80))),2))</f>
        <v/>
      </c>
      <c r="AU80">
        <f>IF(AI80&lt;=0,0,ROUND(MIN(AI80,MAX(0,$F80-SUMPRODUCT(($AT$3:$BE$3&lt;AU$3)*$AH80:$AS80))),2))</f>
        <v/>
      </c>
      <c r="AV80">
        <f>IF(AJ80&lt;=0,0,ROUND(MIN(AJ80,MAX(0,$F80-SUMPRODUCT(($AT$3:$BE$3&lt;AV$3)*$AH80:$AS80))),2))</f>
        <v/>
      </c>
      <c r="AW80">
        <f>IF(AK80&lt;=0,0,ROUND(MIN(AK80,MAX(0,$F80-SUMPRODUCT(($AT$3:$BE$3&lt;AW$3)*$AH80:$AS80))),2))</f>
        <v/>
      </c>
      <c r="AX80">
        <f>IF(AL80&lt;=0,0,ROUND(MIN(AL80,MAX(0,$F80-SUMPRODUCT(($AT$3:$BE$3&lt;AX$3)*$AH80:$AS80))),2))</f>
        <v/>
      </c>
      <c r="AY80">
        <f>IF(AM80&lt;=0,0,ROUND(MIN(AM80,MAX(0,$F80-SUMPRODUCT(($AT$3:$BE$3&lt;AY$3)*$AH80:$AS80))),2))</f>
        <v/>
      </c>
      <c r="AZ80">
        <f>IF(AN80&lt;=0,0,ROUND(MIN(AN80,MAX(0,$F80-SUMPRODUCT(($AT$3:$BE$3&lt;AZ$3)*$AH80:$AS80))),2))</f>
        <v/>
      </c>
      <c r="BA80">
        <f>IF(AO80&lt;=0,0,ROUND(MIN(AO80,MAX(0,$F80-SUMPRODUCT(($AT$3:$BE$3&lt;BA$3)*$AH80:$AS80))),2))</f>
        <v/>
      </c>
      <c r="BB80">
        <f>IF(AP80&lt;=0,0,ROUND(MIN(AP80,MAX(0,$F80-SUMPRODUCT(($AT$3:$BE$3&lt;BB$3)*$AH80:$AS80))),2))</f>
        <v/>
      </c>
      <c r="BC80">
        <f>IF(AQ80&lt;=0,0,ROUND(MIN(AQ80,MAX(0,$F80-SUMPRODUCT(($AT$3:$BE$3&lt;BC$3)*$AH80:$AS80))),2))</f>
        <v/>
      </c>
      <c r="BD80">
        <f>IF(AR80&lt;=0,0,ROUND(MIN(AR80,MAX(0,$F80-SUMPRODUCT(($AT$3:$BE$3&lt;BD$3)*$AH80:$AS80))),2))</f>
        <v/>
      </c>
      <c r="BE80">
        <f>IF(AS80&lt;=0,0,ROUND(MIN(AS80,MAX(0,$F80-SUMPRODUCT(($AT$3:$BE$3&lt;BE$3)*$AH80:$AS80))),2))</f>
        <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row>
    <row r="81">
      <c r="A81" t="n">
        <v>76</v>
      </c>
      <c r="B81" s="29">
        <f>Months!B81</f>
        <v/>
      </c>
      <c r="C81">
        <f>Months!C81</f>
        <v/>
      </c>
      <c r="D81">
        <f>Months!D81</f>
        <v/>
      </c>
      <c r="E81">
        <f>SUM(V81:AG81)</f>
        <v/>
      </c>
      <c r="F81">
        <f>MAX(0,ROUND(C81+D81-E81,2))</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f>IF(AH81&lt;=0,0,ROUND(MIN(AH81,MAX(0,$F81-SUMPRODUCT(($AT$3:$BE$3&lt;AT$3)*$AH81:$AS81))),2))</f>
        <v/>
      </c>
      <c r="AU81">
        <f>IF(AI81&lt;=0,0,ROUND(MIN(AI81,MAX(0,$F81-SUMPRODUCT(($AT$3:$BE$3&lt;AU$3)*$AH81:$AS81))),2))</f>
        <v/>
      </c>
      <c r="AV81">
        <f>IF(AJ81&lt;=0,0,ROUND(MIN(AJ81,MAX(0,$F81-SUMPRODUCT(($AT$3:$BE$3&lt;AV$3)*$AH81:$AS81))),2))</f>
        <v/>
      </c>
      <c r="AW81">
        <f>IF(AK81&lt;=0,0,ROUND(MIN(AK81,MAX(0,$F81-SUMPRODUCT(($AT$3:$BE$3&lt;AW$3)*$AH81:$AS81))),2))</f>
        <v/>
      </c>
      <c r="AX81">
        <f>IF(AL81&lt;=0,0,ROUND(MIN(AL81,MAX(0,$F81-SUMPRODUCT(($AT$3:$BE$3&lt;AX$3)*$AH81:$AS81))),2))</f>
        <v/>
      </c>
      <c r="AY81">
        <f>IF(AM81&lt;=0,0,ROUND(MIN(AM81,MAX(0,$F81-SUMPRODUCT(($AT$3:$BE$3&lt;AY$3)*$AH81:$AS81))),2))</f>
        <v/>
      </c>
      <c r="AZ81">
        <f>IF(AN81&lt;=0,0,ROUND(MIN(AN81,MAX(0,$F81-SUMPRODUCT(($AT$3:$BE$3&lt;AZ$3)*$AH81:$AS81))),2))</f>
        <v/>
      </c>
      <c r="BA81">
        <f>IF(AO81&lt;=0,0,ROUND(MIN(AO81,MAX(0,$F81-SUMPRODUCT(($AT$3:$BE$3&lt;BA$3)*$AH81:$AS81))),2))</f>
        <v/>
      </c>
      <c r="BB81">
        <f>IF(AP81&lt;=0,0,ROUND(MIN(AP81,MAX(0,$F81-SUMPRODUCT(($AT$3:$BE$3&lt;BB$3)*$AH81:$AS81))),2))</f>
        <v/>
      </c>
      <c r="BC81">
        <f>IF(AQ81&lt;=0,0,ROUND(MIN(AQ81,MAX(0,$F81-SUMPRODUCT(($AT$3:$BE$3&lt;BC$3)*$AH81:$AS81))),2))</f>
        <v/>
      </c>
      <c r="BD81">
        <f>IF(AR81&lt;=0,0,ROUND(MIN(AR81,MAX(0,$F81-SUMPRODUCT(($AT$3:$BE$3&lt;BD$3)*$AH81:$AS81))),2))</f>
        <v/>
      </c>
      <c r="BE81">
        <f>IF(AS81&lt;=0,0,ROUND(MIN(AS81,MAX(0,$F81-SUMPRODUCT(($AT$3:$BE$3&lt;BE$3)*$AH81:$AS81))),2))</f>
        <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row>
    <row r="82">
      <c r="A82" t="n">
        <v>77</v>
      </c>
      <c r="B82" s="29">
        <f>Months!B82</f>
        <v/>
      </c>
      <c r="C82">
        <f>Months!C82</f>
        <v/>
      </c>
      <c r="D82">
        <f>Months!D82</f>
        <v/>
      </c>
      <c r="E82">
        <f>SUM(V82:AG82)</f>
        <v/>
      </c>
      <c r="F82">
        <f>MAX(0,ROUND(C82+D82-E82,2))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f>IF(AH82&lt;=0,0,ROUND(MIN(AH82,MAX(0,$F82-SUMPRODUCT(($AT$3:$BE$3&lt;AT$3)*$AH82:$AS82))),2))</f>
        <v/>
      </c>
      <c r="AU82">
        <f>IF(AI82&lt;=0,0,ROUND(MIN(AI82,MAX(0,$F82-SUMPRODUCT(($AT$3:$BE$3&lt;AU$3)*$AH82:$AS82))),2))</f>
        <v/>
      </c>
      <c r="AV82">
        <f>IF(AJ82&lt;=0,0,ROUND(MIN(AJ82,MAX(0,$F82-SUMPRODUCT(($AT$3:$BE$3&lt;AV$3)*$AH82:$AS82))),2))</f>
        <v/>
      </c>
      <c r="AW82">
        <f>IF(AK82&lt;=0,0,ROUND(MIN(AK82,MAX(0,$F82-SUMPRODUCT(($AT$3:$BE$3&lt;AW$3)*$AH82:$AS82))),2))</f>
        <v/>
      </c>
      <c r="AX82">
        <f>IF(AL82&lt;=0,0,ROUND(MIN(AL82,MAX(0,$F82-SUMPRODUCT(($AT$3:$BE$3&lt;AX$3)*$AH82:$AS82))),2))</f>
        <v/>
      </c>
      <c r="AY82">
        <f>IF(AM82&lt;=0,0,ROUND(MIN(AM82,MAX(0,$F82-SUMPRODUCT(($AT$3:$BE$3&lt;AY$3)*$AH82:$AS82))),2))</f>
        <v/>
      </c>
      <c r="AZ82">
        <f>IF(AN82&lt;=0,0,ROUND(MIN(AN82,MAX(0,$F82-SUMPRODUCT(($AT$3:$BE$3&lt;AZ$3)*$AH82:$AS82))),2))</f>
        <v/>
      </c>
      <c r="BA82">
        <f>IF(AO82&lt;=0,0,ROUND(MIN(AO82,MAX(0,$F82-SUMPRODUCT(($AT$3:$BE$3&lt;BA$3)*$AH82:$AS82))),2))</f>
        <v/>
      </c>
      <c r="BB82">
        <f>IF(AP82&lt;=0,0,ROUND(MIN(AP82,MAX(0,$F82-SUMPRODUCT(($AT$3:$BE$3&lt;BB$3)*$AH82:$AS82))),2))</f>
        <v/>
      </c>
      <c r="BC82">
        <f>IF(AQ82&lt;=0,0,ROUND(MIN(AQ82,MAX(0,$F82-SUMPRODUCT(($AT$3:$BE$3&lt;BC$3)*$AH82:$AS82))),2))</f>
        <v/>
      </c>
      <c r="BD82">
        <f>IF(AR82&lt;=0,0,ROUND(MIN(AR82,MAX(0,$F82-SUMPRODUCT(($AT$3:$BE$3&lt;BD$3)*$AH82:$AS82))),2))</f>
        <v/>
      </c>
      <c r="BE82">
        <f>IF(AS82&lt;=0,0,ROUND(MIN(AS82,MAX(0,$F82-SUMPRODUCT(($AT$3:$BE$3&lt;BE$3)*$AH82:$AS82))),2))</f>
        <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row>
    <row r="83">
      <c r="A83" t="n">
        <v>78</v>
      </c>
      <c r="B83" s="29">
        <f>Months!B83</f>
        <v/>
      </c>
      <c r="C83">
        <f>Months!C83</f>
        <v/>
      </c>
      <c r="D83">
        <f>Months!D83</f>
        <v/>
      </c>
      <c r="E83">
        <f>SUM(V83:AG83)</f>
        <v/>
      </c>
      <c r="F83">
        <f>MAX(0,ROUND(C83+D83-E83,2))</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f>IF(AH83&lt;=0,0,ROUND(MIN(AH83,MAX(0,$F83-SUMPRODUCT(($AT$3:$BE$3&lt;AT$3)*$AH83:$AS83))),2))</f>
        <v/>
      </c>
      <c r="AU83">
        <f>IF(AI83&lt;=0,0,ROUND(MIN(AI83,MAX(0,$F83-SUMPRODUCT(($AT$3:$BE$3&lt;AU$3)*$AH83:$AS83))),2))</f>
        <v/>
      </c>
      <c r="AV83">
        <f>IF(AJ83&lt;=0,0,ROUND(MIN(AJ83,MAX(0,$F83-SUMPRODUCT(($AT$3:$BE$3&lt;AV$3)*$AH83:$AS83))),2))</f>
        <v/>
      </c>
      <c r="AW83">
        <f>IF(AK83&lt;=0,0,ROUND(MIN(AK83,MAX(0,$F83-SUMPRODUCT(($AT$3:$BE$3&lt;AW$3)*$AH83:$AS83))),2))</f>
        <v/>
      </c>
      <c r="AX83">
        <f>IF(AL83&lt;=0,0,ROUND(MIN(AL83,MAX(0,$F83-SUMPRODUCT(($AT$3:$BE$3&lt;AX$3)*$AH83:$AS83))),2))</f>
        <v/>
      </c>
      <c r="AY83">
        <f>IF(AM83&lt;=0,0,ROUND(MIN(AM83,MAX(0,$F83-SUMPRODUCT(($AT$3:$BE$3&lt;AY$3)*$AH83:$AS83))),2))</f>
        <v/>
      </c>
      <c r="AZ83">
        <f>IF(AN83&lt;=0,0,ROUND(MIN(AN83,MAX(0,$F83-SUMPRODUCT(($AT$3:$BE$3&lt;AZ$3)*$AH83:$AS83))),2))</f>
        <v/>
      </c>
      <c r="BA83">
        <f>IF(AO83&lt;=0,0,ROUND(MIN(AO83,MAX(0,$F83-SUMPRODUCT(($AT$3:$BE$3&lt;BA$3)*$AH83:$AS83))),2))</f>
        <v/>
      </c>
      <c r="BB83">
        <f>IF(AP83&lt;=0,0,ROUND(MIN(AP83,MAX(0,$F83-SUMPRODUCT(($AT$3:$BE$3&lt;BB$3)*$AH83:$AS83))),2))</f>
        <v/>
      </c>
      <c r="BC83">
        <f>IF(AQ83&lt;=0,0,ROUND(MIN(AQ83,MAX(0,$F83-SUMPRODUCT(($AT$3:$BE$3&lt;BC$3)*$AH83:$AS83))),2))</f>
        <v/>
      </c>
      <c r="BD83">
        <f>IF(AR83&lt;=0,0,ROUND(MIN(AR83,MAX(0,$F83-SUMPRODUCT(($AT$3:$BE$3&lt;BD$3)*$AH83:$AS83))),2))</f>
        <v/>
      </c>
      <c r="BE83">
        <f>IF(AS83&lt;=0,0,ROUND(MIN(AS83,MAX(0,$F83-SUMPRODUCT(($AT$3:$BE$3&lt;BE$3)*$AH83:$AS83))),2))</f>
        <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row>
    <row r="84">
      <c r="A84" t="n">
        <v>79</v>
      </c>
      <c r="B84" s="29">
        <f>Months!B84</f>
        <v/>
      </c>
      <c r="C84">
        <f>Months!C84</f>
        <v/>
      </c>
      <c r="D84">
        <f>Months!D84</f>
        <v/>
      </c>
      <c r="E84">
        <f>SUM(V84:AG84)</f>
        <v/>
      </c>
      <c r="F84">
        <f>MAX(0,ROUND(C84+D84-E84,2))</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f>IF(AH84&lt;=0,0,ROUND(MIN(AH84,MAX(0,$F84-SUMPRODUCT(($AT$3:$BE$3&lt;AT$3)*$AH84:$AS84))),2))</f>
        <v/>
      </c>
      <c r="AU84">
        <f>IF(AI84&lt;=0,0,ROUND(MIN(AI84,MAX(0,$F84-SUMPRODUCT(($AT$3:$BE$3&lt;AU$3)*$AH84:$AS84))),2))</f>
        <v/>
      </c>
      <c r="AV84">
        <f>IF(AJ84&lt;=0,0,ROUND(MIN(AJ84,MAX(0,$F84-SUMPRODUCT(($AT$3:$BE$3&lt;AV$3)*$AH84:$AS84))),2))</f>
        <v/>
      </c>
      <c r="AW84">
        <f>IF(AK84&lt;=0,0,ROUND(MIN(AK84,MAX(0,$F84-SUMPRODUCT(($AT$3:$BE$3&lt;AW$3)*$AH84:$AS84))),2))</f>
        <v/>
      </c>
      <c r="AX84">
        <f>IF(AL84&lt;=0,0,ROUND(MIN(AL84,MAX(0,$F84-SUMPRODUCT(($AT$3:$BE$3&lt;AX$3)*$AH84:$AS84))),2))</f>
        <v/>
      </c>
      <c r="AY84">
        <f>IF(AM84&lt;=0,0,ROUND(MIN(AM84,MAX(0,$F84-SUMPRODUCT(($AT$3:$BE$3&lt;AY$3)*$AH84:$AS84))),2))</f>
        <v/>
      </c>
      <c r="AZ84">
        <f>IF(AN84&lt;=0,0,ROUND(MIN(AN84,MAX(0,$F84-SUMPRODUCT(($AT$3:$BE$3&lt;AZ$3)*$AH84:$AS84))),2))</f>
        <v/>
      </c>
      <c r="BA84">
        <f>IF(AO84&lt;=0,0,ROUND(MIN(AO84,MAX(0,$F84-SUMPRODUCT(($AT$3:$BE$3&lt;BA$3)*$AH84:$AS84))),2))</f>
        <v/>
      </c>
      <c r="BB84">
        <f>IF(AP84&lt;=0,0,ROUND(MIN(AP84,MAX(0,$F84-SUMPRODUCT(($AT$3:$BE$3&lt;BB$3)*$AH84:$AS84))),2))</f>
        <v/>
      </c>
      <c r="BC84">
        <f>IF(AQ84&lt;=0,0,ROUND(MIN(AQ84,MAX(0,$F84-SUMPRODUCT(($AT$3:$BE$3&lt;BC$3)*$AH84:$AS84))),2))</f>
        <v/>
      </c>
      <c r="BD84">
        <f>IF(AR84&lt;=0,0,ROUND(MIN(AR84,MAX(0,$F84-SUMPRODUCT(($AT$3:$BE$3&lt;BD$3)*$AH84:$AS84))),2))</f>
        <v/>
      </c>
      <c r="BE84">
        <f>IF(AS84&lt;=0,0,ROUND(MIN(AS84,MAX(0,$F84-SUMPRODUCT(($AT$3:$BE$3&lt;BE$3)*$AH84:$AS84))),2))</f>
        <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row>
    <row r="85">
      <c r="A85" t="n">
        <v>80</v>
      </c>
      <c r="B85" s="29">
        <f>Months!B85</f>
        <v/>
      </c>
      <c r="C85">
        <f>Months!C85</f>
        <v/>
      </c>
      <c r="D85">
        <f>Months!D85</f>
        <v/>
      </c>
      <c r="E85">
        <f>SUM(V85:AG85)</f>
        <v/>
      </c>
      <c r="F85">
        <f>MAX(0,ROUND(C85+D85-E85,2))</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f>IF(AH85&lt;=0,0,ROUND(MIN(AH85,MAX(0,$F85-SUMPRODUCT(($AT$3:$BE$3&lt;AT$3)*$AH85:$AS85))),2))</f>
        <v/>
      </c>
      <c r="AU85">
        <f>IF(AI85&lt;=0,0,ROUND(MIN(AI85,MAX(0,$F85-SUMPRODUCT(($AT$3:$BE$3&lt;AU$3)*$AH85:$AS85))),2))</f>
        <v/>
      </c>
      <c r="AV85">
        <f>IF(AJ85&lt;=0,0,ROUND(MIN(AJ85,MAX(0,$F85-SUMPRODUCT(($AT$3:$BE$3&lt;AV$3)*$AH85:$AS85))),2))</f>
        <v/>
      </c>
      <c r="AW85">
        <f>IF(AK85&lt;=0,0,ROUND(MIN(AK85,MAX(0,$F85-SUMPRODUCT(($AT$3:$BE$3&lt;AW$3)*$AH85:$AS85))),2))</f>
        <v/>
      </c>
      <c r="AX85">
        <f>IF(AL85&lt;=0,0,ROUND(MIN(AL85,MAX(0,$F85-SUMPRODUCT(($AT$3:$BE$3&lt;AX$3)*$AH85:$AS85))),2))</f>
        <v/>
      </c>
      <c r="AY85">
        <f>IF(AM85&lt;=0,0,ROUND(MIN(AM85,MAX(0,$F85-SUMPRODUCT(($AT$3:$BE$3&lt;AY$3)*$AH85:$AS85))),2))</f>
        <v/>
      </c>
      <c r="AZ85">
        <f>IF(AN85&lt;=0,0,ROUND(MIN(AN85,MAX(0,$F85-SUMPRODUCT(($AT$3:$BE$3&lt;AZ$3)*$AH85:$AS85))),2))</f>
        <v/>
      </c>
      <c r="BA85">
        <f>IF(AO85&lt;=0,0,ROUND(MIN(AO85,MAX(0,$F85-SUMPRODUCT(($AT$3:$BE$3&lt;BA$3)*$AH85:$AS85))),2))</f>
        <v/>
      </c>
      <c r="BB85">
        <f>IF(AP85&lt;=0,0,ROUND(MIN(AP85,MAX(0,$F85-SUMPRODUCT(($AT$3:$BE$3&lt;BB$3)*$AH85:$AS85))),2))</f>
        <v/>
      </c>
      <c r="BC85">
        <f>IF(AQ85&lt;=0,0,ROUND(MIN(AQ85,MAX(0,$F85-SUMPRODUCT(($AT$3:$BE$3&lt;BC$3)*$AH85:$AS85))),2))</f>
        <v/>
      </c>
      <c r="BD85">
        <f>IF(AR85&lt;=0,0,ROUND(MIN(AR85,MAX(0,$F85-SUMPRODUCT(($AT$3:$BE$3&lt;BD$3)*$AH85:$AS85))),2))</f>
        <v/>
      </c>
      <c r="BE85">
        <f>IF(AS85&lt;=0,0,ROUND(MIN(AS85,MAX(0,$F85-SUMPRODUCT(($AT$3:$BE$3&lt;BE$3)*$AH85:$AS85))),2))</f>
        <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row>
    <row r="86">
      <c r="A86" t="n">
        <v>81</v>
      </c>
      <c r="B86" s="29">
        <f>Months!B86</f>
        <v/>
      </c>
      <c r="C86">
        <f>Months!C86</f>
        <v/>
      </c>
      <c r="D86">
        <f>Months!D86</f>
        <v/>
      </c>
      <c r="E86">
        <f>SUM(V86:AG86)</f>
        <v/>
      </c>
      <c r="F86">
        <f>MAX(0,ROUND(C86+D86-E86,2))</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f>IF(AH86&lt;=0,0,ROUND(MIN(AH86,MAX(0,$F86-SUMPRODUCT(($AT$3:$BE$3&lt;AT$3)*$AH86:$AS86))),2))</f>
        <v/>
      </c>
      <c r="AU86">
        <f>IF(AI86&lt;=0,0,ROUND(MIN(AI86,MAX(0,$F86-SUMPRODUCT(($AT$3:$BE$3&lt;AU$3)*$AH86:$AS86))),2))</f>
        <v/>
      </c>
      <c r="AV86">
        <f>IF(AJ86&lt;=0,0,ROUND(MIN(AJ86,MAX(0,$F86-SUMPRODUCT(($AT$3:$BE$3&lt;AV$3)*$AH86:$AS86))),2))</f>
        <v/>
      </c>
      <c r="AW86">
        <f>IF(AK86&lt;=0,0,ROUND(MIN(AK86,MAX(0,$F86-SUMPRODUCT(($AT$3:$BE$3&lt;AW$3)*$AH86:$AS86))),2))</f>
        <v/>
      </c>
      <c r="AX86">
        <f>IF(AL86&lt;=0,0,ROUND(MIN(AL86,MAX(0,$F86-SUMPRODUCT(($AT$3:$BE$3&lt;AX$3)*$AH86:$AS86))),2))</f>
        <v/>
      </c>
      <c r="AY86">
        <f>IF(AM86&lt;=0,0,ROUND(MIN(AM86,MAX(0,$F86-SUMPRODUCT(($AT$3:$BE$3&lt;AY$3)*$AH86:$AS86))),2))</f>
        <v/>
      </c>
      <c r="AZ86">
        <f>IF(AN86&lt;=0,0,ROUND(MIN(AN86,MAX(0,$F86-SUMPRODUCT(($AT$3:$BE$3&lt;AZ$3)*$AH86:$AS86))),2))</f>
        <v/>
      </c>
      <c r="BA86">
        <f>IF(AO86&lt;=0,0,ROUND(MIN(AO86,MAX(0,$F86-SUMPRODUCT(($AT$3:$BE$3&lt;BA$3)*$AH86:$AS86))),2))</f>
        <v/>
      </c>
      <c r="BB86">
        <f>IF(AP86&lt;=0,0,ROUND(MIN(AP86,MAX(0,$F86-SUMPRODUCT(($AT$3:$BE$3&lt;BB$3)*$AH86:$AS86))),2))</f>
        <v/>
      </c>
      <c r="BC86">
        <f>IF(AQ86&lt;=0,0,ROUND(MIN(AQ86,MAX(0,$F86-SUMPRODUCT(($AT$3:$BE$3&lt;BC$3)*$AH86:$AS86))),2))</f>
        <v/>
      </c>
      <c r="BD86">
        <f>IF(AR86&lt;=0,0,ROUND(MIN(AR86,MAX(0,$F86-SUMPRODUCT(($AT$3:$BE$3&lt;BD$3)*$AH86:$AS86))),2))</f>
        <v/>
      </c>
      <c r="BE86">
        <f>IF(AS86&lt;=0,0,ROUND(MIN(AS86,MAX(0,$F86-SUMPRODUCT(($AT$3:$BE$3&lt;BE$3)*$AH86:$AS86))),2))</f>
        <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row>
    <row r="87">
      <c r="A87" t="n">
        <v>82</v>
      </c>
      <c r="B87" s="29">
        <f>Months!B87</f>
        <v/>
      </c>
      <c r="C87">
        <f>Months!C87</f>
        <v/>
      </c>
      <c r="D87">
        <f>Months!D87</f>
        <v/>
      </c>
      <c r="E87">
        <f>SUM(V87:AG87)</f>
        <v/>
      </c>
      <c r="F87">
        <f>MAX(0,ROUND(C87+D87-E87,2))</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f>IF(AH87&lt;=0,0,ROUND(MIN(AH87,MAX(0,$F87-SUMPRODUCT(($AT$3:$BE$3&lt;AT$3)*$AH87:$AS87))),2))</f>
        <v/>
      </c>
      <c r="AU87">
        <f>IF(AI87&lt;=0,0,ROUND(MIN(AI87,MAX(0,$F87-SUMPRODUCT(($AT$3:$BE$3&lt;AU$3)*$AH87:$AS87))),2))</f>
        <v/>
      </c>
      <c r="AV87">
        <f>IF(AJ87&lt;=0,0,ROUND(MIN(AJ87,MAX(0,$F87-SUMPRODUCT(($AT$3:$BE$3&lt;AV$3)*$AH87:$AS87))),2))</f>
        <v/>
      </c>
      <c r="AW87">
        <f>IF(AK87&lt;=0,0,ROUND(MIN(AK87,MAX(0,$F87-SUMPRODUCT(($AT$3:$BE$3&lt;AW$3)*$AH87:$AS87))),2))</f>
        <v/>
      </c>
      <c r="AX87">
        <f>IF(AL87&lt;=0,0,ROUND(MIN(AL87,MAX(0,$F87-SUMPRODUCT(($AT$3:$BE$3&lt;AX$3)*$AH87:$AS87))),2))</f>
        <v/>
      </c>
      <c r="AY87">
        <f>IF(AM87&lt;=0,0,ROUND(MIN(AM87,MAX(0,$F87-SUMPRODUCT(($AT$3:$BE$3&lt;AY$3)*$AH87:$AS87))),2))</f>
        <v/>
      </c>
      <c r="AZ87">
        <f>IF(AN87&lt;=0,0,ROUND(MIN(AN87,MAX(0,$F87-SUMPRODUCT(($AT$3:$BE$3&lt;AZ$3)*$AH87:$AS87))),2))</f>
        <v/>
      </c>
      <c r="BA87">
        <f>IF(AO87&lt;=0,0,ROUND(MIN(AO87,MAX(0,$F87-SUMPRODUCT(($AT$3:$BE$3&lt;BA$3)*$AH87:$AS87))),2))</f>
        <v/>
      </c>
      <c r="BB87">
        <f>IF(AP87&lt;=0,0,ROUND(MIN(AP87,MAX(0,$F87-SUMPRODUCT(($AT$3:$BE$3&lt;BB$3)*$AH87:$AS87))),2))</f>
        <v/>
      </c>
      <c r="BC87">
        <f>IF(AQ87&lt;=0,0,ROUND(MIN(AQ87,MAX(0,$F87-SUMPRODUCT(($AT$3:$BE$3&lt;BC$3)*$AH87:$AS87))),2))</f>
        <v/>
      </c>
      <c r="BD87">
        <f>IF(AR87&lt;=0,0,ROUND(MIN(AR87,MAX(0,$F87-SUMPRODUCT(($AT$3:$BE$3&lt;BD$3)*$AH87:$AS87))),2))</f>
        <v/>
      </c>
      <c r="BE87">
        <f>IF(AS87&lt;=0,0,ROUND(MIN(AS87,MAX(0,$F87-SUMPRODUCT(($AT$3:$BE$3&lt;BE$3)*$AH87:$AS87))),2))</f>
        <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row>
    <row r="88">
      <c r="A88" t="n">
        <v>83</v>
      </c>
      <c r="B88" s="29">
        <f>Months!B88</f>
        <v/>
      </c>
      <c r="C88">
        <f>Months!C88</f>
        <v/>
      </c>
      <c r="D88">
        <f>Months!D88</f>
        <v/>
      </c>
      <c r="E88">
        <f>SUM(V88:AG88)</f>
        <v/>
      </c>
      <c r="F88">
        <f>MAX(0,ROUND(C88+D88-E88,2))</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f>IF(AH88&lt;=0,0,ROUND(MIN(AH88,MAX(0,$F88-SUMPRODUCT(($AT$3:$BE$3&lt;AT$3)*$AH88:$AS88))),2))</f>
        <v/>
      </c>
      <c r="AU88">
        <f>IF(AI88&lt;=0,0,ROUND(MIN(AI88,MAX(0,$F88-SUMPRODUCT(($AT$3:$BE$3&lt;AU$3)*$AH88:$AS88))),2))</f>
        <v/>
      </c>
      <c r="AV88">
        <f>IF(AJ88&lt;=0,0,ROUND(MIN(AJ88,MAX(0,$F88-SUMPRODUCT(($AT$3:$BE$3&lt;AV$3)*$AH88:$AS88))),2))</f>
        <v/>
      </c>
      <c r="AW88">
        <f>IF(AK88&lt;=0,0,ROUND(MIN(AK88,MAX(0,$F88-SUMPRODUCT(($AT$3:$BE$3&lt;AW$3)*$AH88:$AS88))),2))</f>
        <v/>
      </c>
      <c r="AX88">
        <f>IF(AL88&lt;=0,0,ROUND(MIN(AL88,MAX(0,$F88-SUMPRODUCT(($AT$3:$BE$3&lt;AX$3)*$AH88:$AS88))),2))</f>
        <v/>
      </c>
      <c r="AY88">
        <f>IF(AM88&lt;=0,0,ROUND(MIN(AM88,MAX(0,$F88-SUMPRODUCT(($AT$3:$BE$3&lt;AY$3)*$AH88:$AS88))),2))</f>
        <v/>
      </c>
      <c r="AZ88">
        <f>IF(AN88&lt;=0,0,ROUND(MIN(AN88,MAX(0,$F88-SUMPRODUCT(($AT$3:$BE$3&lt;AZ$3)*$AH88:$AS88))),2))</f>
        <v/>
      </c>
      <c r="BA88">
        <f>IF(AO88&lt;=0,0,ROUND(MIN(AO88,MAX(0,$F88-SUMPRODUCT(($AT$3:$BE$3&lt;BA$3)*$AH88:$AS88))),2))</f>
        <v/>
      </c>
      <c r="BB88">
        <f>IF(AP88&lt;=0,0,ROUND(MIN(AP88,MAX(0,$F88-SUMPRODUCT(($AT$3:$BE$3&lt;BB$3)*$AH88:$AS88))),2))</f>
        <v/>
      </c>
      <c r="BC88">
        <f>IF(AQ88&lt;=0,0,ROUND(MIN(AQ88,MAX(0,$F88-SUMPRODUCT(($AT$3:$BE$3&lt;BC$3)*$AH88:$AS88))),2))</f>
        <v/>
      </c>
      <c r="BD88">
        <f>IF(AR88&lt;=0,0,ROUND(MIN(AR88,MAX(0,$F88-SUMPRODUCT(($AT$3:$BE$3&lt;BD$3)*$AH88:$AS88))),2))</f>
        <v/>
      </c>
      <c r="BE88">
        <f>IF(AS88&lt;=0,0,ROUND(MIN(AS88,MAX(0,$F88-SUMPRODUCT(($AT$3:$BE$3&lt;BE$3)*$AH88:$AS88))),2))</f>
        <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row>
    <row r="89">
      <c r="A89" t="n">
        <v>84</v>
      </c>
      <c r="B89" s="29">
        <f>Months!B89</f>
        <v/>
      </c>
      <c r="C89">
        <f>Months!C89</f>
        <v/>
      </c>
      <c r="D89">
        <f>Months!D89</f>
        <v/>
      </c>
      <c r="E89">
        <f>SUM(V89:AG89)</f>
        <v/>
      </c>
      <c r="F89">
        <f>MAX(0,ROUND(C89+D89-E89,2))</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f>IF(AH89&lt;=0,0,ROUND(MIN(AH89,MAX(0,$F89-SUMPRODUCT(($AT$3:$BE$3&lt;AT$3)*$AH89:$AS89))),2))</f>
        <v/>
      </c>
      <c r="AU89">
        <f>IF(AI89&lt;=0,0,ROUND(MIN(AI89,MAX(0,$F89-SUMPRODUCT(($AT$3:$BE$3&lt;AU$3)*$AH89:$AS89))),2))</f>
        <v/>
      </c>
      <c r="AV89">
        <f>IF(AJ89&lt;=0,0,ROUND(MIN(AJ89,MAX(0,$F89-SUMPRODUCT(($AT$3:$BE$3&lt;AV$3)*$AH89:$AS89))),2))</f>
        <v/>
      </c>
      <c r="AW89">
        <f>IF(AK89&lt;=0,0,ROUND(MIN(AK89,MAX(0,$F89-SUMPRODUCT(($AT$3:$BE$3&lt;AW$3)*$AH89:$AS89))),2))</f>
        <v/>
      </c>
      <c r="AX89">
        <f>IF(AL89&lt;=0,0,ROUND(MIN(AL89,MAX(0,$F89-SUMPRODUCT(($AT$3:$BE$3&lt;AX$3)*$AH89:$AS89))),2))</f>
        <v/>
      </c>
      <c r="AY89">
        <f>IF(AM89&lt;=0,0,ROUND(MIN(AM89,MAX(0,$F89-SUMPRODUCT(($AT$3:$BE$3&lt;AY$3)*$AH89:$AS89))),2))</f>
        <v/>
      </c>
      <c r="AZ89">
        <f>IF(AN89&lt;=0,0,ROUND(MIN(AN89,MAX(0,$F89-SUMPRODUCT(($AT$3:$BE$3&lt;AZ$3)*$AH89:$AS89))),2))</f>
        <v/>
      </c>
      <c r="BA89">
        <f>IF(AO89&lt;=0,0,ROUND(MIN(AO89,MAX(0,$F89-SUMPRODUCT(($AT$3:$BE$3&lt;BA$3)*$AH89:$AS89))),2))</f>
        <v/>
      </c>
      <c r="BB89">
        <f>IF(AP89&lt;=0,0,ROUND(MIN(AP89,MAX(0,$F89-SUMPRODUCT(($AT$3:$BE$3&lt;BB$3)*$AH89:$AS89))),2))</f>
        <v/>
      </c>
      <c r="BC89">
        <f>IF(AQ89&lt;=0,0,ROUND(MIN(AQ89,MAX(0,$F89-SUMPRODUCT(($AT$3:$BE$3&lt;BC$3)*$AH89:$AS89))),2))</f>
        <v/>
      </c>
      <c r="BD89">
        <f>IF(AR89&lt;=0,0,ROUND(MIN(AR89,MAX(0,$F89-SUMPRODUCT(($AT$3:$BE$3&lt;BD$3)*$AH89:$AS89))),2))</f>
        <v/>
      </c>
      <c r="BE89">
        <f>IF(AS89&lt;=0,0,ROUND(MIN(AS89,MAX(0,$F89-SUMPRODUCT(($AT$3:$BE$3&lt;BE$3)*$AH89:$AS89))),2))</f>
        <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row>
    <row r="90">
      <c r="A90" t="n">
        <v>85</v>
      </c>
      <c r="B90" s="29">
        <f>Months!B90</f>
        <v/>
      </c>
      <c r="C90">
        <f>Months!C90</f>
        <v/>
      </c>
      <c r="D90">
        <f>Months!D90</f>
        <v/>
      </c>
      <c r="E90">
        <f>SUM(V90:AG90)</f>
        <v/>
      </c>
      <c r="F90">
        <f>MAX(0,ROUND(C90+D90-E90,2))</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f>IF(AH90&lt;=0,0,ROUND(MIN(AH90,MAX(0,$F90-SUMPRODUCT(($AT$3:$BE$3&lt;AT$3)*$AH90:$AS90))),2))</f>
        <v/>
      </c>
      <c r="AU90">
        <f>IF(AI90&lt;=0,0,ROUND(MIN(AI90,MAX(0,$F90-SUMPRODUCT(($AT$3:$BE$3&lt;AU$3)*$AH90:$AS90))),2))</f>
        <v/>
      </c>
      <c r="AV90">
        <f>IF(AJ90&lt;=0,0,ROUND(MIN(AJ90,MAX(0,$F90-SUMPRODUCT(($AT$3:$BE$3&lt;AV$3)*$AH90:$AS90))),2))</f>
        <v/>
      </c>
      <c r="AW90">
        <f>IF(AK90&lt;=0,0,ROUND(MIN(AK90,MAX(0,$F90-SUMPRODUCT(($AT$3:$BE$3&lt;AW$3)*$AH90:$AS90))),2))</f>
        <v/>
      </c>
      <c r="AX90">
        <f>IF(AL90&lt;=0,0,ROUND(MIN(AL90,MAX(0,$F90-SUMPRODUCT(($AT$3:$BE$3&lt;AX$3)*$AH90:$AS90))),2))</f>
        <v/>
      </c>
      <c r="AY90">
        <f>IF(AM90&lt;=0,0,ROUND(MIN(AM90,MAX(0,$F90-SUMPRODUCT(($AT$3:$BE$3&lt;AY$3)*$AH90:$AS90))),2))</f>
        <v/>
      </c>
      <c r="AZ90">
        <f>IF(AN90&lt;=0,0,ROUND(MIN(AN90,MAX(0,$F90-SUMPRODUCT(($AT$3:$BE$3&lt;AZ$3)*$AH90:$AS90))),2))</f>
        <v/>
      </c>
      <c r="BA90">
        <f>IF(AO90&lt;=0,0,ROUND(MIN(AO90,MAX(0,$F90-SUMPRODUCT(($AT$3:$BE$3&lt;BA$3)*$AH90:$AS90))),2))</f>
        <v/>
      </c>
      <c r="BB90">
        <f>IF(AP90&lt;=0,0,ROUND(MIN(AP90,MAX(0,$F90-SUMPRODUCT(($AT$3:$BE$3&lt;BB$3)*$AH90:$AS90))),2))</f>
        <v/>
      </c>
      <c r="BC90">
        <f>IF(AQ90&lt;=0,0,ROUND(MIN(AQ90,MAX(0,$F90-SUMPRODUCT(($AT$3:$BE$3&lt;BC$3)*$AH90:$AS90))),2))</f>
        <v/>
      </c>
      <c r="BD90">
        <f>IF(AR90&lt;=0,0,ROUND(MIN(AR90,MAX(0,$F90-SUMPRODUCT(($AT$3:$BE$3&lt;BD$3)*$AH90:$AS90))),2))</f>
        <v/>
      </c>
      <c r="BE90">
        <f>IF(AS90&lt;=0,0,ROUND(MIN(AS90,MAX(0,$F90-SUMPRODUCT(($AT$3:$BE$3&lt;BE$3)*$AH90:$AS90))),2))</f>
        <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row>
    <row r="91">
      <c r="A91" t="n">
        <v>86</v>
      </c>
      <c r="B91" s="29">
        <f>Months!B91</f>
        <v/>
      </c>
      <c r="C91">
        <f>Months!C91</f>
        <v/>
      </c>
      <c r="D91">
        <f>Months!D91</f>
        <v/>
      </c>
      <c r="E91">
        <f>SUM(V91:AG91)</f>
        <v/>
      </c>
      <c r="F91">
        <f>MAX(0,ROUND(C91+D91-E91,2))</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f>IF(AH91&lt;=0,0,ROUND(MIN(AH91,MAX(0,$F91-SUMPRODUCT(($AT$3:$BE$3&lt;AT$3)*$AH91:$AS91))),2))</f>
        <v/>
      </c>
      <c r="AU91">
        <f>IF(AI91&lt;=0,0,ROUND(MIN(AI91,MAX(0,$F91-SUMPRODUCT(($AT$3:$BE$3&lt;AU$3)*$AH91:$AS91))),2))</f>
        <v/>
      </c>
      <c r="AV91">
        <f>IF(AJ91&lt;=0,0,ROUND(MIN(AJ91,MAX(0,$F91-SUMPRODUCT(($AT$3:$BE$3&lt;AV$3)*$AH91:$AS91))),2))</f>
        <v/>
      </c>
      <c r="AW91">
        <f>IF(AK91&lt;=0,0,ROUND(MIN(AK91,MAX(0,$F91-SUMPRODUCT(($AT$3:$BE$3&lt;AW$3)*$AH91:$AS91))),2))</f>
        <v/>
      </c>
      <c r="AX91">
        <f>IF(AL91&lt;=0,0,ROUND(MIN(AL91,MAX(0,$F91-SUMPRODUCT(($AT$3:$BE$3&lt;AX$3)*$AH91:$AS91))),2))</f>
        <v/>
      </c>
      <c r="AY91">
        <f>IF(AM91&lt;=0,0,ROUND(MIN(AM91,MAX(0,$F91-SUMPRODUCT(($AT$3:$BE$3&lt;AY$3)*$AH91:$AS91))),2))</f>
        <v/>
      </c>
      <c r="AZ91">
        <f>IF(AN91&lt;=0,0,ROUND(MIN(AN91,MAX(0,$F91-SUMPRODUCT(($AT$3:$BE$3&lt;AZ$3)*$AH91:$AS91))),2))</f>
        <v/>
      </c>
      <c r="BA91">
        <f>IF(AO91&lt;=0,0,ROUND(MIN(AO91,MAX(0,$F91-SUMPRODUCT(($AT$3:$BE$3&lt;BA$3)*$AH91:$AS91))),2))</f>
        <v/>
      </c>
      <c r="BB91">
        <f>IF(AP91&lt;=0,0,ROUND(MIN(AP91,MAX(0,$F91-SUMPRODUCT(($AT$3:$BE$3&lt;BB$3)*$AH91:$AS91))),2))</f>
        <v/>
      </c>
      <c r="BC91">
        <f>IF(AQ91&lt;=0,0,ROUND(MIN(AQ91,MAX(0,$F91-SUMPRODUCT(($AT$3:$BE$3&lt;BC$3)*$AH91:$AS91))),2))</f>
        <v/>
      </c>
      <c r="BD91">
        <f>IF(AR91&lt;=0,0,ROUND(MIN(AR91,MAX(0,$F91-SUMPRODUCT(($AT$3:$BE$3&lt;BD$3)*$AH91:$AS91))),2))</f>
        <v/>
      </c>
      <c r="BE91">
        <f>IF(AS91&lt;=0,0,ROUND(MIN(AS91,MAX(0,$F91-SUMPRODUCT(($AT$3:$BE$3&lt;BE$3)*$AH91:$AS91))),2))</f>
        <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row>
    <row r="92">
      <c r="A92" t="n">
        <v>87</v>
      </c>
      <c r="B92" s="29">
        <f>Months!B92</f>
        <v/>
      </c>
      <c r="C92">
        <f>Months!C92</f>
        <v/>
      </c>
      <c r="D92">
        <f>Months!D92</f>
        <v/>
      </c>
      <c r="E92">
        <f>SUM(V92:AG92)</f>
        <v/>
      </c>
      <c r="F92">
        <f>MAX(0,ROUND(C92+D92-E92,2))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f>IF(AH92&lt;=0,0,ROUND(MIN(AH92,MAX(0,$F92-SUMPRODUCT(($AT$3:$BE$3&lt;AT$3)*$AH92:$AS92))),2))</f>
        <v/>
      </c>
      <c r="AU92">
        <f>IF(AI92&lt;=0,0,ROUND(MIN(AI92,MAX(0,$F92-SUMPRODUCT(($AT$3:$BE$3&lt;AU$3)*$AH92:$AS92))),2))</f>
        <v/>
      </c>
      <c r="AV92">
        <f>IF(AJ92&lt;=0,0,ROUND(MIN(AJ92,MAX(0,$F92-SUMPRODUCT(($AT$3:$BE$3&lt;AV$3)*$AH92:$AS92))),2))</f>
        <v/>
      </c>
      <c r="AW92">
        <f>IF(AK92&lt;=0,0,ROUND(MIN(AK92,MAX(0,$F92-SUMPRODUCT(($AT$3:$BE$3&lt;AW$3)*$AH92:$AS92))),2))</f>
        <v/>
      </c>
      <c r="AX92">
        <f>IF(AL92&lt;=0,0,ROUND(MIN(AL92,MAX(0,$F92-SUMPRODUCT(($AT$3:$BE$3&lt;AX$3)*$AH92:$AS92))),2))</f>
        <v/>
      </c>
      <c r="AY92">
        <f>IF(AM92&lt;=0,0,ROUND(MIN(AM92,MAX(0,$F92-SUMPRODUCT(($AT$3:$BE$3&lt;AY$3)*$AH92:$AS92))),2))</f>
        <v/>
      </c>
      <c r="AZ92">
        <f>IF(AN92&lt;=0,0,ROUND(MIN(AN92,MAX(0,$F92-SUMPRODUCT(($AT$3:$BE$3&lt;AZ$3)*$AH92:$AS92))),2))</f>
        <v/>
      </c>
      <c r="BA92">
        <f>IF(AO92&lt;=0,0,ROUND(MIN(AO92,MAX(0,$F92-SUMPRODUCT(($AT$3:$BE$3&lt;BA$3)*$AH92:$AS92))),2))</f>
        <v/>
      </c>
      <c r="BB92">
        <f>IF(AP92&lt;=0,0,ROUND(MIN(AP92,MAX(0,$F92-SUMPRODUCT(($AT$3:$BE$3&lt;BB$3)*$AH92:$AS92))),2))</f>
        <v/>
      </c>
      <c r="BC92">
        <f>IF(AQ92&lt;=0,0,ROUND(MIN(AQ92,MAX(0,$F92-SUMPRODUCT(($AT$3:$BE$3&lt;BC$3)*$AH92:$AS92))),2))</f>
        <v/>
      </c>
      <c r="BD92">
        <f>IF(AR92&lt;=0,0,ROUND(MIN(AR92,MAX(0,$F92-SUMPRODUCT(($AT$3:$BE$3&lt;BD$3)*$AH92:$AS92))),2))</f>
        <v/>
      </c>
      <c r="BE92">
        <f>IF(AS92&lt;=0,0,ROUND(MIN(AS92,MAX(0,$F92-SUMPRODUCT(($AT$3:$BE$3&lt;BE$3)*$AH92:$AS92))),2))</f>
        <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row>
    <row r="93">
      <c r="A93" t="n">
        <v>88</v>
      </c>
      <c r="B93" s="29">
        <f>Months!B93</f>
        <v/>
      </c>
      <c r="C93">
        <f>Months!C93</f>
        <v/>
      </c>
      <c r="D93">
        <f>Months!D93</f>
        <v/>
      </c>
      <c r="E93">
        <f>SUM(V93:AG93)</f>
        <v/>
      </c>
      <c r="F93">
        <f>MAX(0,ROUND(C93+D93-E93,2))</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f>IF(AH93&lt;=0,0,ROUND(MIN(AH93,MAX(0,$F93-SUMPRODUCT(($AT$3:$BE$3&lt;AT$3)*$AH93:$AS93))),2))</f>
        <v/>
      </c>
      <c r="AU93">
        <f>IF(AI93&lt;=0,0,ROUND(MIN(AI93,MAX(0,$F93-SUMPRODUCT(($AT$3:$BE$3&lt;AU$3)*$AH93:$AS93))),2))</f>
        <v/>
      </c>
      <c r="AV93">
        <f>IF(AJ93&lt;=0,0,ROUND(MIN(AJ93,MAX(0,$F93-SUMPRODUCT(($AT$3:$BE$3&lt;AV$3)*$AH93:$AS93))),2))</f>
        <v/>
      </c>
      <c r="AW93">
        <f>IF(AK93&lt;=0,0,ROUND(MIN(AK93,MAX(0,$F93-SUMPRODUCT(($AT$3:$BE$3&lt;AW$3)*$AH93:$AS93))),2))</f>
        <v/>
      </c>
      <c r="AX93">
        <f>IF(AL93&lt;=0,0,ROUND(MIN(AL93,MAX(0,$F93-SUMPRODUCT(($AT$3:$BE$3&lt;AX$3)*$AH93:$AS93))),2))</f>
        <v/>
      </c>
      <c r="AY93">
        <f>IF(AM93&lt;=0,0,ROUND(MIN(AM93,MAX(0,$F93-SUMPRODUCT(($AT$3:$BE$3&lt;AY$3)*$AH93:$AS93))),2))</f>
        <v/>
      </c>
      <c r="AZ93">
        <f>IF(AN93&lt;=0,0,ROUND(MIN(AN93,MAX(0,$F93-SUMPRODUCT(($AT$3:$BE$3&lt;AZ$3)*$AH93:$AS93))),2))</f>
        <v/>
      </c>
      <c r="BA93">
        <f>IF(AO93&lt;=0,0,ROUND(MIN(AO93,MAX(0,$F93-SUMPRODUCT(($AT$3:$BE$3&lt;BA$3)*$AH93:$AS93))),2))</f>
        <v/>
      </c>
      <c r="BB93">
        <f>IF(AP93&lt;=0,0,ROUND(MIN(AP93,MAX(0,$F93-SUMPRODUCT(($AT$3:$BE$3&lt;BB$3)*$AH93:$AS93))),2))</f>
        <v/>
      </c>
      <c r="BC93">
        <f>IF(AQ93&lt;=0,0,ROUND(MIN(AQ93,MAX(0,$F93-SUMPRODUCT(($AT$3:$BE$3&lt;BC$3)*$AH93:$AS93))),2))</f>
        <v/>
      </c>
      <c r="BD93">
        <f>IF(AR93&lt;=0,0,ROUND(MIN(AR93,MAX(0,$F93-SUMPRODUCT(($AT$3:$BE$3&lt;BD$3)*$AH93:$AS93))),2))</f>
        <v/>
      </c>
      <c r="BE93">
        <f>IF(AS93&lt;=0,0,ROUND(MIN(AS93,MAX(0,$F93-SUMPRODUCT(($AT$3:$BE$3&lt;BE$3)*$AH93:$AS93))),2))</f>
        <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row>
    <row r="94">
      <c r="A94" t="n">
        <v>89</v>
      </c>
      <c r="B94" s="29">
        <f>Months!B94</f>
        <v/>
      </c>
      <c r="C94">
        <f>Months!C94</f>
        <v/>
      </c>
      <c r="D94">
        <f>Months!D94</f>
        <v/>
      </c>
      <c r="E94">
        <f>SUM(V94:AG94)</f>
        <v/>
      </c>
      <c r="F94">
        <f>MAX(0,ROUND(C94+D94-E94,2))</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f>IF(AH94&lt;=0,0,ROUND(MIN(AH94,MAX(0,$F94-SUMPRODUCT(($AT$3:$BE$3&lt;AT$3)*$AH94:$AS94))),2))</f>
        <v/>
      </c>
      <c r="AU94">
        <f>IF(AI94&lt;=0,0,ROUND(MIN(AI94,MAX(0,$F94-SUMPRODUCT(($AT$3:$BE$3&lt;AU$3)*$AH94:$AS94))),2))</f>
        <v/>
      </c>
      <c r="AV94">
        <f>IF(AJ94&lt;=0,0,ROUND(MIN(AJ94,MAX(0,$F94-SUMPRODUCT(($AT$3:$BE$3&lt;AV$3)*$AH94:$AS94))),2))</f>
        <v/>
      </c>
      <c r="AW94">
        <f>IF(AK94&lt;=0,0,ROUND(MIN(AK94,MAX(0,$F94-SUMPRODUCT(($AT$3:$BE$3&lt;AW$3)*$AH94:$AS94))),2))</f>
        <v/>
      </c>
      <c r="AX94">
        <f>IF(AL94&lt;=0,0,ROUND(MIN(AL94,MAX(0,$F94-SUMPRODUCT(($AT$3:$BE$3&lt;AX$3)*$AH94:$AS94))),2))</f>
        <v/>
      </c>
      <c r="AY94">
        <f>IF(AM94&lt;=0,0,ROUND(MIN(AM94,MAX(0,$F94-SUMPRODUCT(($AT$3:$BE$3&lt;AY$3)*$AH94:$AS94))),2))</f>
        <v/>
      </c>
      <c r="AZ94">
        <f>IF(AN94&lt;=0,0,ROUND(MIN(AN94,MAX(0,$F94-SUMPRODUCT(($AT$3:$BE$3&lt;AZ$3)*$AH94:$AS94))),2))</f>
        <v/>
      </c>
      <c r="BA94">
        <f>IF(AO94&lt;=0,0,ROUND(MIN(AO94,MAX(0,$F94-SUMPRODUCT(($AT$3:$BE$3&lt;BA$3)*$AH94:$AS94))),2))</f>
        <v/>
      </c>
      <c r="BB94">
        <f>IF(AP94&lt;=0,0,ROUND(MIN(AP94,MAX(0,$F94-SUMPRODUCT(($AT$3:$BE$3&lt;BB$3)*$AH94:$AS94))),2))</f>
        <v/>
      </c>
      <c r="BC94">
        <f>IF(AQ94&lt;=0,0,ROUND(MIN(AQ94,MAX(0,$F94-SUMPRODUCT(($AT$3:$BE$3&lt;BC$3)*$AH94:$AS94))),2))</f>
        <v/>
      </c>
      <c r="BD94">
        <f>IF(AR94&lt;=0,0,ROUND(MIN(AR94,MAX(0,$F94-SUMPRODUCT(($AT$3:$BE$3&lt;BD$3)*$AH94:$AS94))),2))</f>
        <v/>
      </c>
      <c r="BE94">
        <f>IF(AS94&lt;=0,0,ROUND(MIN(AS94,MAX(0,$F94-SUMPRODUCT(($AT$3:$BE$3&lt;BE$3)*$AH94:$AS94))),2))</f>
        <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row>
    <row r="95">
      <c r="A95" t="n">
        <v>90</v>
      </c>
      <c r="B95" s="29">
        <f>Months!B95</f>
        <v/>
      </c>
      <c r="C95">
        <f>Months!C95</f>
        <v/>
      </c>
      <c r="D95">
        <f>Months!D95</f>
        <v/>
      </c>
      <c r="E95">
        <f>SUM(V95:AG95)</f>
        <v/>
      </c>
      <c r="F95">
        <f>MAX(0,ROUND(C95+D95-E95,2))</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f>IF(AH95&lt;=0,0,ROUND(MIN(AH95,MAX(0,$F95-SUMPRODUCT(($AT$3:$BE$3&lt;AT$3)*$AH95:$AS95))),2))</f>
        <v/>
      </c>
      <c r="AU95">
        <f>IF(AI95&lt;=0,0,ROUND(MIN(AI95,MAX(0,$F95-SUMPRODUCT(($AT$3:$BE$3&lt;AU$3)*$AH95:$AS95))),2))</f>
        <v/>
      </c>
      <c r="AV95">
        <f>IF(AJ95&lt;=0,0,ROUND(MIN(AJ95,MAX(0,$F95-SUMPRODUCT(($AT$3:$BE$3&lt;AV$3)*$AH95:$AS95))),2))</f>
        <v/>
      </c>
      <c r="AW95">
        <f>IF(AK95&lt;=0,0,ROUND(MIN(AK95,MAX(0,$F95-SUMPRODUCT(($AT$3:$BE$3&lt;AW$3)*$AH95:$AS95))),2))</f>
        <v/>
      </c>
      <c r="AX95">
        <f>IF(AL95&lt;=0,0,ROUND(MIN(AL95,MAX(0,$F95-SUMPRODUCT(($AT$3:$BE$3&lt;AX$3)*$AH95:$AS95))),2))</f>
        <v/>
      </c>
      <c r="AY95">
        <f>IF(AM95&lt;=0,0,ROUND(MIN(AM95,MAX(0,$F95-SUMPRODUCT(($AT$3:$BE$3&lt;AY$3)*$AH95:$AS95))),2))</f>
        <v/>
      </c>
      <c r="AZ95">
        <f>IF(AN95&lt;=0,0,ROUND(MIN(AN95,MAX(0,$F95-SUMPRODUCT(($AT$3:$BE$3&lt;AZ$3)*$AH95:$AS95))),2))</f>
        <v/>
      </c>
      <c r="BA95">
        <f>IF(AO95&lt;=0,0,ROUND(MIN(AO95,MAX(0,$F95-SUMPRODUCT(($AT$3:$BE$3&lt;BA$3)*$AH95:$AS95))),2))</f>
        <v/>
      </c>
      <c r="BB95">
        <f>IF(AP95&lt;=0,0,ROUND(MIN(AP95,MAX(0,$F95-SUMPRODUCT(($AT$3:$BE$3&lt;BB$3)*$AH95:$AS95))),2))</f>
        <v/>
      </c>
      <c r="BC95">
        <f>IF(AQ95&lt;=0,0,ROUND(MIN(AQ95,MAX(0,$F95-SUMPRODUCT(($AT$3:$BE$3&lt;BC$3)*$AH95:$AS95))),2))</f>
        <v/>
      </c>
      <c r="BD95">
        <f>IF(AR95&lt;=0,0,ROUND(MIN(AR95,MAX(0,$F95-SUMPRODUCT(($AT$3:$BE$3&lt;BD$3)*$AH95:$AS95))),2))</f>
        <v/>
      </c>
      <c r="BE95">
        <f>IF(AS95&lt;=0,0,ROUND(MIN(AS95,MAX(0,$F95-SUMPRODUCT(($AT$3:$BE$3&lt;BE$3)*$AH95:$AS95))),2))</f>
        <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row>
    <row r="96">
      <c r="A96" t="n">
        <v>91</v>
      </c>
      <c r="B96" s="29">
        <f>Months!B96</f>
        <v/>
      </c>
      <c r="C96">
        <f>Months!C96</f>
        <v/>
      </c>
      <c r="D96">
        <f>Months!D96</f>
        <v/>
      </c>
      <c r="E96">
        <f>SUM(V96:AG96)</f>
        <v/>
      </c>
      <c r="F96">
        <f>MAX(0,ROUND(C96+D96-E96,2))</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f>IF(AH96&lt;=0,0,ROUND(MIN(AH96,MAX(0,$F96-SUMPRODUCT(($AT$3:$BE$3&lt;AT$3)*$AH96:$AS96))),2))</f>
        <v/>
      </c>
      <c r="AU96">
        <f>IF(AI96&lt;=0,0,ROUND(MIN(AI96,MAX(0,$F96-SUMPRODUCT(($AT$3:$BE$3&lt;AU$3)*$AH96:$AS96))),2))</f>
        <v/>
      </c>
      <c r="AV96">
        <f>IF(AJ96&lt;=0,0,ROUND(MIN(AJ96,MAX(0,$F96-SUMPRODUCT(($AT$3:$BE$3&lt;AV$3)*$AH96:$AS96))),2))</f>
        <v/>
      </c>
      <c r="AW96">
        <f>IF(AK96&lt;=0,0,ROUND(MIN(AK96,MAX(0,$F96-SUMPRODUCT(($AT$3:$BE$3&lt;AW$3)*$AH96:$AS96))),2))</f>
        <v/>
      </c>
      <c r="AX96">
        <f>IF(AL96&lt;=0,0,ROUND(MIN(AL96,MAX(0,$F96-SUMPRODUCT(($AT$3:$BE$3&lt;AX$3)*$AH96:$AS96))),2))</f>
        <v/>
      </c>
      <c r="AY96">
        <f>IF(AM96&lt;=0,0,ROUND(MIN(AM96,MAX(0,$F96-SUMPRODUCT(($AT$3:$BE$3&lt;AY$3)*$AH96:$AS96))),2))</f>
        <v/>
      </c>
      <c r="AZ96">
        <f>IF(AN96&lt;=0,0,ROUND(MIN(AN96,MAX(0,$F96-SUMPRODUCT(($AT$3:$BE$3&lt;AZ$3)*$AH96:$AS96))),2))</f>
        <v/>
      </c>
      <c r="BA96">
        <f>IF(AO96&lt;=0,0,ROUND(MIN(AO96,MAX(0,$F96-SUMPRODUCT(($AT$3:$BE$3&lt;BA$3)*$AH96:$AS96))),2))</f>
        <v/>
      </c>
      <c r="BB96">
        <f>IF(AP96&lt;=0,0,ROUND(MIN(AP96,MAX(0,$F96-SUMPRODUCT(($AT$3:$BE$3&lt;BB$3)*$AH96:$AS96))),2))</f>
        <v/>
      </c>
      <c r="BC96">
        <f>IF(AQ96&lt;=0,0,ROUND(MIN(AQ96,MAX(0,$F96-SUMPRODUCT(($AT$3:$BE$3&lt;BC$3)*$AH96:$AS96))),2))</f>
        <v/>
      </c>
      <c r="BD96">
        <f>IF(AR96&lt;=0,0,ROUND(MIN(AR96,MAX(0,$F96-SUMPRODUCT(($AT$3:$BE$3&lt;BD$3)*$AH96:$AS96))),2))</f>
        <v/>
      </c>
      <c r="BE96">
        <f>IF(AS96&lt;=0,0,ROUND(MIN(AS96,MAX(0,$F96-SUMPRODUCT(($AT$3:$BE$3&lt;BE$3)*$AH96:$AS96))),2))</f>
        <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row>
    <row r="97">
      <c r="A97" t="n">
        <v>92</v>
      </c>
      <c r="B97" s="29">
        <f>Months!B97</f>
        <v/>
      </c>
      <c r="C97">
        <f>Months!C97</f>
        <v/>
      </c>
      <c r="D97">
        <f>Months!D97</f>
        <v/>
      </c>
      <c r="E97">
        <f>SUM(V97:AG97)</f>
        <v/>
      </c>
      <c r="F97">
        <f>MAX(0,ROUND(C97+D97-E97,2))</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f>IF(AH97&lt;=0,0,ROUND(MIN(AH97,MAX(0,$F97-SUMPRODUCT(($AT$3:$BE$3&lt;AT$3)*$AH97:$AS97))),2))</f>
        <v/>
      </c>
      <c r="AU97">
        <f>IF(AI97&lt;=0,0,ROUND(MIN(AI97,MAX(0,$F97-SUMPRODUCT(($AT$3:$BE$3&lt;AU$3)*$AH97:$AS97))),2))</f>
        <v/>
      </c>
      <c r="AV97">
        <f>IF(AJ97&lt;=0,0,ROUND(MIN(AJ97,MAX(0,$F97-SUMPRODUCT(($AT$3:$BE$3&lt;AV$3)*$AH97:$AS97))),2))</f>
        <v/>
      </c>
      <c r="AW97">
        <f>IF(AK97&lt;=0,0,ROUND(MIN(AK97,MAX(0,$F97-SUMPRODUCT(($AT$3:$BE$3&lt;AW$3)*$AH97:$AS97))),2))</f>
        <v/>
      </c>
      <c r="AX97">
        <f>IF(AL97&lt;=0,0,ROUND(MIN(AL97,MAX(0,$F97-SUMPRODUCT(($AT$3:$BE$3&lt;AX$3)*$AH97:$AS97))),2))</f>
        <v/>
      </c>
      <c r="AY97">
        <f>IF(AM97&lt;=0,0,ROUND(MIN(AM97,MAX(0,$F97-SUMPRODUCT(($AT$3:$BE$3&lt;AY$3)*$AH97:$AS97))),2))</f>
        <v/>
      </c>
      <c r="AZ97">
        <f>IF(AN97&lt;=0,0,ROUND(MIN(AN97,MAX(0,$F97-SUMPRODUCT(($AT$3:$BE$3&lt;AZ$3)*$AH97:$AS97))),2))</f>
        <v/>
      </c>
      <c r="BA97">
        <f>IF(AO97&lt;=0,0,ROUND(MIN(AO97,MAX(0,$F97-SUMPRODUCT(($AT$3:$BE$3&lt;BA$3)*$AH97:$AS97))),2))</f>
        <v/>
      </c>
      <c r="BB97">
        <f>IF(AP97&lt;=0,0,ROUND(MIN(AP97,MAX(0,$F97-SUMPRODUCT(($AT$3:$BE$3&lt;BB$3)*$AH97:$AS97))),2))</f>
        <v/>
      </c>
      <c r="BC97">
        <f>IF(AQ97&lt;=0,0,ROUND(MIN(AQ97,MAX(0,$F97-SUMPRODUCT(($AT$3:$BE$3&lt;BC$3)*$AH97:$AS97))),2))</f>
        <v/>
      </c>
      <c r="BD97">
        <f>IF(AR97&lt;=0,0,ROUND(MIN(AR97,MAX(0,$F97-SUMPRODUCT(($AT$3:$BE$3&lt;BD$3)*$AH97:$AS97))),2))</f>
        <v/>
      </c>
      <c r="BE97">
        <f>IF(AS97&lt;=0,0,ROUND(MIN(AS97,MAX(0,$F97-SUMPRODUCT(($AT$3:$BE$3&lt;BE$3)*$AH97:$AS97))),2))</f>
        <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row>
    <row r="98">
      <c r="A98" t="n">
        <v>93</v>
      </c>
      <c r="B98" s="29">
        <f>Months!B98</f>
        <v/>
      </c>
      <c r="C98">
        <f>Months!C98</f>
        <v/>
      </c>
      <c r="D98">
        <f>Months!D98</f>
        <v/>
      </c>
      <c r="E98">
        <f>SUM(V98:AG98)</f>
        <v/>
      </c>
      <c r="F98">
        <f>MAX(0,ROUND(C98+D98-E98,2))</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f>IF(AH98&lt;=0,0,ROUND(MIN(AH98,MAX(0,$F98-SUMPRODUCT(($AT$3:$BE$3&lt;AT$3)*$AH98:$AS98))),2))</f>
        <v/>
      </c>
      <c r="AU98">
        <f>IF(AI98&lt;=0,0,ROUND(MIN(AI98,MAX(0,$F98-SUMPRODUCT(($AT$3:$BE$3&lt;AU$3)*$AH98:$AS98))),2))</f>
        <v/>
      </c>
      <c r="AV98">
        <f>IF(AJ98&lt;=0,0,ROUND(MIN(AJ98,MAX(0,$F98-SUMPRODUCT(($AT$3:$BE$3&lt;AV$3)*$AH98:$AS98))),2))</f>
        <v/>
      </c>
      <c r="AW98">
        <f>IF(AK98&lt;=0,0,ROUND(MIN(AK98,MAX(0,$F98-SUMPRODUCT(($AT$3:$BE$3&lt;AW$3)*$AH98:$AS98))),2))</f>
        <v/>
      </c>
      <c r="AX98">
        <f>IF(AL98&lt;=0,0,ROUND(MIN(AL98,MAX(0,$F98-SUMPRODUCT(($AT$3:$BE$3&lt;AX$3)*$AH98:$AS98))),2))</f>
        <v/>
      </c>
      <c r="AY98">
        <f>IF(AM98&lt;=0,0,ROUND(MIN(AM98,MAX(0,$F98-SUMPRODUCT(($AT$3:$BE$3&lt;AY$3)*$AH98:$AS98))),2))</f>
        <v/>
      </c>
      <c r="AZ98">
        <f>IF(AN98&lt;=0,0,ROUND(MIN(AN98,MAX(0,$F98-SUMPRODUCT(($AT$3:$BE$3&lt;AZ$3)*$AH98:$AS98))),2))</f>
        <v/>
      </c>
      <c r="BA98">
        <f>IF(AO98&lt;=0,0,ROUND(MIN(AO98,MAX(0,$F98-SUMPRODUCT(($AT$3:$BE$3&lt;BA$3)*$AH98:$AS98))),2))</f>
        <v/>
      </c>
      <c r="BB98">
        <f>IF(AP98&lt;=0,0,ROUND(MIN(AP98,MAX(0,$F98-SUMPRODUCT(($AT$3:$BE$3&lt;BB$3)*$AH98:$AS98))),2))</f>
        <v/>
      </c>
      <c r="BC98">
        <f>IF(AQ98&lt;=0,0,ROUND(MIN(AQ98,MAX(0,$F98-SUMPRODUCT(($AT$3:$BE$3&lt;BC$3)*$AH98:$AS98))),2))</f>
        <v/>
      </c>
      <c r="BD98">
        <f>IF(AR98&lt;=0,0,ROUND(MIN(AR98,MAX(0,$F98-SUMPRODUCT(($AT$3:$BE$3&lt;BD$3)*$AH98:$AS98))),2))</f>
        <v/>
      </c>
      <c r="BE98">
        <f>IF(AS98&lt;=0,0,ROUND(MIN(AS98,MAX(0,$F98-SUMPRODUCT(($AT$3:$BE$3&lt;BE$3)*$AH98:$AS98))),2))</f>
        <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row>
    <row r="99">
      <c r="A99" t="n">
        <v>94</v>
      </c>
      <c r="B99" s="29">
        <f>Months!B99</f>
        <v/>
      </c>
      <c r="C99">
        <f>Months!C99</f>
        <v/>
      </c>
      <c r="D99">
        <f>Months!D99</f>
        <v/>
      </c>
      <c r="E99">
        <f>SUM(V99:AG99)</f>
        <v/>
      </c>
      <c r="F99">
        <f>MAX(0,ROUND(C99+D99-E99,2))</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f>IF(AH99&lt;=0,0,ROUND(MIN(AH99,MAX(0,$F99-SUMPRODUCT(($AT$3:$BE$3&lt;AT$3)*$AH99:$AS99))),2))</f>
        <v/>
      </c>
      <c r="AU99">
        <f>IF(AI99&lt;=0,0,ROUND(MIN(AI99,MAX(0,$F99-SUMPRODUCT(($AT$3:$BE$3&lt;AU$3)*$AH99:$AS99))),2))</f>
        <v/>
      </c>
      <c r="AV99">
        <f>IF(AJ99&lt;=0,0,ROUND(MIN(AJ99,MAX(0,$F99-SUMPRODUCT(($AT$3:$BE$3&lt;AV$3)*$AH99:$AS99))),2))</f>
        <v/>
      </c>
      <c r="AW99">
        <f>IF(AK99&lt;=0,0,ROUND(MIN(AK99,MAX(0,$F99-SUMPRODUCT(($AT$3:$BE$3&lt;AW$3)*$AH99:$AS99))),2))</f>
        <v/>
      </c>
      <c r="AX99">
        <f>IF(AL99&lt;=0,0,ROUND(MIN(AL99,MAX(0,$F99-SUMPRODUCT(($AT$3:$BE$3&lt;AX$3)*$AH99:$AS99))),2))</f>
        <v/>
      </c>
      <c r="AY99">
        <f>IF(AM99&lt;=0,0,ROUND(MIN(AM99,MAX(0,$F99-SUMPRODUCT(($AT$3:$BE$3&lt;AY$3)*$AH99:$AS99))),2))</f>
        <v/>
      </c>
      <c r="AZ99">
        <f>IF(AN99&lt;=0,0,ROUND(MIN(AN99,MAX(0,$F99-SUMPRODUCT(($AT$3:$BE$3&lt;AZ$3)*$AH99:$AS99))),2))</f>
        <v/>
      </c>
      <c r="BA99">
        <f>IF(AO99&lt;=0,0,ROUND(MIN(AO99,MAX(0,$F99-SUMPRODUCT(($AT$3:$BE$3&lt;BA$3)*$AH99:$AS99))),2))</f>
        <v/>
      </c>
      <c r="BB99">
        <f>IF(AP99&lt;=0,0,ROUND(MIN(AP99,MAX(0,$F99-SUMPRODUCT(($AT$3:$BE$3&lt;BB$3)*$AH99:$AS99))),2))</f>
        <v/>
      </c>
      <c r="BC99">
        <f>IF(AQ99&lt;=0,0,ROUND(MIN(AQ99,MAX(0,$F99-SUMPRODUCT(($AT$3:$BE$3&lt;BC$3)*$AH99:$AS99))),2))</f>
        <v/>
      </c>
      <c r="BD99">
        <f>IF(AR99&lt;=0,0,ROUND(MIN(AR99,MAX(0,$F99-SUMPRODUCT(($AT$3:$BE$3&lt;BD$3)*$AH99:$AS99))),2))</f>
        <v/>
      </c>
      <c r="BE99">
        <f>IF(AS99&lt;=0,0,ROUND(MIN(AS99,MAX(0,$F99-SUMPRODUCT(($AT$3:$BE$3&lt;BE$3)*$AH99:$AS99))),2))</f>
        <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row>
    <row r="100">
      <c r="A100" t="n">
        <v>95</v>
      </c>
      <c r="B100" s="29">
        <f>Months!B100</f>
        <v/>
      </c>
      <c r="C100">
        <f>Months!C100</f>
        <v/>
      </c>
      <c r="D100">
        <f>Months!D100</f>
        <v/>
      </c>
      <c r="E100">
        <f>SUM(V100:AG100)</f>
        <v/>
      </c>
      <c r="F100">
        <f>MAX(0,ROUND(C100+D100-E100,2))</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f>IF(AH100&lt;=0,0,ROUND(MIN(AH100,MAX(0,$F100-SUMPRODUCT(($AT$3:$BE$3&lt;AT$3)*$AH100:$AS100))),2))</f>
        <v/>
      </c>
      <c r="AU100">
        <f>IF(AI100&lt;=0,0,ROUND(MIN(AI100,MAX(0,$F100-SUMPRODUCT(($AT$3:$BE$3&lt;AU$3)*$AH100:$AS100))),2))</f>
        <v/>
      </c>
      <c r="AV100">
        <f>IF(AJ100&lt;=0,0,ROUND(MIN(AJ100,MAX(0,$F100-SUMPRODUCT(($AT$3:$BE$3&lt;AV$3)*$AH100:$AS100))),2))</f>
        <v/>
      </c>
      <c r="AW100">
        <f>IF(AK100&lt;=0,0,ROUND(MIN(AK100,MAX(0,$F100-SUMPRODUCT(($AT$3:$BE$3&lt;AW$3)*$AH100:$AS100))),2))</f>
        <v/>
      </c>
      <c r="AX100">
        <f>IF(AL100&lt;=0,0,ROUND(MIN(AL100,MAX(0,$F100-SUMPRODUCT(($AT$3:$BE$3&lt;AX$3)*$AH100:$AS100))),2))</f>
        <v/>
      </c>
      <c r="AY100">
        <f>IF(AM100&lt;=0,0,ROUND(MIN(AM100,MAX(0,$F100-SUMPRODUCT(($AT$3:$BE$3&lt;AY$3)*$AH100:$AS100))),2))</f>
        <v/>
      </c>
      <c r="AZ100">
        <f>IF(AN100&lt;=0,0,ROUND(MIN(AN100,MAX(0,$F100-SUMPRODUCT(($AT$3:$BE$3&lt;AZ$3)*$AH100:$AS100))),2))</f>
        <v/>
      </c>
      <c r="BA100">
        <f>IF(AO100&lt;=0,0,ROUND(MIN(AO100,MAX(0,$F100-SUMPRODUCT(($AT$3:$BE$3&lt;BA$3)*$AH100:$AS100))),2))</f>
        <v/>
      </c>
      <c r="BB100">
        <f>IF(AP100&lt;=0,0,ROUND(MIN(AP100,MAX(0,$F100-SUMPRODUCT(($AT$3:$BE$3&lt;BB$3)*$AH100:$AS100))),2))</f>
        <v/>
      </c>
      <c r="BC100">
        <f>IF(AQ100&lt;=0,0,ROUND(MIN(AQ100,MAX(0,$F100-SUMPRODUCT(($AT$3:$BE$3&lt;BC$3)*$AH100:$AS100))),2))</f>
        <v/>
      </c>
      <c r="BD100">
        <f>IF(AR100&lt;=0,0,ROUND(MIN(AR100,MAX(0,$F100-SUMPRODUCT(($AT$3:$BE$3&lt;BD$3)*$AH100:$AS100))),2))</f>
        <v/>
      </c>
      <c r="BE100">
        <f>IF(AS100&lt;=0,0,ROUND(MIN(AS100,MAX(0,$F100-SUMPRODUCT(($AT$3:$BE$3&lt;BE$3)*$AH100:$AS100))),2))</f>
        <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row>
    <row r="101">
      <c r="A101" t="n">
        <v>96</v>
      </c>
      <c r="B101" s="29">
        <f>Months!B101</f>
        <v/>
      </c>
      <c r="C101">
        <f>Months!C101</f>
        <v/>
      </c>
      <c r="D101">
        <f>Months!D101</f>
        <v/>
      </c>
      <c r="E101">
        <f>SUM(V101:AG101)</f>
        <v/>
      </c>
      <c r="F101">
        <f>MAX(0,ROUND(C101+D101-E101,2))</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f>IF(AH101&lt;=0,0,ROUND(MIN(AH101,MAX(0,$F101-SUMPRODUCT(($AT$3:$BE$3&lt;AT$3)*$AH101:$AS101))),2))</f>
        <v/>
      </c>
      <c r="AU101">
        <f>IF(AI101&lt;=0,0,ROUND(MIN(AI101,MAX(0,$F101-SUMPRODUCT(($AT$3:$BE$3&lt;AU$3)*$AH101:$AS101))),2))</f>
        <v/>
      </c>
      <c r="AV101">
        <f>IF(AJ101&lt;=0,0,ROUND(MIN(AJ101,MAX(0,$F101-SUMPRODUCT(($AT$3:$BE$3&lt;AV$3)*$AH101:$AS101))),2))</f>
        <v/>
      </c>
      <c r="AW101">
        <f>IF(AK101&lt;=0,0,ROUND(MIN(AK101,MAX(0,$F101-SUMPRODUCT(($AT$3:$BE$3&lt;AW$3)*$AH101:$AS101))),2))</f>
        <v/>
      </c>
      <c r="AX101">
        <f>IF(AL101&lt;=0,0,ROUND(MIN(AL101,MAX(0,$F101-SUMPRODUCT(($AT$3:$BE$3&lt;AX$3)*$AH101:$AS101))),2))</f>
        <v/>
      </c>
      <c r="AY101">
        <f>IF(AM101&lt;=0,0,ROUND(MIN(AM101,MAX(0,$F101-SUMPRODUCT(($AT$3:$BE$3&lt;AY$3)*$AH101:$AS101))),2))</f>
        <v/>
      </c>
      <c r="AZ101">
        <f>IF(AN101&lt;=0,0,ROUND(MIN(AN101,MAX(0,$F101-SUMPRODUCT(($AT$3:$BE$3&lt;AZ$3)*$AH101:$AS101))),2))</f>
        <v/>
      </c>
      <c r="BA101">
        <f>IF(AO101&lt;=0,0,ROUND(MIN(AO101,MAX(0,$F101-SUMPRODUCT(($AT$3:$BE$3&lt;BA$3)*$AH101:$AS101))),2))</f>
        <v/>
      </c>
      <c r="BB101">
        <f>IF(AP101&lt;=0,0,ROUND(MIN(AP101,MAX(0,$F101-SUMPRODUCT(($AT$3:$BE$3&lt;BB$3)*$AH101:$AS101))),2))</f>
        <v/>
      </c>
      <c r="BC101">
        <f>IF(AQ101&lt;=0,0,ROUND(MIN(AQ101,MAX(0,$F101-SUMPRODUCT(($AT$3:$BE$3&lt;BC$3)*$AH101:$AS101))),2))</f>
        <v/>
      </c>
      <c r="BD101">
        <f>IF(AR101&lt;=0,0,ROUND(MIN(AR101,MAX(0,$F101-SUMPRODUCT(($AT$3:$BE$3&lt;BD$3)*$AH101:$AS101))),2))</f>
        <v/>
      </c>
      <c r="BE101">
        <f>IF(AS101&lt;=0,0,ROUND(MIN(AS101,MAX(0,$F101-SUMPRODUCT(($AT$3:$BE$3&lt;BE$3)*$AH101:$AS101))),2))</f>
        <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row>
    <row r="102">
      <c r="A102" t="n">
        <v>97</v>
      </c>
      <c r="B102" s="29">
        <f>Months!B102</f>
        <v/>
      </c>
      <c r="C102">
        <f>Months!C102</f>
        <v/>
      </c>
      <c r="D102">
        <f>Months!D102</f>
        <v/>
      </c>
      <c r="E102">
        <f>SUM(V102:AG102)</f>
        <v/>
      </c>
      <c r="F102">
        <f>MAX(0,ROUND(C102+D102-E102,2))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f>IF(AH102&lt;=0,0,ROUND(MIN(AH102,MAX(0,$F102-SUMPRODUCT(($AT$3:$BE$3&lt;AT$3)*$AH102:$AS102))),2))</f>
        <v/>
      </c>
      <c r="AU102">
        <f>IF(AI102&lt;=0,0,ROUND(MIN(AI102,MAX(0,$F102-SUMPRODUCT(($AT$3:$BE$3&lt;AU$3)*$AH102:$AS102))),2))</f>
        <v/>
      </c>
      <c r="AV102">
        <f>IF(AJ102&lt;=0,0,ROUND(MIN(AJ102,MAX(0,$F102-SUMPRODUCT(($AT$3:$BE$3&lt;AV$3)*$AH102:$AS102))),2))</f>
        <v/>
      </c>
      <c r="AW102">
        <f>IF(AK102&lt;=0,0,ROUND(MIN(AK102,MAX(0,$F102-SUMPRODUCT(($AT$3:$BE$3&lt;AW$3)*$AH102:$AS102))),2))</f>
        <v/>
      </c>
      <c r="AX102">
        <f>IF(AL102&lt;=0,0,ROUND(MIN(AL102,MAX(0,$F102-SUMPRODUCT(($AT$3:$BE$3&lt;AX$3)*$AH102:$AS102))),2))</f>
        <v/>
      </c>
      <c r="AY102">
        <f>IF(AM102&lt;=0,0,ROUND(MIN(AM102,MAX(0,$F102-SUMPRODUCT(($AT$3:$BE$3&lt;AY$3)*$AH102:$AS102))),2))</f>
        <v/>
      </c>
      <c r="AZ102">
        <f>IF(AN102&lt;=0,0,ROUND(MIN(AN102,MAX(0,$F102-SUMPRODUCT(($AT$3:$BE$3&lt;AZ$3)*$AH102:$AS102))),2))</f>
        <v/>
      </c>
      <c r="BA102">
        <f>IF(AO102&lt;=0,0,ROUND(MIN(AO102,MAX(0,$F102-SUMPRODUCT(($AT$3:$BE$3&lt;BA$3)*$AH102:$AS102))),2))</f>
        <v/>
      </c>
      <c r="BB102">
        <f>IF(AP102&lt;=0,0,ROUND(MIN(AP102,MAX(0,$F102-SUMPRODUCT(($AT$3:$BE$3&lt;BB$3)*$AH102:$AS102))),2))</f>
        <v/>
      </c>
      <c r="BC102">
        <f>IF(AQ102&lt;=0,0,ROUND(MIN(AQ102,MAX(0,$F102-SUMPRODUCT(($AT$3:$BE$3&lt;BC$3)*$AH102:$AS102))),2))</f>
        <v/>
      </c>
      <c r="BD102">
        <f>IF(AR102&lt;=0,0,ROUND(MIN(AR102,MAX(0,$F102-SUMPRODUCT(($AT$3:$BE$3&lt;BD$3)*$AH102:$AS102))),2))</f>
        <v/>
      </c>
      <c r="BE102">
        <f>IF(AS102&lt;=0,0,ROUND(MIN(AS102,MAX(0,$F102-SUMPRODUCT(($AT$3:$BE$3&lt;BE$3)*$AH102:$AS102))),2))</f>
        <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row>
    <row r="103">
      <c r="A103" t="n">
        <v>98</v>
      </c>
      <c r="B103" s="29">
        <f>Months!B103</f>
        <v/>
      </c>
      <c r="C103">
        <f>Months!C103</f>
        <v/>
      </c>
      <c r="D103">
        <f>Months!D103</f>
        <v/>
      </c>
      <c r="E103">
        <f>SUM(V103:AG103)</f>
        <v/>
      </c>
      <c r="F103">
        <f>MAX(0,ROUND(C103+D103-E103,2))</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f>IF(AH103&lt;=0,0,ROUND(MIN(AH103,MAX(0,$F103-SUMPRODUCT(($AT$3:$BE$3&lt;AT$3)*$AH103:$AS103))),2))</f>
        <v/>
      </c>
      <c r="AU103">
        <f>IF(AI103&lt;=0,0,ROUND(MIN(AI103,MAX(0,$F103-SUMPRODUCT(($AT$3:$BE$3&lt;AU$3)*$AH103:$AS103))),2))</f>
        <v/>
      </c>
      <c r="AV103">
        <f>IF(AJ103&lt;=0,0,ROUND(MIN(AJ103,MAX(0,$F103-SUMPRODUCT(($AT$3:$BE$3&lt;AV$3)*$AH103:$AS103))),2))</f>
        <v/>
      </c>
      <c r="AW103">
        <f>IF(AK103&lt;=0,0,ROUND(MIN(AK103,MAX(0,$F103-SUMPRODUCT(($AT$3:$BE$3&lt;AW$3)*$AH103:$AS103))),2))</f>
        <v/>
      </c>
      <c r="AX103">
        <f>IF(AL103&lt;=0,0,ROUND(MIN(AL103,MAX(0,$F103-SUMPRODUCT(($AT$3:$BE$3&lt;AX$3)*$AH103:$AS103))),2))</f>
        <v/>
      </c>
      <c r="AY103">
        <f>IF(AM103&lt;=0,0,ROUND(MIN(AM103,MAX(0,$F103-SUMPRODUCT(($AT$3:$BE$3&lt;AY$3)*$AH103:$AS103))),2))</f>
        <v/>
      </c>
      <c r="AZ103">
        <f>IF(AN103&lt;=0,0,ROUND(MIN(AN103,MAX(0,$F103-SUMPRODUCT(($AT$3:$BE$3&lt;AZ$3)*$AH103:$AS103))),2))</f>
        <v/>
      </c>
      <c r="BA103">
        <f>IF(AO103&lt;=0,0,ROUND(MIN(AO103,MAX(0,$F103-SUMPRODUCT(($AT$3:$BE$3&lt;BA$3)*$AH103:$AS103))),2))</f>
        <v/>
      </c>
      <c r="BB103">
        <f>IF(AP103&lt;=0,0,ROUND(MIN(AP103,MAX(0,$F103-SUMPRODUCT(($AT$3:$BE$3&lt;BB$3)*$AH103:$AS103))),2))</f>
        <v/>
      </c>
      <c r="BC103">
        <f>IF(AQ103&lt;=0,0,ROUND(MIN(AQ103,MAX(0,$F103-SUMPRODUCT(($AT$3:$BE$3&lt;BC$3)*$AH103:$AS103))),2))</f>
        <v/>
      </c>
      <c r="BD103">
        <f>IF(AR103&lt;=0,0,ROUND(MIN(AR103,MAX(0,$F103-SUMPRODUCT(($AT$3:$BE$3&lt;BD$3)*$AH103:$AS103))),2))</f>
        <v/>
      </c>
      <c r="BE103">
        <f>IF(AS103&lt;=0,0,ROUND(MIN(AS103,MAX(0,$F103-SUMPRODUCT(($AT$3:$BE$3&lt;BE$3)*$AH103:$AS103))),2))</f>
        <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row>
    <row r="104">
      <c r="A104" t="n">
        <v>99</v>
      </c>
      <c r="B104" s="29">
        <f>Months!B104</f>
        <v/>
      </c>
      <c r="C104">
        <f>Months!C104</f>
        <v/>
      </c>
      <c r="D104">
        <f>Months!D104</f>
        <v/>
      </c>
      <c r="E104">
        <f>SUM(V104:AG104)</f>
        <v/>
      </c>
      <c r="F104">
        <f>MAX(0,ROUND(C104+D104-E104,2))</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f>IF(AH104&lt;=0,0,ROUND(MIN(AH104,MAX(0,$F104-SUMPRODUCT(($AT$3:$BE$3&lt;AT$3)*$AH104:$AS104))),2))</f>
        <v/>
      </c>
      <c r="AU104">
        <f>IF(AI104&lt;=0,0,ROUND(MIN(AI104,MAX(0,$F104-SUMPRODUCT(($AT$3:$BE$3&lt;AU$3)*$AH104:$AS104))),2))</f>
        <v/>
      </c>
      <c r="AV104">
        <f>IF(AJ104&lt;=0,0,ROUND(MIN(AJ104,MAX(0,$F104-SUMPRODUCT(($AT$3:$BE$3&lt;AV$3)*$AH104:$AS104))),2))</f>
        <v/>
      </c>
      <c r="AW104">
        <f>IF(AK104&lt;=0,0,ROUND(MIN(AK104,MAX(0,$F104-SUMPRODUCT(($AT$3:$BE$3&lt;AW$3)*$AH104:$AS104))),2))</f>
        <v/>
      </c>
      <c r="AX104">
        <f>IF(AL104&lt;=0,0,ROUND(MIN(AL104,MAX(0,$F104-SUMPRODUCT(($AT$3:$BE$3&lt;AX$3)*$AH104:$AS104))),2))</f>
        <v/>
      </c>
      <c r="AY104">
        <f>IF(AM104&lt;=0,0,ROUND(MIN(AM104,MAX(0,$F104-SUMPRODUCT(($AT$3:$BE$3&lt;AY$3)*$AH104:$AS104))),2))</f>
        <v/>
      </c>
      <c r="AZ104">
        <f>IF(AN104&lt;=0,0,ROUND(MIN(AN104,MAX(0,$F104-SUMPRODUCT(($AT$3:$BE$3&lt;AZ$3)*$AH104:$AS104))),2))</f>
        <v/>
      </c>
      <c r="BA104">
        <f>IF(AO104&lt;=0,0,ROUND(MIN(AO104,MAX(0,$F104-SUMPRODUCT(($AT$3:$BE$3&lt;BA$3)*$AH104:$AS104))),2))</f>
        <v/>
      </c>
      <c r="BB104">
        <f>IF(AP104&lt;=0,0,ROUND(MIN(AP104,MAX(0,$F104-SUMPRODUCT(($AT$3:$BE$3&lt;BB$3)*$AH104:$AS104))),2))</f>
        <v/>
      </c>
      <c r="BC104">
        <f>IF(AQ104&lt;=0,0,ROUND(MIN(AQ104,MAX(0,$F104-SUMPRODUCT(($AT$3:$BE$3&lt;BC$3)*$AH104:$AS104))),2))</f>
        <v/>
      </c>
      <c r="BD104">
        <f>IF(AR104&lt;=0,0,ROUND(MIN(AR104,MAX(0,$F104-SUMPRODUCT(($AT$3:$BE$3&lt;BD$3)*$AH104:$AS104))),2))</f>
        <v/>
      </c>
      <c r="BE104">
        <f>IF(AS104&lt;=0,0,ROUND(MIN(AS104,MAX(0,$F104-SUMPRODUCT(($AT$3:$BE$3&lt;BE$3)*$AH104:$AS104))),2))</f>
        <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row>
    <row r="105">
      <c r="A105" t="n">
        <v>100</v>
      </c>
      <c r="B105" s="29">
        <f>Months!B105</f>
        <v/>
      </c>
      <c r="C105">
        <f>Months!C105</f>
        <v/>
      </c>
      <c r="D105">
        <f>Months!D105</f>
        <v/>
      </c>
      <c r="E105">
        <f>SUM(V105:AG105)</f>
        <v/>
      </c>
      <c r="F105">
        <f>MAX(0,ROUND(C105+D105-E105,2))</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f>IF(AH105&lt;=0,0,ROUND(MIN(AH105,MAX(0,$F105-SUMPRODUCT(($AT$3:$BE$3&lt;AT$3)*$AH105:$AS105))),2))</f>
        <v/>
      </c>
      <c r="AU105">
        <f>IF(AI105&lt;=0,0,ROUND(MIN(AI105,MAX(0,$F105-SUMPRODUCT(($AT$3:$BE$3&lt;AU$3)*$AH105:$AS105))),2))</f>
        <v/>
      </c>
      <c r="AV105">
        <f>IF(AJ105&lt;=0,0,ROUND(MIN(AJ105,MAX(0,$F105-SUMPRODUCT(($AT$3:$BE$3&lt;AV$3)*$AH105:$AS105))),2))</f>
        <v/>
      </c>
      <c r="AW105">
        <f>IF(AK105&lt;=0,0,ROUND(MIN(AK105,MAX(0,$F105-SUMPRODUCT(($AT$3:$BE$3&lt;AW$3)*$AH105:$AS105))),2))</f>
        <v/>
      </c>
      <c r="AX105">
        <f>IF(AL105&lt;=0,0,ROUND(MIN(AL105,MAX(0,$F105-SUMPRODUCT(($AT$3:$BE$3&lt;AX$3)*$AH105:$AS105))),2))</f>
        <v/>
      </c>
      <c r="AY105">
        <f>IF(AM105&lt;=0,0,ROUND(MIN(AM105,MAX(0,$F105-SUMPRODUCT(($AT$3:$BE$3&lt;AY$3)*$AH105:$AS105))),2))</f>
        <v/>
      </c>
      <c r="AZ105">
        <f>IF(AN105&lt;=0,0,ROUND(MIN(AN105,MAX(0,$F105-SUMPRODUCT(($AT$3:$BE$3&lt;AZ$3)*$AH105:$AS105))),2))</f>
        <v/>
      </c>
      <c r="BA105">
        <f>IF(AO105&lt;=0,0,ROUND(MIN(AO105,MAX(0,$F105-SUMPRODUCT(($AT$3:$BE$3&lt;BA$3)*$AH105:$AS105))),2))</f>
        <v/>
      </c>
      <c r="BB105">
        <f>IF(AP105&lt;=0,0,ROUND(MIN(AP105,MAX(0,$F105-SUMPRODUCT(($AT$3:$BE$3&lt;BB$3)*$AH105:$AS105))),2))</f>
        <v/>
      </c>
      <c r="BC105">
        <f>IF(AQ105&lt;=0,0,ROUND(MIN(AQ105,MAX(0,$F105-SUMPRODUCT(($AT$3:$BE$3&lt;BC$3)*$AH105:$AS105))),2))</f>
        <v/>
      </c>
      <c r="BD105">
        <f>IF(AR105&lt;=0,0,ROUND(MIN(AR105,MAX(0,$F105-SUMPRODUCT(($AT$3:$BE$3&lt;BD$3)*$AH105:$AS105))),2))</f>
        <v/>
      </c>
      <c r="BE105">
        <f>IF(AS105&lt;=0,0,ROUND(MIN(AS105,MAX(0,$F105-SUMPRODUCT(($AT$3:$BE$3&lt;BE$3)*$AH105:$AS105))),2))</f>
        <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row>
    <row r="106">
      <c r="A106" t="n">
        <v>101</v>
      </c>
      <c r="B106" s="29">
        <f>Months!B106</f>
        <v/>
      </c>
      <c r="C106">
        <f>Months!C106</f>
        <v/>
      </c>
      <c r="D106">
        <f>Months!D106</f>
        <v/>
      </c>
      <c r="E106">
        <f>SUM(V106:AG106)</f>
        <v/>
      </c>
      <c r="F106">
        <f>MAX(0,ROUND(C106+D106-E106,2))</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f>IF(AH106&lt;=0,0,ROUND(MIN(AH106,MAX(0,$F106-SUMPRODUCT(($AT$3:$BE$3&lt;AT$3)*$AH106:$AS106))),2))</f>
        <v/>
      </c>
      <c r="AU106">
        <f>IF(AI106&lt;=0,0,ROUND(MIN(AI106,MAX(0,$F106-SUMPRODUCT(($AT$3:$BE$3&lt;AU$3)*$AH106:$AS106))),2))</f>
        <v/>
      </c>
      <c r="AV106">
        <f>IF(AJ106&lt;=0,0,ROUND(MIN(AJ106,MAX(0,$F106-SUMPRODUCT(($AT$3:$BE$3&lt;AV$3)*$AH106:$AS106))),2))</f>
        <v/>
      </c>
      <c r="AW106">
        <f>IF(AK106&lt;=0,0,ROUND(MIN(AK106,MAX(0,$F106-SUMPRODUCT(($AT$3:$BE$3&lt;AW$3)*$AH106:$AS106))),2))</f>
        <v/>
      </c>
      <c r="AX106">
        <f>IF(AL106&lt;=0,0,ROUND(MIN(AL106,MAX(0,$F106-SUMPRODUCT(($AT$3:$BE$3&lt;AX$3)*$AH106:$AS106))),2))</f>
        <v/>
      </c>
      <c r="AY106">
        <f>IF(AM106&lt;=0,0,ROUND(MIN(AM106,MAX(0,$F106-SUMPRODUCT(($AT$3:$BE$3&lt;AY$3)*$AH106:$AS106))),2))</f>
        <v/>
      </c>
      <c r="AZ106">
        <f>IF(AN106&lt;=0,0,ROUND(MIN(AN106,MAX(0,$F106-SUMPRODUCT(($AT$3:$BE$3&lt;AZ$3)*$AH106:$AS106))),2))</f>
        <v/>
      </c>
      <c r="BA106">
        <f>IF(AO106&lt;=0,0,ROUND(MIN(AO106,MAX(0,$F106-SUMPRODUCT(($AT$3:$BE$3&lt;BA$3)*$AH106:$AS106))),2))</f>
        <v/>
      </c>
      <c r="BB106">
        <f>IF(AP106&lt;=0,0,ROUND(MIN(AP106,MAX(0,$F106-SUMPRODUCT(($AT$3:$BE$3&lt;BB$3)*$AH106:$AS106))),2))</f>
        <v/>
      </c>
      <c r="BC106">
        <f>IF(AQ106&lt;=0,0,ROUND(MIN(AQ106,MAX(0,$F106-SUMPRODUCT(($AT$3:$BE$3&lt;BC$3)*$AH106:$AS106))),2))</f>
        <v/>
      </c>
      <c r="BD106">
        <f>IF(AR106&lt;=0,0,ROUND(MIN(AR106,MAX(0,$F106-SUMPRODUCT(($AT$3:$BE$3&lt;BD$3)*$AH106:$AS106))),2))</f>
        <v/>
      </c>
      <c r="BE106">
        <f>IF(AS106&lt;=0,0,ROUND(MIN(AS106,MAX(0,$F106-SUMPRODUCT(($AT$3:$BE$3&lt;BE$3)*$AH106:$AS106))),2))</f>
        <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row>
    <row r="107">
      <c r="A107" t="n">
        <v>102</v>
      </c>
      <c r="B107" s="29">
        <f>Months!B107</f>
        <v/>
      </c>
      <c r="C107">
        <f>Months!C107</f>
        <v/>
      </c>
      <c r="D107">
        <f>Months!D107</f>
        <v/>
      </c>
      <c r="E107">
        <f>SUM(V107:AG107)</f>
        <v/>
      </c>
      <c r="F107">
        <f>MAX(0,ROUND(C107+D107-E107,2))</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f>IF(AH107&lt;=0,0,ROUND(MIN(AH107,MAX(0,$F107-SUMPRODUCT(($AT$3:$BE$3&lt;AT$3)*$AH107:$AS107))),2))</f>
        <v/>
      </c>
      <c r="AU107">
        <f>IF(AI107&lt;=0,0,ROUND(MIN(AI107,MAX(0,$F107-SUMPRODUCT(($AT$3:$BE$3&lt;AU$3)*$AH107:$AS107))),2))</f>
        <v/>
      </c>
      <c r="AV107">
        <f>IF(AJ107&lt;=0,0,ROUND(MIN(AJ107,MAX(0,$F107-SUMPRODUCT(($AT$3:$BE$3&lt;AV$3)*$AH107:$AS107))),2))</f>
        <v/>
      </c>
      <c r="AW107">
        <f>IF(AK107&lt;=0,0,ROUND(MIN(AK107,MAX(0,$F107-SUMPRODUCT(($AT$3:$BE$3&lt;AW$3)*$AH107:$AS107))),2))</f>
        <v/>
      </c>
      <c r="AX107">
        <f>IF(AL107&lt;=0,0,ROUND(MIN(AL107,MAX(0,$F107-SUMPRODUCT(($AT$3:$BE$3&lt;AX$3)*$AH107:$AS107))),2))</f>
        <v/>
      </c>
      <c r="AY107">
        <f>IF(AM107&lt;=0,0,ROUND(MIN(AM107,MAX(0,$F107-SUMPRODUCT(($AT$3:$BE$3&lt;AY$3)*$AH107:$AS107))),2))</f>
        <v/>
      </c>
      <c r="AZ107">
        <f>IF(AN107&lt;=0,0,ROUND(MIN(AN107,MAX(0,$F107-SUMPRODUCT(($AT$3:$BE$3&lt;AZ$3)*$AH107:$AS107))),2))</f>
        <v/>
      </c>
      <c r="BA107">
        <f>IF(AO107&lt;=0,0,ROUND(MIN(AO107,MAX(0,$F107-SUMPRODUCT(($AT$3:$BE$3&lt;BA$3)*$AH107:$AS107))),2))</f>
        <v/>
      </c>
      <c r="BB107">
        <f>IF(AP107&lt;=0,0,ROUND(MIN(AP107,MAX(0,$F107-SUMPRODUCT(($AT$3:$BE$3&lt;BB$3)*$AH107:$AS107))),2))</f>
        <v/>
      </c>
      <c r="BC107">
        <f>IF(AQ107&lt;=0,0,ROUND(MIN(AQ107,MAX(0,$F107-SUMPRODUCT(($AT$3:$BE$3&lt;BC$3)*$AH107:$AS107))),2))</f>
        <v/>
      </c>
      <c r="BD107">
        <f>IF(AR107&lt;=0,0,ROUND(MIN(AR107,MAX(0,$F107-SUMPRODUCT(($AT$3:$BE$3&lt;BD$3)*$AH107:$AS107))),2))</f>
        <v/>
      </c>
      <c r="BE107">
        <f>IF(AS107&lt;=0,0,ROUND(MIN(AS107,MAX(0,$F107-SUMPRODUCT(($AT$3:$BE$3&lt;BE$3)*$AH107:$AS107))),2))</f>
        <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row>
    <row r="108">
      <c r="A108" t="n">
        <v>103</v>
      </c>
      <c r="B108" s="29">
        <f>Months!B108</f>
        <v/>
      </c>
      <c r="C108">
        <f>Months!C108</f>
        <v/>
      </c>
      <c r="D108">
        <f>Months!D108</f>
        <v/>
      </c>
      <c r="E108">
        <f>SUM(V108:AG108)</f>
        <v/>
      </c>
      <c r="F108">
        <f>MAX(0,ROUND(C108+D108-E108,2))</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f>IF(AH108&lt;=0,0,ROUND(MIN(AH108,MAX(0,$F108-SUMPRODUCT(($AT$3:$BE$3&lt;AT$3)*$AH108:$AS108))),2))</f>
        <v/>
      </c>
      <c r="AU108">
        <f>IF(AI108&lt;=0,0,ROUND(MIN(AI108,MAX(0,$F108-SUMPRODUCT(($AT$3:$BE$3&lt;AU$3)*$AH108:$AS108))),2))</f>
        <v/>
      </c>
      <c r="AV108">
        <f>IF(AJ108&lt;=0,0,ROUND(MIN(AJ108,MAX(0,$F108-SUMPRODUCT(($AT$3:$BE$3&lt;AV$3)*$AH108:$AS108))),2))</f>
        <v/>
      </c>
      <c r="AW108">
        <f>IF(AK108&lt;=0,0,ROUND(MIN(AK108,MAX(0,$F108-SUMPRODUCT(($AT$3:$BE$3&lt;AW$3)*$AH108:$AS108))),2))</f>
        <v/>
      </c>
      <c r="AX108">
        <f>IF(AL108&lt;=0,0,ROUND(MIN(AL108,MAX(0,$F108-SUMPRODUCT(($AT$3:$BE$3&lt;AX$3)*$AH108:$AS108))),2))</f>
        <v/>
      </c>
      <c r="AY108">
        <f>IF(AM108&lt;=0,0,ROUND(MIN(AM108,MAX(0,$F108-SUMPRODUCT(($AT$3:$BE$3&lt;AY$3)*$AH108:$AS108))),2))</f>
        <v/>
      </c>
      <c r="AZ108">
        <f>IF(AN108&lt;=0,0,ROUND(MIN(AN108,MAX(0,$F108-SUMPRODUCT(($AT$3:$BE$3&lt;AZ$3)*$AH108:$AS108))),2))</f>
        <v/>
      </c>
      <c r="BA108">
        <f>IF(AO108&lt;=0,0,ROUND(MIN(AO108,MAX(0,$F108-SUMPRODUCT(($AT$3:$BE$3&lt;BA$3)*$AH108:$AS108))),2))</f>
        <v/>
      </c>
      <c r="BB108">
        <f>IF(AP108&lt;=0,0,ROUND(MIN(AP108,MAX(0,$F108-SUMPRODUCT(($AT$3:$BE$3&lt;BB$3)*$AH108:$AS108))),2))</f>
        <v/>
      </c>
      <c r="BC108">
        <f>IF(AQ108&lt;=0,0,ROUND(MIN(AQ108,MAX(0,$F108-SUMPRODUCT(($AT$3:$BE$3&lt;BC$3)*$AH108:$AS108))),2))</f>
        <v/>
      </c>
      <c r="BD108">
        <f>IF(AR108&lt;=0,0,ROUND(MIN(AR108,MAX(0,$F108-SUMPRODUCT(($AT$3:$BE$3&lt;BD$3)*$AH108:$AS108))),2))</f>
        <v/>
      </c>
      <c r="BE108">
        <f>IF(AS108&lt;=0,0,ROUND(MIN(AS108,MAX(0,$F108-SUMPRODUCT(($AT$3:$BE$3&lt;BE$3)*$AH108:$AS108))),2))</f>
        <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row>
    <row r="109">
      <c r="A109" t="n">
        <v>104</v>
      </c>
      <c r="B109" s="29">
        <f>Months!B109</f>
        <v/>
      </c>
      <c r="C109">
        <f>Months!C109</f>
        <v/>
      </c>
      <c r="D109">
        <f>Months!D109</f>
        <v/>
      </c>
      <c r="E109">
        <f>SUM(V109:AG109)</f>
        <v/>
      </c>
      <c r="F109">
        <f>MAX(0,ROUND(C109+D109-E109,2))</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f>IF(AH109&lt;=0,0,ROUND(MIN(AH109,MAX(0,$F109-SUMPRODUCT(($AT$3:$BE$3&lt;AT$3)*$AH109:$AS109))),2))</f>
        <v/>
      </c>
      <c r="AU109">
        <f>IF(AI109&lt;=0,0,ROUND(MIN(AI109,MAX(0,$F109-SUMPRODUCT(($AT$3:$BE$3&lt;AU$3)*$AH109:$AS109))),2))</f>
        <v/>
      </c>
      <c r="AV109">
        <f>IF(AJ109&lt;=0,0,ROUND(MIN(AJ109,MAX(0,$F109-SUMPRODUCT(($AT$3:$BE$3&lt;AV$3)*$AH109:$AS109))),2))</f>
        <v/>
      </c>
      <c r="AW109">
        <f>IF(AK109&lt;=0,0,ROUND(MIN(AK109,MAX(0,$F109-SUMPRODUCT(($AT$3:$BE$3&lt;AW$3)*$AH109:$AS109))),2))</f>
        <v/>
      </c>
      <c r="AX109">
        <f>IF(AL109&lt;=0,0,ROUND(MIN(AL109,MAX(0,$F109-SUMPRODUCT(($AT$3:$BE$3&lt;AX$3)*$AH109:$AS109))),2))</f>
        <v/>
      </c>
      <c r="AY109">
        <f>IF(AM109&lt;=0,0,ROUND(MIN(AM109,MAX(0,$F109-SUMPRODUCT(($AT$3:$BE$3&lt;AY$3)*$AH109:$AS109))),2))</f>
        <v/>
      </c>
      <c r="AZ109">
        <f>IF(AN109&lt;=0,0,ROUND(MIN(AN109,MAX(0,$F109-SUMPRODUCT(($AT$3:$BE$3&lt;AZ$3)*$AH109:$AS109))),2))</f>
        <v/>
      </c>
      <c r="BA109">
        <f>IF(AO109&lt;=0,0,ROUND(MIN(AO109,MAX(0,$F109-SUMPRODUCT(($AT$3:$BE$3&lt;BA$3)*$AH109:$AS109))),2))</f>
        <v/>
      </c>
      <c r="BB109">
        <f>IF(AP109&lt;=0,0,ROUND(MIN(AP109,MAX(0,$F109-SUMPRODUCT(($AT$3:$BE$3&lt;BB$3)*$AH109:$AS109))),2))</f>
        <v/>
      </c>
      <c r="BC109">
        <f>IF(AQ109&lt;=0,0,ROUND(MIN(AQ109,MAX(0,$F109-SUMPRODUCT(($AT$3:$BE$3&lt;BC$3)*$AH109:$AS109))),2))</f>
        <v/>
      </c>
      <c r="BD109">
        <f>IF(AR109&lt;=0,0,ROUND(MIN(AR109,MAX(0,$F109-SUMPRODUCT(($AT$3:$BE$3&lt;BD$3)*$AH109:$AS109))),2))</f>
        <v/>
      </c>
      <c r="BE109">
        <f>IF(AS109&lt;=0,0,ROUND(MIN(AS109,MAX(0,$F109-SUMPRODUCT(($AT$3:$BE$3&lt;BE$3)*$AH109:$AS109))),2))</f>
        <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row>
    <row r="110">
      <c r="A110" t="n">
        <v>105</v>
      </c>
      <c r="B110" s="29">
        <f>Months!B110</f>
        <v/>
      </c>
      <c r="C110">
        <f>Months!C110</f>
        <v/>
      </c>
      <c r="D110">
        <f>Months!D110</f>
        <v/>
      </c>
      <c r="E110">
        <f>SUM(V110:AG110)</f>
        <v/>
      </c>
      <c r="F110">
        <f>MAX(0,ROUND(C110+D110-E110,2))</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f>IF(AH110&lt;=0,0,ROUND(MIN(AH110,MAX(0,$F110-SUMPRODUCT(($AT$3:$BE$3&lt;AT$3)*$AH110:$AS110))),2))</f>
        <v/>
      </c>
      <c r="AU110">
        <f>IF(AI110&lt;=0,0,ROUND(MIN(AI110,MAX(0,$F110-SUMPRODUCT(($AT$3:$BE$3&lt;AU$3)*$AH110:$AS110))),2))</f>
        <v/>
      </c>
      <c r="AV110">
        <f>IF(AJ110&lt;=0,0,ROUND(MIN(AJ110,MAX(0,$F110-SUMPRODUCT(($AT$3:$BE$3&lt;AV$3)*$AH110:$AS110))),2))</f>
        <v/>
      </c>
      <c r="AW110">
        <f>IF(AK110&lt;=0,0,ROUND(MIN(AK110,MAX(0,$F110-SUMPRODUCT(($AT$3:$BE$3&lt;AW$3)*$AH110:$AS110))),2))</f>
        <v/>
      </c>
      <c r="AX110">
        <f>IF(AL110&lt;=0,0,ROUND(MIN(AL110,MAX(0,$F110-SUMPRODUCT(($AT$3:$BE$3&lt;AX$3)*$AH110:$AS110))),2))</f>
        <v/>
      </c>
      <c r="AY110">
        <f>IF(AM110&lt;=0,0,ROUND(MIN(AM110,MAX(0,$F110-SUMPRODUCT(($AT$3:$BE$3&lt;AY$3)*$AH110:$AS110))),2))</f>
        <v/>
      </c>
      <c r="AZ110">
        <f>IF(AN110&lt;=0,0,ROUND(MIN(AN110,MAX(0,$F110-SUMPRODUCT(($AT$3:$BE$3&lt;AZ$3)*$AH110:$AS110))),2))</f>
        <v/>
      </c>
      <c r="BA110">
        <f>IF(AO110&lt;=0,0,ROUND(MIN(AO110,MAX(0,$F110-SUMPRODUCT(($AT$3:$BE$3&lt;BA$3)*$AH110:$AS110))),2))</f>
        <v/>
      </c>
      <c r="BB110">
        <f>IF(AP110&lt;=0,0,ROUND(MIN(AP110,MAX(0,$F110-SUMPRODUCT(($AT$3:$BE$3&lt;BB$3)*$AH110:$AS110))),2))</f>
        <v/>
      </c>
      <c r="BC110">
        <f>IF(AQ110&lt;=0,0,ROUND(MIN(AQ110,MAX(0,$F110-SUMPRODUCT(($AT$3:$BE$3&lt;BC$3)*$AH110:$AS110))),2))</f>
        <v/>
      </c>
      <c r="BD110">
        <f>IF(AR110&lt;=0,0,ROUND(MIN(AR110,MAX(0,$F110-SUMPRODUCT(($AT$3:$BE$3&lt;BD$3)*$AH110:$AS110))),2))</f>
        <v/>
      </c>
      <c r="BE110">
        <f>IF(AS110&lt;=0,0,ROUND(MIN(AS110,MAX(0,$F110-SUMPRODUCT(($AT$3:$BE$3&lt;BE$3)*$AH110:$AS110))),2))</f>
        <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row>
    <row r="111">
      <c r="A111" t="n">
        <v>106</v>
      </c>
      <c r="B111" s="29">
        <f>Months!B111</f>
        <v/>
      </c>
      <c r="C111">
        <f>Months!C111</f>
        <v/>
      </c>
      <c r="D111">
        <f>Months!D111</f>
        <v/>
      </c>
      <c r="E111">
        <f>SUM(V111:AG111)</f>
        <v/>
      </c>
      <c r="F111">
        <f>MAX(0,ROUND(C111+D111-E111,2))</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f>IF(AH111&lt;=0,0,ROUND(MIN(AH111,MAX(0,$F111-SUMPRODUCT(($AT$3:$BE$3&lt;AT$3)*$AH111:$AS111))),2))</f>
        <v/>
      </c>
      <c r="AU111">
        <f>IF(AI111&lt;=0,0,ROUND(MIN(AI111,MAX(0,$F111-SUMPRODUCT(($AT$3:$BE$3&lt;AU$3)*$AH111:$AS111))),2))</f>
        <v/>
      </c>
      <c r="AV111">
        <f>IF(AJ111&lt;=0,0,ROUND(MIN(AJ111,MAX(0,$F111-SUMPRODUCT(($AT$3:$BE$3&lt;AV$3)*$AH111:$AS111))),2))</f>
        <v/>
      </c>
      <c r="AW111">
        <f>IF(AK111&lt;=0,0,ROUND(MIN(AK111,MAX(0,$F111-SUMPRODUCT(($AT$3:$BE$3&lt;AW$3)*$AH111:$AS111))),2))</f>
        <v/>
      </c>
      <c r="AX111">
        <f>IF(AL111&lt;=0,0,ROUND(MIN(AL111,MAX(0,$F111-SUMPRODUCT(($AT$3:$BE$3&lt;AX$3)*$AH111:$AS111))),2))</f>
        <v/>
      </c>
      <c r="AY111">
        <f>IF(AM111&lt;=0,0,ROUND(MIN(AM111,MAX(0,$F111-SUMPRODUCT(($AT$3:$BE$3&lt;AY$3)*$AH111:$AS111))),2))</f>
        <v/>
      </c>
      <c r="AZ111">
        <f>IF(AN111&lt;=0,0,ROUND(MIN(AN111,MAX(0,$F111-SUMPRODUCT(($AT$3:$BE$3&lt;AZ$3)*$AH111:$AS111))),2))</f>
        <v/>
      </c>
      <c r="BA111">
        <f>IF(AO111&lt;=0,0,ROUND(MIN(AO111,MAX(0,$F111-SUMPRODUCT(($AT$3:$BE$3&lt;BA$3)*$AH111:$AS111))),2))</f>
        <v/>
      </c>
      <c r="BB111">
        <f>IF(AP111&lt;=0,0,ROUND(MIN(AP111,MAX(0,$F111-SUMPRODUCT(($AT$3:$BE$3&lt;BB$3)*$AH111:$AS111))),2))</f>
        <v/>
      </c>
      <c r="BC111">
        <f>IF(AQ111&lt;=0,0,ROUND(MIN(AQ111,MAX(0,$F111-SUMPRODUCT(($AT$3:$BE$3&lt;BC$3)*$AH111:$AS111))),2))</f>
        <v/>
      </c>
      <c r="BD111">
        <f>IF(AR111&lt;=0,0,ROUND(MIN(AR111,MAX(0,$F111-SUMPRODUCT(($AT$3:$BE$3&lt;BD$3)*$AH111:$AS111))),2))</f>
        <v/>
      </c>
      <c r="BE111">
        <f>IF(AS111&lt;=0,0,ROUND(MIN(AS111,MAX(0,$F111-SUMPRODUCT(($AT$3:$BE$3&lt;BE$3)*$AH111:$AS111))),2))</f>
        <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row>
    <row r="112">
      <c r="A112" t="n">
        <v>107</v>
      </c>
      <c r="B112" s="29">
        <f>Months!B112</f>
        <v/>
      </c>
      <c r="C112">
        <f>Months!C112</f>
        <v/>
      </c>
      <c r="D112">
        <f>Months!D112</f>
        <v/>
      </c>
      <c r="E112">
        <f>SUM(V112:AG112)</f>
        <v/>
      </c>
      <c r="F112">
        <f>MAX(0,ROUND(C112+D112-E112,2))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f>IF(AH112&lt;=0,0,ROUND(MIN(AH112,MAX(0,$F112-SUMPRODUCT(($AT$3:$BE$3&lt;AT$3)*$AH112:$AS112))),2))</f>
        <v/>
      </c>
      <c r="AU112">
        <f>IF(AI112&lt;=0,0,ROUND(MIN(AI112,MAX(0,$F112-SUMPRODUCT(($AT$3:$BE$3&lt;AU$3)*$AH112:$AS112))),2))</f>
        <v/>
      </c>
      <c r="AV112">
        <f>IF(AJ112&lt;=0,0,ROUND(MIN(AJ112,MAX(0,$F112-SUMPRODUCT(($AT$3:$BE$3&lt;AV$3)*$AH112:$AS112))),2))</f>
        <v/>
      </c>
      <c r="AW112">
        <f>IF(AK112&lt;=0,0,ROUND(MIN(AK112,MAX(0,$F112-SUMPRODUCT(($AT$3:$BE$3&lt;AW$3)*$AH112:$AS112))),2))</f>
        <v/>
      </c>
      <c r="AX112">
        <f>IF(AL112&lt;=0,0,ROUND(MIN(AL112,MAX(0,$F112-SUMPRODUCT(($AT$3:$BE$3&lt;AX$3)*$AH112:$AS112))),2))</f>
        <v/>
      </c>
      <c r="AY112">
        <f>IF(AM112&lt;=0,0,ROUND(MIN(AM112,MAX(0,$F112-SUMPRODUCT(($AT$3:$BE$3&lt;AY$3)*$AH112:$AS112))),2))</f>
        <v/>
      </c>
      <c r="AZ112">
        <f>IF(AN112&lt;=0,0,ROUND(MIN(AN112,MAX(0,$F112-SUMPRODUCT(($AT$3:$BE$3&lt;AZ$3)*$AH112:$AS112))),2))</f>
        <v/>
      </c>
      <c r="BA112">
        <f>IF(AO112&lt;=0,0,ROUND(MIN(AO112,MAX(0,$F112-SUMPRODUCT(($AT$3:$BE$3&lt;BA$3)*$AH112:$AS112))),2))</f>
        <v/>
      </c>
      <c r="BB112">
        <f>IF(AP112&lt;=0,0,ROUND(MIN(AP112,MAX(0,$F112-SUMPRODUCT(($AT$3:$BE$3&lt;BB$3)*$AH112:$AS112))),2))</f>
        <v/>
      </c>
      <c r="BC112">
        <f>IF(AQ112&lt;=0,0,ROUND(MIN(AQ112,MAX(0,$F112-SUMPRODUCT(($AT$3:$BE$3&lt;BC$3)*$AH112:$AS112))),2))</f>
        <v/>
      </c>
      <c r="BD112">
        <f>IF(AR112&lt;=0,0,ROUND(MIN(AR112,MAX(0,$F112-SUMPRODUCT(($AT$3:$BE$3&lt;BD$3)*$AH112:$AS112))),2))</f>
        <v/>
      </c>
      <c r="BE112">
        <f>IF(AS112&lt;=0,0,ROUND(MIN(AS112,MAX(0,$F112-SUMPRODUCT(($AT$3:$BE$3&lt;BE$3)*$AH112:$AS112))),2))</f>
        <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row>
    <row r="113">
      <c r="A113" t="n">
        <v>108</v>
      </c>
      <c r="B113" s="29">
        <f>Months!B113</f>
        <v/>
      </c>
      <c r="C113">
        <f>Months!C113</f>
        <v/>
      </c>
      <c r="D113">
        <f>Months!D113</f>
        <v/>
      </c>
      <c r="E113">
        <f>SUM(V113:AG113)</f>
        <v/>
      </c>
      <c r="F113">
        <f>MAX(0,ROUND(C113+D113-E113,2))</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f>IF(AH113&lt;=0,0,ROUND(MIN(AH113,MAX(0,$F113-SUMPRODUCT(($AT$3:$BE$3&lt;AT$3)*$AH113:$AS113))),2))</f>
        <v/>
      </c>
      <c r="AU113">
        <f>IF(AI113&lt;=0,0,ROUND(MIN(AI113,MAX(0,$F113-SUMPRODUCT(($AT$3:$BE$3&lt;AU$3)*$AH113:$AS113))),2))</f>
        <v/>
      </c>
      <c r="AV113">
        <f>IF(AJ113&lt;=0,0,ROUND(MIN(AJ113,MAX(0,$F113-SUMPRODUCT(($AT$3:$BE$3&lt;AV$3)*$AH113:$AS113))),2))</f>
        <v/>
      </c>
      <c r="AW113">
        <f>IF(AK113&lt;=0,0,ROUND(MIN(AK113,MAX(0,$F113-SUMPRODUCT(($AT$3:$BE$3&lt;AW$3)*$AH113:$AS113))),2))</f>
        <v/>
      </c>
      <c r="AX113">
        <f>IF(AL113&lt;=0,0,ROUND(MIN(AL113,MAX(0,$F113-SUMPRODUCT(($AT$3:$BE$3&lt;AX$3)*$AH113:$AS113))),2))</f>
        <v/>
      </c>
      <c r="AY113">
        <f>IF(AM113&lt;=0,0,ROUND(MIN(AM113,MAX(0,$F113-SUMPRODUCT(($AT$3:$BE$3&lt;AY$3)*$AH113:$AS113))),2))</f>
        <v/>
      </c>
      <c r="AZ113">
        <f>IF(AN113&lt;=0,0,ROUND(MIN(AN113,MAX(0,$F113-SUMPRODUCT(($AT$3:$BE$3&lt;AZ$3)*$AH113:$AS113))),2))</f>
        <v/>
      </c>
      <c r="BA113">
        <f>IF(AO113&lt;=0,0,ROUND(MIN(AO113,MAX(0,$F113-SUMPRODUCT(($AT$3:$BE$3&lt;BA$3)*$AH113:$AS113))),2))</f>
        <v/>
      </c>
      <c r="BB113">
        <f>IF(AP113&lt;=0,0,ROUND(MIN(AP113,MAX(0,$F113-SUMPRODUCT(($AT$3:$BE$3&lt;BB$3)*$AH113:$AS113))),2))</f>
        <v/>
      </c>
      <c r="BC113">
        <f>IF(AQ113&lt;=0,0,ROUND(MIN(AQ113,MAX(0,$F113-SUMPRODUCT(($AT$3:$BE$3&lt;BC$3)*$AH113:$AS113))),2))</f>
        <v/>
      </c>
      <c r="BD113">
        <f>IF(AR113&lt;=0,0,ROUND(MIN(AR113,MAX(0,$F113-SUMPRODUCT(($AT$3:$BE$3&lt;BD$3)*$AH113:$AS113))),2))</f>
        <v/>
      </c>
      <c r="BE113">
        <f>IF(AS113&lt;=0,0,ROUND(MIN(AS113,MAX(0,$F113-SUMPRODUCT(($AT$3:$BE$3&lt;BE$3)*$AH113:$AS113))),2))</f>
        <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row>
    <row r="114">
      <c r="A114" t="n">
        <v>109</v>
      </c>
      <c r="B114" s="29">
        <f>Months!B114</f>
        <v/>
      </c>
      <c r="C114">
        <f>Months!C114</f>
        <v/>
      </c>
      <c r="D114">
        <f>Months!D114</f>
        <v/>
      </c>
      <c r="E114">
        <f>SUM(V114:AG114)</f>
        <v/>
      </c>
      <c r="F114">
        <f>MAX(0,ROUND(C114+D114-E114,2))</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f>IF(AH114&lt;=0,0,ROUND(MIN(AH114,MAX(0,$F114-SUMPRODUCT(($AT$3:$BE$3&lt;AT$3)*$AH114:$AS114))),2))</f>
        <v/>
      </c>
      <c r="AU114">
        <f>IF(AI114&lt;=0,0,ROUND(MIN(AI114,MAX(0,$F114-SUMPRODUCT(($AT$3:$BE$3&lt;AU$3)*$AH114:$AS114))),2))</f>
        <v/>
      </c>
      <c r="AV114">
        <f>IF(AJ114&lt;=0,0,ROUND(MIN(AJ114,MAX(0,$F114-SUMPRODUCT(($AT$3:$BE$3&lt;AV$3)*$AH114:$AS114))),2))</f>
        <v/>
      </c>
      <c r="AW114">
        <f>IF(AK114&lt;=0,0,ROUND(MIN(AK114,MAX(0,$F114-SUMPRODUCT(($AT$3:$BE$3&lt;AW$3)*$AH114:$AS114))),2))</f>
        <v/>
      </c>
      <c r="AX114">
        <f>IF(AL114&lt;=0,0,ROUND(MIN(AL114,MAX(0,$F114-SUMPRODUCT(($AT$3:$BE$3&lt;AX$3)*$AH114:$AS114))),2))</f>
        <v/>
      </c>
      <c r="AY114">
        <f>IF(AM114&lt;=0,0,ROUND(MIN(AM114,MAX(0,$F114-SUMPRODUCT(($AT$3:$BE$3&lt;AY$3)*$AH114:$AS114))),2))</f>
        <v/>
      </c>
      <c r="AZ114">
        <f>IF(AN114&lt;=0,0,ROUND(MIN(AN114,MAX(0,$F114-SUMPRODUCT(($AT$3:$BE$3&lt;AZ$3)*$AH114:$AS114))),2))</f>
        <v/>
      </c>
      <c r="BA114">
        <f>IF(AO114&lt;=0,0,ROUND(MIN(AO114,MAX(0,$F114-SUMPRODUCT(($AT$3:$BE$3&lt;BA$3)*$AH114:$AS114))),2))</f>
        <v/>
      </c>
      <c r="BB114">
        <f>IF(AP114&lt;=0,0,ROUND(MIN(AP114,MAX(0,$F114-SUMPRODUCT(($AT$3:$BE$3&lt;BB$3)*$AH114:$AS114))),2))</f>
        <v/>
      </c>
      <c r="BC114">
        <f>IF(AQ114&lt;=0,0,ROUND(MIN(AQ114,MAX(0,$F114-SUMPRODUCT(($AT$3:$BE$3&lt;BC$3)*$AH114:$AS114))),2))</f>
        <v/>
      </c>
      <c r="BD114">
        <f>IF(AR114&lt;=0,0,ROUND(MIN(AR114,MAX(0,$F114-SUMPRODUCT(($AT$3:$BE$3&lt;BD$3)*$AH114:$AS114))),2))</f>
        <v/>
      </c>
      <c r="BE114">
        <f>IF(AS114&lt;=0,0,ROUND(MIN(AS114,MAX(0,$F114-SUMPRODUCT(($AT$3:$BE$3&lt;BE$3)*$AH114:$AS114))),2))</f>
        <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row>
    <row r="115">
      <c r="A115" t="n">
        <v>110</v>
      </c>
      <c r="B115" s="29">
        <f>Months!B115</f>
        <v/>
      </c>
      <c r="C115">
        <f>Months!C115</f>
        <v/>
      </c>
      <c r="D115">
        <f>Months!D115</f>
        <v/>
      </c>
      <c r="E115">
        <f>SUM(V115:AG115)</f>
        <v/>
      </c>
      <c r="F115">
        <f>MAX(0,ROUND(C115+D115-E115,2))</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f>IF(AH115&lt;=0,0,ROUND(MIN(AH115,MAX(0,$F115-SUMPRODUCT(($AT$3:$BE$3&lt;AT$3)*$AH115:$AS115))),2))</f>
        <v/>
      </c>
      <c r="AU115">
        <f>IF(AI115&lt;=0,0,ROUND(MIN(AI115,MAX(0,$F115-SUMPRODUCT(($AT$3:$BE$3&lt;AU$3)*$AH115:$AS115))),2))</f>
        <v/>
      </c>
      <c r="AV115">
        <f>IF(AJ115&lt;=0,0,ROUND(MIN(AJ115,MAX(0,$F115-SUMPRODUCT(($AT$3:$BE$3&lt;AV$3)*$AH115:$AS115))),2))</f>
        <v/>
      </c>
      <c r="AW115">
        <f>IF(AK115&lt;=0,0,ROUND(MIN(AK115,MAX(0,$F115-SUMPRODUCT(($AT$3:$BE$3&lt;AW$3)*$AH115:$AS115))),2))</f>
        <v/>
      </c>
      <c r="AX115">
        <f>IF(AL115&lt;=0,0,ROUND(MIN(AL115,MAX(0,$F115-SUMPRODUCT(($AT$3:$BE$3&lt;AX$3)*$AH115:$AS115))),2))</f>
        <v/>
      </c>
      <c r="AY115">
        <f>IF(AM115&lt;=0,0,ROUND(MIN(AM115,MAX(0,$F115-SUMPRODUCT(($AT$3:$BE$3&lt;AY$3)*$AH115:$AS115))),2))</f>
        <v/>
      </c>
      <c r="AZ115">
        <f>IF(AN115&lt;=0,0,ROUND(MIN(AN115,MAX(0,$F115-SUMPRODUCT(($AT$3:$BE$3&lt;AZ$3)*$AH115:$AS115))),2))</f>
        <v/>
      </c>
      <c r="BA115">
        <f>IF(AO115&lt;=0,0,ROUND(MIN(AO115,MAX(0,$F115-SUMPRODUCT(($AT$3:$BE$3&lt;BA$3)*$AH115:$AS115))),2))</f>
        <v/>
      </c>
      <c r="BB115">
        <f>IF(AP115&lt;=0,0,ROUND(MIN(AP115,MAX(0,$F115-SUMPRODUCT(($AT$3:$BE$3&lt;BB$3)*$AH115:$AS115))),2))</f>
        <v/>
      </c>
      <c r="BC115">
        <f>IF(AQ115&lt;=0,0,ROUND(MIN(AQ115,MAX(0,$F115-SUMPRODUCT(($AT$3:$BE$3&lt;BC$3)*$AH115:$AS115))),2))</f>
        <v/>
      </c>
      <c r="BD115">
        <f>IF(AR115&lt;=0,0,ROUND(MIN(AR115,MAX(0,$F115-SUMPRODUCT(($AT$3:$BE$3&lt;BD$3)*$AH115:$AS115))),2))</f>
        <v/>
      </c>
      <c r="BE115">
        <f>IF(AS115&lt;=0,0,ROUND(MIN(AS115,MAX(0,$F115-SUMPRODUCT(($AT$3:$BE$3&lt;BE$3)*$AH115:$AS115))),2))</f>
        <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row>
    <row r="116">
      <c r="A116" t="n">
        <v>111</v>
      </c>
      <c r="B116" s="29">
        <f>Months!B116</f>
        <v/>
      </c>
      <c r="C116">
        <f>Months!C116</f>
        <v/>
      </c>
      <c r="D116">
        <f>Months!D116</f>
        <v/>
      </c>
      <c r="E116">
        <f>SUM(V116:AG116)</f>
        <v/>
      </c>
      <c r="F116">
        <f>MAX(0,ROUND(C116+D116-E116,2))</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f>IF(AH116&lt;=0,0,ROUND(MIN(AH116,MAX(0,$F116-SUMPRODUCT(($AT$3:$BE$3&lt;AT$3)*$AH116:$AS116))),2))</f>
        <v/>
      </c>
      <c r="AU116">
        <f>IF(AI116&lt;=0,0,ROUND(MIN(AI116,MAX(0,$F116-SUMPRODUCT(($AT$3:$BE$3&lt;AU$3)*$AH116:$AS116))),2))</f>
        <v/>
      </c>
      <c r="AV116">
        <f>IF(AJ116&lt;=0,0,ROUND(MIN(AJ116,MAX(0,$F116-SUMPRODUCT(($AT$3:$BE$3&lt;AV$3)*$AH116:$AS116))),2))</f>
        <v/>
      </c>
      <c r="AW116">
        <f>IF(AK116&lt;=0,0,ROUND(MIN(AK116,MAX(0,$F116-SUMPRODUCT(($AT$3:$BE$3&lt;AW$3)*$AH116:$AS116))),2))</f>
        <v/>
      </c>
      <c r="AX116">
        <f>IF(AL116&lt;=0,0,ROUND(MIN(AL116,MAX(0,$F116-SUMPRODUCT(($AT$3:$BE$3&lt;AX$3)*$AH116:$AS116))),2))</f>
        <v/>
      </c>
      <c r="AY116">
        <f>IF(AM116&lt;=0,0,ROUND(MIN(AM116,MAX(0,$F116-SUMPRODUCT(($AT$3:$BE$3&lt;AY$3)*$AH116:$AS116))),2))</f>
        <v/>
      </c>
      <c r="AZ116">
        <f>IF(AN116&lt;=0,0,ROUND(MIN(AN116,MAX(0,$F116-SUMPRODUCT(($AT$3:$BE$3&lt;AZ$3)*$AH116:$AS116))),2))</f>
        <v/>
      </c>
      <c r="BA116">
        <f>IF(AO116&lt;=0,0,ROUND(MIN(AO116,MAX(0,$F116-SUMPRODUCT(($AT$3:$BE$3&lt;BA$3)*$AH116:$AS116))),2))</f>
        <v/>
      </c>
      <c r="BB116">
        <f>IF(AP116&lt;=0,0,ROUND(MIN(AP116,MAX(0,$F116-SUMPRODUCT(($AT$3:$BE$3&lt;BB$3)*$AH116:$AS116))),2))</f>
        <v/>
      </c>
      <c r="BC116">
        <f>IF(AQ116&lt;=0,0,ROUND(MIN(AQ116,MAX(0,$F116-SUMPRODUCT(($AT$3:$BE$3&lt;BC$3)*$AH116:$AS116))),2))</f>
        <v/>
      </c>
      <c r="BD116">
        <f>IF(AR116&lt;=0,0,ROUND(MIN(AR116,MAX(0,$F116-SUMPRODUCT(($AT$3:$BE$3&lt;BD$3)*$AH116:$AS116))),2))</f>
        <v/>
      </c>
      <c r="BE116">
        <f>IF(AS116&lt;=0,0,ROUND(MIN(AS116,MAX(0,$F116-SUMPRODUCT(($AT$3:$BE$3&lt;BE$3)*$AH116:$AS116))),2))</f>
        <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row>
    <row r="117">
      <c r="A117" t="n">
        <v>112</v>
      </c>
      <c r="B117" s="29">
        <f>Months!B117</f>
        <v/>
      </c>
      <c r="C117">
        <f>Months!C117</f>
        <v/>
      </c>
      <c r="D117">
        <f>Months!D117</f>
        <v/>
      </c>
      <c r="E117">
        <f>SUM(V117:AG117)</f>
        <v/>
      </c>
      <c r="F117">
        <f>MAX(0,ROUND(C117+D117-E117,2))</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f>IF(AH117&lt;=0,0,ROUND(MIN(AH117,MAX(0,$F117-SUMPRODUCT(($AT$3:$BE$3&lt;AT$3)*$AH117:$AS117))),2))</f>
        <v/>
      </c>
      <c r="AU117">
        <f>IF(AI117&lt;=0,0,ROUND(MIN(AI117,MAX(0,$F117-SUMPRODUCT(($AT$3:$BE$3&lt;AU$3)*$AH117:$AS117))),2))</f>
        <v/>
      </c>
      <c r="AV117">
        <f>IF(AJ117&lt;=0,0,ROUND(MIN(AJ117,MAX(0,$F117-SUMPRODUCT(($AT$3:$BE$3&lt;AV$3)*$AH117:$AS117))),2))</f>
        <v/>
      </c>
      <c r="AW117">
        <f>IF(AK117&lt;=0,0,ROUND(MIN(AK117,MAX(0,$F117-SUMPRODUCT(($AT$3:$BE$3&lt;AW$3)*$AH117:$AS117))),2))</f>
        <v/>
      </c>
      <c r="AX117">
        <f>IF(AL117&lt;=0,0,ROUND(MIN(AL117,MAX(0,$F117-SUMPRODUCT(($AT$3:$BE$3&lt;AX$3)*$AH117:$AS117))),2))</f>
        <v/>
      </c>
      <c r="AY117">
        <f>IF(AM117&lt;=0,0,ROUND(MIN(AM117,MAX(0,$F117-SUMPRODUCT(($AT$3:$BE$3&lt;AY$3)*$AH117:$AS117))),2))</f>
        <v/>
      </c>
      <c r="AZ117">
        <f>IF(AN117&lt;=0,0,ROUND(MIN(AN117,MAX(0,$F117-SUMPRODUCT(($AT$3:$BE$3&lt;AZ$3)*$AH117:$AS117))),2))</f>
        <v/>
      </c>
      <c r="BA117">
        <f>IF(AO117&lt;=0,0,ROUND(MIN(AO117,MAX(0,$F117-SUMPRODUCT(($AT$3:$BE$3&lt;BA$3)*$AH117:$AS117))),2))</f>
        <v/>
      </c>
      <c r="BB117">
        <f>IF(AP117&lt;=0,0,ROUND(MIN(AP117,MAX(0,$F117-SUMPRODUCT(($AT$3:$BE$3&lt;BB$3)*$AH117:$AS117))),2))</f>
        <v/>
      </c>
      <c r="BC117">
        <f>IF(AQ117&lt;=0,0,ROUND(MIN(AQ117,MAX(0,$F117-SUMPRODUCT(($AT$3:$BE$3&lt;BC$3)*$AH117:$AS117))),2))</f>
        <v/>
      </c>
      <c r="BD117">
        <f>IF(AR117&lt;=0,0,ROUND(MIN(AR117,MAX(0,$F117-SUMPRODUCT(($AT$3:$BE$3&lt;BD$3)*$AH117:$AS117))),2))</f>
        <v/>
      </c>
      <c r="BE117">
        <f>IF(AS117&lt;=0,0,ROUND(MIN(AS117,MAX(0,$F117-SUMPRODUCT(($AT$3:$BE$3&lt;BE$3)*$AH117:$AS117))),2))</f>
        <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row>
    <row r="118">
      <c r="A118" t="n">
        <v>113</v>
      </c>
      <c r="B118" s="29">
        <f>Months!B118</f>
        <v/>
      </c>
      <c r="C118">
        <f>Months!C118</f>
        <v/>
      </c>
      <c r="D118">
        <f>Months!D118</f>
        <v/>
      </c>
      <c r="E118">
        <f>SUM(V118:AG118)</f>
        <v/>
      </c>
      <c r="F118">
        <f>MAX(0,ROUND(C118+D118-E118,2))</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f>IF(AH118&lt;=0,0,ROUND(MIN(AH118,MAX(0,$F118-SUMPRODUCT(($AT$3:$BE$3&lt;AT$3)*$AH118:$AS118))),2))</f>
        <v/>
      </c>
      <c r="AU118">
        <f>IF(AI118&lt;=0,0,ROUND(MIN(AI118,MAX(0,$F118-SUMPRODUCT(($AT$3:$BE$3&lt;AU$3)*$AH118:$AS118))),2))</f>
        <v/>
      </c>
      <c r="AV118">
        <f>IF(AJ118&lt;=0,0,ROUND(MIN(AJ118,MAX(0,$F118-SUMPRODUCT(($AT$3:$BE$3&lt;AV$3)*$AH118:$AS118))),2))</f>
        <v/>
      </c>
      <c r="AW118">
        <f>IF(AK118&lt;=0,0,ROUND(MIN(AK118,MAX(0,$F118-SUMPRODUCT(($AT$3:$BE$3&lt;AW$3)*$AH118:$AS118))),2))</f>
        <v/>
      </c>
      <c r="AX118">
        <f>IF(AL118&lt;=0,0,ROUND(MIN(AL118,MAX(0,$F118-SUMPRODUCT(($AT$3:$BE$3&lt;AX$3)*$AH118:$AS118))),2))</f>
        <v/>
      </c>
      <c r="AY118">
        <f>IF(AM118&lt;=0,0,ROUND(MIN(AM118,MAX(0,$F118-SUMPRODUCT(($AT$3:$BE$3&lt;AY$3)*$AH118:$AS118))),2))</f>
        <v/>
      </c>
      <c r="AZ118">
        <f>IF(AN118&lt;=0,0,ROUND(MIN(AN118,MAX(0,$F118-SUMPRODUCT(($AT$3:$BE$3&lt;AZ$3)*$AH118:$AS118))),2))</f>
        <v/>
      </c>
      <c r="BA118">
        <f>IF(AO118&lt;=0,0,ROUND(MIN(AO118,MAX(0,$F118-SUMPRODUCT(($AT$3:$BE$3&lt;BA$3)*$AH118:$AS118))),2))</f>
        <v/>
      </c>
      <c r="BB118">
        <f>IF(AP118&lt;=0,0,ROUND(MIN(AP118,MAX(0,$F118-SUMPRODUCT(($AT$3:$BE$3&lt;BB$3)*$AH118:$AS118))),2))</f>
        <v/>
      </c>
      <c r="BC118">
        <f>IF(AQ118&lt;=0,0,ROUND(MIN(AQ118,MAX(0,$F118-SUMPRODUCT(($AT$3:$BE$3&lt;BC$3)*$AH118:$AS118))),2))</f>
        <v/>
      </c>
      <c r="BD118">
        <f>IF(AR118&lt;=0,0,ROUND(MIN(AR118,MAX(0,$F118-SUMPRODUCT(($AT$3:$BE$3&lt;BD$3)*$AH118:$AS118))),2))</f>
        <v/>
      </c>
      <c r="BE118">
        <f>IF(AS118&lt;=0,0,ROUND(MIN(AS118,MAX(0,$F118-SUMPRODUCT(($AT$3:$BE$3&lt;BE$3)*$AH118:$AS118))),2))</f>
        <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row>
    <row r="119">
      <c r="A119" t="n">
        <v>114</v>
      </c>
      <c r="B119" s="29">
        <f>Months!B119</f>
        <v/>
      </c>
      <c r="C119">
        <f>Months!C119</f>
        <v/>
      </c>
      <c r="D119">
        <f>Months!D119</f>
        <v/>
      </c>
      <c r="E119">
        <f>SUM(V119:AG119)</f>
        <v/>
      </c>
      <c r="F119">
        <f>MAX(0,ROUND(C119+D119-E119,2))</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f>IF(AH119&lt;=0,0,ROUND(MIN(AH119,MAX(0,$F119-SUMPRODUCT(($AT$3:$BE$3&lt;AT$3)*$AH119:$AS119))),2))</f>
        <v/>
      </c>
      <c r="AU119">
        <f>IF(AI119&lt;=0,0,ROUND(MIN(AI119,MAX(0,$F119-SUMPRODUCT(($AT$3:$BE$3&lt;AU$3)*$AH119:$AS119))),2))</f>
        <v/>
      </c>
      <c r="AV119">
        <f>IF(AJ119&lt;=0,0,ROUND(MIN(AJ119,MAX(0,$F119-SUMPRODUCT(($AT$3:$BE$3&lt;AV$3)*$AH119:$AS119))),2))</f>
        <v/>
      </c>
      <c r="AW119">
        <f>IF(AK119&lt;=0,0,ROUND(MIN(AK119,MAX(0,$F119-SUMPRODUCT(($AT$3:$BE$3&lt;AW$3)*$AH119:$AS119))),2))</f>
        <v/>
      </c>
      <c r="AX119">
        <f>IF(AL119&lt;=0,0,ROUND(MIN(AL119,MAX(0,$F119-SUMPRODUCT(($AT$3:$BE$3&lt;AX$3)*$AH119:$AS119))),2))</f>
        <v/>
      </c>
      <c r="AY119">
        <f>IF(AM119&lt;=0,0,ROUND(MIN(AM119,MAX(0,$F119-SUMPRODUCT(($AT$3:$BE$3&lt;AY$3)*$AH119:$AS119))),2))</f>
        <v/>
      </c>
      <c r="AZ119">
        <f>IF(AN119&lt;=0,0,ROUND(MIN(AN119,MAX(0,$F119-SUMPRODUCT(($AT$3:$BE$3&lt;AZ$3)*$AH119:$AS119))),2))</f>
        <v/>
      </c>
      <c r="BA119">
        <f>IF(AO119&lt;=0,0,ROUND(MIN(AO119,MAX(0,$F119-SUMPRODUCT(($AT$3:$BE$3&lt;BA$3)*$AH119:$AS119))),2))</f>
        <v/>
      </c>
      <c r="BB119">
        <f>IF(AP119&lt;=0,0,ROUND(MIN(AP119,MAX(0,$F119-SUMPRODUCT(($AT$3:$BE$3&lt;BB$3)*$AH119:$AS119))),2))</f>
        <v/>
      </c>
      <c r="BC119">
        <f>IF(AQ119&lt;=0,0,ROUND(MIN(AQ119,MAX(0,$F119-SUMPRODUCT(($AT$3:$BE$3&lt;BC$3)*$AH119:$AS119))),2))</f>
        <v/>
      </c>
      <c r="BD119">
        <f>IF(AR119&lt;=0,0,ROUND(MIN(AR119,MAX(0,$F119-SUMPRODUCT(($AT$3:$BE$3&lt;BD$3)*$AH119:$AS119))),2))</f>
        <v/>
      </c>
      <c r="BE119">
        <f>IF(AS119&lt;=0,0,ROUND(MIN(AS119,MAX(0,$F119-SUMPRODUCT(($AT$3:$BE$3&lt;BE$3)*$AH119:$AS119))),2))</f>
        <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row>
    <row r="120">
      <c r="A120" t="n">
        <v>115</v>
      </c>
      <c r="B120" s="29">
        <f>Months!B120</f>
        <v/>
      </c>
      <c r="C120">
        <f>Months!C120</f>
        <v/>
      </c>
      <c r="D120">
        <f>Months!D120</f>
        <v/>
      </c>
      <c r="E120">
        <f>SUM(V120:AG120)</f>
        <v/>
      </c>
      <c r="F120">
        <f>MAX(0,ROUND(C120+D120-E120,2))</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f>IF(AH120&lt;=0,0,ROUND(MIN(AH120,MAX(0,$F120-SUMPRODUCT(($AT$3:$BE$3&lt;AT$3)*$AH120:$AS120))),2))</f>
        <v/>
      </c>
      <c r="AU120">
        <f>IF(AI120&lt;=0,0,ROUND(MIN(AI120,MAX(0,$F120-SUMPRODUCT(($AT$3:$BE$3&lt;AU$3)*$AH120:$AS120))),2))</f>
        <v/>
      </c>
      <c r="AV120">
        <f>IF(AJ120&lt;=0,0,ROUND(MIN(AJ120,MAX(0,$F120-SUMPRODUCT(($AT$3:$BE$3&lt;AV$3)*$AH120:$AS120))),2))</f>
        <v/>
      </c>
      <c r="AW120">
        <f>IF(AK120&lt;=0,0,ROUND(MIN(AK120,MAX(0,$F120-SUMPRODUCT(($AT$3:$BE$3&lt;AW$3)*$AH120:$AS120))),2))</f>
        <v/>
      </c>
      <c r="AX120">
        <f>IF(AL120&lt;=0,0,ROUND(MIN(AL120,MAX(0,$F120-SUMPRODUCT(($AT$3:$BE$3&lt;AX$3)*$AH120:$AS120))),2))</f>
        <v/>
      </c>
      <c r="AY120">
        <f>IF(AM120&lt;=0,0,ROUND(MIN(AM120,MAX(0,$F120-SUMPRODUCT(($AT$3:$BE$3&lt;AY$3)*$AH120:$AS120))),2))</f>
        <v/>
      </c>
      <c r="AZ120">
        <f>IF(AN120&lt;=0,0,ROUND(MIN(AN120,MAX(0,$F120-SUMPRODUCT(($AT$3:$BE$3&lt;AZ$3)*$AH120:$AS120))),2))</f>
        <v/>
      </c>
      <c r="BA120">
        <f>IF(AO120&lt;=0,0,ROUND(MIN(AO120,MAX(0,$F120-SUMPRODUCT(($AT$3:$BE$3&lt;BA$3)*$AH120:$AS120))),2))</f>
        <v/>
      </c>
      <c r="BB120">
        <f>IF(AP120&lt;=0,0,ROUND(MIN(AP120,MAX(0,$F120-SUMPRODUCT(($AT$3:$BE$3&lt;BB$3)*$AH120:$AS120))),2))</f>
        <v/>
      </c>
      <c r="BC120">
        <f>IF(AQ120&lt;=0,0,ROUND(MIN(AQ120,MAX(0,$F120-SUMPRODUCT(($AT$3:$BE$3&lt;BC$3)*$AH120:$AS120))),2))</f>
        <v/>
      </c>
      <c r="BD120">
        <f>IF(AR120&lt;=0,0,ROUND(MIN(AR120,MAX(0,$F120-SUMPRODUCT(($AT$3:$BE$3&lt;BD$3)*$AH120:$AS120))),2))</f>
        <v/>
      </c>
      <c r="BE120">
        <f>IF(AS120&lt;=0,0,ROUND(MIN(AS120,MAX(0,$F120-SUMPRODUCT(($AT$3:$BE$3&lt;BE$3)*$AH120:$AS120))),2))</f>
        <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row>
    <row r="121">
      <c r="A121" t="n">
        <v>116</v>
      </c>
      <c r="B121" s="29">
        <f>Months!B121</f>
        <v/>
      </c>
      <c r="C121">
        <f>Months!C121</f>
        <v/>
      </c>
      <c r="D121">
        <f>Months!D121</f>
        <v/>
      </c>
      <c r="E121">
        <f>SUM(V121:AG121)</f>
        <v/>
      </c>
      <c r="F121">
        <f>MAX(0,ROUND(C121+D121-E121,2))</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f>IF(AH121&lt;=0,0,ROUND(MIN(AH121,MAX(0,$F121-SUMPRODUCT(($AT$3:$BE$3&lt;AT$3)*$AH121:$AS121))),2))</f>
        <v/>
      </c>
      <c r="AU121">
        <f>IF(AI121&lt;=0,0,ROUND(MIN(AI121,MAX(0,$F121-SUMPRODUCT(($AT$3:$BE$3&lt;AU$3)*$AH121:$AS121))),2))</f>
        <v/>
      </c>
      <c r="AV121">
        <f>IF(AJ121&lt;=0,0,ROUND(MIN(AJ121,MAX(0,$F121-SUMPRODUCT(($AT$3:$BE$3&lt;AV$3)*$AH121:$AS121))),2))</f>
        <v/>
      </c>
      <c r="AW121">
        <f>IF(AK121&lt;=0,0,ROUND(MIN(AK121,MAX(0,$F121-SUMPRODUCT(($AT$3:$BE$3&lt;AW$3)*$AH121:$AS121))),2))</f>
        <v/>
      </c>
      <c r="AX121">
        <f>IF(AL121&lt;=0,0,ROUND(MIN(AL121,MAX(0,$F121-SUMPRODUCT(($AT$3:$BE$3&lt;AX$3)*$AH121:$AS121))),2))</f>
        <v/>
      </c>
      <c r="AY121">
        <f>IF(AM121&lt;=0,0,ROUND(MIN(AM121,MAX(0,$F121-SUMPRODUCT(($AT$3:$BE$3&lt;AY$3)*$AH121:$AS121))),2))</f>
        <v/>
      </c>
      <c r="AZ121">
        <f>IF(AN121&lt;=0,0,ROUND(MIN(AN121,MAX(0,$F121-SUMPRODUCT(($AT$3:$BE$3&lt;AZ$3)*$AH121:$AS121))),2))</f>
        <v/>
      </c>
      <c r="BA121">
        <f>IF(AO121&lt;=0,0,ROUND(MIN(AO121,MAX(0,$F121-SUMPRODUCT(($AT$3:$BE$3&lt;BA$3)*$AH121:$AS121))),2))</f>
        <v/>
      </c>
      <c r="BB121">
        <f>IF(AP121&lt;=0,0,ROUND(MIN(AP121,MAX(0,$F121-SUMPRODUCT(($AT$3:$BE$3&lt;BB$3)*$AH121:$AS121))),2))</f>
        <v/>
      </c>
      <c r="BC121">
        <f>IF(AQ121&lt;=0,0,ROUND(MIN(AQ121,MAX(0,$F121-SUMPRODUCT(($AT$3:$BE$3&lt;BC$3)*$AH121:$AS121))),2))</f>
        <v/>
      </c>
      <c r="BD121">
        <f>IF(AR121&lt;=0,0,ROUND(MIN(AR121,MAX(0,$F121-SUMPRODUCT(($AT$3:$BE$3&lt;BD$3)*$AH121:$AS121))),2))</f>
        <v/>
      </c>
      <c r="BE121">
        <f>IF(AS121&lt;=0,0,ROUND(MIN(AS121,MAX(0,$F121-SUMPRODUCT(($AT$3:$BE$3&lt;BE$3)*$AH121:$AS121))),2))</f>
        <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row>
    <row r="122">
      <c r="A122" t="n">
        <v>117</v>
      </c>
      <c r="B122" s="29">
        <f>Months!B122</f>
        <v/>
      </c>
      <c r="C122">
        <f>Months!C122</f>
        <v/>
      </c>
      <c r="D122">
        <f>Months!D122</f>
        <v/>
      </c>
      <c r="E122">
        <f>SUM(V122:AG122)</f>
        <v/>
      </c>
      <c r="F122">
        <f>MAX(0,ROUND(C122+D122-E122,2))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f>IF(AH122&lt;=0,0,ROUND(MIN(AH122,MAX(0,$F122-SUMPRODUCT(($AT$3:$BE$3&lt;AT$3)*$AH122:$AS122))),2))</f>
        <v/>
      </c>
      <c r="AU122">
        <f>IF(AI122&lt;=0,0,ROUND(MIN(AI122,MAX(0,$F122-SUMPRODUCT(($AT$3:$BE$3&lt;AU$3)*$AH122:$AS122))),2))</f>
        <v/>
      </c>
      <c r="AV122">
        <f>IF(AJ122&lt;=0,0,ROUND(MIN(AJ122,MAX(0,$F122-SUMPRODUCT(($AT$3:$BE$3&lt;AV$3)*$AH122:$AS122))),2))</f>
        <v/>
      </c>
      <c r="AW122">
        <f>IF(AK122&lt;=0,0,ROUND(MIN(AK122,MAX(0,$F122-SUMPRODUCT(($AT$3:$BE$3&lt;AW$3)*$AH122:$AS122))),2))</f>
        <v/>
      </c>
      <c r="AX122">
        <f>IF(AL122&lt;=0,0,ROUND(MIN(AL122,MAX(0,$F122-SUMPRODUCT(($AT$3:$BE$3&lt;AX$3)*$AH122:$AS122))),2))</f>
        <v/>
      </c>
      <c r="AY122">
        <f>IF(AM122&lt;=0,0,ROUND(MIN(AM122,MAX(0,$F122-SUMPRODUCT(($AT$3:$BE$3&lt;AY$3)*$AH122:$AS122))),2))</f>
        <v/>
      </c>
      <c r="AZ122">
        <f>IF(AN122&lt;=0,0,ROUND(MIN(AN122,MAX(0,$F122-SUMPRODUCT(($AT$3:$BE$3&lt;AZ$3)*$AH122:$AS122))),2))</f>
        <v/>
      </c>
      <c r="BA122">
        <f>IF(AO122&lt;=0,0,ROUND(MIN(AO122,MAX(0,$F122-SUMPRODUCT(($AT$3:$BE$3&lt;BA$3)*$AH122:$AS122))),2))</f>
        <v/>
      </c>
      <c r="BB122">
        <f>IF(AP122&lt;=0,0,ROUND(MIN(AP122,MAX(0,$F122-SUMPRODUCT(($AT$3:$BE$3&lt;BB$3)*$AH122:$AS122))),2))</f>
        <v/>
      </c>
      <c r="BC122">
        <f>IF(AQ122&lt;=0,0,ROUND(MIN(AQ122,MAX(0,$F122-SUMPRODUCT(($AT$3:$BE$3&lt;BC$3)*$AH122:$AS122))),2))</f>
        <v/>
      </c>
      <c r="BD122">
        <f>IF(AR122&lt;=0,0,ROUND(MIN(AR122,MAX(0,$F122-SUMPRODUCT(($AT$3:$BE$3&lt;BD$3)*$AH122:$AS122))),2))</f>
        <v/>
      </c>
      <c r="BE122">
        <f>IF(AS122&lt;=0,0,ROUND(MIN(AS122,MAX(0,$F122-SUMPRODUCT(($AT$3:$BE$3&lt;BE$3)*$AH122:$AS122))),2))</f>
        <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row>
    <row r="123">
      <c r="A123" t="n">
        <v>118</v>
      </c>
      <c r="B123" s="29">
        <f>Months!B123</f>
        <v/>
      </c>
      <c r="C123">
        <f>Months!C123</f>
        <v/>
      </c>
      <c r="D123">
        <f>Months!D123</f>
        <v/>
      </c>
      <c r="E123">
        <f>SUM(V123:AG123)</f>
        <v/>
      </c>
      <c r="F123">
        <f>MAX(0,ROUND(C123+D123-E123,2))</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f>IF(AH123&lt;=0,0,ROUND(MIN(AH123,MAX(0,$F123-SUMPRODUCT(($AT$3:$BE$3&lt;AT$3)*$AH123:$AS123))),2))</f>
        <v/>
      </c>
      <c r="AU123">
        <f>IF(AI123&lt;=0,0,ROUND(MIN(AI123,MAX(0,$F123-SUMPRODUCT(($AT$3:$BE$3&lt;AU$3)*$AH123:$AS123))),2))</f>
        <v/>
      </c>
      <c r="AV123">
        <f>IF(AJ123&lt;=0,0,ROUND(MIN(AJ123,MAX(0,$F123-SUMPRODUCT(($AT$3:$BE$3&lt;AV$3)*$AH123:$AS123))),2))</f>
        <v/>
      </c>
      <c r="AW123">
        <f>IF(AK123&lt;=0,0,ROUND(MIN(AK123,MAX(0,$F123-SUMPRODUCT(($AT$3:$BE$3&lt;AW$3)*$AH123:$AS123))),2))</f>
        <v/>
      </c>
      <c r="AX123">
        <f>IF(AL123&lt;=0,0,ROUND(MIN(AL123,MAX(0,$F123-SUMPRODUCT(($AT$3:$BE$3&lt;AX$3)*$AH123:$AS123))),2))</f>
        <v/>
      </c>
      <c r="AY123">
        <f>IF(AM123&lt;=0,0,ROUND(MIN(AM123,MAX(0,$F123-SUMPRODUCT(($AT$3:$BE$3&lt;AY$3)*$AH123:$AS123))),2))</f>
        <v/>
      </c>
      <c r="AZ123">
        <f>IF(AN123&lt;=0,0,ROUND(MIN(AN123,MAX(0,$F123-SUMPRODUCT(($AT$3:$BE$3&lt;AZ$3)*$AH123:$AS123))),2))</f>
        <v/>
      </c>
      <c r="BA123">
        <f>IF(AO123&lt;=0,0,ROUND(MIN(AO123,MAX(0,$F123-SUMPRODUCT(($AT$3:$BE$3&lt;BA$3)*$AH123:$AS123))),2))</f>
        <v/>
      </c>
      <c r="BB123">
        <f>IF(AP123&lt;=0,0,ROUND(MIN(AP123,MAX(0,$F123-SUMPRODUCT(($AT$3:$BE$3&lt;BB$3)*$AH123:$AS123))),2))</f>
        <v/>
      </c>
      <c r="BC123">
        <f>IF(AQ123&lt;=0,0,ROUND(MIN(AQ123,MAX(0,$F123-SUMPRODUCT(($AT$3:$BE$3&lt;BC$3)*$AH123:$AS123))),2))</f>
        <v/>
      </c>
      <c r="BD123">
        <f>IF(AR123&lt;=0,0,ROUND(MIN(AR123,MAX(0,$F123-SUMPRODUCT(($AT$3:$BE$3&lt;BD$3)*$AH123:$AS123))),2))</f>
        <v/>
      </c>
      <c r="BE123">
        <f>IF(AS123&lt;=0,0,ROUND(MIN(AS123,MAX(0,$F123-SUMPRODUCT(($AT$3:$BE$3&lt;BE$3)*$AH123:$AS123))),2))</f>
        <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row>
    <row r="124">
      <c r="A124" t="n">
        <v>119</v>
      </c>
      <c r="B124" s="29">
        <f>Months!B124</f>
        <v/>
      </c>
      <c r="C124">
        <f>Months!C124</f>
        <v/>
      </c>
      <c r="D124">
        <f>Months!D124</f>
        <v/>
      </c>
      <c r="E124">
        <f>SUM(V124:AG124)</f>
        <v/>
      </c>
      <c r="F124">
        <f>MAX(0,ROUND(C124+D124-E124,2))</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f>IF(AH124&lt;=0,0,ROUND(MIN(AH124,MAX(0,$F124-SUMPRODUCT(($AT$3:$BE$3&lt;AT$3)*$AH124:$AS124))),2))</f>
        <v/>
      </c>
      <c r="AU124">
        <f>IF(AI124&lt;=0,0,ROUND(MIN(AI124,MAX(0,$F124-SUMPRODUCT(($AT$3:$BE$3&lt;AU$3)*$AH124:$AS124))),2))</f>
        <v/>
      </c>
      <c r="AV124">
        <f>IF(AJ124&lt;=0,0,ROUND(MIN(AJ124,MAX(0,$F124-SUMPRODUCT(($AT$3:$BE$3&lt;AV$3)*$AH124:$AS124))),2))</f>
        <v/>
      </c>
      <c r="AW124">
        <f>IF(AK124&lt;=0,0,ROUND(MIN(AK124,MAX(0,$F124-SUMPRODUCT(($AT$3:$BE$3&lt;AW$3)*$AH124:$AS124))),2))</f>
        <v/>
      </c>
      <c r="AX124">
        <f>IF(AL124&lt;=0,0,ROUND(MIN(AL124,MAX(0,$F124-SUMPRODUCT(($AT$3:$BE$3&lt;AX$3)*$AH124:$AS124))),2))</f>
        <v/>
      </c>
      <c r="AY124">
        <f>IF(AM124&lt;=0,0,ROUND(MIN(AM124,MAX(0,$F124-SUMPRODUCT(($AT$3:$BE$3&lt;AY$3)*$AH124:$AS124))),2))</f>
        <v/>
      </c>
      <c r="AZ124">
        <f>IF(AN124&lt;=0,0,ROUND(MIN(AN124,MAX(0,$F124-SUMPRODUCT(($AT$3:$BE$3&lt;AZ$3)*$AH124:$AS124))),2))</f>
        <v/>
      </c>
      <c r="BA124">
        <f>IF(AO124&lt;=0,0,ROUND(MIN(AO124,MAX(0,$F124-SUMPRODUCT(($AT$3:$BE$3&lt;BA$3)*$AH124:$AS124))),2))</f>
        <v/>
      </c>
      <c r="BB124">
        <f>IF(AP124&lt;=0,0,ROUND(MIN(AP124,MAX(0,$F124-SUMPRODUCT(($AT$3:$BE$3&lt;BB$3)*$AH124:$AS124))),2))</f>
        <v/>
      </c>
      <c r="BC124">
        <f>IF(AQ124&lt;=0,0,ROUND(MIN(AQ124,MAX(0,$F124-SUMPRODUCT(($AT$3:$BE$3&lt;BC$3)*$AH124:$AS124))),2))</f>
        <v/>
      </c>
      <c r="BD124">
        <f>IF(AR124&lt;=0,0,ROUND(MIN(AR124,MAX(0,$F124-SUMPRODUCT(($AT$3:$BE$3&lt;BD$3)*$AH124:$AS124))),2))</f>
        <v/>
      </c>
      <c r="BE124">
        <f>IF(AS124&lt;=0,0,ROUND(MIN(AS124,MAX(0,$F124-SUMPRODUCT(($AT$3:$BE$3&lt;BE$3)*$AH124:$AS124))),2))</f>
        <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row>
    <row r="125">
      <c r="A125" t="n">
        <v>120</v>
      </c>
      <c r="B125" s="29">
        <f>Months!B125</f>
        <v/>
      </c>
      <c r="C125">
        <f>Months!C125</f>
        <v/>
      </c>
      <c r="D125">
        <f>Months!D125</f>
        <v/>
      </c>
      <c r="E125">
        <f>SUM(V125:AG125)</f>
        <v/>
      </c>
      <c r="F125">
        <f>MAX(0,ROUND(C125+D125-E125,2))</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f>IF(AH125&lt;=0,0,ROUND(MIN(AH125,MAX(0,$F125-SUMPRODUCT(($AT$3:$BE$3&lt;AT$3)*$AH125:$AS125))),2))</f>
        <v/>
      </c>
      <c r="AU125">
        <f>IF(AI125&lt;=0,0,ROUND(MIN(AI125,MAX(0,$F125-SUMPRODUCT(($AT$3:$BE$3&lt;AU$3)*$AH125:$AS125))),2))</f>
        <v/>
      </c>
      <c r="AV125">
        <f>IF(AJ125&lt;=0,0,ROUND(MIN(AJ125,MAX(0,$F125-SUMPRODUCT(($AT$3:$BE$3&lt;AV$3)*$AH125:$AS125))),2))</f>
        <v/>
      </c>
      <c r="AW125">
        <f>IF(AK125&lt;=0,0,ROUND(MIN(AK125,MAX(0,$F125-SUMPRODUCT(($AT$3:$BE$3&lt;AW$3)*$AH125:$AS125))),2))</f>
        <v/>
      </c>
      <c r="AX125">
        <f>IF(AL125&lt;=0,0,ROUND(MIN(AL125,MAX(0,$F125-SUMPRODUCT(($AT$3:$BE$3&lt;AX$3)*$AH125:$AS125))),2))</f>
        <v/>
      </c>
      <c r="AY125">
        <f>IF(AM125&lt;=0,0,ROUND(MIN(AM125,MAX(0,$F125-SUMPRODUCT(($AT$3:$BE$3&lt;AY$3)*$AH125:$AS125))),2))</f>
        <v/>
      </c>
      <c r="AZ125">
        <f>IF(AN125&lt;=0,0,ROUND(MIN(AN125,MAX(0,$F125-SUMPRODUCT(($AT$3:$BE$3&lt;AZ$3)*$AH125:$AS125))),2))</f>
        <v/>
      </c>
      <c r="BA125">
        <f>IF(AO125&lt;=0,0,ROUND(MIN(AO125,MAX(0,$F125-SUMPRODUCT(($AT$3:$BE$3&lt;BA$3)*$AH125:$AS125))),2))</f>
        <v/>
      </c>
      <c r="BB125">
        <f>IF(AP125&lt;=0,0,ROUND(MIN(AP125,MAX(0,$F125-SUMPRODUCT(($AT$3:$BE$3&lt;BB$3)*$AH125:$AS125))),2))</f>
        <v/>
      </c>
      <c r="BC125">
        <f>IF(AQ125&lt;=0,0,ROUND(MIN(AQ125,MAX(0,$F125-SUMPRODUCT(($AT$3:$BE$3&lt;BC$3)*$AH125:$AS125))),2))</f>
        <v/>
      </c>
      <c r="BD125">
        <f>IF(AR125&lt;=0,0,ROUND(MIN(AR125,MAX(0,$F125-SUMPRODUCT(($AT$3:$BE$3&lt;BD$3)*$AH125:$AS125))),2))</f>
        <v/>
      </c>
      <c r="BE125">
        <f>IF(AS125&lt;=0,0,ROUND(MIN(AS125,MAX(0,$F125-SUMPRODUCT(($AT$3:$BE$3&lt;BE$3)*$AH125:$AS125))),2))</f>
        <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row>
    <row r="126">
      <c r="A126" t="n">
        <v>121</v>
      </c>
      <c r="B126" s="29">
        <f>Months!B126</f>
        <v/>
      </c>
      <c r="C126">
        <f>Months!C126</f>
        <v/>
      </c>
      <c r="D126">
        <f>Months!D126</f>
        <v/>
      </c>
      <c r="E126">
        <f>SUM(V126:AG126)</f>
        <v/>
      </c>
      <c r="F126">
        <f>MAX(0,ROUND(C126+D126-E126,2))</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f>IF(AH126&lt;=0,0,ROUND(MIN(AH126,MAX(0,$F126-SUMPRODUCT(($AT$3:$BE$3&lt;AT$3)*$AH126:$AS126))),2))</f>
        <v/>
      </c>
      <c r="AU126">
        <f>IF(AI126&lt;=0,0,ROUND(MIN(AI126,MAX(0,$F126-SUMPRODUCT(($AT$3:$BE$3&lt;AU$3)*$AH126:$AS126))),2))</f>
        <v/>
      </c>
      <c r="AV126">
        <f>IF(AJ126&lt;=0,0,ROUND(MIN(AJ126,MAX(0,$F126-SUMPRODUCT(($AT$3:$BE$3&lt;AV$3)*$AH126:$AS126))),2))</f>
        <v/>
      </c>
      <c r="AW126">
        <f>IF(AK126&lt;=0,0,ROUND(MIN(AK126,MAX(0,$F126-SUMPRODUCT(($AT$3:$BE$3&lt;AW$3)*$AH126:$AS126))),2))</f>
        <v/>
      </c>
      <c r="AX126">
        <f>IF(AL126&lt;=0,0,ROUND(MIN(AL126,MAX(0,$F126-SUMPRODUCT(($AT$3:$BE$3&lt;AX$3)*$AH126:$AS126))),2))</f>
        <v/>
      </c>
      <c r="AY126">
        <f>IF(AM126&lt;=0,0,ROUND(MIN(AM126,MAX(0,$F126-SUMPRODUCT(($AT$3:$BE$3&lt;AY$3)*$AH126:$AS126))),2))</f>
        <v/>
      </c>
      <c r="AZ126">
        <f>IF(AN126&lt;=0,0,ROUND(MIN(AN126,MAX(0,$F126-SUMPRODUCT(($AT$3:$BE$3&lt;AZ$3)*$AH126:$AS126))),2))</f>
        <v/>
      </c>
      <c r="BA126">
        <f>IF(AO126&lt;=0,0,ROUND(MIN(AO126,MAX(0,$F126-SUMPRODUCT(($AT$3:$BE$3&lt;BA$3)*$AH126:$AS126))),2))</f>
        <v/>
      </c>
      <c r="BB126">
        <f>IF(AP126&lt;=0,0,ROUND(MIN(AP126,MAX(0,$F126-SUMPRODUCT(($AT$3:$BE$3&lt;BB$3)*$AH126:$AS126))),2))</f>
        <v/>
      </c>
      <c r="BC126">
        <f>IF(AQ126&lt;=0,0,ROUND(MIN(AQ126,MAX(0,$F126-SUMPRODUCT(($AT$3:$BE$3&lt;BC$3)*$AH126:$AS126))),2))</f>
        <v/>
      </c>
      <c r="BD126">
        <f>IF(AR126&lt;=0,0,ROUND(MIN(AR126,MAX(0,$F126-SUMPRODUCT(($AT$3:$BE$3&lt;BD$3)*$AH126:$AS126))),2))</f>
        <v/>
      </c>
      <c r="BE126">
        <f>IF(AS126&lt;=0,0,ROUND(MIN(AS126,MAX(0,$F126-SUMPRODUCT(($AT$3:$BE$3&lt;BE$3)*$AH126:$AS126))),2))</f>
        <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row>
    <row r="127">
      <c r="A127" t="n">
        <v>122</v>
      </c>
      <c r="B127" s="29">
        <f>Months!B127</f>
        <v/>
      </c>
      <c r="C127">
        <f>Months!C127</f>
        <v/>
      </c>
      <c r="D127">
        <f>Months!D127</f>
        <v/>
      </c>
      <c r="E127">
        <f>SUM(V127:AG127)</f>
        <v/>
      </c>
      <c r="F127">
        <f>MAX(0,ROUND(C127+D127-E127,2))</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f>IF(AH127&lt;=0,0,ROUND(MIN(AH127,MAX(0,$F127-SUMPRODUCT(($AT$3:$BE$3&lt;AT$3)*$AH127:$AS127))),2))</f>
        <v/>
      </c>
      <c r="AU127">
        <f>IF(AI127&lt;=0,0,ROUND(MIN(AI127,MAX(0,$F127-SUMPRODUCT(($AT$3:$BE$3&lt;AU$3)*$AH127:$AS127))),2))</f>
        <v/>
      </c>
      <c r="AV127">
        <f>IF(AJ127&lt;=0,0,ROUND(MIN(AJ127,MAX(0,$F127-SUMPRODUCT(($AT$3:$BE$3&lt;AV$3)*$AH127:$AS127))),2))</f>
        <v/>
      </c>
      <c r="AW127">
        <f>IF(AK127&lt;=0,0,ROUND(MIN(AK127,MAX(0,$F127-SUMPRODUCT(($AT$3:$BE$3&lt;AW$3)*$AH127:$AS127))),2))</f>
        <v/>
      </c>
      <c r="AX127">
        <f>IF(AL127&lt;=0,0,ROUND(MIN(AL127,MAX(0,$F127-SUMPRODUCT(($AT$3:$BE$3&lt;AX$3)*$AH127:$AS127))),2))</f>
        <v/>
      </c>
      <c r="AY127">
        <f>IF(AM127&lt;=0,0,ROUND(MIN(AM127,MAX(0,$F127-SUMPRODUCT(($AT$3:$BE$3&lt;AY$3)*$AH127:$AS127))),2))</f>
        <v/>
      </c>
      <c r="AZ127">
        <f>IF(AN127&lt;=0,0,ROUND(MIN(AN127,MAX(0,$F127-SUMPRODUCT(($AT$3:$BE$3&lt;AZ$3)*$AH127:$AS127))),2))</f>
        <v/>
      </c>
      <c r="BA127">
        <f>IF(AO127&lt;=0,0,ROUND(MIN(AO127,MAX(0,$F127-SUMPRODUCT(($AT$3:$BE$3&lt;BA$3)*$AH127:$AS127))),2))</f>
        <v/>
      </c>
      <c r="BB127">
        <f>IF(AP127&lt;=0,0,ROUND(MIN(AP127,MAX(0,$F127-SUMPRODUCT(($AT$3:$BE$3&lt;BB$3)*$AH127:$AS127))),2))</f>
        <v/>
      </c>
      <c r="BC127">
        <f>IF(AQ127&lt;=0,0,ROUND(MIN(AQ127,MAX(0,$F127-SUMPRODUCT(($AT$3:$BE$3&lt;BC$3)*$AH127:$AS127))),2))</f>
        <v/>
      </c>
      <c r="BD127">
        <f>IF(AR127&lt;=0,0,ROUND(MIN(AR127,MAX(0,$F127-SUMPRODUCT(($AT$3:$BE$3&lt;BD$3)*$AH127:$AS127))),2))</f>
        <v/>
      </c>
      <c r="BE127">
        <f>IF(AS127&lt;=0,0,ROUND(MIN(AS127,MAX(0,$F127-SUMPRODUCT(($AT$3:$BE$3&lt;BE$3)*$AH127:$AS127))),2))</f>
        <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row>
    <row r="128">
      <c r="A128" t="n">
        <v>123</v>
      </c>
      <c r="B128" s="29">
        <f>Months!B128</f>
        <v/>
      </c>
      <c r="C128">
        <f>Months!C128</f>
        <v/>
      </c>
      <c r="D128">
        <f>Months!D128</f>
        <v/>
      </c>
      <c r="E128">
        <f>SUM(V128:AG128)</f>
        <v/>
      </c>
      <c r="F128">
        <f>MAX(0,ROUND(C128+D128-E128,2))</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f>IF(AH128&lt;=0,0,ROUND(MIN(AH128,MAX(0,$F128-SUMPRODUCT(($AT$3:$BE$3&lt;AT$3)*$AH128:$AS128))),2))</f>
        <v/>
      </c>
      <c r="AU128">
        <f>IF(AI128&lt;=0,0,ROUND(MIN(AI128,MAX(0,$F128-SUMPRODUCT(($AT$3:$BE$3&lt;AU$3)*$AH128:$AS128))),2))</f>
        <v/>
      </c>
      <c r="AV128">
        <f>IF(AJ128&lt;=0,0,ROUND(MIN(AJ128,MAX(0,$F128-SUMPRODUCT(($AT$3:$BE$3&lt;AV$3)*$AH128:$AS128))),2))</f>
        <v/>
      </c>
      <c r="AW128">
        <f>IF(AK128&lt;=0,0,ROUND(MIN(AK128,MAX(0,$F128-SUMPRODUCT(($AT$3:$BE$3&lt;AW$3)*$AH128:$AS128))),2))</f>
        <v/>
      </c>
      <c r="AX128">
        <f>IF(AL128&lt;=0,0,ROUND(MIN(AL128,MAX(0,$F128-SUMPRODUCT(($AT$3:$BE$3&lt;AX$3)*$AH128:$AS128))),2))</f>
        <v/>
      </c>
      <c r="AY128">
        <f>IF(AM128&lt;=0,0,ROUND(MIN(AM128,MAX(0,$F128-SUMPRODUCT(($AT$3:$BE$3&lt;AY$3)*$AH128:$AS128))),2))</f>
        <v/>
      </c>
      <c r="AZ128">
        <f>IF(AN128&lt;=0,0,ROUND(MIN(AN128,MAX(0,$F128-SUMPRODUCT(($AT$3:$BE$3&lt;AZ$3)*$AH128:$AS128))),2))</f>
        <v/>
      </c>
      <c r="BA128">
        <f>IF(AO128&lt;=0,0,ROUND(MIN(AO128,MAX(0,$F128-SUMPRODUCT(($AT$3:$BE$3&lt;BA$3)*$AH128:$AS128))),2))</f>
        <v/>
      </c>
      <c r="BB128">
        <f>IF(AP128&lt;=0,0,ROUND(MIN(AP128,MAX(0,$F128-SUMPRODUCT(($AT$3:$BE$3&lt;BB$3)*$AH128:$AS128))),2))</f>
        <v/>
      </c>
      <c r="BC128">
        <f>IF(AQ128&lt;=0,0,ROUND(MIN(AQ128,MAX(0,$F128-SUMPRODUCT(($AT$3:$BE$3&lt;BC$3)*$AH128:$AS128))),2))</f>
        <v/>
      </c>
      <c r="BD128">
        <f>IF(AR128&lt;=0,0,ROUND(MIN(AR128,MAX(0,$F128-SUMPRODUCT(($AT$3:$BE$3&lt;BD$3)*$AH128:$AS128))),2))</f>
        <v/>
      </c>
      <c r="BE128">
        <f>IF(AS128&lt;=0,0,ROUND(MIN(AS128,MAX(0,$F128-SUMPRODUCT(($AT$3:$BE$3&lt;BE$3)*$AH128:$AS128))),2))</f>
        <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row>
    <row r="129">
      <c r="A129" t="n">
        <v>124</v>
      </c>
      <c r="B129" s="29">
        <f>Months!B129</f>
        <v/>
      </c>
      <c r="C129">
        <f>Months!C129</f>
        <v/>
      </c>
      <c r="D129">
        <f>Months!D129</f>
        <v/>
      </c>
      <c r="E129">
        <f>SUM(V129:AG129)</f>
        <v/>
      </c>
      <c r="F129">
        <f>MAX(0,ROUND(C129+D129-E129,2))</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f>IF(AH129&lt;=0,0,ROUND(MIN(AH129,MAX(0,$F129-SUMPRODUCT(($AT$3:$BE$3&lt;AT$3)*$AH129:$AS129))),2))</f>
        <v/>
      </c>
      <c r="AU129">
        <f>IF(AI129&lt;=0,0,ROUND(MIN(AI129,MAX(0,$F129-SUMPRODUCT(($AT$3:$BE$3&lt;AU$3)*$AH129:$AS129))),2))</f>
        <v/>
      </c>
      <c r="AV129">
        <f>IF(AJ129&lt;=0,0,ROUND(MIN(AJ129,MAX(0,$F129-SUMPRODUCT(($AT$3:$BE$3&lt;AV$3)*$AH129:$AS129))),2))</f>
        <v/>
      </c>
      <c r="AW129">
        <f>IF(AK129&lt;=0,0,ROUND(MIN(AK129,MAX(0,$F129-SUMPRODUCT(($AT$3:$BE$3&lt;AW$3)*$AH129:$AS129))),2))</f>
        <v/>
      </c>
      <c r="AX129">
        <f>IF(AL129&lt;=0,0,ROUND(MIN(AL129,MAX(0,$F129-SUMPRODUCT(($AT$3:$BE$3&lt;AX$3)*$AH129:$AS129))),2))</f>
        <v/>
      </c>
      <c r="AY129">
        <f>IF(AM129&lt;=0,0,ROUND(MIN(AM129,MAX(0,$F129-SUMPRODUCT(($AT$3:$BE$3&lt;AY$3)*$AH129:$AS129))),2))</f>
        <v/>
      </c>
      <c r="AZ129">
        <f>IF(AN129&lt;=0,0,ROUND(MIN(AN129,MAX(0,$F129-SUMPRODUCT(($AT$3:$BE$3&lt;AZ$3)*$AH129:$AS129))),2))</f>
        <v/>
      </c>
      <c r="BA129">
        <f>IF(AO129&lt;=0,0,ROUND(MIN(AO129,MAX(0,$F129-SUMPRODUCT(($AT$3:$BE$3&lt;BA$3)*$AH129:$AS129))),2))</f>
        <v/>
      </c>
      <c r="BB129">
        <f>IF(AP129&lt;=0,0,ROUND(MIN(AP129,MAX(0,$F129-SUMPRODUCT(($AT$3:$BE$3&lt;BB$3)*$AH129:$AS129))),2))</f>
        <v/>
      </c>
      <c r="BC129">
        <f>IF(AQ129&lt;=0,0,ROUND(MIN(AQ129,MAX(0,$F129-SUMPRODUCT(($AT$3:$BE$3&lt;BC$3)*$AH129:$AS129))),2))</f>
        <v/>
      </c>
      <c r="BD129">
        <f>IF(AR129&lt;=0,0,ROUND(MIN(AR129,MAX(0,$F129-SUMPRODUCT(($AT$3:$BE$3&lt;BD$3)*$AH129:$AS129))),2))</f>
        <v/>
      </c>
      <c r="BE129">
        <f>IF(AS129&lt;=0,0,ROUND(MIN(AS129,MAX(0,$F129-SUMPRODUCT(($AT$3:$BE$3&lt;BE$3)*$AH129:$AS129))),2))</f>
        <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row>
    <row r="130">
      <c r="A130" t="n">
        <v>125</v>
      </c>
      <c r="B130" s="29">
        <f>Months!B130</f>
        <v/>
      </c>
      <c r="C130">
        <f>Months!C130</f>
        <v/>
      </c>
      <c r="D130">
        <f>Months!D130</f>
        <v/>
      </c>
      <c r="E130">
        <f>SUM(V130:AG130)</f>
        <v/>
      </c>
      <c r="F130">
        <f>MAX(0,ROUND(C130+D130-E130,2))</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f>IF(AH130&lt;=0,0,ROUND(MIN(AH130,MAX(0,$F130-SUMPRODUCT(($AT$3:$BE$3&lt;AT$3)*$AH130:$AS130))),2))</f>
        <v/>
      </c>
      <c r="AU130">
        <f>IF(AI130&lt;=0,0,ROUND(MIN(AI130,MAX(0,$F130-SUMPRODUCT(($AT$3:$BE$3&lt;AU$3)*$AH130:$AS130))),2))</f>
        <v/>
      </c>
      <c r="AV130">
        <f>IF(AJ130&lt;=0,0,ROUND(MIN(AJ130,MAX(0,$F130-SUMPRODUCT(($AT$3:$BE$3&lt;AV$3)*$AH130:$AS130))),2))</f>
        <v/>
      </c>
      <c r="AW130">
        <f>IF(AK130&lt;=0,0,ROUND(MIN(AK130,MAX(0,$F130-SUMPRODUCT(($AT$3:$BE$3&lt;AW$3)*$AH130:$AS130))),2))</f>
        <v/>
      </c>
      <c r="AX130">
        <f>IF(AL130&lt;=0,0,ROUND(MIN(AL130,MAX(0,$F130-SUMPRODUCT(($AT$3:$BE$3&lt;AX$3)*$AH130:$AS130))),2))</f>
        <v/>
      </c>
      <c r="AY130">
        <f>IF(AM130&lt;=0,0,ROUND(MIN(AM130,MAX(0,$F130-SUMPRODUCT(($AT$3:$BE$3&lt;AY$3)*$AH130:$AS130))),2))</f>
        <v/>
      </c>
      <c r="AZ130">
        <f>IF(AN130&lt;=0,0,ROUND(MIN(AN130,MAX(0,$F130-SUMPRODUCT(($AT$3:$BE$3&lt;AZ$3)*$AH130:$AS130))),2))</f>
        <v/>
      </c>
      <c r="BA130">
        <f>IF(AO130&lt;=0,0,ROUND(MIN(AO130,MAX(0,$F130-SUMPRODUCT(($AT$3:$BE$3&lt;BA$3)*$AH130:$AS130))),2))</f>
        <v/>
      </c>
      <c r="BB130">
        <f>IF(AP130&lt;=0,0,ROUND(MIN(AP130,MAX(0,$F130-SUMPRODUCT(($AT$3:$BE$3&lt;BB$3)*$AH130:$AS130))),2))</f>
        <v/>
      </c>
      <c r="BC130">
        <f>IF(AQ130&lt;=0,0,ROUND(MIN(AQ130,MAX(0,$F130-SUMPRODUCT(($AT$3:$BE$3&lt;BC$3)*$AH130:$AS130))),2))</f>
        <v/>
      </c>
      <c r="BD130">
        <f>IF(AR130&lt;=0,0,ROUND(MIN(AR130,MAX(0,$F130-SUMPRODUCT(($AT$3:$BE$3&lt;BD$3)*$AH130:$AS130))),2))</f>
        <v/>
      </c>
      <c r="BE130">
        <f>IF(AS130&lt;=0,0,ROUND(MIN(AS130,MAX(0,$F130-SUMPRODUCT(($AT$3:$BE$3&lt;BE$3)*$AH130:$AS130))),2))</f>
        <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row>
    <row r="131">
      <c r="A131" t="n">
        <v>126</v>
      </c>
      <c r="B131" s="29">
        <f>Months!B131</f>
        <v/>
      </c>
      <c r="C131">
        <f>Months!C131</f>
        <v/>
      </c>
      <c r="D131">
        <f>Months!D131</f>
        <v/>
      </c>
      <c r="E131">
        <f>SUM(V131:AG131)</f>
        <v/>
      </c>
      <c r="F131">
        <f>MAX(0,ROUND(C131+D131-E131,2))</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f>IF(AH131&lt;=0,0,ROUND(MIN(AH131,MAX(0,$F131-SUMPRODUCT(($AT$3:$BE$3&lt;AT$3)*$AH131:$AS131))),2))</f>
        <v/>
      </c>
      <c r="AU131">
        <f>IF(AI131&lt;=0,0,ROUND(MIN(AI131,MAX(0,$F131-SUMPRODUCT(($AT$3:$BE$3&lt;AU$3)*$AH131:$AS131))),2))</f>
        <v/>
      </c>
      <c r="AV131">
        <f>IF(AJ131&lt;=0,0,ROUND(MIN(AJ131,MAX(0,$F131-SUMPRODUCT(($AT$3:$BE$3&lt;AV$3)*$AH131:$AS131))),2))</f>
        <v/>
      </c>
      <c r="AW131">
        <f>IF(AK131&lt;=0,0,ROUND(MIN(AK131,MAX(0,$F131-SUMPRODUCT(($AT$3:$BE$3&lt;AW$3)*$AH131:$AS131))),2))</f>
        <v/>
      </c>
      <c r="AX131">
        <f>IF(AL131&lt;=0,0,ROUND(MIN(AL131,MAX(0,$F131-SUMPRODUCT(($AT$3:$BE$3&lt;AX$3)*$AH131:$AS131))),2))</f>
        <v/>
      </c>
      <c r="AY131">
        <f>IF(AM131&lt;=0,0,ROUND(MIN(AM131,MAX(0,$F131-SUMPRODUCT(($AT$3:$BE$3&lt;AY$3)*$AH131:$AS131))),2))</f>
        <v/>
      </c>
      <c r="AZ131">
        <f>IF(AN131&lt;=0,0,ROUND(MIN(AN131,MAX(0,$F131-SUMPRODUCT(($AT$3:$BE$3&lt;AZ$3)*$AH131:$AS131))),2))</f>
        <v/>
      </c>
      <c r="BA131">
        <f>IF(AO131&lt;=0,0,ROUND(MIN(AO131,MAX(0,$F131-SUMPRODUCT(($AT$3:$BE$3&lt;BA$3)*$AH131:$AS131))),2))</f>
        <v/>
      </c>
      <c r="BB131">
        <f>IF(AP131&lt;=0,0,ROUND(MIN(AP131,MAX(0,$F131-SUMPRODUCT(($AT$3:$BE$3&lt;BB$3)*$AH131:$AS131))),2))</f>
        <v/>
      </c>
      <c r="BC131">
        <f>IF(AQ131&lt;=0,0,ROUND(MIN(AQ131,MAX(0,$F131-SUMPRODUCT(($AT$3:$BE$3&lt;BC$3)*$AH131:$AS131))),2))</f>
        <v/>
      </c>
      <c r="BD131">
        <f>IF(AR131&lt;=0,0,ROUND(MIN(AR131,MAX(0,$F131-SUMPRODUCT(($AT$3:$BE$3&lt;BD$3)*$AH131:$AS131))),2))</f>
        <v/>
      </c>
      <c r="BE131">
        <f>IF(AS131&lt;=0,0,ROUND(MIN(AS131,MAX(0,$F131-SUMPRODUCT(($AT$3:$BE$3&lt;BE$3)*$AH131:$AS131))),2))</f>
        <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row>
    <row r="132">
      <c r="A132" t="n">
        <v>127</v>
      </c>
      <c r="B132" s="29">
        <f>Months!B132</f>
        <v/>
      </c>
      <c r="C132">
        <f>Months!C132</f>
        <v/>
      </c>
      <c r="D132">
        <f>Months!D132</f>
        <v/>
      </c>
      <c r="E132">
        <f>SUM(V132:AG132)</f>
        <v/>
      </c>
      <c r="F132">
        <f>MAX(0,ROUND(C132+D132-E132,2))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f>IF(AH132&lt;=0,0,ROUND(MIN(AH132,MAX(0,$F132-SUMPRODUCT(($AT$3:$BE$3&lt;AT$3)*$AH132:$AS132))),2))</f>
        <v/>
      </c>
      <c r="AU132">
        <f>IF(AI132&lt;=0,0,ROUND(MIN(AI132,MAX(0,$F132-SUMPRODUCT(($AT$3:$BE$3&lt;AU$3)*$AH132:$AS132))),2))</f>
        <v/>
      </c>
      <c r="AV132">
        <f>IF(AJ132&lt;=0,0,ROUND(MIN(AJ132,MAX(0,$F132-SUMPRODUCT(($AT$3:$BE$3&lt;AV$3)*$AH132:$AS132))),2))</f>
        <v/>
      </c>
      <c r="AW132">
        <f>IF(AK132&lt;=0,0,ROUND(MIN(AK132,MAX(0,$F132-SUMPRODUCT(($AT$3:$BE$3&lt;AW$3)*$AH132:$AS132))),2))</f>
        <v/>
      </c>
      <c r="AX132">
        <f>IF(AL132&lt;=0,0,ROUND(MIN(AL132,MAX(0,$F132-SUMPRODUCT(($AT$3:$BE$3&lt;AX$3)*$AH132:$AS132))),2))</f>
        <v/>
      </c>
      <c r="AY132">
        <f>IF(AM132&lt;=0,0,ROUND(MIN(AM132,MAX(0,$F132-SUMPRODUCT(($AT$3:$BE$3&lt;AY$3)*$AH132:$AS132))),2))</f>
        <v/>
      </c>
      <c r="AZ132">
        <f>IF(AN132&lt;=0,0,ROUND(MIN(AN132,MAX(0,$F132-SUMPRODUCT(($AT$3:$BE$3&lt;AZ$3)*$AH132:$AS132))),2))</f>
        <v/>
      </c>
      <c r="BA132">
        <f>IF(AO132&lt;=0,0,ROUND(MIN(AO132,MAX(0,$F132-SUMPRODUCT(($AT$3:$BE$3&lt;BA$3)*$AH132:$AS132))),2))</f>
        <v/>
      </c>
      <c r="BB132">
        <f>IF(AP132&lt;=0,0,ROUND(MIN(AP132,MAX(0,$F132-SUMPRODUCT(($AT$3:$BE$3&lt;BB$3)*$AH132:$AS132))),2))</f>
        <v/>
      </c>
      <c r="BC132">
        <f>IF(AQ132&lt;=0,0,ROUND(MIN(AQ132,MAX(0,$F132-SUMPRODUCT(($AT$3:$BE$3&lt;BC$3)*$AH132:$AS132))),2))</f>
        <v/>
      </c>
      <c r="BD132">
        <f>IF(AR132&lt;=0,0,ROUND(MIN(AR132,MAX(0,$F132-SUMPRODUCT(($AT$3:$BE$3&lt;BD$3)*$AH132:$AS132))),2))</f>
        <v/>
      </c>
      <c r="BE132">
        <f>IF(AS132&lt;=0,0,ROUND(MIN(AS132,MAX(0,$F132-SUMPRODUCT(($AT$3:$BE$3&lt;BE$3)*$AH132:$AS132))),2))</f>
        <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row>
    <row r="133">
      <c r="A133" t="n">
        <v>128</v>
      </c>
      <c r="B133" s="29">
        <f>Months!B133</f>
        <v/>
      </c>
      <c r="C133">
        <f>Months!C133</f>
        <v/>
      </c>
      <c r="D133">
        <f>Months!D133</f>
        <v/>
      </c>
      <c r="E133">
        <f>SUM(V133:AG133)</f>
        <v/>
      </c>
      <c r="F133">
        <f>MAX(0,ROUND(C133+D133-E133,2))</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f>IF(AH133&lt;=0,0,ROUND(MIN(AH133,MAX(0,$F133-SUMPRODUCT(($AT$3:$BE$3&lt;AT$3)*$AH133:$AS133))),2))</f>
        <v/>
      </c>
      <c r="AU133">
        <f>IF(AI133&lt;=0,0,ROUND(MIN(AI133,MAX(0,$F133-SUMPRODUCT(($AT$3:$BE$3&lt;AU$3)*$AH133:$AS133))),2))</f>
        <v/>
      </c>
      <c r="AV133">
        <f>IF(AJ133&lt;=0,0,ROUND(MIN(AJ133,MAX(0,$F133-SUMPRODUCT(($AT$3:$BE$3&lt;AV$3)*$AH133:$AS133))),2))</f>
        <v/>
      </c>
      <c r="AW133">
        <f>IF(AK133&lt;=0,0,ROUND(MIN(AK133,MAX(0,$F133-SUMPRODUCT(($AT$3:$BE$3&lt;AW$3)*$AH133:$AS133))),2))</f>
        <v/>
      </c>
      <c r="AX133">
        <f>IF(AL133&lt;=0,0,ROUND(MIN(AL133,MAX(0,$F133-SUMPRODUCT(($AT$3:$BE$3&lt;AX$3)*$AH133:$AS133))),2))</f>
        <v/>
      </c>
      <c r="AY133">
        <f>IF(AM133&lt;=0,0,ROUND(MIN(AM133,MAX(0,$F133-SUMPRODUCT(($AT$3:$BE$3&lt;AY$3)*$AH133:$AS133))),2))</f>
        <v/>
      </c>
      <c r="AZ133">
        <f>IF(AN133&lt;=0,0,ROUND(MIN(AN133,MAX(0,$F133-SUMPRODUCT(($AT$3:$BE$3&lt;AZ$3)*$AH133:$AS133))),2))</f>
        <v/>
      </c>
      <c r="BA133">
        <f>IF(AO133&lt;=0,0,ROUND(MIN(AO133,MAX(0,$F133-SUMPRODUCT(($AT$3:$BE$3&lt;BA$3)*$AH133:$AS133))),2))</f>
        <v/>
      </c>
      <c r="BB133">
        <f>IF(AP133&lt;=0,0,ROUND(MIN(AP133,MAX(0,$F133-SUMPRODUCT(($AT$3:$BE$3&lt;BB$3)*$AH133:$AS133))),2))</f>
        <v/>
      </c>
      <c r="BC133">
        <f>IF(AQ133&lt;=0,0,ROUND(MIN(AQ133,MAX(0,$F133-SUMPRODUCT(($AT$3:$BE$3&lt;BC$3)*$AH133:$AS133))),2))</f>
        <v/>
      </c>
      <c r="BD133">
        <f>IF(AR133&lt;=0,0,ROUND(MIN(AR133,MAX(0,$F133-SUMPRODUCT(($AT$3:$BE$3&lt;BD$3)*$AH133:$AS133))),2))</f>
        <v/>
      </c>
      <c r="BE133">
        <f>IF(AS133&lt;=0,0,ROUND(MIN(AS133,MAX(0,$F133-SUMPRODUCT(($AT$3:$BE$3&lt;BE$3)*$AH133:$AS133))),2))</f>
        <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row>
    <row r="134">
      <c r="A134" t="n">
        <v>129</v>
      </c>
      <c r="B134" s="29">
        <f>Months!B134</f>
        <v/>
      </c>
      <c r="C134">
        <f>Months!C134</f>
        <v/>
      </c>
      <c r="D134">
        <f>Months!D134</f>
        <v/>
      </c>
      <c r="E134">
        <f>SUM(V134:AG134)</f>
        <v/>
      </c>
      <c r="F134">
        <f>MAX(0,ROUND(C134+D134-E134,2))</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f>IF(AH134&lt;=0,0,ROUND(MIN(AH134,MAX(0,$F134-SUMPRODUCT(($AT$3:$BE$3&lt;AT$3)*$AH134:$AS134))),2))</f>
        <v/>
      </c>
      <c r="AU134">
        <f>IF(AI134&lt;=0,0,ROUND(MIN(AI134,MAX(0,$F134-SUMPRODUCT(($AT$3:$BE$3&lt;AU$3)*$AH134:$AS134))),2))</f>
        <v/>
      </c>
      <c r="AV134">
        <f>IF(AJ134&lt;=0,0,ROUND(MIN(AJ134,MAX(0,$F134-SUMPRODUCT(($AT$3:$BE$3&lt;AV$3)*$AH134:$AS134))),2))</f>
        <v/>
      </c>
      <c r="AW134">
        <f>IF(AK134&lt;=0,0,ROUND(MIN(AK134,MAX(0,$F134-SUMPRODUCT(($AT$3:$BE$3&lt;AW$3)*$AH134:$AS134))),2))</f>
        <v/>
      </c>
      <c r="AX134">
        <f>IF(AL134&lt;=0,0,ROUND(MIN(AL134,MAX(0,$F134-SUMPRODUCT(($AT$3:$BE$3&lt;AX$3)*$AH134:$AS134))),2))</f>
        <v/>
      </c>
      <c r="AY134">
        <f>IF(AM134&lt;=0,0,ROUND(MIN(AM134,MAX(0,$F134-SUMPRODUCT(($AT$3:$BE$3&lt;AY$3)*$AH134:$AS134))),2))</f>
        <v/>
      </c>
      <c r="AZ134">
        <f>IF(AN134&lt;=0,0,ROUND(MIN(AN134,MAX(0,$F134-SUMPRODUCT(($AT$3:$BE$3&lt;AZ$3)*$AH134:$AS134))),2))</f>
        <v/>
      </c>
      <c r="BA134">
        <f>IF(AO134&lt;=0,0,ROUND(MIN(AO134,MAX(0,$F134-SUMPRODUCT(($AT$3:$BE$3&lt;BA$3)*$AH134:$AS134))),2))</f>
        <v/>
      </c>
      <c r="BB134">
        <f>IF(AP134&lt;=0,0,ROUND(MIN(AP134,MAX(0,$F134-SUMPRODUCT(($AT$3:$BE$3&lt;BB$3)*$AH134:$AS134))),2))</f>
        <v/>
      </c>
      <c r="BC134">
        <f>IF(AQ134&lt;=0,0,ROUND(MIN(AQ134,MAX(0,$F134-SUMPRODUCT(($AT$3:$BE$3&lt;BC$3)*$AH134:$AS134))),2))</f>
        <v/>
      </c>
      <c r="BD134">
        <f>IF(AR134&lt;=0,0,ROUND(MIN(AR134,MAX(0,$F134-SUMPRODUCT(($AT$3:$BE$3&lt;BD$3)*$AH134:$AS134))),2))</f>
        <v/>
      </c>
      <c r="BE134">
        <f>IF(AS134&lt;=0,0,ROUND(MIN(AS134,MAX(0,$F134-SUMPRODUCT(($AT$3:$BE$3&lt;BE$3)*$AH134:$AS134))),2))</f>
        <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row>
    <row r="135">
      <c r="A135" t="n">
        <v>130</v>
      </c>
      <c r="B135" s="29">
        <f>Months!B135</f>
        <v/>
      </c>
      <c r="C135">
        <f>Months!C135</f>
        <v/>
      </c>
      <c r="D135">
        <f>Months!D135</f>
        <v/>
      </c>
      <c r="E135">
        <f>SUM(V135:AG135)</f>
        <v/>
      </c>
      <c r="F135">
        <f>MAX(0,ROUND(C135+D135-E135,2))</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f>IF(AH135&lt;=0,0,ROUND(MIN(AH135,MAX(0,$F135-SUMPRODUCT(($AT$3:$BE$3&lt;AT$3)*$AH135:$AS135))),2))</f>
        <v/>
      </c>
      <c r="AU135">
        <f>IF(AI135&lt;=0,0,ROUND(MIN(AI135,MAX(0,$F135-SUMPRODUCT(($AT$3:$BE$3&lt;AU$3)*$AH135:$AS135))),2))</f>
        <v/>
      </c>
      <c r="AV135">
        <f>IF(AJ135&lt;=0,0,ROUND(MIN(AJ135,MAX(0,$F135-SUMPRODUCT(($AT$3:$BE$3&lt;AV$3)*$AH135:$AS135))),2))</f>
        <v/>
      </c>
      <c r="AW135">
        <f>IF(AK135&lt;=0,0,ROUND(MIN(AK135,MAX(0,$F135-SUMPRODUCT(($AT$3:$BE$3&lt;AW$3)*$AH135:$AS135))),2))</f>
        <v/>
      </c>
      <c r="AX135">
        <f>IF(AL135&lt;=0,0,ROUND(MIN(AL135,MAX(0,$F135-SUMPRODUCT(($AT$3:$BE$3&lt;AX$3)*$AH135:$AS135))),2))</f>
        <v/>
      </c>
      <c r="AY135">
        <f>IF(AM135&lt;=0,0,ROUND(MIN(AM135,MAX(0,$F135-SUMPRODUCT(($AT$3:$BE$3&lt;AY$3)*$AH135:$AS135))),2))</f>
        <v/>
      </c>
      <c r="AZ135">
        <f>IF(AN135&lt;=0,0,ROUND(MIN(AN135,MAX(0,$F135-SUMPRODUCT(($AT$3:$BE$3&lt;AZ$3)*$AH135:$AS135))),2))</f>
        <v/>
      </c>
      <c r="BA135">
        <f>IF(AO135&lt;=0,0,ROUND(MIN(AO135,MAX(0,$F135-SUMPRODUCT(($AT$3:$BE$3&lt;BA$3)*$AH135:$AS135))),2))</f>
        <v/>
      </c>
      <c r="BB135">
        <f>IF(AP135&lt;=0,0,ROUND(MIN(AP135,MAX(0,$F135-SUMPRODUCT(($AT$3:$BE$3&lt;BB$3)*$AH135:$AS135))),2))</f>
        <v/>
      </c>
      <c r="BC135">
        <f>IF(AQ135&lt;=0,0,ROUND(MIN(AQ135,MAX(0,$F135-SUMPRODUCT(($AT$3:$BE$3&lt;BC$3)*$AH135:$AS135))),2))</f>
        <v/>
      </c>
      <c r="BD135">
        <f>IF(AR135&lt;=0,0,ROUND(MIN(AR135,MAX(0,$F135-SUMPRODUCT(($AT$3:$BE$3&lt;BD$3)*$AH135:$AS135))),2))</f>
        <v/>
      </c>
      <c r="BE135">
        <f>IF(AS135&lt;=0,0,ROUND(MIN(AS135,MAX(0,$F135-SUMPRODUCT(($AT$3:$BE$3&lt;BE$3)*$AH135:$AS135))),2))</f>
        <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row>
    <row r="136">
      <c r="A136" t="n">
        <v>131</v>
      </c>
      <c r="B136" s="29">
        <f>Months!B136</f>
        <v/>
      </c>
      <c r="C136">
        <f>Months!C136</f>
        <v/>
      </c>
      <c r="D136">
        <f>Months!D136</f>
        <v/>
      </c>
      <c r="E136">
        <f>SUM(V136:AG136)</f>
        <v/>
      </c>
      <c r="F136">
        <f>MAX(0,ROUND(C136+D136-E136,2))</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f>IF(AH136&lt;=0,0,ROUND(MIN(AH136,MAX(0,$F136-SUMPRODUCT(($AT$3:$BE$3&lt;AT$3)*$AH136:$AS136))),2))</f>
        <v/>
      </c>
      <c r="AU136">
        <f>IF(AI136&lt;=0,0,ROUND(MIN(AI136,MAX(0,$F136-SUMPRODUCT(($AT$3:$BE$3&lt;AU$3)*$AH136:$AS136))),2))</f>
        <v/>
      </c>
      <c r="AV136">
        <f>IF(AJ136&lt;=0,0,ROUND(MIN(AJ136,MAX(0,$F136-SUMPRODUCT(($AT$3:$BE$3&lt;AV$3)*$AH136:$AS136))),2))</f>
        <v/>
      </c>
      <c r="AW136">
        <f>IF(AK136&lt;=0,0,ROUND(MIN(AK136,MAX(0,$F136-SUMPRODUCT(($AT$3:$BE$3&lt;AW$3)*$AH136:$AS136))),2))</f>
        <v/>
      </c>
      <c r="AX136">
        <f>IF(AL136&lt;=0,0,ROUND(MIN(AL136,MAX(0,$F136-SUMPRODUCT(($AT$3:$BE$3&lt;AX$3)*$AH136:$AS136))),2))</f>
        <v/>
      </c>
      <c r="AY136">
        <f>IF(AM136&lt;=0,0,ROUND(MIN(AM136,MAX(0,$F136-SUMPRODUCT(($AT$3:$BE$3&lt;AY$3)*$AH136:$AS136))),2))</f>
        <v/>
      </c>
      <c r="AZ136">
        <f>IF(AN136&lt;=0,0,ROUND(MIN(AN136,MAX(0,$F136-SUMPRODUCT(($AT$3:$BE$3&lt;AZ$3)*$AH136:$AS136))),2))</f>
        <v/>
      </c>
      <c r="BA136">
        <f>IF(AO136&lt;=0,0,ROUND(MIN(AO136,MAX(0,$F136-SUMPRODUCT(($AT$3:$BE$3&lt;BA$3)*$AH136:$AS136))),2))</f>
        <v/>
      </c>
      <c r="BB136">
        <f>IF(AP136&lt;=0,0,ROUND(MIN(AP136,MAX(0,$F136-SUMPRODUCT(($AT$3:$BE$3&lt;BB$3)*$AH136:$AS136))),2))</f>
        <v/>
      </c>
      <c r="BC136">
        <f>IF(AQ136&lt;=0,0,ROUND(MIN(AQ136,MAX(0,$F136-SUMPRODUCT(($AT$3:$BE$3&lt;BC$3)*$AH136:$AS136))),2))</f>
        <v/>
      </c>
      <c r="BD136">
        <f>IF(AR136&lt;=0,0,ROUND(MIN(AR136,MAX(0,$F136-SUMPRODUCT(($AT$3:$BE$3&lt;BD$3)*$AH136:$AS136))),2))</f>
        <v/>
      </c>
      <c r="BE136">
        <f>IF(AS136&lt;=0,0,ROUND(MIN(AS136,MAX(0,$F136-SUMPRODUCT(($AT$3:$BE$3&lt;BE$3)*$AH136:$AS136))),2))</f>
        <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row>
    <row r="137">
      <c r="A137" t="n">
        <v>132</v>
      </c>
      <c r="B137" s="29">
        <f>Months!B137</f>
        <v/>
      </c>
      <c r="C137">
        <f>Months!C137</f>
        <v/>
      </c>
      <c r="D137">
        <f>Months!D137</f>
        <v/>
      </c>
      <c r="E137">
        <f>SUM(V137:AG137)</f>
        <v/>
      </c>
      <c r="F137">
        <f>MAX(0,ROUND(C137+D137-E137,2))</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f>IF(AH137&lt;=0,0,ROUND(MIN(AH137,MAX(0,$F137-SUMPRODUCT(($AT$3:$BE$3&lt;AT$3)*$AH137:$AS137))),2))</f>
        <v/>
      </c>
      <c r="AU137">
        <f>IF(AI137&lt;=0,0,ROUND(MIN(AI137,MAX(0,$F137-SUMPRODUCT(($AT$3:$BE$3&lt;AU$3)*$AH137:$AS137))),2))</f>
        <v/>
      </c>
      <c r="AV137">
        <f>IF(AJ137&lt;=0,0,ROUND(MIN(AJ137,MAX(0,$F137-SUMPRODUCT(($AT$3:$BE$3&lt;AV$3)*$AH137:$AS137))),2))</f>
        <v/>
      </c>
      <c r="AW137">
        <f>IF(AK137&lt;=0,0,ROUND(MIN(AK137,MAX(0,$F137-SUMPRODUCT(($AT$3:$BE$3&lt;AW$3)*$AH137:$AS137))),2))</f>
        <v/>
      </c>
      <c r="AX137">
        <f>IF(AL137&lt;=0,0,ROUND(MIN(AL137,MAX(0,$F137-SUMPRODUCT(($AT$3:$BE$3&lt;AX$3)*$AH137:$AS137))),2))</f>
        <v/>
      </c>
      <c r="AY137">
        <f>IF(AM137&lt;=0,0,ROUND(MIN(AM137,MAX(0,$F137-SUMPRODUCT(($AT$3:$BE$3&lt;AY$3)*$AH137:$AS137))),2))</f>
        <v/>
      </c>
      <c r="AZ137">
        <f>IF(AN137&lt;=0,0,ROUND(MIN(AN137,MAX(0,$F137-SUMPRODUCT(($AT$3:$BE$3&lt;AZ$3)*$AH137:$AS137))),2))</f>
        <v/>
      </c>
      <c r="BA137">
        <f>IF(AO137&lt;=0,0,ROUND(MIN(AO137,MAX(0,$F137-SUMPRODUCT(($AT$3:$BE$3&lt;BA$3)*$AH137:$AS137))),2))</f>
        <v/>
      </c>
      <c r="BB137">
        <f>IF(AP137&lt;=0,0,ROUND(MIN(AP137,MAX(0,$F137-SUMPRODUCT(($AT$3:$BE$3&lt;BB$3)*$AH137:$AS137))),2))</f>
        <v/>
      </c>
      <c r="BC137">
        <f>IF(AQ137&lt;=0,0,ROUND(MIN(AQ137,MAX(0,$F137-SUMPRODUCT(($AT$3:$BE$3&lt;BC$3)*$AH137:$AS137))),2))</f>
        <v/>
      </c>
      <c r="BD137">
        <f>IF(AR137&lt;=0,0,ROUND(MIN(AR137,MAX(0,$F137-SUMPRODUCT(($AT$3:$BE$3&lt;BD$3)*$AH137:$AS137))),2))</f>
        <v/>
      </c>
      <c r="BE137">
        <f>IF(AS137&lt;=0,0,ROUND(MIN(AS137,MAX(0,$F137-SUMPRODUCT(($AT$3:$BE$3&lt;BE$3)*$AH137:$AS137))),2))</f>
        <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row>
    <row r="138">
      <c r="A138" t="n">
        <v>133</v>
      </c>
      <c r="B138" s="29">
        <f>Months!B138</f>
        <v/>
      </c>
      <c r="C138">
        <f>Months!C138</f>
        <v/>
      </c>
      <c r="D138">
        <f>Months!D138</f>
        <v/>
      </c>
      <c r="E138">
        <f>SUM(V138:AG138)</f>
        <v/>
      </c>
      <c r="F138">
        <f>MAX(0,ROUND(C138+D138-E138,2))</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f>IF(AH138&lt;=0,0,ROUND(MIN(AH138,MAX(0,$F138-SUMPRODUCT(($AT$3:$BE$3&lt;AT$3)*$AH138:$AS138))),2))</f>
        <v/>
      </c>
      <c r="AU138">
        <f>IF(AI138&lt;=0,0,ROUND(MIN(AI138,MAX(0,$F138-SUMPRODUCT(($AT$3:$BE$3&lt;AU$3)*$AH138:$AS138))),2))</f>
        <v/>
      </c>
      <c r="AV138">
        <f>IF(AJ138&lt;=0,0,ROUND(MIN(AJ138,MAX(0,$F138-SUMPRODUCT(($AT$3:$BE$3&lt;AV$3)*$AH138:$AS138))),2))</f>
        <v/>
      </c>
      <c r="AW138">
        <f>IF(AK138&lt;=0,0,ROUND(MIN(AK138,MAX(0,$F138-SUMPRODUCT(($AT$3:$BE$3&lt;AW$3)*$AH138:$AS138))),2))</f>
        <v/>
      </c>
      <c r="AX138">
        <f>IF(AL138&lt;=0,0,ROUND(MIN(AL138,MAX(0,$F138-SUMPRODUCT(($AT$3:$BE$3&lt;AX$3)*$AH138:$AS138))),2))</f>
        <v/>
      </c>
      <c r="AY138">
        <f>IF(AM138&lt;=0,0,ROUND(MIN(AM138,MAX(0,$F138-SUMPRODUCT(($AT$3:$BE$3&lt;AY$3)*$AH138:$AS138))),2))</f>
        <v/>
      </c>
      <c r="AZ138">
        <f>IF(AN138&lt;=0,0,ROUND(MIN(AN138,MAX(0,$F138-SUMPRODUCT(($AT$3:$BE$3&lt;AZ$3)*$AH138:$AS138))),2))</f>
        <v/>
      </c>
      <c r="BA138">
        <f>IF(AO138&lt;=0,0,ROUND(MIN(AO138,MAX(0,$F138-SUMPRODUCT(($AT$3:$BE$3&lt;BA$3)*$AH138:$AS138))),2))</f>
        <v/>
      </c>
      <c r="BB138">
        <f>IF(AP138&lt;=0,0,ROUND(MIN(AP138,MAX(0,$F138-SUMPRODUCT(($AT$3:$BE$3&lt;BB$3)*$AH138:$AS138))),2))</f>
        <v/>
      </c>
      <c r="BC138">
        <f>IF(AQ138&lt;=0,0,ROUND(MIN(AQ138,MAX(0,$F138-SUMPRODUCT(($AT$3:$BE$3&lt;BC$3)*$AH138:$AS138))),2))</f>
        <v/>
      </c>
      <c r="BD138">
        <f>IF(AR138&lt;=0,0,ROUND(MIN(AR138,MAX(0,$F138-SUMPRODUCT(($AT$3:$BE$3&lt;BD$3)*$AH138:$AS138))),2))</f>
        <v/>
      </c>
      <c r="BE138">
        <f>IF(AS138&lt;=0,0,ROUND(MIN(AS138,MAX(0,$F138-SUMPRODUCT(($AT$3:$BE$3&lt;BE$3)*$AH138:$AS138))),2))</f>
        <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row>
    <row r="139">
      <c r="A139" t="n">
        <v>134</v>
      </c>
      <c r="B139" s="29">
        <f>Months!B139</f>
        <v/>
      </c>
      <c r="C139">
        <f>Months!C139</f>
        <v/>
      </c>
      <c r="D139">
        <f>Months!D139</f>
        <v/>
      </c>
      <c r="E139">
        <f>SUM(V139:AG139)</f>
        <v/>
      </c>
      <c r="F139">
        <f>MAX(0,ROUND(C139+D139-E139,2))</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f>IF(AH139&lt;=0,0,ROUND(MIN(AH139,MAX(0,$F139-SUMPRODUCT(($AT$3:$BE$3&lt;AT$3)*$AH139:$AS139))),2))</f>
        <v/>
      </c>
      <c r="AU139">
        <f>IF(AI139&lt;=0,0,ROUND(MIN(AI139,MAX(0,$F139-SUMPRODUCT(($AT$3:$BE$3&lt;AU$3)*$AH139:$AS139))),2))</f>
        <v/>
      </c>
      <c r="AV139">
        <f>IF(AJ139&lt;=0,0,ROUND(MIN(AJ139,MAX(0,$F139-SUMPRODUCT(($AT$3:$BE$3&lt;AV$3)*$AH139:$AS139))),2))</f>
        <v/>
      </c>
      <c r="AW139">
        <f>IF(AK139&lt;=0,0,ROUND(MIN(AK139,MAX(0,$F139-SUMPRODUCT(($AT$3:$BE$3&lt;AW$3)*$AH139:$AS139))),2))</f>
        <v/>
      </c>
      <c r="AX139">
        <f>IF(AL139&lt;=0,0,ROUND(MIN(AL139,MAX(0,$F139-SUMPRODUCT(($AT$3:$BE$3&lt;AX$3)*$AH139:$AS139))),2))</f>
        <v/>
      </c>
      <c r="AY139">
        <f>IF(AM139&lt;=0,0,ROUND(MIN(AM139,MAX(0,$F139-SUMPRODUCT(($AT$3:$BE$3&lt;AY$3)*$AH139:$AS139))),2))</f>
        <v/>
      </c>
      <c r="AZ139">
        <f>IF(AN139&lt;=0,0,ROUND(MIN(AN139,MAX(0,$F139-SUMPRODUCT(($AT$3:$BE$3&lt;AZ$3)*$AH139:$AS139))),2))</f>
        <v/>
      </c>
      <c r="BA139">
        <f>IF(AO139&lt;=0,0,ROUND(MIN(AO139,MAX(0,$F139-SUMPRODUCT(($AT$3:$BE$3&lt;BA$3)*$AH139:$AS139))),2))</f>
        <v/>
      </c>
      <c r="BB139">
        <f>IF(AP139&lt;=0,0,ROUND(MIN(AP139,MAX(0,$F139-SUMPRODUCT(($AT$3:$BE$3&lt;BB$3)*$AH139:$AS139))),2))</f>
        <v/>
      </c>
      <c r="BC139">
        <f>IF(AQ139&lt;=0,0,ROUND(MIN(AQ139,MAX(0,$F139-SUMPRODUCT(($AT$3:$BE$3&lt;BC$3)*$AH139:$AS139))),2))</f>
        <v/>
      </c>
      <c r="BD139">
        <f>IF(AR139&lt;=0,0,ROUND(MIN(AR139,MAX(0,$F139-SUMPRODUCT(($AT$3:$BE$3&lt;BD$3)*$AH139:$AS139))),2))</f>
        <v/>
      </c>
      <c r="BE139">
        <f>IF(AS139&lt;=0,0,ROUND(MIN(AS139,MAX(0,$F139-SUMPRODUCT(($AT$3:$BE$3&lt;BE$3)*$AH139:$AS139))),2))</f>
        <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row>
    <row r="140">
      <c r="A140" t="n">
        <v>135</v>
      </c>
      <c r="B140" s="29">
        <f>Months!B140</f>
        <v/>
      </c>
      <c r="C140">
        <f>Months!C140</f>
        <v/>
      </c>
      <c r="D140">
        <f>Months!D140</f>
        <v/>
      </c>
      <c r="E140">
        <f>SUM(V140:AG140)</f>
        <v/>
      </c>
      <c r="F140">
        <f>MAX(0,ROUND(C140+D140-E140,2))</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f>IF(AH140&lt;=0,0,ROUND(MIN(AH140,MAX(0,$F140-SUMPRODUCT(($AT$3:$BE$3&lt;AT$3)*$AH140:$AS140))),2))</f>
        <v/>
      </c>
      <c r="AU140">
        <f>IF(AI140&lt;=0,0,ROUND(MIN(AI140,MAX(0,$F140-SUMPRODUCT(($AT$3:$BE$3&lt;AU$3)*$AH140:$AS140))),2))</f>
        <v/>
      </c>
      <c r="AV140">
        <f>IF(AJ140&lt;=0,0,ROUND(MIN(AJ140,MAX(0,$F140-SUMPRODUCT(($AT$3:$BE$3&lt;AV$3)*$AH140:$AS140))),2))</f>
        <v/>
      </c>
      <c r="AW140">
        <f>IF(AK140&lt;=0,0,ROUND(MIN(AK140,MAX(0,$F140-SUMPRODUCT(($AT$3:$BE$3&lt;AW$3)*$AH140:$AS140))),2))</f>
        <v/>
      </c>
      <c r="AX140">
        <f>IF(AL140&lt;=0,0,ROUND(MIN(AL140,MAX(0,$F140-SUMPRODUCT(($AT$3:$BE$3&lt;AX$3)*$AH140:$AS140))),2))</f>
        <v/>
      </c>
      <c r="AY140">
        <f>IF(AM140&lt;=0,0,ROUND(MIN(AM140,MAX(0,$F140-SUMPRODUCT(($AT$3:$BE$3&lt;AY$3)*$AH140:$AS140))),2))</f>
        <v/>
      </c>
      <c r="AZ140">
        <f>IF(AN140&lt;=0,0,ROUND(MIN(AN140,MAX(0,$F140-SUMPRODUCT(($AT$3:$BE$3&lt;AZ$3)*$AH140:$AS140))),2))</f>
        <v/>
      </c>
      <c r="BA140">
        <f>IF(AO140&lt;=0,0,ROUND(MIN(AO140,MAX(0,$F140-SUMPRODUCT(($AT$3:$BE$3&lt;BA$3)*$AH140:$AS140))),2))</f>
        <v/>
      </c>
      <c r="BB140">
        <f>IF(AP140&lt;=0,0,ROUND(MIN(AP140,MAX(0,$F140-SUMPRODUCT(($AT$3:$BE$3&lt;BB$3)*$AH140:$AS140))),2))</f>
        <v/>
      </c>
      <c r="BC140">
        <f>IF(AQ140&lt;=0,0,ROUND(MIN(AQ140,MAX(0,$F140-SUMPRODUCT(($AT$3:$BE$3&lt;BC$3)*$AH140:$AS140))),2))</f>
        <v/>
      </c>
      <c r="BD140">
        <f>IF(AR140&lt;=0,0,ROUND(MIN(AR140,MAX(0,$F140-SUMPRODUCT(($AT$3:$BE$3&lt;BD$3)*$AH140:$AS140))),2))</f>
        <v/>
      </c>
      <c r="BE140">
        <f>IF(AS140&lt;=0,0,ROUND(MIN(AS140,MAX(0,$F140-SUMPRODUCT(($AT$3:$BE$3&lt;BE$3)*$AH140:$AS140))),2))</f>
        <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row>
    <row r="141">
      <c r="A141" t="n">
        <v>136</v>
      </c>
      <c r="B141" s="29">
        <f>Months!B141</f>
        <v/>
      </c>
      <c r="C141">
        <f>Months!C141</f>
        <v/>
      </c>
      <c r="D141">
        <f>Months!D141</f>
        <v/>
      </c>
      <c r="E141">
        <f>SUM(V141:AG141)</f>
        <v/>
      </c>
      <c r="F141">
        <f>MAX(0,ROUND(C141+D141-E141,2))</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f>IF(AH141&lt;=0,0,ROUND(MIN(AH141,MAX(0,$F141-SUMPRODUCT(($AT$3:$BE$3&lt;AT$3)*$AH141:$AS141))),2))</f>
        <v/>
      </c>
      <c r="AU141">
        <f>IF(AI141&lt;=0,0,ROUND(MIN(AI141,MAX(0,$F141-SUMPRODUCT(($AT$3:$BE$3&lt;AU$3)*$AH141:$AS141))),2))</f>
        <v/>
      </c>
      <c r="AV141">
        <f>IF(AJ141&lt;=0,0,ROUND(MIN(AJ141,MAX(0,$F141-SUMPRODUCT(($AT$3:$BE$3&lt;AV$3)*$AH141:$AS141))),2))</f>
        <v/>
      </c>
      <c r="AW141">
        <f>IF(AK141&lt;=0,0,ROUND(MIN(AK141,MAX(0,$F141-SUMPRODUCT(($AT$3:$BE$3&lt;AW$3)*$AH141:$AS141))),2))</f>
        <v/>
      </c>
      <c r="AX141">
        <f>IF(AL141&lt;=0,0,ROUND(MIN(AL141,MAX(0,$F141-SUMPRODUCT(($AT$3:$BE$3&lt;AX$3)*$AH141:$AS141))),2))</f>
        <v/>
      </c>
      <c r="AY141">
        <f>IF(AM141&lt;=0,0,ROUND(MIN(AM141,MAX(0,$F141-SUMPRODUCT(($AT$3:$BE$3&lt;AY$3)*$AH141:$AS141))),2))</f>
        <v/>
      </c>
      <c r="AZ141">
        <f>IF(AN141&lt;=0,0,ROUND(MIN(AN141,MAX(0,$F141-SUMPRODUCT(($AT$3:$BE$3&lt;AZ$3)*$AH141:$AS141))),2))</f>
        <v/>
      </c>
      <c r="BA141">
        <f>IF(AO141&lt;=0,0,ROUND(MIN(AO141,MAX(0,$F141-SUMPRODUCT(($AT$3:$BE$3&lt;BA$3)*$AH141:$AS141))),2))</f>
        <v/>
      </c>
      <c r="BB141">
        <f>IF(AP141&lt;=0,0,ROUND(MIN(AP141,MAX(0,$F141-SUMPRODUCT(($AT$3:$BE$3&lt;BB$3)*$AH141:$AS141))),2))</f>
        <v/>
      </c>
      <c r="BC141">
        <f>IF(AQ141&lt;=0,0,ROUND(MIN(AQ141,MAX(0,$F141-SUMPRODUCT(($AT$3:$BE$3&lt;BC$3)*$AH141:$AS141))),2))</f>
        <v/>
      </c>
      <c r="BD141">
        <f>IF(AR141&lt;=0,0,ROUND(MIN(AR141,MAX(0,$F141-SUMPRODUCT(($AT$3:$BE$3&lt;BD$3)*$AH141:$AS141))),2))</f>
        <v/>
      </c>
      <c r="BE141">
        <f>IF(AS141&lt;=0,0,ROUND(MIN(AS141,MAX(0,$F141-SUMPRODUCT(($AT$3:$BE$3&lt;BE$3)*$AH141:$AS141))),2))</f>
        <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row>
    <row r="142">
      <c r="A142" t="n">
        <v>137</v>
      </c>
      <c r="B142" s="29">
        <f>Months!B142</f>
        <v/>
      </c>
      <c r="C142">
        <f>Months!C142</f>
        <v/>
      </c>
      <c r="D142">
        <f>Months!D142</f>
        <v/>
      </c>
      <c r="E142">
        <f>SUM(V142:AG142)</f>
        <v/>
      </c>
      <c r="F142">
        <f>MAX(0,ROUND(C142+D142-E142,2))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f>IF(AH142&lt;=0,0,ROUND(MIN(AH142,MAX(0,$F142-SUMPRODUCT(($AT$3:$BE$3&lt;AT$3)*$AH142:$AS142))),2))</f>
        <v/>
      </c>
      <c r="AU142">
        <f>IF(AI142&lt;=0,0,ROUND(MIN(AI142,MAX(0,$F142-SUMPRODUCT(($AT$3:$BE$3&lt;AU$3)*$AH142:$AS142))),2))</f>
        <v/>
      </c>
      <c r="AV142">
        <f>IF(AJ142&lt;=0,0,ROUND(MIN(AJ142,MAX(0,$F142-SUMPRODUCT(($AT$3:$BE$3&lt;AV$3)*$AH142:$AS142))),2))</f>
        <v/>
      </c>
      <c r="AW142">
        <f>IF(AK142&lt;=0,0,ROUND(MIN(AK142,MAX(0,$F142-SUMPRODUCT(($AT$3:$BE$3&lt;AW$3)*$AH142:$AS142))),2))</f>
        <v/>
      </c>
      <c r="AX142">
        <f>IF(AL142&lt;=0,0,ROUND(MIN(AL142,MAX(0,$F142-SUMPRODUCT(($AT$3:$BE$3&lt;AX$3)*$AH142:$AS142))),2))</f>
        <v/>
      </c>
      <c r="AY142">
        <f>IF(AM142&lt;=0,0,ROUND(MIN(AM142,MAX(0,$F142-SUMPRODUCT(($AT$3:$BE$3&lt;AY$3)*$AH142:$AS142))),2))</f>
        <v/>
      </c>
      <c r="AZ142">
        <f>IF(AN142&lt;=0,0,ROUND(MIN(AN142,MAX(0,$F142-SUMPRODUCT(($AT$3:$BE$3&lt;AZ$3)*$AH142:$AS142))),2))</f>
        <v/>
      </c>
      <c r="BA142">
        <f>IF(AO142&lt;=0,0,ROUND(MIN(AO142,MAX(0,$F142-SUMPRODUCT(($AT$3:$BE$3&lt;BA$3)*$AH142:$AS142))),2))</f>
        <v/>
      </c>
      <c r="BB142">
        <f>IF(AP142&lt;=0,0,ROUND(MIN(AP142,MAX(0,$F142-SUMPRODUCT(($AT$3:$BE$3&lt;BB$3)*$AH142:$AS142))),2))</f>
        <v/>
      </c>
      <c r="BC142">
        <f>IF(AQ142&lt;=0,0,ROUND(MIN(AQ142,MAX(0,$F142-SUMPRODUCT(($AT$3:$BE$3&lt;BC$3)*$AH142:$AS142))),2))</f>
        <v/>
      </c>
      <c r="BD142">
        <f>IF(AR142&lt;=0,0,ROUND(MIN(AR142,MAX(0,$F142-SUMPRODUCT(($AT$3:$BE$3&lt;BD$3)*$AH142:$AS142))),2))</f>
        <v/>
      </c>
      <c r="BE142">
        <f>IF(AS142&lt;=0,0,ROUND(MIN(AS142,MAX(0,$F142-SUMPRODUCT(($AT$3:$BE$3&lt;BE$3)*$AH142:$AS142))),2))</f>
        <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row>
    <row r="143">
      <c r="A143" t="n">
        <v>138</v>
      </c>
      <c r="B143" s="29">
        <f>Months!B143</f>
        <v/>
      </c>
      <c r="C143">
        <f>Months!C143</f>
        <v/>
      </c>
      <c r="D143">
        <f>Months!D143</f>
        <v/>
      </c>
      <c r="E143">
        <f>SUM(V143:AG143)</f>
        <v/>
      </c>
      <c r="F143">
        <f>MAX(0,ROUND(C143+D143-E143,2))</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f>IF(AH143&lt;=0,0,ROUND(MIN(AH143,MAX(0,$F143-SUMPRODUCT(($AT$3:$BE$3&lt;AT$3)*$AH143:$AS143))),2))</f>
        <v/>
      </c>
      <c r="AU143">
        <f>IF(AI143&lt;=0,0,ROUND(MIN(AI143,MAX(0,$F143-SUMPRODUCT(($AT$3:$BE$3&lt;AU$3)*$AH143:$AS143))),2))</f>
        <v/>
      </c>
      <c r="AV143">
        <f>IF(AJ143&lt;=0,0,ROUND(MIN(AJ143,MAX(0,$F143-SUMPRODUCT(($AT$3:$BE$3&lt;AV$3)*$AH143:$AS143))),2))</f>
        <v/>
      </c>
      <c r="AW143">
        <f>IF(AK143&lt;=0,0,ROUND(MIN(AK143,MAX(0,$F143-SUMPRODUCT(($AT$3:$BE$3&lt;AW$3)*$AH143:$AS143))),2))</f>
        <v/>
      </c>
      <c r="AX143">
        <f>IF(AL143&lt;=0,0,ROUND(MIN(AL143,MAX(0,$F143-SUMPRODUCT(($AT$3:$BE$3&lt;AX$3)*$AH143:$AS143))),2))</f>
        <v/>
      </c>
      <c r="AY143">
        <f>IF(AM143&lt;=0,0,ROUND(MIN(AM143,MAX(0,$F143-SUMPRODUCT(($AT$3:$BE$3&lt;AY$3)*$AH143:$AS143))),2))</f>
        <v/>
      </c>
      <c r="AZ143">
        <f>IF(AN143&lt;=0,0,ROUND(MIN(AN143,MAX(0,$F143-SUMPRODUCT(($AT$3:$BE$3&lt;AZ$3)*$AH143:$AS143))),2))</f>
        <v/>
      </c>
      <c r="BA143">
        <f>IF(AO143&lt;=0,0,ROUND(MIN(AO143,MAX(0,$F143-SUMPRODUCT(($AT$3:$BE$3&lt;BA$3)*$AH143:$AS143))),2))</f>
        <v/>
      </c>
      <c r="BB143">
        <f>IF(AP143&lt;=0,0,ROUND(MIN(AP143,MAX(0,$F143-SUMPRODUCT(($AT$3:$BE$3&lt;BB$3)*$AH143:$AS143))),2))</f>
        <v/>
      </c>
      <c r="BC143">
        <f>IF(AQ143&lt;=0,0,ROUND(MIN(AQ143,MAX(0,$F143-SUMPRODUCT(($AT$3:$BE$3&lt;BC$3)*$AH143:$AS143))),2))</f>
        <v/>
      </c>
      <c r="BD143">
        <f>IF(AR143&lt;=0,0,ROUND(MIN(AR143,MAX(0,$F143-SUMPRODUCT(($AT$3:$BE$3&lt;BD$3)*$AH143:$AS143))),2))</f>
        <v/>
      </c>
      <c r="BE143">
        <f>IF(AS143&lt;=0,0,ROUND(MIN(AS143,MAX(0,$F143-SUMPRODUCT(($AT$3:$BE$3&lt;BE$3)*$AH143:$AS143))),2))</f>
        <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row>
    <row r="144">
      <c r="A144" t="n">
        <v>139</v>
      </c>
      <c r="B144" s="29">
        <f>Months!B144</f>
        <v/>
      </c>
      <c r="C144">
        <f>Months!C144</f>
        <v/>
      </c>
      <c r="D144">
        <f>Months!D144</f>
        <v/>
      </c>
      <c r="E144">
        <f>SUM(V144:AG144)</f>
        <v/>
      </c>
      <c r="F144">
        <f>MAX(0,ROUND(C144+D144-E144,2))</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f>IF(AH144&lt;=0,0,ROUND(MIN(AH144,MAX(0,$F144-SUMPRODUCT(($AT$3:$BE$3&lt;AT$3)*$AH144:$AS144))),2))</f>
        <v/>
      </c>
      <c r="AU144">
        <f>IF(AI144&lt;=0,0,ROUND(MIN(AI144,MAX(0,$F144-SUMPRODUCT(($AT$3:$BE$3&lt;AU$3)*$AH144:$AS144))),2))</f>
        <v/>
      </c>
      <c r="AV144">
        <f>IF(AJ144&lt;=0,0,ROUND(MIN(AJ144,MAX(0,$F144-SUMPRODUCT(($AT$3:$BE$3&lt;AV$3)*$AH144:$AS144))),2))</f>
        <v/>
      </c>
      <c r="AW144">
        <f>IF(AK144&lt;=0,0,ROUND(MIN(AK144,MAX(0,$F144-SUMPRODUCT(($AT$3:$BE$3&lt;AW$3)*$AH144:$AS144))),2))</f>
        <v/>
      </c>
      <c r="AX144">
        <f>IF(AL144&lt;=0,0,ROUND(MIN(AL144,MAX(0,$F144-SUMPRODUCT(($AT$3:$BE$3&lt;AX$3)*$AH144:$AS144))),2))</f>
        <v/>
      </c>
      <c r="AY144">
        <f>IF(AM144&lt;=0,0,ROUND(MIN(AM144,MAX(0,$F144-SUMPRODUCT(($AT$3:$BE$3&lt;AY$3)*$AH144:$AS144))),2))</f>
        <v/>
      </c>
      <c r="AZ144">
        <f>IF(AN144&lt;=0,0,ROUND(MIN(AN144,MAX(0,$F144-SUMPRODUCT(($AT$3:$BE$3&lt;AZ$3)*$AH144:$AS144))),2))</f>
        <v/>
      </c>
      <c r="BA144">
        <f>IF(AO144&lt;=0,0,ROUND(MIN(AO144,MAX(0,$F144-SUMPRODUCT(($AT$3:$BE$3&lt;BA$3)*$AH144:$AS144))),2))</f>
        <v/>
      </c>
      <c r="BB144">
        <f>IF(AP144&lt;=0,0,ROUND(MIN(AP144,MAX(0,$F144-SUMPRODUCT(($AT$3:$BE$3&lt;BB$3)*$AH144:$AS144))),2))</f>
        <v/>
      </c>
      <c r="BC144">
        <f>IF(AQ144&lt;=0,0,ROUND(MIN(AQ144,MAX(0,$F144-SUMPRODUCT(($AT$3:$BE$3&lt;BC$3)*$AH144:$AS144))),2))</f>
        <v/>
      </c>
      <c r="BD144">
        <f>IF(AR144&lt;=0,0,ROUND(MIN(AR144,MAX(0,$F144-SUMPRODUCT(($AT$3:$BE$3&lt;BD$3)*$AH144:$AS144))),2))</f>
        <v/>
      </c>
      <c r="BE144">
        <f>IF(AS144&lt;=0,0,ROUND(MIN(AS144,MAX(0,$F144-SUMPRODUCT(($AT$3:$BE$3&lt;BE$3)*$AH144:$AS144))),2))</f>
        <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row>
    <row r="145">
      <c r="A145" t="n">
        <v>140</v>
      </c>
      <c r="B145" s="29">
        <f>Months!B145</f>
        <v/>
      </c>
      <c r="C145">
        <f>Months!C145</f>
        <v/>
      </c>
      <c r="D145">
        <f>Months!D145</f>
        <v/>
      </c>
      <c r="E145">
        <f>SUM(V145:AG145)</f>
        <v/>
      </c>
      <c r="F145">
        <f>MAX(0,ROUND(C145+D145-E145,2))</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f>IF(AH145&lt;=0,0,ROUND(MIN(AH145,MAX(0,$F145-SUMPRODUCT(($AT$3:$BE$3&lt;AT$3)*$AH145:$AS145))),2))</f>
        <v/>
      </c>
      <c r="AU145">
        <f>IF(AI145&lt;=0,0,ROUND(MIN(AI145,MAX(0,$F145-SUMPRODUCT(($AT$3:$BE$3&lt;AU$3)*$AH145:$AS145))),2))</f>
        <v/>
      </c>
      <c r="AV145">
        <f>IF(AJ145&lt;=0,0,ROUND(MIN(AJ145,MAX(0,$F145-SUMPRODUCT(($AT$3:$BE$3&lt;AV$3)*$AH145:$AS145))),2))</f>
        <v/>
      </c>
      <c r="AW145">
        <f>IF(AK145&lt;=0,0,ROUND(MIN(AK145,MAX(0,$F145-SUMPRODUCT(($AT$3:$BE$3&lt;AW$3)*$AH145:$AS145))),2))</f>
        <v/>
      </c>
      <c r="AX145">
        <f>IF(AL145&lt;=0,0,ROUND(MIN(AL145,MAX(0,$F145-SUMPRODUCT(($AT$3:$BE$3&lt;AX$3)*$AH145:$AS145))),2))</f>
        <v/>
      </c>
      <c r="AY145">
        <f>IF(AM145&lt;=0,0,ROUND(MIN(AM145,MAX(0,$F145-SUMPRODUCT(($AT$3:$BE$3&lt;AY$3)*$AH145:$AS145))),2))</f>
        <v/>
      </c>
      <c r="AZ145">
        <f>IF(AN145&lt;=0,0,ROUND(MIN(AN145,MAX(0,$F145-SUMPRODUCT(($AT$3:$BE$3&lt;AZ$3)*$AH145:$AS145))),2))</f>
        <v/>
      </c>
      <c r="BA145">
        <f>IF(AO145&lt;=0,0,ROUND(MIN(AO145,MAX(0,$F145-SUMPRODUCT(($AT$3:$BE$3&lt;BA$3)*$AH145:$AS145))),2))</f>
        <v/>
      </c>
      <c r="BB145">
        <f>IF(AP145&lt;=0,0,ROUND(MIN(AP145,MAX(0,$F145-SUMPRODUCT(($AT$3:$BE$3&lt;BB$3)*$AH145:$AS145))),2))</f>
        <v/>
      </c>
      <c r="BC145">
        <f>IF(AQ145&lt;=0,0,ROUND(MIN(AQ145,MAX(0,$F145-SUMPRODUCT(($AT$3:$BE$3&lt;BC$3)*$AH145:$AS145))),2))</f>
        <v/>
      </c>
      <c r="BD145">
        <f>IF(AR145&lt;=0,0,ROUND(MIN(AR145,MAX(0,$F145-SUMPRODUCT(($AT$3:$BE$3&lt;BD$3)*$AH145:$AS145))),2))</f>
        <v/>
      </c>
      <c r="BE145">
        <f>IF(AS145&lt;=0,0,ROUND(MIN(AS145,MAX(0,$F145-SUMPRODUCT(($AT$3:$BE$3&lt;BE$3)*$AH145:$AS145))),2))</f>
        <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row>
    <row r="146">
      <c r="A146" t="n">
        <v>141</v>
      </c>
      <c r="B146" s="29">
        <f>Months!B146</f>
        <v/>
      </c>
      <c r="C146">
        <f>Months!C146</f>
        <v/>
      </c>
      <c r="D146">
        <f>Months!D146</f>
        <v/>
      </c>
      <c r="E146">
        <f>SUM(V146:AG146)</f>
        <v/>
      </c>
      <c r="F146">
        <f>MAX(0,ROUND(C146+D146-E146,2))</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f>IF(AH146&lt;=0,0,ROUND(MIN(AH146,MAX(0,$F146-SUMPRODUCT(($AT$3:$BE$3&lt;AT$3)*$AH146:$AS146))),2))</f>
        <v/>
      </c>
      <c r="AU146">
        <f>IF(AI146&lt;=0,0,ROUND(MIN(AI146,MAX(0,$F146-SUMPRODUCT(($AT$3:$BE$3&lt;AU$3)*$AH146:$AS146))),2))</f>
        <v/>
      </c>
      <c r="AV146">
        <f>IF(AJ146&lt;=0,0,ROUND(MIN(AJ146,MAX(0,$F146-SUMPRODUCT(($AT$3:$BE$3&lt;AV$3)*$AH146:$AS146))),2))</f>
        <v/>
      </c>
      <c r="AW146">
        <f>IF(AK146&lt;=0,0,ROUND(MIN(AK146,MAX(0,$F146-SUMPRODUCT(($AT$3:$BE$3&lt;AW$3)*$AH146:$AS146))),2))</f>
        <v/>
      </c>
      <c r="AX146">
        <f>IF(AL146&lt;=0,0,ROUND(MIN(AL146,MAX(0,$F146-SUMPRODUCT(($AT$3:$BE$3&lt;AX$3)*$AH146:$AS146))),2))</f>
        <v/>
      </c>
      <c r="AY146">
        <f>IF(AM146&lt;=0,0,ROUND(MIN(AM146,MAX(0,$F146-SUMPRODUCT(($AT$3:$BE$3&lt;AY$3)*$AH146:$AS146))),2))</f>
        <v/>
      </c>
      <c r="AZ146">
        <f>IF(AN146&lt;=0,0,ROUND(MIN(AN146,MAX(0,$F146-SUMPRODUCT(($AT$3:$BE$3&lt;AZ$3)*$AH146:$AS146))),2))</f>
        <v/>
      </c>
      <c r="BA146">
        <f>IF(AO146&lt;=0,0,ROUND(MIN(AO146,MAX(0,$F146-SUMPRODUCT(($AT$3:$BE$3&lt;BA$3)*$AH146:$AS146))),2))</f>
        <v/>
      </c>
      <c r="BB146">
        <f>IF(AP146&lt;=0,0,ROUND(MIN(AP146,MAX(0,$F146-SUMPRODUCT(($AT$3:$BE$3&lt;BB$3)*$AH146:$AS146))),2))</f>
        <v/>
      </c>
      <c r="BC146">
        <f>IF(AQ146&lt;=0,0,ROUND(MIN(AQ146,MAX(0,$F146-SUMPRODUCT(($AT$3:$BE$3&lt;BC$3)*$AH146:$AS146))),2))</f>
        <v/>
      </c>
      <c r="BD146">
        <f>IF(AR146&lt;=0,0,ROUND(MIN(AR146,MAX(0,$F146-SUMPRODUCT(($AT$3:$BE$3&lt;BD$3)*$AH146:$AS146))),2))</f>
        <v/>
      </c>
      <c r="BE146">
        <f>IF(AS146&lt;=0,0,ROUND(MIN(AS146,MAX(0,$F146-SUMPRODUCT(($AT$3:$BE$3&lt;BE$3)*$AH146:$AS146))),2))</f>
        <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row>
    <row r="147">
      <c r="A147" t="n">
        <v>142</v>
      </c>
      <c r="B147" s="29">
        <f>Months!B147</f>
        <v/>
      </c>
      <c r="C147">
        <f>Months!C147</f>
        <v/>
      </c>
      <c r="D147">
        <f>Months!D147</f>
        <v/>
      </c>
      <c r="E147">
        <f>SUM(V147:AG147)</f>
        <v/>
      </c>
      <c r="F147">
        <f>MAX(0,ROUND(C147+D147-E147,2))</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f>IF(AH147&lt;=0,0,ROUND(MIN(AH147,MAX(0,$F147-SUMPRODUCT(($AT$3:$BE$3&lt;AT$3)*$AH147:$AS147))),2))</f>
        <v/>
      </c>
      <c r="AU147">
        <f>IF(AI147&lt;=0,0,ROUND(MIN(AI147,MAX(0,$F147-SUMPRODUCT(($AT$3:$BE$3&lt;AU$3)*$AH147:$AS147))),2))</f>
        <v/>
      </c>
      <c r="AV147">
        <f>IF(AJ147&lt;=0,0,ROUND(MIN(AJ147,MAX(0,$F147-SUMPRODUCT(($AT$3:$BE$3&lt;AV$3)*$AH147:$AS147))),2))</f>
        <v/>
      </c>
      <c r="AW147">
        <f>IF(AK147&lt;=0,0,ROUND(MIN(AK147,MAX(0,$F147-SUMPRODUCT(($AT$3:$BE$3&lt;AW$3)*$AH147:$AS147))),2))</f>
        <v/>
      </c>
      <c r="AX147">
        <f>IF(AL147&lt;=0,0,ROUND(MIN(AL147,MAX(0,$F147-SUMPRODUCT(($AT$3:$BE$3&lt;AX$3)*$AH147:$AS147))),2))</f>
        <v/>
      </c>
      <c r="AY147">
        <f>IF(AM147&lt;=0,0,ROUND(MIN(AM147,MAX(0,$F147-SUMPRODUCT(($AT$3:$BE$3&lt;AY$3)*$AH147:$AS147))),2))</f>
        <v/>
      </c>
      <c r="AZ147">
        <f>IF(AN147&lt;=0,0,ROUND(MIN(AN147,MAX(0,$F147-SUMPRODUCT(($AT$3:$BE$3&lt;AZ$3)*$AH147:$AS147))),2))</f>
        <v/>
      </c>
      <c r="BA147">
        <f>IF(AO147&lt;=0,0,ROUND(MIN(AO147,MAX(0,$F147-SUMPRODUCT(($AT$3:$BE$3&lt;BA$3)*$AH147:$AS147))),2))</f>
        <v/>
      </c>
      <c r="BB147">
        <f>IF(AP147&lt;=0,0,ROUND(MIN(AP147,MAX(0,$F147-SUMPRODUCT(($AT$3:$BE$3&lt;BB$3)*$AH147:$AS147))),2))</f>
        <v/>
      </c>
      <c r="BC147">
        <f>IF(AQ147&lt;=0,0,ROUND(MIN(AQ147,MAX(0,$F147-SUMPRODUCT(($AT$3:$BE$3&lt;BC$3)*$AH147:$AS147))),2))</f>
        <v/>
      </c>
      <c r="BD147">
        <f>IF(AR147&lt;=0,0,ROUND(MIN(AR147,MAX(0,$F147-SUMPRODUCT(($AT$3:$BE$3&lt;BD$3)*$AH147:$AS147))),2))</f>
        <v/>
      </c>
      <c r="BE147">
        <f>IF(AS147&lt;=0,0,ROUND(MIN(AS147,MAX(0,$F147-SUMPRODUCT(($AT$3:$BE$3&lt;BE$3)*$AH147:$AS147))),2))</f>
        <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row>
    <row r="148">
      <c r="A148" t="n">
        <v>143</v>
      </c>
      <c r="B148" s="29">
        <f>Months!B148</f>
        <v/>
      </c>
      <c r="C148">
        <f>Months!C148</f>
        <v/>
      </c>
      <c r="D148">
        <f>Months!D148</f>
        <v/>
      </c>
      <c r="E148">
        <f>SUM(V148:AG148)</f>
        <v/>
      </c>
      <c r="F148">
        <f>MAX(0,ROUND(C148+D148-E148,2))</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f>IF(AH148&lt;=0,0,ROUND(MIN(AH148,MAX(0,$F148-SUMPRODUCT(($AT$3:$BE$3&lt;AT$3)*$AH148:$AS148))),2))</f>
        <v/>
      </c>
      <c r="AU148">
        <f>IF(AI148&lt;=0,0,ROUND(MIN(AI148,MAX(0,$F148-SUMPRODUCT(($AT$3:$BE$3&lt;AU$3)*$AH148:$AS148))),2))</f>
        <v/>
      </c>
      <c r="AV148">
        <f>IF(AJ148&lt;=0,0,ROUND(MIN(AJ148,MAX(0,$F148-SUMPRODUCT(($AT$3:$BE$3&lt;AV$3)*$AH148:$AS148))),2))</f>
        <v/>
      </c>
      <c r="AW148">
        <f>IF(AK148&lt;=0,0,ROUND(MIN(AK148,MAX(0,$F148-SUMPRODUCT(($AT$3:$BE$3&lt;AW$3)*$AH148:$AS148))),2))</f>
        <v/>
      </c>
      <c r="AX148">
        <f>IF(AL148&lt;=0,0,ROUND(MIN(AL148,MAX(0,$F148-SUMPRODUCT(($AT$3:$BE$3&lt;AX$3)*$AH148:$AS148))),2))</f>
        <v/>
      </c>
      <c r="AY148">
        <f>IF(AM148&lt;=0,0,ROUND(MIN(AM148,MAX(0,$F148-SUMPRODUCT(($AT$3:$BE$3&lt;AY$3)*$AH148:$AS148))),2))</f>
        <v/>
      </c>
      <c r="AZ148">
        <f>IF(AN148&lt;=0,0,ROUND(MIN(AN148,MAX(0,$F148-SUMPRODUCT(($AT$3:$BE$3&lt;AZ$3)*$AH148:$AS148))),2))</f>
        <v/>
      </c>
      <c r="BA148">
        <f>IF(AO148&lt;=0,0,ROUND(MIN(AO148,MAX(0,$F148-SUMPRODUCT(($AT$3:$BE$3&lt;BA$3)*$AH148:$AS148))),2))</f>
        <v/>
      </c>
      <c r="BB148">
        <f>IF(AP148&lt;=0,0,ROUND(MIN(AP148,MAX(0,$F148-SUMPRODUCT(($AT$3:$BE$3&lt;BB$3)*$AH148:$AS148))),2))</f>
        <v/>
      </c>
      <c r="BC148">
        <f>IF(AQ148&lt;=0,0,ROUND(MIN(AQ148,MAX(0,$F148-SUMPRODUCT(($AT$3:$BE$3&lt;BC$3)*$AH148:$AS148))),2))</f>
        <v/>
      </c>
      <c r="BD148">
        <f>IF(AR148&lt;=0,0,ROUND(MIN(AR148,MAX(0,$F148-SUMPRODUCT(($AT$3:$BE$3&lt;BD$3)*$AH148:$AS148))),2))</f>
        <v/>
      </c>
      <c r="BE148">
        <f>IF(AS148&lt;=0,0,ROUND(MIN(AS148,MAX(0,$F148-SUMPRODUCT(($AT$3:$BE$3&lt;BE$3)*$AH148:$AS148))),2))</f>
        <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row>
    <row r="149">
      <c r="A149" t="n">
        <v>144</v>
      </c>
      <c r="B149" s="29">
        <f>Months!B149</f>
        <v/>
      </c>
      <c r="C149">
        <f>Months!C149</f>
        <v/>
      </c>
      <c r="D149">
        <f>Months!D149</f>
        <v/>
      </c>
      <c r="E149">
        <f>SUM(V149:AG149)</f>
        <v/>
      </c>
      <c r="F149">
        <f>MAX(0,ROUND(C149+D149-E149,2))</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f>IF(AH149&lt;=0,0,ROUND(MIN(AH149,MAX(0,$F149-SUMPRODUCT(($AT$3:$BE$3&lt;AT$3)*$AH149:$AS149))),2))</f>
        <v/>
      </c>
      <c r="AU149">
        <f>IF(AI149&lt;=0,0,ROUND(MIN(AI149,MAX(0,$F149-SUMPRODUCT(($AT$3:$BE$3&lt;AU$3)*$AH149:$AS149))),2))</f>
        <v/>
      </c>
      <c r="AV149">
        <f>IF(AJ149&lt;=0,0,ROUND(MIN(AJ149,MAX(0,$F149-SUMPRODUCT(($AT$3:$BE$3&lt;AV$3)*$AH149:$AS149))),2))</f>
        <v/>
      </c>
      <c r="AW149">
        <f>IF(AK149&lt;=0,0,ROUND(MIN(AK149,MAX(0,$F149-SUMPRODUCT(($AT$3:$BE$3&lt;AW$3)*$AH149:$AS149))),2))</f>
        <v/>
      </c>
      <c r="AX149">
        <f>IF(AL149&lt;=0,0,ROUND(MIN(AL149,MAX(0,$F149-SUMPRODUCT(($AT$3:$BE$3&lt;AX$3)*$AH149:$AS149))),2))</f>
        <v/>
      </c>
      <c r="AY149">
        <f>IF(AM149&lt;=0,0,ROUND(MIN(AM149,MAX(0,$F149-SUMPRODUCT(($AT$3:$BE$3&lt;AY$3)*$AH149:$AS149))),2))</f>
        <v/>
      </c>
      <c r="AZ149">
        <f>IF(AN149&lt;=0,0,ROUND(MIN(AN149,MAX(0,$F149-SUMPRODUCT(($AT$3:$BE$3&lt;AZ$3)*$AH149:$AS149))),2))</f>
        <v/>
      </c>
      <c r="BA149">
        <f>IF(AO149&lt;=0,0,ROUND(MIN(AO149,MAX(0,$F149-SUMPRODUCT(($AT$3:$BE$3&lt;BA$3)*$AH149:$AS149))),2))</f>
        <v/>
      </c>
      <c r="BB149">
        <f>IF(AP149&lt;=0,0,ROUND(MIN(AP149,MAX(0,$F149-SUMPRODUCT(($AT$3:$BE$3&lt;BB$3)*$AH149:$AS149))),2))</f>
        <v/>
      </c>
      <c r="BC149">
        <f>IF(AQ149&lt;=0,0,ROUND(MIN(AQ149,MAX(0,$F149-SUMPRODUCT(($AT$3:$BE$3&lt;BC$3)*$AH149:$AS149))),2))</f>
        <v/>
      </c>
      <c r="BD149">
        <f>IF(AR149&lt;=0,0,ROUND(MIN(AR149,MAX(0,$F149-SUMPRODUCT(($AT$3:$BE$3&lt;BD$3)*$AH149:$AS149))),2))</f>
        <v/>
      </c>
      <c r="BE149">
        <f>IF(AS149&lt;=0,0,ROUND(MIN(AS149,MAX(0,$F149-SUMPRODUCT(($AT$3:$BE$3&lt;BE$3)*$AH149:$AS149))),2))</f>
        <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row>
    <row r="150">
      <c r="A150" t="n">
        <v>145</v>
      </c>
      <c r="B150" s="29">
        <f>Months!B150</f>
        <v/>
      </c>
      <c r="C150">
        <f>Months!C150</f>
        <v/>
      </c>
      <c r="D150">
        <f>Months!D150</f>
        <v/>
      </c>
      <c r="E150">
        <f>SUM(V150:AG150)</f>
        <v/>
      </c>
      <c r="F150">
        <f>MAX(0,ROUND(C150+D150-E150,2))</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f>IF(AH150&lt;=0,0,ROUND(MIN(AH150,MAX(0,$F150-SUMPRODUCT(($AT$3:$BE$3&lt;AT$3)*$AH150:$AS150))),2))</f>
        <v/>
      </c>
      <c r="AU150">
        <f>IF(AI150&lt;=0,0,ROUND(MIN(AI150,MAX(0,$F150-SUMPRODUCT(($AT$3:$BE$3&lt;AU$3)*$AH150:$AS150))),2))</f>
        <v/>
      </c>
      <c r="AV150">
        <f>IF(AJ150&lt;=0,0,ROUND(MIN(AJ150,MAX(0,$F150-SUMPRODUCT(($AT$3:$BE$3&lt;AV$3)*$AH150:$AS150))),2))</f>
        <v/>
      </c>
      <c r="AW150">
        <f>IF(AK150&lt;=0,0,ROUND(MIN(AK150,MAX(0,$F150-SUMPRODUCT(($AT$3:$BE$3&lt;AW$3)*$AH150:$AS150))),2))</f>
        <v/>
      </c>
      <c r="AX150">
        <f>IF(AL150&lt;=0,0,ROUND(MIN(AL150,MAX(0,$F150-SUMPRODUCT(($AT$3:$BE$3&lt;AX$3)*$AH150:$AS150))),2))</f>
        <v/>
      </c>
      <c r="AY150">
        <f>IF(AM150&lt;=0,0,ROUND(MIN(AM150,MAX(0,$F150-SUMPRODUCT(($AT$3:$BE$3&lt;AY$3)*$AH150:$AS150))),2))</f>
        <v/>
      </c>
      <c r="AZ150">
        <f>IF(AN150&lt;=0,0,ROUND(MIN(AN150,MAX(0,$F150-SUMPRODUCT(($AT$3:$BE$3&lt;AZ$3)*$AH150:$AS150))),2))</f>
        <v/>
      </c>
      <c r="BA150">
        <f>IF(AO150&lt;=0,0,ROUND(MIN(AO150,MAX(0,$F150-SUMPRODUCT(($AT$3:$BE$3&lt;BA$3)*$AH150:$AS150))),2))</f>
        <v/>
      </c>
      <c r="BB150">
        <f>IF(AP150&lt;=0,0,ROUND(MIN(AP150,MAX(0,$F150-SUMPRODUCT(($AT$3:$BE$3&lt;BB$3)*$AH150:$AS150))),2))</f>
        <v/>
      </c>
      <c r="BC150">
        <f>IF(AQ150&lt;=0,0,ROUND(MIN(AQ150,MAX(0,$F150-SUMPRODUCT(($AT$3:$BE$3&lt;BC$3)*$AH150:$AS150))),2))</f>
        <v/>
      </c>
      <c r="BD150">
        <f>IF(AR150&lt;=0,0,ROUND(MIN(AR150,MAX(0,$F150-SUMPRODUCT(($AT$3:$BE$3&lt;BD$3)*$AH150:$AS150))),2))</f>
        <v/>
      </c>
      <c r="BE150">
        <f>IF(AS150&lt;=0,0,ROUND(MIN(AS150,MAX(0,$F150-SUMPRODUCT(($AT$3:$BE$3&lt;BE$3)*$AH150:$AS150))),2))</f>
        <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row>
    <row r="151">
      <c r="A151" t="n">
        <v>146</v>
      </c>
      <c r="B151" s="29">
        <f>Months!B151</f>
        <v/>
      </c>
      <c r="C151">
        <f>Months!C151</f>
        <v/>
      </c>
      <c r="D151">
        <f>Months!D151</f>
        <v/>
      </c>
      <c r="E151">
        <f>SUM(V151:AG151)</f>
        <v/>
      </c>
      <c r="F151">
        <f>MAX(0,ROUND(C151+D151-E151,2))</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f>IF(AH151&lt;=0,0,ROUND(MIN(AH151,MAX(0,$F151-SUMPRODUCT(($AT$3:$BE$3&lt;AT$3)*$AH151:$AS151))),2))</f>
        <v/>
      </c>
      <c r="AU151">
        <f>IF(AI151&lt;=0,0,ROUND(MIN(AI151,MAX(0,$F151-SUMPRODUCT(($AT$3:$BE$3&lt;AU$3)*$AH151:$AS151))),2))</f>
        <v/>
      </c>
      <c r="AV151">
        <f>IF(AJ151&lt;=0,0,ROUND(MIN(AJ151,MAX(0,$F151-SUMPRODUCT(($AT$3:$BE$3&lt;AV$3)*$AH151:$AS151))),2))</f>
        <v/>
      </c>
      <c r="AW151">
        <f>IF(AK151&lt;=0,0,ROUND(MIN(AK151,MAX(0,$F151-SUMPRODUCT(($AT$3:$BE$3&lt;AW$3)*$AH151:$AS151))),2))</f>
        <v/>
      </c>
      <c r="AX151">
        <f>IF(AL151&lt;=0,0,ROUND(MIN(AL151,MAX(0,$F151-SUMPRODUCT(($AT$3:$BE$3&lt;AX$3)*$AH151:$AS151))),2))</f>
        <v/>
      </c>
      <c r="AY151">
        <f>IF(AM151&lt;=0,0,ROUND(MIN(AM151,MAX(0,$F151-SUMPRODUCT(($AT$3:$BE$3&lt;AY$3)*$AH151:$AS151))),2))</f>
        <v/>
      </c>
      <c r="AZ151">
        <f>IF(AN151&lt;=0,0,ROUND(MIN(AN151,MAX(0,$F151-SUMPRODUCT(($AT$3:$BE$3&lt;AZ$3)*$AH151:$AS151))),2))</f>
        <v/>
      </c>
      <c r="BA151">
        <f>IF(AO151&lt;=0,0,ROUND(MIN(AO151,MAX(0,$F151-SUMPRODUCT(($AT$3:$BE$3&lt;BA$3)*$AH151:$AS151))),2))</f>
        <v/>
      </c>
      <c r="BB151">
        <f>IF(AP151&lt;=0,0,ROUND(MIN(AP151,MAX(0,$F151-SUMPRODUCT(($AT$3:$BE$3&lt;BB$3)*$AH151:$AS151))),2))</f>
        <v/>
      </c>
      <c r="BC151">
        <f>IF(AQ151&lt;=0,0,ROUND(MIN(AQ151,MAX(0,$F151-SUMPRODUCT(($AT$3:$BE$3&lt;BC$3)*$AH151:$AS151))),2))</f>
        <v/>
      </c>
      <c r="BD151">
        <f>IF(AR151&lt;=0,0,ROUND(MIN(AR151,MAX(0,$F151-SUMPRODUCT(($AT$3:$BE$3&lt;BD$3)*$AH151:$AS151))),2))</f>
        <v/>
      </c>
      <c r="BE151">
        <f>IF(AS151&lt;=0,0,ROUND(MIN(AS151,MAX(0,$F151-SUMPRODUCT(($AT$3:$BE$3&lt;BE$3)*$AH151:$AS151))),2))</f>
        <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row>
    <row r="152">
      <c r="A152" t="n">
        <v>147</v>
      </c>
      <c r="B152" s="29">
        <f>Months!B152</f>
        <v/>
      </c>
      <c r="C152">
        <f>Months!C152</f>
        <v/>
      </c>
      <c r="D152">
        <f>Months!D152</f>
        <v/>
      </c>
      <c r="E152">
        <f>SUM(V152:AG152)</f>
        <v/>
      </c>
      <c r="F152">
        <f>MAX(0,ROUND(C152+D152-E152,2))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f>IF(AH152&lt;=0,0,ROUND(MIN(AH152,MAX(0,$F152-SUMPRODUCT(($AT$3:$BE$3&lt;AT$3)*$AH152:$AS152))),2))</f>
        <v/>
      </c>
      <c r="AU152">
        <f>IF(AI152&lt;=0,0,ROUND(MIN(AI152,MAX(0,$F152-SUMPRODUCT(($AT$3:$BE$3&lt;AU$3)*$AH152:$AS152))),2))</f>
        <v/>
      </c>
      <c r="AV152">
        <f>IF(AJ152&lt;=0,0,ROUND(MIN(AJ152,MAX(0,$F152-SUMPRODUCT(($AT$3:$BE$3&lt;AV$3)*$AH152:$AS152))),2))</f>
        <v/>
      </c>
      <c r="AW152">
        <f>IF(AK152&lt;=0,0,ROUND(MIN(AK152,MAX(0,$F152-SUMPRODUCT(($AT$3:$BE$3&lt;AW$3)*$AH152:$AS152))),2))</f>
        <v/>
      </c>
      <c r="AX152">
        <f>IF(AL152&lt;=0,0,ROUND(MIN(AL152,MAX(0,$F152-SUMPRODUCT(($AT$3:$BE$3&lt;AX$3)*$AH152:$AS152))),2))</f>
        <v/>
      </c>
      <c r="AY152">
        <f>IF(AM152&lt;=0,0,ROUND(MIN(AM152,MAX(0,$F152-SUMPRODUCT(($AT$3:$BE$3&lt;AY$3)*$AH152:$AS152))),2))</f>
        <v/>
      </c>
      <c r="AZ152">
        <f>IF(AN152&lt;=0,0,ROUND(MIN(AN152,MAX(0,$F152-SUMPRODUCT(($AT$3:$BE$3&lt;AZ$3)*$AH152:$AS152))),2))</f>
        <v/>
      </c>
      <c r="BA152">
        <f>IF(AO152&lt;=0,0,ROUND(MIN(AO152,MAX(0,$F152-SUMPRODUCT(($AT$3:$BE$3&lt;BA$3)*$AH152:$AS152))),2))</f>
        <v/>
      </c>
      <c r="BB152">
        <f>IF(AP152&lt;=0,0,ROUND(MIN(AP152,MAX(0,$F152-SUMPRODUCT(($AT$3:$BE$3&lt;BB$3)*$AH152:$AS152))),2))</f>
        <v/>
      </c>
      <c r="BC152">
        <f>IF(AQ152&lt;=0,0,ROUND(MIN(AQ152,MAX(0,$F152-SUMPRODUCT(($AT$3:$BE$3&lt;BC$3)*$AH152:$AS152))),2))</f>
        <v/>
      </c>
      <c r="BD152">
        <f>IF(AR152&lt;=0,0,ROUND(MIN(AR152,MAX(0,$F152-SUMPRODUCT(($AT$3:$BE$3&lt;BD$3)*$AH152:$AS152))),2))</f>
        <v/>
      </c>
      <c r="BE152">
        <f>IF(AS152&lt;=0,0,ROUND(MIN(AS152,MAX(0,$F152-SUMPRODUCT(($AT$3:$BE$3&lt;BE$3)*$AH152:$AS152))),2))</f>
        <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row>
    <row r="153">
      <c r="A153" t="n">
        <v>148</v>
      </c>
      <c r="B153" s="29">
        <f>Months!B153</f>
        <v/>
      </c>
      <c r="C153">
        <f>Months!C153</f>
        <v/>
      </c>
      <c r="D153">
        <f>Months!D153</f>
        <v/>
      </c>
      <c r="E153">
        <f>SUM(V153:AG153)</f>
        <v/>
      </c>
      <c r="F153">
        <f>MAX(0,ROUND(C153+D153-E153,2))</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f>IF(AH153&lt;=0,0,ROUND(MIN(AH153,MAX(0,$F153-SUMPRODUCT(($AT$3:$BE$3&lt;AT$3)*$AH153:$AS153))),2))</f>
        <v/>
      </c>
      <c r="AU153">
        <f>IF(AI153&lt;=0,0,ROUND(MIN(AI153,MAX(0,$F153-SUMPRODUCT(($AT$3:$BE$3&lt;AU$3)*$AH153:$AS153))),2))</f>
        <v/>
      </c>
      <c r="AV153">
        <f>IF(AJ153&lt;=0,0,ROUND(MIN(AJ153,MAX(0,$F153-SUMPRODUCT(($AT$3:$BE$3&lt;AV$3)*$AH153:$AS153))),2))</f>
        <v/>
      </c>
      <c r="AW153">
        <f>IF(AK153&lt;=0,0,ROUND(MIN(AK153,MAX(0,$F153-SUMPRODUCT(($AT$3:$BE$3&lt;AW$3)*$AH153:$AS153))),2))</f>
        <v/>
      </c>
      <c r="AX153">
        <f>IF(AL153&lt;=0,0,ROUND(MIN(AL153,MAX(0,$F153-SUMPRODUCT(($AT$3:$BE$3&lt;AX$3)*$AH153:$AS153))),2))</f>
        <v/>
      </c>
      <c r="AY153">
        <f>IF(AM153&lt;=0,0,ROUND(MIN(AM153,MAX(0,$F153-SUMPRODUCT(($AT$3:$BE$3&lt;AY$3)*$AH153:$AS153))),2))</f>
        <v/>
      </c>
      <c r="AZ153">
        <f>IF(AN153&lt;=0,0,ROUND(MIN(AN153,MAX(0,$F153-SUMPRODUCT(($AT$3:$BE$3&lt;AZ$3)*$AH153:$AS153))),2))</f>
        <v/>
      </c>
      <c r="BA153">
        <f>IF(AO153&lt;=0,0,ROUND(MIN(AO153,MAX(0,$F153-SUMPRODUCT(($AT$3:$BE$3&lt;BA$3)*$AH153:$AS153))),2))</f>
        <v/>
      </c>
      <c r="BB153">
        <f>IF(AP153&lt;=0,0,ROUND(MIN(AP153,MAX(0,$F153-SUMPRODUCT(($AT$3:$BE$3&lt;BB$3)*$AH153:$AS153))),2))</f>
        <v/>
      </c>
      <c r="BC153">
        <f>IF(AQ153&lt;=0,0,ROUND(MIN(AQ153,MAX(0,$F153-SUMPRODUCT(($AT$3:$BE$3&lt;BC$3)*$AH153:$AS153))),2))</f>
        <v/>
      </c>
      <c r="BD153">
        <f>IF(AR153&lt;=0,0,ROUND(MIN(AR153,MAX(0,$F153-SUMPRODUCT(($AT$3:$BE$3&lt;BD$3)*$AH153:$AS153))),2))</f>
        <v/>
      </c>
      <c r="BE153">
        <f>IF(AS153&lt;=0,0,ROUND(MIN(AS153,MAX(0,$F153-SUMPRODUCT(($AT$3:$BE$3&lt;BE$3)*$AH153:$AS153))),2))</f>
        <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row>
    <row r="154">
      <c r="A154" t="n">
        <v>149</v>
      </c>
      <c r="B154" s="29">
        <f>Months!B154</f>
        <v/>
      </c>
      <c r="C154">
        <f>Months!C154</f>
        <v/>
      </c>
      <c r="D154">
        <f>Months!D154</f>
        <v/>
      </c>
      <c r="E154">
        <f>SUM(V154:AG154)</f>
        <v/>
      </c>
      <c r="F154">
        <f>MAX(0,ROUND(C154+D154-E154,2))</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f>IF(AH154&lt;=0,0,ROUND(MIN(AH154,MAX(0,$F154-SUMPRODUCT(($AT$3:$BE$3&lt;AT$3)*$AH154:$AS154))),2))</f>
        <v/>
      </c>
      <c r="AU154">
        <f>IF(AI154&lt;=0,0,ROUND(MIN(AI154,MAX(0,$F154-SUMPRODUCT(($AT$3:$BE$3&lt;AU$3)*$AH154:$AS154))),2))</f>
        <v/>
      </c>
      <c r="AV154">
        <f>IF(AJ154&lt;=0,0,ROUND(MIN(AJ154,MAX(0,$F154-SUMPRODUCT(($AT$3:$BE$3&lt;AV$3)*$AH154:$AS154))),2))</f>
        <v/>
      </c>
      <c r="AW154">
        <f>IF(AK154&lt;=0,0,ROUND(MIN(AK154,MAX(0,$F154-SUMPRODUCT(($AT$3:$BE$3&lt;AW$3)*$AH154:$AS154))),2))</f>
        <v/>
      </c>
      <c r="AX154">
        <f>IF(AL154&lt;=0,0,ROUND(MIN(AL154,MAX(0,$F154-SUMPRODUCT(($AT$3:$BE$3&lt;AX$3)*$AH154:$AS154))),2))</f>
        <v/>
      </c>
      <c r="AY154">
        <f>IF(AM154&lt;=0,0,ROUND(MIN(AM154,MAX(0,$F154-SUMPRODUCT(($AT$3:$BE$3&lt;AY$3)*$AH154:$AS154))),2))</f>
        <v/>
      </c>
      <c r="AZ154">
        <f>IF(AN154&lt;=0,0,ROUND(MIN(AN154,MAX(0,$F154-SUMPRODUCT(($AT$3:$BE$3&lt;AZ$3)*$AH154:$AS154))),2))</f>
        <v/>
      </c>
      <c r="BA154">
        <f>IF(AO154&lt;=0,0,ROUND(MIN(AO154,MAX(0,$F154-SUMPRODUCT(($AT$3:$BE$3&lt;BA$3)*$AH154:$AS154))),2))</f>
        <v/>
      </c>
      <c r="BB154">
        <f>IF(AP154&lt;=0,0,ROUND(MIN(AP154,MAX(0,$F154-SUMPRODUCT(($AT$3:$BE$3&lt;BB$3)*$AH154:$AS154))),2))</f>
        <v/>
      </c>
      <c r="BC154">
        <f>IF(AQ154&lt;=0,0,ROUND(MIN(AQ154,MAX(0,$F154-SUMPRODUCT(($AT$3:$BE$3&lt;BC$3)*$AH154:$AS154))),2))</f>
        <v/>
      </c>
      <c r="BD154">
        <f>IF(AR154&lt;=0,0,ROUND(MIN(AR154,MAX(0,$F154-SUMPRODUCT(($AT$3:$BE$3&lt;BD$3)*$AH154:$AS154))),2))</f>
        <v/>
      </c>
      <c r="BE154">
        <f>IF(AS154&lt;=0,0,ROUND(MIN(AS154,MAX(0,$F154-SUMPRODUCT(($AT$3:$BE$3&lt;BE$3)*$AH154:$AS154))),2))</f>
        <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row>
    <row r="155">
      <c r="A155" t="n">
        <v>150</v>
      </c>
      <c r="B155" s="29">
        <f>Months!B155</f>
        <v/>
      </c>
      <c r="C155">
        <f>Months!C155</f>
        <v/>
      </c>
      <c r="D155">
        <f>Months!D155</f>
        <v/>
      </c>
      <c r="E155">
        <f>SUM(V155:AG155)</f>
        <v/>
      </c>
      <c r="F155">
        <f>MAX(0,ROUND(C155+D155-E155,2))</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f>IF(AH155&lt;=0,0,ROUND(MIN(AH155,MAX(0,$F155-SUMPRODUCT(($AT$3:$BE$3&lt;AT$3)*$AH155:$AS155))),2))</f>
        <v/>
      </c>
      <c r="AU155">
        <f>IF(AI155&lt;=0,0,ROUND(MIN(AI155,MAX(0,$F155-SUMPRODUCT(($AT$3:$BE$3&lt;AU$3)*$AH155:$AS155))),2))</f>
        <v/>
      </c>
      <c r="AV155">
        <f>IF(AJ155&lt;=0,0,ROUND(MIN(AJ155,MAX(0,$F155-SUMPRODUCT(($AT$3:$BE$3&lt;AV$3)*$AH155:$AS155))),2))</f>
        <v/>
      </c>
      <c r="AW155">
        <f>IF(AK155&lt;=0,0,ROUND(MIN(AK155,MAX(0,$F155-SUMPRODUCT(($AT$3:$BE$3&lt;AW$3)*$AH155:$AS155))),2))</f>
        <v/>
      </c>
      <c r="AX155">
        <f>IF(AL155&lt;=0,0,ROUND(MIN(AL155,MAX(0,$F155-SUMPRODUCT(($AT$3:$BE$3&lt;AX$3)*$AH155:$AS155))),2))</f>
        <v/>
      </c>
      <c r="AY155">
        <f>IF(AM155&lt;=0,0,ROUND(MIN(AM155,MAX(0,$F155-SUMPRODUCT(($AT$3:$BE$3&lt;AY$3)*$AH155:$AS155))),2))</f>
        <v/>
      </c>
      <c r="AZ155">
        <f>IF(AN155&lt;=0,0,ROUND(MIN(AN155,MAX(0,$F155-SUMPRODUCT(($AT$3:$BE$3&lt;AZ$3)*$AH155:$AS155))),2))</f>
        <v/>
      </c>
      <c r="BA155">
        <f>IF(AO155&lt;=0,0,ROUND(MIN(AO155,MAX(0,$F155-SUMPRODUCT(($AT$3:$BE$3&lt;BA$3)*$AH155:$AS155))),2))</f>
        <v/>
      </c>
      <c r="BB155">
        <f>IF(AP155&lt;=0,0,ROUND(MIN(AP155,MAX(0,$F155-SUMPRODUCT(($AT$3:$BE$3&lt;BB$3)*$AH155:$AS155))),2))</f>
        <v/>
      </c>
      <c r="BC155">
        <f>IF(AQ155&lt;=0,0,ROUND(MIN(AQ155,MAX(0,$F155-SUMPRODUCT(($AT$3:$BE$3&lt;BC$3)*$AH155:$AS155))),2))</f>
        <v/>
      </c>
      <c r="BD155">
        <f>IF(AR155&lt;=0,0,ROUND(MIN(AR155,MAX(0,$F155-SUMPRODUCT(($AT$3:$BE$3&lt;BD$3)*$AH155:$AS155))),2))</f>
        <v/>
      </c>
      <c r="BE155">
        <f>IF(AS155&lt;=0,0,ROUND(MIN(AS155,MAX(0,$F155-SUMPRODUCT(($AT$3:$BE$3&lt;BE$3)*$AH155:$AS155))),2))</f>
        <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row>
    <row r="156">
      <c r="A156" t="n">
        <v>151</v>
      </c>
      <c r="B156" s="29">
        <f>Months!B156</f>
        <v/>
      </c>
      <c r="C156">
        <f>Months!C156</f>
        <v/>
      </c>
      <c r="D156">
        <f>Months!D156</f>
        <v/>
      </c>
      <c r="E156">
        <f>SUM(V156:AG156)</f>
        <v/>
      </c>
      <c r="F156">
        <f>MAX(0,ROUND(C156+D156-E156,2))</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f>IF(AH156&lt;=0,0,ROUND(MIN(AH156,MAX(0,$F156-SUMPRODUCT(($AT$3:$BE$3&lt;AT$3)*$AH156:$AS156))),2))</f>
        <v/>
      </c>
      <c r="AU156">
        <f>IF(AI156&lt;=0,0,ROUND(MIN(AI156,MAX(0,$F156-SUMPRODUCT(($AT$3:$BE$3&lt;AU$3)*$AH156:$AS156))),2))</f>
        <v/>
      </c>
      <c r="AV156">
        <f>IF(AJ156&lt;=0,0,ROUND(MIN(AJ156,MAX(0,$F156-SUMPRODUCT(($AT$3:$BE$3&lt;AV$3)*$AH156:$AS156))),2))</f>
        <v/>
      </c>
      <c r="AW156">
        <f>IF(AK156&lt;=0,0,ROUND(MIN(AK156,MAX(0,$F156-SUMPRODUCT(($AT$3:$BE$3&lt;AW$3)*$AH156:$AS156))),2))</f>
        <v/>
      </c>
      <c r="AX156">
        <f>IF(AL156&lt;=0,0,ROUND(MIN(AL156,MAX(0,$F156-SUMPRODUCT(($AT$3:$BE$3&lt;AX$3)*$AH156:$AS156))),2))</f>
        <v/>
      </c>
      <c r="AY156">
        <f>IF(AM156&lt;=0,0,ROUND(MIN(AM156,MAX(0,$F156-SUMPRODUCT(($AT$3:$BE$3&lt;AY$3)*$AH156:$AS156))),2))</f>
        <v/>
      </c>
      <c r="AZ156">
        <f>IF(AN156&lt;=0,0,ROUND(MIN(AN156,MAX(0,$F156-SUMPRODUCT(($AT$3:$BE$3&lt;AZ$3)*$AH156:$AS156))),2))</f>
        <v/>
      </c>
      <c r="BA156">
        <f>IF(AO156&lt;=0,0,ROUND(MIN(AO156,MAX(0,$F156-SUMPRODUCT(($AT$3:$BE$3&lt;BA$3)*$AH156:$AS156))),2))</f>
        <v/>
      </c>
      <c r="BB156">
        <f>IF(AP156&lt;=0,0,ROUND(MIN(AP156,MAX(0,$F156-SUMPRODUCT(($AT$3:$BE$3&lt;BB$3)*$AH156:$AS156))),2))</f>
        <v/>
      </c>
      <c r="BC156">
        <f>IF(AQ156&lt;=0,0,ROUND(MIN(AQ156,MAX(0,$F156-SUMPRODUCT(($AT$3:$BE$3&lt;BC$3)*$AH156:$AS156))),2))</f>
        <v/>
      </c>
      <c r="BD156">
        <f>IF(AR156&lt;=0,0,ROUND(MIN(AR156,MAX(0,$F156-SUMPRODUCT(($AT$3:$BE$3&lt;BD$3)*$AH156:$AS156))),2))</f>
        <v/>
      </c>
      <c r="BE156">
        <f>IF(AS156&lt;=0,0,ROUND(MIN(AS156,MAX(0,$F156-SUMPRODUCT(($AT$3:$BE$3&lt;BE$3)*$AH156:$AS156))),2))</f>
        <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row>
    <row r="157">
      <c r="A157" t="n">
        <v>152</v>
      </c>
      <c r="B157" s="29">
        <f>Months!B157</f>
        <v/>
      </c>
      <c r="C157">
        <f>Months!C157</f>
        <v/>
      </c>
      <c r="D157">
        <f>Months!D157</f>
        <v/>
      </c>
      <c r="E157">
        <f>SUM(V157:AG157)</f>
        <v/>
      </c>
      <c r="F157">
        <f>MAX(0,ROUND(C157+D157-E157,2))</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f>IF(AH157&lt;=0,0,ROUND(MIN(AH157,MAX(0,$F157-SUMPRODUCT(($AT$3:$BE$3&lt;AT$3)*$AH157:$AS157))),2))</f>
        <v/>
      </c>
      <c r="AU157">
        <f>IF(AI157&lt;=0,0,ROUND(MIN(AI157,MAX(0,$F157-SUMPRODUCT(($AT$3:$BE$3&lt;AU$3)*$AH157:$AS157))),2))</f>
        <v/>
      </c>
      <c r="AV157">
        <f>IF(AJ157&lt;=0,0,ROUND(MIN(AJ157,MAX(0,$F157-SUMPRODUCT(($AT$3:$BE$3&lt;AV$3)*$AH157:$AS157))),2))</f>
        <v/>
      </c>
      <c r="AW157">
        <f>IF(AK157&lt;=0,0,ROUND(MIN(AK157,MAX(0,$F157-SUMPRODUCT(($AT$3:$BE$3&lt;AW$3)*$AH157:$AS157))),2))</f>
        <v/>
      </c>
      <c r="AX157">
        <f>IF(AL157&lt;=0,0,ROUND(MIN(AL157,MAX(0,$F157-SUMPRODUCT(($AT$3:$BE$3&lt;AX$3)*$AH157:$AS157))),2))</f>
        <v/>
      </c>
      <c r="AY157">
        <f>IF(AM157&lt;=0,0,ROUND(MIN(AM157,MAX(0,$F157-SUMPRODUCT(($AT$3:$BE$3&lt;AY$3)*$AH157:$AS157))),2))</f>
        <v/>
      </c>
      <c r="AZ157">
        <f>IF(AN157&lt;=0,0,ROUND(MIN(AN157,MAX(0,$F157-SUMPRODUCT(($AT$3:$BE$3&lt;AZ$3)*$AH157:$AS157))),2))</f>
        <v/>
      </c>
      <c r="BA157">
        <f>IF(AO157&lt;=0,0,ROUND(MIN(AO157,MAX(0,$F157-SUMPRODUCT(($AT$3:$BE$3&lt;BA$3)*$AH157:$AS157))),2))</f>
        <v/>
      </c>
      <c r="BB157">
        <f>IF(AP157&lt;=0,0,ROUND(MIN(AP157,MAX(0,$F157-SUMPRODUCT(($AT$3:$BE$3&lt;BB$3)*$AH157:$AS157))),2))</f>
        <v/>
      </c>
      <c r="BC157">
        <f>IF(AQ157&lt;=0,0,ROUND(MIN(AQ157,MAX(0,$F157-SUMPRODUCT(($AT$3:$BE$3&lt;BC$3)*$AH157:$AS157))),2))</f>
        <v/>
      </c>
      <c r="BD157">
        <f>IF(AR157&lt;=0,0,ROUND(MIN(AR157,MAX(0,$F157-SUMPRODUCT(($AT$3:$BE$3&lt;BD$3)*$AH157:$AS157))),2))</f>
        <v/>
      </c>
      <c r="BE157">
        <f>IF(AS157&lt;=0,0,ROUND(MIN(AS157,MAX(0,$F157-SUMPRODUCT(($AT$3:$BE$3&lt;BE$3)*$AH157:$AS157))),2))</f>
        <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row>
    <row r="158">
      <c r="A158" t="n">
        <v>153</v>
      </c>
      <c r="B158" s="29">
        <f>Months!B158</f>
        <v/>
      </c>
      <c r="C158">
        <f>Months!C158</f>
        <v/>
      </c>
      <c r="D158">
        <f>Months!D158</f>
        <v/>
      </c>
      <c r="E158">
        <f>SUM(V158:AG158)</f>
        <v/>
      </c>
      <c r="F158">
        <f>MAX(0,ROUND(C158+D158-E158,2))</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f>IF(AH158&lt;=0,0,ROUND(MIN(AH158,MAX(0,$F158-SUMPRODUCT(($AT$3:$BE$3&lt;AT$3)*$AH158:$AS158))),2))</f>
        <v/>
      </c>
      <c r="AU158">
        <f>IF(AI158&lt;=0,0,ROUND(MIN(AI158,MAX(0,$F158-SUMPRODUCT(($AT$3:$BE$3&lt;AU$3)*$AH158:$AS158))),2))</f>
        <v/>
      </c>
      <c r="AV158">
        <f>IF(AJ158&lt;=0,0,ROUND(MIN(AJ158,MAX(0,$F158-SUMPRODUCT(($AT$3:$BE$3&lt;AV$3)*$AH158:$AS158))),2))</f>
        <v/>
      </c>
      <c r="AW158">
        <f>IF(AK158&lt;=0,0,ROUND(MIN(AK158,MAX(0,$F158-SUMPRODUCT(($AT$3:$BE$3&lt;AW$3)*$AH158:$AS158))),2))</f>
        <v/>
      </c>
      <c r="AX158">
        <f>IF(AL158&lt;=0,0,ROUND(MIN(AL158,MAX(0,$F158-SUMPRODUCT(($AT$3:$BE$3&lt;AX$3)*$AH158:$AS158))),2))</f>
        <v/>
      </c>
      <c r="AY158">
        <f>IF(AM158&lt;=0,0,ROUND(MIN(AM158,MAX(0,$F158-SUMPRODUCT(($AT$3:$BE$3&lt;AY$3)*$AH158:$AS158))),2))</f>
        <v/>
      </c>
      <c r="AZ158">
        <f>IF(AN158&lt;=0,0,ROUND(MIN(AN158,MAX(0,$F158-SUMPRODUCT(($AT$3:$BE$3&lt;AZ$3)*$AH158:$AS158))),2))</f>
        <v/>
      </c>
      <c r="BA158">
        <f>IF(AO158&lt;=0,0,ROUND(MIN(AO158,MAX(0,$F158-SUMPRODUCT(($AT$3:$BE$3&lt;BA$3)*$AH158:$AS158))),2))</f>
        <v/>
      </c>
      <c r="BB158">
        <f>IF(AP158&lt;=0,0,ROUND(MIN(AP158,MAX(0,$F158-SUMPRODUCT(($AT$3:$BE$3&lt;BB$3)*$AH158:$AS158))),2))</f>
        <v/>
      </c>
      <c r="BC158">
        <f>IF(AQ158&lt;=0,0,ROUND(MIN(AQ158,MAX(0,$F158-SUMPRODUCT(($AT$3:$BE$3&lt;BC$3)*$AH158:$AS158))),2))</f>
        <v/>
      </c>
      <c r="BD158">
        <f>IF(AR158&lt;=0,0,ROUND(MIN(AR158,MAX(0,$F158-SUMPRODUCT(($AT$3:$BE$3&lt;BD$3)*$AH158:$AS158))),2))</f>
        <v/>
      </c>
      <c r="BE158">
        <f>IF(AS158&lt;=0,0,ROUND(MIN(AS158,MAX(0,$F158-SUMPRODUCT(($AT$3:$BE$3&lt;BE$3)*$AH158:$AS158))),2))</f>
        <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row>
    <row r="159">
      <c r="A159" t="n">
        <v>154</v>
      </c>
      <c r="B159" s="29">
        <f>Months!B159</f>
        <v/>
      </c>
      <c r="C159">
        <f>Months!C159</f>
        <v/>
      </c>
      <c r="D159">
        <f>Months!D159</f>
        <v/>
      </c>
      <c r="E159">
        <f>SUM(V159:AG159)</f>
        <v/>
      </c>
      <c r="F159">
        <f>MAX(0,ROUND(C159+D159-E159,2))</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f>IF(AH159&lt;=0,0,ROUND(MIN(AH159,MAX(0,$F159-SUMPRODUCT(($AT$3:$BE$3&lt;AT$3)*$AH159:$AS159))),2))</f>
        <v/>
      </c>
      <c r="AU159">
        <f>IF(AI159&lt;=0,0,ROUND(MIN(AI159,MAX(0,$F159-SUMPRODUCT(($AT$3:$BE$3&lt;AU$3)*$AH159:$AS159))),2))</f>
        <v/>
      </c>
      <c r="AV159">
        <f>IF(AJ159&lt;=0,0,ROUND(MIN(AJ159,MAX(0,$F159-SUMPRODUCT(($AT$3:$BE$3&lt;AV$3)*$AH159:$AS159))),2))</f>
        <v/>
      </c>
      <c r="AW159">
        <f>IF(AK159&lt;=0,0,ROUND(MIN(AK159,MAX(0,$F159-SUMPRODUCT(($AT$3:$BE$3&lt;AW$3)*$AH159:$AS159))),2))</f>
        <v/>
      </c>
      <c r="AX159">
        <f>IF(AL159&lt;=0,0,ROUND(MIN(AL159,MAX(0,$F159-SUMPRODUCT(($AT$3:$BE$3&lt;AX$3)*$AH159:$AS159))),2))</f>
        <v/>
      </c>
      <c r="AY159">
        <f>IF(AM159&lt;=0,0,ROUND(MIN(AM159,MAX(0,$F159-SUMPRODUCT(($AT$3:$BE$3&lt;AY$3)*$AH159:$AS159))),2))</f>
        <v/>
      </c>
      <c r="AZ159">
        <f>IF(AN159&lt;=0,0,ROUND(MIN(AN159,MAX(0,$F159-SUMPRODUCT(($AT$3:$BE$3&lt;AZ$3)*$AH159:$AS159))),2))</f>
        <v/>
      </c>
      <c r="BA159">
        <f>IF(AO159&lt;=0,0,ROUND(MIN(AO159,MAX(0,$F159-SUMPRODUCT(($AT$3:$BE$3&lt;BA$3)*$AH159:$AS159))),2))</f>
        <v/>
      </c>
      <c r="BB159">
        <f>IF(AP159&lt;=0,0,ROUND(MIN(AP159,MAX(0,$F159-SUMPRODUCT(($AT$3:$BE$3&lt;BB$3)*$AH159:$AS159))),2))</f>
        <v/>
      </c>
      <c r="BC159">
        <f>IF(AQ159&lt;=0,0,ROUND(MIN(AQ159,MAX(0,$F159-SUMPRODUCT(($AT$3:$BE$3&lt;BC$3)*$AH159:$AS159))),2))</f>
        <v/>
      </c>
      <c r="BD159">
        <f>IF(AR159&lt;=0,0,ROUND(MIN(AR159,MAX(0,$F159-SUMPRODUCT(($AT$3:$BE$3&lt;BD$3)*$AH159:$AS159))),2))</f>
        <v/>
      </c>
      <c r="BE159">
        <f>IF(AS159&lt;=0,0,ROUND(MIN(AS159,MAX(0,$F159-SUMPRODUCT(($AT$3:$BE$3&lt;BE$3)*$AH159:$AS159))),2))</f>
        <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row>
    <row r="160">
      <c r="A160" t="n">
        <v>155</v>
      </c>
      <c r="B160" s="29">
        <f>Months!B160</f>
        <v/>
      </c>
      <c r="C160">
        <f>Months!C160</f>
        <v/>
      </c>
      <c r="D160">
        <f>Months!D160</f>
        <v/>
      </c>
      <c r="E160">
        <f>SUM(V160:AG160)</f>
        <v/>
      </c>
      <c r="F160">
        <f>MAX(0,ROUND(C160+D160-E160,2))</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f>IF(AH160&lt;=0,0,ROUND(MIN(AH160,MAX(0,$F160-SUMPRODUCT(($AT$3:$BE$3&lt;AT$3)*$AH160:$AS160))),2))</f>
        <v/>
      </c>
      <c r="AU160">
        <f>IF(AI160&lt;=0,0,ROUND(MIN(AI160,MAX(0,$F160-SUMPRODUCT(($AT$3:$BE$3&lt;AU$3)*$AH160:$AS160))),2))</f>
        <v/>
      </c>
      <c r="AV160">
        <f>IF(AJ160&lt;=0,0,ROUND(MIN(AJ160,MAX(0,$F160-SUMPRODUCT(($AT$3:$BE$3&lt;AV$3)*$AH160:$AS160))),2))</f>
        <v/>
      </c>
      <c r="AW160">
        <f>IF(AK160&lt;=0,0,ROUND(MIN(AK160,MAX(0,$F160-SUMPRODUCT(($AT$3:$BE$3&lt;AW$3)*$AH160:$AS160))),2))</f>
        <v/>
      </c>
      <c r="AX160">
        <f>IF(AL160&lt;=0,0,ROUND(MIN(AL160,MAX(0,$F160-SUMPRODUCT(($AT$3:$BE$3&lt;AX$3)*$AH160:$AS160))),2))</f>
        <v/>
      </c>
      <c r="AY160">
        <f>IF(AM160&lt;=0,0,ROUND(MIN(AM160,MAX(0,$F160-SUMPRODUCT(($AT$3:$BE$3&lt;AY$3)*$AH160:$AS160))),2))</f>
        <v/>
      </c>
      <c r="AZ160">
        <f>IF(AN160&lt;=0,0,ROUND(MIN(AN160,MAX(0,$F160-SUMPRODUCT(($AT$3:$BE$3&lt;AZ$3)*$AH160:$AS160))),2))</f>
        <v/>
      </c>
      <c r="BA160">
        <f>IF(AO160&lt;=0,0,ROUND(MIN(AO160,MAX(0,$F160-SUMPRODUCT(($AT$3:$BE$3&lt;BA$3)*$AH160:$AS160))),2))</f>
        <v/>
      </c>
      <c r="BB160">
        <f>IF(AP160&lt;=0,0,ROUND(MIN(AP160,MAX(0,$F160-SUMPRODUCT(($AT$3:$BE$3&lt;BB$3)*$AH160:$AS160))),2))</f>
        <v/>
      </c>
      <c r="BC160">
        <f>IF(AQ160&lt;=0,0,ROUND(MIN(AQ160,MAX(0,$F160-SUMPRODUCT(($AT$3:$BE$3&lt;BC$3)*$AH160:$AS160))),2))</f>
        <v/>
      </c>
      <c r="BD160">
        <f>IF(AR160&lt;=0,0,ROUND(MIN(AR160,MAX(0,$F160-SUMPRODUCT(($AT$3:$BE$3&lt;BD$3)*$AH160:$AS160))),2))</f>
        <v/>
      </c>
      <c r="BE160">
        <f>IF(AS160&lt;=0,0,ROUND(MIN(AS160,MAX(0,$F160-SUMPRODUCT(($AT$3:$BE$3&lt;BE$3)*$AH160:$AS160))),2))</f>
        <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row>
    <row r="161">
      <c r="A161" t="n">
        <v>156</v>
      </c>
      <c r="B161" s="29">
        <f>Months!B161</f>
        <v/>
      </c>
      <c r="C161">
        <f>Months!C161</f>
        <v/>
      </c>
      <c r="D161">
        <f>Months!D161</f>
        <v/>
      </c>
      <c r="E161">
        <f>SUM(V161:AG161)</f>
        <v/>
      </c>
      <c r="F161">
        <f>MAX(0,ROUND(C161+D161-E161,2))</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f>IF(AH161&lt;=0,0,ROUND(MIN(AH161,MAX(0,$F161-SUMPRODUCT(($AT$3:$BE$3&lt;AT$3)*$AH161:$AS161))),2))</f>
        <v/>
      </c>
      <c r="AU161">
        <f>IF(AI161&lt;=0,0,ROUND(MIN(AI161,MAX(0,$F161-SUMPRODUCT(($AT$3:$BE$3&lt;AU$3)*$AH161:$AS161))),2))</f>
        <v/>
      </c>
      <c r="AV161">
        <f>IF(AJ161&lt;=0,0,ROUND(MIN(AJ161,MAX(0,$F161-SUMPRODUCT(($AT$3:$BE$3&lt;AV$3)*$AH161:$AS161))),2))</f>
        <v/>
      </c>
      <c r="AW161">
        <f>IF(AK161&lt;=0,0,ROUND(MIN(AK161,MAX(0,$F161-SUMPRODUCT(($AT$3:$BE$3&lt;AW$3)*$AH161:$AS161))),2))</f>
        <v/>
      </c>
      <c r="AX161">
        <f>IF(AL161&lt;=0,0,ROUND(MIN(AL161,MAX(0,$F161-SUMPRODUCT(($AT$3:$BE$3&lt;AX$3)*$AH161:$AS161))),2))</f>
        <v/>
      </c>
      <c r="AY161">
        <f>IF(AM161&lt;=0,0,ROUND(MIN(AM161,MAX(0,$F161-SUMPRODUCT(($AT$3:$BE$3&lt;AY$3)*$AH161:$AS161))),2))</f>
        <v/>
      </c>
      <c r="AZ161">
        <f>IF(AN161&lt;=0,0,ROUND(MIN(AN161,MAX(0,$F161-SUMPRODUCT(($AT$3:$BE$3&lt;AZ$3)*$AH161:$AS161))),2))</f>
        <v/>
      </c>
      <c r="BA161">
        <f>IF(AO161&lt;=0,0,ROUND(MIN(AO161,MAX(0,$F161-SUMPRODUCT(($AT$3:$BE$3&lt;BA$3)*$AH161:$AS161))),2))</f>
        <v/>
      </c>
      <c r="BB161">
        <f>IF(AP161&lt;=0,0,ROUND(MIN(AP161,MAX(0,$F161-SUMPRODUCT(($AT$3:$BE$3&lt;BB$3)*$AH161:$AS161))),2))</f>
        <v/>
      </c>
      <c r="BC161">
        <f>IF(AQ161&lt;=0,0,ROUND(MIN(AQ161,MAX(0,$F161-SUMPRODUCT(($AT$3:$BE$3&lt;BC$3)*$AH161:$AS161))),2))</f>
        <v/>
      </c>
      <c r="BD161">
        <f>IF(AR161&lt;=0,0,ROUND(MIN(AR161,MAX(0,$F161-SUMPRODUCT(($AT$3:$BE$3&lt;BD$3)*$AH161:$AS161))),2))</f>
        <v/>
      </c>
      <c r="BE161">
        <f>IF(AS161&lt;=0,0,ROUND(MIN(AS161,MAX(0,$F161-SUMPRODUCT(($AT$3:$BE$3&lt;BE$3)*$AH161:$AS161))),2))</f>
        <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row>
    <row r="162">
      <c r="A162" t="n">
        <v>157</v>
      </c>
      <c r="B162" s="29">
        <f>Months!B162</f>
        <v/>
      </c>
      <c r="C162">
        <f>Months!C162</f>
        <v/>
      </c>
      <c r="D162">
        <f>Months!D162</f>
        <v/>
      </c>
      <c r="E162">
        <f>SUM(V162:AG162)</f>
        <v/>
      </c>
      <c r="F162">
        <f>MAX(0,ROUND(C162+D162-E162,2))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f>IF(AH162&lt;=0,0,ROUND(MIN(AH162,MAX(0,$F162-SUMPRODUCT(($AT$3:$BE$3&lt;AT$3)*$AH162:$AS162))),2))</f>
        <v/>
      </c>
      <c r="AU162">
        <f>IF(AI162&lt;=0,0,ROUND(MIN(AI162,MAX(0,$F162-SUMPRODUCT(($AT$3:$BE$3&lt;AU$3)*$AH162:$AS162))),2))</f>
        <v/>
      </c>
      <c r="AV162">
        <f>IF(AJ162&lt;=0,0,ROUND(MIN(AJ162,MAX(0,$F162-SUMPRODUCT(($AT$3:$BE$3&lt;AV$3)*$AH162:$AS162))),2))</f>
        <v/>
      </c>
      <c r="AW162">
        <f>IF(AK162&lt;=0,0,ROUND(MIN(AK162,MAX(0,$F162-SUMPRODUCT(($AT$3:$BE$3&lt;AW$3)*$AH162:$AS162))),2))</f>
        <v/>
      </c>
      <c r="AX162">
        <f>IF(AL162&lt;=0,0,ROUND(MIN(AL162,MAX(0,$F162-SUMPRODUCT(($AT$3:$BE$3&lt;AX$3)*$AH162:$AS162))),2))</f>
        <v/>
      </c>
      <c r="AY162">
        <f>IF(AM162&lt;=0,0,ROUND(MIN(AM162,MAX(0,$F162-SUMPRODUCT(($AT$3:$BE$3&lt;AY$3)*$AH162:$AS162))),2))</f>
        <v/>
      </c>
      <c r="AZ162">
        <f>IF(AN162&lt;=0,0,ROUND(MIN(AN162,MAX(0,$F162-SUMPRODUCT(($AT$3:$BE$3&lt;AZ$3)*$AH162:$AS162))),2))</f>
        <v/>
      </c>
      <c r="BA162">
        <f>IF(AO162&lt;=0,0,ROUND(MIN(AO162,MAX(0,$F162-SUMPRODUCT(($AT$3:$BE$3&lt;BA$3)*$AH162:$AS162))),2))</f>
        <v/>
      </c>
      <c r="BB162">
        <f>IF(AP162&lt;=0,0,ROUND(MIN(AP162,MAX(0,$F162-SUMPRODUCT(($AT$3:$BE$3&lt;BB$3)*$AH162:$AS162))),2))</f>
        <v/>
      </c>
      <c r="BC162">
        <f>IF(AQ162&lt;=0,0,ROUND(MIN(AQ162,MAX(0,$F162-SUMPRODUCT(($AT$3:$BE$3&lt;BC$3)*$AH162:$AS162))),2))</f>
        <v/>
      </c>
      <c r="BD162">
        <f>IF(AR162&lt;=0,0,ROUND(MIN(AR162,MAX(0,$F162-SUMPRODUCT(($AT$3:$BE$3&lt;BD$3)*$AH162:$AS162))),2))</f>
        <v/>
      </c>
      <c r="BE162">
        <f>IF(AS162&lt;=0,0,ROUND(MIN(AS162,MAX(0,$F162-SUMPRODUCT(($AT$3:$BE$3&lt;BE$3)*$AH162:$AS162))),2))</f>
        <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row>
    <row r="163">
      <c r="A163" t="n">
        <v>158</v>
      </c>
      <c r="B163" s="29">
        <f>Months!B163</f>
        <v/>
      </c>
      <c r="C163">
        <f>Months!C163</f>
        <v/>
      </c>
      <c r="D163">
        <f>Months!D163</f>
        <v/>
      </c>
      <c r="E163">
        <f>SUM(V163:AG163)</f>
        <v/>
      </c>
      <c r="F163">
        <f>MAX(0,ROUND(C163+D163-E163,2))</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f>IF(AH163&lt;=0,0,ROUND(MIN(AH163,MAX(0,$F163-SUMPRODUCT(($AT$3:$BE$3&lt;AT$3)*$AH163:$AS163))),2))</f>
        <v/>
      </c>
      <c r="AU163">
        <f>IF(AI163&lt;=0,0,ROUND(MIN(AI163,MAX(0,$F163-SUMPRODUCT(($AT$3:$BE$3&lt;AU$3)*$AH163:$AS163))),2))</f>
        <v/>
      </c>
      <c r="AV163">
        <f>IF(AJ163&lt;=0,0,ROUND(MIN(AJ163,MAX(0,$F163-SUMPRODUCT(($AT$3:$BE$3&lt;AV$3)*$AH163:$AS163))),2))</f>
        <v/>
      </c>
      <c r="AW163">
        <f>IF(AK163&lt;=0,0,ROUND(MIN(AK163,MAX(0,$F163-SUMPRODUCT(($AT$3:$BE$3&lt;AW$3)*$AH163:$AS163))),2))</f>
        <v/>
      </c>
      <c r="AX163">
        <f>IF(AL163&lt;=0,0,ROUND(MIN(AL163,MAX(0,$F163-SUMPRODUCT(($AT$3:$BE$3&lt;AX$3)*$AH163:$AS163))),2))</f>
        <v/>
      </c>
      <c r="AY163">
        <f>IF(AM163&lt;=0,0,ROUND(MIN(AM163,MAX(0,$F163-SUMPRODUCT(($AT$3:$BE$3&lt;AY$3)*$AH163:$AS163))),2))</f>
        <v/>
      </c>
      <c r="AZ163">
        <f>IF(AN163&lt;=0,0,ROUND(MIN(AN163,MAX(0,$F163-SUMPRODUCT(($AT$3:$BE$3&lt;AZ$3)*$AH163:$AS163))),2))</f>
        <v/>
      </c>
      <c r="BA163">
        <f>IF(AO163&lt;=0,0,ROUND(MIN(AO163,MAX(0,$F163-SUMPRODUCT(($AT$3:$BE$3&lt;BA$3)*$AH163:$AS163))),2))</f>
        <v/>
      </c>
      <c r="BB163">
        <f>IF(AP163&lt;=0,0,ROUND(MIN(AP163,MAX(0,$F163-SUMPRODUCT(($AT$3:$BE$3&lt;BB$3)*$AH163:$AS163))),2))</f>
        <v/>
      </c>
      <c r="BC163">
        <f>IF(AQ163&lt;=0,0,ROUND(MIN(AQ163,MAX(0,$F163-SUMPRODUCT(($AT$3:$BE$3&lt;BC$3)*$AH163:$AS163))),2))</f>
        <v/>
      </c>
      <c r="BD163">
        <f>IF(AR163&lt;=0,0,ROUND(MIN(AR163,MAX(0,$F163-SUMPRODUCT(($AT$3:$BE$3&lt;BD$3)*$AH163:$AS163))),2))</f>
        <v/>
      </c>
      <c r="BE163">
        <f>IF(AS163&lt;=0,0,ROUND(MIN(AS163,MAX(0,$F163-SUMPRODUCT(($AT$3:$BE$3&lt;BE$3)*$AH163:$AS163))),2))</f>
        <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row>
    <row r="164">
      <c r="A164" t="n">
        <v>159</v>
      </c>
      <c r="B164" s="29">
        <f>Months!B164</f>
        <v/>
      </c>
      <c r="C164">
        <f>Months!C164</f>
        <v/>
      </c>
      <c r="D164">
        <f>Months!D164</f>
        <v/>
      </c>
      <c r="E164">
        <f>SUM(V164:AG164)</f>
        <v/>
      </c>
      <c r="F164">
        <f>MAX(0,ROUND(C164+D164-E164,2))</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f>IF(AH164&lt;=0,0,ROUND(MIN(AH164,MAX(0,$F164-SUMPRODUCT(($AT$3:$BE$3&lt;AT$3)*$AH164:$AS164))),2))</f>
        <v/>
      </c>
      <c r="AU164">
        <f>IF(AI164&lt;=0,0,ROUND(MIN(AI164,MAX(0,$F164-SUMPRODUCT(($AT$3:$BE$3&lt;AU$3)*$AH164:$AS164))),2))</f>
        <v/>
      </c>
      <c r="AV164">
        <f>IF(AJ164&lt;=0,0,ROUND(MIN(AJ164,MAX(0,$F164-SUMPRODUCT(($AT$3:$BE$3&lt;AV$3)*$AH164:$AS164))),2))</f>
        <v/>
      </c>
      <c r="AW164">
        <f>IF(AK164&lt;=0,0,ROUND(MIN(AK164,MAX(0,$F164-SUMPRODUCT(($AT$3:$BE$3&lt;AW$3)*$AH164:$AS164))),2))</f>
        <v/>
      </c>
      <c r="AX164">
        <f>IF(AL164&lt;=0,0,ROUND(MIN(AL164,MAX(0,$F164-SUMPRODUCT(($AT$3:$BE$3&lt;AX$3)*$AH164:$AS164))),2))</f>
        <v/>
      </c>
      <c r="AY164">
        <f>IF(AM164&lt;=0,0,ROUND(MIN(AM164,MAX(0,$F164-SUMPRODUCT(($AT$3:$BE$3&lt;AY$3)*$AH164:$AS164))),2))</f>
        <v/>
      </c>
      <c r="AZ164">
        <f>IF(AN164&lt;=0,0,ROUND(MIN(AN164,MAX(0,$F164-SUMPRODUCT(($AT$3:$BE$3&lt;AZ$3)*$AH164:$AS164))),2))</f>
        <v/>
      </c>
      <c r="BA164">
        <f>IF(AO164&lt;=0,0,ROUND(MIN(AO164,MAX(0,$F164-SUMPRODUCT(($AT$3:$BE$3&lt;BA$3)*$AH164:$AS164))),2))</f>
        <v/>
      </c>
      <c r="BB164">
        <f>IF(AP164&lt;=0,0,ROUND(MIN(AP164,MAX(0,$F164-SUMPRODUCT(($AT$3:$BE$3&lt;BB$3)*$AH164:$AS164))),2))</f>
        <v/>
      </c>
      <c r="BC164">
        <f>IF(AQ164&lt;=0,0,ROUND(MIN(AQ164,MAX(0,$F164-SUMPRODUCT(($AT$3:$BE$3&lt;BC$3)*$AH164:$AS164))),2))</f>
        <v/>
      </c>
      <c r="BD164">
        <f>IF(AR164&lt;=0,0,ROUND(MIN(AR164,MAX(0,$F164-SUMPRODUCT(($AT$3:$BE$3&lt;BD$3)*$AH164:$AS164))),2))</f>
        <v/>
      </c>
      <c r="BE164">
        <f>IF(AS164&lt;=0,0,ROUND(MIN(AS164,MAX(0,$F164-SUMPRODUCT(($AT$3:$BE$3&lt;BE$3)*$AH164:$AS164))),2))</f>
        <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row>
    <row r="165">
      <c r="A165" t="n">
        <v>160</v>
      </c>
      <c r="B165" s="29">
        <f>Months!B165</f>
        <v/>
      </c>
      <c r="C165">
        <f>Months!C165</f>
        <v/>
      </c>
      <c r="D165">
        <f>Months!D165</f>
        <v/>
      </c>
      <c r="E165">
        <f>SUM(V165:AG165)</f>
        <v/>
      </c>
      <c r="F165">
        <f>MAX(0,ROUND(C165+D165-E165,2))</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f>IF(AH165&lt;=0,0,ROUND(MIN(AH165,MAX(0,$F165-SUMPRODUCT(($AT$3:$BE$3&lt;AT$3)*$AH165:$AS165))),2))</f>
        <v/>
      </c>
      <c r="AU165">
        <f>IF(AI165&lt;=0,0,ROUND(MIN(AI165,MAX(0,$F165-SUMPRODUCT(($AT$3:$BE$3&lt;AU$3)*$AH165:$AS165))),2))</f>
        <v/>
      </c>
      <c r="AV165">
        <f>IF(AJ165&lt;=0,0,ROUND(MIN(AJ165,MAX(0,$F165-SUMPRODUCT(($AT$3:$BE$3&lt;AV$3)*$AH165:$AS165))),2))</f>
        <v/>
      </c>
      <c r="AW165">
        <f>IF(AK165&lt;=0,0,ROUND(MIN(AK165,MAX(0,$F165-SUMPRODUCT(($AT$3:$BE$3&lt;AW$3)*$AH165:$AS165))),2))</f>
        <v/>
      </c>
      <c r="AX165">
        <f>IF(AL165&lt;=0,0,ROUND(MIN(AL165,MAX(0,$F165-SUMPRODUCT(($AT$3:$BE$3&lt;AX$3)*$AH165:$AS165))),2))</f>
        <v/>
      </c>
      <c r="AY165">
        <f>IF(AM165&lt;=0,0,ROUND(MIN(AM165,MAX(0,$F165-SUMPRODUCT(($AT$3:$BE$3&lt;AY$3)*$AH165:$AS165))),2))</f>
        <v/>
      </c>
      <c r="AZ165">
        <f>IF(AN165&lt;=0,0,ROUND(MIN(AN165,MAX(0,$F165-SUMPRODUCT(($AT$3:$BE$3&lt;AZ$3)*$AH165:$AS165))),2))</f>
        <v/>
      </c>
      <c r="BA165">
        <f>IF(AO165&lt;=0,0,ROUND(MIN(AO165,MAX(0,$F165-SUMPRODUCT(($AT$3:$BE$3&lt;BA$3)*$AH165:$AS165))),2))</f>
        <v/>
      </c>
      <c r="BB165">
        <f>IF(AP165&lt;=0,0,ROUND(MIN(AP165,MAX(0,$F165-SUMPRODUCT(($AT$3:$BE$3&lt;BB$3)*$AH165:$AS165))),2))</f>
        <v/>
      </c>
      <c r="BC165">
        <f>IF(AQ165&lt;=0,0,ROUND(MIN(AQ165,MAX(0,$F165-SUMPRODUCT(($AT$3:$BE$3&lt;BC$3)*$AH165:$AS165))),2))</f>
        <v/>
      </c>
      <c r="BD165">
        <f>IF(AR165&lt;=0,0,ROUND(MIN(AR165,MAX(0,$F165-SUMPRODUCT(($AT$3:$BE$3&lt;BD$3)*$AH165:$AS165))),2))</f>
        <v/>
      </c>
      <c r="BE165">
        <f>IF(AS165&lt;=0,0,ROUND(MIN(AS165,MAX(0,$F165-SUMPRODUCT(($AT$3:$BE$3&lt;BE$3)*$AH165:$AS165))),2))</f>
        <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row>
    <row r="166">
      <c r="A166" t="n">
        <v>161</v>
      </c>
      <c r="B166" s="29">
        <f>Months!B166</f>
        <v/>
      </c>
      <c r="C166">
        <f>Months!C166</f>
        <v/>
      </c>
      <c r="D166">
        <f>Months!D166</f>
        <v/>
      </c>
      <c r="E166">
        <f>SUM(V166:AG166)</f>
        <v/>
      </c>
      <c r="F166">
        <f>MAX(0,ROUND(C166+D166-E166,2))</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f>IF(AH166&lt;=0,0,ROUND(MIN(AH166,MAX(0,$F166-SUMPRODUCT(($AT$3:$BE$3&lt;AT$3)*$AH166:$AS166))),2))</f>
        <v/>
      </c>
      <c r="AU166">
        <f>IF(AI166&lt;=0,0,ROUND(MIN(AI166,MAX(0,$F166-SUMPRODUCT(($AT$3:$BE$3&lt;AU$3)*$AH166:$AS166))),2))</f>
        <v/>
      </c>
      <c r="AV166">
        <f>IF(AJ166&lt;=0,0,ROUND(MIN(AJ166,MAX(0,$F166-SUMPRODUCT(($AT$3:$BE$3&lt;AV$3)*$AH166:$AS166))),2))</f>
        <v/>
      </c>
      <c r="AW166">
        <f>IF(AK166&lt;=0,0,ROUND(MIN(AK166,MAX(0,$F166-SUMPRODUCT(($AT$3:$BE$3&lt;AW$3)*$AH166:$AS166))),2))</f>
        <v/>
      </c>
      <c r="AX166">
        <f>IF(AL166&lt;=0,0,ROUND(MIN(AL166,MAX(0,$F166-SUMPRODUCT(($AT$3:$BE$3&lt;AX$3)*$AH166:$AS166))),2))</f>
        <v/>
      </c>
      <c r="AY166">
        <f>IF(AM166&lt;=0,0,ROUND(MIN(AM166,MAX(0,$F166-SUMPRODUCT(($AT$3:$BE$3&lt;AY$3)*$AH166:$AS166))),2))</f>
        <v/>
      </c>
      <c r="AZ166">
        <f>IF(AN166&lt;=0,0,ROUND(MIN(AN166,MAX(0,$F166-SUMPRODUCT(($AT$3:$BE$3&lt;AZ$3)*$AH166:$AS166))),2))</f>
        <v/>
      </c>
      <c r="BA166">
        <f>IF(AO166&lt;=0,0,ROUND(MIN(AO166,MAX(0,$F166-SUMPRODUCT(($AT$3:$BE$3&lt;BA$3)*$AH166:$AS166))),2))</f>
        <v/>
      </c>
      <c r="BB166">
        <f>IF(AP166&lt;=0,0,ROUND(MIN(AP166,MAX(0,$F166-SUMPRODUCT(($AT$3:$BE$3&lt;BB$3)*$AH166:$AS166))),2))</f>
        <v/>
      </c>
      <c r="BC166">
        <f>IF(AQ166&lt;=0,0,ROUND(MIN(AQ166,MAX(0,$F166-SUMPRODUCT(($AT$3:$BE$3&lt;BC$3)*$AH166:$AS166))),2))</f>
        <v/>
      </c>
      <c r="BD166">
        <f>IF(AR166&lt;=0,0,ROUND(MIN(AR166,MAX(0,$F166-SUMPRODUCT(($AT$3:$BE$3&lt;BD$3)*$AH166:$AS166))),2))</f>
        <v/>
      </c>
      <c r="BE166">
        <f>IF(AS166&lt;=0,0,ROUND(MIN(AS166,MAX(0,$F166-SUMPRODUCT(($AT$3:$BE$3&lt;BE$3)*$AH166:$AS166))),2))</f>
        <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row>
    <row r="167">
      <c r="A167" t="n">
        <v>162</v>
      </c>
      <c r="B167" s="29">
        <f>Months!B167</f>
        <v/>
      </c>
      <c r="C167">
        <f>Months!C167</f>
        <v/>
      </c>
      <c r="D167">
        <f>Months!D167</f>
        <v/>
      </c>
      <c r="E167">
        <f>SUM(V167:AG167)</f>
        <v/>
      </c>
      <c r="F167">
        <f>MAX(0,ROUND(C167+D167-E167,2))</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f>IF(AH167&lt;=0,0,ROUND(MIN(AH167,MAX(0,$F167-SUMPRODUCT(($AT$3:$BE$3&lt;AT$3)*$AH167:$AS167))),2))</f>
        <v/>
      </c>
      <c r="AU167">
        <f>IF(AI167&lt;=0,0,ROUND(MIN(AI167,MAX(0,$F167-SUMPRODUCT(($AT$3:$BE$3&lt;AU$3)*$AH167:$AS167))),2))</f>
        <v/>
      </c>
      <c r="AV167">
        <f>IF(AJ167&lt;=0,0,ROUND(MIN(AJ167,MAX(0,$F167-SUMPRODUCT(($AT$3:$BE$3&lt;AV$3)*$AH167:$AS167))),2))</f>
        <v/>
      </c>
      <c r="AW167">
        <f>IF(AK167&lt;=0,0,ROUND(MIN(AK167,MAX(0,$F167-SUMPRODUCT(($AT$3:$BE$3&lt;AW$3)*$AH167:$AS167))),2))</f>
        <v/>
      </c>
      <c r="AX167">
        <f>IF(AL167&lt;=0,0,ROUND(MIN(AL167,MAX(0,$F167-SUMPRODUCT(($AT$3:$BE$3&lt;AX$3)*$AH167:$AS167))),2))</f>
        <v/>
      </c>
      <c r="AY167">
        <f>IF(AM167&lt;=0,0,ROUND(MIN(AM167,MAX(0,$F167-SUMPRODUCT(($AT$3:$BE$3&lt;AY$3)*$AH167:$AS167))),2))</f>
        <v/>
      </c>
      <c r="AZ167">
        <f>IF(AN167&lt;=0,0,ROUND(MIN(AN167,MAX(0,$F167-SUMPRODUCT(($AT$3:$BE$3&lt;AZ$3)*$AH167:$AS167))),2))</f>
        <v/>
      </c>
      <c r="BA167">
        <f>IF(AO167&lt;=0,0,ROUND(MIN(AO167,MAX(0,$F167-SUMPRODUCT(($AT$3:$BE$3&lt;BA$3)*$AH167:$AS167))),2))</f>
        <v/>
      </c>
      <c r="BB167">
        <f>IF(AP167&lt;=0,0,ROUND(MIN(AP167,MAX(0,$F167-SUMPRODUCT(($AT$3:$BE$3&lt;BB$3)*$AH167:$AS167))),2))</f>
        <v/>
      </c>
      <c r="BC167">
        <f>IF(AQ167&lt;=0,0,ROUND(MIN(AQ167,MAX(0,$F167-SUMPRODUCT(($AT$3:$BE$3&lt;BC$3)*$AH167:$AS167))),2))</f>
        <v/>
      </c>
      <c r="BD167">
        <f>IF(AR167&lt;=0,0,ROUND(MIN(AR167,MAX(0,$F167-SUMPRODUCT(($AT$3:$BE$3&lt;BD$3)*$AH167:$AS167))),2))</f>
        <v/>
      </c>
      <c r="BE167">
        <f>IF(AS167&lt;=0,0,ROUND(MIN(AS167,MAX(0,$F167-SUMPRODUCT(($AT$3:$BE$3&lt;BE$3)*$AH167:$AS167))),2))</f>
        <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row>
    <row r="168">
      <c r="A168" t="n">
        <v>163</v>
      </c>
      <c r="B168" s="29">
        <f>Months!B168</f>
        <v/>
      </c>
      <c r="C168">
        <f>Months!C168</f>
        <v/>
      </c>
      <c r="D168">
        <f>Months!D168</f>
        <v/>
      </c>
      <c r="E168">
        <f>SUM(V168:AG168)</f>
        <v/>
      </c>
      <c r="F168">
        <f>MAX(0,ROUND(C168+D168-E168,2))</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f>IF(AH168&lt;=0,0,ROUND(MIN(AH168,MAX(0,$F168-SUMPRODUCT(($AT$3:$BE$3&lt;AT$3)*$AH168:$AS168))),2))</f>
        <v/>
      </c>
      <c r="AU168">
        <f>IF(AI168&lt;=0,0,ROUND(MIN(AI168,MAX(0,$F168-SUMPRODUCT(($AT$3:$BE$3&lt;AU$3)*$AH168:$AS168))),2))</f>
        <v/>
      </c>
      <c r="AV168">
        <f>IF(AJ168&lt;=0,0,ROUND(MIN(AJ168,MAX(0,$F168-SUMPRODUCT(($AT$3:$BE$3&lt;AV$3)*$AH168:$AS168))),2))</f>
        <v/>
      </c>
      <c r="AW168">
        <f>IF(AK168&lt;=0,0,ROUND(MIN(AK168,MAX(0,$F168-SUMPRODUCT(($AT$3:$BE$3&lt;AW$3)*$AH168:$AS168))),2))</f>
        <v/>
      </c>
      <c r="AX168">
        <f>IF(AL168&lt;=0,0,ROUND(MIN(AL168,MAX(0,$F168-SUMPRODUCT(($AT$3:$BE$3&lt;AX$3)*$AH168:$AS168))),2))</f>
        <v/>
      </c>
      <c r="AY168">
        <f>IF(AM168&lt;=0,0,ROUND(MIN(AM168,MAX(0,$F168-SUMPRODUCT(($AT$3:$BE$3&lt;AY$3)*$AH168:$AS168))),2))</f>
        <v/>
      </c>
      <c r="AZ168">
        <f>IF(AN168&lt;=0,0,ROUND(MIN(AN168,MAX(0,$F168-SUMPRODUCT(($AT$3:$BE$3&lt;AZ$3)*$AH168:$AS168))),2))</f>
        <v/>
      </c>
      <c r="BA168">
        <f>IF(AO168&lt;=0,0,ROUND(MIN(AO168,MAX(0,$F168-SUMPRODUCT(($AT$3:$BE$3&lt;BA$3)*$AH168:$AS168))),2))</f>
        <v/>
      </c>
      <c r="BB168">
        <f>IF(AP168&lt;=0,0,ROUND(MIN(AP168,MAX(0,$F168-SUMPRODUCT(($AT$3:$BE$3&lt;BB$3)*$AH168:$AS168))),2))</f>
        <v/>
      </c>
      <c r="BC168">
        <f>IF(AQ168&lt;=0,0,ROUND(MIN(AQ168,MAX(0,$F168-SUMPRODUCT(($AT$3:$BE$3&lt;BC$3)*$AH168:$AS168))),2))</f>
        <v/>
      </c>
      <c r="BD168">
        <f>IF(AR168&lt;=0,0,ROUND(MIN(AR168,MAX(0,$F168-SUMPRODUCT(($AT$3:$BE$3&lt;BD$3)*$AH168:$AS168))),2))</f>
        <v/>
      </c>
      <c r="BE168">
        <f>IF(AS168&lt;=0,0,ROUND(MIN(AS168,MAX(0,$F168-SUMPRODUCT(($AT$3:$BE$3&lt;BE$3)*$AH168:$AS168))),2))</f>
        <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row>
    <row r="169">
      <c r="A169" t="n">
        <v>164</v>
      </c>
      <c r="B169" s="29">
        <f>Months!B169</f>
        <v/>
      </c>
      <c r="C169">
        <f>Months!C169</f>
        <v/>
      </c>
      <c r="D169">
        <f>Months!D169</f>
        <v/>
      </c>
      <c r="E169">
        <f>SUM(V169:AG169)</f>
        <v/>
      </c>
      <c r="F169">
        <f>MAX(0,ROUND(C169+D169-E169,2))</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f>IF(AH169&lt;=0,0,ROUND(MIN(AH169,MAX(0,$F169-SUMPRODUCT(($AT$3:$BE$3&lt;AT$3)*$AH169:$AS169))),2))</f>
        <v/>
      </c>
      <c r="AU169">
        <f>IF(AI169&lt;=0,0,ROUND(MIN(AI169,MAX(0,$F169-SUMPRODUCT(($AT$3:$BE$3&lt;AU$3)*$AH169:$AS169))),2))</f>
        <v/>
      </c>
      <c r="AV169">
        <f>IF(AJ169&lt;=0,0,ROUND(MIN(AJ169,MAX(0,$F169-SUMPRODUCT(($AT$3:$BE$3&lt;AV$3)*$AH169:$AS169))),2))</f>
        <v/>
      </c>
      <c r="AW169">
        <f>IF(AK169&lt;=0,0,ROUND(MIN(AK169,MAX(0,$F169-SUMPRODUCT(($AT$3:$BE$3&lt;AW$3)*$AH169:$AS169))),2))</f>
        <v/>
      </c>
      <c r="AX169">
        <f>IF(AL169&lt;=0,0,ROUND(MIN(AL169,MAX(0,$F169-SUMPRODUCT(($AT$3:$BE$3&lt;AX$3)*$AH169:$AS169))),2))</f>
        <v/>
      </c>
      <c r="AY169">
        <f>IF(AM169&lt;=0,0,ROUND(MIN(AM169,MAX(0,$F169-SUMPRODUCT(($AT$3:$BE$3&lt;AY$3)*$AH169:$AS169))),2))</f>
        <v/>
      </c>
      <c r="AZ169">
        <f>IF(AN169&lt;=0,0,ROUND(MIN(AN169,MAX(0,$F169-SUMPRODUCT(($AT$3:$BE$3&lt;AZ$3)*$AH169:$AS169))),2))</f>
        <v/>
      </c>
      <c r="BA169">
        <f>IF(AO169&lt;=0,0,ROUND(MIN(AO169,MAX(0,$F169-SUMPRODUCT(($AT$3:$BE$3&lt;BA$3)*$AH169:$AS169))),2))</f>
        <v/>
      </c>
      <c r="BB169">
        <f>IF(AP169&lt;=0,0,ROUND(MIN(AP169,MAX(0,$F169-SUMPRODUCT(($AT$3:$BE$3&lt;BB$3)*$AH169:$AS169))),2))</f>
        <v/>
      </c>
      <c r="BC169">
        <f>IF(AQ169&lt;=0,0,ROUND(MIN(AQ169,MAX(0,$F169-SUMPRODUCT(($AT$3:$BE$3&lt;BC$3)*$AH169:$AS169))),2))</f>
        <v/>
      </c>
      <c r="BD169">
        <f>IF(AR169&lt;=0,0,ROUND(MIN(AR169,MAX(0,$F169-SUMPRODUCT(($AT$3:$BE$3&lt;BD$3)*$AH169:$AS169))),2))</f>
        <v/>
      </c>
      <c r="BE169">
        <f>IF(AS169&lt;=0,0,ROUND(MIN(AS169,MAX(0,$F169-SUMPRODUCT(($AT$3:$BE$3&lt;BE$3)*$AH169:$AS169))),2))</f>
        <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row>
    <row r="170">
      <c r="A170" t="n">
        <v>165</v>
      </c>
      <c r="B170" s="29">
        <f>Months!B170</f>
        <v/>
      </c>
      <c r="C170">
        <f>Months!C170</f>
        <v/>
      </c>
      <c r="D170">
        <f>Months!D170</f>
        <v/>
      </c>
      <c r="E170">
        <f>SUM(V170:AG170)</f>
        <v/>
      </c>
      <c r="F170">
        <f>MAX(0,ROUND(C170+D170-E170,2))</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f>IF(AH170&lt;=0,0,ROUND(MIN(AH170,MAX(0,$F170-SUMPRODUCT(($AT$3:$BE$3&lt;AT$3)*$AH170:$AS170))),2))</f>
        <v/>
      </c>
      <c r="AU170">
        <f>IF(AI170&lt;=0,0,ROUND(MIN(AI170,MAX(0,$F170-SUMPRODUCT(($AT$3:$BE$3&lt;AU$3)*$AH170:$AS170))),2))</f>
        <v/>
      </c>
      <c r="AV170">
        <f>IF(AJ170&lt;=0,0,ROUND(MIN(AJ170,MAX(0,$F170-SUMPRODUCT(($AT$3:$BE$3&lt;AV$3)*$AH170:$AS170))),2))</f>
        <v/>
      </c>
      <c r="AW170">
        <f>IF(AK170&lt;=0,0,ROUND(MIN(AK170,MAX(0,$F170-SUMPRODUCT(($AT$3:$BE$3&lt;AW$3)*$AH170:$AS170))),2))</f>
        <v/>
      </c>
      <c r="AX170">
        <f>IF(AL170&lt;=0,0,ROUND(MIN(AL170,MAX(0,$F170-SUMPRODUCT(($AT$3:$BE$3&lt;AX$3)*$AH170:$AS170))),2))</f>
        <v/>
      </c>
      <c r="AY170">
        <f>IF(AM170&lt;=0,0,ROUND(MIN(AM170,MAX(0,$F170-SUMPRODUCT(($AT$3:$BE$3&lt;AY$3)*$AH170:$AS170))),2))</f>
        <v/>
      </c>
      <c r="AZ170">
        <f>IF(AN170&lt;=0,0,ROUND(MIN(AN170,MAX(0,$F170-SUMPRODUCT(($AT$3:$BE$3&lt;AZ$3)*$AH170:$AS170))),2))</f>
        <v/>
      </c>
      <c r="BA170">
        <f>IF(AO170&lt;=0,0,ROUND(MIN(AO170,MAX(0,$F170-SUMPRODUCT(($AT$3:$BE$3&lt;BA$3)*$AH170:$AS170))),2))</f>
        <v/>
      </c>
      <c r="BB170">
        <f>IF(AP170&lt;=0,0,ROUND(MIN(AP170,MAX(0,$F170-SUMPRODUCT(($AT$3:$BE$3&lt;BB$3)*$AH170:$AS170))),2))</f>
        <v/>
      </c>
      <c r="BC170">
        <f>IF(AQ170&lt;=0,0,ROUND(MIN(AQ170,MAX(0,$F170-SUMPRODUCT(($AT$3:$BE$3&lt;BC$3)*$AH170:$AS170))),2))</f>
        <v/>
      </c>
      <c r="BD170">
        <f>IF(AR170&lt;=0,0,ROUND(MIN(AR170,MAX(0,$F170-SUMPRODUCT(($AT$3:$BE$3&lt;BD$3)*$AH170:$AS170))),2))</f>
        <v/>
      </c>
      <c r="BE170">
        <f>IF(AS170&lt;=0,0,ROUND(MIN(AS170,MAX(0,$F170-SUMPRODUCT(($AT$3:$BE$3&lt;BE$3)*$AH170:$AS170))),2))</f>
        <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row>
    <row r="171">
      <c r="A171" t="n">
        <v>166</v>
      </c>
      <c r="B171" s="29">
        <f>Months!B171</f>
        <v/>
      </c>
      <c r="C171">
        <f>Months!C171</f>
        <v/>
      </c>
      <c r="D171">
        <f>Months!D171</f>
        <v/>
      </c>
      <c r="E171">
        <f>SUM(V171:AG171)</f>
        <v/>
      </c>
      <c r="F171">
        <f>MAX(0,ROUND(C171+D171-E171,2))</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f>IF(AH171&lt;=0,0,ROUND(MIN(AH171,MAX(0,$F171-SUMPRODUCT(($AT$3:$BE$3&lt;AT$3)*$AH171:$AS171))),2))</f>
        <v/>
      </c>
      <c r="AU171">
        <f>IF(AI171&lt;=0,0,ROUND(MIN(AI171,MAX(0,$F171-SUMPRODUCT(($AT$3:$BE$3&lt;AU$3)*$AH171:$AS171))),2))</f>
        <v/>
      </c>
      <c r="AV171">
        <f>IF(AJ171&lt;=0,0,ROUND(MIN(AJ171,MAX(0,$F171-SUMPRODUCT(($AT$3:$BE$3&lt;AV$3)*$AH171:$AS171))),2))</f>
        <v/>
      </c>
      <c r="AW171">
        <f>IF(AK171&lt;=0,0,ROUND(MIN(AK171,MAX(0,$F171-SUMPRODUCT(($AT$3:$BE$3&lt;AW$3)*$AH171:$AS171))),2))</f>
        <v/>
      </c>
      <c r="AX171">
        <f>IF(AL171&lt;=0,0,ROUND(MIN(AL171,MAX(0,$F171-SUMPRODUCT(($AT$3:$BE$3&lt;AX$3)*$AH171:$AS171))),2))</f>
        <v/>
      </c>
      <c r="AY171">
        <f>IF(AM171&lt;=0,0,ROUND(MIN(AM171,MAX(0,$F171-SUMPRODUCT(($AT$3:$BE$3&lt;AY$3)*$AH171:$AS171))),2))</f>
        <v/>
      </c>
      <c r="AZ171">
        <f>IF(AN171&lt;=0,0,ROUND(MIN(AN171,MAX(0,$F171-SUMPRODUCT(($AT$3:$BE$3&lt;AZ$3)*$AH171:$AS171))),2))</f>
        <v/>
      </c>
      <c r="BA171">
        <f>IF(AO171&lt;=0,0,ROUND(MIN(AO171,MAX(0,$F171-SUMPRODUCT(($AT$3:$BE$3&lt;BA$3)*$AH171:$AS171))),2))</f>
        <v/>
      </c>
      <c r="BB171">
        <f>IF(AP171&lt;=0,0,ROUND(MIN(AP171,MAX(0,$F171-SUMPRODUCT(($AT$3:$BE$3&lt;BB$3)*$AH171:$AS171))),2))</f>
        <v/>
      </c>
      <c r="BC171">
        <f>IF(AQ171&lt;=0,0,ROUND(MIN(AQ171,MAX(0,$F171-SUMPRODUCT(($AT$3:$BE$3&lt;BC$3)*$AH171:$AS171))),2))</f>
        <v/>
      </c>
      <c r="BD171">
        <f>IF(AR171&lt;=0,0,ROUND(MIN(AR171,MAX(0,$F171-SUMPRODUCT(($AT$3:$BE$3&lt;BD$3)*$AH171:$AS171))),2))</f>
        <v/>
      </c>
      <c r="BE171">
        <f>IF(AS171&lt;=0,0,ROUND(MIN(AS171,MAX(0,$F171-SUMPRODUCT(($AT$3:$BE$3&lt;BE$3)*$AH171:$AS171))),2))</f>
        <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row>
    <row r="172">
      <c r="A172" t="n">
        <v>167</v>
      </c>
      <c r="B172" s="29">
        <f>Months!B172</f>
        <v/>
      </c>
      <c r="C172">
        <f>Months!C172</f>
        <v/>
      </c>
      <c r="D172">
        <f>Months!D172</f>
        <v/>
      </c>
      <c r="E172">
        <f>SUM(V172:AG172)</f>
        <v/>
      </c>
      <c r="F172">
        <f>MAX(0,ROUND(C172+D172-E172,2))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f>IF(AH172&lt;=0,0,ROUND(MIN(AH172,MAX(0,$F172-SUMPRODUCT(($AT$3:$BE$3&lt;AT$3)*$AH172:$AS172))),2))</f>
        <v/>
      </c>
      <c r="AU172">
        <f>IF(AI172&lt;=0,0,ROUND(MIN(AI172,MAX(0,$F172-SUMPRODUCT(($AT$3:$BE$3&lt;AU$3)*$AH172:$AS172))),2))</f>
        <v/>
      </c>
      <c r="AV172">
        <f>IF(AJ172&lt;=0,0,ROUND(MIN(AJ172,MAX(0,$F172-SUMPRODUCT(($AT$3:$BE$3&lt;AV$3)*$AH172:$AS172))),2))</f>
        <v/>
      </c>
      <c r="AW172">
        <f>IF(AK172&lt;=0,0,ROUND(MIN(AK172,MAX(0,$F172-SUMPRODUCT(($AT$3:$BE$3&lt;AW$3)*$AH172:$AS172))),2))</f>
        <v/>
      </c>
      <c r="AX172">
        <f>IF(AL172&lt;=0,0,ROUND(MIN(AL172,MAX(0,$F172-SUMPRODUCT(($AT$3:$BE$3&lt;AX$3)*$AH172:$AS172))),2))</f>
        <v/>
      </c>
      <c r="AY172">
        <f>IF(AM172&lt;=0,0,ROUND(MIN(AM172,MAX(0,$F172-SUMPRODUCT(($AT$3:$BE$3&lt;AY$3)*$AH172:$AS172))),2))</f>
        <v/>
      </c>
      <c r="AZ172">
        <f>IF(AN172&lt;=0,0,ROUND(MIN(AN172,MAX(0,$F172-SUMPRODUCT(($AT$3:$BE$3&lt;AZ$3)*$AH172:$AS172))),2))</f>
        <v/>
      </c>
      <c r="BA172">
        <f>IF(AO172&lt;=0,0,ROUND(MIN(AO172,MAX(0,$F172-SUMPRODUCT(($AT$3:$BE$3&lt;BA$3)*$AH172:$AS172))),2))</f>
        <v/>
      </c>
      <c r="BB172">
        <f>IF(AP172&lt;=0,0,ROUND(MIN(AP172,MAX(0,$F172-SUMPRODUCT(($AT$3:$BE$3&lt;BB$3)*$AH172:$AS172))),2))</f>
        <v/>
      </c>
      <c r="BC172">
        <f>IF(AQ172&lt;=0,0,ROUND(MIN(AQ172,MAX(0,$F172-SUMPRODUCT(($AT$3:$BE$3&lt;BC$3)*$AH172:$AS172))),2))</f>
        <v/>
      </c>
      <c r="BD172">
        <f>IF(AR172&lt;=0,0,ROUND(MIN(AR172,MAX(0,$F172-SUMPRODUCT(($AT$3:$BE$3&lt;BD$3)*$AH172:$AS172))),2))</f>
        <v/>
      </c>
      <c r="BE172">
        <f>IF(AS172&lt;=0,0,ROUND(MIN(AS172,MAX(0,$F172-SUMPRODUCT(($AT$3:$BE$3&lt;BE$3)*$AH172:$AS172))),2))</f>
        <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row>
    <row r="173">
      <c r="A173" t="n">
        <v>168</v>
      </c>
      <c r="B173" s="29">
        <f>Months!B173</f>
        <v/>
      </c>
      <c r="C173">
        <f>Months!C173</f>
        <v/>
      </c>
      <c r="D173">
        <f>Months!D173</f>
        <v/>
      </c>
      <c r="E173">
        <f>SUM(V173:AG173)</f>
        <v/>
      </c>
      <c r="F173">
        <f>MAX(0,ROUND(C173+D173-E173,2))</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f>IF(AH173&lt;=0,0,ROUND(MIN(AH173,MAX(0,$F173-SUMPRODUCT(($AT$3:$BE$3&lt;AT$3)*$AH173:$AS173))),2))</f>
        <v/>
      </c>
      <c r="AU173">
        <f>IF(AI173&lt;=0,0,ROUND(MIN(AI173,MAX(0,$F173-SUMPRODUCT(($AT$3:$BE$3&lt;AU$3)*$AH173:$AS173))),2))</f>
        <v/>
      </c>
      <c r="AV173">
        <f>IF(AJ173&lt;=0,0,ROUND(MIN(AJ173,MAX(0,$F173-SUMPRODUCT(($AT$3:$BE$3&lt;AV$3)*$AH173:$AS173))),2))</f>
        <v/>
      </c>
      <c r="AW173">
        <f>IF(AK173&lt;=0,0,ROUND(MIN(AK173,MAX(0,$F173-SUMPRODUCT(($AT$3:$BE$3&lt;AW$3)*$AH173:$AS173))),2))</f>
        <v/>
      </c>
      <c r="AX173">
        <f>IF(AL173&lt;=0,0,ROUND(MIN(AL173,MAX(0,$F173-SUMPRODUCT(($AT$3:$BE$3&lt;AX$3)*$AH173:$AS173))),2))</f>
        <v/>
      </c>
      <c r="AY173">
        <f>IF(AM173&lt;=0,0,ROUND(MIN(AM173,MAX(0,$F173-SUMPRODUCT(($AT$3:$BE$3&lt;AY$3)*$AH173:$AS173))),2))</f>
        <v/>
      </c>
      <c r="AZ173">
        <f>IF(AN173&lt;=0,0,ROUND(MIN(AN173,MAX(0,$F173-SUMPRODUCT(($AT$3:$BE$3&lt;AZ$3)*$AH173:$AS173))),2))</f>
        <v/>
      </c>
      <c r="BA173">
        <f>IF(AO173&lt;=0,0,ROUND(MIN(AO173,MAX(0,$F173-SUMPRODUCT(($AT$3:$BE$3&lt;BA$3)*$AH173:$AS173))),2))</f>
        <v/>
      </c>
      <c r="BB173">
        <f>IF(AP173&lt;=0,0,ROUND(MIN(AP173,MAX(0,$F173-SUMPRODUCT(($AT$3:$BE$3&lt;BB$3)*$AH173:$AS173))),2))</f>
        <v/>
      </c>
      <c r="BC173">
        <f>IF(AQ173&lt;=0,0,ROUND(MIN(AQ173,MAX(0,$F173-SUMPRODUCT(($AT$3:$BE$3&lt;BC$3)*$AH173:$AS173))),2))</f>
        <v/>
      </c>
      <c r="BD173">
        <f>IF(AR173&lt;=0,0,ROUND(MIN(AR173,MAX(0,$F173-SUMPRODUCT(($AT$3:$BE$3&lt;BD$3)*$AH173:$AS173))),2))</f>
        <v/>
      </c>
      <c r="BE173">
        <f>IF(AS173&lt;=0,0,ROUND(MIN(AS173,MAX(0,$F173-SUMPRODUCT(($AT$3:$BE$3&lt;BE$3)*$AH173:$AS173))),2))</f>
        <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row>
    <row r="174">
      <c r="A174" t="n">
        <v>169</v>
      </c>
      <c r="B174" s="29">
        <f>Months!B174</f>
        <v/>
      </c>
      <c r="C174">
        <f>Months!C174</f>
        <v/>
      </c>
      <c r="D174">
        <f>Months!D174</f>
        <v/>
      </c>
      <c r="E174">
        <f>SUM(V174:AG174)</f>
        <v/>
      </c>
      <c r="F174">
        <f>MAX(0,ROUND(C174+D174-E174,2))</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f>IF(AH174&lt;=0,0,ROUND(MIN(AH174,MAX(0,$F174-SUMPRODUCT(($AT$3:$BE$3&lt;AT$3)*$AH174:$AS174))),2))</f>
        <v/>
      </c>
      <c r="AU174">
        <f>IF(AI174&lt;=0,0,ROUND(MIN(AI174,MAX(0,$F174-SUMPRODUCT(($AT$3:$BE$3&lt;AU$3)*$AH174:$AS174))),2))</f>
        <v/>
      </c>
      <c r="AV174">
        <f>IF(AJ174&lt;=0,0,ROUND(MIN(AJ174,MAX(0,$F174-SUMPRODUCT(($AT$3:$BE$3&lt;AV$3)*$AH174:$AS174))),2))</f>
        <v/>
      </c>
      <c r="AW174">
        <f>IF(AK174&lt;=0,0,ROUND(MIN(AK174,MAX(0,$F174-SUMPRODUCT(($AT$3:$BE$3&lt;AW$3)*$AH174:$AS174))),2))</f>
        <v/>
      </c>
      <c r="AX174">
        <f>IF(AL174&lt;=0,0,ROUND(MIN(AL174,MAX(0,$F174-SUMPRODUCT(($AT$3:$BE$3&lt;AX$3)*$AH174:$AS174))),2))</f>
        <v/>
      </c>
      <c r="AY174">
        <f>IF(AM174&lt;=0,0,ROUND(MIN(AM174,MAX(0,$F174-SUMPRODUCT(($AT$3:$BE$3&lt;AY$3)*$AH174:$AS174))),2))</f>
        <v/>
      </c>
      <c r="AZ174">
        <f>IF(AN174&lt;=0,0,ROUND(MIN(AN174,MAX(0,$F174-SUMPRODUCT(($AT$3:$BE$3&lt;AZ$3)*$AH174:$AS174))),2))</f>
        <v/>
      </c>
      <c r="BA174">
        <f>IF(AO174&lt;=0,0,ROUND(MIN(AO174,MAX(0,$F174-SUMPRODUCT(($AT$3:$BE$3&lt;BA$3)*$AH174:$AS174))),2))</f>
        <v/>
      </c>
      <c r="BB174">
        <f>IF(AP174&lt;=0,0,ROUND(MIN(AP174,MAX(0,$F174-SUMPRODUCT(($AT$3:$BE$3&lt;BB$3)*$AH174:$AS174))),2))</f>
        <v/>
      </c>
      <c r="BC174">
        <f>IF(AQ174&lt;=0,0,ROUND(MIN(AQ174,MAX(0,$F174-SUMPRODUCT(($AT$3:$BE$3&lt;BC$3)*$AH174:$AS174))),2))</f>
        <v/>
      </c>
      <c r="BD174">
        <f>IF(AR174&lt;=0,0,ROUND(MIN(AR174,MAX(0,$F174-SUMPRODUCT(($AT$3:$BE$3&lt;BD$3)*$AH174:$AS174))),2))</f>
        <v/>
      </c>
      <c r="BE174">
        <f>IF(AS174&lt;=0,0,ROUND(MIN(AS174,MAX(0,$F174-SUMPRODUCT(($AT$3:$BE$3&lt;BE$3)*$AH174:$AS174))),2))</f>
        <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row>
    <row r="175">
      <c r="A175" t="n">
        <v>170</v>
      </c>
      <c r="B175" s="29">
        <f>Months!B175</f>
        <v/>
      </c>
      <c r="C175">
        <f>Months!C175</f>
        <v/>
      </c>
      <c r="D175">
        <f>Months!D175</f>
        <v/>
      </c>
      <c r="E175">
        <f>SUM(V175:AG175)</f>
        <v/>
      </c>
      <c r="F175">
        <f>MAX(0,ROUND(C175+D175-E175,2))</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f>IF(AH175&lt;=0,0,ROUND(MIN(AH175,MAX(0,$F175-SUMPRODUCT(($AT$3:$BE$3&lt;AT$3)*$AH175:$AS175))),2))</f>
        <v/>
      </c>
      <c r="AU175">
        <f>IF(AI175&lt;=0,0,ROUND(MIN(AI175,MAX(0,$F175-SUMPRODUCT(($AT$3:$BE$3&lt;AU$3)*$AH175:$AS175))),2))</f>
        <v/>
      </c>
      <c r="AV175">
        <f>IF(AJ175&lt;=0,0,ROUND(MIN(AJ175,MAX(0,$F175-SUMPRODUCT(($AT$3:$BE$3&lt;AV$3)*$AH175:$AS175))),2))</f>
        <v/>
      </c>
      <c r="AW175">
        <f>IF(AK175&lt;=0,0,ROUND(MIN(AK175,MAX(0,$F175-SUMPRODUCT(($AT$3:$BE$3&lt;AW$3)*$AH175:$AS175))),2))</f>
        <v/>
      </c>
      <c r="AX175">
        <f>IF(AL175&lt;=0,0,ROUND(MIN(AL175,MAX(0,$F175-SUMPRODUCT(($AT$3:$BE$3&lt;AX$3)*$AH175:$AS175))),2))</f>
        <v/>
      </c>
      <c r="AY175">
        <f>IF(AM175&lt;=0,0,ROUND(MIN(AM175,MAX(0,$F175-SUMPRODUCT(($AT$3:$BE$3&lt;AY$3)*$AH175:$AS175))),2))</f>
        <v/>
      </c>
      <c r="AZ175">
        <f>IF(AN175&lt;=0,0,ROUND(MIN(AN175,MAX(0,$F175-SUMPRODUCT(($AT$3:$BE$3&lt;AZ$3)*$AH175:$AS175))),2))</f>
        <v/>
      </c>
      <c r="BA175">
        <f>IF(AO175&lt;=0,0,ROUND(MIN(AO175,MAX(0,$F175-SUMPRODUCT(($AT$3:$BE$3&lt;BA$3)*$AH175:$AS175))),2))</f>
        <v/>
      </c>
      <c r="BB175">
        <f>IF(AP175&lt;=0,0,ROUND(MIN(AP175,MAX(0,$F175-SUMPRODUCT(($AT$3:$BE$3&lt;BB$3)*$AH175:$AS175))),2))</f>
        <v/>
      </c>
      <c r="BC175">
        <f>IF(AQ175&lt;=0,0,ROUND(MIN(AQ175,MAX(0,$F175-SUMPRODUCT(($AT$3:$BE$3&lt;BC$3)*$AH175:$AS175))),2))</f>
        <v/>
      </c>
      <c r="BD175">
        <f>IF(AR175&lt;=0,0,ROUND(MIN(AR175,MAX(0,$F175-SUMPRODUCT(($AT$3:$BE$3&lt;BD$3)*$AH175:$AS175))),2))</f>
        <v/>
      </c>
      <c r="BE175">
        <f>IF(AS175&lt;=0,0,ROUND(MIN(AS175,MAX(0,$F175-SUMPRODUCT(($AT$3:$BE$3&lt;BE$3)*$AH175:$AS175))),2))</f>
        <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row>
    <row r="176">
      <c r="A176" t="n">
        <v>171</v>
      </c>
      <c r="B176" s="29">
        <f>Months!B176</f>
        <v/>
      </c>
      <c r="C176">
        <f>Months!C176</f>
        <v/>
      </c>
      <c r="D176">
        <f>Months!D176</f>
        <v/>
      </c>
      <c r="E176">
        <f>SUM(V176:AG176)</f>
        <v/>
      </c>
      <c r="F176">
        <f>MAX(0,ROUND(C176+D176-E176,2))</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f>IF(AH176&lt;=0,0,ROUND(MIN(AH176,MAX(0,$F176-SUMPRODUCT(($AT$3:$BE$3&lt;AT$3)*$AH176:$AS176))),2))</f>
        <v/>
      </c>
      <c r="AU176">
        <f>IF(AI176&lt;=0,0,ROUND(MIN(AI176,MAX(0,$F176-SUMPRODUCT(($AT$3:$BE$3&lt;AU$3)*$AH176:$AS176))),2))</f>
        <v/>
      </c>
      <c r="AV176">
        <f>IF(AJ176&lt;=0,0,ROUND(MIN(AJ176,MAX(0,$F176-SUMPRODUCT(($AT$3:$BE$3&lt;AV$3)*$AH176:$AS176))),2))</f>
        <v/>
      </c>
      <c r="AW176">
        <f>IF(AK176&lt;=0,0,ROUND(MIN(AK176,MAX(0,$F176-SUMPRODUCT(($AT$3:$BE$3&lt;AW$3)*$AH176:$AS176))),2))</f>
        <v/>
      </c>
      <c r="AX176">
        <f>IF(AL176&lt;=0,0,ROUND(MIN(AL176,MAX(0,$F176-SUMPRODUCT(($AT$3:$BE$3&lt;AX$3)*$AH176:$AS176))),2))</f>
        <v/>
      </c>
      <c r="AY176">
        <f>IF(AM176&lt;=0,0,ROUND(MIN(AM176,MAX(0,$F176-SUMPRODUCT(($AT$3:$BE$3&lt;AY$3)*$AH176:$AS176))),2))</f>
        <v/>
      </c>
      <c r="AZ176">
        <f>IF(AN176&lt;=0,0,ROUND(MIN(AN176,MAX(0,$F176-SUMPRODUCT(($AT$3:$BE$3&lt;AZ$3)*$AH176:$AS176))),2))</f>
        <v/>
      </c>
      <c r="BA176">
        <f>IF(AO176&lt;=0,0,ROUND(MIN(AO176,MAX(0,$F176-SUMPRODUCT(($AT$3:$BE$3&lt;BA$3)*$AH176:$AS176))),2))</f>
        <v/>
      </c>
      <c r="BB176">
        <f>IF(AP176&lt;=0,0,ROUND(MIN(AP176,MAX(0,$F176-SUMPRODUCT(($AT$3:$BE$3&lt;BB$3)*$AH176:$AS176))),2))</f>
        <v/>
      </c>
      <c r="BC176">
        <f>IF(AQ176&lt;=0,0,ROUND(MIN(AQ176,MAX(0,$F176-SUMPRODUCT(($AT$3:$BE$3&lt;BC$3)*$AH176:$AS176))),2))</f>
        <v/>
      </c>
      <c r="BD176">
        <f>IF(AR176&lt;=0,0,ROUND(MIN(AR176,MAX(0,$F176-SUMPRODUCT(($AT$3:$BE$3&lt;BD$3)*$AH176:$AS176))),2))</f>
        <v/>
      </c>
      <c r="BE176">
        <f>IF(AS176&lt;=0,0,ROUND(MIN(AS176,MAX(0,$F176-SUMPRODUCT(($AT$3:$BE$3&lt;BE$3)*$AH176:$AS176))),2))</f>
        <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row>
    <row r="177">
      <c r="A177" t="n">
        <v>172</v>
      </c>
      <c r="B177" s="29">
        <f>Months!B177</f>
        <v/>
      </c>
      <c r="C177">
        <f>Months!C177</f>
        <v/>
      </c>
      <c r="D177">
        <f>Months!D177</f>
        <v/>
      </c>
      <c r="E177">
        <f>SUM(V177:AG177)</f>
        <v/>
      </c>
      <c r="F177">
        <f>MAX(0,ROUND(C177+D177-E177,2))</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f>IF(AH177&lt;=0,0,ROUND(MIN(AH177,MAX(0,$F177-SUMPRODUCT(($AT$3:$BE$3&lt;AT$3)*$AH177:$AS177))),2))</f>
        <v/>
      </c>
      <c r="AU177">
        <f>IF(AI177&lt;=0,0,ROUND(MIN(AI177,MAX(0,$F177-SUMPRODUCT(($AT$3:$BE$3&lt;AU$3)*$AH177:$AS177))),2))</f>
        <v/>
      </c>
      <c r="AV177">
        <f>IF(AJ177&lt;=0,0,ROUND(MIN(AJ177,MAX(0,$F177-SUMPRODUCT(($AT$3:$BE$3&lt;AV$3)*$AH177:$AS177))),2))</f>
        <v/>
      </c>
      <c r="AW177">
        <f>IF(AK177&lt;=0,0,ROUND(MIN(AK177,MAX(0,$F177-SUMPRODUCT(($AT$3:$BE$3&lt;AW$3)*$AH177:$AS177))),2))</f>
        <v/>
      </c>
      <c r="AX177">
        <f>IF(AL177&lt;=0,0,ROUND(MIN(AL177,MAX(0,$F177-SUMPRODUCT(($AT$3:$BE$3&lt;AX$3)*$AH177:$AS177))),2))</f>
        <v/>
      </c>
      <c r="AY177">
        <f>IF(AM177&lt;=0,0,ROUND(MIN(AM177,MAX(0,$F177-SUMPRODUCT(($AT$3:$BE$3&lt;AY$3)*$AH177:$AS177))),2))</f>
        <v/>
      </c>
      <c r="AZ177">
        <f>IF(AN177&lt;=0,0,ROUND(MIN(AN177,MAX(0,$F177-SUMPRODUCT(($AT$3:$BE$3&lt;AZ$3)*$AH177:$AS177))),2))</f>
        <v/>
      </c>
      <c r="BA177">
        <f>IF(AO177&lt;=0,0,ROUND(MIN(AO177,MAX(0,$F177-SUMPRODUCT(($AT$3:$BE$3&lt;BA$3)*$AH177:$AS177))),2))</f>
        <v/>
      </c>
      <c r="BB177">
        <f>IF(AP177&lt;=0,0,ROUND(MIN(AP177,MAX(0,$F177-SUMPRODUCT(($AT$3:$BE$3&lt;BB$3)*$AH177:$AS177))),2))</f>
        <v/>
      </c>
      <c r="BC177">
        <f>IF(AQ177&lt;=0,0,ROUND(MIN(AQ177,MAX(0,$F177-SUMPRODUCT(($AT$3:$BE$3&lt;BC$3)*$AH177:$AS177))),2))</f>
        <v/>
      </c>
      <c r="BD177">
        <f>IF(AR177&lt;=0,0,ROUND(MIN(AR177,MAX(0,$F177-SUMPRODUCT(($AT$3:$BE$3&lt;BD$3)*$AH177:$AS177))),2))</f>
        <v/>
      </c>
      <c r="BE177">
        <f>IF(AS177&lt;=0,0,ROUND(MIN(AS177,MAX(0,$F177-SUMPRODUCT(($AT$3:$BE$3&lt;BE$3)*$AH177:$AS177))),2))</f>
        <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row>
    <row r="178">
      <c r="A178" t="n">
        <v>173</v>
      </c>
      <c r="B178" s="29">
        <f>Months!B178</f>
        <v/>
      </c>
      <c r="C178">
        <f>Months!C178</f>
        <v/>
      </c>
      <c r="D178">
        <f>Months!D178</f>
        <v/>
      </c>
      <c r="E178">
        <f>SUM(V178:AG178)</f>
        <v/>
      </c>
      <c r="F178">
        <f>MAX(0,ROUND(C178+D178-E178,2))</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f>IF(AH178&lt;=0,0,ROUND(MIN(AH178,MAX(0,$F178-SUMPRODUCT(($AT$3:$BE$3&lt;AT$3)*$AH178:$AS178))),2))</f>
        <v/>
      </c>
      <c r="AU178">
        <f>IF(AI178&lt;=0,0,ROUND(MIN(AI178,MAX(0,$F178-SUMPRODUCT(($AT$3:$BE$3&lt;AU$3)*$AH178:$AS178))),2))</f>
        <v/>
      </c>
      <c r="AV178">
        <f>IF(AJ178&lt;=0,0,ROUND(MIN(AJ178,MAX(0,$F178-SUMPRODUCT(($AT$3:$BE$3&lt;AV$3)*$AH178:$AS178))),2))</f>
        <v/>
      </c>
      <c r="AW178">
        <f>IF(AK178&lt;=0,0,ROUND(MIN(AK178,MAX(0,$F178-SUMPRODUCT(($AT$3:$BE$3&lt;AW$3)*$AH178:$AS178))),2))</f>
        <v/>
      </c>
      <c r="AX178">
        <f>IF(AL178&lt;=0,0,ROUND(MIN(AL178,MAX(0,$F178-SUMPRODUCT(($AT$3:$BE$3&lt;AX$3)*$AH178:$AS178))),2))</f>
        <v/>
      </c>
      <c r="AY178">
        <f>IF(AM178&lt;=0,0,ROUND(MIN(AM178,MAX(0,$F178-SUMPRODUCT(($AT$3:$BE$3&lt;AY$3)*$AH178:$AS178))),2))</f>
        <v/>
      </c>
      <c r="AZ178">
        <f>IF(AN178&lt;=0,0,ROUND(MIN(AN178,MAX(0,$F178-SUMPRODUCT(($AT$3:$BE$3&lt;AZ$3)*$AH178:$AS178))),2))</f>
        <v/>
      </c>
      <c r="BA178">
        <f>IF(AO178&lt;=0,0,ROUND(MIN(AO178,MAX(0,$F178-SUMPRODUCT(($AT$3:$BE$3&lt;BA$3)*$AH178:$AS178))),2))</f>
        <v/>
      </c>
      <c r="BB178">
        <f>IF(AP178&lt;=0,0,ROUND(MIN(AP178,MAX(0,$F178-SUMPRODUCT(($AT$3:$BE$3&lt;BB$3)*$AH178:$AS178))),2))</f>
        <v/>
      </c>
      <c r="BC178">
        <f>IF(AQ178&lt;=0,0,ROUND(MIN(AQ178,MAX(0,$F178-SUMPRODUCT(($AT$3:$BE$3&lt;BC$3)*$AH178:$AS178))),2))</f>
        <v/>
      </c>
      <c r="BD178">
        <f>IF(AR178&lt;=0,0,ROUND(MIN(AR178,MAX(0,$F178-SUMPRODUCT(($AT$3:$BE$3&lt;BD$3)*$AH178:$AS178))),2))</f>
        <v/>
      </c>
      <c r="BE178">
        <f>IF(AS178&lt;=0,0,ROUND(MIN(AS178,MAX(0,$F178-SUMPRODUCT(($AT$3:$BE$3&lt;BE$3)*$AH178:$AS178))),2))</f>
        <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row>
    <row r="179">
      <c r="A179" t="n">
        <v>174</v>
      </c>
      <c r="B179" s="29">
        <f>Months!B179</f>
        <v/>
      </c>
      <c r="C179">
        <f>Months!C179</f>
        <v/>
      </c>
      <c r="D179">
        <f>Months!D179</f>
        <v/>
      </c>
      <c r="E179">
        <f>SUM(V179:AG179)</f>
        <v/>
      </c>
      <c r="F179">
        <f>MAX(0,ROUND(C179+D179-E179,2))</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f>IF(AH179&lt;=0,0,ROUND(MIN(AH179,MAX(0,$F179-SUMPRODUCT(($AT$3:$BE$3&lt;AT$3)*$AH179:$AS179))),2))</f>
        <v/>
      </c>
      <c r="AU179">
        <f>IF(AI179&lt;=0,0,ROUND(MIN(AI179,MAX(0,$F179-SUMPRODUCT(($AT$3:$BE$3&lt;AU$3)*$AH179:$AS179))),2))</f>
        <v/>
      </c>
      <c r="AV179">
        <f>IF(AJ179&lt;=0,0,ROUND(MIN(AJ179,MAX(0,$F179-SUMPRODUCT(($AT$3:$BE$3&lt;AV$3)*$AH179:$AS179))),2))</f>
        <v/>
      </c>
      <c r="AW179">
        <f>IF(AK179&lt;=0,0,ROUND(MIN(AK179,MAX(0,$F179-SUMPRODUCT(($AT$3:$BE$3&lt;AW$3)*$AH179:$AS179))),2))</f>
        <v/>
      </c>
      <c r="AX179">
        <f>IF(AL179&lt;=0,0,ROUND(MIN(AL179,MAX(0,$F179-SUMPRODUCT(($AT$3:$BE$3&lt;AX$3)*$AH179:$AS179))),2))</f>
        <v/>
      </c>
      <c r="AY179">
        <f>IF(AM179&lt;=0,0,ROUND(MIN(AM179,MAX(0,$F179-SUMPRODUCT(($AT$3:$BE$3&lt;AY$3)*$AH179:$AS179))),2))</f>
        <v/>
      </c>
      <c r="AZ179">
        <f>IF(AN179&lt;=0,0,ROUND(MIN(AN179,MAX(0,$F179-SUMPRODUCT(($AT$3:$BE$3&lt;AZ$3)*$AH179:$AS179))),2))</f>
        <v/>
      </c>
      <c r="BA179">
        <f>IF(AO179&lt;=0,0,ROUND(MIN(AO179,MAX(0,$F179-SUMPRODUCT(($AT$3:$BE$3&lt;BA$3)*$AH179:$AS179))),2))</f>
        <v/>
      </c>
      <c r="BB179">
        <f>IF(AP179&lt;=0,0,ROUND(MIN(AP179,MAX(0,$F179-SUMPRODUCT(($AT$3:$BE$3&lt;BB$3)*$AH179:$AS179))),2))</f>
        <v/>
      </c>
      <c r="BC179">
        <f>IF(AQ179&lt;=0,0,ROUND(MIN(AQ179,MAX(0,$F179-SUMPRODUCT(($AT$3:$BE$3&lt;BC$3)*$AH179:$AS179))),2))</f>
        <v/>
      </c>
      <c r="BD179">
        <f>IF(AR179&lt;=0,0,ROUND(MIN(AR179,MAX(0,$F179-SUMPRODUCT(($AT$3:$BE$3&lt;BD$3)*$AH179:$AS179))),2))</f>
        <v/>
      </c>
      <c r="BE179">
        <f>IF(AS179&lt;=0,0,ROUND(MIN(AS179,MAX(0,$F179-SUMPRODUCT(($AT$3:$BE$3&lt;BE$3)*$AH179:$AS179))),2))</f>
        <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row>
    <row r="180">
      <c r="A180" t="n">
        <v>175</v>
      </c>
      <c r="B180" s="29">
        <f>Months!B180</f>
        <v/>
      </c>
      <c r="C180">
        <f>Months!C180</f>
        <v/>
      </c>
      <c r="D180">
        <f>Months!D180</f>
        <v/>
      </c>
      <c r="E180">
        <f>SUM(V180:AG180)</f>
        <v/>
      </c>
      <c r="F180">
        <f>MAX(0,ROUND(C180+D180-E180,2))</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f>IF(AH180&lt;=0,0,ROUND(MIN(AH180,MAX(0,$F180-SUMPRODUCT(($AT$3:$BE$3&lt;AT$3)*$AH180:$AS180))),2))</f>
        <v/>
      </c>
      <c r="AU180">
        <f>IF(AI180&lt;=0,0,ROUND(MIN(AI180,MAX(0,$F180-SUMPRODUCT(($AT$3:$BE$3&lt;AU$3)*$AH180:$AS180))),2))</f>
        <v/>
      </c>
      <c r="AV180">
        <f>IF(AJ180&lt;=0,0,ROUND(MIN(AJ180,MAX(0,$F180-SUMPRODUCT(($AT$3:$BE$3&lt;AV$3)*$AH180:$AS180))),2))</f>
        <v/>
      </c>
      <c r="AW180">
        <f>IF(AK180&lt;=0,0,ROUND(MIN(AK180,MAX(0,$F180-SUMPRODUCT(($AT$3:$BE$3&lt;AW$3)*$AH180:$AS180))),2))</f>
        <v/>
      </c>
      <c r="AX180">
        <f>IF(AL180&lt;=0,0,ROUND(MIN(AL180,MAX(0,$F180-SUMPRODUCT(($AT$3:$BE$3&lt;AX$3)*$AH180:$AS180))),2))</f>
        <v/>
      </c>
      <c r="AY180">
        <f>IF(AM180&lt;=0,0,ROUND(MIN(AM180,MAX(0,$F180-SUMPRODUCT(($AT$3:$BE$3&lt;AY$3)*$AH180:$AS180))),2))</f>
        <v/>
      </c>
      <c r="AZ180">
        <f>IF(AN180&lt;=0,0,ROUND(MIN(AN180,MAX(0,$F180-SUMPRODUCT(($AT$3:$BE$3&lt;AZ$3)*$AH180:$AS180))),2))</f>
        <v/>
      </c>
      <c r="BA180">
        <f>IF(AO180&lt;=0,0,ROUND(MIN(AO180,MAX(0,$F180-SUMPRODUCT(($AT$3:$BE$3&lt;BA$3)*$AH180:$AS180))),2))</f>
        <v/>
      </c>
      <c r="BB180">
        <f>IF(AP180&lt;=0,0,ROUND(MIN(AP180,MAX(0,$F180-SUMPRODUCT(($AT$3:$BE$3&lt;BB$3)*$AH180:$AS180))),2))</f>
        <v/>
      </c>
      <c r="BC180">
        <f>IF(AQ180&lt;=0,0,ROUND(MIN(AQ180,MAX(0,$F180-SUMPRODUCT(($AT$3:$BE$3&lt;BC$3)*$AH180:$AS180))),2))</f>
        <v/>
      </c>
      <c r="BD180">
        <f>IF(AR180&lt;=0,0,ROUND(MIN(AR180,MAX(0,$F180-SUMPRODUCT(($AT$3:$BE$3&lt;BD$3)*$AH180:$AS180))),2))</f>
        <v/>
      </c>
      <c r="BE180">
        <f>IF(AS180&lt;=0,0,ROUND(MIN(AS180,MAX(0,$F180-SUMPRODUCT(($AT$3:$BE$3&lt;BE$3)*$AH180:$AS180))),2))</f>
        <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row>
    <row r="181">
      <c r="A181" t="n">
        <v>176</v>
      </c>
      <c r="B181" s="29">
        <f>Months!B181</f>
        <v/>
      </c>
      <c r="C181">
        <f>Months!C181</f>
        <v/>
      </c>
      <c r="D181">
        <f>Months!D181</f>
        <v/>
      </c>
      <c r="E181">
        <f>SUM(V181:AG181)</f>
        <v/>
      </c>
      <c r="F181">
        <f>MAX(0,ROUND(C181+D181-E181,2))</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f>IF(AH181&lt;=0,0,ROUND(MIN(AH181,MAX(0,$F181-SUMPRODUCT(($AT$3:$BE$3&lt;AT$3)*$AH181:$AS181))),2))</f>
        <v/>
      </c>
      <c r="AU181">
        <f>IF(AI181&lt;=0,0,ROUND(MIN(AI181,MAX(0,$F181-SUMPRODUCT(($AT$3:$BE$3&lt;AU$3)*$AH181:$AS181))),2))</f>
        <v/>
      </c>
      <c r="AV181">
        <f>IF(AJ181&lt;=0,0,ROUND(MIN(AJ181,MAX(0,$F181-SUMPRODUCT(($AT$3:$BE$3&lt;AV$3)*$AH181:$AS181))),2))</f>
        <v/>
      </c>
      <c r="AW181">
        <f>IF(AK181&lt;=0,0,ROUND(MIN(AK181,MAX(0,$F181-SUMPRODUCT(($AT$3:$BE$3&lt;AW$3)*$AH181:$AS181))),2))</f>
        <v/>
      </c>
      <c r="AX181">
        <f>IF(AL181&lt;=0,0,ROUND(MIN(AL181,MAX(0,$F181-SUMPRODUCT(($AT$3:$BE$3&lt;AX$3)*$AH181:$AS181))),2))</f>
        <v/>
      </c>
      <c r="AY181">
        <f>IF(AM181&lt;=0,0,ROUND(MIN(AM181,MAX(0,$F181-SUMPRODUCT(($AT$3:$BE$3&lt;AY$3)*$AH181:$AS181))),2))</f>
        <v/>
      </c>
      <c r="AZ181">
        <f>IF(AN181&lt;=0,0,ROUND(MIN(AN181,MAX(0,$F181-SUMPRODUCT(($AT$3:$BE$3&lt;AZ$3)*$AH181:$AS181))),2))</f>
        <v/>
      </c>
      <c r="BA181">
        <f>IF(AO181&lt;=0,0,ROUND(MIN(AO181,MAX(0,$F181-SUMPRODUCT(($AT$3:$BE$3&lt;BA$3)*$AH181:$AS181))),2))</f>
        <v/>
      </c>
      <c r="BB181">
        <f>IF(AP181&lt;=0,0,ROUND(MIN(AP181,MAX(0,$F181-SUMPRODUCT(($AT$3:$BE$3&lt;BB$3)*$AH181:$AS181))),2))</f>
        <v/>
      </c>
      <c r="BC181">
        <f>IF(AQ181&lt;=0,0,ROUND(MIN(AQ181,MAX(0,$F181-SUMPRODUCT(($AT$3:$BE$3&lt;BC$3)*$AH181:$AS181))),2))</f>
        <v/>
      </c>
      <c r="BD181">
        <f>IF(AR181&lt;=0,0,ROUND(MIN(AR181,MAX(0,$F181-SUMPRODUCT(($AT$3:$BE$3&lt;BD$3)*$AH181:$AS181))),2))</f>
        <v/>
      </c>
      <c r="BE181">
        <f>IF(AS181&lt;=0,0,ROUND(MIN(AS181,MAX(0,$F181-SUMPRODUCT(($AT$3:$BE$3&lt;BE$3)*$AH181:$AS181))),2))</f>
        <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row>
    <row r="182">
      <c r="A182" t="n">
        <v>177</v>
      </c>
      <c r="B182" s="29">
        <f>Months!B182</f>
        <v/>
      </c>
      <c r="C182">
        <f>Months!C182</f>
        <v/>
      </c>
      <c r="D182">
        <f>Months!D182</f>
        <v/>
      </c>
      <c r="E182">
        <f>SUM(V182:AG182)</f>
        <v/>
      </c>
      <c r="F182">
        <f>MAX(0,ROUND(C182+D182-E182,2))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f>IF(AH182&lt;=0,0,ROUND(MIN(AH182,MAX(0,$F182-SUMPRODUCT(($AT$3:$BE$3&lt;AT$3)*$AH182:$AS182))),2))</f>
        <v/>
      </c>
      <c r="AU182">
        <f>IF(AI182&lt;=0,0,ROUND(MIN(AI182,MAX(0,$F182-SUMPRODUCT(($AT$3:$BE$3&lt;AU$3)*$AH182:$AS182))),2))</f>
        <v/>
      </c>
      <c r="AV182">
        <f>IF(AJ182&lt;=0,0,ROUND(MIN(AJ182,MAX(0,$F182-SUMPRODUCT(($AT$3:$BE$3&lt;AV$3)*$AH182:$AS182))),2))</f>
        <v/>
      </c>
      <c r="AW182">
        <f>IF(AK182&lt;=0,0,ROUND(MIN(AK182,MAX(0,$F182-SUMPRODUCT(($AT$3:$BE$3&lt;AW$3)*$AH182:$AS182))),2))</f>
        <v/>
      </c>
      <c r="AX182">
        <f>IF(AL182&lt;=0,0,ROUND(MIN(AL182,MAX(0,$F182-SUMPRODUCT(($AT$3:$BE$3&lt;AX$3)*$AH182:$AS182))),2))</f>
        <v/>
      </c>
      <c r="AY182">
        <f>IF(AM182&lt;=0,0,ROUND(MIN(AM182,MAX(0,$F182-SUMPRODUCT(($AT$3:$BE$3&lt;AY$3)*$AH182:$AS182))),2))</f>
        <v/>
      </c>
      <c r="AZ182">
        <f>IF(AN182&lt;=0,0,ROUND(MIN(AN182,MAX(0,$F182-SUMPRODUCT(($AT$3:$BE$3&lt;AZ$3)*$AH182:$AS182))),2))</f>
        <v/>
      </c>
      <c r="BA182">
        <f>IF(AO182&lt;=0,0,ROUND(MIN(AO182,MAX(0,$F182-SUMPRODUCT(($AT$3:$BE$3&lt;BA$3)*$AH182:$AS182))),2))</f>
        <v/>
      </c>
      <c r="BB182">
        <f>IF(AP182&lt;=0,0,ROUND(MIN(AP182,MAX(0,$F182-SUMPRODUCT(($AT$3:$BE$3&lt;BB$3)*$AH182:$AS182))),2))</f>
        <v/>
      </c>
      <c r="BC182">
        <f>IF(AQ182&lt;=0,0,ROUND(MIN(AQ182,MAX(0,$F182-SUMPRODUCT(($AT$3:$BE$3&lt;BC$3)*$AH182:$AS182))),2))</f>
        <v/>
      </c>
      <c r="BD182">
        <f>IF(AR182&lt;=0,0,ROUND(MIN(AR182,MAX(0,$F182-SUMPRODUCT(($AT$3:$BE$3&lt;BD$3)*$AH182:$AS182))),2))</f>
        <v/>
      </c>
      <c r="BE182">
        <f>IF(AS182&lt;=0,0,ROUND(MIN(AS182,MAX(0,$F182-SUMPRODUCT(($AT$3:$BE$3&lt;BE$3)*$AH182:$AS182))),2))</f>
        <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row>
    <row r="183">
      <c r="A183" t="n">
        <v>178</v>
      </c>
      <c r="B183" s="29">
        <f>Months!B183</f>
        <v/>
      </c>
      <c r="C183">
        <f>Months!C183</f>
        <v/>
      </c>
      <c r="D183">
        <f>Months!D183</f>
        <v/>
      </c>
      <c r="E183">
        <f>SUM(V183:AG183)</f>
        <v/>
      </c>
      <c r="F183">
        <f>MAX(0,ROUND(C183+D183-E183,2))</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f>IF(AH183&lt;=0,0,ROUND(MIN(AH183,MAX(0,$F183-SUMPRODUCT(($AT$3:$BE$3&lt;AT$3)*$AH183:$AS183))),2))</f>
        <v/>
      </c>
      <c r="AU183">
        <f>IF(AI183&lt;=0,0,ROUND(MIN(AI183,MAX(0,$F183-SUMPRODUCT(($AT$3:$BE$3&lt;AU$3)*$AH183:$AS183))),2))</f>
        <v/>
      </c>
      <c r="AV183">
        <f>IF(AJ183&lt;=0,0,ROUND(MIN(AJ183,MAX(0,$F183-SUMPRODUCT(($AT$3:$BE$3&lt;AV$3)*$AH183:$AS183))),2))</f>
        <v/>
      </c>
      <c r="AW183">
        <f>IF(AK183&lt;=0,0,ROUND(MIN(AK183,MAX(0,$F183-SUMPRODUCT(($AT$3:$BE$3&lt;AW$3)*$AH183:$AS183))),2))</f>
        <v/>
      </c>
      <c r="AX183">
        <f>IF(AL183&lt;=0,0,ROUND(MIN(AL183,MAX(0,$F183-SUMPRODUCT(($AT$3:$BE$3&lt;AX$3)*$AH183:$AS183))),2))</f>
        <v/>
      </c>
      <c r="AY183">
        <f>IF(AM183&lt;=0,0,ROUND(MIN(AM183,MAX(0,$F183-SUMPRODUCT(($AT$3:$BE$3&lt;AY$3)*$AH183:$AS183))),2))</f>
        <v/>
      </c>
      <c r="AZ183">
        <f>IF(AN183&lt;=0,0,ROUND(MIN(AN183,MAX(0,$F183-SUMPRODUCT(($AT$3:$BE$3&lt;AZ$3)*$AH183:$AS183))),2))</f>
        <v/>
      </c>
      <c r="BA183">
        <f>IF(AO183&lt;=0,0,ROUND(MIN(AO183,MAX(0,$F183-SUMPRODUCT(($AT$3:$BE$3&lt;BA$3)*$AH183:$AS183))),2))</f>
        <v/>
      </c>
      <c r="BB183">
        <f>IF(AP183&lt;=0,0,ROUND(MIN(AP183,MAX(0,$F183-SUMPRODUCT(($AT$3:$BE$3&lt;BB$3)*$AH183:$AS183))),2))</f>
        <v/>
      </c>
      <c r="BC183">
        <f>IF(AQ183&lt;=0,0,ROUND(MIN(AQ183,MAX(0,$F183-SUMPRODUCT(($AT$3:$BE$3&lt;BC$3)*$AH183:$AS183))),2))</f>
        <v/>
      </c>
      <c r="BD183">
        <f>IF(AR183&lt;=0,0,ROUND(MIN(AR183,MAX(0,$F183-SUMPRODUCT(($AT$3:$BE$3&lt;BD$3)*$AH183:$AS183))),2))</f>
        <v/>
      </c>
      <c r="BE183">
        <f>IF(AS183&lt;=0,0,ROUND(MIN(AS183,MAX(0,$F183-SUMPRODUCT(($AT$3:$BE$3&lt;BE$3)*$AH183:$AS183))),2))</f>
        <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row>
    <row r="184">
      <c r="A184" t="n">
        <v>179</v>
      </c>
      <c r="B184" s="29">
        <f>Months!B184</f>
        <v/>
      </c>
      <c r="C184">
        <f>Months!C184</f>
        <v/>
      </c>
      <c r="D184">
        <f>Months!D184</f>
        <v/>
      </c>
      <c r="E184">
        <f>SUM(V184:AG184)</f>
        <v/>
      </c>
      <c r="F184">
        <f>MAX(0,ROUND(C184+D184-E184,2))</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f>IF(AH184&lt;=0,0,ROUND(MIN(AH184,MAX(0,$F184-SUMPRODUCT(($AT$3:$BE$3&lt;AT$3)*$AH184:$AS184))),2))</f>
        <v/>
      </c>
      <c r="AU184">
        <f>IF(AI184&lt;=0,0,ROUND(MIN(AI184,MAX(0,$F184-SUMPRODUCT(($AT$3:$BE$3&lt;AU$3)*$AH184:$AS184))),2))</f>
        <v/>
      </c>
      <c r="AV184">
        <f>IF(AJ184&lt;=0,0,ROUND(MIN(AJ184,MAX(0,$F184-SUMPRODUCT(($AT$3:$BE$3&lt;AV$3)*$AH184:$AS184))),2))</f>
        <v/>
      </c>
      <c r="AW184">
        <f>IF(AK184&lt;=0,0,ROUND(MIN(AK184,MAX(0,$F184-SUMPRODUCT(($AT$3:$BE$3&lt;AW$3)*$AH184:$AS184))),2))</f>
        <v/>
      </c>
      <c r="AX184">
        <f>IF(AL184&lt;=0,0,ROUND(MIN(AL184,MAX(0,$F184-SUMPRODUCT(($AT$3:$BE$3&lt;AX$3)*$AH184:$AS184))),2))</f>
        <v/>
      </c>
      <c r="AY184">
        <f>IF(AM184&lt;=0,0,ROUND(MIN(AM184,MAX(0,$F184-SUMPRODUCT(($AT$3:$BE$3&lt;AY$3)*$AH184:$AS184))),2))</f>
        <v/>
      </c>
      <c r="AZ184">
        <f>IF(AN184&lt;=0,0,ROUND(MIN(AN184,MAX(0,$F184-SUMPRODUCT(($AT$3:$BE$3&lt;AZ$3)*$AH184:$AS184))),2))</f>
        <v/>
      </c>
      <c r="BA184">
        <f>IF(AO184&lt;=0,0,ROUND(MIN(AO184,MAX(0,$F184-SUMPRODUCT(($AT$3:$BE$3&lt;BA$3)*$AH184:$AS184))),2))</f>
        <v/>
      </c>
      <c r="BB184">
        <f>IF(AP184&lt;=0,0,ROUND(MIN(AP184,MAX(0,$F184-SUMPRODUCT(($AT$3:$BE$3&lt;BB$3)*$AH184:$AS184))),2))</f>
        <v/>
      </c>
      <c r="BC184">
        <f>IF(AQ184&lt;=0,0,ROUND(MIN(AQ184,MAX(0,$F184-SUMPRODUCT(($AT$3:$BE$3&lt;BC$3)*$AH184:$AS184))),2))</f>
        <v/>
      </c>
      <c r="BD184">
        <f>IF(AR184&lt;=0,0,ROUND(MIN(AR184,MAX(0,$F184-SUMPRODUCT(($AT$3:$BE$3&lt;BD$3)*$AH184:$AS184))),2))</f>
        <v/>
      </c>
      <c r="BE184">
        <f>IF(AS184&lt;=0,0,ROUND(MIN(AS184,MAX(0,$F184-SUMPRODUCT(($AT$3:$BE$3&lt;BE$3)*$AH184:$AS184))),2))</f>
        <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row>
    <row r="185">
      <c r="A185" t="n">
        <v>180</v>
      </c>
      <c r="B185" s="29">
        <f>Months!B185</f>
        <v/>
      </c>
      <c r="C185">
        <f>Months!C185</f>
        <v/>
      </c>
      <c r="D185">
        <f>Months!D185</f>
        <v/>
      </c>
      <c r="E185">
        <f>SUM(V185:AG185)</f>
        <v/>
      </c>
      <c r="F185">
        <f>MAX(0,ROUND(C185+D185-E185,2))</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f>IF(AH185&lt;=0,0,ROUND(MIN(AH185,MAX(0,$F185-SUMPRODUCT(($AT$3:$BE$3&lt;AT$3)*$AH185:$AS185))),2))</f>
        <v/>
      </c>
      <c r="AU185">
        <f>IF(AI185&lt;=0,0,ROUND(MIN(AI185,MAX(0,$F185-SUMPRODUCT(($AT$3:$BE$3&lt;AU$3)*$AH185:$AS185))),2))</f>
        <v/>
      </c>
      <c r="AV185">
        <f>IF(AJ185&lt;=0,0,ROUND(MIN(AJ185,MAX(0,$F185-SUMPRODUCT(($AT$3:$BE$3&lt;AV$3)*$AH185:$AS185))),2))</f>
        <v/>
      </c>
      <c r="AW185">
        <f>IF(AK185&lt;=0,0,ROUND(MIN(AK185,MAX(0,$F185-SUMPRODUCT(($AT$3:$BE$3&lt;AW$3)*$AH185:$AS185))),2))</f>
        <v/>
      </c>
      <c r="AX185">
        <f>IF(AL185&lt;=0,0,ROUND(MIN(AL185,MAX(0,$F185-SUMPRODUCT(($AT$3:$BE$3&lt;AX$3)*$AH185:$AS185))),2))</f>
        <v/>
      </c>
      <c r="AY185">
        <f>IF(AM185&lt;=0,0,ROUND(MIN(AM185,MAX(0,$F185-SUMPRODUCT(($AT$3:$BE$3&lt;AY$3)*$AH185:$AS185))),2))</f>
        <v/>
      </c>
      <c r="AZ185">
        <f>IF(AN185&lt;=0,0,ROUND(MIN(AN185,MAX(0,$F185-SUMPRODUCT(($AT$3:$BE$3&lt;AZ$3)*$AH185:$AS185))),2))</f>
        <v/>
      </c>
      <c r="BA185">
        <f>IF(AO185&lt;=0,0,ROUND(MIN(AO185,MAX(0,$F185-SUMPRODUCT(($AT$3:$BE$3&lt;BA$3)*$AH185:$AS185))),2))</f>
        <v/>
      </c>
      <c r="BB185">
        <f>IF(AP185&lt;=0,0,ROUND(MIN(AP185,MAX(0,$F185-SUMPRODUCT(($AT$3:$BE$3&lt;BB$3)*$AH185:$AS185))),2))</f>
        <v/>
      </c>
      <c r="BC185">
        <f>IF(AQ185&lt;=0,0,ROUND(MIN(AQ185,MAX(0,$F185-SUMPRODUCT(($AT$3:$BE$3&lt;BC$3)*$AH185:$AS185))),2))</f>
        <v/>
      </c>
      <c r="BD185">
        <f>IF(AR185&lt;=0,0,ROUND(MIN(AR185,MAX(0,$F185-SUMPRODUCT(($AT$3:$BE$3&lt;BD$3)*$AH185:$AS185))),2))</f>
        <v/>
      </c>
      <c r="BE185">
        <f>IF(AS185&lt;=0,0,ROUND(MIN(AS185,MAX(0,$F185-SUMPRODUCT(($AT$3:$BE$3&lt;BE$3)*$AH185:$AS185))),2))</f>
        <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row>
    <row r="186">
      <c r="A186" t="n">
        <v>181</v>
      </c>
      <c r="B186" s="29">
        <f>Months!B186</f>
        <v/>
      </c>
      <c r="C186">
        <f>Months!C186</f>
        <v/>
      </c>
      <c r="D186">
        <f>Months!D186</f>
        <v/>
      </c>
      <c r="E186">
        <f>SUM(V186:AG186)</f>
        <v/>
      </c>
      <c r="F186">
        <f>MAX(0,ROUND(C186+D186-E186,2))</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f>IF(AH186&lt;=0,0,ROUND(MIN(AH186,MAX(0,$F186-SUMPRODUCT(($AT$3:$BE$3&lt;AT$3)*$AH186:$AS186))),2))</f>
        <v/>
      </c>
      <c r="AU186">
        <f>IF(AI186&lt;=0,0,ROUND(MIN(AI186,MAX(0,$F186-SUMPRODUCT(($AT$3:$BE$3&lt;AU$3)*$AH186:$AS186))),2))</f>
        <v/>
      </c>
      <c r="AV186">
        <f>IF(AJ186&lt;=0,0,ROUND(MIN(AJ186,MAX(0,$F186-SUMPRODUCT(($AT$3:$BE$3&lt;AV$3)*$AH186:$AS186))),2))</f>
        <v/>
      </c>
      <c r="AW186">
        <f>IF(AK186&lt;=0,0,ROUND(MIN(AK186,MAX(0,$F186-SUMPRODUCT(($AT$3:$BE$3&lt;AW$3)*$AH186:$AS186))),2))</f>
        <v/>
      </c>
      <c r="AX186">
        <f>IF(AL186&lt;=0,0,ROUND(MIN(AL186,MAX(0,$F186-SUMPRODUCT(($AT$3:$BE$3&lt;AX$3)*$AH186:$AS186))),2))</f>
        <v/>
      </c>
      <c r="AY186">
        <f>IF(AM186&lt;=0,0,ROUND(MIN(AM186,MAX(0,$F186-SUMPRODUCT(($AT$3:$BE$3&lt;AY$3)*$AH186:$AS186))),2))</f>
        <v/>
      </c>
      <c r="AZ186">
        <f>IF(AN186&lt;=0,0,ROUND(MIN(AN186,MAX(0,$F186-SUMPRODUCT(($AT$3:$BE$3&lt;AZ$3)*$AH186:$AS186))),2))</f>
        <v/>
      </c>
      <c r="BA186">
        <f>IF(AO186&lt;=0,0,ROUND(MIN(AO186,MAX(0,$F186-SUMPRODUCT(($AT$3:$BE$3&lt;BA$3)*$AH186:$AS186))),2))</f>
        <v/>
      </c>
      <c r="BB186">
        <f>IF(AP186&lt;=0,0,ROUND(MIN(AP186,MAX(0,$F186-SUMPRODUCT(($AT$3:$BE$3&lt;BB$3)*$AH186:$AS186))),2))</f>
        <v/>
      </c>
      <c r="BC186">
        <f>IF(AQ186&lt;=0,0,ROUND(MIN(AQ186,MAX(0,$F186-SUMPRODUCT(($AT$3:$BE$3&lt;BC$3)*$AH186:$AS186))),2))</f>
        <v/>
      </c>
      <c r="BD186">
        <f>IF(AR186&lt;=0,0,ROUND(MIN(AR186,MAX(0,$F186-SUMPRODUCT(($AT$3:$BE$3&lt;BD$3)*$AH186:$AS186))),2))</f>
        <v/>
      </c>
      <c r="BE186">
        <f>IF(AS186&lt;=0,0,ROUND(MIN(AS186,MAX(0,$F186-SUMPRODUCT(($AT$3:$BE$3&lt;BE$3)*$AH186:$AS186))),2))</f>
        <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row>
    <row r="187">
      <c r="A187" t="n">
        <v>182</v>
      </c>
      <c r="B187" s="29">
        <f>Months!B187</f>
        <v/>
      </c>
      <c r="C187">
        <f>Months!C187</f>
        <v/>
      </c>
      <c r="D187">
        <f>Months!D187</f>
        <v/>
      </c>
      <c r="E187">
        <f>SUM(V187:AG187)</f>
        <v/>
      </c>
      <c r="F187">
        <f>MAX(0,ROUND(C187+D187-E187,2))</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f>IF(AH187&lt;=0,0,ROUND(MIN(AH187,MAX(0,$F187-SUMPRODUCT(($AT$3:$BE$3&lt;AT$3)*$AH187:$AS187))),2))</f>
        <v/>
      </c>
      <c r="AU187">
        <f>IF(AI187&lt;=0,0,ROUND(MIN(AI187,MAX(0,$F187-SUMPRODUCT(($AT$3:$BE$3&lt;AU$3)*$AH187:$AS187))),2))</f>
        <v/>
      </c>
      <c r="AV187">
        <f>IF(AJ187&lt;=0,0,ROUND(MIN(AJ187,MAX(0,$F187-SUMPRODUCT(($AT$3:$BE$3&lt;AV$3)*$AH187:$AS187))),2))</f>
        <v/>
      </c>
      <c r="AW187">
        <f>IF(AK187&lt;=0,0,ROUND(MIN(AK187,MAX(0,$F187-SUMPRODUCT(($AT$3:$BE$3&lt;AW$3)*$AH187:$AS187))),2))</f>
        <v/>
      </c>
      <c r="AX187">
        <f>IF(AL187&lt;=0,0,ROUND(MIN(AL187,MAX(0,$F187-SUMPRODUCT(($AT$3:$BE$3&lt;AX$3)*$AH187:$AS187))),2))</f>
        <v/>
      </c>
      <c r="AY187">
        <f>IF(AM187&lt;=0,0,ROUND(MIN(AM187,MAX(0,$F187-SUMPRODUCT(($AT$3:$BE$3&lt;AY$3)*$AH187:$AS187))),2))</f>
        <v/>
      </c>
      <c r="AZ187">
        <f>IF(AN187&lt;=0,0,ROUND(MIN(AN187,MAX(0,$F187-SUMPRODUCT(($AT$3:$BE$3&lt;AZ$3)*$AH187:$AS187))),2))</f>
        <v/>
      </c>
      <c r="BA187">
        <f>IF(AO187&lt;=0,0,ROUND(MIN(AO187,MAX(0,$F187-SUMPRODUCT(($AT$3:$BE$3&lt;BA$3)*$AH187:$AS187))),2))</f>
        <v/>
      </c>
      <c r="BB187">
        <f>IF(AP187&lt;=0,0,ROUND(MIN(AP187,MAX(0,$F187-SUMPRODUCT(($AT$3:$BE$3&lt;BB$3)*$AH187:$AS187))),2))</f>
        <v/>
      </c>
      <c r="BC187">
        <f>IF(AQ187&lt;=0,0,ROUND(MIN(AQ187,MAX(0,$F187-SUMPRODUCT(($AT$3:$BE$3&lt;BC$3)*$AH187:$AS187))),2))</f>
        <v/>
      </c>
      <c r="BD187">
        <f>IF(AR187&lt;=0,0,ROUND(MIN(AR187,MAX(0,$F187-SUMPRODUCT(($AT$3:$BE$3&lt;BD$3)*$AH187:$AS187))),2))</f>
        <v/>
      </c>
      <c r="BE187">
        <f>IF(AS187&lt;=0,0,ROUND(MIN(AS187,MAX(0,$F187-SUMPRODUCT(($AT$3:$BE$3&lt;BE$3)*$AH187:$AS187))),2))</f>
        <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row>
    <row r="188">
      <c r="A188" t="n">
        <v>183</v>
      </c>
      <c r="B188" s="29">
        <f>Months!B188</f>
        <v/>
      </c>
      <c r="C188">
        <f>Months!C188</f>
        <v/>
      </c>
      <c r="D188">
        <f>Months!D188</f>
        <v/>
      </c>
      <c r="E188">
        <f>SUM(V188:AG188)</f>
        <v/>
      </c>
      <c r="F188">
        <f>MAX(0,ROUND(C188+D188-E188,2))</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f>IF(AH188&lt;=0,0,ROUND(MIN(AH188,MAX(0,$F188-SUMPRODUCT(($AT$3:$BE$3&lt;AT$3)*$AH188:$AS188))),2))</f>
        <v/>
      </c>
      <c r="AU188">
        <f>IF(AI188&lt;=0,0,ROUND(MIN(AI188,MAX(0,$F188-SUMPRODUCT(($AT$3:$BE$3&lt;AU$3)*$AH188:$AS188))),2))</f>
        <v/>
      </c>
      <c r="AV188">
        <f>IF(AJ188&lt;=0,0,ROUND(MIN(AJ188,MAX(0,$F188-SUMPRODUCT(($AT$3:$BE$3&lt;AV$3)*$AH188:$AS188))),2))</f>
        <v/>
      </c>
      <c r="AW188">
        <f>IF(AK188&lt;=0,0,ROUND(MIN(AK188,MAX(0,$F188-SUMPRODUCT(($AT$3:$BE$3&lt;AW$3)*$AH188:$AS188))),2))</f>
        <v/>
      </c>
      <c r="AX188">
        <f>IF(AL188&lt;=0,0,ROUND(MIN(AL188,MAX(0,$F188-SUMPRODUCT(($AT$3:$BE$3&lt;AX$3)*$AH188:$AS188))),2))</f>
        <v/>
      </c>
      <c r="AY188">
        <f>IF(AM188&lt;=0,0,ROUND(MIN(AM188,MAX(0,$F188-SUMPRODUCT(($AT$3:$BE$3&lt;AY$3)*$AH188:$AS188))),2))</f>
        <v/>
      </c>
      <c r="AZ188">
        <f>IF(AN188&lt;=0,0,ROUND(MIN(AN188,MAX(0,$F188-SUMPRODUCT(($AT$3:$BE$3&lt;AZ$3)*$AH188:$AS188))),2))</f>
        <v/>
      </c>
      <c r="BA188">
        <f>IF(AO188&lt;=0,0,ROUND(MIN(AO188,MAX(0,$F188-SUMPRODUCT(($AT$3:$BE$3&lt;BA$3)*$AH188:$AS188))),2))</f>
        <v/>
      </c>
      <c r="BB188">
        <f>IF(AP188&lt;=0,0,ROUND(MIN(AP188,MAX(0,$F188-SUMPRODUCT(($AT$3:$BE$3&lt;BB$3)*$AH188:$AS188))),2))</f>
        <v/>
      </c>
      <c r="BC188">
        <f>IF(AQ188&lt;=0,0,ROUND(MIN(AQ188,MAX(0,$F188-SUMPRODUCT(($AT$3:$BE$3&lt;BC$3)*$AH188:$AS188))),2))</f>
        <v/>
      </c>
      <c r="BD188">
        <f>IF(AR188&lt;=0,0,ROUND(MIN(AR188,MAX(0,$F188-SUMPRODUCT(($AT$3:$BE$3&lt;BD$3)*$AH188:$AS188))),2))</f>
        <v/>
      </c>
      <c r="BE188">
        <f>IF(AS188&lt;=0,0,ROUND(MIN(AS188,MAX(0,$F188-SUMPRODUCT(($AT$3:$BE$3&lt;BE$3)*$AH188:$AS188))),2))</f>
        <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row>
    <row r="189">
      <c r="A189" t="n">
        <v>184</v>
      </c>
      <c r="B189" s="29">
        <f>Months!B189</f>
        <v/>
      </c>
      <c r="C189">
        <f>Months!C189</f>
        <v/>
      </c>
      <c r="D189">
        <f>Months!D189</f>
        <v/>
      </c>
      <c r="E189">
        <f>SUM(V189:AG189)</f>
        <v/>
      </c>
      <c r="F189">
        <f>MAX(0,ROUND(C189+D189-E189,2))</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f>IF(AH189&lt;=0,0,ROUND(MIN(AH189,MAX(0,$F189-SUMPRODUCT(($AT$3:$BE$3&lt;AT$3)*$AH189:$AS189))),2))</f>
        <v/>
      </c>
      <c r="AU189">
        <f>IF(AI189&lt;=0,0,ROUND(MIN(AI189,MAX(0,$F189-SUMPRODUCT(($AT$3:$BE$3&lt;AU$3)*$AH189:$AS189))),2))</f>
        <v/>
      </c>
      <c r="AV189">
        <f>IF(AJ189&lt;=0,0,ROUND(MIN(AJ189,MAX(0,$F189-SUMPRODUCT(($AT$3:$BE$3&lt;AV$3)*$AH189:$AS189))),2))</f>
        <v/>
      </c>
      <c r="AW189">
        <f>IF(AK189&lt;=0,0,ROUND(MIN(AK189,MAX(0,$F189-SUMPRODUCT(($AT$3:$BE$3&lt;AW$3)*$AH189:$AS189))),2))</f>
        <v/>
      </c>
      <c r="AX189">
        <f>IF(AL189&lt;=0,0,ROUND(MIN(AL189,MAX(0,$F189-SUMPRODUCT(($AT$3:$BE$3&lt;AX$3)*$AH189:$AS189))),2))</f>
        <v/>
      </c>
      <c r="AY189">
        <f>IF(AM189&lt;=0,0,ROUND(MIN(AM189,MAX(0,$F189-SUMPRODUCT(($AT$3:$BE$3&lt;AY$3)*$AH189:$AS189))),2))</f>
        <v/>
      </c>
      <c r="AZ189">
        <f>IF(AN189&lt;=0,0,ROUND(MIN(AN189,MAX(0,$F189-SUMPRODUCT(($AT$3:$BE$3&lt;AZ$3)*$AH189:$AS189))),2))</f>
        <v/>
      </c>
      <c r="BA189">
        <f>IF(AO189&lt;=0,0,ROUND(MIN(AO189,MAX(0,$F189-SUMPRODUCT(($AT$3:$BE$3&lt;BA$3)*$AH189:$AS189))),2))</f>
        <v/>
      </c>
      <c r="BB189">
        <f>IF(AP189&lt;=0,0,ROUND(MIN(AP189,MAX(0,$F189-SUMPRODUCT(($AT$3:$BE$3&lt;BB$3)*$AH189:$AS189))),2))</f>
        <v/>
      </c>
      <c r="BC189">
        <f>IF(AQ189&lt;=0,0,ROUND(MIN(AQ189,MAX(0,$F189-SUMPRODUCT(($AT$3:$BE$3&lt;BC$3)*$AH189:$AS189))),2))</f>
        <v/>
      </c>
      <c r="BD189">
        <f>IF(AR189&lt;=0,0,ROUND(MIN(AR189,MAX(0,$F189-SUMPRODUCT(($AT$3:$BE$3&lt;BD$3)*$AH189:$AS189))),2))</f>
        <v/>
      </c>
      <c r="BE189">
        <f>IF(AS189&lt;=0,0,ROUND(MIN(AS189,MAX(0,$F189-SUMPRODUCT(($AT$3:$BE$3&lt;BE$3)*$AH189:$AS189))),2))</f>
        <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row>
    <row r="190">
      <c r="A190" t="n">
        <v>185</v>
      </c>
      <c r="B190" s="29">
        <f>Months!B190</f>
        <v/>
      </c>
      <c r="C190">
        <f>Months!C190</f>
        <v/>
      </c>
      <c r="D190">
        <f>Months!D190</f>
        <v/>
      </c>
      <c r="E190">
        <f>SUM(V190:AG190)</f>
        <v/>
      </c>
      <c r="F190">
        <f>MAX(0,ROUND(C190+D190-E190,2))</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f>IF(AH190&lt;=0,0,ROUND(MIN(AH190,MAX(0,$F190-SUMPRODUCT(($AT$3:$BE$3&lt;AT$3)*$AH190:$AS190))),2))</f>
        <v/>
      </c>
      <c r="AU190">
        <f>IF(AI190&lt;=0,0,ROUND(MIN(AI190,MAX(0,$F190-SUMPRODUCT(($AT$3:$BE$3&lt;AU$3)*$AH190:$AS190))),2))</f>
        <v/>
      </c>
      <c r="AV190">
        <f>IF(AJ190&lt;=0,0,ROUND(MIN(AJ190,MAX(0,$F190-SUMPRODUCT(($AT$3:$BE$3&lt;AV$3)*$AH190:$AS190))),2))</f>
        <v/>
      </c>
      <c r="AW190">
        <f>IF(AK190&lt;=0,0,ROUND(MIN(AK190,MAX(0,$F190-SUMPRODUCT(($AT$3:$BE$3&lt;AW$3)*$AH190:$AS190))),2))</f>
        <v/>
      </c>
      <c r="AX190">
        <f>IF(AL190&lt;=0,0,ROUND(MIN(AL190,MAX(0,$F190-SUMPRODUCT(($AT$3:$BE$3&lt;AX$3)*$AH190:$AS190))),2))</f>
        <v/>
      </c>
      <c r="AY190">
        <f>IF(AM190&lt;=0,0,ROUND(MIN(AM190,MAX(0,$F190-SUMPRODUCT(($AT$3:$BE$3&lt;AY$3)*$AH190:$AS190))),2))</f>
        <v/>
      </c>
      <c r="AZ190">
        <f>IF(AN190&lt;=0,0,ROUND(MIN(AN190,MAX(0,$F190-SUMPRODUCT(($AT$3:$BE$3&lt;AZ$3)*$AH190:$AS190))),2))</f>
        <v/>
      </c>
      <c r="BA190">
        <f>IF(AO190&lt;=0,0,ROUND(MIN(AO190,MAX(0,$F190-SUMPRODUCT(($AT$3:$BE$3&lt;BA$3)*$AH190:$AS190))),2))</f>
        <v/>
      </c>
      <c r="BB190">
        <f>IF(AP190&lt;=0,0,ROUND(MIN(AP190,MAX(0,$F190-SUMPRODUCT(($AT$3:$BE$3&lt;BB$3)*$AH190:$AS190))),2))</f>
        <v/>
      </c>
      <c r="BC190">
        <f>IF(AQ190&lt;=0,0,ROUND(MIN(AQ190,MAX(0,$F190-SUMPRODUCT(($AT$3:$BE$3&lt;BC$3)*$AH190:$AS190))),2))</f>
        <v/>
      </c>
      <c r="BD190">
        <f>IF(AR190&lt;=0,0,ROUND(MIN(AR190,MAX(0,$F190-SUMPRODUCT(($AT$3:$BE$3&lt;BD$3)*$AH190:$AS190))),2))</f>
        <v/>
      </c>
      <c r="BE190">
        <f>IF(AS190&lt;=0,0,ROUND(MIN(AS190,MAX(0,$F190-SUMPRODUCT(($AT$3:$BE$3&lt;BE$3)*$AH190:$AS190))),2))</f>
        <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row>
    <row r="191">
      <c r="A191" t="n">
        <v>186</v>
      </c>
      <c r="B191" s="29">
        <f>Months!B191</f>
        <v/>
      </c>
      <c r="C191">
        <f>Months!C191</f>
        <v/>
      </c>
      <c r="D191">
        <f>Months!D191</f>
        <v/>
      </c>
      <c r="E191">
        <f>SUM(V191:AG191)</f>
        <v/>
      </c>
      <c r="F191">
        <f>MAX(0,ROUND(C191+D191-E191,2))</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f>IF(AH191&lt;=0,0,ROUND(MIN(AH191,MAX(0,$F191-SUMPRODUCT(($AT$3:$BE$3&lt;AT$3)*$AH191:$AS191))),2))</f>
        <v/>
      </c>
      <c r="AU191">
        <f>IF(AI191&lt;=0,0,ROUND(MIN(AI191,MAX(0,$F191-SUMPRODUCT(($AT$3:$BE$3&lt;AU$3)*$AH191:$AS191))),2))</f>
        <v/>
      </c>
      <c r="AV191">
        <f>IF(AJ191&lt;=0,0,ROUND(MIN(AJ191,MAX(0,$F191-SUMPRODUCT(($AT$3:$BE$3&lt;AV$3)*$AH191:$AS191))),2))</f>
        <v/>
      </c>
      <c r="AW191">
        <f>IF(AK191&lt;=0,0,ROUND(MIN(AK191,MAX(0,$F191-SUMPRODUCT(($AT$3:$BE$3&lt;AW$3)*$AH191:$AS191))),2))</f>
        <v/>
      </c>
      <c r="AX191">
        <f>IF(AL191&lt;=0,0,ROUND(MIN(AL191,MAX(0,$F191-SUMPRODUCT(($AT$3:$BE$3&lt;AX$3)*$AH191:$AS191))),2))</f>
        <v/>
      </c>
      <c r="AY191">
        <f>IF(AM191&lt;=0,0,ROUND(MIN(AM191,MAX(0,$F191-SUMPRODUCT(($AT$3:$BE$3&lt;AY$3)*$AH191:$AS191))),2))</f>
        <v/>
      </c>
      <c r="AZ191">
        <f>IF(AN191&lt;=0,0,ROUND(MIN(AN191,MAX(0,$F191-SUMPRODUCT(($AT$3:$BE$3&lt;AZ$3)*$AH191:$AS191))),2))</f>
        <v/>
      </c>
      <c r="BA191">
        <f>IF(AO191&lt;=0,0,ROUND(MIN(AO191,MAX(0,$F191-SUMPRODUCT(($AT$3:$BE$3&lt;BA$3)*$AH191:$AS191))),2))</f>
        <v/>
      </c>
      <c r="BB191">
        <f>IF(AP191&lt;=0,0,ROUND(MIN(AP191,MAX(0,$F191-SUMPRODUCT(($AT$3:$BE$3&lt;BB$3)*$AH191:$AS191))),2))</f>
        <v/>
      </c>
      <c r="BC191">
        <f>IF(AQ191&lt;=0,0,ROUND(MIN(AQ191,MAX(0,$F191-SUMPRODUCT(($AT$3:$BE$3&lt;BC$3)*$AH191:$AS191))),2))</f>
        <v/>
      </c>
      <c r="BD191">
        <f>IF(AR191&lt;=0,0,ROUND(MIN(AR191,MAX(0,$F191-SUMPRODUCT(($AT$3:$BE$3&lt;BD$3)*$AH191:$AS191))),2))</f>
        <v/>
      </c>
      <c r="BE191">
        <f>IF(AS191&lt;=0,0,ROUND(MIN(AS191,MAX(0,$F191-SUMPRODUCT(($AT$3:$BE$3&lt;BE$3)*$AH191:$AS191))),2))</f>
        <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row>
    <row r="192">
      <c r="A192" t="n">
        <v>187</v>
      </c>
      <c r="B192" s="29">
        <f>Months!B192</f>
        <v/>
      </c>
      <c r="C192">
        <f>Months!C192</f>
        <v/>
      </c>
      <c r="D192">
        <f>Months!D192</f>
        <v/>
      </c>
      <c r="E192">
        <f>SUM(V192:AG192)</f>
        <v/>
      </c>
      <c r="F192">
        <f>MAX(0,ROUND(C192+D192-E192,2))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f>IF(AH192&lt;=0,0,ROUND(MIN(AH192,MAX(0,$F192-SUMPRODUCT(($AT$3:$BE$3&lt;AT$3)*$AH192:$AS192))),2))</f>
        <v/>
      </c>
      <c r="AU192">
        <f>IF(AI192&lt;=0,0,ROUND(MIN(AI192,MAX(0,$F192-SUMPRODUCT(($AT$3:$BE$3&lt;AU$3)*$AH192:$AS192))),2))</f>
        <v/>
      </c>
      <c r="AV192">
        <f>IF(AJ192&lt;=0,0,ROUND(MIN(AJ192,MAX(0,$F192-SUMPRODUCT(($AT$3:$BE$3&lt;AV$3)*$AH192:$AS192))),2))</f>
        <v/>
      </c>
      <c r="AW192">
        <f>IF(AK192&lt;=0,0,ROUND(MIN(AK192,MAX(0,$F192-SUMPRODUCT(($AT$3:$BE$3&lt;AW$3)*$AH192:$AS192))),2))</f>
        <v/>
      </c>
      <c r="AX192">
        <f>IF(AL192&lt;=0,0,ROUND(MIN(AL192,MAX(0,$F192-SUMPRODUCT(($AT$3:$BE$3&lt;AX$3)*$AH192:$AS192))),2))</f>
        <v/>
      </c>
      <c r="AY192">
        <f>IF(AM192&lt;=0,0,ROUND(MIN(AM192,MAX(0,$F192-SUMPRODUCT(($AT$3:$BE$3&lt;AY$3)*$AH192:$AS192))),2))</f>
        <v/>
      </c>
      <c r="AZ192">
        <f>IF(AN192&lt;=0,0,ROUND(MIN(AN192,MAX(0,$F192-SUMPRODUCT(($AT$3:$BE$3&lt;AZ$3)*$AH192:$AS192))),2))</f>
        <v/>
      </c>
      <c r="BA192">
        <f>IF(AO192&lt;=0,0,ROUND(MIN(AO192,MAX(0,$F192-SUMPRODUCT(($AT$3:$BE$3&lt;BA$3)*$AH192:$AS192))),2))</f>
        <v/>
      </c>
      <c r="BB192">
        <f>IF(AP192&lt;=0,0,ROUND(MIN(AP192,MAX(0,$F192-SUMPRODUCT(($AT$3:$BE$3&lt;BB$3)*$AH192:$AS192))),2))</f>
        <v/>
      </c>
      <c r="BC192">
        <f>IF(AQ192&lt;=0,0,ROUND(MIN(AQ192,MAX(0,$F192-SUMPRODUCT(($AT$3:$BE$3&lt;BC$3)*$AH192:$AS192))),2))</f>
        <v/>
      </c>
      <c r="BD192">
        <f>IF(AR192&lt;=0,0,ROUND(MIN(AR192,MAX(0,$F192-SUMPRODUCT(($AT$3:$BE$3&lt;BD$3)*$AH192:$AS192))),2))</f>
        <v/>
      </c>
      <c r="BE192">
        <f>IF(AS192&lt;=0,0,ROUND(MIN(AS192,MAX(0,$F192-SUMPRODUCT(($AT$3:$BE$3&lt;BE$3)*$AH192:$AS192))),2))</f>
        <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row>
    <row r="193">
      <c r="A193" t="n">
        <v>188</v>
      </c>
      <c r="B193" s="29">
        <f>Months!B193</f>
        <v/>
      </c>
      <c r="C193">
        <f>Months!C193</f>
        <v/>
      </c>
      <c r="D193">
        <f>Months!D193</f>
        <v/>
      </c>
      <c r="E193">
        <f>SUM(V193:AG193)</f>
        <v/>
      </c>
      <c r="F193">
        <f>MAX(0,ROUND(C193+D193-E193,2))</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f>IF(AH193&lt;=0,0,ROUND(MIN(AH193,MAX(0,$F193-SUMPRODUCT(($AT$3:$BE$3&lt;AT$3)*$AH193:$AS193))),2))</f>
        <v/>
      </c>
      <c r="AU193">
        <f>IF(AI193&lt;=0,0,ROUND(MIN(AI193,MAX(0,$F193-SUMPRODUCT(($AT$3:$BE$3&lt;AU$3)*$AH193:$AS193))),2))</f>
        <v/>
      </c>
      <c r="AV193">
        <f>IF(AJ193&lt;=0,0,ROUND(MIN(AJ193,MAX(0,$F193-SUMPRODUCT(($AT$3:$BE$3&lt;AV$3)*$AH193:$AS193))),2))</f>
        <v/>
      </c>
      <c r="AW193">
        <f>IF(AK193&lt;=0,0,ROUND(MIN(AK193,MAX(0,$F193-SUMPRODUCT(($AT$3:$BE$3&lt;AW$3)*$AH193:$AS193))),2))</f>
        <v/>
      </c>
      <c r="AX193">
        <f>IF(AL193&lt;=0,0,ROUND(MIN(AL193,MAX(0,$F193-SUMPRODUCT(($AT$3:$BE$3&lt;AX$3)*$AH193:$AS193))),2))</f>
        <v/>
      </c>
      <c r="AY193">
        <f>IF(AM193&lt;=0,0,ROUND(MIN(AM193,MAX(0,$F193-SUMPRODUCT(($AT$3:$BE$3&lt;AY$3)*$AH193:$AS193))),2))</f>
        <v/>
      </c>
      <c r="AZ193">
        <f>IF(AN193&lt;=0,0,ROUND(MIN(AN193,MAX(0,$F193-SUMPRODUCT(($AT$3:$BE$3&lt;AZ$3)*$AH193:$AS193))),2))</f>
        <v/>
      </c>
      <c r="BA193">
        <f>IF(AO193&lt;=0,0,ROUND(MIN(AO193,MAX(0,$F193-SUMPRODUCT(($AT$3:$BE$3&lt;BA$3)*$AH193:$AS193))),2))</f>
        <v/>
      </c>
      <c r="BB193">
        <f>IF(AP193&lt;=0,0,ROUND(MIN(AP193,MAX(0,$F193-SUMPRODUCT(($AT$3:$BE$3&lt;BB$3)*$AH193:$AS193))),2))</f>
        <v/>
      </c>
      <c r="BC193">
        <f>IF(AQ193&lt;=0,0,ROUND(MIN(AQ193,MAX(0,$F193-SUMPRODUCT(($AT$3:$BE$3&lt;BC$3)*$AH193:$AS193))),2))</f>
        <v/>
      </c>
      <c r="BD193">
        <f>IF(AR193&lt;=0,0,ROUND(MIN(AR193,MAX(0,$F193-SUMPRODUCT(($AT$3:$BE$3&lt;BD$3)*$AH193:$AS193))),2))</f>
        <v/>
      </c>
      <c r="BE193">
        <f>IF(AS193&lt;=0,0,ROUND(MIN(AS193,MAX(0,$F193-SUMPRODUCT(($AT$3:$BE$3&lt;BE$3)*$AH193:$AS193))),2))</f>
        <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row>
    <row r="194">
      <c r="A194" t="n">
        <v>189</v>
      </c>
      <c r="B194" s="29">
        <f>Months!B194</f>
        <v/>
      </c>
      <c r="C194">
        <f>Months!C194</f>
        <v/>
      </c>
      <c r="D194">
        <f>Months!D194</f>
        <v/>
      </c>
      <c r="E194">
        <f>SUM(V194:AG194)</f>
        <v/>
      </c>
      <c r="F194">
        <f>MAX(0,ROUND(C194+D194-E194,2))</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f>IF(AH194&lt;=0,0,ROUND(MIN(AH194,MAX(0,$F194-SUMPRODUCT(($AT$3:$BE$3&lt;AT$3)*$AH194:$AS194))),2))</f>
        <v/>
      </c>
      <c r="AU194">
        <f>IF(AI194&lt;=0,0,ROUND(MIN(AI194,MAX(0,$F194-SUMPRODUCT(($AT$3:$BE$3&lt;AU$3)*$AH194:$AS194))),2))</f>
        <v/>
      </c>
      <c r="AV194">
        <f>IF(AJ194&lt;=0,0,ROUND(MIN(AJ194,MAX(0,$F194-SUMPRODUCT(($AT$3:$BE$3&lt;AV$3)*$AH194:$AS194))),2))</f>
        <v/>
      </c>
      <c r="AW194">
        <f>IF(AK194&lt;=0,0,ROUND(MIN(AK194,MAX(0,$F194-SUMPRODUCT(($AT$3:$BE$3&lt;AW$3)*$AH194:$AS194))),2))</f>
        <v/>
      </c>
      <c r="AX194">
        <f>IF(AL194&lt;=0,0,ROUND(MIN(AL194,MAX(0,$F194-SUMPRODUCT(($AT$3:$BE$3&lt;AX$3)*$AH194:$AS194))),2))</f>
        <v/>
      </c>
      <c r="AY194">
        <f>IF(AM194&lt;=0,0,ROUND(MIN(AM194,MAX(0,$F194-SUMPRODUCT(($AT$3:$BE$3&lt;AY$3)*$AH194:$AS194))),2))</f>
        <v/>
      </c>
      <c r="AZ194">
        <f>IF(AN194&lt;=0,0,ROUND(MIN(AN194,MAX(0,$F194-SUMPRODUCT(($AT$3:$BE$3&lt;AZ$3)*$AH194:$AS194))),2))</f>
        <v/>
      </c>
      <c r="BA194">
        <f>IF(AO194&lt;=0,0,ROUND(MIN(AO194,MAX(0,$F194-SUMPRODUCT(($AT$3:$BE$3&lt;BA$3)*$AH194:$AS194))),2))</f>
        <v/>
      </c>
      <c r="BB194">
        <f>IF(AP194&lt;=0,0,ROUND(MIN(AP194,MAX(0,$F194-SUMPRODUCT(($AT$3:$BE$3&lt;BB$3)*$AH194:$AS194))),2))</f>
        <v/>
      </c>
      <c r="BC194">
        <f>IF(AQ194&lt;=0,0,ROUND(MIN(AQ194,MAX(0,$F194-SUMPRODUCT(($AT$3:$BE$3&lt;BC$3)*$AH194:$AS194))),2))</f>
        <v/>
      </c>
      <c r="BD194">
        <f>IF(AR194&lt;=0,0,ROUND(MIN(AR194,MAX(0,$F194-SUMPRODUCT(($AT$3:$BE$3&lt;BD$3)*$AH194:$AS194))),2))</f>
        <v/>
      </c>
      <c r="BE194">
        <f>IF(AS194&lt;=0,0,ROUND(MIN(AS194,MAX(0,$F194-SUMPRODUCT(($AT$3:$BE$3&lt;BE$3)*$AH194:$AS194))),2))</f>
        <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row>
    <row r="195">
      <c r="A195" t="n">
        <v>190</v>
      </c>
      <c r="B195" s="29">
        <f>Months!B195</f>
        <v/>
      </c>
      <c r="C195">
        <f>Months!C195</f>
        <v/>
      </c>
      <c r="D195">
        <f>Months!D195</f>
        <v/>
      </c>
      <c r="E195">
        <f>SUM(V195:AG195)</f>
        <v/>
      </c>
      <c r="F195">
        <f>MAX(0,ROUND(C195+D195-E195,2))</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f>IF(AH195&lt;=0,0,ROUND(MIN(AH195,MAX(0,$F195-SUMPRODUCT(($AT$3:$BE$3&lt;AT$3)*$AH195:$AS195))),2))</f>
        <v/>
      </c>
      <c r="AU195">
        <f>IF(AI195&lt;=0,0,ROUND(MIN(AI195,MAX(0,$F195-SUMPRODUCT(($AT$3:$BE$3&lt;AU$3)*$AH195:$AS195))),2))</f>
        <v/>
      </c>
      <c r="AV195">
        <f>IF(AJ195&lt;=0,0,ROUND(MIN(AJ195,MAX(0,$F195-SUMPRODUCT(($AT$3:$BE$3&lt;AV$3)*$AH195:$AS195))),2))</f>
        <v/>
      </c>
      <c r="AW195">
        <f>IF(AK195&lt;=0,0,ROUND(MIN(AK195,MAX(0,$F195-SUMPRODUCT(($AT$3:$BE$3&lt;AW$3)*$AH195:$AS195))),2))</f>
        <v/>
      </c>
      <c r="AX195">
        <f>IF(AL195&lt;=0,0,ROUND(MIN(AL195,MAX(0,$F195-SUMPRODUCT(($AT$3:$BE$3&lt;AX$3)*$AH195:$AS195))),2))</f>
        <v/>
      </c>
      <c r="AY195">
        <f>IF(AM195&lt;=0,0,ROUND(MIN(AM195,MAX(0,$F195-SUMPRODUCT(($AT$3:$BE$3&lt;AY$3)*$AH195:$AS195))),2))</f>
        <v/>
      </c>
      <c r="AZ195">
        <f>IF(AN195&lt;=0,0,ROUND(MIN(AN195,MAX(0,$F195-SUMPRODUCT(($AT$3:$BE$3&lt;AZ$3)*$AH195:$AS195))),2))</f>
        <v/>
      </c>
      <c r="BA195">
        <f>IF(AO195&lt;=0,0,ROUND(MIN(AO195,MAX(0,$F195-SUMPRODUCT(($AT$3:$BE$3&lt;BA$3)*$AH195:$AS195))),2))</f>
        <v/>
      </c>
      <c r="BB195">
        <f>IF(AP195&lt;=0,0,ROUND(MIN(AP195,MAX(0,$F195-SUMPRODUCT(($AT$3:$BE$3&lt;BB$3)*$AH195:$AS195))),2))</f>
        <v/>
      </c>
      <c r="BC195">
        <f>IF(AQ195&lt;=0,0,ROUND(MIN(AQ195,MAX(0,$F195-SUMPRODUCT(($AT$3:$BE$3&lt;BC$3)*$AH195:$AS195))),2))</f>
        <v/>
      </c>
      <c r="BD195">
        <f>IF(AR195&lt;=0,0,ROUND(MIN(AR195,MAX(0,$F195-SUMPRODUCT(($AT$3:$BE$3&lt;BD$3)*$AH195:$AS195))),2))</f>
        <v/>
      </c>
      <c r="BE195">
        <f>IF(AS195&lt;=0,0,ROUND(MIN(AS195,MAX(0,$F195-SUMPRODUCT(($AT$3:$BE$3&lt;BE$3)*$AH195:$AS195))),2))</f>
        <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row>
    <row r="196">
      <c r="A196" t="n">
        <v>191</v>
      </c>
      <c r="B196" s="29">
        <f>Months!B196</f>
        <v/>
      </c>
      <c r="C196">
        <f>Months!C196</f>
        <v/>
      </c>
      <c r="D196">
        <f>Months!D196</f>
        <v/>
      </c>
      <c r="E196">
        <f>SUM(V196:AG196)</f>
        <v/>
      </c>
      <c r="F196">
        <f>MAX(0,ROUND(C196+D196-E196,2))</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f>IF(AH196&lt;=0,0,ROUND(MIN(AH196,MAX(0,$F196-SUMPRODUCT(($AT$3:$BE$3&lt;AT$3)*$AH196:$AS196))),2))</f>
        <v/>
      </c>
      <c r="AU196">
        <f>IF(AI196&lt;=0,0,ROUND(MIN(AI196,MAX(0,$F196-SUMPRODUCT(($AT$3:$BE$3&lt;AU$3)*$AH196:$AS196))),2))</f>
        <v/>
      </c>
      <c r="AV196">
        <f>IF(AJ196&lt;=0,0,ROUND(MIN(AJ196,MAX(0,$F196-SUMPRODUCT(($AT$3:$BE$3&lt;AV$3)*$AH196:$AS196))),2))</f>
        <v/>
      </c>
      <c r="AW196">
        <f>IF(AK196&lt;=0,0,ROUND(MIN(AK196,MAX(0,$F196-SUMPRODUCT(($AT$3:$BE$3&lt;AW$3)*$AH196:$AS196))),2))</f>
        <v/>
      </c>
      <c r="AX196">
        <f>IF(AL196&lt;=0,0,ROUND(MIN(AL196,MAX(0,$F196-SUMPRODUCT(($AT$3:$BE$3&lt;AX$3)*$AH196:$AS196))),2))</f>
        <v/>
      </c>
      <c r="AY196">
        <f>IF(AM196&lt;=0,0,ROUND(MIN(AM196,MAX(0,$F196-SUMPRODUCT(($AT$3:$BE$3&lt;AY$3)*$AH196:$AS196))),2))</f>
        <v/>
      </c>
      <c r="AZ196">
        <f>IF(AN196&lt;=0,0,ROUND(MIN(AN196,MAX(0,$F196-SUMPRODUCT(($AT$3:$BE$3&lt;AZ$3)*$AH196:$AS196))),2))</f>
        <v/>
      </c>
      <c r="BA196">
        <f>IF(AO196&lt;=0,0,ROUND(MIN(AO196,MAX(0,$F196-SUMPRODUCT(($AT$3:$BE$3&lt;BA$3)*$AH196:$AS196))),2))</f>
        <v/>
      </c>
      <c r="BB196">
        <f>IF(AP196&lt;=0,0,ROUND(MIN(AP196,MAX(0,$F196-SUMPRODUCT(($AT$3:$BE$3&lt;BB$3)*$AH196:$AS196))),2))</f>
        <v/>
      </c>
      <c r="BC196">
        <f>IF(AQ196&lt;=0,0,ROUND(MIN(AQ196,MAX(0,$F196-SUMPRODUCT(($AT$3:$BE$3&lt;BC$3)*$AH196:$AS196))),2))</f>
        <v/>
      </c>
      <c r="BD196">
        <f>IF(AR196&lt;=0,0,ROUND(MIN(AR196,MAX(0,$F196-SUMPRODUCT(($AT$3:$BE$3&lt;BD$3)*$AH196:$AS196))),2))</f>
        <v/>
      </c>
      <c r="BE196">
        <f>IF(AS196&lt;=0,0,ROUND(MIN(AS196,MAX(0,$F196-SUMPRODUCT(($AT$3:$BE$3&lt;BE$3)*$AH196:$AS196))),2))</f>
        <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row>
    <row r="197">
      <c r="A197" t="n">
        <v>192</v>
      </c>
      <c r="B197" s="29">
        <f>Months!B197</f>
        <v/>
      </c>
      <c r="C197">
        <f>Months!C197</f>
        <v/>
      </c>
      <c r="D197">
        <f>Months!D197</f>
        <v/>
      </c>
      <c r="E197">
        <f>SUM(V197:AG197)</f>
        <v/>
      </c>
      <c r="F197">
        <f>MAX(0,ROUND(C197+D197-E197,2))</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f>IF(AH197&lt;=0,0,ROUND(MIN(AH197,MAX(0,$F197-SUMPRODUCT(($AT$3:$BE$3&lt;AT$3)*$AH197:$AS197))),2))</f>
        <v/>
      </c>
      <c r="AU197">
        <f>IF(AI197&lt;=0,0,ROUND(MIN(AI197,MAX(0,$F197-SUMPRODUCT(($AT$3:$BE$3&lt;AU$3)*$AH197:$AS197))),2))</f>
        <v/>
      </c>
      <c r="AV197">
        <f>IF(AJ197&lt;=0,0,ROUND(MIN(AJ197,MAX(0,$F197-SUMPRODUCT(($AT$3:$BE$3&lt;AV$3)*$AH197:$AS197))),2))</f>
        <v/>
      </c>
      <c r="AW197">
        <f>IF(AK197&lt;=0,0,ROUND(MIN(AK197,MAX(0,$F197-SUMPRODUCT(($AT$3:$BE$3&lt;AW$3)*$AH197:$AS197))),2))</f>
        <v/>
      </c>
      <c r="AX197">
        <f>IF(AL197&lt;=0,0,ROUND(MIN(AL197,MAX(0,$F197-SUMPRODUCT(($AT$3:$BE$3&lt;AX$3)*$AH197:$AS197))),2))</f>
        <v/>
      </c>
      <c r="AY197">
        <f>IF(AM197&lt;=0,0,ROUND(MIN(AM197,MAX(0,$F197-SUMPRODUCT(($AT$3:$BE$3&lt;AY$3)*$AH197:$AS197))),2))</f>
        <v/>
      </c>
      <c r="AZ197">
        <f>IF(AN197&lt;=0,0,ROUND(MIN(AN197,MAX(0,$F197-SUMPRODUCT(($AT$3:$BE$3&lt;AZ$3)*$AH197:$AS197))),2))</f>
        <v/>
      </c>
      <c r="BA197">
        <f>IF(AO197&lt;=0,0,ROUND(MIN(AO197,MAX(0,$F197-SUMPRODUCT(($AT$3:$BE$3&lt;BA$3)*$AH197:$AS197))),2))</f>
        <v/>
      </c>
      <c r="BB197">
        <f>IF(AP197&lt;=0,0,ROUND(MIN(AP197,MAX(0,$F197-SUMPRODUCT(($AT$3:$BE$3&lt;BB$3)*$AH197:$AS197))),2))</f>
        <v/>
      </c>
      <c r="BC197">
        <f>IF(AQ197&lt;=0,0,ROUND(MIN(AQ197,MAX(0,$F197-SUMPRODUCT(($AT$3:$BE$3&lt;BC$3)*$AH197:$AS197))),2))</f>
        <v/>
      </c>
      <c r="BD197">
        <f>IF(AR197&lt;=0,0,ROUND(MIN(AR197,MAX(0,$F197-SUMPRODUCT(($AT$3:$BE$3&lt;BD$3)*$AH197:$AS197))),2))</f>
        <v/>
      </c>
      <c r="BE197">
        <f>IF(AS197&lt;=0,0,ROUND(MIN(AS197,MAX(0,$F197-SUMPRODUCT(($AT$3:$BE$3&lt;BE$3)*$AH197:$AS197))),2))</f>
        <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row>
    <row r="198">
      <c r="A198" t="n">
        <v>193</v>
      </c>
      <c r="B198" s="29">
        <f>Months!B198</f>
        <v/>
      </c>
      <c r="C198">
        <f>Months!C198</f>
        <v/>
      </c>
      <c r="D198">
        <f>Months!D198</f>
        <v/>
      </c>
      <c r="E198">
        <f>SUM(V198:AG198)</f>
        <v/>
      </c>
      <c r="F198">
        <f>MAX(0,ROUND(C198+D198-E198,2))</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f>IF(AH198&lt;=0,0,ROUND(MIN(AH198,MAX(0,$F198-SUMPRODUCT(($AT$3:$BE$3&lt;AT$3)*$AH198:$AS198))),2))</f>
        <v/>
      </c>
      <c r="AU198">
        <f>IF(AI198&lt;=0,0,ROUND(MIN(AI198,MAX(0,$F198-SUMPRODUCT(($AT$3:$BE$3&lt;AU$3)*$AH198:$AS198))),2))</f>
        <v/>
      </c>
      <c r="AV198">
        <f>IF(AJ198&lt;=0,0,ROUND(MIN(AJ198,MAX(0,$F198-SUMPRODUCT(($AT$3:$BE$3&lt;AV$3)*$AH198:$AS198))),2))</f>
        <v/>
      </c>
      <c r="AW198">
        <f>IF(AK198&lt;=0,0,ROUND(MIN(AK198,MAX(0,$F198-SUMPRODUCT(($AT$3:$BE$3&lt;AW$3)*$AH198:$AS198))),2))</f>
        <v/>
      </c>
      <c r="AX198">
        <f>IF(AL198&lt;=0,0,ROUND(MIN(AL198,MAX(0,$F198-SUMPRODUCT(($AT$3:$BE$3&lt;AX$3)*$AH198:$AS198))),2))</f>
        <v/>
      </c>
      <c r="AY198">
        <f>IF(AM198&lt;=0,0,ROUND(MIN(AM198,MAX(0,$F198-SUMPRODUCT(($AT$3:$BE$3&lt;AY$3)*$AH198:$AS198))),2))</f>
        <v/>
      </c>
      <c r="AZ198">
        <f>IF(AN198&lt;=0,0,ROUND(MIN(AN198,MAX(0,$F198-SUMPRODUCT(($AT$3:$BE$3&lt;AZ$3)*$AH198:$AS198))),2))</f>
        <v/>
      </c>
      <c r="BA198">
        <f>IF(AO198&lt;=0,0,ROUND(MIN(AO198,MAX(0,$F198-SUMPRODUCT(($AT$3:$BE$3&lt;BA$3)*$AH198:$AS198))),2))</f>
        <v/>
      </c>
      <c r="BB198">
        <f>IF(AP198&lt;=0,0,ROUND(MIN(AP198,MAX(0,$F198-SUMPRODUCT(($AT$3:$BE$3&lt;BB$3)*$AH198:$AS198))),2))</f>
        <v/>
      </c>
      <c r="BC198">
        <f>IF(AQ198&lt;=0,0,ROUND(MIN(AQ198,MAX(0,$F198-SUMPRODUCT(($AT$3:$BE$3&lt;BC$3)*$AH198:$AS198))),2))</f>
        <v/>
      </c>
      <c r="BD198">
        <f>IF(AR198&lt;=0,0,ROUND(MIN(AR198,MAX(0,$F198-SUMPRODUCT(($AT$3:$BE$3&lt;BD$3)*$AH198:$AS198))),2))</f>
        <v/>
      </c>
      <c r="BE198">
        <f>IF(AS198&lt;=0,0,ROUND(MIN(AS198,MAX(0,$F198-SUMPRODUCT(($AT$3:$BE$3&lt;BE$3)*$AH198:$AS198))),2))</f>
        <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row>
    <row r="199">
      <c r="A199" t="n">
        <v>194</v>
      </c>
      <c r="B199" s="29">
        <f>Months!B199</f>
        <v/>
      </c>
      <c r="C199">
        <f>Months!C199</f>
        <v/>
      </c>
      <c r="D199">
        <f>Months!D199</f>
        <v/>
      </c>
      <c r="E199">
        <f>SUM(V199:AG199)</f>
        <v/>
      </c>
      <c r="F199">
        <f>MAX(0,ROUND(C199+D199-E199,2))</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f>IF(AH199&lt;=0,0,ROUND(MIN(AH199,MAX(0,$F199-SUMPRODUCT(($AT$3:$BE$3&lt;AT$3)*$AH199:$AS199))),2))</f>
        <v/>
      </c>
      <c r="AU199">
        <f>IF(AI199&lt;=0,0,ROUND(MIN(AI199,MAX(0,$F199-SUMPRODUCT(($AT$3:$BE$3&lt;AU$3)*$AH199:$AS199))),2))</f>
        <v/>
      </c>
      <c r="AV199">
        <f>IF(AJ199&lt;=0,0,ROUND(MIN(AJ199,MAX(0,$F199-SUMPRODUCT(($AT$3:$BE$3&lt;AV$3)*$AH199:$AS199))),2))</f>
        <v/>
      </c>
      <c r="AW199">
        <f>IF(AK199&lt;=0,0,ROUND(MIN(AK199,MAX(0,$F199-SUMPRODUCT(($AT$3:$BE$3&lt;AW$3)*$AH199:$AS199))),2))</f>
        <v/>
      </c>
      <c r="AX199">
        <f>IF(AL199&lt;=0,0,ROUND(MIN(AL199,MAX(0,$F199-SUMPRODUCT(($AT$3:$BE$3&lt;AX$3)*$AH199:$AS199))),2))</f>
        <v/>
      </c>
      <c r="AY199">
        <f>IF(AM199&lt;=0,0,ROUND(MIN(AM199,MAX(0,$F199-SUMPRODUCT(($AT$3:$BE$3&lt;AY$3)*$AH199:$AS199))),2))</f>
        <v/>
      </c>
      <c r="AZ199">
        <f>IF(AN199&lt;=0,0,ROUND(MIN(AN199,MAX(0,$F199-SUMPRODUCT(($AT$3:$BE$3&lt;AZ$3)*$AH199:$AS199))),2))</f>
        <v/>
      </c>
      <c r="BA199">
        <f>IF(AO199&lt;=0,0,ROUND(MIN(AO199,MAX(0,$F199-SUMPRODUCT(($AT$3:$BE$3&lt;BA$3)*$AH199:$AS199))),2))</f>
        <v/>
      </c>
      <c r="BB199">
        <f>IF(AP199&lt;=0,0,ROUND(MIN(AP199,MAX(0,$F199-SUMPRODUCT(($AT$3:$BE$3&lt;BB$3)*$AH199:$AS199))),2))</f>
        <v/>
      </c>
      <c r="BC199">
        <f>IF(AQ199&lt;=0,0,ROUND(MIN(AQ199,MAX(0,$F199-SUMPRODUCT(($AT$3:$BE$3&lt;BC$3)*$AH199:$AS199))),2))</f>
        <v/>
      </c>
      <c r="BD199">
        <f>IF(AR199&lt;=0,0,ROUND(MIN(AR199,MAX(0,$F199-SUMPRODUCT(($AT$3:$BE$3&lt;BD$3)*$AH199:$AS199))),2))</f>
        <v/>
      </c>
      <c r="BE199">
        <f>IF(AS199&lt;=0,0,ROUND(MIN(AS199,MAX(0,$F199-SUMPRODUCT(($AT$3:$BE$3&lt;BE$3)*$AH199:$AS199))),2))</f>
        <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row>
    <row r="200">
      <c r="A200" t="n">
        <v>195</v>
      </c>
      <c r="B200" s="29">
        <f>Months!B200</f>
        <v/>
      </c>
      <c r="C200">
        <f>Months!C200</f>
        <v/>
      </c>
      <c r="D200">
        <f>Months!D200</f>
        <v/>
      </c>
      <c r="E200">
        <f>SUM(V200:AG200)</f>
        <v/>
      </c>
      <c r="F200">
        <f>MAX(0,ROUND(C200+D200-E200,2))</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f>IF(AH200&lt;=0,0,ROUND(MIN(AH200,MAX(0,$F200-SUMPRODUCT(($AT$3:$BE$3&lt;AT$3)*$AH200:$AS200))),2))</f>
        <v/>
      </c>
      <c r="AU200">
        <f>IF(AI200&lt;=0,0,ROUND(MIN(AI200,MAX(0,$F200-SUMPRODUCT(($AT$3:$BE$3&lt;AU$3)*$AH200:$AS200))),2))</f>
        <v/>
      </c>
      <c r="AV200">
        <f>IF(AJ200&lt;=0,0,ROUND(MIN(AJ200,MAX(0,$F200-SUMPRODUCT(($AT$3:$BE$3&lt;AV$3)*$AH200:$AS200))),2))</f>
        <v/>
      </c>
      <c r="AW200">
        <f>IF(AK200&lt;=0,0,ROUND(MIN(AK200,MAX(0,$F200-SUMPRODUCT(($AT$3:$BE$3&lt;AW$3)*$AH200:$AS200))),2))</f>
        <v/>
      </c>
      <c r="AX200">
        <f>IF(AL200&lt;=0,0,ROUND(MIN(AL200,MAX(0,$F200-SUMPRODUCT(($AT$3:$BE$3&lt;AX$3)*$AH200:$AS200))),2))</f>
        <v/>
      </c>
      <c r="AY200">
        <f>IF(AM200&lt;=0,0,ROUND(MIN(AM200,MAX(0,$F200-SUMPRODUCT(($AT$3:$BE$3&lt;AY$3)*$AH200:$AS200))),2))</f>
        <v/>
      </c>
      <c r="AZ200">
        <f>IF(AN200&lt;=0,0,ROUND(MIN(AN200,MAX(0,$F200-SUMPRODUCT(($AT$3:$BE$3&lt;AZ$3)*$AH200:$AS200))),2))</f>
        <v/>
      </c>
      <c r="BA200">
        <f>IF(AO200&lt;=0,0,ROUND(MIN(AO200,MAX(0,$F200-SUMPRODUCT(($AT$3:$BE$3&lt;BA$3)*$AH200:$AS200))),2))</f>
        <v/>
      </c>
      <c r="BB200">
        <f>IF(AP200&lt;=0,0,ROUND(MIN(AP200,MAX(0,$F200-SUMPRODUCT(($AT$3:$BE$3&lt;BB$3)*$AH200:$AS200))),2))</f>
        <v/>
      </c>
      <c r="BC200">
        <f>IF(AQ200&lt;=0,0,ROUND(MIN(AQ200,MAX(0,$F200-SUMPRODUCT(($AT$3:$BE$3&lt;BC$3)*$AH200:$AS200))),2))</f>
        <v/>
      </c>
      <c r="BD200">
        <f>IF(AR200&lt;=0,0,ROUND(MIN(AR200,MAX(0,$F200-SUMPRODUCT(($AT$3:$BE$3&lt;BD$3)*$AH200:$AS200))),2))</f>
        <v/>
      </c>
      <c r="BE200">
        <f>IF(AS200&lt;=0,0,ROUND(MIN(AS200,MAX(0,$F200-SUMPRODUCT(($AT$3:$BE$3&lt;BE$3)*$AH200:$AS200))),2))</f>
        <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row>
    <row r="201">
      <c r="A201" t="n">
        <v>196</v>
      </c>
      <c r="B201" s="29">
        <f>Months!B201</f>
        <v/>
      </c>
      <c r="C201">
        <f>Months!C201</f>
        <v/>
      </c>
      <c r="D201">
        <f>Months!D201</f>
        <v/>
      </c>
      <c r="E201">
        <f>SUM(V201:AG201)</f>
        <v/>
      </c>
      <c r="F201">
        <f>MAX(0,ROUND(C201+D201-E201,2))</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f>IF(AH201&lt;=0,0,ROUND(MIN(AH201,MAX(0,$F201-SUMPRODUCT(($AT$3:$BE$3&lt;AT$3)*$AH201:$AS201))),2))</f>
        <v/>
      </c>
      <c r="AU201">
        <f>IF(AI201&lt;=0,0,ROUND(MIN(AI201,MAX(0,$F201-SUMPRODUCT(($AT$3:$BE$3&lt;AU$3)*$AH201:$AS201))),2))</f>
        <v/>
      </c>
      <c r="AV201">
        <f>IF(AJ201&lt;=0,0,ROUND(MIN(AJ201,MAX(0,$F201-SUMPRODUCT(($AT$3:$BE$3&lt;AV$3)*$AH201:$AS201))),2))</f>
        <v/>
      </c>
      <c r="AW201">
        <f>IF(AK201&lt;=0,0,ROUND(MIN(AK201,MAX(0,$F201-SUMPRODUCT(($AT$3:$BE$3&lt;AW$3)*$AH201:$AS201))),2))</f>
        <v/>
      </c>
      <c r="AX201">
        <f>IF(AL201&lt;=0,0,ROUND(MIN(AL201,MAX(0,$F201-SUMPRODUCT(($AT$3:$BE$3&lt;AX$3)*$AH201:$AS201))),2))</f>
        <v/>
      </c>
      <c r="AY201">
        <f>IF(AM201&lt;=0,0,ROUND(MIN(AM201,MAX(0,$F201-SUMPRODUCT(($AT$3:$BE$3&lt;AY$3)*$AH201:$AS201))),2))</f>
        <v/>
      </c>
      <c r="AZ201">
        <f>IF(AN201&lt;=0,0,ROUND(MIN(AN201,MAX(0,$F201-SUMPRODUCT(($AT$3:$BE$3&lt;AZ$3)*$AH201:$AS201))),2))</f>
        <v/>
      </c>
      <c r="BA201">
        <f>IF(AO201&lt;=0,0,ROUND(MIN(AO201,MAX(0,$F201-SUMPRODUCT(($AT$3:$BE$3&lt;BA$3)*$AH201:$AS201))),2))</f>
        <v/>
      </c>
      <c r="BB201">
        <f>IF(AP201&lt;=0,0,ROUND(MIN(AP201,MAX(0,$F201-SUMPRODUCT(($AT$3:$BE$3&lt;BB$3)*$AH201:$AS201))),2))</f>
        <v/>
      </c>
      <c r="BC201">
        <f>IF(AQ201&lt;=0,0,ROUND(MIN(AQ201,MAX(0,$F201-SUMPRODUCT(($AT$3:$BE$3&lt;BC$3)*$AH201:$AS201))),2))</f>
        <v/>
      </c>
      <c r="BD201">
        <f>IF(AR201&lt;=0,0,ROUND(MIN(AR201,MAX(0,$F201-SUMPRODUCT(($AT$3:$BE$3&lt;BD$3)*$AH201:$AS201))),2))</f>
        <v/>
      </c>
      <c r="BE201">
        <f>IF(AS201&lt;=0,0,ROUND(MIN(AS201,MAX(0,$F201-SUMPRODUCT(($AT$3:$BE$3&lt;BE$3)*$AH201:$AS201))),2))</f>
        <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row>
    <row r="202">
      <c r="A202" t="n">
        <v>197</v>
      </c>
      <c r="B202" s="29">
        <f>Months!B202</f>
        <v/>
      </c>
      <c r="C202">
        <f>Months!C202</f>
        <v/>
      </c>
      <c r="D202">
        <f>Months!D202</f>
        <v/>
      </c>
      <c r="E202">
        <f>SUM(V202:AG202)</f>
        <v/>
      </c>
      <c r="F202">
        <f>MAX(0,ROUND(C202+D202-E202,2))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f>IF(AH202&lt;=0,0,ROUND(MIN(AH202,MAX(0,$F202-SUMPRODUCT(($AT$3:$BE$3&lt;AT$3)*$AH202:$AS202))),2))</f>
        <v/>
      </c>
      <c r="AU202">
        <f>IF(AI202&lt;=0,0,ROUND(MIN(AI202,MAX(0,$F202-SUMPRODUCT(($AT$3:$BE$3&lt;AU$3)*$AH202:$AS202))),2))</f>
        <v/>
      </c>
      <c r="AV202">
        <f>IF(AJ202&lt;=0,0,ROUND(MIN(AJ202,MAX(0,$F202-SUMPRODUCT(($AT$3:$BE$3&lt;AV$3)*$AH202:$AS202))),2))</f>
        <v/>
      </c>
      <c r="AW202">
        <f>IF(AK202&lt;=0,0,ROUND(MIN(AK202,MAX(0,$F202-SUMPRODUCT(($AT$3:$BE$3&lt;AW$3)*$AH202:$AS202))),2))</f>
        <v/>
      </c>
      <c r="AX202">
        <f>IF(AL202&lt;=0,0,ROUND(MIN(AL202,MAX(0,$F202-SUMPRODUCT(($AT$3:$BE$3&lt;AX$3)*$AH202:$AS202))),2))</f>
        <v/>
      </c>
      <c r="AY202">
        <f>IF(AM202&lt;=0,0,ROUND(MIN(AM202,MAX(0,$F202-SUMPRODUCT(($AT$3:$BE$3&lt;AY$3)*$AH202:$AS202))),2))</f>
        <v/>
      </c>
      <c r="AZ202">
        <f>IF(AN202&lt;=0,0,ROUND(MIN(AN202,MAX(0,$F202-SUMPRODUCT(($AT$3:$BE$3&lt;AZ$3)*$AH202:$AS202))),2))</f>
        <v/>
      </c>
      <c r="BA202">
        <f>IF(AO202&lt;=0,0,ROUND(MIN(AO202,MAX(0,$F202-SUMPRODUCT(($AT$3:$BE$3&lt;BA$3)*$AH202:$AS202))),2))</f>
        <v/>
      </c>
      <c r="BB202">
        <f>IF(AP202&lt;=0,0,ROUND(MIN(AP202,MAX(0,$F202-SUMPRODUCT(($AT$3:$BE$3&lt;BB$3)*$AH202:$AS202))),2))</f>
        <v/>
      </c>
      <c r="BC202">
        <f>IF(AQ202&lt;=0,0,ROUND(MIN(AQ202,MAX(0,$F202-SUMPRODUCT(($AT$3:$BE$3&lt;BC$3)*$AH202:$AS202))),2))</f>
        <v/>
      </c>
      <c r="BD202">
        <f>IF(AR202&lt;=0,0,ROUND(MIN(AR202,MAX(0,$F202-SUMPRODUCT(($AT$3:$BE$3&lt;BD$3)*$AH202:$AS202))),2))</f>
        <v/>
      </c>
      <c r="BE202">
        <f>IF(AS202&lt;=0,0,ROUND(MIN(AS202,MAX(0,$F202-SUMPRODUCT(($AT$3:$BE$3&lt;BE$3)*$AH202:$AS202))),2))</f>
        <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row>
    <row r="203">
      <c r="A203" t="n">
        <v>198</v>
      </c>
      <c r="B203" s="29">
        <f>Months!B203</f>
        <v/>
      </c>
      <c r="C203">
        <f>Months!C203</f>
        <v/>
      </c>
      <c r="D203">
        <f>Months!D203</f>
        <v/>
      </c>
      <c r="E203">
        <f>SUM(V203:AG203)</f>
        <v/>
      </c>
      <c r="F203">
        <f>MAX(0,ROUND(C203+D203-E203,2))</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f>IF(AH203&lt;=0,0,ROUND(MIN(AH203,MAX(0,$F203-SUMPRODUCT(($AT$3:$BE$3&lt;AT$3)*$AH203:$AS203))),2))</f>
        <v/>
      </c>
      <c r="AU203">
        <f>IF(AI203&lt;=0,0,ROUND(MIN(AI203,MAX(0,$F203-SUMPRODUCT(($AT$3:$BE$3&lt;AU$3)*$AH203:$AS203))),2))</f>
        <v/>
      </c>
      <c r="AV203">
        <f>IF(AJ203&lt;=0,0,ROUND(MIN(AJ203,MAX(0,$F203-SUMPRODUCT(($AT$3:$BE$3&lt;AV$3)*$AH203:$AS203))),2))</f>
        <v/>
      </c>
      <c r="AW203">
        <f>IF(AK203&lt;=0,0,ROUND(MIN(AK203,MAX(0,$F203-SUMPRODUCT(($AT$3:$BE$3&lt;AW$3)*$AH203:$AS203))),2))</f>
        <v/>
      </c>
      <c r="AX203">
        <f>IF(AL203&lt;=0,0,ROUND(MIN(AL203,MAX(0,$F203-SUMPRODUCT(($AT$3:$BE$3&lt;AX$3)*$AH203:$AS203))),2))</f>
        <v/>
      </c>
      <c r="AY203">
        <f>IF(AM203&lt;=0,0,ROUND(MIN(AM203,MAX(0,$F203-SUMPRODUCT(($AT$3:$BE$3&lt;AY$3)*$AH203:$AS203))),2))</f>
        <v/>
      </c>
      <c r="AZ203">
        <f>IF(AN203&lt;=0,0,ROUND(MIN(AN203,MAX(0,$F203-SUMPRODUCT(($AT$3:$BE$3&lt;AZ$3)*$AH203:$AS203))),2))</f>
        <v/>
      </c>
      <c r="BA203">
        <f>IF(AO203&lt;=0,0,ROUND(MIN(AO203,MAX(0,$F203-SUMPRODUCT(($AT$3:$BE$3&lt;BA$3)*$AH203:$AS203))),2))</f>
        <v/>
      </c>
      <c r="BB203">
        <f>IF(AP203&lt;=0,0,ROUND(MIN(AP203,MAX(0,$F203-SUMPRODUCT(($AT$3:$BE$3&lt;BB$3)*$AH203:$AS203))),2))</f>
        <v/>
      </c>
      <c r="BC203">
        <f>IF(AQ203&lt;=0,0,ROUND(MIN(AQ203,MAX(0,$F203-SUMPRODUCT(($AT$3:$BE$3&lt;BC$3)*$AH203:$AS203))),2))</f>
        <v/>
      </c>
      <c r="BD203">
        <f>IF(AR203&lt;=0,0,ROUND(MIN(AR203,MAX(0,$F203-SUMPRODUCT(($AT$3:$BE$3&lt;BD$3)*$AH203:$AS203))),2))</f>
        <v/>
      </c>
      <c r="BE203">
        <f>IF(AS203&lt;=0,0,ROUND(MIN(AS203,MAX(0,$F203-SUMPRODUCT(($AT$3:$BE$3&lt;BE$3)*$AH203:$AS203))),2))</f>
        <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row>
    <row r="204">
      <c r="A204" t="n">
        <v>199</v>
      </c>
      <c r="B204" s="29">
        <f>Months!B204</f>
        <v/>
      </c>
      <c r="C204">
        <f>Months!C204</f>
        <v/>
      </c>
      <c r="D204">
        <f>Months!D204</f>
        <v/>
      </c>
      <c r="E204">
        <f>SUM(V204:AG204)</f>
        <v/>
      </c>
      <c r="F204">
        <f>MAX(0,ROUND(C204+D204-E204,2))</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f>IF(AH204&lt;=0,0,ROUND(MIN(AH204,MAX(0,$F204-SUMPRODUCT(($AT$3:$BE$3&lt;AT$3)*$AH204:$AS204))),2))</f>
        <v/>
      </c>
      <c r="AU204">
        <f>IF(AI204&lt;=0,0,ROUND(MIN(AI204,MAX(0,$F204-SUMPRODUCT(($AT$3:$BE$3&lt;AU$3)*$AH204:$AS204))),2))</f>
        <v/>
      </c>
      <c r="AV204">
        <f>IF(AJ204&lt;=0,0,ROUND(MIN(AJ204,MAX(0,$F204-SUMPRODUCT(($AT$3:$BE$3&lt;AV$3)*$AH204:$AS204))),2))</f>
        <v/>
      </c>
      <c r="AW204">
        <f>IF(AK204&lt;=0,0,ROUND(MIN(AK204,MAX(0,$F204-SUMPRODUCT(($AT$3:$BE$3&lt;AW$3)*$AH204:$AS204))),2))</f>
        <v/>
      </c>
      <c r="AX204">
        <f>IF(AL204&lt;=0,0,ROUND(MIN(AL204,MAX(0,$F204-SUMPRODUCT(($AT$3:$BE$3&lt;AX$3)*$AH204:$AS204))),2))</f>
        <v/>
      </c>
      <c r="AY204">
        <f>IF(AM204&lt;=0,0,ROUND(MIN(AM204,MAX(0,$F204-SUMPRODUCT(($AT$3:$BE$3&lt;AY$3)*$AH204:$AS204))),2))</f>
        <v/>
      </c>
      <c r="AZ204">
        <f>IF(AN204&lt;=0,0,ROUND(MIN(AN204,MAX(0,$F204-SUMPRODUCT(($AT$3:$BE$3&lt;AZ$3)*$AH204:$AS204))),2))</f>
        <v/>
      </c>
      <c r="BA204">
        <f>IF(AO204&lt;=0,0,ROUND(MIN(AO204,MAX(0,$F204-SUMPRODUCT(($AT$3:$BE$3&lt;BA$3)*$AH204:$AS204))),2))</f>
        <v/>
      </c>
      <c r="BB204">
        <f>IF(AP204&lt;=0,0,ROUND(MIN(AP204,MAX(0,$F204-SUMPRODUCT(($AT$3:$BE$3&lt;BB$3)*$AH204:$AS204))),2))</f>
        <v/>
      </c>
      <c r="BC204">
        <f>IF(AQ204&lt;=0,0,ROUND(MIN(AQ204,MAX(0,$F204-SUMPRODUCT(($AT$3:$BE$3&lt;BC$3)*$AH204:$AS204))),2))</f>
        <v/>
      </c>
      <c r="BD204">
        <f>IF(AR204&lt;=0,0,ROUND(MIN(AR204,MAX(0,$F204-SUMPRODUCT(($AT$3:$BE$3&lt;BD$3)*$AH204:$AS204))),2))</f>
        <v/>
      </c>
      <c r="BE204">
        <f>IF(AS204&lt;=0,0,ROUND(MIN(AS204,MAX(0,$F204-SUMPRODUCT(($AT$3:$BE$3&lt;BE$3)*$AH204:$AS204))),2))</f>
        <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row>
    <row r="205">
      <c r="A205" t="n">
        <v>200</v>
      </c>
      <c r="B205" s="29">
        <f>Months!B205</f>
        <v/>
      </c>
      <c r="C205">
        <f>Months!C205</f>
        <v/>
      </c>
      <c r="D205">
        <f>Months!D205</f>
        <v/>
      </c>
      <c r="E205">
        <f>SUM(V205:AG205)</f>
        <v/>
      </c>
      <c r="F205">
        <f>MAX(0,ROUND(C205+D205-E205,2))</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f>IF(AH205&lt;=0,0,ROUND(MIN(AH205,MAX(0,$F205-SUMPRODUCT(($AT$3:$BE$3&lt;AT$3)*$AH205:$AS205))),2))</f>
        <v/>
      </c>
      <c r="AU205">
        <f>IF(AI205&lt;=0,0,ROUND(MIN(AI205,MAX(0,$F205-SUMPRODUCT(($AT$3:$BE$3&lt;AU$3)*$AH205:$AS205))),2))</f>
        <v/>
      </c>
      <c r="AV205">
        <f>IF(AJ205&lt;=0,0,ROUND(MIN(AJ205,MAX(0,$F205-SUMPRODUCT(($AT$3:$BE$3&lt;AV$3)*$AH205:$AS205))),2))</f>
        <v/>
      </c>
      <c r="AW205">
        <f>IF(AK205&lt;=0,0,ROUND(MIN(AK205,MAX(0,$F205-SUMPRODUCT(($AT$3:$BE$3&lt;AW$3)*$AH205:$AS205))),2))</f>
        <v/>
      </c>
      <c r="AX205">
        <f>IF(AL205&lt;=0,0,ROUND(MIN(AL205,MAX(0,$F205-SUMPRODUCT(($AT$3:$BE$3&lt;AX$3)*$AH205:$AS205))),2))</f>
        <v/>
      </c>
      <c r="AY205">
        <f>IF(AM205&lt;=0,0,ROUND(MIN(AM205,MAX(0,$F205-SUMPRODUCT(($AT$3:$BE$3&lt;AY$3)*$AH205:$AS205))),2))</f>
        <v/>
      </c>
      <c r="AZ205">
        <f>IF(AN205&lt;=0,0,ROUND(MIN(AN205,MAX(0,$F205-SUMPRODUCT(($AT$3:$BE$3&lt;AZ$3)*$AH205:$AS205))),2))</f>
        <v/>
      </c>
      <c r="BA205">
        <f>IF(AO205&lt;=0,0,ROUND(MIN(AO205,MAX(0,$F205-SUMPRODUCT(($AT$3:$BE$3&lt;BA$3)*$AH205:$AS205))),2))</f>
        <v/>
      </c>
      <c r="BB205">
        <f>IF(AP205&lt;=0,0,ROUND(MIN(AP205,MAX(0,$F205-SUMPRODUCT(($AT$3:$BE$3&lt;BB$3)*$AH205:$AS205))),2))</f>
        <v/>
      </c>
      <c r="BC205">
        <f>IF(AQ205&lt;=0,0,ROUND(MIN(AQ205,MAX(0,$F205-SUMPRODUCT(($AT$3:$BE$3&lt;BC$3)*$AH205:$AS205))),2))</f>
        <v/>
      </c>
      <c r="BD205">
        <f>IF(AR205&lt;=0,0,ROUND(MIN(AR205,MAX(0,$F205-SUMPRODUCT(($AT$3:$BE$3&lt;BD$3)*$AH205:$AS205))),2))</f>
        <v/>
      </c>
      <c r="BE205">
        <f>IF(AS205&lt;=0,0,ROUND(MIN(AS205,MAX(0,$F205-SUMPRODUCT(($AT$3:$BE$3&lt;BE$3)*$AH205:$AS205))),2))</f>
        <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row>
    <row r="206">
      <c r="A206" t="n">
        <v>201</v>
      </c>
      <c r="B206" s="29">
        <f>Months!B206</f>
        <v/>
      </c>
      <c r="C206">
        <f>Months!C206</f>
        <v/>
      </c>
      <c r="D206">
        <f>Months!D206</f>
        <v/>
      </c>
      <c r="E206">
        <f>SUM(V206:AG206)</f>
        <v/>
      </c>
      <c r="F206">
        <f>MAX(0,ROUND(C206+D206-E206,2))</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f>IF(AH206&lt;=0,0,ROUND(MIN(AH206,MAX(0,$F206-SUMPRODUCT(($AT$3:$BE$3&lt;AT$3)*$AH206:$AS206))),2))</f>
        <v/>
      </c>
      <c r="AU206">
        <f>IF(AI206&lt;=0,0,ROUND(MIN(AI206,MAX(0,$F206-SUMPRODUCT(($AT$3:$BE$3&lt;AU$3)*$AH206:$AS206))),2))</f>
        <v/>
      </c>
      <c r="AV206">
        <f>IF(AJ206&lt;=0,0,ROUND(MIN(AJ206,MAX(0,$F206-SUMPRODUCT(($AT$3:$BE$3&lt;AV$3)*$AH206:$AS206))),2))</f>
        <v/>
      </c>
      <c r="AW206">
        <f>IF(AK206&lt;=0,0,ROUND(MIN(AK206,MAX(0,$F206-SUMPRODUCT(($AT$3:$BE$3&lt;AW$3)*$AH206:$AS206))),2))</f>
        <v/>
      </c>
      <c r="AX206">
        <f>IF(AL206&lt;=0,0,ROUND(MIN(AL206,MAX(0,$F206-SUMPRODUCT(($AT$3:$BE$3&lt;AX$3)*$AH206:$AS206))),2))</f>
        <v/>
      </c>
      <c r="AY206">
        <f>IF(AM206&lt;=0,0,ROUND(MIN(AM206,MAX(0,$F206-SUMPRODUCT(($AT$3:$BE$3&lt;AY$3)*$AH206:$AS206))),2))</f>
        <v/>
      </c>
      <c r="AZ206">
        <f>IF(AN206&lt;=0,0,ROUND(MIN(AN206,MAX(0,$F206-SUMPRODUCT(($AT$3:$BE$3&lt;AZ$3)*$AH206:$AS206))),2))</f>
        <v/>
      </c>
      <c r="BA206">
        <f>IF(AO206&lt;=0,0,ROUND(MIN(AO206,MAX(0,$F206-SUMPRODUCT(($AT$3:$BE$3&lt;BA$3)*$AH206:$AS206))),2))</f>
        <v/>
      </c>
      <c r="BB206">
        <f>IF(AP206&lt;=0,0,ROUND(MIN(AP206,MAX(0,$F206-SUMPRODUCT(($AT$3:$BE$3&lt;BB$3)*$AH206:$AS206))),2))</f>
        <v/>
      </c>
      <c r="BC206">
        <f>IF(AQ206&lt;=0,0,ROUND(MIN(AQ206,MAX(0,$F206-SUMPRODUCT(($AT$3:$BE$3&lt;BC$3)*$AH206:$AS206))),2))</f>
        <v/>
      </c>
      <c r="BD206">
        <f>IF(AR206&lt;=0,0,ROUND(MIN(AR206,MAX(0,$F206-SUMPRODUCT(($AT$3:$BE$3&lt;BD$3)*$AH206:$AS206))),2))</f>
        <v/>
      </c>
      <c r="BE206">
        <f>IF(AS206&lt;=0,0,ROUND(MIN(AS206,MAX(0,$F206-SUMPRODUCT(($AT$3:$BE$3&lt;BE$3)*$AH206:$AS206))),2))</f>
        <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row>
    <row r="207">
      <c r="A207" t="n">
        <v>202</v>
      </c>
      <c r="B207" s="29">
        <f>Months!B207</f>
        <v/>
      </c>
      <c r="C207">
        <f>Months!C207</f>
        <v/>
      </c>
      <c r="D207">
        <f>Months!D207</f>
        <v/>
      </c>
      <c r="E207">
        <f>SUM(V207:AG207)</f>
        <v/>
      </c>
      <c r="F207">
        <f>MAX(0,ROUND(C207+D207-E207,2))</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f>IF(AH207&lt;=0,0,ROUND(MIN(AH207,MAX(0,$F207-SUMPRODUCT(($AT$3:$BE$3&lt;AT$3)*$AH207:$AS207))),2))</f>
        <v/>
      </c>
      <c r="AU207">
        <f>IF(AI207&lt;=0,0,ROUND(MIN(AI207,MAX(0,$F207-SUMPRODUCT(($AT$3:$BE$3&lt;AU$3)*$AH207:$AS207))),2))</f>
        <v/>
      </c>
      <c r="AV207">
        <f>IF(AJ207&lt;=0,0,ROUND(MIN(AJ207,MAX(0,$F207-SUMPRODUCT(($AT$3:$BE$3&lt;AV$3)*$AH207:$AS207))),2))</f>
        <v/>
      </c>
      <c r="AW207">
        <f>IF(AK207&lt;=0,0,ROUND(MIN(AK207,MAX(0,$F207-SUMPRODUCT(($AT$3:$BE$3&lt;AW$3)*$AH207:$AS207))),2))</f>
        <v/>
      </c>
      <c r="AX207">
        <f>IF(AL207&lt;=0,0,ROUND(MIN(AL207,MAX(0,$F207-SUMPRODUCT(($AT$3:$BE$3&lt;AX$3)*$AH207:$AS207))),2))</f>
        <v/>
      </c>
      <c r="AY207">
        <f>IF(AM207&lt;=0,0,ROUND(MIN(AM207,MAX(0,$F207-SUMPRODUCT(($AT$3:$BE$3&lt;AY$3)*$AH207:$AS207))),2))</f>
        <v/>
      </c>
      <c r="AZ207">
        <f>IF(AN207&lt;=0,0,ROUND(MIN(AN207,MAX(0,$F207-SUMPRODUCT(($AT$3:$BE$3&lt;AZ$3)*$AH207:$AS207))),2))</f>
        <v/>
      </c>
      <c r="BA207">
        <f>IF(AO207&lt;=0,0,ROUND(MIN(AO207,MAX(0,$F207-SUMPRODUCT(($AT$3:$BE$3&lt;BA$3)*$AH207:$AS207))),2))</f>
        <v/>
      </c>
      <c r="BB207">
        <f>IF(AP207&lt;=0,0,ROUND(MIN(AP207,MAX(0,$F207-SUMPRODUCT(($AT$3:$BE$3&lt;BB$3)*$AH207:$AS207))),2))</f>
        <v/>
      </c>
      <c r="BC207">
        <f>IF(AQ207&lt;=0,0,ROUND(MIN(AQ207,MAX(0,$F207-SUMPRODUCT(($AT$3:$BE$3&lt;BC$3)*$AH207:$AS207))),2))</f>
        <v/>
      </c>
      <c r="BD207">
        <f>IF(AR207&lt;=0,0,ROUND(MIN(AR207,MAX(0,$F207-SUMPRODUCT(($AT$3:$BE$3&lt;BD$3)*$AH207:$AS207))),2))</f>
        <v/>
      </c>
      <c r="BE207">
        <f>IF(AS207&lt;=0,0,ROUND(MIN(AS207,MAX(0,$F207-SUMPRODUCT(($AT$3:$BE$3&lt;BE$3)*$AH207:$AS207))),2))</f>
        <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row>
    <row r="208">
      <c r="A208" t="n">
        <v>203</v>
      </c>
      <c r="B208" s="29">
        <f>Months!B208</f>
        <v/>
      </c>
      <c r="C208">
        <f>Months!C208</f>
        <v/>
      </c>
      <c r="D208">
        <f>Months!D208</f>
        <v/>
      </c>
      <c r="E208">
        <f>SUM(V208:AG208)</f>
        <v/>
      </c>
      <c r="F208">
        <f>MAX(0,ROUND(C208+D208-E208,2))</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f>IF(AH208&lt;=0,0,ROUND(MIN(AH208,MAX(0,$F208-SUMPRODUCT(($AT$3:$BE$3&lt;AT$3)*$AH208:$AS208))),2))</f>
        <v/>
      </c>
      <c r="AU208">
        <f>IF(AI208&lt;=0,0,ROUND(MIN(AI208,MAX(0,$F208-SUMPRODUCT(($AT$3:$BE$3&lt;AU$3)*$AH208:$AS208))),2))</f>
        <v/>
      </c>
      <c r="AV208">
        <f>IF(AJ208&lt;=0,0,ROUND(MIN(AJ208,MAX(0,$F208-SUMPRODUCT(($AT$3:$BE$3&lt;AV$3)*$AH208:$AS208))),2))</f>
        <v/>
      </c>
      <c r="AW208">
        <f>IF(AK208&lt;=0,0,ROUND(MIN(AK208,MAX(0,$F208-SUMPRODUCT(($AT$3:$BE$3&lt;AW$3)*$AH208:$AS208))),2))</f>
        <v/>
      </c>
      <c r="AX208">
        <f>IF(AL208&lt;=0,0,ROUND(MIN(AL208,MAX(0,$F208-SUMPRODUCT(($AT$3:$BE$3&lt;AX$3)*$AH208:$AS208))),2))</f>
        <v/>
      </c>
      <c r="AY208">
        <f>IF(AM208&lt;=0,0,ROUND(MIN(AM208,MAX(0,$F208-SUMPRODUCT(($AT$3:$BE$3&lt;AY$3)*$AH208:$AS208))),2))</f>
        <v/>
      </c>
      <c r="AZ208">
        <f>IF(AN208&lt;=0,0,ROUND(MIN(AN208,MAX(0,$F208-SUMPRODUCT(($AT$3:$BE$3&lt;AZ$3)*$AH208:$AS208))),2))</f>
        <v/>
      </c>
      <c r="BA208">
        <f>IF(AO208&lt;=0,0,ROUND(MIN(AO208,MAX(0,$F208-SUMPRODUCT(($AT$3:$BE$3&lt;BA$3)*$AH208:$AS208))),2))</f>
        <v/>
      </c>
      <c r="BB208">
        <f>IF(AP208&lt;=0,0,ROUND(MIN(AP208,MAX(0,$F208-SUMPRODUCT(($AT$3:$BE$3&lt;BB$3)*$AH208:$AS208))),2))</f>
        <v/>
      </c>
      <c r="BC208">
        <f>IF(AQ208&lt;=0,0,ROUND(MIN(AQ208,MAX(0,$F208-SUMPRODUCT(($AT$3:$BE$3&lt;BC$3)*$AH208:$AS208))),2))</f>
        <v/>
      </c>
      <c r="BD208">
        <f>IF(AR208&lt;=0,0,ROUND(MIN(AR208,MAX(0,$F208-SUMPRODUCT(($AT$3:$BE$3&lt;BD$3)*$AH208:$AS208))),2))</f>
        <v/>
      </c>
      <c r="BE208">
        <f>IF(AS208&lt;=0,0,ROUND(MIN(AS208,MAX(0,$F208-SUMPRODUCT(($AT$3:$BE$3&lt;BE$3)*$AH208:$AS208))),2))</f>
        <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row>
    <row r="209">
      <c r="A209" t="n">
        <v>204</v>
      </c>
      <c r="B209" s="29">
        <f>Months!B209</f>
        <v/>
      </c>
      <c r="C209">
        <f>Months!C209</f>
        <v/>
      </c>
      <c r="D209">
        <f>Months!D209</f>
        <v/>
      </c>
      <c r="E209">
        <f>SUM(V209:AG209)</f>
        <v/>
      </c>
      <c r="F209">
        <f>MAX(0,ROUND(C209+D209-E209,2))</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f>IF(AH209&lt;=0,0,ROUND(MIN(AH209,MAX(0,$F209-SUMPRODUCT(($AT$3:$BE$3&lt;AT$3)*$AH209:$AS209))),2))</f>
        <v/>
      </c>
      <c r="AU209">
        <f>IF(AI209&lt;=0,0,ROUND(MIN(AI209,MAX(0,$F209-SUMPRODUCT(($AT$3:$BE$3&lt;AU$3)*$AH209:$AS209))),2))</f>
        <v/>
      </c>
      <c r="AV209">
        <f>IF(AJ209&lt;=0,0,ROUND(MIN(AJ209,MAX(0,$F209-SUMPRODUCT(($AT$3:$BE$3&lt;AV$3)*$AH209:$AS209))),2))</f>
        <v/>
      </c>
      <c r="AW209">
        <f>IF(AK209&lt;=0,0,ROUND(MIN(AK209,MAX(0,$F209-SUMPRODUCT(($AT$3:$BE$3&lt;AW$3)*$AH209:$AS209))),2))</f>
        <v/>
      </c>
      <c r="AX209">
        <f>IF(AL209&lt;=0,0,ROUND(MIN(AL209,MAX(0,$F209-SUMPRODUCT(($AT$3:$BE$3&lt;AX$3)*$AH209:$AS209))),2))</f>
        <v/>
      </c>
      <c r="AY209">
        <f>IF(AM209&lt;=0,0,ROUND(MIN(AM209,MAX(0,$F209-SUMPRODUCT(($AT$3:$BE$3&lt;AY$3)*$AH209:$AS209))),2))</f>
        <v/>
      </c>
      <c r="AZ209">
        <f>IF(AN209&lt;=0,0,ROUND(MIN(AN209,MAX(0,$F209-SUMPRODUCT(($AT$3:$BE$3&lt;AZ$3)*$AH209:$AS209))),2))</f>
        <v/>
      </c>
      <c r="BA209">
        <f>IF(AO209&lt;=0,0,ROUND(MIN(AO209,MAX(0,$F209-SUMPRODUCT(($AT$3:$BE$3&lt;BA$3)*$AH209:$AS209))),2))</f>
        <v/>
      </c>
      <c r="BB209">
        <f>IF(AP209&lt;=0,0,ROUND(MIN(AP209,MAX(0,$F209-SUMPRODUCT(($AT$3:$BE$3&lt;BB$3)*$AH209:$AS209))),2))</f>
        <v/>
      </c>
      <c r="BC209">
        <f>IF(AQ209&lt;=0,0,ROUND(MIN(AQ209,MAX(0,$F209-SUMPRODUCT(($AT$3:$BE$3&lt;BC$3)*$AH209:$AS209))),2))</f>
        <v/>
      </c>
      <c r="BD209">
        <f>IF(AR209&lt;=0,0,ROUND(MIN(AR209,MAX(0,$F209-SUMPRODUCT(($AT$3:$BE$3&lt;BD$3)*$AH209:$AS209))),2))</f>
        <v/>
      </c>
      <c r="BE209">
        <f>IF(AS209&lt;=0,0,ROUND(MIN(AS209,MAX(0,$F209-SUMPRODUCT(($AT$3:$BE$3&lt;BE$3)*$AH209:$AS209))),2))</f>
        <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row>
    <row r="210">
      <c r="A210" t="n">
        <v>205</v>
      </c>
      <c r="B210" s="29">
        <f>Months!B210</f>
        <v/>
      </c>
      <c r="C210">
        <f>Months!C210</f>
        <v/>
      </c>
      <c r="D210">
        <f>Months!D210</f>
        <v/>
      </c>
      <c r="E210">
        <f>SUM(V210:AG210)</f>
        <v/>
      </c>
      <c r="F210">
        <f>MAX(0,ROUND(C210+D210-E210,2))</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f>IF(AH210&lt;=0,0,ROUND(MIN(AH210,MAX(0,$F210-SUMPRODUCT(($AT$3:$BE$3&lt;AT$3)*$AH210:$AS210))),2))</f>
        <v/>
      </c>
      <c r="AU210">
        <f>IF(AI210&lt;=0,0,ROUND(MIN(AI210,MAX(0,$F210-SUMPRODUCT(($AT$3:$BE$3&lt;AU$3)*$AH210:$AS210))),2))</f>
        <v/>
      </c>
      <c r="AV210">
        <f>IF(AJ210&lt;=0,0,ROUND(MIN(AJ210,MAX(0,$F210-SUMPRODUCT(($AT$3:$BE$3&lt;AV$3)*$AH210:$AS210))),2))</f>
        <v/>
      </c>
      <c r="AW210">
        <f>IF(AK210&lt;=0,0,ROUND(MIN(AK210,MAX(0,$F210-SUMPRODUCT(($AT$3:$BE$3&lt;AW$3)*$AH210:$AS210))),2))</f>
        <v/>
      </c>
      <c r="AX210">
        <f>IF(AL210&lt;=0,0,ROUND(MIN(AL210,MAX(0,$F210-SUMPRODUCT(($AT$3:$BE$3&lt;AX$3)*$AH210:$AS210))),2))</f>
        <v/>
      </c>
      <c r="AY210">
        <f>IF(AM210&lt;=0,0,ROUND(MIN(AM210,MAX(0,$F210-SUMPRODUCT(($AT$3:$BE$3&lt;AY$3)*$AH210:$AS210))),2))</f>
        <v/>
      </c>
      <c r="AZ210">
        <f>IF(AN210&lt;=0,0,ROUND(MIN(AN210,MAX(0,$F210-SUMPRODUCT(($AT$3:$BE$3&lt;AZ$3)*$AH210:$AS210))),2))</f>
        <v/>
      </c>
      <c r="BA210">
        <f>IF(AO210&lt;=0,0,ROUND(MIN(AO210,MAX(0,$F210-SUMPRODUCT(($AT$3:$BE$3&lt;BA$3)*$AH210:$AS210))),2))</f>
        <v/>
      </c>
      <c r="BB210">
        <f>IF(AP210&lt;=0,0,ROUND(MIN(AP210,MAX(0,$F210-SUMPRODUCT(($AT$3:$BE$3&lt;BB$3)*$AH210:$AS210))),2))</f>
        <v/>
      </c>
      <c r="BC210">
        <f>IF(AQ210&lt;=0,0,ROUND(MIN(AQ210,MAX(0,$F210-SUMPRODUCT(($AT$3:$BE$3&lt;BC$3)*$AH210:$AS210))),2))</f>
        <v/>
      </c>
      <c r="BD210">
        <f>IF(AR210&lt;=0,0,ROUND(MIN(AR210,MAX(0,$F210-SUMPRODUCT(($AT$3:$BE$3&lt;BD$3)*$AH210:$AS210))),2))</f>
        <v/>
      </c>
      <c r="BE210">
        <f>IF(AS210&lt;=0,0,ROUND(MIN(AS210,MAX(0,$F210-SUMPRODUCT(($AT$3:$BE$3&lt;BE$3)*$AH210:$AS210))),2))</f>
        <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row>
    <row r="211">
      <c r="A211" t="n">
        <v>206</v>
      </c>
      <c r="B211" s="29">
        <f>Months!B211</f>
        <v/>
      </c>
      <c r="C211">
        <f>Months!C211</f>
        <v/>
      </c>
      <c r="D211">
        <f>Months!D211</f>
        <v/>
      </c>
      <c r="E211">
        <f>SUM(V211:AG211)</f>
        <v/>
      </c>
      <c r="F211">
        <f>MAX(0,ROUND(C211+D211-E211,2))</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f>IF(AH211&lt;=0,0,ROUND(MIN(AH211,MAX(0,$F211-SUMPRODUCT(($AT$3:$BE$3&lt;AT$3)*$AH211:$AS211))),2))</f>
        <v/>
      </c>
      <c r="AU211">
        <f>IF(AI211&lt;=0,0,ROUND(MIN(AI211,MAX(0,$F211-SUMPRODUCT(($AT$3:$BE$3&lt;AU$3)*$AH211:$AS211))),2))</f>
        <v/>
      </c>
      <c r="AV211">
        <f>IF(AJ211&lt;=0,0,ROUND(MIN(AJ211,MAX(0,$F211-SUMPRODUCT(($AT$3:$BE$3&lt;AV$3)*$AH211:$AS211))),2))</f>
        <v/>
      </c>
      <c r="AW211">
        <f>IF(AK211&lt;=0,0,ROUND(MIN(AK211,MAX(0,$F211-SUMPRODUCT(($AT$3:$BE$3&lt;AW$3)*$AH211:$AS211))),2))</f>
        <v/>
      </c>
      <c r="AX211">
        <f>IF(AL211&lt;=0,0,ROUND(MIN(AL211,MAX(0,$F211-SUMPRODUCT(($AT$3:$BE$3&lt;AX$3)*$AH211:$AS211))),2))</f>
        <v/>
      </c>
      <c r="AY211">
        <f>IF(AM211&lt;=0,0,ROUND(MIN(AM211,MAX(0,$F211-SUMPRODUCT(($AT$3:$BE$3&lt;AY$3)*$AH211:$AS211))),2))</f>
        <v/>
      </c>
      <c r="AZ211">
        <f>IF(AN211&lt;=0,0,ROUND(MIN(AN211,MAX(0,$F211-SUMPRODUCT(($AT$3:$BE$3&lt;AZ$3)*$AH211:$AS211))),2))</f>
        <v/>
      </c>
      <c r="BA211">
        <f>IF(AO211&lt;=0,0,ROUND(MIN(AO211,MAX(0,$F211-SUMPRODUCT(($AT$3:$BE$3&lt;BA$3)*$AH211:$AS211))),2))</f>
        <v/>
      </c>
      <c r="BB211">
        <f>IF(AP211&lt;=0,0,ROUND(MIN(AP211,MAX(0,$F211-SUMPRODUCT(($AT$3:$BE$3&lt;BB$3)*$AH211:$AS211))),2))</f>
        <v/>
      </c>
      <c r="BC211">
        <f>IF(AQ211&lt;=0,0,ROUND(MIN(AQ211,MAX(0,$F211-SUMPRODUCT(($AT$3:$BE$3&lt;BC$3)*$AH211:$AS211))),2))</f>
        <v/>
      </c>
      <c r="BD211">
        <f>IF(AR211&lt;=0,0,ROUND(MIN(AR211,MAX(0,$F211-SUMPRODUCT(($AT$3:$BE$3&lt;BD$3)*$AH211:$AS211))),2))</f>
        <v/>
      </c>
      <c r="BE211">
        <f>IF(AS211&lt;=0,0,ROUND(MIN(AS211,MAX(0,$F211-SUMPRODUCT(($AT$3:$BE$3&lt;BE$3)*$AH211:$AS211))),2))</f>
        <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row>
    <row r="212">
      <c r="A212" t="n">
        <v>207</v>
      </c>
      <c r="B212" s="29">
        <f>Months!B212</f>
        <v/>
      </c>
      <c r="C212">
        <f>Months!C212</f>
        <v/>
      </c>
      <c r="D212">
        <f>Months!D212</f>
        <v/>
      </c>
      <c r="E212">
        <f>SUM(V212:AG212)</f>
        <v/>
      </c>
      <c r="F212">
        <f>MAX(0,ROUND(C212+D212-E212,2))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f>IF(AH212&lt;=0,0,ROUND(MIN(AH212,MAX(0,$F212-SUMPRODUCT(($AT$3:$BE$3&lt;AT$3)*$AH212:$AS212))),2))</f>
        <v/>
      </c>
      <c r="AU212">
        <f>IF(AI212&lt;=0,0,ROUND(MIN(AI212,MAX(0,$F212-SUMPRODUCT(($AT$3:$BE$3&lt;AU$3)*$AH212:$AS212))),2))</f>
        <v/>
      </c>
      <c r="AV212">
        <f>IF(AJ212&lt;=0,0,ROUND(MIN(AJ212,MAX(0,$F212-SUMPRODUCT(($AT$3:$BE$3&lt;AV$3)*$AH212:$AS212))),2))</f>
        <v/>
      </c>
      <c r="AW212">
        <f>IF(AK212&lt;=0,0,ROUND(MIN(AK212,MAX(0,$F212-SUMPRODUCT(($AT$3:$BE$3&lt;AW$3)*$AH212:$AS212))),2))</f>
        <v/>
      </c>
      <c r="AX212">
        <f>IF(AL212&lt;=0,0,ROUND(MIN(AL212,MAX(0,$F212-SUMPRODUCT(($AT$3:$BE$3&lt;AX$3)*$AH212:$AS212))),2))</f>
        <v/>
      </c>
      <c r="AY212">
        <f>IF(AM212&lt;=0,0,ROUND(MIN(AM212,MAX(0,$F212-SUMPRODUCT(($AT$3:$BE$3&lt;AY$3)*$AH212:$AS212))),2))</f>
        <v/>
      </c>
      <c r="AZ212">
        <f>IF(AN212&lt;=0,0,ROUND(MIN(AN212,MAX(0,$F212-SUMPRODUCT(($AT$3:$BE$3&lt;AZ$3)*$AH212:$AS212))),2))</f>
        <v/>
      </c>
      <c r="BA212">
        <f>IF(AO212&lt;=0,0,ROUND(MIN(AO212,MAX(0,$F212-SUMPRODUCT(($AT$3:$BE$3&lt;BA$3)*$AH212:$AS212))),2))</f>
        <v/>
      </c>
      <c r="BB212">
        <f>IF(AP212&lt;=0,0,ROUND(MIN(AP212,MAX(0,$F212-SUMPRODUCT(($AT$3:$BE$3&lt;BB$3)*$AH212:$AS212))),2))</f>
        <v/>
      </c>
      <c r="BC212">
        <f>IF(AQ212&lt;=0,0,ROUND(MIN(AQ212,MAX(0,$F212-SUMPRODUCT(($AT$3:$BE$3&lt;BC$3)*$AH212:$AS212))),2))</f>
        <v/>
      </c>
      <c r="BD212">
        <f>IF(AR212&lt;=0,0,ROUND(MIN(AR212,MAX(0,$F212-SUMPRODUCT(($AT$3:$BE$3&lt;BD$3)*$AH212:$AS212))),2))</f>
        <v/>
      </c>
      <c r="BE212">
        <f>IF(AS212&lt;=0,0,ROUND(MIN(AS212,MAX(0,$F212-SUMPRODUCT(($AT$3:$BE$3&lt;BE$3)*$AH212:$AS212))),2))</f>
        <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row>
    <row r="213">
      <c r="A213" t="n">
        <v>208</v>
      </c>
      <c r="B213" s="29">
        <f>Months!B213</f>
        <v/>
      </c>
      <c r="C213">
        <f>Months!C213</f>
        <v/>
      </c>
      <c r="D213">
        <f>Months!D213</f>
        <v/>
      </c>
      <c r="E213">
        <f>SUM(V213:AG213)</f>
        <v/>
      </c>
      <c r="F213">
        <f>MAX(0,ROUND(C213+D213-E213,2))</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f>IF(AH213&lt;=0,0,ROUND(MIN(AH213,MAX(0,$F213-SUMPRODUCT(($AT$3:$BE$3&lt;AT$3)*$AH213:$AS213))),2))</f>
        <v/>
      </c>
      <c r="AU213">
        <f>IF(AI213&lt;=0,0,ROUND(MIN(AI213,MAX(0,$F213-SUMPRODUCT(($AT$3:$BE$3&lt;AU$3)*$AH213:$AS213))),2))</f>
        <v/>
      </c>
      <c r="AV213">
        <f>IF(AJ213&lt;=0,0,ROUND(MIN(AJ213,MAX(0,$F213-SUMPRODUCT(($AT$3:$BE$3&lt;AV$3)*$AH213:$AS213))),2))</f>
        <v/>
      </c>
      <c r="AW213">
        <f>IF(AK213&lt;=0,0,ROUND(MIN(AK213,MAX(0,$F213-SUMPRODUCT(($AT$3:$BE$3&lt;AW$3)*$AH213:$AS213))),2))</f>
        <v/>
      </c>
      <c r="AX213">
        <f>IF(AL213&lt;=0,0,ROUND(MIN(AL213,MAX(0,$F213-SUMPRODUCT(($AT$3:$BE$3&lt;AX$3)*$AH213:$AS213))),2))</f>
        <v/>
      </c>
      <c r="AY213">
        <f>IF(AM213&lt;=0,0,ROUND(MIN(AM213,MAX(0,$F213-SUMPRODUCT(($AT$3:$BE$3&lt;AY$3)*$AH213:$AS213))),2))</f>
        <v/>
      </c>
      <c r="AZ213">
        <f>IF(AN213&lt;=0,0,ROUND(MIN(AN213,MAX(0,$F213-SUMPRODUCT(($AT$3:$BE$3&lt;AZ$3)*$AH213:$AS213))),2))</f>
        <v/>
      </c>
      <c r="BA213">
        <f>IF(AO213&lt;=0,0,ROUND(MIN(AO213,MAX(0,$F213-SUMPRODUCT(($AT$3:$BE$3&lt;BA$3)*$AH213:$AS213))),2))</f>
        <v/>
      </c>
      <c r="BB213">
        <f>IF(AP213&lt;=0,0,ROUND(MIN(AP213,MAX(0,$F213-SUMPRODUCT(($AT$3:$BE$3&lt;BB$3)*$AH213:$AS213))),2))</f>
        <v/>
      </c>
      <c r="BC213">
        <f>IF(AQ213&lt;=0,0,ROUND(MIN(AQ213,MAX(0,$F213-SUMPRODUCT(($AT$3:$BE$3&lt;BC$3)*$AH213:$AS213))),2))</f>
        <v/>
      </c>
      <c r="BD213">
        <f>IF(AR213&lt;=0,0,ROUND(MIN(AR213,MAX(0,$F213-SUMPRODUCT(($AT$3:$BE$3&lt;BD$3)*$AH213:$AS213))),2))</f>
        <v/>
      </c>
      <c r="BE213">
        <f>IF(AS213&lt;=0,0,ROUND(MIN(AS213,MAX(0,$F213-SUMPRODUCT(($AT$3:$BE$3&lt;BE$3)*$AH213:$AS213))),2))</f>
        <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row>
    <row r="214">
      <c r="A214" t="n">
        <v>209</v>
      </c>
      <c r="B214" s="29">
        <f>Months!B214</f>
        <v/>
      </c>
      <c r="C214">
        <f>Months!C214</f>
        <v/>
      </c>
      <c r="D214">
        <f>Months!D214</f>
        <v/>
      </c>
      <c r="E214">
        <f>SUM(V214:AG214)</f>
        <v/>
      </c>
      <c r="F214">
        <f>MAX(0,ROUND(C214+D214-E214,2))</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f>IF(AH214&lt;=0,0,ROUND(MIN(AH214,MAX(0,$F214-SUMPRODUCT(($AT$3:$BE$3&lt;AT$3)*$AH214:$AS214))),2))</f>
        <v/>
      </c>
      <c r="AU214">
        <f>IF(AI214&lt;=0,0,ROUND(MIN(AI214,MAX(0,$F214-SUMPRODUCT(($AT$3:$BE$3&lt;AU$3)*$AH214:$AS214))),2))</f>
        <v/>
      </c>
      <c r="AV214">
        <f>IF(AJ214&lt;=0,0,ROUND(MIN(AJ214,MAX(0,$F214-SUMPRODUCT(($AT$3:$BE$3&lt;AV$3)*$AH214:$AS214))),2))</f>
        <v/>
      </c>
      <c r="AW214">
        <f>IF(AK214&lt;=0,0,ROUND(MIN(AK214,MAX(0,$F214-SUMPRODUCT(($AT$3:$BE$3&lt;AW$3)*$AH214:$AS214))),2))</f>
        <v/>
      </c>
      <c r="AX214">
        <f>IF(AL214&lt;=0,0,ROUND(MIN(AL214,MAX(0,$F214-SUMPRODUCT(($AT$3:$BE$3&lt;AX$3)*$AH214:$AS214))),2))</f>
        <v/>
      </c>
      <c r="AY214">
        <f>IF(AM214&lt;=0,0,ROUND(MIN(AM214,MAX(0,$F214-SUMPRODUCT(($AT$3:$BE$3&lt;AY$3)*$AH214:$AS214))),2))</f>
        <v/>
      </c>
      <c r="AZ214">
        <f>IF(AN214&lt;=0,0,ROUND(MIN(AN214,MAX(0,$F214-SUMPRODUCT(($AT$3:$BE$3&lt;AZ$3)*$AH214:$AS214))),2))</f>
        <v/>
      </c>
      <c r="BA214">
        <f>IF(AO214&lt;=0,0,ROUND(MIN(AO214,MAX(0,$F214-SUMPRODUCT(($AT$3:$BE$3&lt;BA$3)*$AH214:$AS214))),2))</f>
        <v/>
      </c>
      <c r="BB214">
        <f>IF(AP214&lt;=0,0,ROUND(MIN(AP214,MAX(0,$F214-SUMPRODUCT(($AT$3:$BE$3&lt;BB$3)*$AH214:$AS214))),2))</f>
        <v/>
      </c>
      <c r="BC214">
        <f>IF(AQ214&lt;=0,0,ROUND(MIN(AQ214,MAX(0,$F214-SUMPRODUCT(($AT$3:$BE$3&lt;BC$3)*$AH214:$AS214))),2))</f>
        <v/>
      </c>
      <c r="BD214">
        <f>IF(AR214&lt;=0,0,ROUND(MIN(AR214,MAX(0,$F214-SUMPRODUCT(($AT$3:$BE$3&lt;BD$3)*$AH214:$AS214))),2))</f>
        <v/>
      </c>
      <c r="BE214">
        <f>IF(AS214&lt;=0,0,ROUND(MIN(AS214,MAX(0,$F214-SUMPRODUCT(($AT$3:$BE$3&lt;BE$3)*$AH214:$AS214))),2))</f>
        <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row>
    <row r="215">
      <c r="A215" t="n">
        <v>210</v>
      </c>
      <c r="B215" s="29">
        <f>Months!B215</f>
        <v/>
      </c>
      <c r="C215">
        <f>Months!C215</f>
        <v/>
      </c>
      <c r="D215">
        <f>Months!D215</f>
        <v/>
      </c>
      <c r="E215">
        <f>SUM(V215:AG215)</f>
        <v/>
      </c>
      <c r="F215">
        <f>MAX(0,ROUND(C215+D215-E215,2))</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f>IF(AH215&lt;=0,0,ROUND(MIN(AH215,MAX(0,$F215-SUMPRODUCT(($AT$3:$BE$3&lt;AT$3)*$AH215:$AS215))),2))</f>
        <v/>
      </c>
      <c r="AU215">
        <f>IF(AI215&lt;=0,0,ROUND(MIN(AI215,MAX(0,$F215-SUMPRODUCT(($AT$3:$BE$3&lt;AU$3)*$AH215:$AS215))),2))</f>
        <v/>
      </c>
      <c r="AV215">
        <f>IF(AJ215&lt;=0,0,ROUND(MIN(AJ215,MAX(0,$F215-SUMPRODUCT(($AT$3:$BE$3&lt;AV$3)*$AH215:$AS215))),2))</f>
        <v/>
      </c>
      <c r="AW215">
        <f>IF(AK215&lt;=0,0,ROUND(MIN(AK215,MAX(0,$F215-SUMPRODUCT(($AT$3:$BE$3&lt;AW$3)*$AH215:$AS215))),2))</f>
        <v/>
      </c>
      <c r="AX215">
        <f>IF(AL215&lt;=0,0,ROUND(MIN(AL215,MAX(0,$F215-SUMPRODUCT(($AT$3:$BE$3&lt;AX$3)*$AH215:$AS215))),2))</f>
        <v/>
      </c>
      <c r="AY215">
        <f>IF(AM215&lt;=0,0,ROUND(MIN(AM215,MAX(0,$F215-SUMPRODUCT(($AT$3:$BE$3&lt;AY$3)*$AH215:$AS215))),2))</f>
        <v/>
      </c>
      <c r="AZ215">
        <f>IF(AN215&lt;=0,0,ROUND(MIN(AN215,MAX(0,$F215-SUMPRODUCT(($AT$3:$BE$3&lt;AZ$3)*$AH215:$AS215))),2))</f>
        <v/>
      </c>
      <c r="BA215">
        <f>IF(AO215&lt;=0,0,ROUND(MIN(AO215,MAX(0,$F215-SUMPRODUCT(($AT$3:$BE$3&lt;BA$3)*$AH215:$AS215))),2))</f>
        <v/>
      </c>
      <c r="BB215">
        <f>IF(AP215&lt;=0,0,ROUND(MIN(AP215,MAX(0,$F215-SUMPRODUCT(($AT$3:$BE$3&lt;BB$3)*$AH215:$AS215))),2))</f>
        <v/>
      </c>
      <c r="BC215">
        <f>IF(AQ215&lt;=0,0,ROUND(MIN(AQ215,MAX(0,$F215-SUMPRODUCT(($AT$3:$BE$3&lt;BC$3)*$AH215:$AS215))),2))</f>
        <v/>
      </c>
      <c r="BD215">
        <f>IF(AR215&lt;=0,0,ROUND(MIN(AR215,MAX(0,$F215-SUMPRODUCT(($AT$3:$BE$3&lt;BD$3)*$AH215:$AS215))),2))</f>
        <v/>
      </c>
      <c r="BE215">
        <f>IF(AS215&lt;=0,0,ROUND(MIN(AS215,MAX(0,$F215-SUMPRODUCT(($AT$3:$BE$3&lt;BE$3)*$AH215:$AS215))),2))</f>
        <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row>
    <row r="216">
      <c r="A216" t="n">
        <v>211</v>
      </c>
      <c r="B216" s="29">
        <f>Months!B216</f>
        <v/>
      </c>
      <c r="C216">
        <f>Months!C216</f>
        <v/>
      </c>
      <c r="D216">
        <f>Months!D216</f>
        <v/>
      </c>
      <c r="E216">
        <f>SUM(V216:AG216)</f>
        <v/>
      </c>
      <c r="F216">
        <f>MAX(0,ROUND(C216+D216-E216,2))</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f>IF(AH216&lt;=0,0,ROUND(MIN(AH216,MAX(0,$F216-SUMPRODUCT(($AT$3:$BE$3&lt;AT$3)*$AH216:$AS216))),2))</f>
        <v/>
      </c>
      <c r="AU216">
        <f>IF(AI216&lt;=0,0,ROUND(MIN(AI216,MAX(0,$F216-SUMPRODUCT(($AT$3:$BE$3&lt;AU$3)*$AH216:$AS216))),2))</f>
        <v/>
      </c>
      <c r="AV216">
        <f>IF(AJ216&lt;=0,0,ROUND(MIN(AJ216,MAX(0,$F216-SUMPRODUCT(($AT$3:$BE$3&lt;AV$3)*$AH216:$AS216))),2))</f>
        <v/>
      </c>
      <c r="AW216">
        <f>IF(AK216&lt;=0,0,ROUND(MIN(AK216,MAX(0,$F216-SUMPRODUCT(($AT$3:$BE$3&lt;AW$3)*$AH216:$AS216))),2))</f>
        <v/>
      </c>
      <c r="AX216">
        <f>IF(AL216&lt;=0,0,ROUND(MIN(AL216,MAX(0,$F216-SUMPRODUCT(($AT$3:$BE$3&lt;AX$3)*$AH216:$AS216))),2))</f>
        <v/>
      </c>
      <c r="AY216">
        <f>IF(AM216&lt;=0,0,ROUND(MIN(AM216,MAX(0,$F216-SUMPRODUCT(($AT$3:$BE$3&lt;AY$3)*$AH216:$AS216))),2))</f>
        <v/>
      </c>
      <c r="AZ216">
        <f>IF(AN216&lt;=0,0,ROUND(MIN(AN216,MAX(0,$F216-SUMPRODUCT(($AT$3:$BE$3&lt;AZ$3)*$AH216:$AS216))),2))</f>
        <v/>
      </c>
      <c r="BA216">
        <f>IF(AO216&lt;=0,0,ROUND(MIN(AO216,MAX(0,$F216-SUMPRODUCT(($AT$3:$BE$3&lt;BA$3)*$AH216:$AS216))),2))</f>
        <v/>
      </c>
      <c r="BB216">
        <f>IF(AP216&lt;=0,0,ROUND(MIN(AP216,MAX(0,$F216-SUMPRODUCT(($AT$3:$BE$3&lt;BB$3)*$AH216:$AS216))),2))</f>
        <v/>
      </c>
      <c r="BC216">
        <f>IF(AQ216&lt;=0,0,ROUND(MIN(AQ216,MAX(0,$F216-SUMPRODUCT(($AT$3:$BE$3&lt;BC$3)*$AH216:$AS216))),2))</f>
        <v/>
      </c>
      <c r="BD216">
        <f>IF(AR216&lt;=0,0,ROUND(MIN(AR216,MAX(0,$F216-SUMPRODUCT(($AT$3:$BE$3&lt;BD$3)*$AH216:$AS216))),2))</f>
        <v/>
      </c>
      <c r="BE216">
        <f>IF(AS216&lt;=0,0,ROUND(MIN(AS216,MAX(0,$F216-SUMPRODUCT(($AT$3:$BE$3&lt;BE$3)*$AH216:$AS216))),2))</f>
        <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row>
    <row r="217">
      <c r="A217" t="n">
        <v>212</v>
      </c>
      <c r="B217" s="29">
        <f>Months!B217</f>
        <v/>
      </c>
      <c r="C217">
        <f>Months!C217</f>
        <v/>
      </c>
      <c r="D217">
        <f>Months!D217</f>
        <v/>
      </c>
      <c r="E217">
        <f>SUM(V217:AG217)</f>
        <v/>
      </c>
      <c r="F217">
        <f>MAX(0,ROUND(C217+D217-E217,2))</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f>IF(AH217&lt;=0,0,ROUND(MIN(AH217,MAX(0,$F217-SUMPRODUCT(($AT$3:$BE$3&lt;AT$3)*$AH217:$AS217))),2))</f>
        <v/>
      </c>
      <c r="AU217">
        <f>IF(AI217&lt;=0,0,ROUND(MIN(AI217,MAX(0,$F217-SUMPRODUCT(($AT$3:$BE$3&lt;AU$3)*$AH217:$AS217))),2))</f>
        <v/>
      </c>
      <c r="AV217">
        <f>IF(AJ217&lt;=0,0,ROUND(MIN(AJ217,MAX(0,$F217-SUMPRODUCT(($AT$3:$BE$3&lt;AV$3)*$AH217:$AS217))),2))</f>
        <v/>
      </c>
      <c r="AW217">
        <f>IF(AK217&lt;=0,0,ROUND(MIN(AK217,MAX(0,$F217-SUMPRODUCT(($AT$3:$BE$3&lt;AW$3)*$AH217:$AS217))),2))</f>
        <v/>
      </c>
      <c r="AX217">
        <f>IF(AL217&lt;=0,0,ROUND(MIN(AL217,MAX(0,$F217-SUMPRODUCT(($AT$3:$BE$3&lt;AX$3)*$AH217:$AS217))),2))</f>
        <v/>
      </c>
      <c r="AY217">
        <f>IF(AM217&lt;=0,0,ROUND(MIN(AM217,MAX(0,$F217-SUMPRODUCT(($AT$3:$BE$3&lt;AY$3)*$AH217:$AS217))),2))</f>
        <v/>
      </c>
      <c r="AZ217">
        <f>IF(AN217&lt;=0,0,ROUND(MIN(AN217,MAX(0,$F217-SUMPRODUCT(($AT$3:$BE$3&lt;AZ$3)*$AH217:$AS217))),2))</f>
        <v/>
      </c>
      <c r="BA217">
        <f>IF(AO217&lt;=0,0,ROUND(MIN(AO217,MAX(0,$F217-SUMPRODUCT(($AT$3:$BE$3&lt;BA$3)*$AH217:$AS217))),2))</f>
        <v/>
      </c>
      <c r="BB217">
        <f>IF(AP217&lt;=0,0,ROUND(MIN(AP217,MAX(0,$F217-SUMPRODUCT(($AT$3:$BE$3&lt;BB$3)*$AH217:$AS217))),2))</f>
        <v/>
      </c>
      <c r="BC217">
        <f>IF(AQ217&lt;=0,0,ROUND(MIN(AQ217,MAX(0,$F217-SUMPRODUCT(($AT$3:$BE$3&lt;BC$3)*$AH217:$AS217))),2))</f>
        <v/>
      </c>
      <c r="BD217">
        <f>IF(AR217&lt;=0,0,ROUND(MIN(AR217,MAX(0,$F217-SUMPRODUCT(($AT$3:$BE$3&lt;BD$3)*$AH217:$AS217))),2))</f>
        <v/>
      </c>
      <c r="BE217">
        <f>IF(AS217&lt;=0,0,ROUND(MIN(AS217,MAX(0,$F217-SUMPRODUCT(($AT$3:$BE$3&lt;BE$3)*$AH217:$AS217))),2))</f>
        <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row>
    <row r="218">
      <c r="A218" t="n">
        <v>213</v>
      </c>
      <c r="B218" s="29">
        <f>Months!B218</f>
        <v/>
      </c>
      <c r="C218">
        <f>Months!C218</f>
        <v/>
      </c>
      <c r="D218">
        <f>Months!D218</f>
        <v/>
      </c>
      <c r="E218">
        <f>SUM(V218:AG218)</f>
        <v/>
      </c>
      <c r="F218">
        <f>MAX(0,ROUND(C218+D218-E218,2))</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f>IF(AH218&lt;=0,0,ROUND(MIN(AH218,MAX(0,$F218-SUMPRODUCT(($AT$3:$BE$3&lt;AT$3)*$AH218:$AS218))),2))</f>
        <v/>
      </c>
      <c r="AU218">
        <f>IF(AI218&lt;=0,0,ROUND(MIN(AI218,MAX(0,$F218-SUMPRODUCT(($AT$3:$BE$3&lt;AU$3)*$AH218:$AS218))),2))</f>
        <v/>
      </c>
      <c r="AV218">
        <f>IF(AJ218&lt;=0,0,ROUND(MIN(AJ218,MAX(0,$F218-SUMPRODUCT(($AT$3:$BE$3&lt;AV$3)*$AH218:$AS218))),2))</f>
        <v/>
      </c>
      <c r="AW218">
        <f>IF(AK218&lt;=0,0,ROUND(MIN(AK218,MAX(0,$F218-SUMPRODUCT(($AT$3:$BE$3&lt;AW$3)*$AH218:$AS218))),2))</f>
        <v/>
      </c>
      <c r="AX218">
        <f>IF(AL218&lt;=0,0,ROUND(MIN(AL218,MAX(0,$F218-SUMPRODUCT(($AT$3:$BE$3&lt;AX$3)*$AH218:$AS218))),2))</f>
        <v/>
      </c>
      <c r="AY218">
        <f>IF(AM218&lt;=0,0,ROUND(MIN(AM218,MAX(0,$F218-SUMPRODUCT(($AT$3:$BE$3&lt;AY$3)*$AH218:$AS218))),2))</f>
        <v/>
      </c>
      <c r="AZ218">
        <f>IF(AN218&lt;=0,0,ROUND(MIN(AN218,MAX(0,$F218-SUMPRODUCT(($AT$3:$BE$3&lt;AZ$3)*$AH218:$AS218))),2))</f>
        <v/>
      </c>
      <c r="BA218">
        <f>IF(AO218&lt;=0,0,ROUND(MIN(AO218,MAX(0,$F218-SUMPRODUCT(($AT$3:$BE$3&lt;BA$3)*$AH218:$AS218))),2))</f>
        <v/>
      </c>
      <c r="BB218">
        <f>IF(AP218&lt;=0,0,ROUND(MIN(AP218,MAX(0,$F218-SUMPRODUCT(($AT$3:$BE$3&lt;BB$3)*$AH218:$AS218))),2))</f>
        <v/>
      </c>
      <c r="BC218">
        <f>IF(AQ218&lt;=0,0,ROUND(MIN(AQ218,MAX(0,$F218-SUMPRODUCT(($AT$3:$BE$3&lt;BC$3)*$AH218:$AS218))),2))</f>
        <v/>
      </c>
      <c r="BD218">
        <f>IF(AR218&lt;=0,0,ROUND(MIN(AR218,MAX(0,$F218-SUMPRODUCT(($AT$3:$BE$3&lt;BD$3)*$AH218:$AS218))),2))</f>
        <v/>
      </c>
      <c r="BE218">
        <f>IF(AS218&lt;=0,0,ROUND(MIN(AS218,MAX(0,$F218-SUMPRODUCT(($AT$3:$BE$3&lt;BE$3)*$AH218:$AS218))),2))</f>
        <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row>
    <row r="219">
      <c r="A219" t="n">
        <v>214</v>
      </c>
      <c r="B219" s="29">
        <f>Months!B219</f>
        <v/>
      </c>
      <c r="C219">
        <f>Months!C219</f>
        <v/>
      </c>
      <c r="D219">
        <f>Months!D219</f>
        <v/>
      </c>
      <c r="E219">
        <f>SUM(V219:AG219)</f>
        <v/>
      </c>
      <c r="F219">
        <f>MAX(0,ROUND(C219+D219-E219,2))</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f>IF(AH219&lt;=0,0,ROUND(MIN(AH219,MAX(0,$F219-SUMPRODUCT(($AT$3:$BE$3&lt;AT$3)*$AH219:$AS219))),2))</f>
        <v/>
      </c>
      <c r="AU219">
        <f>IF(AI219&lt;=0,0,ROUND(MIN(AI219,MAX(0,$F219-SUMPRODUCT(($AT$3:$BE$3&lt;AU$3)*$AH219:$AS219))),2))</f>
        <v/>
      </c>
      <c r="AV219">
        <f>IF(AJ219&lt;=0,0,ROUND(MIN(AJ219,MAX(0,$F219-SUMPRODUCT(($AT$3:$BE$3&lt;AV$3)*$AH219:$AS219))),2))</f>
        <v/>
      </c>
      <c r="AW219">
        <f>IF(AK219&lt;=0,0,ROUND(MIN(AK219,MAX(0,$F219-SUMPRODUCT(($AT$3:$BE$3&lt;AW$3)*$AH219:$AS219))),2))</f>
        <v/>
      </c>
      <c r="AX219">
        <f>IF(AL219&lt;=0,0,ROUND(MIN(AL219,MAX(0,$F219-SUMPRODUCT(($AT$3:$BE$3&lt;AX$3)*$AH219:$AS219))),2))</f>
        <v/>
      </c>
      <c r="AY219">
        <f>IF(AM219&lt;=0,0,ROUND(MIN(AM219,MAX(0,$F219-SUMPRODUCT(($AT$3:$BE$3&lt;AY$3)*$AH219:$AS219))),2))</f>
        <v/>
      </c>
      <c r="AZ219">
        <f>IF(AN219&lt;=0,0,ROUND(MIN(AN219,MAX(0,$F219-SUMPRODUCT(($AT$3:$BE$3&lt;AZ$3)*$AH219:$AS219))),2))</f>
        <v/>
      </c>
      <c r="BA219">
        <f>IF(AO219&lt;=0,0,ROUND(MIN(AO219,MAX(0,$F219-SUMPRODUCT(($AT$3:$BE$3&lt;BA$3)*$AH219:$AS219))),2))</f>
        <v/>
      </c>
      <c r="BB219">
        <f>IF(AP219&lt;=0,0,ROUND(MIN(AP219,MAX(0,$F219-SUMPRODUCT(($AT$3:$BE$3&lt;BB$3)*$AH219:$AS219))),2))</f>
        <v/>
      </c>
      <c r="BC219">
        <f>IF(AQ219&lt;=0,0,ROUND(MIN(AQ219,MAX(0,$F219-SUMPRODUCT(($AT$3:$BE$3&lt;BC$3)*$AH219:$AS219))),2))</f>
        <v/>
      </c>
      <c r="BD219">
        <f>IF(AR219&lt;=0,0,ROUND(MIN(AR219,MAX(0,$F219-SUMPRODUCT(($AT$3:$BE$3&lt;BD$3)*$AH219:$AS219))),2))</f>
        <v/>
      </c>
      <c r="BE219">
        <f>IF(AS219&lt;=0,0,ROUND(MIN(AS219,MAX(0,$F219-SUMPRODUCT(($AT$3:$BE$3&lt;BE$3)*$AH219:$AS219))),2))</f>
        <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row>
    <row r="220">
      <c r="A220" t="n">
        <v>215</v>
      </c>
      <c r="B220" s="29">
        <f>Months!B220</f>
        <v/>
      </c>
      <c r="C220">
        <f>Months!C220</f>
        <v/>
      </c>
      <c r="D220">
        <f>Months!D220</f>
        <v/>
      </c>
      <c r="E220">
        <f>SUM(V220:AG220)</f>
        <v/>
      </c>
      <c r="F220">
        <f>MAX(0,ROUND(C220+D220-E220,2))</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f>IF(AH220&lt;=0,0,ROUND(MIN(AH220,MAX(0,$F220-SUMPRODUCT(($AT$3:$BE$3&lt;AT$3)*$AH220:$AS220))),2))</f>
        <v/>
      </c>
      <c r="AU220">
        <f>IF(AI220&lt;=0,0,ROUND(MIN(AI220,MAX(0,$F220-SUMPRODUCT(($AT$3:$BE$3&lt;AU$3)*$AH220:$AS220))),2))</f>
        <v/>
      </c>
      <c r="AV220">
        <f>IF(AJ220&lt;=0,0,ROUND(MIN(AJ220,MAX(0,$F220-SUMPRODUCT(($AT$3:$BE$3&lt;AV$3)*$AH220:$AS220))),2))</f>
        <v/>
      </c>
      <c r="AW220">
        <f>IF(AK220&lt;=0,0,ROUND(MIN(AK220,MAX(0,$F220-SUMPRODUCT(($AT$3:$BE$3&lt;AW$3)*$AH220:$AS220))),2))</f>
        <v/>
      </c>
      <c r="AX220">
        <f>IF(AL220&lt;=0,0,ROUND(MIN(AL220,MAX(0,$F220-SUMPRODUCT(($AT$3:$BE$3&lt;AX$3)*$AH220:$AS220))),2))</f>
        <v/>
      </c>
      <c r="AY220">
        <f>IF(AM220&lt;=0,0,ROUND(MIN(AM220,MAX(0,$F220-SUMPRODUCT(($AT$3:$BE$3&lt;AY$3)*$AH220:$AS220))),2))</f>
        <v/>
      </c>
      <c r="AZ220">
        <f>IF(AN220&lt;=0,0,ROUND(MIN(AN220,MAX(0,$F220-SUMPRODUCT(($AT$3:$BE$3&lt;AZ$3)*$AH220:$AS220))),2))</f>
        <v/>
      </c>
      <c r="BA220">
        <f>IF(AO220&lt;=0,0,ROUND(MIN(AO220,MAX(0,$F220-SUMPRODUCT(($AT$3:$BE$3&lt;BA$3)*$AH220:$AS220))),2))</f>
        <v/>
      </c>
      <c r="BB220">
        <f>IF(AP220&lt;=0,0,ROUND(MIN(AP220,MAX(0,$F220-SUMPRODUCT(($AT$3:$BE$3&lt;BB$3)*$AH220:$AS220))),2))</f>
        <v/>
      </c>
      <c r="BC220">
        <f>IF(AQ220&lt;=0,0,ROUND(MIN(AQ220,MAX(0,$F220-SUMPRODUCT(($AT$3:$BE$3&lt;BC$3)*$AH220:$AS220))),2))</f>
        <v/>
      </c>
      <c r="BD220">
        <f>IF(AR220&lt;=0,0,ROUND(MIN(AR220,MAX(0,$F220-SUMPRODUCT(($AT$3:$BE$3&lt;BD$3)*$AH220:$AS220))),2))</f>
        <v/>
      </c>
      <c r="BE220">
        <f>IF(AS220&lt;=0,0,ROUND(MIN(AS220,MAX(0,$F220-SUMPRODUCT(($AT$3:$BE$3&lt;BE$3)*$AH220:$AS220))),2))</f>
        <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row>
    <row r="221">
      <c r="A221" t="n">
        <v>216</v>
      </c>
      <c r="B221" s="29">
        <f>Months!B221</f>
        <v/>
      </c>
      <c r="C221">
        <f>Months!C221</f>
        <v/>
      </c>
      <c r="D221">
        <f>Months!D221</f>
        <v/>
      </c>
      <c r="E221">
        <f>SUM(V221:AG221)</f>
        <v/>
      </c>
      <c r="F221">
        <f>MAX(0,ROUND(C221+D221-E221,2))</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f>IF(AH221&lt;=0,0,ROUND(MIN(AH221,MAX(0,$F221-SUMPRODUCT(($AT$3:$BE$3&lt;AT$3)*$AH221:$AS221))),2))</f>
        <v/>
      </c>
      <c r="AU221">
        <f>IF(AI221&lt;=0,0,ROUND(MIN(AI221,MAX(0,$F221-SUMPRODUCT(($AT$3:$BE$3&lt;AU$3)*$AH221:$AS221))),2))</f>
        <v/>
      </c>
      <c r="AV221">
        <f>IF(AJ221&lt;=0,0,ROUND(MIN(AJ221,MAX(0,$F221-SUMPRODUCT(($AT$3:$BE$3&lt;AV$3)*$AH221:$AS221))),2))</f>
        <v/>
      </c>
      <c r="AW221">
        <f>IF(AK221&lt;=0,0,ROUND(MIN(AK221,MAX(0,$F221-SUMPRODUCT(($AT$3:$BE$3&lt;AW$3)*$AH221:$AS221))),2))</f>
        <v/>
      </c>
      <c r="AX221">
        <f>IF(AL221&lt;=0,0,ROUND(MIN(AL221,MAX(0,$F221-SUMPRODUCT(($AT$3:$BE$3&lt;AX$3)*$AH221:$AS221))),2))</f>
        <v/>
      </c>
      <c r="AY221">
        <f>IF(AM221&lt;=0,0,ROUND(MIN(AM221,MAX(0,$F221-SUMPRODUCT(($AT$3:$BE$3&lt;AY$3)*$AH221:$AS221))),2))</f>
        <v/>
      </c>
      <c r="AZ221">
        <f>IF(AN221&lt;=0,0,ROUND(MIN(AN221,MAX(0,$F221-SUMPRODUCT(($AT$3:$BE$3&lt;AZ$3)*$AH221:$AS221))),2))</f>
        <v/>
      </c>
      <c r="BA221">
        <f>IF(AO221&lt;=0,0,ROUND(MIN(AO221,MAX(0,$F221-SUMPRODUCT(($AT$3:$BE$3&lt;BA$3)*$AH221:$AS221))),2))</f>
        <v/>
      </c>
      <c r="BB221">
        <f>IF(AP221&lt;=0,0,ROUND(MIN(AP221,MAX(0,$F221-SUMPRODUCT(($AT$3:$BE$3&lt;BB$3)*$AH221:$AS221))),2))</f>
        <v/>
      </c>
      <c r="BC221">
        <f>IF(AQ221&lt;=0,0,ROUND(MIN(AQ221,MAX(0,$F221-SUMPRODUCT(($AT$3:$BE$3&lt;BC$3)*$AH221:$AS221))),2))</f>
        <v/>
      </c>
      <c r="BD221">
        <f>IF(AR221&lt;=0,0,ROUND(MIN(AR221,MAX(0,$F221-SUMPRODUCT(($AT$3:$BE$3&lt;BD$3)*$AH221:$AS221))),2))</f>
        <v/>
      </c>
      <c r="BE221">
        <f>IF(AS221&lt;=0,0,ROUND(MIN(AS221,MAX(0,$F221-SUMPRODUCT(($AT$3:$BE$3&lt;BE$3)*$AH221:$AS221))),2))</f>
        <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row>
    <row r="222">
      <c r="A222" t="n">
        <v>217</v>
      </c>
      <c r="B222" s="29">
        <f>Months!B222</f>
        <v/>
      </c>
      <c r="C222">
        <f>Months!C222</f>
        <v/>
      </c>
      <c r="D222">
        <f>Months!D222</f>
        <v/>
      </c>
      <c r="E222">
        <f>SUM(V222:AG222)</f>
        <v/>
      </c>
      <c r="F222">
        <f>MAX(0,ROUND(C222+D222-E222,2))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f>IF(AH222&lt;=0,0,ROUND(MIN(AH222,MAX(0,$F222-SUMPRODUCT(($AT$3:$BE$3&lt;AT$3)*$AH222:$AS222))),2))</f>
        <v/>
      </c>
      <c r="AU222">
        <f>IF(AI222&lt;=0,0,ROUND(MIN(AI222,MAX(0,$F222-SUMPRODUCT(($AT$3:$BE$3&lt;AU$3)*$AH222:$AS222))),2))</f>
        <v/>
      </c>
      <c r="AV222">
        <f>IF(AJ222&lt;=0,0,ROUND(MIN(AJ222,MAX(0,$F222-SUMPRODUCT(($AT$3:$BE$3&lt;AV$3)*$AH222:$AS222))),2))</f>
        <v/>
      </c>
      <c r="AW222">
        <f>IF(AK222&lt;=0,0,ROUND(MIN(AK222,MAX(0,$F222-SUMPRODUCT(($AT$3:$BE$3&lt;AW$3)*$AH222:$AS222))),2))</f>
        <v/>
      </c>
      <c r="AX222">
        <f>IF(AL222&lt;=0,0,ROUND(MIN(AL222,MAX(0,$F222-SUMPRODUCT(($AT$3:$BE$3&lt;AX$3)*$AH222:$AS222))),2))</f>
        <v/>
      </c>
      <c r="AY222">
        <f>IF(AM222&lt;=0,0,ROUND(MIN(AM222,MAX(0,$F222-SUMPRODUCT(($AT$3:$BE$3&lt;AY$3)*$AH222:$AS222))),2))</f>
        <v/>
      </c>
      <c r="AZ222">
        <f>IF(AN222&lt;=0,0,ROUND(MIN(AN222,MAX(0,$F222-SUMPRODUCT(($AT$3:$BE$3&lt;AZ$3)*$AH222:$AS222))),2))</f>
        <v/>
      </c>
      <c r="BA222">
        <f>IF(AO222&lt;=0,0,ROUND(MIN(AO222,MAX(0,$F222-SUMPRODUCT(($AT$3:$BE$3&lt;BA$3)*$AH222:$AS222))),2))</f>
        <v/>
      </c>
      <c r="BB222">
        <f>IF(AP222&lt;=0,0,ROUND(MIN(AP222,MAX(0,$F222-SUMPRODUCT(($AT$3:$BE$3&lt;BB$3)*$AH222:$AS222))),2))</f>
        <v/>
      </c>
      <c r="BC222">
        <f>IF(AQ222&lt;=0,0,ROUND(MIN(AQ222,MAX(0,$F222-SUMPRODUCT(($AT$3:$BE$3&lt;BC$3)*$AH222:$AS222))),2))</f>
        <v/>
      </c>
      <c r="BD222">
        <f>IF(AR222&lt;=0,0,ROUND(MIN(AR222,MAX(0,$F222-SUMPRODUCT(($AT$3:$BE$3&lt;BD$3)*$AH222:$AS222))),2))</f>
        <v/>
      </c>
      <c r="BE222">
        <f>IF(AS222&lt;=0,0,ROUND(MIN(AS222,MAX(0,$F222-SUMPRODUCT(($AT$3:$BE$3&lt;BE$3)*$AH222:$AS222))),2))</f>
        <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row>
    <row r="223">
      <c r="A223" t="n">
        <v>218</v>
      </c>
      <c r="B223" s="29">
        <f>Months!B223</f>
        <v/>
      </c>
      <c r="C223">
        <f>Months!C223</f>
        <v/>
      </c>
      <c r="D223">
        <f>Months!D223</f>
        <v/>
      </c>
      <c r="E223">
        <f>SUM(V223:AG223)</f>
        <v/>
      </c>
      <c r="F223">
        <f>MAX(0,ROUND(C223+D223-E223,2))</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f>IF(AH223&lt;=0,0,ROUND(MIN(AH223,MAX(0,$F223-SUMPRODUCT(($AT$3:$BE$3&lt;AT$3)*$AH223:$AS223))),2))</f>
        <v/>
      </c>
      <c r="AU223">
        <f>IF(AI223&lt;=0,0,ROUND(MIN(AI223,MAX(0,$F223-SUMPRODUCT(($AT$3:$BE$3&lt;AU$3)*$AH223:$AS223))),2))</f>
        <v/>
      </c>
      <c r="AV223">
        <f>IF(AJ223&lt;=0,0,ROUND(MIN(AJ223,MAX(0,$F223-SUMPRODUCT(($AT$3:$BE$3&lt;AV$3)*$AH223:$AS223))),2))</f>
        <v/>
      </c>
      <c r="AW223">
        <f>IF(AK223&lt;=0,0,ROUND(MIN(AK223,MAX(0,$F223-SUMPRODUCT(($AT$3:$BE$3&lt;AW$3)*$AH223:$AS223))),2))</f>
        <v/>
      </c>
      <c r="AX223">
        <f>IF(AL223&lt;=0,0,ROUND(MIN(AL223,MAX(0,$F223-SUMPRODUCT(($AT$3:$BE$3&lt;AX$3)*$AH223:$AS223))),2))</f>
        <v/>
      </c>
      <c r="AY223">
        <f>IF(AM223&lt;=0,0,ROUND(MIN(AM223,MAX(0,$F223-SUMPRODUCT(($AT$3:$BE$3&lt;AY$3)*$AH223:$AS223))),2))</f>
        <v/>
      </c>
      <c r="AZ223">
        <f>IF(AN223&lt;=0,0,ROUND(MIN(AN223,MAX(0,$F223-SUMPRODUCT(($AT$3:$BE$3&lt;AZ$3)*$AH223:$AS223))),2))</f>
        <v/>
      </c>
      <c r="BA223">
        <f>IF(AO223&lt;=0,0,ROUND(MIN(AO223,MAX(0,$F223-SUMPRODUCT(($AT$3:$BE$3&lt;BA$3)*$AH223:$AS223))),2))</f>
        <v/>
      </c>
      <c r="BB223">
        <f>IF(AP223&lt;=0,0,ROUND(MIN(AP223,MAX(0,$F223-SUMPRODUCT(($AT$3:$BE$3&lt;BB$3)*$AH223:$AS223))),2))</f>
        <v/>
      </c>
      <c r="BC223">
        <f>IF(AQ223&lt;=0,0,ROUND(MIN(AQ223,MAX(0,$F223-SUMPRODUCT(($AT$3:$BE$3&lt;BC$3)*$AH223:$AS223))),2))</f>
        <v/>
      </c>
      <c r="BD223">
        <f>IF(AR223&lt;=0,0,ROUND(MIN(AR223,MAX(0,$F223-SUMPRODUCT(($AT$3:$BE$3&lt;BD$3)*$AH223:$AS223))),2))</f>
        <v/>
      </c>
      <c r="BE223">
        <f>IF(AS223&lt;=0,0,ROUND(MIN(AS223,MAX(0,$F223-SUMPRODUCT(($AT$3:$BE$3&lt;BE$3)*$AH223:$AS223))),2))</f>
        <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row>
    <row r="224">
      <c r="A224" t="n">
        <v>219</v>
      </c>
      <c r="B224" s="29">
        <f>Months!B224</f>
        <v/>
      </c>
      <c r="C224">
        <f>Months!C224</f>
        <v/>
      </c>
      <c r="D224">
        <f>Months!D224</f>
        <v/>
      </c>
      <c r="E224">
        <f>SUM(V224:AG224)</f>
        <v/>
      </c>
      <c r="F224">
        <f>MAX(0,ROUND(C224+D224-E224,2))</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f>IF(AH224&lt;=0,0,ROUND(MIN(AH224,MAX(0,$F224-SUMPRODUCT(($AT$3:$BE$3&lt;AT$3)*$AH224:$AS224))),2))</f>
        <v/>
      </c>
      <c r="AU224">
        <f>IF(AI224&lt;=0,0,ROUND(MIN(AI224,MAX(0,$F224-SUMPRODUCT(($AT$3:$BE$3&lt;AU$3)*$AH224:$AS224))),2))</f>
        <v/>
      </c>
      <c r="AV224">
        <f>IF(AJ224&lt;=0,0,ROUND(MIN(AJ224,MAX(0,$F224-SUMPRODUCT(($AT$3:$BE$3&lt;AV$3)*$AH224:$AS224))),2))</f>
        <v/>
      </c>
      <c r="AW224">
        <f>IF(AK224&lt;=0,0,ROUND(MIN(AK224,MAX(0,$F224-SUMPRODUCT(($AT$3:$BE$3&lt;AW$3)*$AH224:$AS224))),2))</f>
        <v/>
      </c>
      <c r="AX224">
        <f>IF(AL224&lt;=0,0,ROUND(MIN(AL224,MAX(0,$F224-SUMPRODUCT(($AT$3:$BE$3&lt;AX$3)*$AH224:$AS224))),2))</f>
        <v/>
      </c>
      <c r="AY224">
        <f>IF(AM224&lt;=0,0,ROUND(MIN(AM224,MAX(0,$F224-SUMPRODUCT(($AT$3:$BE$3&lt;AY$3)*$AH224:$AS224))),2))</f>
        <v/>
      </c>
      <c r="AZ224">
        <f>IF(AN224&lt;=0,0,ROUND(MIN(AN224,MAX(0,$F224-SUMPRODUCT(($AT$3:$BE$3&lt;AZ$3)*$AH224:$AS224))),2))</f>
        <v/>
      </c>
      <c r="BA224">
        <f>IF(AO224&lt;=0,0,ROUND(MIN(AO224,MAX(0,$F224-SUMPRODUCT(($AT$3:$BE$3&lt;BA$3)*$AH224:$AS224))),2))</f>
        <v/>
      </c>
      <c r="BB224">
        <f>IF(AP224&lt;=0,0,ROUND(MIN(AP224,MAX(0,$F224-SUMPRODUCT(($AT$3:$BE$3&lt;BB$3)*$AH224:$AS224))),2))</f>
        <v/>
      </c>
      <c r="BC224">
        <f>IF(AQ224&lt;=0,0,ROUND(MIN(AQ224,MAX(0,$F224-SUMPRODUCT(($AT$3:$BE$3&lt;BC$3)*$AH224:$AS224))),2))</f>
        <v/>
      </c>
      <c r="BD224">
        <f>IF(AR224&lt;=0,0,ROUND(MIN(AR224,MAX(0,$F224-SUMPRODUCT(($AT$3:$BE$3&lt;BD$3)*$AH224:$AS224))),2))</f>
        <v/>
      </c>
      <c r="BE224">
        <f>IF(AS224&lt;=0,0,ROUND(MIN(AS224,MAX(0,$F224-SUMPRODUCT(($AT$3:$BE$3&lt;BE$3)*$AH224:$AS224))),2))</f>
        <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row>
    <row r="225">
      <c r="A225" t="n">
        <v>220</v>
      </c>
      <c r="B225" s="29">
        <f>Months!B225</f>
        <v/>
      </c>
      <c r="C225">
        <f>Months!C225</f>
        <v/>
      </c>
      <c r="D225">
        <f>Months!D225</f>
        <v/>
      </c>
      <c r="E225">
        <f>SUM(V225:AG225)</f>
        <v/>
      </c>
      <c r="F225">
        <f>MAX(0,ROUND(C225+D225-E225,2))</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f>IF(AH225&lt;=0,0,ROUND(MIN(AH225,MAX(0,$F225-SUMPRODUCT(($AT$3:$BE$3&lt;AT$3)*$AH225:$AS225))),2))</f>
        <v/>
      </c>
      <c r="AU225">
        <f>IF(AI225&lt;=0,0,ROUND(MIN(AI225,MAX(0,$F225-SUMPRODUCT(($AT$3:$BE$3&lt;AU$3)*$AH225:$AS225))),2))</f>
        <v/>
      </c>
      <c r="AV225">
        <f>IF(AJ225&lt;=0,0,ROUND(MIN(AJ225,MAX(0,$F225-SUMPRODUCT(($AT$3:$BE$3&lt;AV$3)*$AH225:$AS225))),2))</f>
        <v/>
      </c>
      <c r="AW225">
        <f>IF(AK225&lt;=0,0,ROUND(MIN(AK225,MAX(0,$F225-SUMPRODUCT(($AT$3:$BE$3&lt;AW$3)*$AH225:$AS225))),2))</f>
        <v/>
      </c>
      <c r="AX225">
        <f>IF(AL225&lt;=0,0,ROUND(MIN(AL225,MAX(0,$F225-SUMPRODUCT(($AT$3:$BE$3&lt;AX$3)*$AH225:$AS225))),2))</f>
        <v/>
      </c>
      <c r="AY225">
        <f>IF(AM225&lt;=0,0,ROUND(MIN(AM225,MAX(0,$F225-SUMPRODUCT(($AT$3:$BE$3&lt;AY$3)*$AH225:$AS225))),2))</f>
        <v/>
      </c>
      <c r="AZ225">
        <f>IF(AN225&lt;=0,0,ROUND(MIN(AN225,MAX(0,$F225-SUMPRODUCT(($AT$3:$BE$3&lt;AZ$3)*$AH225:$AS225))),2))</f>
        <v/>
      </c>
      <c r="BA225">
        <f>IF(AO225&lt;=0,0,ROUND(MIN(AO225,MAX(0,$F225-SUMPRODUCT(($AT$3:$BE$3&lt;BA$3)*$AH225:$AS225))),2))</f>
        <v/>
      </c>
      <c r="BB225">
        <f>IF(AP225&lt;=0,0,ROUND(MIN(AP225,MAX(0,$F225-SUMPRODUCT(($AT$3:$BE$3&lt;BB$3)*$AH225:$AS225))),2))</f>
        <v/>
      </c>
      <c r="BC225">
        <f>IF(AQ225&lt;=0,0,ROUND(MIN(AQ225,MAX(0,$F225-SUMPRODUCT(($AT$3:$BE$3&lt;BC$3)*$AH225:$AS225))),2))</f>
        <v/>
      </c>
      <c r="BD225">
        <f>IF(AR225&lt;=0,0,ROUND(MIN(AR225,MAX(0,$F225-SUMPRODUCT(($AT$3:$BE$3&lt;BD$3)*$AH225:$AS225))),2))</f>
        <v/>
      </c>
      <c r="BE225">
        <f>IF(AS225&lt;=0,0,ROUND(MIN(AS225,MAX(0,$F225-SUMPRODUCT(($AT$3:$BE$3&lt;BE$3)*$AH225:$AS225))),2))</f>
        <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row>
    <row r="226">
      <c r="A226" t="n">
        <v>221</v>
      </c>
      <c r="B226" s="29">
        <f>Months!B226</f>
        <v/>
      </c>
      <c r="C226">
        <f>Months!C226</f>
        <v/>
      </c>
      <c r="D226">
        <f>Months!D226</f>
        <v/>
      </c>
      <c r="E226">
        <f>SUM(V226:AG226)</f>
        <v/>
      </c>
      <c r="F226">
        <f>MAX(0,ROUND(C226+D226-E226,2))</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f>IF(AH226&lt;=0,0,ROUND(MIN(AH226,MAX(0,$F226-SUMPRODUCT(($AT$3:$BE$3&lt;AT$3)*$AH226:$AS226))),2))</f>
        <v/>
      </c>
      <c r="AU226">
        <f>IF(AI226&lt;=0,0,ROUND(MIN(AI226,MAX(0,$F226-SUMPRODUCT(($AT$3:$BE$3&lt;AU$3)*$AH226:$AS226))),2))</f>
        <v/>
      </c>
      <c r="AV226">
        <f>IF(AJ226&lt;=0,0,ROUND(MIN(AJ226,MAX(0,$F226-SUMPRODUCT(($AT$3:$BE$3&lt;AV$3)*$AH226:$AS226))),2))</f>
        <v/>
      </c>
      <c r="AW226">
        <f>IF(AK226&lt;=0,0,ROUND(MIN(AK226,MAX(0,$F226-SUMPRODUCT(($AT$3:$BE$3&lt;AW$3)*$AH226:$AS226))),2))</f>
        <v/>
      </c>
      <c r="AX226">
        <f>IF(AL226&lt;=0,0,ROUND(MIN(AL226,MAX(0,$F226-SUMPRODUCT(($AT$3:$BE$3&lt;AX$3)*$AH226:$AS226))),2))</f>
        <v/>
      </c>
      <c r="AY226">
        <f>IF(AM226&lt;=0,0,ROUND(MIN(AM226,MAX(0,$F226-SUMPRODUCT(($AT$3:$BE$3&lt;AY$3)*$AH226:$AS226))),2))</f>
        <v/>
      </c>
      <c r="AZ226">
        <f>IF(AN226&lt;=0,0,ROUND(MIN(AN226,MAX(0,$F226-SUMPRODUCT(($AT$3:$BE$3&lt;AZ$3)*$AH226:$AS226))),2))</f>
        <v/>
      </c>
      <c r="BA226">
        <f>IF(AO226&lt;=0,0,ROUND(MIN(AO226,MAX(0,$F226-SUMPRODUCT(($AT$3:$BE$3&lt;BA$3)*$AH226:$AS226))),2))</f>
        <v/>
      </c>
      <c r="BB226">
        <f>IF(AP226&lt;=0,0,ROUND(MIN(AP226,MAX(0,$F226-SUMPRODUCT(($AT$3:$BE$3&lt;BB$3)*$AH226:$AS226))),2))</f>
        <v/>
      </c>
      <c r="BC226">
        <f>IF(AQ226&lt;=0,0,ROUND(MIN(AQ226,MAX(0,$F226-SUMPRODUCT(($AT$3:$BE$3&lt;BC$3)*$AH226:$AS226))),2))</f>
        <v/>
      </c>
      <c r="BD226">
        <f>IF(AR226&lt;=0,0,ROUND(MIN(AR226,MAX(0,$F226-SUMPRODUCT(($AT$3:$BE$3&lt;BD$3)*$AH226:$AS226))),2))</f>
        <v/>
      </c>
      <c r="BE226">
        <f>IF(AS226&lt;=0,0,ROUND(MIN(AS226,MAX(0,$F226-SUMPRODUCT(($AT$3:$BE$3&lt;BE$3)*$AH226:$AS226))),2))</f>
        <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row>
    <row r="227">
      <c r="A227" t="n">
        <v>222</v>
      </c>
      <c r="B227" s="29">
        <f>Months!B227</f>
        <v/>
      </c>
      <c r="C227">
        <f>Months!C227</f>
        <v/>
      </c>
      <c r="D227">
        <f>Months!D227</f>
        <v/>
      </c>
      <c r="E227">
        <f>SUM(V227:AG227)</f>
        <v/>
      </c>
      <c r="F227">
        <f>MAX(0,ROUND(C227+D227-E227,2))</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f>IF(AH227&lt;=0,0,ROUND(MIN(AH227,MAX(0,$F227-SUMPRODUCT(($AT$3:$BE$3&lt;AT$3)*$AH227:$AS227))),2))</f>
        <v/>
      </c>
      <c r="AU227">
        <f>IF(AI227&lt;=0,0,ROUND(MIN(AI227,MAX(0,$F227-SUMPRODUCT(($AT$3:$BE$3&lt;AU$3)*$AH227:$AS227))),2))</f>
        <v/>
      </c>
      <c r="AV227">
        <f>IF(AJ227&lt;=0,0,ROUND(MIN(AJ227,MAX(0,$F227-SUMPRODUCT(($AT$3:$BE$3&lt;AV$3)*$AH227:$AS227))),2))</f>
        <v/>
      </c>
      <c r="AW227">
        <f>IF(AK227&lt;=0,0,ROUND(MIN(AK227,MAX(0,$F227-SUMPRODUCT(($AT$3:$BE$3&lt;AW$3)*$AH227:$AS227))),2))</f>
        <v/>
      </c>
      <c r="AX227">
        <f>IF(AL227&lt;=0,0,ROUND(MIN(AL227,MAX(0,$F227-SUMPRODUCT(($AT$3:$BE$3&lt;AX$3)*$AH227:$AS227))),2))</f>
        <v/>
      </c>
      <c r="AY227">
        <f>IF(AM227&lt;=0,0,ROUND(MIN(AM227,MAX(0,$F227-SUMPRODUCT(($AT$3:$BE$3&lt;AY$3)*$AH227:$AS227))),2))</f>
        <v/>
      </c>
      <c r="AZ227">
        <f>IF(AN227&lt;=0,0,ROUND(MIN(AN227,MAX(0,$F227-SUMPRODUCT(($AT$3:$BE$3&lt;AZ$3)*$AH227:$AS227))),2))</f>
        <v/>
      </c>
      <c r="BA227">
        <f>IF(AO227&lt;=0,0,ROUND(MIN(AO227,MAX(0,$F227-SUMPRODUCT(($AT$3:$BE$3&lt;BA$3)*$AH227:$AS227))),2))</f>
        <v/>
      </c>
      <c r="BB227">
        <f>IF(AP227&lt;=0,0,ROUND(MIN(AP227,MAX(0,$F227-SUMPRODUCT(($AT$3:$BE$3&lt;BB$3)*$AH227:$AS227))),2))</f>
        <v/>
      </c>
      <c r="BC227">
        <f>IF(AQ227&lt;=0,0,ROUND(MIN(AQ227,MAX(0,$F227-SUMPRODUCT(($AT$3:$BE$3&lt;BC$3)*$AH227:$AS227))),2))</f>
        <v/>
      </c>
      <c r="BD227">
        <f>IF(AR227&lt;=0,0,ROUND(MIN(AR227,MAX(0,$F227-SUMPRODUCT(($AT$3:$BE$3&lt;BD$3)*$AH227:$AS227))),2))</f>
        <v/>
      </c>
      <c r="BE227">
        <f>IF(AS227&lt;=0,0,ROUND(MIN(AS227,MAX(0,$F227-SUMPRODUCT(($AT$3:$BE$3&lt;BE$3)*$AH227:$AS227))),2))</f>
        <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row>
    <row r="228">
      <c r="A228" t="n">
        <v>223</v>
      </c>
      <c r="B228" s="29">
        <f>Months!B228</f>
        <v/>
      </c>
      <c r="C228">
        <f>Months!C228</f>
        <v/>
      </c>
      <c r="D228">
        <f>Months!D228</f>
        <v/>
      </c>
      <c r="E228">
        <f>SUM(V228:AG228)</f>
        <v/>
      </c>
      <c r="F228">
        <f>MAX(0,ROUND(C228+D228-E228,2))</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f>IF(AH228&lt;=0,0,ROUND(MIN(AH228,MAX(0,$F228-SUMPRODUCT(($AT$3:$BE$3&lt;AT$3)*$AH228:$AS228))),2))</f>
        <v/>
      </c>
      <c r="AU228">
        <f>IF(AI228&lt;=0,0,ROUND(MIN(AI228,MAX(0,$F228-SUMPRODUCT(($AT$3:$BE$3&lt;AU$3)*$AH228:$AS228))),2))</f>
        <v/>
      </c>
      <c r="AV228">
        <f>IF(AJ228&lt;=0,0,ROUND(MIN(AJ228,MAX(0,$F228-SUMPRODUCT(($AT$3:$BE$3&lt;AV$3)*$AH228:$AS228))),2))</f>
        <v/>
      </c>
      <c r="AW228">
        <f>IF(AK228&lt;=0,0,ROUND(MIN(AK228,MAX(0,$F228-SUMPRODUCT(($AT$3:$BE$3&lt;AW$3)*$AH228:$AS228))),2))</f>
        <v/>
      </c>
      <c r="AX228">
        <f>IF(AL228&lt;=0,0,ROUND(MIN(AL228,MAX(0,$F228-SUMPRODUCT(($AT$3:$BE$3&lt;AX$3)*$AH228:$AS228))),2))</f>
        <v/>
      </c>
      <c r="AY228">
        <f>IF(AM228&lt;=0,0,ROUND(MIN(AM228,MAX(0,$F228-SUMPRODUCT(($AT$3:$BE$3&lt;AY$3)*$AH228:$AS228))),2))</f>
        <v/>
      </c>
      <c r="AZ228">
        <f>IF(AN228&lt;=0,0,ROUND(MIN(AN228,MAX(0,$F228-SUMPRODUCT(($AT$3:$BE$3&lt;AZ$3)*$AH228:$AS228))),2))</f>
        <v/>
      </c>
      <c r="BA228">
        <f>IF(AO228&lt;=0,0,ROUND(MIN(AO228,MAX(0,$F228-SUMPRODUCT(($AT$3:$BE$3&lt;BA$3)*$AH228:$AS228))),2))</f>
        <v/>
      </c>
      <c r="BB228">
        <f>IF(AP228&lt;=0,0,ROUND(MIN(AP228,MAX(0,$F228-SUMPRODUCT(($AT$3:$BE$3&lt;BB$3)*$AH228:$AS228))),2))</f>
        <v/>
      </c>
      <c r="BC228">
        <f>IF(AQ228&lt;=0,0,ROUND(MIN(AQ228,MAX(0,$F228-SUMPRODUCT(($AT$3:$BE$3&lt;BC$3)*$AH228:$AS228))),2))</f>
        <v/>
      </c>
      <c r="BD228">
        <f>IF(AR228&lt;=0,0,ROUND(MIN(AR228,MAX(0,$F228-SUMPRODUCT(($AT$3:$BE$3&lt;BD$3)*$AH228:$AS228))),2))</f>
        <v/>
      </c>
      <c r="BE228">
        <f>IF(AS228&lt;=0,0,ROUND(MIN(AS228,MAX(0,$F228-SUMPRODUCT(($AT$3:$BE$3&lt;BE$3)*$AH228:$AS228))),2))</f>
        <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row>
    <row r="229">
      <c r="A229" t="n">
        <v>224</v>
      </c>
      <c r="B229" s="29">
        <f>Months!B229</f>
        <v/>
      </c>
      <c r="C229">
        <f>Months!C229</f>
        <v/>
      </c>
      <c r="D229">
        <f>Months!D229</f>
        <v/>
      </c>
      <c r="E229">
        <f>SUM(V229:AG229)</f>
        <v/>
      </c>
      <c r="F229">
        <f>MAX(0,ROUND(C229+D229-E229,2))</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f>IF(AH229&lt;=0,0,ROUND(MIN(AH229,MAX(0,$F229-SUMPRODUCT(($AT$3:$BE$3&lt;AT$3)*$AH229:$AS229))),2))</f>
        <v/>
      </c>
      <c r="AU229">
        <f>IF(AI229&lt;=0,0,ROUND(MIN(AI229,MAX(0,$F229-SUMPRODUCT(($AT$3:$BE$3&lt;AU$3)*$AH229:$AS229))),2))</f>
        <v/>
      </c>
      <c r="AV229">
        <f>IF(AJ229&lt;=0,0,ROUND(MIN(AJ229,MAX(0,$F229-SUMPRODUCT(($AT$3:$BE$3&lt;AV$3)*$AH229:$AS229))),2))</f>
        <v/>
      </c>
      <c r="AW229">
        <f>IF(AK229&lt;=0,0,ROUND(MIN(AK229,MAX(0,$F229-SUMPRODUCT(($AT$3:$BE$3&lt;AW$3)*$AH229:$AS229))),2))</f>
        <v/>
      </c>
      <c r="AX229">
        <f>IF(AL229&lt;=0,0,ROUND(MIN(AL229,MAX(0,$F229-SUMPRODUCT(($AT$3:$BE$3&lt;AX$3)*$AH229:$AS229))),2))</f>
        <v/>
      </c>
      <c r="AY229">
        <f>IF(AM229&lt;=0,0,ROUND(MIN(AM229,MAX(0,$F229-SUMPRODUCT(($AT$3:$BE$3&lt;AY$3)*$AH229:$AS229))),2))</f>
        <v/>
      </c>
      <c r="AZ229">
        <f>IF(AN229&lt;=0,0,ROUND(MIN(AN229,MAX(0,$F229-SUMPRODUCT(($AT$3:$BE$3&lt;AZ$3)*$AH229:$AS229))),2))</f>
        <v/>
      </c>
      <c r="BA229">
        <f>IF(AO229&lt;=0,0,ROUND(MIN(AO229,MAX(0,$F229-SUMPRODUCT(($AT$3:$BE$3&lt;BA$3)*$AH229:$AS229))),2))</f>
        <v/>
      </c>
      <c r="BB229">
        <f>IF(AP229&lt;=0,0,ROUND(MIN(AP229,MAX(0,$F229-SUMPRODUCT(($AT$3:$BE$3&lt;BB$3)*$AH229:$AS229))),2))</f>
        <v/>
      </c>
      <c r="BC229">
        <f>IF(AQ229&lt;=0,0,ROUND(MIN(AQ229,MAX(0,$F229-SUMPRODUCT(($AT$3:$BE$3&lt;BC$3)*$AH229:$AS229))),2))</f>
        <v/>
      </c>
      <c r="BD229">
        <f>IF(AR229&lt;=0,0,ROUND(MIN(AR229,MAX(0,$F229-SUMPRODUCT(($AT$3:$BE$3&lt;BD$3)*$AH229:$AS229))),2))</f>
        <v/>
      </c>
      <c r="BE229">
        <f>IF(AS229&lt;=0,0,ROUND(MIN(AS229,MAX(0,$F229-SUMPRODUCT(($AT$3:$BE$3&lt;BE$3)*$AH229:$AS229))),2))</f>
        <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row>
    <row r="230">
      <c r="A230" t="n">
        <v>225</v>
      </c>
      <c r="B230" s="29">
        <f>Months!B230</f>
        <v/>
      </c>
      <c r="C230">
        <f>Months!C230</f>
        <v/>
      </c>
      <c r="D230">
        <f>Months!D230</f>
        <v/>
      </c>
      <c r="E230">
        <f>SUM(V230:AG230)</f>
        <v/>
      </c>
      <c r="F230">
        <f>MAX(0,ROUND(C230+D230-E230,2))</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f>IF(AH230&lt;=0,0,ROUND(MIN(AH230,MAX(0,$F230-SUMPRODUCT(($AT$3:$BE$3&lt;AT$3)*$AH230:$AS230))),2))</f>
        <v/>
      </c>
      <c r="AU230">
        <f>IF(AI230&lt;=0,0,ROUND(MIN(AI230,MAX(0,$F230-SUMPRODUCT(($AT$3:$BE$3&lt;AU$3)*$AH230:$AS230))),2))</f>
        <v/>
      </c>
      <c r="AV230">
        <f>IF(AJ230&lt;=0,0,ROUND(MIN(AJ230,MAX(0,$F230-SUMPRODUCT(($AT$3:$BE$3&lt;AV$3)*$AH230:$AS230))),2))</f>
        <v/>
      </c>
      <c r="AW230">
        <f>IF(AK230&lt;=0,0,ROUND(MIN(AK230,MAX(0,$F230-SUMPRODUCT(($AT$3:$BE$3&lt;AW$3)*$AH230:$AS230))),2))</f>
        <v/>
      </c>
      <c r="AX230">
        <f>IF(AL230&lt;=0,0,ROUND(MIN(AL230,MAX(0,$F230-SUMPRODUCT(($AT$3:$BE$3&lt;AX$3)*$AH230:$AS230))),2))</f>
        <v/>
      </c>
      <c r="AY230">
        <f>IF(AM230&lt;=0,0,ROUND(MIN(AM230,MAX(0,$F230-SUMPRODUCT(($AT$3:$BE$3&lt;AY$3)*$AH230:$AS230))),2))</f>
        <v/>
      </c>
      <c r="AZ230">
        <f>IF(AN230&lt;=0,0,ROUND(MIN(AN230,MAX(0,$F230-SUMPRODUCT(($AT$3:$BE$3&lt;AZ$3)*$AH230:$AS230))),2))</f>
        <v/>
      </c>
      <c r="BA230">
        <f>IF(AO230&lt;=0,0,ROUND(MIN(AO230,MAX(0,$F230-SUMPRODUCT(($AT$3:$BE$3&lt;BA$3)*$AH230:$AS230))),2))</f>
        <v/>
      </c>
      <c r="BB230">
        <f>IF(AP230&lt;=0,0,ROUND(MIN(AP230,MAX(0,$F230-SUMPRODUCT(($AT$3:$BE$3&lt;BB$3)*$AH230:$AS230))),2))</f>
        <v/>
      </c>
      <c r="BC230">
        <f>IF(AQ230&lt;=0,0,ROUND(MIN(AQ230,MAX(0,$F230-SUMPRODUCT(($AT$3:$BE$3&lt;BC$3)*$AH230:$AS230))),2))</f>
        <v/>
      </c>
      <c r="BD230">
        <f>IF(AR230&lt;=0,0,ROUND(MIN(AR230,MAX(0,$F230-SUMPRODUCT(($AT$3:$BE$3&lt;BD$3)*$AH230:$AS230))),2))</f>
        <v/>
      </c>
      <c r="BE230">
        <f>IF(AS230&lt;=0,0,ROUND(MIN(AS230,MAX(0,$F230-SUMPRODUCT(($AT$3:$BE$3&lt;BE$3)*$AH230:$AS230))),2))</f>
        <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row>
    <row r="231">
      <c r="A231" t="n">
        <v>226</v>
      </c>
      <c r="B231" s="29">
        <f>Months!B231</f>
        <v/>
      </c>
      <c r="C231">
        <f>Months!C231</f>
        <v/>
      </c>
      <c r="D231">
        <f>Months!D231</f>
        <v/>
      </c>
      <c r="E231">
        <f>SUM(V231:AG231)</f>
        <v/>
      </c>
      <c r="F231">
        <f>MAX(0,ROUND(C231+D231-E231,2))</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f>IF(AH231&lt;=0,0,ROUND(MIN(AH231,MAX(0,$F231-SUMPRODUCT(($AT$3:$BE$3&lt;AT$3)*$AH231:$AS231))),2))</f>
        <v/>
      </c>
      <c r="AU231">
        <f>IF(AI231&lt;=0,0,ROUND(MIN(AI231,MAX(0,$F231-SUMPRODUCT(($AT$3:$BE$3&lt;AU$3)*$AH231:$AS231))),2))</f>
        <v/>
      </c>
      <c r="AV231">
        <f>IF(AJ231&lt;=0,0,ROUND(MIN(AJ231,MAX(0,$F231-SUMPRODUCT(($AT$3:$BE$3&lt;AV$3)*$AH231:$AS231))),2))</f>
        <v/>
      </c>
      <c r="AW231">
        <f>IF(AK231&lt;=0,0,ROUND(MIN(AK231,MAX(0,$F231-SUMPRODUCT(($AT$3:$BE$3&lt;AW$3)*$AH231:$AS231))),2))</f>
        <v/>
      </c>
      <c r="AX231">
        <f>IF(AL231&lt;=0,0,ROUND(MIN(AL231,MAX(0,$F231-SUMPRODUCT(($AT$3:$BE$3&lt;AX$3)*$AH231:$AS231))),2))</f>
        <v/>
      </c>
      <c r="AY231">
        <f>IF(AM231&lt;=0,0,ROUND(MIN(AM231,MAX(0,$F231-SUMPRODUCT(($AT$3:$BE$3&lt;AY$3)*$AH231:$AS231))),2))</f>
        <v/>
      </c>
      <c r="AZ231">
        <f>IF(AN231&lt;=0,0,ROUND(MIN(AN231,MAX(0,$F231-SUMPRODUCT(($AT$3:$BE$3&lt;AZ$3)*$AH231:$AS231))),2))</f>
        <v/>
      </c>
      <c r="BA231">
        <f>IF(AO231&lt;=0,0,ROUND(MIN(AO231,MAX(0,$F231-SUMPRODUCT(($AT$3:$BE$3&lt;BA$3)*$AH231:$AS231))),2))</f>
        <v/>
      </c>
      <c r="BB231">
        <f>IF(AP231&lt;=0,0,ROUND(MIN(AP231,MAX(0,$F231-SUMPRODUCT(($AT$3:$BE$3&lt;BB$3)*$AH231:$AS231))),2))</f>
        <v/>
      </c>
      <c r="BC231">
        <f>IF(AQ231&lt;=0,0,ROUND(MIN(AQ231,MAX(0,$F231-SUMPRODUCT(($AT$3:$BE$3&lt;BC$3)*$AH231:$AS231))),2))</f>
        <v/>
      </c>
      <c r="BD231">
        <f>IF(AR231&lt;=0,0,ROUND(MIN(AR231,MAX(0,$F231-SUMPRODUCT(($AT$3:$BE$3&lt;BD$3)*$AH231:$AS231))),2))</f>
        <v/>
      </c>
      <c r="BE231">
        <f>IF(AS231&lt;=0,0,ROUND(MIN(AS231,MAX(0,$F231-SUMPRODUCT(($AT$3:$BE$3&lt;BE$3)*$AH231:$AS231))),2))</f>
        <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row>
    <row r="232">
      <c r="A232" t="n">
        <v>227</v>
      </c>
      <c r="B232" s="29">
        <f>Months!B232</f>
        <v/>
      </c>
      <c r="C232">
        <f>Months!C232</f>
        <v/>
      </c>
      <c r="D232">
        <f>Months!D232</f>
        <v/>
      </c>
      <c r="E232">
        <f>SUM(V232:AG232)</f>
        <v/>
      </c>
      <c r="F232">
        <f>MAX(0,ROUND(C232+D232-E232,2))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f>IF(AH232&lt;=0,0,ROUND(MIN(AH232,MAX(0,$F232-SUMPRODUCT(($AT$3:$BE$3&lt;AT$3)*$AH232:$AS232))),2))</f>
        <v/>
      </c>
      <c r="AU232">
        <f>IF(AI232&lt;=0,0,ROUND(MIN(AI232,MAX(0,$F232-SUMPRODUCT(($AT$3:$BE$3&lt;AU$3)*$AH232:$AS232))),2))</f>
        <v/>
      </c>
      <c r="AV232">
        <f>IF(AJ232&lt;=0,0,ROUND(MIN(AJ232,MAX(0,$F232-SUMPRODUCT(($AT$3:$BE$3&lt;AV$3)*$AH232:$AS232))),2))</f>
        <v/>
      </c>
      <c r="AW232">
        <f>IF(AK232&lt;=0,0,ROUND(MIN(AK232,MAX(0,$F232-SUMPRODUCT(($AT$3:$BE$3&lt;AW$3)*$AH232:$AS232))),2))</f>
        <v/>
      </c>
      <c r="AX232">
        <f>IF(AL232&lt;=0,0,ROUND(MIN(AL232,MAX(0,$F232-SUMPRODUCT(($AT$3:$BE$3&lt;AX$3)*$AH232:$AS232))),2))</f>
        <v/>
      </c>
      <c r="AY232">
        <f>IF(AM232&lt;=0,0,ROUND(MIN(AM232,MAX(0,$F232-SUMPRODUCT(($AT$3:$BE$3&lt;AY$3)*$AH232:$AS232))),2))</f>
        <v/>
      </c>
      <c r="AZ232">
        <f>IF(AN232&lt;=0,0,ROUND(MIN(AN232,MAX(0,$F232-SUMPRODUCT(($AT$3:$BE$3&lt;AZ$3)*$AH232:$AS232))),2))</f>
        <v/>
      </c>
      <c r="BA232">
        <f>IF(AO232&lt;=0,0,ROUND(MIN(AO232,MAX(0,$F232-SUMPRODUCT(($AT$3:$BE$3&lt;BA$3)*$AH232:$AS232))),2))</f>
        <v/>
      </c>
      <c r="BB232">
        <f>IF(AP232&lt;=0,0,ROUND(MIN(AP232,MAX(0,$F232-SUMPRODUCT(($AT$3:$BE$3&lt;BB$3)*$AH232:$AS232))),2))</f>
        <v/>
      </c>
      <c r="BC232">
        <f>IF(AQ232&lt;=0,0,ROUND(MIN(AQ232,MAX(0,$F232-SUMPRODUCT(($AT$3:$BE$3&lt;BC$3)*$AH232:$AS232))),2))</f>
        <v/>
      </c>
      <c r="BD232">
        <f>IF(AR232&lt;=0,0,ROUND(MIN(AR232,MAX(0,$F232-SUMPRODUCT(($AT$3:$BE$3&lt;BD$3)*$AH232:$AS232))),2))</f>
        <v/>
      </c>
      <c r="BE232">
        <f>IF(AS232&lt;=0,0,ROUND(MIN(AS232,MAX(0,$F232-SUMPRODUCT(($AT$3:$BE$3&lt;BE$3)*$AH232:$AS232))),2))</f>
        <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row>
    <row r="233">
      <c r="A233" t="n">
        <v>228</v>
      </c>
      <c r="B233" s="29">
        <f>Months!B233</f>
        <v/>
      </c>
      <c r="C233">
        <f>Months!C233</f>
        <v/>
      </c>
      <c r="D233">
        <f>Months!D233</f>
        <v/>
      </c>
      <c r="E233">
        <f>SUM(V233:AG233)</f>
        <v/>
      </c>
      <c r="F233">
        <f>MAX(0,ROUND(C233+D233-E233,2))</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f>IF(AH233&lt;=0,0,ROUND(MIN(AH233,MAX(0,$F233-SUMPRODUCT(($AT$3:$BE$3&lt;AT$3)*$AH233:$AS233))),2))</f>
        <v/>
      </c>
      <c r="AU233">
        <f>IF(AI233&lt;=0,0,ROUND(MIN(AI233,MAX(0,$F233-SUMPRODUCT(($AT$3:$BE$3&lt;AU$3)*$AH233:$AS233))),2))</f>
        <v/>
      </c>
      <c r="AV233">
        <f>IF(AJ233&lt;=0,0,ROUND(MIN(AJ233,MAX(0,$F233-SUMPRODUCT(($AT$3:$BE$3&lt;AV$3)*$AH233:$AS233))),2))</f>
        <v/>
      </c>
      <c r="AW233">
        <f>IF(AK233&lt;=0,0,ROUND(MIN(AK233,MAX(0,$F233-SUMPRODUCT(($AT$3:$BE$3&lt;AW$3)*$AH233:$AS233))),2))</f>
        <v/>
      </c>
      <c r="AX233">
        <f>IF(AL233&lt;=0,0,ROUND(MIN(AL233,MAX(0,$F233-SUMPRODUCT(($AT$3:$BE$3&lt;AX$3)*$AH233:$AS233))),2))</f>
        <v/>
      </c>
      <c r="AY233">
        <f>IF(AM233&lt;=0,0,ROUND(MIN(AM233,MAX(0,$F233-SUMPRODUCT(($AT$3:$BE$3&lt;AY$3)*$AH233:$AS233))),2))</f>
        <v/>
      </c>
      <c r="AZ233">
        <f>IF(AN233&lt;=0,0,ROUND(MIN(AN233,MAX(0,$F233-SUMPRODUCT(($AT$3:$BE$3&lt;AZ$3)*$AH233:$AS233))),2))</f>
        <v/>
      </c>
      <c r="BA233">
        <f>IF(AO233&lt;=0,0,ROUND(MIN(AO233,MAX(0,$F233-SUMPRODUCT(($AT$3:$BE$3&lt;BA$3)*$AH233:$AS233))),2))</f>
        <v/>
      </c>
      <c r="BB233">
        <f>IF(AP233&lt;=0,0,ROUND(MIN(AP233,MAX(0,$F233-SUMPRODUCT(($AT$3:$BE$3&lt;BB$3)*$AH233:$AS233))),2))</f>
        <v/>
      </c>
      <c r="BC233">
        <f>IF(AQ233&lt;=0,0,ROUND(MIN(AQ233,MAX(0,$F233-SUMPRODUCT(($AT$3:$BE$3&lt;BC$3)*$AH233:$AS233))),2))</f>
        <v/>
      </c>
      <c r="BD233">
        <f>IF(AR233&lt;=0,0,ROUND(MIN(AR233,MAX(0,$F233-SUMPRODUCT(($AT$3:$BE$3&lt;BD$3)*$AH233:$AS233))),2))</f>
        <v/>
      </c>
      <c r="BE233">
        <f>IF(AS233&lt;=0,0,ROUND(MIN(AS233,MAX(0,$F233-SUMPRODUCT(($AT$3:$BE$3&lt;BE$3)*$AH233:$AS233))),2))</f>
        <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row>
    <row r="234">
      <c r="A234" t="n">
        <v>229</v>
      </c>
      <c r="B234" s="29">
        <f>Months!B234</f>
        <v/>
      </c>
      <c r="C234">
        <f>Months!C234</f>
        <v/>
      </c>
      <c r="D234">
        <f>Months!D234</f>
        <v/>
      </c>
      <c r="E234">
        <f>SUM(V234:AG234)</f>
        <v/>
      </c>
      <c r="F234">
        <f>MAX(0,ROUND(C234+D234-E234,2))</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f>IF(AH234&lt;=0,0,ROUND(MIN(AH234,MAX(0,$F234-SUMPRODUCT(($AT$3:$BE$3&lt;AT$3)*$AH234:$AS234))),2))</f>
        <v/>
      </c>
      <c r="AU234">
        <f>IF(AI234&lt;=0,0,ROUND(MIN(AI234,MAX(0,$F234-SUMPRODUCT(($AT$3:$BE$3&lt;AU$3)*$AH234:$AS234))),2))</f>
        <v/>
      </c>
      <c r="AV234">
        <f>IF(AJ234&lt;=0,0,ROUND(MIN(AJ234,MAX(0,$F234-SUMPRODUCT(($AT$3:$BE$3&lt;AV$3)*$AH234:$AS234))),2))</f>
        <v/>
      </c>
      <c r="AW234">
        <f>IF(AK234&lt;=0,0,ROUND(MIN(AK234,MAX(0,$F234-SUMPRODUCT(($AT$3:$BE$3&lt;AW$3)*$AH234:$AS234))),2))</f>
        <v/>
      </c>
      <c r="AX234">
        <f>IF(AL234&lt;=0,0,ROUND(MIN(AL234,MAX(0,$F234-SUMPRODUCT(($AT$3:$BE$3&lt;AX$3)*$AH234:$AS234))),2))</f>
        <v/>
      </c>
      <c r="AY234">
        <f>IF(AM234&lt;=0,0,ROUND(MIN(AM234,MAX(0,$F234-SUMPRODUCT(($AT$3:$BE$3&lt;AY$3)*$AH234:$AS234))),2))</f>
        <v/>
      </c>
      <c r="AZ234">
        <f>IF(AN234&lt;=0,0,ROUND(MIN(AN234,MAX(0,$F234-SUMPRODUCT(($AT$3:$BE$3&lt;AZ$3)*$AH234:$AS234))),2))</f>
        <v/>
      </c>
      <c r="BA234">
        <f>IF(AO234&lt;=0,0,ROUND(MIN(AO234,MAX(0,$F234-SUMPRODUCT(($AT$3:$BE$3&lt;BA$3)*$AH234:$AS234))),2))</f>
        <v/>
      </c>
      <c r="BB234">
        <f>IF(AP234&lt;=0,0,ROUND(MIN(AP234,MAX(0,$F234-SUMPRODUCT(($AT$3:$BE$3&lt;BB$3)*$AH234:$AS234))),2))</f>
        <v/>
      </c>
      <c r="BC234">
        <f>IF(AQ234&lt;=0,0,ROUND(MIN(AQ234,MAX(0,$F234-SUMPRODUCT(($AT$3:$BE$3&lt;BC$3)*$AH234:$AS234))),2))</f>
        <v/>
      </c>
      <c r="BD234">
        <f>IF(AR234&lt;=0,0,ROUND(MIN(AR234,MAX(0,$F234-SUMPRODUCT(($AT$3:$BE$3&lt;BD$3)*$AH234:$AS234))),2))</f>
        <v/>
      </c>
      <c r="BE234">
        <f>IF(AS234&lt;=0,0,ROUND(MIN(AS234,MAX(0,$F234-SUMPRODUCT(($AT$3:$BE$3&lt;BE$3)*$AH234:$AS234))),2))</f>
        <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row>
    <row r="235">
      <c r="A235" t="n">
        <v>230</v>
      </c>
      <c r="B235" s="29">
        <f>Months!B235</f>
        <v/>
      </c>
      <c r="C235">
        <f>Months!C235</f>
        <v/>
      </c>
      <c r="D235">
        <f>Months!D235</f>
        <v/>
      </c>
      <c r="E235">
        <f>SUM(V235:AG235)</f>
        <v/>
      </c>
      <c r="F235">
        <f>MAX(0,ROUND(C235+D235-E235,2))</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f>IF(AH235&lt;=0,0,ROUND(MIN(AH235,MAX(0,$F235-SUMPRODUCT(($AT$3:$BE$3&lt;AT$3)*$AH235:$AS235))),2))</f>
        <v/>
      </c>
      <c r="AU235">
        <f>IF(AI235&lt;=0,0,ROUND(MIN(AI235,MAX(0,$F235-SUMPRODUCT(($AT$3:$BE$3&lt;AU$3)*$AH235:$AS235))),2))</f>
        <v/>
      </c>
      <c r="AV235">
        <f>IF(AJ235&lt;=0,0,ROUND(MIN(AJ235,MAX(0,$F235-SUMPRODUCT(($AT$3:$BE$3&lt;AV$3)*$AH235:$AS235))),2))</f>
        <v/>
      </c>
      <c r="AW235">
        <f>IF(AK235&lt;=0,0,ROUND(MIN(AK235,MAX(0,$F235-SUMPRODUCT(($AT$3:$BE$3&lt;AW$3)*$AH235:$AS235))),2))</f>
        <v/>
      </c>
      <c r="AX235">
        <f>IF(AL235&lt;=0,0,ROUND(MIN(AL235,MAX(0,$F235-SUMPRODUCT(($AT$3:$BE$3&lt;AX$3)*$AH235:$AS235))),2))</f>
        <v/>
      </c>
      <c r="AY235">
        <f>IF(AM235&lt;=0,0,ROUND(MIN(AM235,MAX(0,$F235-SUMPRODUCT(($AT$3:$BE$3&lt;AY$3)*$AH235:$AS235))),2))</f>
        <v/>
      </c>
      <c r="AZ235">
        <f>IF(AN235&lt;=0,0,ROUND(MIN(AN235,MAX(0,$F235-SUMPRODUCT(($AT$3:$BE$3&lt;AZ$3)*$AH235:$AS235))),2))</f>
        <v/>
      </c>
      <c r="BA235">
        <f>IF(AO235&lt;=0,0,ROUND(MIN(AO235,MAX(0,$F235-SUMPRODUCT(($AT$3:$BE$3&lt;BA$3)*$AH235:$AS235))),2))</f>
        <v/>
      </c>
      <c r="BB235">
        <f>IF(AP235&lt;=0,0,ROUND(MIN(AP235,MAX(0,$F235-SUMPRODUCT(($AT$3:$BE$3&lt;BB$3)*$AH235:$AS235))),2))</f>
        <v/>
      </c>
      <c r="BC235">
        <f>IF(AQ235&lt;=0,0,ROUND(MIN(AQ235,MAX(0,$F235-SUMPRODUCT(($AT$3:$BE$3&lt;BC$3)*$AH235:$AS235))),2))</f>
        <v/>
      </c>
      <c r="BD235">
        <f>IF(AR235&lt;=0,0,ROUND(MIN(AR235,MAX(0,$F235-SUMPRODUCT(($AT$3:$BE$3&lt;BD$3)*$AH235:$AS235))),2))</f>
        <v/>
      </c>
      <c r="BE235">
        <f>IF(AS235&lt;=0,0,ROUND(MIN(AS235,MAX(0,$F235-SUMPRODUCT(($AT$3:$BE$3&lt;BE$3)*$AH235:$AS235))),2))</f>
        <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row>
    <row r="236">
      <c r="A236" t="n">
        <v>231</v>
      </c>
      <c r="B236" s="29">
        <f>Months!B236</f>
        <v/>
      </c>
      <c r="C236">
        <f>Months!C236</f>
        <v/>
      </c>
      <c r="D236">
        <f>Months!D236</f>
        <v/>
      </c>
      <c r="E236">
        <f>SUM(V236:AG236)</f>
        <v/>
      </c>
      <c r="F236">
        <f>MAX(0,ROUND(C236+D236-E236,2))</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f>IF(AH236&lt;=0,0,ROUND(MIN(AH236,MAX(0,$F236-SUMPRODUCT(($AT$3:$BE$3&lt;AT$3)*$AH236:$AS236))),2))</f>
        <v/>
      </c>
      <c r="AU236">
        <f>IF(AI236&lt;=0,0,ROUND(MIN(AI236,MAX(0,$F236-SUMPRODUCT(($AT$3:$BE$3&lt;AU$3)*$AH236:$AS236))),2))</f>
        <v/>
      </c>
      <c r="AV236">
        <f>IF(AJ236&lt;=0,0,ROUND(MIN(AJ236,MAX(0,$F236-SUMPRODUCT(($AT$3:$BE$3&lt;AV$3)*$AH236:$AS236))),2))</f>
        <v/>
      </c>
      <c r="AW236">
        <f>IF(AK236&lt;=0,0,ROUND(MIN(AK236,MAX(0,$F236-SUMPRODUCT(($AT$3:$BE$3&lt;AW$3)*$AH236:$AS236))),2))</f>
        <v/>
      </c>
      <c r="AX236">
        <f>IF(AL236&lt;=0,0,ROUND(MIN(AL236,MAX(0,$F236-SUMPRODUCT(($AT$3:$BE$3&lt;AX$3)*$AH236:$AS236))),2))</f>
        <v/>
      </c>
      <c r="AY236">
        <f>IF(AM236&lt;=0,0,ROUND(MIN(AM236,MAX(0,$F236-SUMPRODUCT(($AT$3:$BE$3&lt;AY$3)*$AH236:$AS236))),2))</f>
        <v/>
      </c>
      <c r="AZ236">
        <f>IF(AN236&lt;=0,0,ROUND(MIN(AN236,MAX(0,$F236-SUMPRODUCT(($AT$3:$BE$3&lt;AZ$3)*$AH236:$AS236))),2))</f>
        <v/>
      </c>
      <c r="BA236">
        <f>IF(AO236&lt;=0,0,ROUND(MIN(AO236,MAX(0,$F236-SUMPRODUCT(($AT$3:$BE$3&lt;BA$3)*$AH236:$AS236))),2))</f>
        <v/>
      </c>
      <c r="BB236">
        <f>IF(AP236&lt;=0,0,ROUND(MIN(AP236,MAX(0,$F236-SUMPRODUCT(($AT$3:$BE$3&lt;BB$3)*$AH236:$AS236))),2))</f>
        <v/>
      </c>
      <c r="BC236">
        <f>IF(AQ236&lt;=0,0,ROUND(MIN(AQ236,MAX(0,$F236-SUMPRODUCT(($AT$3:$BE$3&lt;BC$3)*$AH236:$AS236))),2))</f>
        <v/>
      </c>
      <c r="BD236">
        <f>IF(AR236&lt;=0,0,ROUND(MIN(AR236,MAX(0,$F236-SUMPRODUCT(($AT$3:$BE$3&lt;BD$3)*$AH236:$AS236))),2))</f>
        <v/>
      </c>
      <c r="BE236">
        <f>IF(AS236&lt;=0,0,ROUND(MIN(AS236,MAX(0,$F236-SUMPRODUCT(($AT$3:$BE$3&lt;BE$3)*$AH236:$AS236))),2))</f>
        <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row>
    <row r="237">
      <c r="A237" t="n">
        <v>232</v>
      </c>
      <c r="B237" s="29">
        <f>Months!B237</f>
        <v/>
      </c>
      <c r="C237">
        <f>Months!C237</f>
        <v/>
      </c>
      <c r="D237">
        <f>Months!D237</f>
        <v/>
      </c>
      <c r="E237">
        <f>SUM(V237:AG237)</f>
        <v/>
      </c>
      <c r="F237">
        <f>MAX(0,ROUND(C237+D237-E237,2))</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f>IF(AH237&lt;=0,0,ROUND(MIN(AH237,MAX(0,$F237-SUMPRODUCT(($AT$3:$BE$3&lt;AT$3)*$AH237:$AS237))),2))</f>
        <v/>
      </c>
      <c r="AU237">
        <f>IF(AI237&lt;=0,0,ROUND(MIN(AI237,MAX(0,$F237-SUMPRODUCT(($AT$3:$BE$3&lt;AU$3)*$AH237:$AS237))),2))</f>
        <v/>
      </c>
      <c r="AV237">
        <f>IF(AJ237&lt;=0,0,ROUND(MIN(AJ237,MAX(0,$F237-SUMPRODUCT(($AT$3:$BE$3&lt;AV$3)*$AH237:$AS237))),2))</f>
        <v/>
      </c>
      <c r="AW237">
        <f>IF(AK237&lt;=0,0,ROUND(MIN(AK237,MAX(0,$F237-SUMPRODUCT(($AT$3:$BE$3&lt;AW$3)*$AH237:$AS237))),2))</f>
        <v/>
      </c>
      <c r="AX237">
        <f>IF(AL237&lt;=0,0,ROUND(MIN(AL237,MAX(0,$F237-SUMPRODUCT(($AT$3:$BE$3&lt;AX$3)*$AH237:$AS237))),2))</f>
        <v/>
      </c>
      <c r="AY237">
        <f>IF(AM237&lt;=0,0,ROUND(MIN(AM237,MAX(0,$F237-SUMPRODUCT(($AT$3:$BE$3&lt;AY$3)*$AH237:$AS237))),2))</f>
        <v/>
      </c>
      <c r="AZ237">
        <f>IF(AN237&lt;=0,0,ROUND(MIN(AN237,MAX(0,$F237-SUMPRODUCT(($AT$3:$BE$3&lt;AZ$3)*$AH237:$AS237))),2))</f>
        <v/>
      </c>
      <c r="BA237">
        <f>IF(AO237&lt;=0,0,ROUND(MIN(AO237,MAX(0,$F237-SUMPRODUCT(($AT$3:$BE$3&lt;BA$3)*$AH237:$AS237))),2))</f>
        <v/>
      </c>
      <c r="BB237">
        <f>IF(AP237&lt;=0,0,ROUND(MIN(AP237,MAX(0,$F237-SUMPRODUCT(($AT$3:$BE$3&lt;BB$3)*$AH237:$AS237))),2))</f>
        <v/>
      </c>
      <c r="BC237">
        <f>IF(AQ237&lt;=0,0,ROUND(MIN(AQ237,MAX(0,$F237-SUMPRODUCT(($AT$3:$BE$3&lt;BC$3)*$AH237:$AS237))),2))</f>
        <v/>
      </c>
      <c r="BD237">
        <f>IF(AR237&lt;=0,0,ROUND(MIN(AR237,MAX(0,$F237-SUMPRODUCT(($AT$3:$BE$3&lt;BD$3)*$AH237:$AS237))),2))</f>
        <v/>
      </c>
      <c r="BE237">
        <f>IF(AS237&lt;=0,0,ROUND(MIN(AS237,MAX(0,$F237-SUMPRODUCT(($AT$3:$BE$3&lt;BE$3)*$AH237:$AS237))),2))</f>
        <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row>
    <row r="238">
      <c r="A238" t="n">
        <v>233</v>
      </c>
      <c r="B238" s="29">
        <f>Months!B238</f>
        <v/>
      </c>
      <c r="C238">
        <f>Months!C238</f>
        <v/>
      </c>
      <c r="D238">
        <f>Months!D238</f>
        <v/>
      </c>
      <c r="E238">
        <f>SUM(V238:AG238)</f>
        <v/>
      </c>
      <c r="F238">
        <f>MAX(0,ROUND(C238+D238-E238,2))</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f>IF(AH238&lt;=0,0,ROUND(MIN(AH238,MAX(0,$F238-SUMPRODUCT(($AT$3:$BE$3&lt;AT$3)*$AH238:$AS238))),2))</f>
        <v/>
      </c>
      <c r="AU238">
        <f>IF(AI238&lt;=0,0,ROUND(MIN(AI238,MAX(0,$F238-SUMPRODUCT(($AT$3:$BE$3&lt;AU$3)*$AH238:$AS238))),2))</f>
        <v/>
      </c>
      <c r="AV238">
        <f>IF(AJ238&lt;=0,0,ROUND(MIN(AJ238,MAX(0,$F238-SUMPRODUCT(($AT$3:$BE$3&lt;AV$3)*$AH238:$AS238))),2))</f>
        <v/>
      </c>
      <c r="AW238">
        <f>IF(AK238&lt;=0,0,ROUND(MIN(AK238,MAX(0,$F238-SUMPRODUCT(($AT$3:$BE$3&lt;AW$3)*$AH238:$AS238))),2))</f>
        <v/>
      </c>
      <c r="AX238">
        <f>IF(AL238&lt;=0,0,ROUND(MIN(AL238,MAX(0,$F238-SUMPRODUCT(($AT$3:$BE$3&lt;AX$3)*$AH238:$AS238))),2))</f>
        <v/>
      </c>
      <c r="AY238">
        <f>IF(AM238&lt;=0,0,ROUND(MIN(AM238,MAX(0,$F238-SUMPRODUCT(($AT$3:$BE$3&lt;AY$3)*$AH238:$AS238))),2))</f>
        <v/>
      </c>
      <c r="AZ238">
        <f>IF(AN238&lt;=0,0,ROUND(MIN(AN238,MAX(0,$F238-SUMPRODUCT(($AT$3:$BE$3&lt;AZ$3)*$AH238:$AS238))),2))</f>
        <v/>
      </c>
      <c r="BA238">
        <f>IF(AO238&lt;=0,0,ROUND(MIN(AO238,MAX(0,$F238-SUMPRODUCT(($AT$3:$BE$3&lt;BA$3)*$AH238:$AS238))),2))</f>
        <v/>
      </c>
      <c r="BB238">
        <f>IF(AP238&lt;=0,0,ROUND(MIN(AP238,MAX(0,$F238-SUMPRODUCT(($AT$3:$BE$3&lt;BB$3)*$AH238:$AS238))),2))</f>
        <v/>
      </c>
      <c r="BC238">
        <f>IF(AQ238&lt;=0,0,ROUND(MIN(AQ238,MAX(0,$F238-SUMPRODUCT(($AT$3:$BE$3&lt;BC$3)*$AH238:$AS238))),2))</f>
        <v/>
      </c>
      <c r="BD238">
        <f>IF(AR238&lt;=0,0,ROUND(MIN(AR238,MAX(0,$F238-SUMPRODUCT(($AT$3:$BE$3&lt;BD$3)*$AH238:$AS238))),2))</f>
        <v/>
      </c>
      <c r="BE238">
        <f>IF(AS238&lt;=0,0,ROUND(MIN(AS238,MAX(0,$F238-SUMPRODUCT(($AT$3:$BE$3&lt;BE$3)*$AH238:$AS238))),2))</f>
        <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row>
    <row r="239">
      <c r="A239" t="n">
        <v>234</v>
      </c>
      <c r="B239" s="29">
        <f>Months!B239</f>
        <v/>
      </c>
      <c r="C239">
        <f>Months!C239</f>
        <v/>
      </c>
      <c r="D239">
        <f>Months!D239</f>
        <v/>
      </c>
      <c r="E239">
        <f>SUM(V239:AG239)</f>
        <v/>
      </c>
      <c r="F239">
        <f>MAX(0,ROUND(C239+D239-E239,2))</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f>IF(AH239&lt;=0,0,ROUND(MIN(AH239,MAX(0,$F239-SUMPRODUCT(($AT$3:$BE$3&lt;AT$3)*$AH239:$AS239))),2))</f>
        <v/>
      </c>
      <c r="AU239">
        <f>IF(AI239&lt;=0,0,ROUND(MIN(AI239,MAX(0,$F239-SUMPRODUCT(($AT$3:$BE$3&lt;AU$3)*$AH239:$AS239))),2))</f>
        <v/>
      </c>
      <c r="AV239">
        <f>IF(AJ239&lt;=0,0,ROUND(MIN(AJ239,MAX(0,$F239-SUMPRODUCT(($AT$3:$BE$3&lt;AV$3)*$AH239:$AS239))),2))</f>
        <v/>
      </c>
      <c r="AW239">
        <f>IF(AK239&lt;=0,0,ROUND(MIN(AK239,MAX(0,$F239-SUMPRODUCT(($AT$3:$BE$3&lt;AW$3)*$AH239:$AS239))),2))</f>
        <v/>
      </c>
      <c r="AX239">
        <f>IF(AL239&lt;=0,0,ROUND(MIN(AL239,MAX(0,$F239-SUMPRODUCT(($AT$3:$BE$3&lt;AX$3)*$AH239:$AS239))),2))</f>
        <v/>
      </c>
      <c r="AY239">
        <f>IF(AM239&lt;=0,0,ROUND(MIN(AM239,MAX(0,$F239-SUMPRODUCT(($AT$3:$BE$3&lt;AY$3)*$AH239:$AS239))),2))</f>
        <v/>
      </c>
      <c r="AZ239">
        <f>IF(AN239&lt;=0,0,ROUND(MIN(AN239,MAX(0,$F239-SUMPRODUCT(($AT$3:$BE$3&lt;AZ$3)*$AH239:$AS239))),2))</f>
        <v/>
      </c>
      <c r="BA239">
        <f>IF(AO239&lt;=0,0,ROUND(MIN(AO239,MAX(0,$F239-SUMPRODUCT(($AT$3:$BE$3&lt;BA$3)*$AH239:$AS239))),2))</f>
        <v/>
      </c>
      <c r="BB239">
        <f>IF(AP239&lt;=0,0,ROUND(MIN(AP239,MAX(0,$F239-SUMPRODUCT(($AT$3:$BE$3&lt;BB$3)*$AH239:$AS239))),2))</f>
        <v/>
      </c>
      <c r="BC239">
        <f>IF(AQ239&lt;=0,0,ROUND(MIN(AQ239,MAX(0,$F239-SUMPRODUCT(($AT$3:$BE$3&lt;BC$3)*$AH239:$AS239))),2))</f>
        <v/>
      </c>
      <c r="BD239">
        <f>IF(AR239&lt;=0,0,ROUND(MIN(AR239,MAX(0,$F239-SUMPRODUCT(($AT$3:$BE$3&lt;BD$3)*$AH239:$AS239))),2))</f>
        <v/>
      </c>
      <c r="BE239">
        <f>IF(AS239&lt;=0,0,ROUND(MIN(AS239,MAX(0,$F239-SUMPRODUCT(($AT$3:$BE$3&lt;BE$3)*$AH239:$AS239))),2))</f>
        <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row>
    <row r="240">
      <c r="A240" t="n">
        <v>235</v>
      </c>
      <c r="B240" s="29">
        <f>Months!B240</f>
        <v/>
      </c>
      <c r="C240">
        <f>Months!C240</f>
        <v/>
      </c>
      <c r="D240">
        <f>Months!D240</f>
        <v/>
      </c>
      <c r="E240">
        <f>SUM(V240:AG240)</f>
        <v/>
      </c>
      <c r="F240">
        <f>MAX(0,ROUND(C240+D240-E240,2))</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f>IF(AH240&lt;=0,0,ROUND(MIN(AH240,MAX(0,$F240-SUMPRODUCT(($AT$3:$BE$3&lt;AT$3)*$AH240:$AS240))),2))</f>
        <v/>
      </c>
      <c r="AU240">
        <f>IF(AI240&lt;=0,0,ROUND(MIN(AI240,MAX(0,$F240-SUMPRODUCT(($AT$3:$BE$3&lt;AU$3)*$AH240:$AS240))),2))</f>
        <v/>
      </c>
      <c r="AV240">
        <f>IF(AJ240&lt;=0,0,ROUND(MIN(AJ240,MAX(0,$F240-SUMPRODUCT(($AT$3:$BE$3&lt;AV$3)*$AH240:$AS240))),2))</f>
        <v/>
      </c>
      <c r="AW240">
        <f>IF(AK240&lt;=0,0,ROUND(MIN(AK240,MAX(0,$F240-SUMPRODUCT(($AT$3:$BE$3&lt;AW$3)*$AH240:$AS240))),2))</f>
        <v/>
      </c>
      <c r="AX240">
        <f>IF(AL240&lt;=0,0,ROUND(MIN(AL240,MAX(0,$F240-SUMPRODUCT(($AT$3:$BE$3&lt;AX$3)*$AH240:$AS240))),2))</f>
        <v/>
      </c>
      <c r="AY240">
        <f>IF(AM240&lt;=0,0,ROUND(MIN(AM240,MAX(0,$F240-SUMPRODUCT(($AT$3:$BE$3&lt;AY$3)*$AH240:$AS240))),2))</f>
        <v/>
      </c>
      <c r="AZ240">
        <f>IF(AN240&lt;=0,0,ROUND(MIN(AN240,MAX(0,$F240-SUMPRODUCT(($AT$3:$BE$3&lt;AZ$3)*$AH240:$AS240))),2))</f>
        <v/>
      </c>
      <c r="BA240">
        <f>IF(AO240&lt;=0,0,ROUND(MIN(AO240,MAX(0,$F240-SUMPRODUCT(($AT$3:$BE$3&lt;BA$3)*$AH240:$AS240))),2))</f>
        <v/>
      </c>
      <c r="BB240">
        <f>IF(AP240&lt;=0,0,ROUND(MIN(AP240,MAX(0,$F240-SUMPRODUCT(($AT$3:$BE$3&lt;BB$3)*$AH240:$AS240))),2))</f>
        <v/>
      </c>
      <c r="BC240">
        <f>IF(AQ240&lt;=0,0,ROUND(MIN(AQ240,MAX(0,$F240-SUMPRODUCT(($AT$3:$BE$3&lt;BC$3)*$AH240:$AS240))),2))</f>
        <v/>
      </c>
      <c r="BD240">
        <f>IF(AR240&lt;=0,0,ROUND(MIN(AR240,MAX(0,$F240-SUMPRODUCT(($AT$3:$BE$3&lt;BD$3)*$AH240:$AS240))),2))</f>
        <v/>
      </c>
      <c r="BE240">
        <f>IF(AS240&lt;=0,0,ROUND(MIN(AS240,MAX(0,$F240-SUMPRODUCT(($AT$3:$BE$3&lt;BE$3)*$AH240:$AS240))),2))</f>
        <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row>
    <row r="241">
      <c r="A241" t="n">
        <v>236</v>
      </c>
      <c r="B241" s="29">
        <f>Months!B241</f>
        <v/>
      </c>
      <c r="C241">
        <f>Months!C241</f>
        <v/>
      </c>
      <c r="D241">
        <f>Months!D241</f>
        <v/>
      </c>
      <c r="E241">
        <f>SUM(V241:AG241)</f>
        <v/>
      </c>
      <c r="F241">
        <f>MAX(0,ROUND(C241+D241-E241,2))</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f>IF(AH241&lt;=0,0,ROUND(MIN(AH241,MAX(0,$F241-SUMPRODUCT(($AT$3:$BE$3&lt;AT$3)*$AH241:$AS241))),2))</f>
        <v/>
      </c>
      <c r="AU241">
        <f>IF(AI241&lt;=0,0,ROUND(MIN(AI241,MAX(0,$F241-SUMPRODUCT(($AT$3:$BE$3&lt;AU$3)*$AH241:$AS241))),2))</f>
        <v/>
      </c>
      <c r="AV241">
        <f>IF(AJ241&lt;=0,0,ROUND(MIN(AJ241,MAX(0,$F241-SUMPRODUCT(($AT$3:$BE$3&lt;AV$3)*$AH241:$AS241))),2))</f>
        <v/>
      </c>
      <c r="AW241">
        <f>IF(AK241&lt;=0,0,ROUND(MIN(AK241,MAX(0,$F241-SUMPRODUCT(($AT$3:$BE$3&lt;AW$3)*$AH241:$AS241))),2))</f>
        <v/>
      </c>
      <c r="AX241">
        <f>IF(AL241&lt;=0,0,ROUND(MIN(AL241,MAX(0,$F241-SUMPRODUCT(($AT$3:$BE$3&lt;AX$3)*$AH241:$AS241))),2))</f>
        <v/>
      </c>
      <c r="AY241">
        <f>IF(AM241&lt;=0,0,ROUND(MIN(AM241,MAX(0,$F241-SUMPRODUCT(($AT$3:$BE$3&lt;AY$3)*$AH241:$AS241))),2))</f>
        <v/>
      </c>
      <c r="AZ241">
        <f>IF(AN241&lt;=0,0,ROUND(MIN(AN241,MAX(0,$F241-SUMPRODUCT(($AT$3:$BE$3&lt;AZ$3)*$AH241:$AS241))),2))</f>
        <v/>
      </c>
      <c r="BA241">
        <f>IF(AO241&lt;=0,0,ROUND(MIN(AO241,MAX(0,$F241-SUMPRODUCT(($AT$3:$BE$3&lt;BA$3)*$AH241:$AS241))),2))</f>
        <v/>
      </c>
      <c r="BB241">
        <f>IF(AP241&lt;=0,0,ROUND(MIN(AP241,MAX(0,$F241-SUMPRODUCT(($AT$3:$BE$3&lt;BB$3)*$AH241:$AS241))),2))</f>
        <v/>
      </c>
      <c r="BC241">
        <f>IF(AQ241&lt;=0,0,ROUND(MIN(AQ241,MAX(0,$F241-SUMPRODUCT(($AT$3:$BE$3&lt;BC$3)*$AH241:$AS241))),2))</f>
        <v/>
      </c>
      <c r="BD241">
        <f>IF(AR241&lt;=0,0,ROUND(MIN(AR241,MAX(0,$F241-SUMPRODUCT(($AT$3:$BE$3&lt;BD$3)*$AH241:$AS241))),2))</f>
        <v/>
      </c>
      <c r="BE241">
        <f>IF(AS241&lt;=0,0,ROUND(MIN(AS241,MAX(0,$F241-SUMPRODUCT(($AT$3:$BE$3&lt;BE$3)*$AH241:$AS241))),2))</f>
        <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row>
    <row r="242">
      <c r="A242" t="n">
        <v>237</v>
      </c>
      <c r="B242" s="29">
        <f>Months!B242</f>
        <v/>
      </c>
      <c r="C242">
        <f>Months!C242</f>
        <v/>
      </c>
      <c r="D242">
        <f>Months!D242</f>
        <v/>
      </c>
      <c r="E242">
        <f>SUM(V242:AG242)</f>
        <v/>
      </c>
      <c r="F242">
        <f>MAX(0,ROUND(C242+D242-E242,2))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f>IF(AH242&lt;=0,0,ROUND(MIN(AH242,MAX(0,$F242-SUMPRODUCT(($AT$3:$BE$3&lt;AT$3)*$AH242:$AS242))),2))</f>
        <v/>
      </c>
      <c r="AU242">
        <f>IF(AI242&lt;=0,0,ROUND(MIN(AI242,MAX(0,$F242-SUMPRODUCT(($AT$3:$BE$3&lt;AU$3)*$AH242:$AS242))),2))</f>
        <v/>
      </c>
      <c r="AV242">
        <f>IF(AJ242&lt;=0,0,ROUND(MIN(AJ242,MAX(0,$F242-SUMPRODUCT(($AT$3:$BE$3&lt;AV$3)*$AH242:$AS242))),2))</f>
        <v/>
      </c>
      <c r="AW242">
        <f>IF(AK242&lt;=0,0,ROUND(MIN(AK242,MAX(0,$F242-SUMPRODUCT(($AT$3:$BE$3&lt;AW$3)*$AH242:$AS242))),2))</f>
        <v/>
      </c>
      <c r="AX242">
        <f>IF(AL242&lt;=0,0,ROUND(MIN(AL242,MAX(0,$F242-SUMPRODUCT(($AT$3:$BE$3&lt;AX$3)*$AH242:$AS242))),2))</f>
        <v/>
      </c>
      <c r="AY242">
        <f>IF(AM242&lt;=0,0,ROUND(MIN(AM242,MAX(0,$F242-SUMPRODUCT(($AT$3:$BE$3&lt;AY$3)*$AH242:$AS242))),2))</f>
        <v/>
      </c>
      <c r="AZ242">
        <f>IF(AN242&lt;=0,0,ROUND(MIN(AN242,MAX(0,$F242-SUMPRODUCT(($AT$3:$BE$3&lt;AZ$3)*$AH242:$AS242))),2))</f>
        <v/>
      </c>
      <c r="BA242">
        <f>IF(AO242&lt;=0,0,ROUND(MIN(AO242,MAX(0,$F242-SUMPRODUCT(($AT$3:$BE$3&lt;BA$3)*$AH242:$AS242))),2))</f>
        <v/>
      </c>
      <c r="BB242">
        <f>IF(AP242&lt;=0,0,ROUND(MIN(AP242,MAX(0,$F242-SUMPRODUCT(($AT$3:$BE$3&lt;BB$3)*$AH242:$AS242))),2))</f>
        <v/>
      </c>
      <c r="BC242">
        <f>IF(AQ242&lt;=0,0,ROUND(MIN(AQ242,MAX(0,$F242-SUMPRODUCT(($AT$3:$BE$3&lt;BC$3)*$AH242:$AS242))),2))</f>
        <v/>
      </c>
      <c r="BD242">
        <f>IF(AR242&lt;=0,0,ROUND(MIN(AR242,MAX(0,$F242-SUMPRODUCT(($AT$3:$BE$3&lt;BD$3)*$AH242:$AS242))),2))</f>
        <v/>
      </c>
      <c r="BE242">
        <f>IF(AS242&lt;=0,0,ROUND(MIN(AS242,MAX(0,$F242-SUMPRODUCT(($AT$3:$BE$3&lt;BE$3)*$AH242:$AS242))),2))</f>
        <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row>
    <row r="243">
      <c r="A243" t="n">
        <v>238</v>
      </c>
      <c r="B243" s="29">
        <f>Months!B243</f>
        <v/>
      </c>
      <c r="C243">
        <f>Months!C243</f>
        <v/>
      </c>
      <c r="D243">
        <f>Months!D243</f>
        <v/>
      </c>
      <c r="E243">
        <f>SUM(V243:AG243)</f>
        <v/>
      </c>
      <c r="F243">
        <f>MAX(0,ROUND(C243+D243-E243,2))</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f>IF(AH243&lt;=0,0,ROUND(MIN(AH243,MAX(0,$F243-SUMPRODUCT(($AT$3:$BE$3&lt;AT$3)*$AH243:$AS243))),2))</f>
        <v/>
      </c>
      <c r="AU243">
        <f>IF(AI243&lt;=0,0,ROUND(MIN(AI243,MAX(0,$F243-SUMPRODUCT(($AT$3:$BE$3&lt;AU$3)*$AH243:$AS243))),2))</f>
        <v/>
      </c>
      <c r="AV243">
        <f>IF(AJ243&lt;=0,0,ROUND(MIN(AJ243,MAX(0,$F243-SUMPRODUCT(($AT$3:$BE$3&lt;AV$3)*$AH243:$AS243))),2))</f>
        <v/>
      </c>
      <c r="AW243">
        <f>IF(AK243&lt;=0,0,ROUND(MIN(AK243,MAX(0,$F243-SUMPRODUCT(($AT$3:$BE$3&lt;AW$3)*$AH243:$AS243))),2))</f>
        <v/>
      </c>
      <c r="AX243">
        <f>IF(AL243&lt;=0,0,ROUND(MIN(AL243,MAX(0,$F243-SUMPRODUCT(($AT$3:$BE$3&lt;AX$3)*$AH243:$AS243))),2))</f>
        <v/>
      </c>
      <c r="AY243">
        <f>IF(AM243&lt;=0,0,ROUND(MIN(AM243,MAX(0,$F243-SUMPRODUCT(($AT$3:$BE$3&lt;AY$3)*$AH243:$AS243))),2))</f>
        <v/>
      </c>
      <c r="AZ243">
        <f>IF(AN243&lt;=0,0,ROUND(MIN(AN243,MAX(0,$F243-SUMPRODUCT(($AT$3:$BE$3&lt;AZ$3)*$AH243:$AS243))),2))</f>
        <v/>
      </c>
      <c r="BA243">
        <f>IF(AO243&lt;=0,0,ROUND(MIN(AO243,MAX(0,$F243-SUMPRODUCT(($AT$3:$BE$3&lt;BA$3)*$AH243:$AS243))),2))</f>
        <v/>
      </c>
      <c r="BB243">
        <f>IF(AP243&lt;=0,0,ROUND(MIN(AP243,MAX(0,$F243-SUMPRODUCT(($AT$3:$BE$3&lt;BB$3)*$AH243:$AS243))),2))</f>
        <v/>
      </c>
      <c r="BC243">
        <f>IF(AQ243&lt;=0,0,ROUND(MIN(AQ243,MAX(0,$F243-SUMPRODUCT(($AT$3:$BE$3&lt;BC$3)*$AH243:$AS243))),2))</f>
        <v/>
      </c>
      <c r="BD243">
        <f>IF(AR243&lt;=0,0,ROUND(MIN(AR243,MAX(0,$F243-SUMPRODUCT(($AT$3:$BE$3&lt;BD$3)*$AH243:$AS243))),2))</f>
        <v/>
      </c>
      <c r="BE243">
        <f>IF(AS243&lt;=0,0,ROUND(MIN(AS243,MAX(0,$F243-SUMPRODUCT(($AT$3:$BE$3&lt;BE$3)*$AH243:$AS243))),2))</f>
        <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row>
    <row r="244">
      <c r="A244" t="n">
        <v>239</v>
      </c>
      <c r="B244" s="29">
        <f>Months!B244</f>
        <v/>
      </c>
      <c r="C244">
        <f>Months!C244</f>
        <v/>
      </c>
      <c r="D244">
        <f>Months!D244</f>
        <v/>
      </c>
      <c r="E244">
        <f>SUM(V244:AG244)</f>
        <v/>
      </c>
      <c r="F244">
        <f>MAX(0,ROUND(C244+D244-E244,2))</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f>IF(AH244&lt;=0,0,ROUND(MIN(AH244,MAX(0,$F244-SUMPRODUCT(($AT$3:$BE$3&lt;AT$3)*$AH244:$AS244))),2))</f>
        <v/>
      </c>
      <c r="AU244">
        <f>IF(AI244&lt;=0,0,ROUND(MIN(AI244,MAX(0,$F244-SUMPRODUCT(($AT$3:$BE$3&lt;AU$3)*$AH244:$AS244))),2))</f>
        <v/>
      </c>
      <c r="AV244">
        <f>IF(AJ244&lt;=0,0,ROUND(MIN(AJ244,MAX(0,$F244-SUMPRODUCT(($AT$3:$BE$3&lt;AV$3)*$AH244:$AS244))),2))</f>
        <v/>
      </c>
      <c r="AW244">
        <f>IF(AK244&lt;=0,0,ROUND(MIN(AK244,MAX(0,$F244-SUMPRODUCT(($AT$3:$BE$3&lt;AW$3)*$AH244:$AS244))),2))</f>
        <v/>
      </c>
      <c r="AX244">
        <f>IF(AL244&lt;=0,0,ROUND(MIN(AL244,MAX(0,$F244-SUMPRODUCT(($AT$3:$BE$3&lt;AX$3)*$AH244:$AS244))),2))</f>
        <v/>
      </c>
      <c r="AY244">
        <f>IF(AM244&lt;=0,0,ROUND(MIN(AM244,MAX(0,$F244-SUMPRODUCT(($AT$3:$BE$3&lt;AY$3)*$AH244:$AS244))),2))</f>
        <v/>
      </c>
      <c r="AZ244">
        <f>IF(AN244&lt;=0,0,ROUND(MIN(AN244,MAX(0,$F244-SUMPRODUCT(($AT$3:$BE$3&lt;AZ$3)*$AH244:$AS244))),2))</f>
        <v/>
      </c>
      <c r="BA244">
        <f>IF(AO244&lt;=0,0,ROUND(MIN(AO244,MAX(0,$F244-SUMPRODUCT(($AT$3:$BE$3&lt;BA$3)*$AH244:$AS244))),2))</f>
        <v/>
      </c>
      <c r="BB244">
        <f>IF(AP244&lt;=0,0,ROUND(MIN(AP244,MAX(0,$F244-SUMPRODUCT(($AT$3:$BE$3&lt;BB$3)*$AH244:$AS244))),2))</f>
        <v/>
      </c>
      <c r="BC244">
        <f>IF(AQ244&lt;=0,0,ROUND(MIN(AQ244,MAX(0,$F244-SUMPRODUCT(($AT$3:$BE$3&lt;BC$3)*$AH244:$AS244))),2))</f>
        <v/>
      </c>
      <c r="BD244">
        <f>IF(AR244&lt;=0,0,ROUND(MIN(AR244,MAX(0,$F244-SUMPRODUCT(($AT$3:$BE$3&lt;BD$3)*$AH244:$AS244))),2))</f>
        <v/>
      </c>
      <c r="BE244">
        <f>IF(AS244&lt;=0,0,ROUND(MIN(AS244,MAX(0,$F244-SUMPRODUCT(($AT$3:$BE$3&lt;BE$3)*$AH244:$AS244))),2))</f>
        <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row>
    <row r="245">
      <c r="A245" t="n">
        <v>240</v>
      </c>
      <c r="B245" s="29">
        <f>Months!B245</f>
        <v/>
      </c>
      <c r="C245">
        <f>Months!C245</f>
        <v/>
      </c>
      <c r="D245">
        <f>Months!D245</f>
        <v/>
      </c>
      <c r="E245">
        <f>SUM(V245:AG245)</f>
        <v/>
      </c>
      <c r="F245">
        <f>MAX(0,ROUND(C245+D245-E245,2))</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f>IF(AH245&lt;=0,0,ROUND(MIN(AH245,MAX(0,$F245-SUMPRODUCT(($AT$3:$BE$3&lt;AT$3)*$AH245:$AS245))),2))</f>
        <v/>
      </c>
      <c r="AU245">
        <f>IF(AI245&lt;=0,0,ROUND(MIN(AI245,MAX(0,$F245-SUMPRODUCT(($AT$3:$BE$3&lt;AU$3)*$AH245:$AS245))),2))</f>
        <v/>
      </c>
      <c r="AV245">
        <f>IF(AJ245&lt;=0,0,ROUND(MIN(AJ245,MAX(0,$F245-SUMPRODUCT(($AT$3:$BE$3&lt;AV$3)*$AH245:$AS245))),2))</f>
        <v/>
      </c>
      <c r="AW245">
        <f>IF(AK245&lt;=0,0,ROUND(MIN(AK245,MAX(0,$F245-SUMPRODUCT(($AT$3:$BE$3&lt;AW$3)*$AH245:$AS245))),2))</f>
        <v/>
      </c>
      <c r="AX245">
        <f>IF(AL245&lt;=0,0,ROUND(MIN(AL245,MAX(0,$F245-SUMPRODUCT(($AT$3:$BE$3&lt;AX$3)*$AH245:$AS245))),2))</f>
        <v/>
      </c>
      <c r="AY245">
        <f>IF(AM245&lt;=0,0,ROUND(MIN(AM245,MAX(0,$F245-SUMPRODUCT(($AT$3:$BE$3&lt;AY$3)*$AH245:$AS245))),2))</f>
        <v/>
      </c>
      <c r="AZ245">
        <f>IF(AN245&lt;=0,0,ROUND(MIN(AN245,MAX(0,$F245-SUMPRODUCT(($AT$3:$BE$3&lt;AZ$3)*$AH245:$AS245))),2))</f>
        <v/>
      </c>
      <c r="BA245">
        <f>IF(AO245&lt;=0,0,ROUND(MIN(AO245,MAX(0,$F245-SUMPRODUCT(($AT$3:$BE$3&lt;BA$3)*$AH245:$AS245))),2))</f>
        <v/>
      </c>
      <c r="BB245">
        <f>IF(AP245&lt;=0,0,ROUND(MIN(AP245,MAX(0,$F245-SUMPRODUCT(($AT$3:$BE$3&lt;BB$3)*$AH245:$AS245))),2))</f>
        <v/>
      </c>
      <c r="BC245">
        <f>IF(AQ245&lt;=0,0,ROUND(MIN(AQ245,MAX(0,$F245-SUMPRODUCT(($AT$3:$BE$3&lt;BC$3)*$AH245:$AS245))),2))</f>
        <v/>
      </c>
      <c r="BD245">
        <f>IF(AR245&lt;=0,0,ROUND(MIN(AR245,MAX(0,$F245-SUMPRODUCT(($AT$3:$BE$3&lt;BD$3)*$AH245:$AS245))),2))</f>
        <v/>
      </c>
      <c r="BE245">
        <f>IF(AS245&lt;=0,0,ROUND(MIN(AS245,MAX(0,$F245-SUMPRODUCT(($AT$3:$BE$3&lt;BE$3)*$AH245:$AS245))),2))</f>
        <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row>
    <row r="246">
      <c r="A246" t="n">
        <v>241</v>
      </c>
      <c r="B246" s="29">
        <f>Months!B246</f>
        <v/>
      </c>
      <c r="C246">
        <f>Months!C246</f>
        <v/>
      </c>
      <c r="D246">
        <f>Months!D246</f>
        <v/>
      </c>
      <c r="E246">
        <f>SUM(V246:AG246)</f>
        <v/>
      </c>
      <c r="F246">
        <f>MAX(0,ROUND(C246+D246-E246,2))</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f>IF(AH246&lt;=0,0,ROUND(MIN(AH246,MAX(0,$F246-SUMPRODUCT(($AT$3:$BE$3&lt;AT$3)*$AH246:$AS246))),2))</f>
        <v/>
      </c>
      <c r="AU246">
        <f>IF(AI246&lt;=0,0,ROUND(MIN(AI246,MAX(0,$F246-SUMPRODUCT(($AT$3:$BE$3&lt;AU$3)*$AH246:$AS246))),2))</f>
        <v/>
      </c>
      <c r="AV246">
        <f>IF(AJ246&lt;=0,0,ROUND(MIN(AJ246,MAX(0,$F246-SUMPRODUCT(($AT$3:$BE$3&lt;AV$3)*$AH246:$AS246))),2))</f>
        <v/>
      </c>
      <c r="AW246">
        <f>IF(AK246&lt;=0,0,ROUND(MIN(AK246,MAX(0,$F246-SUMPRODUCT(($AT$3:$BE$3&lt;AW$3)*$AH246:$AS246))),2))</f>
        <v/>
      </c>
      <c r="AX246">
        <f>IF(AL246&lt;=0,0,ROUND(MIN(AL246,MAX(0,$F246-SUMPRODUCT(($AT$3:$BE$3&lt;AX$3)*$AH246:$AS246))),2))</f>
        <v/>
      </c>
      <c r="AY246">
        <f>IF(AM246&lt;=0,0,ROUND(MIN(AM246,MAX(0,$F246-SUMPRODUCT(($AT$3:$BE$3&lt;AY$3)*$AH246:$AS246))),2))</f>
        <v/>
      </c>
      <c r="AZ246">
        <f>IF(AN246&lt;=0,0,ROUND(MIN(AN246,MAX(0,$F246-SUMPRODUCT(($AT$3:$BE$3&lt;AZ$3)*$AH246:$AS246))),2))</f>
        <v/>
      </c>
      <c r="BA246">
        <f>IF(AO246&lt;=0,0,ROUND(MIN(AO246,MAX(0,$F246-SUMPRODUCT(($AT$3:$BE$3&lt;BA$3)*$AH246:$AS246))),2))</f>
        <v/>
      </c>
      <c r="BB246">
        <f>IF(AP246&lt;=0,0,ROUND(MIN(AP246,MAX(0,$F246-SUMPRODUCT(($AT$3:$BE$3&lt;BB$3)*$AH246:$AS246))),2))</f>
        <v/>
      </c>
      <c r="BC246">
        <f>IF(AQ246&lt;=0,0,ROUND(MIN(AQ246,MAX(0,$F246-SUMPRODUCT(($AT$3:$BE$3&lt;BC$3)*$AH246:$AS246))),2))</f>
        <v/>
      </c>
      <c r="BD246">
        <f>IF(AR246&lt;=0,0,ROUND(MIN(AR246,MAX(0,$F246-SUMPRODUCT(($AT$3:$BE$3&lt;BD$3)*$AH246:$AS246))),2))</f>
        <v/>
      </c>
      <c r="BE246">
        <f>IF(AS246&lt;=0,0,ROUND(MIN(AS246,MAX(0,$F246-SUMPRODUCT(($AT$3:$BE$3&lt;BE$3)*$AH246:$AS246))),2))</f>
        <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row>
    <row r="247">
      <c r="A247" t="n">
        <v>242</v>
      </c>
      <c r="B247" s="29">
        <f>Months!B247</f>
        <v/>
      </c>
      <c r="C247">
        <f>Months!C247</f>
        <v/>
      </c>
      <c r="D247">
        <f>Months!D247</f>
        <v/>
      </c>
      <c r="E247">
        <f>SUM(V247:AG247)</f>
        <v/>
      </c>
      <c r="F247">
        <f>MAX(0,ROUND(C247+D247-E247,2))</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f>IF(AH247&lt;=0,0,ROUND(MIN(AH247,MAX(0,$F247-SUMPRODUCT(($AT$3:$BE$3&lt;AT$3)*$AH247:$AS247))),2))</f>
        <v/>
      </c>
      <c r="AU247">
        <f>IF(AI247&lt;=0,0,ROUND(MIN(AI247,MAX(0,$F247-SUMPRODUCT(($AT$3:$BE$3&lt;AU$3)*$AH247:$AS247))),2))</f>
        <v/>
      </c>
      <c r="AV247">
        <f>IF(AJ247&lt;=0,0,ROUND(MIN(AJ247,MAX(0,$F247-SUMPRODUCT(($AT$3:$BE$3&lt;AV$3)*$AH247:$AS247))),2))</f>
        <v/>
      </c>
      <c r="AW247">
        <f>IF(AK247&lt;=0,0,ROUND(MIN(AK247,MAX(0,$F247-SUMPRODUCT(($AT$3:$BE$3&lt;AW$3)*$AH247:$AS247))),2))</f>
        <v/>
      </c>
      <c r="AX247">
        <f>IF(AL247&lt;=0,0,ROUND(MIN(AL247,MAX(0,$F247-SUMPRODUCT(($AT$3:$BE$3&lt;AX$3)*$AH247:$AS247))),2))</f>
        <v/>
      </c>
      <c r="AY247">
        <f>IF(AM247&lt;=0,0,ROUND(MIN(AM247,MAX(0,$F247-SUMPRODUCT(($AT$3:$BE$3&lt;AY$3)*$AH247:$AS247))),2))</f>
        <v/>
      </c>
      <c r="AZ247">
        <f>IF(AN247&lt;=0,0,ROUND(MIN(AN247,MAX(0,$F247-SUMPRODUCT(($AT$3:$BE$3&lt;AZ$3)*$AH247:$AS247))),2))</f>
        <v/>
      </c>
      <c r="BA247">
        <f>IF(AO247&lt;=0,0,ROUND(MIN(AO247,MAX(0,$F247-SUMPRODUCT(($AT$3:$BE$3&lt;BA$3)*$AH247:$AS247))),2))</f>
        <v/>
      </c>
      <c r="BB247">
        <f>IF(AP247&lt;=0,0,ROUND(MIN(AP247,MAX(0,$F247-SUMPRODUCT(($AT$3:$BE$3&lt;BB$3)*$AH247:$AS247))),2))</f>
        <v/>
      </c>
      <c r="BC247">
        <f>IF(AQ247&lt;=0,0,ROUND(MIN(AQ247,MAX(0,$F247-SUMPRODUCT(($AT$3:$BE$3&lt;BC$3)*$AH247:$AS247))),2))</f>
        <v/>
      </c>
      <c r="BD247">
        <f>IF(AR247&lt;=0,0,ROUND(MIN(AR247,MAX(0,$F247-SUMPRODUCT(($AT$3:$BE$3&lt;BD$3)*$AH247:$AS247))),2))</f>
        <v/>
      </c>
      <c r="BE247">
        <f>IF(AS247&lt;=0,0,ROUND(MIN(AS247,MAX(0,$F247-SUMPRODUCT(($AT$3:$BE$3&lt;BE$3)*$AH247:$AS247))),2))</f>
        <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row>
    <row r="248">
      <c r="A248" t="n">
        <v>243</v>
      </c>
      <c r="B248" s="29">
        <f>Months!B248</f>
        <v/>
      </c>
      <c r="C248">
        <f>Months!C248</f>
        <v/>
      </c>
      <c r="D248">
        <f>Months!D248</f>
        <v/>
      </c>
      <c r="E248">
        <f>SUM(V248:AG248)</f>
        <v/>
      </c>
      <c r="F248">
        <f>MAX(0,ROUND(C248+D248-E248,2))</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f>IF(AH248&lt;=0,0,ROUND(MIN(AH248,MAX(0,$F248-SUMPRODUCT(($AT$3:$BE$3&lt;AT$3)*$AH248:$AS248))),2))</f>
        <v/>
      </c>
      <c r="AU248">
        <f>IF(AI248&lt;=0,0,ROUND(MIN(AI248,MAX(0,$F248-SUMPRODUCT(($AT$3:$BE$3&lt;AU$3)*$AH248:$AS248))),2))</f>
        <v/>
      </c>
      <c r="AV248">
        <f>IF(AJ248&lt;=0,0,ROUND(MIN(AJ248,MAX(0,$F248-SUMPRODUCT(($AT$3:$BE$3&lt;AV$3)*$AH248:$AS248))),2))</f>
        <v/>
      </c>
      <c r="AW248">
        <f>IF(AK248&lt;=0,0,ROUND(MIN(AK248,MAX(0,$F248-SUMPRODUCT(($AT$3:$BE$3&lt;AW$3)*$AH248:$AS248))),2))</f>
        <v/>
      </c>
      <c r="AX248">
        <f>IF(AL248&lt;=0,0,ROUND(MIN(AL248,MAX(0,$F248-SUMPRODUCT(($AT$3:$BE$3&lt;AX$3)*$AH248:$AS248))),2))</f>
        <v/>
      </c>
      <c r="AY248">
        <f>IF(AM248&lt;=0,0,ROUND(MIN(AM248,MAX(0,$F248-SUMPRODUCT(($AT$3:$BE$3&lt;AY$3)*$AH248:$AS248))),2))</f>
        <v/>
      </c>
      <c r="AZ248">
        <f>IF(AN248&lt;=0,0,ROUND(MIN(AN248,MAX(0,$F248-SUMPRODUCT(($AT$3:$BE$3&lt;AZ$3)*$AH248:$AS248))),2))</f>
        <v/>
      </c>
      <c r="BA248">
        <f>IF(AO248&lt;=0,0,ROUND(MIN(AO248,MAX(0,$F248-SUMPRODUCT(($AT$3:$BE$3&lt;BA$3)*$AH248:$AS248))),2))</f>
        <v/>
      </c>
      <c r="BB248">
        <f>IF(AP248&lt;=0,0,ROUND(MIN(AP248,MAX(0,$F248-SUMPRODUCT(($AT$3:$BE$3&lt;BB$3)*$AH248:$AS248))),2))</f>
        <v/>
      </c>
      <c r="BC248">
        <f>IF(AQ248&lt;=0,0,ROUND(MIN(AQ248,MAX(0,$F248-SUMPRODUCT(($AT$3:$BE$3&lt;BC$3)*$AH248:$AS248))),2))</f>
        <v/>
      </c>
      <c r="BD248">
        <f>IF(AR248&lt;=0,0,ROUND(MIN(AR248,MAX(0,$F248-SUMPRODUCT(($AT$3:$BE$3&lt;BD$3)*$AH248:$AS248))),2))</f>
        <v/>
      </c>
      <c r="BE248">
        <f>IF(AS248&lt;=0,0,ROUND(MIN(AS248,MAX(0,$F248-SUMPRODUCT(($AT$3:$BE$3&lt;BE$3)*$AH248:$AS248))),2))</f>
        <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row>
    <row r="249">
      <c r="A249" t="n">
        <v>244</v>
      </c>
      <c r="B249" s="29">
        <f>Months!B249</f>
        <v/>
      </c>
      <c r="C249">
        <f>Months!C249</f>
        <v/>
      </c>
      <c r="D249">
        <f>Months!D249</f>
        <v/>
      </c>
      <c r="E249">
        <f>SUM(V249:AG249)</f>
        <v/>
      </c>
      <c r="F249">
        <f>MAX(0,ROUND(C249+D249-E249,2))</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f>IF(AH249&lt;=0,0,ROUND(MIN(AH249,MAX(0,$F249-SUMPRODUCT(($AT$3:$BE$3&lt;AT$3)*$AH249:$AS249))),2))</f>
        <v/>
      </c>
      <c r="AU249">
        <f>IF(AI249&lt;=0,0,ROUND(MIN(AI249,MAX(0,$F249-SUMPRODUCT(($AT$3:$BE$3&lt;AU$3)*$AH249:$AS249))),2))</f>
        <v/>
      </c>
      <c r="AV249">
        <f>IF(AJ249&lt;=0,0,ROUND(MIN(AJ249,MAX(0,$F249-SUMPRODUCT(($AT$3:$BE$3&lt;AV$3)*$AH249:$AS249))),2))</f>
        <v/>
      </c>
      <c r="AW249">
        <f>IF(AK249&lt;=0,0,ROUND(MIN(AK249,MAX(0,$F249-SUMPRODUCT(($AT$3:$BE$3&lt;AW$3)*$AH249:$AS249))),2))</f>
        <v/>
      </c>
      <c r="AX249">
        <f>IF(AL249&lt;=0,0,ROUND(MIN(AL249,MAX(0,$F249-SUMPRODUCT(($AT$3:$BE$3&lt;AX$3)*$AH249:$AS249))),2))</f>
        <v/>
      </c>
      <c r="AY249">
        <f>IF(AM249&lt;=0,0,ROUND(MIN(AM249,MAX(0,$F249-SUMPRODUCT(($AT$3:$BE$3&lt;AY$3)*$AH249:$AS249))),2))</f>
        <v/>
      </c>
      <c r="AZ249">
        <f>IF(AN249&lt;=0,0,ROUND(MIN(AN249,MAX(0,$F249-SUMPRODUCT(($AT$3:$BE$3&lt;AZ$3)*$AH249:$AS249))),2))</f>
        <v/>
      </c>
      <c r="BA249">
        <f>IF(AO249&lt;=0,0,ROUND(MIN(AO249,MAX(0,$F249-SUMPRODUCT(($AT$3:$BE$3&lt;BA$3)*$AH249:$AS249))),2))</f>
        <v/>
      </c>
      <c r="BB249">
        <f>IF(AP249&lt;=0,0,ROUND(MIN(AP249,MAX(0,$F249-SUMPRODUCT(($AT$3:$BE$3&lt;BB$3)*$AH249:$AS249))),2))</f>
        <v/>
      </c>
      <c r="BC249">
        <f>IF(AQ249&lt;=0,0,ROUND(MIN(AQ249,MAX(0,$F249-SUMPRODUCT(($AT$3:$BE$3&lt;BC$3)*$AH249:$AS249))),2))</f>
        <v/>
      </c>
      <c r="BD249">
        <f>IF(AR249&lt;=0,0,ROUND(MIN(AR249,MAX(0,$F249-SUMPRODUCT(($AT$3:$BE$3&lt;BD$3)*$AH249:$AS249))),2))</f>
        <v/>
      </c>
      <c r="BE249">
        <f>IF(AS249&lt;=0,0,ROUND(MIN(AS249,MAX(0,$F249-SUMPRODUCT(($AT$3:$BE$3&lt;BE$3)*$AH249:$AS249))),2))</f>
        <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row>
    <row r="250">
      <c r="A250" t="n">
        <v>245</v>
      </c>
      <c r="B250" s="29">
        <f>Months!B250</f>
        <v/>
      </c>
      <c r="C250">
        <f>Months!C250</f>
        <v/>
      </c>
      <c r="D250">
        <f>Months!D250</f>
        <v/>
      </c>
      <c r="E250">
        <f>SUM(V250:AG250)</f>
        <v/>
      </c>
      <c r="F250">
        <f>MAX(0,ROUND(C250+D250-E250,2))</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f>IF(AH250&lt;=0,0,ROUND(MIN(AH250,MAX(0,$F250-SUMPRODUCT(($AT$3:$BE$3&lt;AT$3)*$AH250:$AS250))),2))</f>
        <v/>
      </c>
      <c r="AU250">
        <f>IF(AI250&lt;=0,0,ROUND(MIN(AI250,MAX(0,$F250-SUMPRODUCT(($AT$3:$BE$3&lt;AU$3)*$AH250:$AS250))),2))</f>
        <v/>
      </c>
      <c r="AV250">
        <f>IF(AJ250&lt;=0,0,ROUND(MIN(AJ250,MAX(0,$F250-SUMPRODUCT(($AT$3:$BE$3&lt;AV$3)*$AH250:$AS250))),2))</f>
        <v/>
      </c>
      <c r="AW250">
        <f>IF(AK250&lt;=0,0,ROUND(MIN(AK250,MAX(0,$F250-SUMPRODUCT(($AT$3:$BE$3&lt;AW$3)*$AH250:$AS250))),2))</f>
        <v/>
      </c>
      <c r="AX250">
        <f>IF(AL250&lt;=0,0,ROUND(MIN(AL250,MAX(0,$F250-SUMPRODUCT(($AT$3:$BE$3&lt;AX$3)*$AH250:$AS250))),2))</f>
        <v/>
      </c>
      <c r="AY250">
        <f>IF(AM250&lt;=0,0,ROUND(MIN(AM250,MAX(0,$F250-SUMPRODUCT(($AT$3:$BE$3&lt;AY$3)*$AH250:$AS250))),2))</f>
        <v/>
      </c>
      <c r="AZ250">
        <f>IF(AN250&lt;=0,0,ROUND(MIN(AN250,MAX(0,$F250-SUMPRODUCT(($AT$3:$BE$3&lt;AZ$3)*$AH250:$AS250))),2))</f>
        <v/>
      </c>
      <c r="BA250">
        <f>IF(AO250&lt;=0,0,ROUND(MIN(AO250,MAX(0,$F250-SUMPRODUCT(($AT$3:$BE$3&lt;BA$3)*$AH250:$AS250))),2))</f>
        <v/>
      </c>
      <c r="BB250">
        <f>IF(AP250&lt;=0,0,ROUND(MIN(AP250,MAX(0,$F250-SUMPRODUCT(($AT$3:$BE$3&lt;BB$3)*$AH250:$AS250))),2))</f>
        <v/>
      </c>
      <c r="BC250">
        <f>IF(AQ250&lt;=0,0,ROUND(MIN(AQ250,MAX(0,$F250-SUMPRODUCT(($AT$3:$BE$3&lt;BC$3)*$AH250:$AS250))),2))</f>
        <v/>
      </c>
      <c r="BD250">
        <f>IF(AR250&lt;=0,0,ROUND(MIN(AR250,MAX(0,$F250-SUMPRODUCT(($AT$3:$BE$3&lt;BD$3)*$AH250:$AS250))),2))</f>
        <v/>
      </c>
      <c r="BE250">
        <f>IF(AS250&lt;=0,0,ROUND(MIN(AS250,MAX(0,$F250-SUMPRODUCT(($AT$3:$BE$3&lt;BE$3)*$AH250:$AS250))),2))</f>
        <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row>
    <row r="251">
      <c r="A251" t="n">
        <v>246</v>
      </c>
      <c r="B251" s="29">
        <f>Months!B251</f>
        <v/>
      </c>
      <c r="C251">
        <f>Months!C251</f>
        <v/>
      </c>
      <c r="D251">
        <f>Months!D251</f>
        <v/>
      </c>
      <c r="E251">
        <f>SUM(V251:AG251)</f>
        <v/>
      </c>
      <c r="F251">
        <f>MAX(0,ROUND(C251+D251-E251,2))</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f>IF(AH251&lt;=0,0,ROUND(MIN(AH251,MAX(0,$F251-SUMPRODUCT(($AT$3:$BE$3&lt;AT$3)*$AH251:$AS251))),2))</f>
        <v/>
      </c>
      <c r="AU251">
        <f>IF(AI251&lt;=0,0,ROUND(MIN(AI251,MAX(0,$F251-SUMPRODUCT(($AT$3:$BE$3&lt;AU$3)*$AH251:$AS251))),2))</f>
        <v/>
      </c>
      <c r="AV251">
        <f>IF(AJ251&lt;=0,0,ROUND(MIN(AJ251,MAX(0,$F251-SUMPRODUCT(($AT$3:$BE$3&lt;AV$3)*$AH251:$AS251))),2))</f>
        <v/>
      </c>
      <c r="AW251">
        <f>IF(AK251&lt;=0,0,ROUND(MIN(AK251,MAX(0,$F251-SUMPRODUCT(($AT$3:$BE$3&lt;AW$3)*$AH251:$AS251))),2))</f>
        <v/>
      </c>
      <c r="AX251">
        <f>IF(AL251&lt;=0,0,ROUND(MIN(AL251,MAX(0,$F251-SUMPRODUCT(($AT$3:$BE$3&lt;AX$3)*$AH251:$AS251))),2))</f>
        <v/>
      </c>
      <c r="AY251">
        <f>IF(AM251&lt;=0,0,ROUND(MIN(AM251,MAX(0,$F251-SUMPRODUCT(($AT$3:$BE$3&lt;AY$3)*$AH251:$AS251))),2))</f>
        <v/>
      </c>
      <c r="AZ251">
        <f>IF(AN251&lt;=0,0,ROUND(MIN(AN251,MAX(0,$F251-SUMPRODUCT(($AT$3:$BE$3&lt;AZ$3)*$AH251:$AS251))),2))</f>
        <v/>
      </c>
      <c r="BA251">
        <f>IF(AO251&lt;=0,0,ROUND(MIN(AO251,MAX(0,$F251-SUMPRODUCT(($AT$3:$BE$3&lt;BA$3)*$AH251:$AS251))),2))</f>
        <v/>
      </c>
      <c r="BB251">
        <f>IF(AP251&lt;=0,0,ROUND(MIN(AP251,MAX(0,$F251-SUMPRODUCT(($AT$3:$BE$3&lt;BB$3)*$AH251:$AS251))),2))</f>
        <v/>
      </c>
      <c r="BC251">
        <f>IF(AQ251&lt;=0,0,ROUND(MIN(AQ251,MAX(0,$F251-SUMPRODUCT(($AT$3:$BE$3&lt;BC$3)*$AH251:$AS251))),2))</f>
        <v/>
      </c>
      <c r="BD251">
        <f>IF(AR251&lt;=0,0,ROUND(MIN(AR251,MAX(0,$F251-SUMPRODUCT(($AT$3:$BE$3&lt;BD$3)*$AH251:$AS251))),2))</f>
        <v/>
      </c>
      <c r="BE251">
        <f>IF(AS251&lt;=0,0,ROUND(MIN(AS251,MAX(0,$F251-SUMPRODUCT(($AT$3:$BE$3&lt;BE$3)*$AH251:$AS251))),2))</f>
        <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row>
    <row r="252">
      <c r="A252" t="n">
        <v>247</v>
      </c>
      <c r="B252" s="29">
        <f>Months!B252</f>
        <v/>
      </c>
      <c r="C252">
        <f>Months!C252</f>
        <v/>
      </c>
      <c r="D252">
        <f>Months!D252</f>
        <v/>
      </c>
      <c r="E252">
        <f>SUM(V252:AG252)</f>
        <v/>
      </c>
      <c r="F252">
        <f>MAX(0,ROUND(C252+D252-E252,2))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f>IF(AH252&lt;=0,0,ROUND(MIN(AH252,MAX(0,$F252-SUMPRODUCT(($AT$3:$BE$3&lt;AT$3)*$AH252:$AS252))),2))</f>
        <v/>
      </c>
      <c r="AU252">
        <f>IF(AI252&lt;=0,0,ROUND(MIN(AI252,MAX(0,$F252-SUMPRODUCT(($AT$3:$BE$3&lt;AU$3)*$AH252:$AS252))),2))</f>
        <v/>
      </c>
      <c r="AV252">
        <f>IF(AJ252&lt;=0,0,ROUND(MIN(AJ252,MAX(0,$F252-SUMPRODUCT(($AT$3:$BE$3&lt;AV$3)*$AH252:$AS252))),2))</f>
        <v/>
      </c>
      <c r="AW252">
        <f>IF(AK252&lt;=0,0,ROUND(MIN(AK252,MAX(0,$F252-SUMPRODUCT(($AT$3:$BE$3&lt;AW$3)*$AH252:$AS252))),2))</f>
        <v/>
      </c>
      <c r="AX252">
        <f>IF(AL252&lt;=0,0,ROUND(MIN(AL252,MAX(0,$F252-SUMPRODUCT(($AT$3:$BE$3&lt;AX$3)*$AH252:$AS252))),2))</f>
        <v/>
      </c>
      <c r="AY252">
        <f>IF(AM252&lt;=0,0,ROUND(MIN(AM252,MAX(0,$F252-SUMPRODUCT(($AT$3:$BE$3&lt;AY$3)*$AH252:$AS252))),2))</f>
        <v/>
      </c>
      <c r="AZ252">
        <f>IF(AN252&lt;=0,0,ROUND(MIN(AN252,MAX(0,$F252-SUMPRODUCT(($AT$3:$BE$3&lt;AZ$3)*$AH252:$AS252))),2))</f>
        <v/>
      </c>
      <c r="BA252">
        <f>IF(AO252&lt;=0,0,ROUND(MIN(AO252,MAX(0,$F252-SUMPRODUCT(($AT$3:$BE$3&lt;BA$3)*$AH252:$AS252))),2))</f>
        <v/>
      </c>
      <c r="BB252">
        <f>IF(AP252&lt;=0,0,ROUND(MIN(AP252,MAX(0,$F252-SUMPRODUCT(($AT$3:$BE$3&lt;BB$3)*$AH252:$AS252))),2))</f>
        <v/>
      </c>
      <c r="BC252">
        <f>IF(AQ252&lt;=0,0,ROUND(MIN(AQ252,MAX(0,$F252-SUMPRODUCT(($AT$3:$BE$3&lt;BC$3)*$AH252:$AS252))),2))</f>
        <v/>
      </c>
      <c r="BD252">
        <f>IF(AR252&lt;=0,0,ROUND(MIN(AR252,MAX(0,$F252-SUMPRODUCT(($AT$3:$BE$3&lt;BD$3)*$AH252:$AS252))),2))</f>
        <v/>
      </c>
      <c r="BE252">
        <f>IF(AS252&lt;=0,0,ROUND(MIN(AS252,MAX(0,$F252-SUMPRODUCT(($AT$3:$BE$3&lt;BE$3)*$AH252:$AS252))),2))</f>
        <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row>
    <row r="253">
      <c r="A253" t="n">
        <v>248</v>
      </c>
      <c r="B253" s="29">
        <f>Months!B253</f>
        <v/>
      </c>
      <c r="C253">
        <f>Months!C253</f>
        <v/>
      </c>
      <c r="D253">
        <f>Months!D253</f>
        <v/>
      </c>
      <c r="E253">
        <f>SUM(V253:AG253)</f>
        <v/>
      </c>
      <c r="F253">
        <f>MAX(0,ROUND(C253+D253-E253,2))</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f>IF(AH253&lt;=0,0,ROUND(MIN(AH253,MAX(0,$F253-SUMPRODUCT(($AT$3:$BE$3&lt;AT$3)*$AH253:$AS253))),2))</f>
        <v/>
      </c>
      <c r="AU253">
        <f>IF(AI253&lt;=0,0,ROUND(MIN(AI253,MAX(0,$F253-SUMPRODUCT(($AT$3:$BE$3&lt;AU$3)*$AH253:$AS253))),2))</f>
        <v/>
      </c>
      <c r="AV253">
        <f>IF(AJ253&lt;=0,0,ROUND(MIN(AJ253,MAX(0,$F253-SUMPRODUCT(($AT$3:$BE$3&lt;AV$3)*$AH253:$AS253))),2))</f>
        <v/>
      </c>
      <c r="AW253">
        <f>IF(AK253&lt;=0,0,ROUND(MIN(AK253,MAX(0,$F253-SUMPRODUCT(($AT$3:$BE$3&lt;AW$3)*$AH253:$AS253))),2))</f>
        <v/>
      </c>
      <c r="AX253">
        <f>IF(AL253&lt;=0,0,ROUND(MIN(AL253,MAX(0,$F253-SUMPRODUCT(($AT$3:$BE$3&lt;AX$3)*$AH253:$AS253))),2))</f>
        <v/>
      </c>
      <c r="AY253">
        <f>IF(AM253&lt;=0,0,ROUND(MIN(AM253,MAX(0,$F253-SUMPRODUCT(($AT$3:$BE$3&lt;AY$3)*$AH253:$AS253))),2))</f>
        <v/>
      </c>
      <c r="AZ253">
        <f>IF(AN253&lt;=0,0,ROUND(MIN(AN253,MAX(0,$F253-SUMPRODUCT(($AT$3:$BE$3&lt;AZ$3)*$AH253:$AS253))),2))</f>
        <v/>
      </c>
      <c r="BA253">
        <f>IF(AO253&lt;=0,0,ROUND(MIN(AO253,MAX(0,$F253-SUMPRODUCT(($AT$3:$BE$3&lt;BA$3)*$AH253:$AS253))),2))</f>
        <v/>
      </c>
      <c r="BB253">
        <f>IF(AP253&lt;=0,0,ROUND(MIN(AP253,MAX(0,$F253-SUMPRODUCT(($AT$3:$BE$3&lt;BB$3)*$AH253:$AS253))),2))</f>
        <v/>
      </c>
      <c r="BC253">
        <f>IF(AQ253&lt;=0,0,ROUND(MIN(AQ253,MAX(0,$F253-SUMPRODUCT(($AT$3:$BE$3&lt;BC$3)*$AH253:$AS253))),2))</f>
        <v/>
      </c>
      <c r="BD253">
        <f>IF(AR253&lt;=0,0,ROUND(MIN(AR253,MAX(0,$F253-SUMPRODUCT(($AT$3:$BE$3&lt;BD$3)*$AH253:$AS253))),2))</f>
        <v/>
      </c>
      <c r="BE253">
        <f>IF(AS253&lt;=0,0,ROUND(MIN(AS253,MAX(0,$F253-SUMPRODUCT(($AT$3:$BE$3&lt;BE$3)*$AH253:$AS253))),2))</f>
        <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row>
    <row r="254">
      <c r="A254" t="n">
        <v>249</v>
      </c>
      <c r="B254" s="29">
        <f>Months!B254</f>
        <v/>
      </c>
      <c r="C254">
        <f>Months!C254</f>
        <v/>
      </c>
      <c r="D254">
        <f>Months!D254</f>
        <v/>
      </c>
      <c r="E254">
        <f>SUM(V254:AG254)</f>
        <v/>
      </c>
      <c r="F254">
        <f>MAX(0,ROUND(C254+D254-E254,2))</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f>IF(AH254&lt;=0,0,ROUND(MIN(AH254,MAX(0,$F254-SUMPRODUCT(($AT$3:$BE$3&lt;AT$3)*$AH254:$AS254))),2))</f>
        <v/>
      </c>
      <c r="AU254">
        <f>IF(AI254&lt;=0,0,ROUND(MIN(AI254,MAX(0,$F254-SUMPRODUCT(($AT$3:$BE$3&lt;AU$3)*$AH254:$AS254))),2))</f>
        <v/>
      </c>
      <c r="AV254">
        <f>IF(AJ254&lt;=0,0,ROUND(MIN(AJ254,MAX(0,$F254-SUMPRODUCT(($AT$3:$BE$3&lt;AV$3)*$AH254:$AS254))),2))</f>
        <v/>
      </c>
      <c r="AW254">
        <f>IF(AK254&lt;=0,0,ROUND(MIN(AK254,MAX(0,$F254-SUMPRODUCT(($AT$3:$BE$3&lt;AW$3)*$AH254:$AS254))),2))</f>
        <v/>
      </c>
      <c r="AX254">
        <f>IF(AL254&lt;=0,0,ROUND(MIN(AL254,MAX(0,$F254-SUMPRODUCT(($AT$3:$BE$3&lt;AX$3)*$AH254:$AS254))),2))</f>
        <v/>
      </c>
      <c r="AY254">
        <f>IF(AM254&lt;=0,0,ROUND(MIN(AM254,MAX(0,$F254-SUMPRODUCT(($AT$3:$BE$3&lt;AY$3)*$AH254:$AS254))),2))</f>
        <v/>
      </c>
      <c r="AZ254">
        <f>IF(AN254&lt;=0,0,ROUND(MIN(AN254,MAX(0,$F254-SUMPRODUCT(($AT$3:$BE$3&lt;AZ$3)*$AH254:$AS254))),2))</f>
        <v/>
      </c>
      <c r="BA254">
        <f>IF(AO254&lt;=0,0,ROUND(MIN(AO254,MAX(0,$F254-SUMPRODUCT(($AT$3:$BE$3&lt;BA$3)*$AH254:$AS254))),2))</f>
        <v/>
      </c>
      <c r="BB254">
        <f>IF(AP254&lt;=0,0,ROUND(MIN(AP254,MAX(0,$F254-SUMPRODUCT(($AT$3:$BE$3&lt;BB$3)*$AH254:$AS254))),2))</f>
        <v/>
      </c>
      <c r="BC254">
        <f>IF(AQ254&lt;=0,0,ROUND(MIN(AQ254,MAX(0,$F254-SUMPRODUCT(($AT$3:$BE$3&lt;BC$3)*$AH254:$AS254))),2))</f>
        <v/>
      </c>
      <c r="BD254">
        <f>IF(AR254&lt;=0,0,ROUND(MIN(AR254,MAX(0,$F254-SUMPRODUCT(($AT$3:$BE$3&lt;BD$3)*$AH254:$AS254))),2))</f>
        <v/>
      </c>
      <c r="BE254">
        <f>IF(AS254&lt;=0,0,ROUND(MIN(AS254,MAX(0,$F254-SUMPRODUCT(($AT$3:$BE$3&lt;BE$3)*$AH254:$AS254))),2))</f>
        <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row>
    <row r="255">
      <c r="A255" t="n">
        <v>250</v>
      </c>
      <c r="B255" s="29">
        <f>Months!B255</f>
        <v/>
      </c>
      <c r="C255">
        <f>Months!C255</f>
        <v/>
      </c>
      <c r="D255">
        <f>Months!D255</f>
        <v/>
      </c>
      <c r="E255">
        <f>SUM(V255:AG255)</f>
        <v/>
      </c>
      <c r="F255">
        <f>MAX(0,ROUND(C255+D255-E255,2))</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f>IF(AH255&lt;=0,0,ROUND(MIN(AH255,MAX(0,$F255-SUMPRODUCT(($AT$3:$BE$3&lt;AT$3)*$AH255:$AS255))),2))</f>
        <v/>
      </c>
      <c r="AU255">
        <f>IF(AI255&lt;=0,0,ROUND(MIN(AI255,MAX(0,$F255-SUMPRODUCT(($AT$3:$BE$3&lt;AU$3)*$AH255:$AS255))),2))</f>
        <v/>
      </c>
      <c r="AV255">
        <f>IF(AJ255&lt;=0,0,ROUND(MIN(AJ255,MAX(0,$F255-SUMPRODUCT(($AT$3:$BE$3&lt;AV$3)*$AH255:$AS255))),2))</f>
        <v/>
      </c>
      <c r="AW255">
        <f>IF(AK255&lt;=0,0,ROUND(MIN(AK255,MAX(0,$F255-SUMPRODUCT(($AT$3:$BE$3&lt;AW$3)*$AH255:$AS255))),2))</f>
        <v/>
      </c>
      <c r="AX255">
        <f>IF(AL255&lt;=0,0,ROUND(MIN(AL255,MAX(0,$F255-SUMPRODUCT(($AT$3:$BE$3&lt;AX$3)*$AH255:$AS255))),2))</f>
        <v/>
      </c>
      <c r="AY255">
        <f>IF(AM255&lt;=0,0,ROUND(MIN(AM255,MAX(0,$F255-SUMPRODUCT(($AT$3:$BE$3&lt;AY$3)*$AH255:$AS255))),2))</f>
        <v/>
      </c>
      <c r="AZ255">
        <f>IF(AN255&lt;=0,0,ROUND(MIN(AN255,MAX(0,$F255-SUMPRODUCT(($AT$3:$BE$3&lt;AZ$3)*$AH255:$AS255))),2))</f>
        <v/>
      </c>
      <c r="BA255">
        <f>IF(AO255&lt;=0,0,ROUND(MIN(AO255,MAX(0,$F255-SUMPRODUCT(($AT$3:$BE$3&lt;BA$3)*$AH255:$AS255))),2))</f>
        <v/>
      </c>
      <c r="BB255">
        <f>IF(AP255&lt;=0,0,ROUND(MIN(AP255,MAX(0,$F255-SUMPRODUCT(($AT$3:$BE$3&lt;BB$3)*$AH255:$AS255))),2))</f>
        <v/>
      </c>
      <c r="BC255">
        <f>IF(AQ255&lt;=0,0,ROUND(MIN(AQ255,MAX(0,$F255-SUMPRODUCT(($AT$3:$BE$3&lt;BC$3)*$AH255:$AS255))),2))</f>
        <v/>
      </c>
      <c r="BD255">
        <f>IF(AR255&lt;=0,0,ROUND(MIN(AR255,MAX(0,$F255-SUMPRODUCT(($AT$3:$BE$3&lt;BD$3)*$AH255:$AS255))),2))</f>
        <v/>
      </c>
      <c r="BE255">
        <f>IF(AS255&lt;=0,0,ROUND(MIN(AS255,MAX(0,$F255-SUMPRODUCT(($AT$3:$BE$3&lt;BE$3)*$AH255:$AS255))),2))</f>
        <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row>
    <row r="256">
      <c r="A256" t="n">
        <v>251</v>
      </c>
      <c r="B256" s="29">
        <f>Months!B256</f>
        <v/>
      </c>
      <c r="C256">
        <f>Months!C256</f>
        <v/>
      </c>
      <c r="D256">
        <f>Months!D256</f>
        <v/>
      </c>
      <c r="E256">
        <f>SUM(V256:AG256)</f>
        <v/>
      </c>
      <c r="F256">
        <f>MAX(0,ROUND(C256+D256-E256,2))</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f>IF(AH256&lt;=0,0,ROUND(MIN(AH256,MAX(0,$F256-SUMPRODUCT(($AT$3:$BE$3&lt;AT$3)*$AH256:$AS256))),2))</f>
        <v/>
      </c>
      <c r="AU256">
        <f>IF(AI256&lt;=0,0,ROUND(MIN(AI256,MAX(0,$F256-SUMPRODUCT(($AT$3:$BE$3&lt;AU$3)*$AH256:$AS256))),2))</f>
        <v/>
      </c>
      <c r="AV256">
        <f>IF(AJ256&lt;=0,0,ROUND(MIN(AJ256,MAX(0,$F256-SUMPRODUCT(($AT$3:$BE$3&lt;AV$3)*$AH256:$AS256))),2))</f>
        <v/>
      </c>
      <c r="AW256">
        <f>IF(AK256&lt;=0,0,ROUND(MIN(AK256,MAX(0,$F256-SUMPRODUCT(($AT$3:$BE$3&lt;AW$3)*$AH256:$AS256))),2))</f>
        <v/>
      </c>
      <c r="AX256">
        <f>IF(AL256&lt;=0,0,ROUND(MIN(AL256,MAX(0,$F256-SUMPRODUCT(($AT$3:$BE$3&lt;AX$3)*$AH256:$AS256))),2))</f>
        <v/>
      </c>
      <c r="AY256">
        <f>IF(AM256&lt;=0,0,ROUND(MIN(AM256,MAX(0,$F256-SUMPRODUCT(($AT$3:$BE$3&lt;AY$3)*$AH256:$AS256))),2))</f>
        <v/>
      </c>
      <c r="AZ256">
        <f>IF(AN256&lt;=0,0,ROUND(MIN(AN256,MAX(0,$F256-SUMPRODUCT(($AT$3:$BE$3&lt;AZ$3)*$AH256:$AS256))),2))</f>
        <v/>
      </c>
      <c r="BA256">
        <f>IF(AO256&lt;=0,0,ROUND(MIN(AO256,MAX(0,$F256-SUMPRODUCT(($AT$3:$BE$3&lt;BA$3)*$AH256:$AS256))),2))</f>
        <v/>
      </c>
      <c r="BB256">
        <f>IF(AP256&lt;=0,0,ROUND(MIN(AP256,MAX(0,$F256-SUMPRODUCT(($AT$3:$BE$3&lt;BB$3)*$AH256:$AS256))),2))</f>
        <v/>
      </c>
      <c r="BC256">
        <f>IF(AQ256&lt;=0,0,ROUND(MIN(AQ256,MAX(0,$F256-SUMPRODUCT(($AT$3:$BE$3&lt;BC$3)*$AH256:$AS256))),2))</f>
        <v/>
      </c>
      <c r="BD256">
        <f>IF(AR256&lt;=0,0,ROUND(MIN(AR256,MAX(0,$F256-SUMPRODUCT(($AT$3:$BE$3&lt;BD$3)*$AH256:$AS256))),2))</f>
        <v/>
      </c>
      <c r="BE256">
        <f>IF(AS256&lt;=0,0,ROUND(MIN(AS256,MAX(0,$F256-SUMPRODUCT(($AT$3:$BE$3&lt;BE$3)*$AH256:$AS256))),2))</f>
        <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row>
    <row r="257">
      <c r="A257" t="n">
        <v>252</v>
      </c>
      <c r="B257" s="29">
        <f>Months!B257</f>
        <v/>
      </c>
      <c r="C257">
        <f>Months!C257</f>
        <v/>
      </c>
      <c r="D257">
        <f>Months!D257</f>
        <v/>
      </c>
      <c r="E257">
        <f>SUM(V257:AG257)</f>
        <v/>
      </c>
      <c r="F257">
        <f>MAX(0,ROUND(C257+D257-E257,2))</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f>IF(AH257&lt;=0,0,ROUND(MIN(AH257,MAX(0,$F257-SUMPRODUCT(($AT$3:$BE$3&lt;AT$3)*$AH257:$AS257))),2))</f>
        <v/>
      </c>
      <c r="AU257">
        <f>IF(AI257&lt;=0,0,ROUND(MIN(AI257,MAX(0,$F257-SUMPRODUCT(($AT$3:$BE$3&lt;AU$3)*$AH257:$AS257))),2))</f>
        <v/>
      </c>
      <c r="AV257">
        <f>IF(AJ257&lt;=0,0,ROUND(MIN(AJ257,MAX(0,$F257-SUMPRODUCT(($AT$3:$BE$3&lt;AV$3)*$AH257:$AS257))),2))</f>
        <v/>
      </c>
      <c r="AW257">
        <f>IF(AK257&lt;=0,0,ROUND(MIN(AK257,MAX(0,$F257-SUMPRODUCT(($AT$3:$BE$3&lt;AW$3)*$AH257:$AS257))),2))</f>
        <v/>
      </c>
      <c r="AX257">
        <f>IF(AL257&lt;=0,0,ROUND(MIN(AL257,MAX(0,$F257-SUMPRODUCT(($AT$3:$BE$3&lt;AX$3)*$AH257:$AS257))),2))</f>
        <v/>
      </c>
      <c r="AY257">
        <f>IF(AM257&lt;=0,0,ROUND(MIN(AM257,MAX(0,$F257-SUMPRODUCT(($AT$3:$BE$3&lt;AY$3)*$AH257:$AS257))),2))</f>
        <v/>
      </c>
      <c r="AZ257">
        <f>IF(AN257&lt;=0,0,ROUND(MIN(AN257,MAX(0,$F257-SUMPRODUCT(($AT$3:$BE$3&lt;AZ$3)*$AH257:$AS257))),2))</f>
        <v/>
      </c>
      <c r="BA257">
        <f>IF(AO257&lt;=0,0,ROUND(MIN(AO257,MAX(0,$F257-SUMPRODUCT(($AT$3:$BE$3&lt;BA$3)*$AH257:$AS257))),2))</f>
        <v/>
      </c>
      <c r="BB257">
        <f>IF(AP257&lt;=0,0,ROUND(MIN(AP257,MAX(0,$F257-SUMPRODUCT(($AT$3:$BE$3&lt;BB$3)*$AH257:$AS257))),2))</f>
        <v/>
      </c>
      <c r="BC257">
        <f>IF(AQ257&lt;=0,0,ROUND(MIN(AQ257,MAX(0,$F257-SUMPRODUCT(($AT$3:$BE$3&lt;BC$3)*$AH257:$AS257))),2))</f>
        <v/>
      </c>
      <c r="BD257">
        <f>IF(AR257&lt;=0,0,ROUND(MIN(AR257,MAX(0,$F257-SUMPRODUCT(($AT$3:$BE$3&lt;BD$3)*$AH257:$AS257))),2))</f>
        <v/>
      </c>
      <c r="BE257">
        <f>IF(AS257&lt;=0,0,ROUND(MIN(AS257,MAX(0,$F257-SUMPRODUCT(($AT$3:$BE$3&lt;BE$3)*$AH257:$AS257))),2))</f>
        <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row>
    <row r="258">
      <c r="A258" t="n">
        <v>253</v>
      </c>
      <c r="B258" s="29">
        <f>Months!B258</f>
        <v/>
      </c>
      <c r="C258">
        <f>Months!C258</f>
        <v/>
      </c>
      <c r="D258">
        <f>Months!D258</f>
        <v/>
      </c>
      <c r="E258">
        <f>SUM(V258:AG258)</f>
        <v/>
      </c>
      <c r="F258">
        <f>MAX(0,ROUND(C258+D258-E258,2))</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f>IF(AH258&lt;=0,0,ROUND(MIN(AH258,MAX(0,$F258-SUMPRODUCT(($AT$3:$BE$3&lt;AT$3)*$AH258:$AS258))),2))</f>
        <v/>
      </c>
      <c r="AU258">
        <f>IF(AI258&lt;=0,0,ROUND(MIN(AI258,MAX(0,$F258-SUMPRODUCT(($AT$3:$BE$3&lt;AU$3)*$AH258:$AS258))),2))</f>
        <v/>
      </c>
      <c r="AV258">
        <f>IF(AJ258&lt;=0,0,ROUND(MIN(AJ258,MAX(0,$F258-SUMPRODUCT(($AT$3:$BE$3&lt;AV$3)*$AH258:$AS258))),2))</f>
        <v/>
      </c>
      <c r="AW258">
        <f>IF(AK258&lt;=0,0,ROUND(MIN(AK258,MAX(0,$F258-SUMPRODUCT(($AT$3:$BE$3&lt;AW$3)*$AH258:$AS258))),2))</f>
        <v/>
      </c>
      <c r="AX258">
        <f>IF(AL258&lt;=0,0,ROUND(MIN(AL258,MAX(0,$F258-SUMPRODUCT(($AT$3:$BE$3&lt;AX$3)*$AH258:$AS258))),2))</f>
        <v/>
      </c>
      <c r="AY258">
        <f>IF(AM258&lt;=0,0,ROUND(MIN(AM258,MAX(0,$F258-SUMPRODUCT(($AT$3:$BE$3&lt;AY$3)*$AH258:$AS258))),2))</f>
        <v/>
      </c>
      <c r="AZ258">
        <f>IF(AN258&lt;=0,0,ROUND(MIN(AN258,MAX(0,$F258-SUMPRODUCT(($AT$3:$BE$3&lt;AZ$3)*$AH258:$AS258))),2))</f>
        <v/>
      </c>
      <c r="BA258">
        <f>IF(AO258&lt;=0,0,ROUND(MIN(AO258,MAX(0,$F258-SUMPRODUCT(($AT$3:$BE$3&lt;BA$3)*$AH258:$AS258))),2))</f>
        <v/>
      </c>
      <c r="BB258">
        <f>IF(AP258&lt;=0,0,ROUND(MIN(AP258,MAX(0,$F258-SUMPRODUCT(($AT$3:$BE$3&lt;BB$3)*$AH258:$AS258))),2))</f>
        <v/>
      </c>
      <c r="BC258">
        <f>IF(AQ258&lt;=0,0,ROUND(MIN(AQ258,MAX(0,$F258-SUMPRODUCT(($AT$3:$BE$3&lt;BC$3)*$AH258:$AS258))),2))</f>
        <v/>
      </c>
      <c r="BD258">
        <f>IF(AR258&lt;=0,0,ROUND(MIN(AR258,MAX(0,$F258-SUMPRODUCT(($AT$3:$BE$3&lt;BD$3)*$AH258:$AS258))),2))</f>
        <v/>
      </c>
      <c r="BE258">
        <f>IF(AS258&lt;=0,0,ROUND(MIN(AS258,MAX(0,$F258-SUMPRODUCT(($AT$3:$BE$3&lt;BE$3)*$AH258:$AS258))),2))</f>
        <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row>
    <row r="259">
      <c r="A259" t="n">
        <v>254</v>
      </c>
      <c r="B259" s="29">
        <f>Months!B259</f>
        <v/>
      </c>
      <c r="C259">
        <f>Months!C259</f>
        <v/>
      </c>
      <c r="D259">
        <f>Months!D259</f>
        <v/>
      </c>
      <c r="E259">
        <f>SUM(V259:AG259)</f>
        <v/>
      </c>
      <c r="F259">
        <f>MAX(0,ROUND(C259+D259-E259,2))</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f>IF(AH259&lt;=0,0,ROUND(MIN(AH259,MAX(0,$F259-SUMPRODUCT(($AT$3:$BE$3&lt;AT$3)*$AH259:$AS259))),2))</f>
        <v/>
      </c>
      <c r="AU259">
        <f>IF(AI259&lt;=0,0,ROUND(MIN(AI259,MAX(0,$F259-SUMPRODUCT(($AT$3:$BE$3&lt;AU$3)*$AH259:$AS259))),2))</f>
        <v/>
      </c>
      <c r="AV259">
        <f>IF(AJ259&lt;=0,0,ROUND(MIN(AJ259,MAX(0,$F259-SUMPRODUCT(($AT$3:$BE$3&lt;AV$3)*$AH259:$AS259))),2))</f>
        <v/>
      </c>
      <c r="AW259">
        <f>IF(AK259&lt;=0,0,ROUND(MIN(AK259,MAX(0,$F259-SUMPRODUCT(($AT$3:$BE$3&lt;AW$3)*$AH259:$AS259))),2))</f>
        <v/>
      </c>
      <c r="AX259">
        <f>IF(AL259&lt;=0,0,ROUND(MIN(AL259,MAX(0,$F259-SUMPRODUCT(($AT$3:$BE$3&lt;AX$3)*$AH259:$AS259))),2))</f>
        <v/>
      </c>
      <c r="AY259">
        <f>IF(AM259&lt;=0,0,ROUND(MIN(AM259,MAX(0,$F259-SUMPRODUCT(($AT$3:$BE$3&lt;AY$3)*$AH259:$AS259))),2))</f>
        <v/>
      </c>
      <c r="AZ259">
        <f>IF(AN259&lt;=0,0,ROUND(MIN(AN259,MAX(0,$F259-SUMPRODUCT(($AT$3:$BE$3&lt;AZ$3)*$AH259:$AS259))),2))</f>
        <v/>
      </c>
      <c r="BA259">
        <f>IF(AO259&lt;=0,0,ROUND(MIN(AO259,MAX(0,$F259-SUMPRODUCT(($AT$3:$BE$3&lt;BA$3)*$AH259:$AS259))),2))</f>
        <v/>
      </c>
      <c r="BB259">
        <f>IF(AP259&lt;=0,0,ROUND(MIN(AP259,MAX(0,$F259-SUMPRODUCT(($AT$3:$BE$3&lt;BB$3)*$AH259:$AS259))),2))</f>
        <v/>
      </c>
      <c r="BC259">
        <f>IF(AQ259&lt;=0,0,ROUND(MIN(AQ259,MAX(0,$F259-SUMPRODUCT(($AT$3:$BE$3&lt;BC$3)*$AH259:$AS259))),2))</f>
        <v/>
      </c>
      <c r="BD259">
        <f>IF(AR259&lt;=0,0,ROUND(MIN(AR259,MAX(0,$F259-SUMPRODUCT(($AT$3:$BE$3&lt;BD$3)*$AH259:$AS259))),2))</f>
        <v/>
      </c>
      <c r="BE259">
        <f>IF(AS259&lt;=0,0,ROUND(MIN(AS259,MAX(0,$F259-SUMPRODUCT(($AT$3:$BE$3&lt;BE$3)*$AH259:$AS259))),2))</f>
        <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row>
    <row r="260">
      <c r="A260" t="n">
        <v>255</v>
      </c>
      <c r="B260" s="29">
        <f>Months!B260</f>
        <v/>
      </c>
      <c r="C260">
        <f>Months!C260</f>
        <v/>
      </c>
      <c r="D260">
        <f>Months!D260</f>
        <v/>
      </c>
      <c r="E260">
        <f>SUM(V260:AG260)</f>
        <v/>
      </c>
      <c r="F260">
        <f>MAX(0,ROUND(C260+D260-E260,2))</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f>IF(AH260&lt;=0,0,ROUND(MIN(AH260,MAX(0,$F260-SUMPRODUCT(($AT$3:$BE$3&lt;AT$3)*$AH260:$AS260))),2))</f>
        <v/>
      </c>
      <c r="AU260">
        <f>IF(AI260&lt;=0,0,ROUND(MIN(AI260,MAX(0,$F260-SUMPRODUCT(($AT$3:$BE$3&lt;AU$3)*$AH260:$AS260))),2))</f>
        <v/>
      </c>
      <c r="AV260">
        <f>IF(AJ260&lt;=0,0,ROUND(MIN(AJ260,MAX(0,$F260-SUMPRODUCT(($AT$3:$BE$3&lt;AV$3)*$AH260:$AS260))),2))</f>
        <v/>
      </c>
      <c r="AW260">
        <f>IF(AK260&lt;=0,0,ROUND(MIN(AK260,MAX(0,$F260-SUMPRODUCT(($AT$3:$BE$3&lt;AW$3)*$AH260:$AS260))),2))</f>
        <v/>
      </c>
      <c r="AX260">
        <f>IF(AL260&lt;=0,0,ROUND(MIN(AL260,MAX(0,$F260-SUMPRODUCT(($AT$3:$BE$3&lt;AX$3)*$AH260:$AS260))),2))</f>
        <v/>
      </c>
      <c r="AY260">
        <f>IF(AM260&lt;=0,0,ROUND(MIN(AM260,MAX(0,$F260-SUMPRODUCT(($AT$3:$BE$3&lt;AY$3)*$AH260:$AS260))),2))</f>
        <v/>
      </c>
      <c r="AZ260">
        <f>IF(AN260&lt;=0,0,ROUND(MIN(AN260,MAX(0,$F260-SUMPRODUCT(($AT$3:$BE$3&lt;AZ$3)*$AH260:$AS260))),2))</f>
        <v/>
      </c>
      <c r="BA260">
        <f>IF(AO260&lt;=0,0,ROUND(MIN(AO260,MAX(0,$F260-SUMPRODUCT(($AT$3:$BE$3&lt;BA$3)*$AH260:$AS260))),2))</f>
        <v/>
      </c>
      <c r="BB260">
        <f>IF(AP260&lt;=0,0,ROUND(MIN(AP260,MAX(0,$F260-SUMPRODUCT(($AT$3:$BE$3&lt;BB$3)*$AH260:$AS260))),2))</f>
        <v/>
      </c>
      <c r="BC260">
        <f>IF(AQ260&lt;=0,0,ROUND(MIN(AQ260,MAX(0,$F260-SUMPRODUCT(($AT$3:$BE$3&lt;BC$3)*$AH260:$AS260))),2))</f>
        <v/>
      </c>
      <c r="BD260">
        <f>IF(AR260&lt;=0,0,ROUND(MIN(AR260,MAX(0,$F260-SUMPRODUCT(($AT$3:$BE$3&lt;BD$3)*$AH260:$AS260))),2))</f>
        <v/>
      </c>
      <c r="BE260">
        <f>IF(AS260&lt;=0,0,ROUND(MIN(AS260,MAX(0,$F260-SUMPRODUCT(($AT$3:$BE$3&lt;BE$3)*$AH260:$AS260))),2))</f>
        <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row>
    <row r="261">
      <c r="A261" t="n">
        <v>256</v>
      </c>
      <c r="B261" s="29">
        <f>Months!B261</f>
        <v/>
      </c>
      <c r="C261">
        <f>Months!C261</f>
        <v/>
      </c>
      <c r="D261">
        <f>Months!D261</f>
        <v/>
      </c>
      <c r="E261">
        <f>SUM(V261:AG261)</f>
        <v/>
      </c>
      <c r="F261">
        <f>MAX(0,ROUND(C261+D261-E261,2))</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f>IF(AH261&lt;=0,0,ROUND(MIN(AH261,MAX(0,$F261-SUMPRODUCT(($AT$3:$BE$3&lt;AT$3)*$AH261:$AS261))),2))</f>
        <v/>
      </c>
      <c r="AU261">
        <f>IF(AI261&lt;=0,0,ROUND(MIN(AI261,MAX(0,$F261-SUMPRODUCT(($AT$3:$BE$3&lt;AU$3)*$AH261:$AS261))),2))</f>
        <v/>
      </c>
      <c r="AV261">
        <f>IF(AJ261&lt;=0,0,ROUND(MIN(AJ261,MAX(0,$F261-SUMPRODUCT(($AT$3:$BE$3&lt;AV$3)*$AH261:$AS261))),2))</f>
        <v/>
      </c>
      <c r="AW261">
        <f>IF(AK261&lt;=0,0,ROUND(MIN(AK261,MAX(0,$F261-SUMPRODUCT(($AT$3:$BE$3&lt;AW$3)*$AH261:$AS261))),2))</f>
        <v/>
      </c>
      <c r="AX261">
        <f>IF(AL261&lt;=0,0,ROUND(MIN(AL261,MAX(0,$F261-SUMPRODUCT(($AT$3:$BE$3&lt;AX$3)*$AH261:$AS261))),2))</f>
        <v/>
      </c>
      <c r="AY261">
        <f>IF(AM261&lt;=0,0,ROUND(MIN(AM261,MAX(0,$F261-SUMPRODUCT(($AT$3:$BE$3&lt;AY$3)*$AH261:$AS261))),2))</f>
        <v/>
      </c>
      <c r="AZ261">
        <f>IF(AN261&lt;=0,0,ROUND(MIN(AN261,MAX(0,$F261-SUMPRODUCT(($AT$3:$BE$3&lt;AZ$3)*$AH261:$AS261))),2))</f>
        <v/>
      </c>
      <c r="BA261">
        <f>IF(AO261&lt;=0,0,ROUND(MIN(AO261,MAX(0,$F261-SUMPRODUCT(($AT$3:$BE$3&lt;BA$3)*$AH261:$AS261))),2))</f>
        <v/>
      </c>
      <c r="BB261">
        <f>IF(AP261&lt;=0,0,ROUND(MIN(AP261,MAX(0,$F261-SUMPRODUCT(($AT$3:$BE$3&lt;BB$3)*$AH261:$AS261))),2))</f>
        <v/>
      </c>
      <c r="BC261">
        <f>IF(AQ261&lt;=0,0,ROUND(MIN(AQ261,MAX(0,$F261-SUMPRODUCT(($AT$3:$BE$3&lt;BC$3)*$AH261:$AS261))),2))</f>
        <v/>
      </c>
      <c r="BD261">
        <f>IF(AR261&lt;=0,0,ROUND(MIN(AR261,MAX(0,$F261-SUMPRODUCT(($AT$3:$BE$3&lt;BD$3)*$AH261:$AS261))),2))</f>
        <v/>
      </c>
      <c r="BE261">
        <f>IF(AS261&lt;=0,0,ROUND(MIN(AS261,MAX(0,$F261-SUMPRODUCT(($AT$3:$BE$3&lt;BE$3)*$AH261:$AS261))),2))</f>
        <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row>
    <row r="262">
      <c r="A262" t="n">
        <v>257</v>
      </c>
      <c r="B262" s="29">
        <f>Months!B262</f>
        <v/>
      </c>
      <c r="C262">
        <f>Months!C262</f>
        <v/>
      </c>
      <c r="D262">
        <f>Months!D262</f>
        <v/>
      </c>
      <c r="E262">
        <f>SUM(V262:AG262)</f>
        <v/>
      </c>
      <c r="F262">
        <f>MAX(0,ROUND(C262+D262-E262,2))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f>IF(AH262&lt;=0,0,ROUND(MIN(AH262,MAX(0,$F262-SUMPRODUCT(($AT$3:$BE$3&lt;AT$3)*$AH262:$AS262))),2))</f>
        <v/>
      </c>
      <c r="AU262">
        <f>IF(AI262&lt;=0,0,ROUND(MIN(AI262,MAX(0,$F262-SUMPRODUCT(($AT$3:$BE$3&lt;AU$3)*$AH262:$AS262))),2))</f>
        <v/>
      </c>
      <c r="AV262">
        <f>IF(AJ262&lt;=0,0,ROUND(MIN(AJ262,MAX(0,$F262-SUMPRODUCT(($AT$3:$BE$3&lt;AV$3)*$AH262:$AS262))),2))</f>
        <v/>
      </c>
      <c r="AW262">
        <f>IF(AK262&lt;=0,0,ROUND(MIN(AK262,MAX(0,$F262-SUMPRODUCT(($AT$3:$BE$3&lt;AW$3)*$AH262:$AS262))),2))</f>
        <v/>
      </c>
      <c r="AX262">
        <f>IF(AL262&lt;=0,0,ROUND(MIN(AL262,MAX(0,$F262-SUMPRODUCT(($AT$3:$BE$3&lt;AX$3)*$AH262:$AS262))),2))</f>
        <v/>
      </c>
      <c r="AY262">
        <f>IF(AM262&lt;=0,0,ROUND(MIN(AM262,MAX(0,$F262-SUMPRODUCT(($AT$3:$BE$3&lt;AY$3)*$AH262:$AS262))),2))</f>
        <v/>
      </c>
      <c r="AZ262">
        <f>IF(AN262&lt;=0,0,ROUND(MIN(AN262,MAX(0,$F262-SUMPRODUCT(($AT$3:$BE$3&lt;AZ$3)*$AH262:$AS262))),2))</f>
        <v/>
      </c>
      <c r="BA262">
        <f>IF(AO262&lt;=0,0,ROUND(MIN(AO262,MAX(0,$F262-SUMPRODUCT(($AT$3:$BE$3&lt;BA$3)*$AH262:$AS262))),2))</f>
        <v/>
      </c>
      <c r="BB262">
        <f>IF(AP262&lt;=0,0,ROUND(MIN(AP262,MAX(0,$F262-SUMPRODUCT(($AT$3:$BE$3&lt;BB$3)*$AH262:$AS262))),2))</f>
        <v/>
      </c>
      <c r="BC262">
        <f>IF(AQ262&lt;=0,0,ROUND(MIN(AQ262,MAX(0,$F262-SUMPRODUCT(($AT$3:$BE$3&lt;BC$3)*$AH262:$AS262))),2))</f>
        <v/>
      </c>
      <c r="BD262">
        <f>IF(AR262&lt;=0,0,ROUND(MIN(AR262,MAX(0,$F262-SUMPRODUCT(($AT$3:$BE$3&lt;BD$3)*$AH262:$AS262))),2))</f>
        <v/>
      </c>
      <c r="BE262">
        <f>IF(AS262&lt;=0,0,ROUND(MIN(AS262,MAX(0,$F262-SUMPRODUCT(($AT$3:$BE$3&lt;BE$3)*$AH262:$AS262))),2))</f>
        <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row>
    <row r="263">
      <c r="A263" t="n">
        <v>258</v>
      </c>
      <c r="B263" s="29">
        <f>Months!B263</f>
        <v/>
      </c>
      <c r="C263">
        <f>Months!C263</f>
        <v/>
      </c>
      <c r="D263">
        <f>Months!D263</f>
        <v/>
      </c>
      <c r="E263">
        <f>SUM(V263:AG263)</f>
        <v/>
      </c>
      <c r="F263">
        <f>MAX(0,ROUND(C263+D263-E263,2))</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f>IF(AH263&lt;=0,0,ROUND(MIN(AH263,MAX(0,$F263-SUMPRODUCT(($AT$3:$BE$3&lt;AT$3)*$AH263:$AS263))),2))</f>
        <v/>
      </c>
      <c r="AU263">
        <f>IF(AI263&lt;=0,0,ROUND(MIN(AI263,MAX(0,$F263-SUMPRODUCT(($AT$3:$BE$3&lt;AU$3)*$AH263:$AS263))),2))</f>
        <v/>
      </c>
      <c r="AV263">
        <f>IF(AJ263&lt;=0,0,ROUND(MIN(AJ263,MAX(0,$F263-SUMPRODUCT(($AT$3:$BE$3&lt;AV$3)*$AH263:$AS263))),2))</f>
        <v/>
      </c>
      <c r="AW263">
        <f>IF(AK263&lt;=0,0,ROUND(MIN(AK263,MAX(0,$F263-SUMPRODUCT(($AT$3:$BE$3&lt;AW$3)*$AH263:$AS263))),2))</f>
        <v/>
      </c>
      <c r="AX263">
        <f>IF(AL263&lt;=0,0,ROUND(MIN(AL263,MAX(0,$F263-SUMPRODUCT(($AT$3:$BE$3&lt;AX$3)*$AH263:$AS263))),2))</f>
        <v/>
      </c>
      <c r="AY263">
        <f>IF(AM263&lt;=0,0,ROUND(MIN(AM263,MAX(0,$F263-SUMPRODUCT(($AT$3:$BE$3&lt;AY$3)*$AH263:$AS263))),2))</f>
        <v/>
      </c>
      <c r="AZ263">
        <f>IF(AN263&lt;=0,0,ROUND(MIN(AN263,MAX(0,$F263-SUMPRODUCT(($AT$3:$BE$3&lt;AZ$3)*$AH263:$AS263))),2))</f>
        <v/>
      </c>
      <c r="BA263">
        <f>IF(AO263&lt;=0,0,ROUND(MIN(AO263,MAX(0,$F263-SUMPRODUCT(($AT$3:$BE$3&lt;BA$3)*$AH263:$AS263))),2))</f>
        <v/>
      </c>
      <c r="BB263">
        <f>IF(AP263&lt;=0,0,ROUND(MIN(AP263,MAX(0,$F263-SUMPRODUCT(($AT$3:$BE$3&lt;BB$3)*$AH263:$AS263))),2))</f>
        <v/>
      </c>
      <c r="BC263">
        <f>IF(AQ263&lt;=0,0,ROUND(MIN(AQ263,MAX(0,$F263-SUMPRODUCT(($AT$3:$BE$3&lt;BC$3)*$AH263:$AS263))),2))</f>
        <v/>
      </c>
      <c r="BD263">
        <f>IF(AR263&lt;=0,0,ROUND(MIN(AR263,MAX(0,$F263-SUMPRODUCT(($AT$3:$BE$3&lt;BD$3)*$AH263:$AS263))),2))</f>
        <v/>
      </c>
      <c r="BE263">
        <f>IF(AS263&lt;=0,0,ROUND(MIN(AS263,MAX(0,$F263-SUMPRODUCT(($AT$3:$BE$3&lt;BE$3)*$AH263:$AS263))),2))</f>
        <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row>
    <row r="264">
      <c r="A264" t="n">
        <v>259</v>
      </c>
      <c r="B264" s="29">
        <f>Months!B264</f>
        <v/>
      </c>
      <c r="C264">
        <f>Months!C264</f>
        <v/>
      </c>
      <c r="D264">
        <f>Months!D264</f>
        <v/>
      </c>
      <c r="E264">
        <f>SUM(V264:AG264)</f>
        <v/>
      </c>
      <c r="F264">
        <f>MAX(0,ROUND(C264+D264-E264,2))</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f>IF(AH264&lt;=0,0,ROUND(MIN(AH264,MAX(0,$F264-SUMPRODUCT(($AT$3:$BE$3&lt;AT$3)*$AH264:$AS264))),2))</f>
        <v/>
      </c>
      <c r="AU264">
        <f>IF(AI264&lt;=0,0,ROUND(MIN(AI264,MAX(0,$F264-SUMPRODUCT(($AT$3:$BE$3&lt;AU$3)*$AH264:$AS264))),2))</f>
        <v/>
      </c>
      <c r="AV264">
        <f>IF(AJ264&lt;=0,0,ROUND(MIN(AJ264,MAX(0,$F264-SUMPRODUCT(($AT$3:$BE$3&lt;AV$3)*$AH264:$AS264))),2))</f>
        <v/>
      </c>
      <c r="AW264">
        <f>IF(AK264&lt;=0,0,ROUND(MIN(AK264,MAX(0,$F264-SUMPRODUCT(($AT$3:$BE$3&lt;AW$3)*$AH264:$AS264))),2))</f>
        <v/>
      </c>
      <c r="AX264">
        <f>IF(AL264&lt;=0,0,ROUND(MIN(AL264,MAX(0,$F264-SUMPRODUCT(($AT$3:$BE$3&lt;AX$3)*$AH264:$AS264))),2))</f>
        <v/>
      </c>
      <c r="AY264">
        <f>IF(AM264&lt;=0,0,ROUND(MIN(AM264,MAX(0,$F264-SUMPRODUCT(($AT$3:$BE$3&lt;AY$3)*$AH264:$AS264))),2))</f>
        <v/>
      </c>
      <c r="AZ264">
        <f>IF(AN264&lt;=0,0,ROUND(MIN(AN264,MAX(0,$F264-SUMPRODUCT(($AT$3:$BE$3&lt;AZ$3)*$AH264:$AS264))),2))</f>
        <v/>
      </c>
      <c r="BA264">
        <f>IF(AO264&lt;=0,0,ROUND(MIN(AO264,MAX(0,$F264-SUMPRODUCT(($AT$3:$BE$3&lt;BA$3)*$AH264:$AS264))),2))</f>
        <v/>
      </c>
      <c r="BB264">
        <f>IF(AP264&lt;=0,0,ROUND(MIN(AP264,MAX(0,$F264-SUMPRODUCT(($AT$3:$BE$3&lt;BB$3)*$AH264:$AS264))),2))</f>
        <v/>
      </c>
      <c r="BC264">
        <f>IF(AQ264&lt;=0,0,ROUND(MIN(AQ264,MAX(0,$F264-SUMPRODUCT(($AT$3:$BE$3&lt;BC$3)*$AH264:$AS264))),2))</f>
        <v/>
      </c>
      <c r="BD264">
        <f>IF(AR264&lt;=0,0,ROUND(MIN(AR264,MAX(0,$F264-SUMPRODUCT(($AT$3:$BE$3&lt;BD$3)*$AH264:$AS264))),2))</f>
        <v/>
      </c>
      <c r="BE264">
        <f>IF(AS264&lt;=0,0,ROUND(MIN(AS264,MAX(0,$F264-SUMPRODUCT(($AT$3:$BE$3&lt;BE$3)*$AH264:$AS264))),2))</f>
        <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row>
    <row r="265">
      <c r="A265" t="n">
        <v>260</v>
      </c>
      <c r="B265" s="29">
        <f>Months!B265</f>
        <v/>
      </c>
      <c r="C265">
        <f>Months!C265</f>
        <v/>
      </c>
      <c r="D265">
        <f>Months!D265</f>
        <v/>
      </c>
      <c r="E265">
        <f>SUM(V265:AG265)</f>
        <v/>
      </c>
      <c r="F265">
        <f>MAX(0,ROUND(C265+D265-E265,2))</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f>IF(AH265&lt;=0,0,ROUND(MIN(AH265,MAX(0,$F265-SUMPRODUCT(($AT$3:$BE$3&lt;AT$3)*$AH265:$AS265))),2))</f>
        <v/>
      </c>
      <c r="AU265">
        <f>IF(AI265&lt;=0,0,ROUND(MIN(AI265,MAX(0,$F265-SUMPRODUCT(($AT$3:$BE$3&lt;AU$3)*$AH265:$AS265))),2))</f>
        <v/>
      </c>
      <c r="AV265">
        <f>IF(AJ265&lt;=0,0,ROUND(MIN(AJ265,MAX(0,$F265-SUMPRODUCT(($AT$3:$BE$3&lt;AV$3)*$AH265:$AS265))),2))</f>
        <v/>
      </c>
      <c r="AW265">
        <f>IF(AK265&lt;=0,0,ROUND(MIN(AK265,MAX(0,$F265-SUMPRODUCT(($AT$3:$BE$3&lt;AW$3)*$AH265:$AS265))),2))</f>
        <v/>
      </c>
      <c r="AX265">
        <f>IF(AL265&lt;=0,0,ROUND(MIN(AL265,MAX(0,$F265-SUMPRODUCT(($AT$3:$BE$3&lt;AX$3)*$AH265:$AS265))),2))</f>
        <v/>
      </c>
      <c r="AY265">
        <f>IF(AM265&lt;=0,0,ROUND(MIN(AM265,MAX(0,$F265-SUMPRODUCT(($AT$3:$BE$3&lt;AY$3)*$AH265:$AS265))),2))</f>
        <v/>
      </c>
      <c r="AZ265">
        <f>IF(AN265&lt;=0,0,ROUND(MIN(AN265,MAX(0,$F265-SUMPRODUCT(($AT$3:$BE$3&lt;AZ$3)*$AH265:$AS265))),2))</f>
        <v/>
      </c>
      <c r="BA265">
        <f>IF(AO265&lt;=0,0,ROUND(MIN(AO265,MAX(0,$F265-SUMPRODUCT(($AT$3:$BE$3&lt;BA$3)*$AH265:$AS265))),2))</f>
        <v/>
      </c>
      <c r="BB265">
        <f>IF(AP265&lt;=0,0,ROUND(MIN(AP265,MAX(0,$F265-SUMPRODUCT(($AT$3:$BE$3&lt;BB$3)*$AH265:$AS265))),2))</f>
        <v/>
      </c>
      <c r="BC265">
        <f>IF(AQ265&lt;=0,0,ROUND(MIN(AQ265,MAX(0,$F265-SUMPRODUCT(($AT$3:$BE$3&lt;BC$3)*$AH265:$AS265))),2))</f>
        <v/>
      </c>
      <c r="BD265">
        <f>IF(AR265&lt;=0,0,ROUND(MIN(AR265,MAX(0,$F265-SUMPRODUCT(($AT$3:$BE$3&lt;BD$3)*$AH265:$AS265))),2))</f>
        <v/>
      </c>
      <c r="BE265">
        <f>IF(AS265&lt;=0,0,ROUND(MIN(AS265,MAX(0,$F265-SUMPRODUCT(($AT$3:$BE$3&lt;BE$3)*$AH265:$AS265))),2))</f>
        <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row>
    <row r="266">
      <c r="A266" t="n">
        <v>261</v>
      </c>
      <c r="B266" s="29">
        <f>Months!B266</f>
        <v/>
      </c>
      <c r="C266">
        <f>Months!C266</f>
        <v/>
      </c>
      <c r="D266">
        <f>Months!D266</f>
        <v/>
      </c>
      <c r="E266">
        <f>SUM(V266:AG266)</f>
        <v/>
      </c>
      <c r="F266">
        <f>MAX(0,ROUND(C266+D266-E266,2))</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f>IF(AH266&lt;=0,0,ROUND(MIN(AH266,MAX(0,$F266-SUMPRODUCT(($AT$3:$BE$3&lt;AT$3)*$AH266:$AS266))),2))</f>
        <v/>
      </c>
      <c r="AU266">
        <f>IF(AI266&lt;=0,0,ROUND(MIN(AI266,MAX(0,$F266-SUMPRODUCT(($AT$3:$BE$3&lt;AU$3)*$AH266:$AS266))),2))</f>
        <v/>
      </c>
      <c r="AV266">
        <f>IF(AJ266&lt;=0,0,ROUND(MIN(AJ266,MAX(0,$F266-SUMPRODUCT(($AT$3:$BE$3&lt;AV$3)*$AH266:$AS266))),2))</f>
        <v/>
      </c>
      <c r="AW266">
        <f>IF(AK266&lt;=0,0,ROUND(MIN(AK266,MAX(0,$F266-SUMPRODUCT(($AT$3:$BE$3&lt;AW$3)*$AH266:$AS266))),2))</f>
        <v/>
      </c>
      <c r="AX266">
        <f>IF(AL266&lt;=0,0,ROUND(MIN(AL266,MAX(0,$F266-SUMPRODUCT(($AT$3:$BE$3&lt;AX$3)*$AH266:$AS266))),2))</f>
        <v/>
      </c>
      <c r="AY266">
        <f>IF(AM266&lt;=0,0,ROUND(MIN(AM266,MAX(0,$F266-SUMPRODUCT(($AT$3:$BE$3&lt;AY$3)*$AH266:$AS266))),2))</f>
        <v/>
      </c>
      <c r="AZ266">
        <f>IF(AN266&lt;=0,0,ROUND(MIN(AN266,MAX(0,$F266-SUMPRODUCT(($AT$3:$BE$3&lt;AZ$3)*$AH266:$AS266))),2))</f>
        <v/>
      </c>
      <c r="BA266">
        <f>IF(AO266&lt;=0,0,ROUND(MIN(AO266,MAX(0,$F266-SUMPRODUCT(($AT$3:$BE$3&lt;BA$3)*$AH266:$AS266))),2))</f>
        <v/>
      </c>
      <c r="BB266">
        <f>IF(AP266&lt;=0,0,ROUND(MIN(AP266,MAX(0,$F266-SUMPRODUCT(($AT$3:$BE$3&lt;BB$3)*$AH266:$AS266))),2))</f>
        <v/>
      </c>
      <c r="BC266">
        <f>IF(AQ266&lt;=0,0,ROUND(MIN(AQ266,MAX(0,$F266-SUMPRODUCT(($AT$3:$BE$3&lt;BC$3)*$AH266:$AS266))),2))</f>
        <v/>
      </c>
      <c r="BD266">
        <f>IF(AR266&lt;=0,0,ROUND(MIN(AR266,MAX(0,$F266-SUMPRODUCT(($AT$3:$BE$3&lt;BD$3)*$AH266:$AS266))),2))</f>
        <v/>
      </c>
      <c r="BE266">
        <f>IF(AS266&lt;=0,0,ROUND(MIN(AS266,MAX(0,$F266-SUMPRODUCT(($AT$3:$BE$3&lt;BE$3)*$AH266:$AS266))),2))</f>
        <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row>
    <row r="267">
      <c r="A267" t="n">
        <v>262</v>
      </c>
      <c r="B267" s="29">
        <f>Months!B267</f>
        <v/>
      </c>
      <c r="C267">
        <f>Months!C267</f>
        <v/>
      </c>
      <c r="D267">
        <f>Months!D267</f>
        <v/>
      </c>
      <c r="E267">
        <f>SUM(V267:AG267)</f>
        <v/>
      </c>
      <c r="F267">
        <f>MAX(0,ROUND(C267+D267-E267,2))</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f>IF(AH267&lt;=0,0,ROUND(MIN(AH267,MAX(0,$F267-SUMPRODUCT(($AT$3:$BE$3&lt;AT$3)*$AH267:$AS267))),2))</f>
        <v/>
      </c>
      <c r="AU267">
        <f>IF(AI267&lt;=0,0,ROUND(MIN(AI267,MAX(0,$F267-SUMPRODUCT(($AT$3:$BE$3&lt;AU$3)*$AH267:$AS267))),2))</f>
        <v/>
      </c>
      <c r="AV267">
        <f>IF(AJ267&lt;=0,0,ROUND(MIN(AJ267,MAX(0,$F267-SUMPRODUCT(($AT$3:$BE$3&lt;AV$3)*$AH267:$AS267))),2))</f>
        <v/>
      </c>
      <c r="AW267">
        <f>IF(AK267&lt;=0,0,ROUND(MIN(AK267,MAX(0,$F267-SUMPRODUCT(($AT$3:$BE$3&lt;AW$3)*$AH267:$AS267))),2))</f>
        <v/>
      </c>
      <c r="AX267">
        <f>IF(AL267&lt;=0,0,ROUND(MIN(AL267,MAX(0,$F267-SUMPRODUCT(($AT$3:$BE$3&lt;AX$3)*$AH267:$AS267))),2))</f>
        <v/>
      </c>
      <c r="AY267">
        <f>IF(AM267&lt;=0,0,ROUND(MIN(AM267,MAX(0,$F267-SUMPRODUCT(($AT$3:$BE$3&lt;AY$3)*$AH267:$AS267))),2))</f>
        <v/>
      </c>
      <c r="AZ267">
        <f>IF(AN267&lt;=0,0,ROUND(MIN(AN267,MAX(0,$F267-SUMPRODUCT(($AT$3:$BE$3&lt;AZ$3)*$AH267:$AS267))),2))</f>
        <v/>
      </c>
      <c r="BA267">
        <f>IF(AO267&lt;=0,0,ROUND(MIN(AO267,MAX(0,$F267-SUMPRODUCT(($AT$3:$BE$3&lt;BA$3)*$AH267:$AS267))),2))</f>
        <v/>
      </c>
      <c r="BB267">
        <f>IF(AP267&lt;=0,0,ROUND(MIN(AP267,MAX(0,$F267-SUMPRODUCT(($AT$3:$BE$3&lt;BB$3)*$AH267:$AS267))),2))</f>
        <v/>
      </c>
      <c r="BC267">
        <f>IF(AQ267&lt;=0,0,ROUND(MIN(AQ267,MAX(0,$F267-SUMPRODUCT(($AT$3:$BE$3&lt;BC$3)*$AH267:$AS267))),2))</f>
        <v/>
      </c>
      <c r="BD267">
        <f>IF(AR267&lt;=0,0,ROUND(MIN(AR267,MAX(0,$F267-SUMPRODUCT(($AT$3:$BE$3&lt;BD$3)*$AH267:$AS267))),2))</f>
        <v/>
      </c>
      <c r="BE267">
        <f>IF(AS267&lt;=0,0,ROUND(MIN(AS267,MAX(0,$F267-SUMPRODUCT(($AT$3:$BE$3&lt;BE$3)*$AH267:$AS267))),2))</f>
        <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row>
    <row r="268">
      <c r="A268" t="n">
        <v>263</v>
      </c>
      <c r="B268" s="29">
        <f>Months!B268</f>
        <v/>
      </c>
      <c r="C268">
        <f>Months!C268</f>
        <v/>
      </c>
      <c r="D268">
        <f>Months!D268</f>
        <v/>
      </c>
      <c r="E268">
        <f>SUM(V268:AG268)</f>
        <v/>
      </c>
      <c r="F268">
        <f>MAX(0,ROUND(C268+D268-E268,2))</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f>IF(AH268&lt;=0,0,ROUND(MIN(AH268,MAX(0,$F268-SUMPRODUCT(($AT$3:$BE$3&lt;AT$3)*$AH268:$AS268))),2))</f>
        <v/>
      </c>
      <c r="AU268">
        <f>IF(AI268&lt;=0,0,ROUND(MIN(AI268,MAX(0,$F268-SUMPRODUCT(($AT$3:$BE$3&lt;AU$3)*$AH268:$AS268))),2))</f>
        <v/>
      </c>
      <c r="AV268">
        <f>IF(AJ268&lt;=0,0,ROUND(MIN(AJ268,MAX(0,$F268-SUMPRODUCT(($AT$3:$BE$3&lt;AV$3)*$AH268:$AS268))),2))</f>
        <v/>
      </c>
      <c r="AW268">
        <f>IF(AK268&lt;=0,0,ROUND(MIN(AK268,MAX(0,$F268-SUMPRODUCT(($AT$3:$BE$3&lt;AW$3)*$AH268:$AS268))),2))</f>
        <v/>
      </c>
      <c r="AX268">
        <f>IF(AL268&lt;=0,0,ROUND(MIN(AL268,MAX(0,$F268-SUMPRODUCT(($AT$3:$BE$3&lt;AX$3)*$AH268:$AS268))),2))</f>
        <v/>
      </c>
      <c r="AY268">
        <f>IF(AM268&lt;=0,0,ROUND(MIN(AM268,MAX(0,$F268-SUMPRODUCT(($AT$3:$BE$3&lt;AY$3)*$AH268:$AS268))),2))</f>
        <v/>
      </c>
      <c r="AZ268">
        <f>IF(AN268&lt;=0,0,ROUND(MIN(AN268,MAX(0,$F268-SUMPRODUCT(($AT$3:$BE$3&lt;AZ$3)*$AH268:$AS268))),2))</f>
        <v/>
      </c>
      <c r="BA268">
        <f>IF(AO268&lt;=0,0,ROUND(MIN(AO268,MAX(0,$F268-SUMPRODUCT(($AT$3:$BE$3&lt;BA$3)*$AH268:$AS268))),2))</f>
        <v/>
      </c>
      <c r="BB268">
        <f>IF(AP268&lt;=0,0,ROUND(MIN(AP268,MAX(0,$F268-SUMPRODUCT(($AT$3:$BE$3&lt;BB$3)*$AH268:$AS268))),2))</f>
        <v/>
      </c>
      <c r="BC268">
        <f>IF(AQ268&lt;=0,0,ROUND(MIN(AQ268,MAX(0,$F268-SUMPRODUCT(($AT$3:$BE$3&lt;BC$3)*$AH268:$AS268))),2))</f>
        <v/>
      </c>
      <c r="BD268">
        <f>IF(AR268&lt;=0,0,ROUND(MIN(AR268,MAX(0,$F268-SUMPRODUCT(($AT$3:$BE$3&lt;BD$3)*$AH268:$AS268))),2))</f>
        <v/>
      </c>
      <c r="BE268">
        <f>IF(AS268&lt;=0,0,ROUND(MIN(AS268,MAX(0,$F268-SUMPRODUCT(($AT$3:$BE$3&lt;BE$3)*$AH268:$AS268))),2))</f>
        <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row>
    <row r="269">
      <c r="A269" t="n">
        <v>264</v>
      </c>
      <c r="B269" s="29">
        <f>Months!B269</f>
        <v/>
      </c>
      <c r="C269">
        <f>Months!C269</f>
        <v/>
      </c>
      <c r="D269">
        <f>Months!D269</f>
        <v/>
      </c>
      <c r="E269">
        <f>SUM(V269:AG269)</f>
        <v/>
      </c>
      <c r="F269">
        <f>MAX(0,ROUND(C269+D269-E269,2))</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f>IF(AH269&lt;=0,0,ROUND(MIN(AH269,MAX(0,$F269-SUMPRODUCT(($AT$3:$BE$3&lt;AT$3)*$AH269:$AS269))),2))</f>
        <v/>
      </c>
      <c r="AU269">
        <f>IF(AI269&lt;=0,0,ROUND(MIN(AI269,MAX(0,$F269-SUMPRODUCT(($AT$3:$BE$3&lt;AU$3)*$AH269:$AS269))),2))</f>
        <v/>
      </c>
      <c r="AV269">
        <f>IF(AJ269&lt;=0,0,ROUND(MIN(AJ269,MAX(0,$F269-SUMPRODUCT(($AT$3:$BE$3&lt;AV$3)*$AH269:$AS269))),2))</f>
        <v/>
      </c>
      <c r="AW269">
        <f>IF(AK269&lt;=0,0,ROUND(MIN(AK269,MAX(0,$F269-SUMPRODUCT(($AT$3:$BE$3&lt;AW$3)*$AH269:$AS269))),2))</f>
        <v/>
      </c>
      <c r="AX269">
        <f>IF(AL269&lt;=0,0,ROUND(MIN(AL269,MAX(0,$F269-SUMPRODUCT(($AT$3:$BE$3&lt;AX$3)*$AH269:$AS269))),2))</f>
        <v/>
      </c>
      <c r="AY269">
        <f>IF(AM269&lt;=0,0,ROUND(MIN(AM269,MAX(0,$F269-SUMPRODUCT(($AT$3:$BE$3&lt;AY$3)*$AH269:$AS269))),2))</f>
        <v/>
      </c>
      <c r="AZ269">
        <f>IF(AN269&lt;=0,0,ROUND(MIN(AN269,MAX(0,$F269-SUMPRODUCT(($AT$3:$BE$3&lt;AZ$3)*$AH269:$AS269))),2))</f>
        <v/>
      </c>
      <c r="BA269">
        <f>IF(AO269&lt;=0,0,ROUND(MIN(AO269,MAX(0,$F269-SUMPRODUCT(($AT$3:$BE$3&lt;BA$3)*$AH269:$AS269))),2))</f>
        <v/>
      </c>
      <c r="BB269">
        <f>IF(AP269&lt;=0,0,ROUND(MIN(AP269,MAX(0,$F269-SUMPRODUCT(($AT$3:$BE$3&lt;BB$3)*$AH269:$AS269))),2))</f>
        <v/>
      </c>
      <c r="BC269">
        <f>IF(AQ269&lt;=0,0,ROUND(MIN(AQ269,MAX(0,$F269-SUMPRODUCT(($AT$3:$BE$3&lt;BC$3)*$AH269:$AS269))),2))</f>
        <v/>
      </c>
      <c r="BD269">
        <f>IF(AR269&lt;=0,0,ROUND(MIN(AR269,MAX(0,$F269-SUMPRODUCT(($AT$3:$BE$3&lt;BD$3)*$AH269:$AS269))),2))</f>
        <v/>
      </c>
      <c r="BE269">
        <f>IF(AS269&lt;=0,0,ROUND(MIN(AS269,MAX(0,$F269-SUMPRODUCT(($AT$3:$BE$3&lt;BE$3)*$AH269:$AS269))),2))</f>
        <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row>
    <row r="270">
      <c r="A270" t="n">
        <v>265</v>
      </c>
      <c r="B270" s="29">
        <f>Months!B270</f>
        <v/>
      </c>
      <c r="C270">
        <f>Months!C270</f>
        <v/>
      </c>
      <c r="D270">
        <f>Months!D270</f>
        <v/>
      </c>
      <c r="E270">
        <f>SUM(V270:AG270)</f>
        <v/>
      </c>
      <c r="F270">
        <f>MAX(0,ROUND(C270+D270-E270,2))</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f>IF(AH270&lt;=0,0,ROUND(MIN(AH270,MAX(0,$F270-SUMPRODUCT(($AT$3:$BE$3&lt;AT$3)*$AH270:$AS270))),2))</f>
        <v/>
      </c>
      <c r="AU270">
        <f>IF(AI270&lt;=0,0,ROUND(MIN(AI270,MAX(0,$F270-SUMPRODUCT(($AT$3:$BE$3&lt;AU$3)*$AH270:$AS270))),2))</f>
        <v/>
      </c>
      <c r="AV270">
        <f>IF(AJ270&lt;=0,0,ROUND(MIN(AJ270,MAX(0,$F270-SUMPRODUCT(($AT$3:$BE$3&lt;AV$3)*$AH270:$AS270))),2))</f>
        <v/>
      </c>
      <c r="AW270">
        <f>IF(AK270&lt;=0,0,ROUND(MIN(AK270,MAX(0,$F270-SUMPRODUCT(($AT$3:$BE$3&lt;AW$3)*$AH270:$AS270))),2))</f>
        <v/>
      </c>
      <c r="AX270">
        <f>IF(AL270&lt;=0,0,ROUND(MIN(AL270,MAX(0,$F270-SUMPRODUCT(($AT$3:$BE$3&lt;AX$3)*$AH270:$AS270))),2))</f>
        <v/>
      </c>
      <c r="AY270">
        <f>IF(AM270&lt;=0,0,ROUND(MIN(AM270,MAX(0,$F270-SUMPRODUCT(($AT$3:$BE$3&lt;AY$3)*$AH270:$AS270))),2))</f>
        <v/>
      </c>
      <c r="AZ270">
        <f>IF(AN270&lt;=0,0,ROUND(MIN(AN270,MAX(0,$F270-SUMPRODUCT(($AT$3:$BE$3&lt;AZ$3)*$AH270:$AS270))),2))</f>
        <v/>
      </c>
      <c r="BA270">
        <f>IF(AO270&lt;=0,0,ROUND(MIN(AO270,MAX(0,$F270-SUMPRODUCT(($AT$3:$BE$3&lt;BA$3)*$AH270:$AS270))),2))</f>
        <v/>
      </c>
      <c r="BB270">
        <f>IF(AP270&lt;=0,0,ROUND(MIN(AP270,MAX(0,$F270-SUMPRODUCT(($AT$3:$BE$3&lt;BB$3)*$AH270:$AS270))),2))</f>
        <v/>
      </c>
      <c r="BC270">
        <f>IF(AQ270&lt;=0,0,ROUND(MIN(AQ270,MAX(0,$F270-SUMPRODUCT(($AT$3:$BE$3&lt;BC$3)*$AH270:$AS270))),2))</f>
        <v/>
      </c>
      <c r="BD270">
        <f>IF(AR270&lt;=0,0,ROUND(MIN(AR270,MAX(0,$F270-SUMPRODUCT(($AT$3:$BE$3&lt;BD$3)*$AH270:$AS270))),2))</f>
        <v/>
      </c>
      <c r="BE270">
        <f>IF(AS270&lt;=0,0,ROUND(MIN(AS270,MAX(0,$F270-SUMPRODUCT(($AT$3:$BE$3&lt;BE$3)*$AH270:$AS270))),2))</f>
        <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row>
    <row r="271">
      <c r="A271" t="n">
        <v>266</v>
      </c>
      <c r="B271" s="29">
        <f>Months!B271</f>
        <v/>
      </c>
      <c r="C271">
        <f>Months!C271</f>
        <v/>
      </c>
      <c r="D271">
        <f>Months!D271</f>
        <v/>
      </c>
      <c r="E271">
        <f>SUM(V271:AG271)</f>
        <v/>
      </c>
      <c r="F271">
        <f>MAX(0,ROUND(C271+D271-E271,2))</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f>IF(AH271&lt;=0,0,ROUND(MIN(AH271,MAX(0,$F271-SUMPRODUCT(($AT$3:$BE$3&lt;AT$3)*$AH271:$AS271))),2))</f>
        <v/>
      </c>
      <c r="AU271">
        <f>IF(AI271&lt;=0,0,ROUND(MIN(AI271,MAX(0,$F271-SUMPRODUCT(($AT$3:$BE$3&lt;AU$3)*$AH271:$AS271))),2))</f>
        <v/>
      </c>
      <c r="AV271">
        <f>IF(AJ271&lt;=0,0,ROUND(MIN(AJ271,MAX(0,$F271-SUMPRODUCT(($AT$3:$BE$3&lt;AV$3)*$AH271:$AS271))),2))</f>
        <v/>
      </c>
      <c r="AW271">
        <f>IF(AK271&lt;=0,0,ROUND(MIN(AK271,MAX(0,$F271-SUMPRODUCT(($AT$3:$BE$3&lt;AW$3)*$AH271:$AS271))),2))</f>
        <v/>
      </c>
      <c r="AX271">
        <f>IF(AL271&lt;=0,0,ROUND(MIN(AL271,MAX(0,$F271-SUMPRODUCT(($AT$3:$BE$3&lt;AX$3)*$AH271:$AS271))),2))</f>
        <v/>
      </c>
      <c r="AY271">
        <f>IF(AM271&lt;=0,0,ROUND(MIN(AM271,MAX(0,$F271-SUMPRODUCT(($AT$3:$BE$3&lt;AY$3)*$AH271:$AS271))),2))</f>
        <v/>
      </c>
      <c r="AZ271">
        <f>IF(AN271&lt;=0,0,ROUND(MIN(AN271,MAX(0,$F271-SUMPRODUCT(($AT$3:$BE$3&lt;AZ$3)*$AH271:$AS271))),2))</f>
        <v/>
      </c>
      <c r="BA271">
        <f>IF(AO271&lt;=0,0,ROUND(MIN(AO271,MAX(0,$F271-SUMPRODUCT(($AT$3:$BE$3&lt;BA$3)*$AH271:$AS271))),2))</f>
        <v/>
      </c>
      <c r="BB271">
        <f>IF(AP271&lt;=0,0,ROUND(MIN(AP271,MAX(0,$F271-SUMPRODUCT(($AT$3:$BE$3&lt;BB$3)*$AH271:$AS271))),2))</f>
        <v/>
      </c>
      <c r="BC271">
        <f>IF(AQ271&lt;=0,0,ROUND(MIN(AQ271,MAX(0,$F271-SUMPRODUCT(($AT$3:$BE$3&lt;BC$3)*$AH271:$AS271))),2))</f>
        <v/>
      </c>
      <c r="BD271">
        <f>IF(AR271&lt;=0,0,ROUND(MIN(AR271,MAX(0,$F271-SUMPRODUCT(($AT$3:$BE$3&lt;BD$3)*$AH271:$AS271))),2))</f>
        <v/>
      </c>
      <c r="BE271">
        <f>IF(AS271&lt;=0,0,ROUND(MIN(AS271,MAX(0,$F271-SUMPRODUCT(($AT$3:$BE$3&lt;BE$3)*$AH271:$AS271))),2))</f>
        <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row>
    <row r="272">
      <c r="A272" t="n">
        <v>267</v>
      </c>
      <c r="B272" s="29">
        <f>Months!B272</f>
        <v/>
      </c>
      <c r="C272">
        <f>Months!C272</f>
        <v/>
      </c>
      <c r="D272">
        <f>Months!D272</f>
        <v/>
      </c>
      <c r="E272">
        <f>SUM(V272:AG272)</f>
        <v/>
      </c>
      <c r="F272">
        <f>MAX(0,ROUND(C272+D272-E272,2))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f>IF(AH272&lt;=0,0,ROUND(MIN(AH272,MAX(0,$F272-SUMPRODUCT(($AT$3:$BE$3&lt;AT$3)*$AH272:$AS272))),2))</f>
        <v/>
      </c>
      <c r="AU272">
        <f>IF(AI272&lt;=0,0,ROUND(MIN(AI272,MAX(0,$F272-SUMPRODUCT(($AT$3:$BE$3&lt;AU$3)*$AH272:$AS272))),2))</f>
        <v/>
      </c>
      <c r="AV272">
        <f>IF(AJ272&lt;=0,0,ROUND(MIN(AJ272,MAX(0,$F272-SUMPRODUCT(($AT$3:$BE$3&lt;AV$3)*$AH272:$AS272))),2))</f>
        <v/>
      </c>
      <c r="AW272">
        <f>IF(AK272&lt;=0,0,ROUND(MIN(AK272,MAX(0,$F272-SUMPRODUCT(($AT$3:$BE$3&lt;AW$3)*$AH272:$AS272))),2))</f>
        <v/>
      </c>
      <c r="AX272">
        <f>IF(AL272&lt;=0,0,ROUND(MIN(AL272,MAX(0,$F272-SUMPRODUCT(($AT$3:$BE$3&lt;AX$3)*$AH272:$AS272))),2))</f>
        <v/>
      </c>
      <c r="AY272">
        <f>IF(AM272&lt;=0,0,ROUND(MIN(AM272,MAX(0,$F272-SUMPRODUCT(($AT$3:$BE$3&lt;AY$3)*$AH272:$AS272))),2))</f>
        <v/>
      </c>
      <c r="AZ272">
        <f>IF(AN272&lt;=0,0,ROUND(MIN(AN272,MAX(0,$F272-SUMPRODUCT(($AT$3:$BE$3&lt;AZ$3)*$AH272:$AS272))),2))</f>
        <v/>
      </c>
      <c r="BA272">
        <f>IF(AO272&lt;=0,0,ROUND(MIN(AO272,MAX(0,$F272-SUMPRODUCT(($AT$3:$BE$3&lt;BA$3)*$AH272:$AS272))),2))</f>
        <v/>
      </c>
      <c r="BB272">
        <f>IF(AP272&lt;=0,0,ROUND(MIN(AP272,MAX(0,$F272-SUMPRODUCT(($AT$3:$BE$3&lt;BB$3)*$AH272:$AS272))),2))</f>
        <v/>
      </c>
      <c r="BC272">
        <f>IF(AQ272&lt;=0,0,ROUND(MIN(AQ272,MAX(0,$F272-SUMPRODUCT(($AT$3:$BE$3&lt;BC$3)*$AH272:$AS272))),2))</f>
        <v/>
      </c>
      <c r="BD272">
        <f>IF(AR272&lt;=0,0,ROUND(MIN(AR272,MAX(0,$F272-SUMPRODUCT(($AT$3:$BE$3&lt;BD$3)*$AH272:$AS272))),2))</f>
        <v/>
      </c>
      <c r="BE272">
        <f>IF(AS272&lt;=0,0,ROUND(MIN(AS272,MAX(0,$F272-SUMPRODUCT(($AT$3:$BE$3&lt;BE$3)*$AH272:$AS272))),2))</f>
        <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row>
    <row r="273">
      <c r="A273" t="n">
        <v>268</v>
      </c>
      <c r="B273" s="29">
        <f>Months!B273</f>
        <v/>
      </c>
      <c r="C273">
        <f>Months!C273</f>
        <v/>
      </c>
      <c r="D273">
        <f>Months!D273</f>
        <v/>
      </c>
      <c r="E273">
        <f>SUM(V273:AG273)</f>
        <v/>
      </c>
      <c r="F273">
        <f>MAX(0,ROUND(C273+D273-E273,2))</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f>IF(AH273&lt;=0,0,ROUND(MIN(AH273,MAX(0,$F273-SUMPRODUCT(($AT$3:$BE$3&lt;AT$3)*$AH273:$AS273))),2))</f>
        <v/>
      </c>
      <c r="AU273">
        <f>IF(AI273&lt;=0,0,ROUND(MIN(AI273,MAX(0,$F273-SUMPRODUCT(($AT$3:$BE$3&lt;AU$3)*$AH273:$AS273))),2))</f>
        <v/>
      </c>
      <c r="AV273">
        <f>IF(AJ273&lt;=0,0,ROUND(MIN(AJ273,MAX(0,$F273-SUMPRODUCT(($AT$3:$BE$3&lt;AV$3)*$AH273:$AS273))),2))</f>
        <v/>
      </c>
      <c r="AW273">
        <f>IF(AK273&lt;=0,0,ROUND(MIN(AK273,MAX(0,$F273-SUMPRODUCT(($AT$3:$BE$3&lt;AW$3)*$AH273:$AS273))),2))</f>
        <v/>
      </c>
      <c r="AX273">
        <f>IF(AL273&lt;=0,0,ROUND(MIN(AL273,MAX(0,$F273-SUMPRODUCT(($AT$3:$BE$3&lt;AX$3)*$AH273:$AS273))),2))</f>
        <v/>
      </c>
      <c r="AY273">
        <f>IF(AM273&lt;=0,0,ROUND(MIN(AM273,MAX(0,$F273-SUMPRODUCT(($AT$3:$BE$3&lt;AY$3)*$AH273:$AS273))),2))</f>
        <v/>
      </c>
      <c r="AZ273">
        <f>IF(AN273&lt;=0,0,ROUND(MIN(AN273,MAX(0,$F273-SUMPRODUCT(($AT$3:$BE$3&lt;AZ$3)*$AH273:$AS273))),2))</f>
        <v/>
      </c>
      <c r="BA273">
        <f>IF(AO273&lt;=0,0,ROUND(MIN(AO273,MAX(0,$F273-SUMPRODUCT(($AT$3:$BE$3&lt;BA$3)*$AH273:$AS273))),2))</f>
        <v/>
      </c>
      <c r="BB273">
        <f>IF(AP273&lt;=0,0,ROUND(MIN(AP273,MAX(0,$F273-SUMPRODUCT(($AT$3:$BE$3&lt;BB$3)*$AH273:$AS273))),2))</f>
        <v/>
      </c>
      <c r="BC273">
        <f>IF(AQ273&lt;=0,0,ROUND(MIN(AQ273,MAX(0,$F273-SUMPRODUCT(($AT$3:$BE$3&lt;BC$3)*$AH273:$AS273))),2))</f>
        <v/>
      </c>
      <c r="BD273">
        <f>IF(AR273&lt;=0,0,ROUND(MIN(AR273,MAX(0,$F273-SUMPRODUCT(($AT$3:$BE$3&lt;BD$3)*$AH273:$AS273))),2))</f>
        <v/>
      </c>
      <c r="BE273">
        <f>IF(AS273&lt;=0,0,ROUND(MIN(AS273,MAX(0,$F273-SUMPRODUCT(($AT$3:$BE$3&lt;BE$3)*$AH273:$AS273))),2))</f>
        <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row>
    <row r="274">
      <c r="A274" t="n">
        <v>269</v>
      </c>
      <c r="B274" s="29">
        <f>Months!B274</f>
        <v/>
      </c>
      <c r="C274">
        <f>Months!C274</f>
        <v/>
      </c>
      <c r="D274">
        <f>Months!D274</f>
        <v/>
      </c>
      <c r="E274">
        <f>SUM(V274:AG274)</f>
        <v/>
      </c>
      <c r="F274">
        <f>MAX(0,ROUND(C274+D274-E274,2))</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f>IF(AH274&lt;=0,0,ROUND(MIN(AH274,MAX(0,$F274-SUMPRODUCT(($AT$3:$BE$3&lt;AT$3)*$AH274:$AS274))),2))</f>
        <v/>
      </c>
      <c r="AU274">
        <f>IF(AI274&lt;=0,0,ROUND(MIN(AI274,MAX(0,$F274-SUMPRODUCT(($AT$3:$BE$3&lt;AU$3)*$AH274:$AS274))),2))</f>
        <v/>
      </c>
      <c r="AV274">
        <f>IF(AJ274&lt;=0,0,ROUND(MIN(AJ274,MAX(0,$F274-SUMPRODUCT(($AT$3:$BE$3&lt;AV$3)*$AH274:$AS274))),2))</f>
        <v/>
      </c>
      <c r="AW274">
        <f>IF(AK274&lt;=0,0,ROUND(MIN(AK274,MAX(0,$F274-SUMPRODUCT(($AT$3:$BE$3&lt;AW$3)*$AH274:$AS274))),2))</f>
        <v/>
      </c>
      <c r="AX274">
        <f>IF(AL274&lt;=0,0,ROUND(MIN(AL274,MAX(0,$F274-SUMPRODUCT(($AT$3:$BE$3&lt;AX$3)*$AH274:$AS274))),2))</f>
        <v/>
      </c>
      <c r="AY274">
        <f>IF(AM274&lt;=0,0,ROUND(MIN(AM274,MAX(0,$F274-SUMPRODUCT(($AT$3:$BE$3&lt;AY$3)*$AH274:$AS274))),2))</f>
        <v/>
      </c>
      <c r="AZ274">
        <f>IF(AN274&lt;=0,0,ROUND(MIN(AN274,MAX(0,$F274-SUMPRODUCT(($AT$3:$BE$3&lt;AZ$3)*$AH274:$AS274))),2))</f>
        <v/>
      </c>
      <c r="BA274">
        <f>IF(AO274&lt;=0,0,ROUND(MIN(AO274,MAX(0,$F274-SUMPRODUCT(($AT$3:$BE$3&lt;BA$3)*$AH274:$AS274))),2))</f>
        <v/>
      </c>
      <c r="BB274">
        <f>IF(AP274&lt;=0,0,ROUND(MIN(AP274,MAX(0,$F274-SUMPRODUCT(($AT$3:$BE$3&lt;BB$3)*$AH274:$AS274))),2))</f>
        <v/>
      </c>
      <c r="BC274">
        <f>IF(AQ274&lt;=0,0,ROUND(MIN(AQ274,MAX(0,$F274-SUMPRODUCT(($AT$3:$BE$3&lt;BC$3)*$AH274:$AS274))),2))</f>
        <v/>
      </c>
      <c r="BD274">
        <f>IF(AR274&lt;=0,0,ROUND(MIN(AR274,MAX(0,$F274-SUMPRODUCT(($AT$3:$BE$3&lt;BD$3)*$AH274:$AS274))),2))</f>
        <v/>
      </c>
      <c r="BE274">
        <f>IF(AS274&lt;=0,0,ROUND(MIN(AS274,MAX(0,$F274-SUMPRODUCT(($AT$3:$BE$3&lt;BE$3)*$AH274:$AS274))),2))</f>
        <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row>
    <row r="275">
      <c r="A275" t="n">
        <v>270</v>
      </c>
      <c r="B275" s="29">
        <f>Months!B275</f>
        <v/>
      </c>
      <c r="C275">
        <f>Months!C275</f>
        <v/>
      </c>
      <c r="D275">
        <f>Months!D275</f>
        <v/>
      </c>
      <c r="E275">
        <f>SUM(V275:AG275)</f>
        <v/>
      </c>
      <c r="F275">
        <f>MAX(0,ROUND(C275+D275-E275,2))</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f>IF(AH275&lt;=0,0,ROUND(MIN(AH275,MAX(0,$F275-SUMPRODUCT(($AT$3:$BE$3&lt;AT$3)*$AH275:$AS275))),2))</f>
        <v/>
      </c>
      <c r="AU275">
        <f>IF(AI275&lt;=0,0,ROUND(MIN(AI275,MAX(0,$F275-SUMPRODUCT(($AT$3:$BE$3&lt;AU$3)*$AH275:$AS275))),2))</f>
        <v/>
      </c>
      <c r="AV275">
        <f>IF(AJ275&lt;=0,0,ROUND(MIN(AJ275,MAX(0,$F275-SUMPRODUCT(($AT$3:$BE$3&lt;AV$3)*$AH275:$AS275))),2))</f>
        <v/>
      </c>
      <c r="AW275">
        <f>IF(AK275&lt;=0,0,ROUND(MIN(AK275,MAX(0,$F275-SUMPRODUCT(($AT$3:$BE$3&lt;AW$3)*$AH275:$AS275))),2))</f>
        <v/>
      </c>
      <c r="AX275">
        <f>IF(AL275&lt;=0,0,ROUND(MIN(AL275,MAX(0,$F275-SUMPRODUCT(($AT$3:$BE$3&lt;AX$3)*$AH275:$AS275))),2))</f>
        <v/>
      </c>
      <c r="AY275">
        <f>IF(AM275&lt;=0,0,ROUND(MIN(AM275,MAX(0,$F275-SUMPRODUCT(($AT$3:$BE$3&lt;AY$3)*$AH275:$AS275))),2))</f>
        <v/>
      </c>
      <c r="AZ275">
        <f>IF(AN275&lt;=0,0,ROUND(MIN(AN275,MAX(0,$F275-SUMPRODUCT(($AT$3:$BE$3&lt;AZ$3)*$AH275:$AS275))),2))</f>
        <v/>
      </c>
      <c r="BA275">
        <f>IF(AO275&lt;=0,0,ROUND(MIN(AO275,MAX(0,$F275-SUMPRODUCT(($AT$3:$BE$3&lt;BA$3)*$AH275:$AS275))),2))</f>
        <v/>
      </c>
      <c r="BB275">
        <f>IF(AP275&lt;=0,0,ROUND(MIN(AP275,MAX(0,$F275-SUMPRODUCT(($AT$3:$BE$3&lt;BB$3)*$AH275:$AS275))),2))</f>
        <v/>
      </c>
      <c r="BC275">
        <f>IF(AQ275&lt;=0,0,ROUND(MIN(AQ275,MAX(0,$F275-SUMPRODUCT(($AT$3:$BE$3&lt;BC$3)*$AH275:$AS275))),2))</f>
        <v/>
      </c>
      <c r="BD275">
        <f>IF(AR275&lt;=0,0,ROUND(MIN(AR275,MAX(0,$F275-SUMPRODUCT(($AT$3:$BE$3&lt;BD$3)*$AH275:$AS275))),2))</f>
        <v/>
      </c>
      <c r="BE275">
        <f>IF(AS275&lt;=0,0,ROUND(MIN(AS275,MAX(0,$F275-SUMPRODUCT(($AT$3:$BE$3&lt;BE$3)*$AH275:$AS275))),2))</f>
        <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row>
    <row r="276">
      <c r="A276" t="n">
        <v>271</v>
      </c>
      <c r="B276" s="29">
        <f>Months!B276</f>
        <v/>
      </c>
      <c r="C276">
        <f>Months!C276</f>
        <v/>
      </c>
      <c r="D276">
        <f>Months!D276</f>
        <v/>
      </c>
      <c r="E276">
        <f>SUM(V276:AG276)</f>
        <v/>
      </c>
      <c r="F276">
        <f>MAX(0,ROUND(C276+D276-E276,2))</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f>IF(AH276&lt;=0,0,ROUND(MIN(AH276,MAX(0,$F276-SUMPRODUCT(($AT$3:$BE$3&lt;AT$3)*$AH276:$AS276))),2))</f>
        <v/>
      </c>
      <c r="AU276">
        <f>IF(AI276&lt;=0,0,ROUND(MIN(AI276,MAX(0,$F276-SUMPRODUCT(($AT$3:$BE$3&lt;AU$3)*$AH276:$AS276))),2))</f>
        <v/>
      </c>
      <c r="AV276">
        <f>IF(AJ276&lt;=0,0,ROUND(MIN(AJ276,MAX(0,$F276-SUMPRODUCT(($AT$3:$BE$3&lt;AV$3)*$AH276:$AS276))),2))</f>
        <v/>
      </c>
      <c r="AW276">
        <f>IF(AK276&lt;=0,0,ROUND(MIN(AK276,MAX(0,$F276-SUMPRODUCT(($AT$3:$BE$3&lt;AW$3)*$AH276:$AS276))),2))</f>
        <v/>
      </c>
      <c r="AX276">
        <f>IF(AL276&lt;=0,0,ROUND(MIN(AL276,MAX(0,$F276-SUMPRODUCT(($AT$3:$BE$3&lt;AX$3)*$AH276:$AS276))),2))</f>
        <v/>
      </c>
      <c r="AY276">
        <f>IF(AM276&lt;=0,0,ROUND(MIN(AM276,MAX(0,$F276-SUMPRODUCT(($AT$3:$BE$3&lt;AY$3)*$AH276:$AS276))),2))</f>
        <v/>
      </c>
      <c r="AZ276">
        <f>IF(AN276&lt;=0,0,ROUND(MIN(AN276,MAX(0,$F276-SUMPRODUCT(($AT$3:$BE$3&lt;AZ$3)*$AH276:$AS276))),2))</f>
        <v/>
      </c>
      <c r="BA276">
        <f>IF(AO276&lt;=0,0,ROUND(MIN(AO276,MAX(0,$F276-SUMPRODUCT(($AT$3:$BE$3&lt;BA$3)*$AH276:$AS276))),2))</f>
        <v/>
      </c>
      <c r="BB276">
        <f>IF(AP276&lt;=0,0,ROUND(MIN(AP276,MAX(0,$F276-SUMPRODUCT(($AT$3:$BE$3&lt;BB$3)*$AH276:$AS276))),2))</f>
        <v/>
      </c>
      <c r="BC276">
        <f>IF(AQ276&lt;=0,0,ROUND(MIN(AQ276,MAX(0,$F276-SUMPRODUCT(($AT$3:$BE$3&lt;BC$3)*$AH276:$AS276))),2))</f>
        <v/>
      </c>
      <c r="BD276">
        <f>IF(AR276&lt;=0,0,ROUND(MIN(AR276,MAX(0,$F276-SUMPRODUCT(($AT$3:$BE$3&lt;BD$3)*$AH276:$AS276))),2))</f>
        <v/>
      </c>
      <c r="BE276">
        <f>IF(AS276&lt;=0,0,ROUND(MIN(AS276,MAX(0,$F276-SUMPRODUCT(($AT$3:$BE$3&lt;BE$3)*$AH276:$AS276))),2))</f>
        <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row>
    <row r="277">
      <c r="A277" t="n">
        <v>272</v>
      </c>
      <c r="B277" s="29">
        <f>Months!B277</f>
        <v/>
      </c>
      <c r="C277">
        <f>Months!C277</f>
        <v/>
      </c>
      <c r="D277">
        <f>Months!D277</f>
        <v/>
      </c>
      <c r="E277">
        <f>SUM(V277:AG277)</f>
        <v/>
      </c>
      <c r="F277">
        <f>MAX(0,ROUND(C277+D277-E277,2))</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f>IF(AH277&lt;=0,0,ROUND(MIN(AH277,MAX(0,$F277-SUMPRODUCT(($AT$3:$BE$3&lt;AT$3)*$AH277:$AS277))),2))</f>
        <v/>
      </c>
      <c r="AU277">
        <f>IF(AI277&lt;=0,0,ROUND(MIN(AI277,MAX(0,$F277-SUMPRODUCT(($AT$3:$BE$3&lt;AU$3)*$AH277:$AS277))),2))</f>
        <v/>
      </c>
      <c r="AV277">
        <f>IF(AJ277&lt;=0,0,ROUND(MIN(AJ277,MAX(0,$F277-SUMPRODUCT(($AT$3:$BE$3&lt;AV$3)*$AH277:$AS277))),2))</f>
        <v/>
      </c>
      <c r="AW277">
        <f>IF(AK277&lt;=0,0,ROUND(MIN(AK277,MAX(0,$F277-SUMPRODUCT(($AT$3:$BE$3&lt;AW$3)*$AH277:$AS277))),2))</f>
        <v/>
      </c>
      <c r="AX277">
        <f>IF(AL277&lt;=0,0,ROUND(MIN(AL277,MAX(0,$F277-SUMPRODUCT(($AT$3:$BE$3&lt;AX$3)*$AH277:$AS277))),2))</f>
        <v/>
      </c>
      <c r="AY277">
        <f>IF(AM277&lt;=0,0,ROUND(MIN(AM277,MAX(0,$F277-SUMPRODUCT(($AT$3:$BE$3&lt;AY$3)*$AH277:$AS277))),2))</f>
        <v/>
      </c>
      <c r="AZ277">
        <f>IF(AN277&lt;=0,0,ROUND(MIN(AN277,MAX(0,$F277-SUMPRODUCT(($AT$3:$BE$3&lt;AZ$3)*$AH277:$AS277))),2))</f>
        <v/>
      </c>
      <c r="BA277">
        <f>IF(AO277&lt;=0,0,ROUND(MIN(AO277,MAX(0,$F277-SUMPRODUCT(($AT$3:$BE$3&lt;BA$3)*$AH277:$AS277))),2))</f>
        <v/>
      </c>
      <c r="BB277">
        <f>IF(AP277&lt;=0,0,ROUND(MIN(AP277,MAX(0,$F277-SUMPRODUCT(($AT$3:$BE$3&lt;BB$3)*$AH277:$AS277))),2))</f>
        <v/>
      </c>
      <c r="BC277">
        <f>IF(AQ277&lt;=0,0,ROUND(MIN(AQ277,MAX(0,$F277-SUMPRODUCT(($AT$3:$BE$3&lt;BC$3)*$AH277:$AS277))),2))</f>
        <v/>
      </c>
      <c r="BD277">
        <f>IF(AR277&lt;=0,0,ROUND(MIN(AR277,MAX(0,$F277-SUMPRODUCT(($AT$3:$BE$3&lt;BD$3)*$AH277:$AS277))),2))</f>
        <v/>
      </c>
      <c r="BE277">
        <f>IF(AS277&lt;=0,0,ROUND(MIN(AS277,MAX(0,$F277-SUMPRODUCT(($AT$3:$BE$3&lt;BE$3)*$AH277:$AS277))),2))</f>
        <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row>
    <row r="278">
      <c r="A278" t="n">
        <v>273</v>
      </c>
      <c r="B278" s="29">
        <f>Months!B278</f>
        <v/>
      </c>
      <c r="C278">
        <f>Months!C278</f>
        <v/>
      </c>
      <c r="D278">
        <f>Months!D278</f>
        <v/>
      </c>
      <c r="E278">
        <f>SUM(V278:AG278)</f>
        <v/>
      </c>
      <c r="F278">
        <f>MAX(0,ROUND(C278+D278-E278,2))</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f>IF(AH278&lt;=0,0,ROUND(MIN(AH278,MAX(0,$F278-SUMPRODUCT(($AT$3:$BE$3&lt;AT$3)*$AH278:$AS278))),2))</f>
        <v/>
      </c>
      <c r="AU278">
        <f>IF(AI278&lt;=0,0,ROUND(MIN(AI278,MAX(0,$F278-SUMPRODUCT(($AT$3:$BE$3&lt;AU$3)*$AH278:$AS278))),2))</f>
        <v/>
      </c>
      <c r="AV278">
        <f>IF(AJ278&lt;=0,0,ROUND(MIN(AJ278,MAX(0,$F278-SUMPRODUCT(($AT$3:$BE$3&lt;AV$3)*$AH278:$AS278))),2))</f>
        <v/>
      </c>
      <c r="AW278">
        <f>IF(AK278&lt;=0,0,ROUND(MIN(AK278,MAX(0,$F278-SUMPRODUCT(($AT$3:$BE$3&lt;AW$3)*$AH278:$AS278))),2))</f>
        <v/>
      </c>
      <c r="AX278">
        <f>IF(AL278&lt;=0,0,ROUND(MIN(AL278,MAX(0,$F278-SUMPRODUCT(($AT$3:$BE$3&lt;AX$3)*$AH278:$AS278))),2))</f>
        <v/>
      </c>
      <c r="AY278">
        <f>IF(AM278&lt;=0,0,ROUND(MIN(AM278,MAX(0,$F278-SUMPRODUCT(($AT$3:$BE$3&lt;AY$3)*$AH278:$AS278))),2))</f>
        <v/>
      </c>
      <c r="AZ278">
        <f>IF(AN278&lt;=0,0,ROUND(MIN(AN278,MAX(0,$F278-SUMPRODUCT(($AT$3:$BE$3&lt;AZ$3)*$AH278:$AS278))),2))</f>
        <v/>
      </c>
      <c r="BA278">
        <f>IF(AO278&lt;=0,0,ROUND(MIN(AO278,MAX(0,$F278-SUMPRODUCT(($AT$3:$BE$3&lt;BA$3)*$AH278:$AS278))),2))</f>
        <v/>
      </c>
      <c r="BB278">
        <f>IF(AP278&lt;=0,0,ROUND(MIN(AP278,MAX(0,$F278-SUMPRODUCT(($AT$3:$BE$3&lt;BB$3)*$AH278:$AS278))),2))</f>
        <v/>
      </c>
      <c r="BC278">
        <f>IF(AQ278&lt;=0,0,ROUND(MIN(AQ278,MAX(0,$F278-SUMPRODUCT(($AT$3:$BE$3&lt;BC$3)*$AH278:$AS278))),2))</f>
        <v/>
      </c>
      <c r="BD278">
        <f>IF(AR278&lt;=0,0,ROUND(MIN(AR278,MAX(0,$F278-SUMPRODUCT(($AT$3:$BE$3&lt;BD$3)*$AH278:$AS278))),2))</f>
        <v/>
      </c>
      <c r="BE278">
        <f>IF(AS278&lt;=0,0,ROUND(MIN(AS278,MAX(0,$F278-SUMPRODUCT(($AT$3:$BE$3&lt;BE$3)*$AH278:$AS278))),2))</f>
        <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row>
    <row r="279">
      <c r="A279" t="n">
        <v>274</v>
      </c>
      <c r="B279" s="29">
        <f>Months!B279</f>
        <v/>
      </c>
      <c r="C279">
        <f>Months!C279</f>
        <v/>
      </c>
      <c r="D279">
        <f>Months!D279</f>
        <v/>
      </c>
      <c r="E279">
        <f>SUM(V279:AG279)</f>
        <v/>
      </c>
      <c r="F279">
        <f>MAX(0,ROUND(C279+D279-E279,2))</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f>IF(AH279&lt;=0,0,ROUND(MIN(AH279,MAX(0,$F279-SUMPRODUCT(($AT$3:$BE$3&lt;AT$3)*$AH279:$AS279))),2))</f>
        <v/>
      </c>
      <c r="AU279">
        <f>IF(AI279&lt;=0,0,ROUND(MIN(AI279,MAX(0,$F279-SUMPRODUCT(($AT$3:$BE$3&lt;AU$3)*$AH279:$AS279))),2))</f>
        <v/>
      </c>
      <c r="AV279">
        <f>IF(AJ279&lt;=0,0,ROUND(MIN(AJ279,MAX(0,$F279-SUMPRODUCT(($AT$3:$BE$3&lt;AV$3)*$AH279:$AS279))),2))</f>
        <v/>
      </c>
      <c r="AW279">
        <f>IF(AK279&lt;=0,0,ROUND(MIN(AK279,MAX(0,$F279-SUMPRODUCT(($AT$3:$BE$3&lt;AW$3)*$AH279:$AS279))),2))</f>
        <v/>
      </c>
      <c r="AX279">
        <f>IF(AL279&lt;=0,0,ROUND(MIN(AL279,MAX(0,$F279-SUMPRODUCT(($AT$3:$BE$3&lt;AX$3)*$AH279:$AS279))),2))</f>
        <v/>
      </c>
      <c r="AY279">
        <f>IF(AM279&lt;=0,0,ROUND(MIN(AM279,MAX(0,$F279-SUMPRODUCT(($AT$3:$BE$3&lt;AY$3)*$AH279:$AS279))),2))</f>
        <v/>
      </c>
      <c r="AZ279">
        <f>IF(AN279&lt;=0,0,ROUND(MIN(AN279,MAX(0,$F279-SUMPRODUCT(($AT$3:$BE$3&lt;AZ$3)*$AH279:$AS279))),2))</f>
        <v/>
      </c>
      <c r="BA279">
        <f>IF(AO279&lt;=0,0,ROUND(MIN(AO279,MAX(0,$F279-SUMPRODUCT(($AT$3:$BE$3&lt;BA$3)*$AH279:$AS279))),2))</f>
        <v/>
      </c>
      <c r="BB279">
        <f>IF(AP279&lt;=0,0,ROUND(MIN(AP279,MAX(0,$F279-SUMPRODUCT(($AT$3:$BE$3&lt;BB$3)*$AH279:$AS279))),2))</f>
        <v/>
      </c>
      <c r="BC279">
        <f>IF(AQ279&lt;=0,0,ROUND(MIN(AQ279,MAX(0,$F279-SUMPRODUCT(($AT$3:$BE$3&lt;BC$3)*$AH279:$AS279))),2))</f>
        <v/>
      </c>
      <c r="BD279">
        <f>IF(AR279&lt;=0,0,ROUND(MIN(AR279,MAX(0,$F279-SUMPRODUCT(($AT$3:$BE$3&lt;BD$3)*$AH279:$AS279))),2))</f>
        <v/>
      </c>
      <c r="BE279">
        <f>IF(AS279&lt;=0,0,ROUND(MIN(AS279,MAX(0,$F279-SUMPRODUCT(($AT$3:$BE$3&lt;BE$3)*$AH279:$AS279))),2))</f>
        <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row>
    <row r="280">
      <c r="A280" t="n">
        <v>275</v>
      </c>
      <c r="B280" s="29">
        <f>Months!B280</f>
        <v/>
      </c>
      <c r="C280">
        <f>Months!C280</f>
        <v/>
      </c>
      <c r="D280">
        <f>Months!D280</f>
        <v/>
      </c>
      <c r="E280">
        <f>SUM(V280:AG280)</f>
        <v/>
      </c>
      <c r="F280">
        <f>MAX(0,ROUND(C280+D280-E280,2))</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f>IF(AH280&lt;=0,0,ROUND(MIN(AH280,MAX(0,$F280-SUMPRODUCT(($AT$3:$BE$3&lt;AT$3)*$AH280:$AS280))),2))</f>
        <v/>
      </c>
      <c r="AU280">
        <f>IF(AI280&lt;=0,0,ROUND(MIN(AI280,MAX(0,$F280-SUMPRODUCT(($AT$3:$BE$3&lt;AU$3)*$AH280:$AS280))),2))</f>
        <v/>
      </c>
      <c r="AV280">
        <f>IF(AJ280&lt;=0,0,ROUND(MIN(AJ280,MAX(0,$F280-SUMPRODUCT(($AT$3:$BE$3&lt;AV$3)*$AH280:$AS280))),2))</f>
        <v/>
      </c>
      <c r="AW280">
        <f>IF(AK280&lt;=0,0,ROUND(MIN(AK280,MAX(0,$F280-SUMPRODUCT(($AT$3:$BE$3&lt;AW$3)*$AH280:$AS280))),2))</f>
        <v/>
      </c>
      <c r="AX280">
        <f>IF(AL280&lt;=0,0,ROUND(MIN(AL280,MAX(0,$F280-SUMPRODUCT(($AT$3:$BE$3&lt;AX$3)*$AH280:$AS280))),2))</f>
        <v/>
      </c>
      <c r="AY280">
        <f>IF(AM280&lt;=0,0,ROUND(MIN(AM280,MAX(0,$F280-SUMPRODUCT(($AT$3:$BE$3&lt;AY$3)*$AH280:$AS280))),2))</f>
        <v/>
      </c>
      <c r="AZ280">
        <f>IF(AN280&lt;=0,0,ROUND(MIN(AN280,MAX(0,$F280-SUMPRODUCT(($AT$3:$BE$3&lt;AZ$3)*$AH280:$AS280))),2))</f>
        <v/>
      </c>
      <c r="BA280">
        <f>IF(AO280&lt;=0,0,ROUND(MIN(AO280,MAX(0,$F280-SUMPRODUCT(($AT$3:$BE$3&lt;BA$3)*$AH280:$AS280))),2))</f>
        <v/>
      </c>
      <c r="BB280">
        <f>IF(AP280&lt;=0,0,ROUND(MIN(AP280,MAX(0,$F280-SUMPRODUCT(($AT$3:$BE$3&lt;BB$3)*$AH280:$AS280))),2))</f>
        <v/>
      </c>
      <c r="BC280">
        <f>IF(AQ280&lt;=0,0,ROUND(MIN(AQ280,MAX(0,$F280-SUMPRODUCT(($AT$3:$BE$3&lt;BC$3)*$AH280:$AS280))),2))</f>
        <v/>
      </c>
      <c r="BD280">
        <f>IF(AR280&lt;=0,0,ROUND(MIN(AR280,MAX(0,$F280-SUMPRODUCT(($AT$3:$BE$3&lt;BD$3)*$AH280:$AS280))),2))</f>
        <v/>
      </c>
      <c r="BE280">
        <f>IF(AS280&lt;=0,0,ROUND(MIN(AS280,MAX(0,$F280-SUMPRODUCT(($AT$3:$BE$3&lt;BE$3)*$AH280:$AS280))),2))</f>
        <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row>
    <row r="281">
      <c r="A281" t="n">
        <v>276</v>
      </c>
      <c r="B281" s="29">
        <f>Months!B281</f>
        <v/>
      </c>
      <c r="C281">
        <f>Months!C281</f>
        <v/>
      </c>
      <c r="D281">
        <f>Months!D281</f>
        <v/>
      </c>
      <c r="E281">
        <f>SUM(V281:AG281)</f>
        <v/>
      </c>
      <c r="F281">
        <f>MAX(0,ROUND(C281+D281-E281,2))</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f>IF(AH281&lt;=0,0,ROUND(MIN(AH281,MAX(0,$F281-SUMPRODUCT(($AT$3:$BE$3&lt;AT$3)*$AH281:$AS281))),2))</f>
        <v/>
      </c>
      <c r="AU281">
        <f>IF(AI281&lt;=0,0,ROUND(MIN(AI281,MAX(0,$F281-SUMPRODUCT(($AT$3:$BE$3&lt;AU$3)*$AH281:$AS281))),2))</f>
        <v/>
      </c>
      <c r="AV281">
        <f>IF(AJ281&lt;=0,0,ROUND(MIN(AJ281,MAX(0,$F281-SUMPRODUCT(($AT$3:$BE$3&lt;AV$3)*$AH281:$AS281))),2))</f>
        <v/>
      </c>
      <c r="AW281">
        <f>IF(AK281&lt;=0,0,ROUND(MIN(AK281,MAX(0,$F281-SUMPRODUCT(($AT$3:$BE$3&lt;AW$3)*$AH281:$AS281))),2))</f>
        <v/>
      </c>
      <c r="AX281">
        <f>IF(AL281&lt;=0,0,ROUND(MIN(AL281,MAX(0,$F281-SUMPRODUCT(($AT$3:$BE$3&lt;AX$3)*$AH281:$AS281))),2))</f>
        <v/>
      </c>
      <c r="AY281">
        <f>IF(AM281&lt;=0,0,ROUND(MIN(AM281,MAX(0,$F281-SUMPRODUCT(($AT$3:$BE$3&lt;AY$3)*$AH281:$AS281))),2))</f>
        <v/>
      </c>
      <c r="AZ281">
        <f>IF(AN281&lt;=0,0,ROUND(MIN(AN281,MAX(0,$F281-SUMPRODUCT(($AT$3:$BE$3&lt;AZ$3)*$AH281:$AS281))),2))</f>
        <v/>
      </c>
      <c r="BA281">
        <f>IF(AO281&lt;=0,0,ROUND(MIN(AO281,MAX(0,$F281-SUMPRODUCT(($AT$3:$BE$3&lt;BA$3)*$AH281:$AS281))),2))</f>
        <v/>
      </c>
      <c r="BB281">
        <f>IF(AP281&lt;=0,0,ROUND(MIN(AP281,MAX(0,$F281-SUMPRODUCT(($AT$3:$BE$3&lt;BB$3)*$AH281:$AS281))),2))</f>
        <v/>
      </c>
      <c r="BC281">
        <f>IF(AQ281&lt;=0,0,ROUND(MIN(AQ281,MAX(0,$F281-SUMPRODUCT(($AT$3:$BE$3&lt;BC$3)*$AH281:$AS281))),2))</f>
        <v/>
      </c>
      <c r="BD281">
        <f>IF(AR281&lt;=0,0,ROUND(MIN(AR281,MAX(0,$F281-SUMPRODUCT(($AT$3:$BE$3&lt;BD$3)*$AH281:$AS281))),2))</f>
        <v/>
      </c>
      <c r="BE281">
        <f>IF(AS281&lt;=0,0,ROUND(MIN(AS281,MAX(0,$F281-SUMPRODUCT(($AT$3:$BE$3&lt;BE$3)*$AH281:$AS281))),2))</f>
        <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row>
    <row r="282">
      <c r="A282" t="n">
        <v>277</v>
      </c>
      <c r="B282" s="29">
        <f>Months!B282</f>
        <v/>
      </c>
      <c r="C282">
        <f>Months!C282</f>
        <v/>
      </c>
      <c r="D282">
        <f>Months!D282</f>
        <v/>
      </c>
      <c r="E282">
        <f>SUM(V282:AG282)</f>
        <v/>
      </c>
      <c r="F282">
        <f>MAX(0,ROUND(C282+D282-E282,2))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f>IF(AH282&lt;=0,0,ROUND(MIN(AH282,MAX(0,$F282-SUMPRODUCT(($AT$3:$BE$3&lt;AT$3)*$AH282:$AS282))),2))</f>
        <v/>
      </c>
      <c r="AU282">
        <f>IF(AI282&lt;=0,0,ROUND(MIN(AI282,MAX(0,$F282-SUMPRODUCT(($AT$3:$BE$3&lt;AU$3)*$AH282:$AS282))),2))</f>
        <v/>
      </c>
      <c r="AV282">
        <f>IF(AJ282&lt;=0,0,ROUND(MIN(AJ282,MAX(0,$F282-SUMPRODUCT(($AT$3:$BE$3&lt;AV$3)*$AH282:$AS282))),2))</f>
        <v/>
      </c>
      <c r="AW282">
        <f>IF(AK282&lt;=0,0,ROUND(MIN(AK282,MAX(0,$F282-SUMPRODUCT(($AT$3:$BE$3&lt;AW$3)*$AH282:$AS282))),2))</f>
        <v/>
      </c>
      <c r="AX282">
        <f>IF(AL282&lt;=0,0,ROUND(MIN(AL282,MAX(0,$F282-SUMPRODUCT(($AT$3:$BE$3&lt;AX$3)*$AH282:$AS282))),2))</f>
        <v/>
      </c>
      <c r="AY282">
        <f>IF(AM282&lt;=0,0,ROUND(MIN(AM282,MAX(0,$F282-SUMPRODUCT(($AT$3:$BE$3&lt;AY$3)*$AH282:$AS282))),2))</f>
        <v/>
      </c>
      <c r="AZ282">
        <f>IF(AN282&lt;=0,0,ROUND(MIN(AN282,MAX(0,$F282-SUMPRODUCT(($AT$3:$BE$3&lt;AZ$3)*$AH282:$AS282))),2))</f>
        <v/>
      </c>
      <c r="BA282">
        <f>IF(AO282&lt;=0,0,ROUND(MIN(AO282,MAX(0,$F282-SUMPRODUCT(($AT$3:$BE$3&lt;BA$3)*$AH282:$AS282))),2))</f>
        <v/>
      </c>
      <c r="BB282">
        <f>IF(AP282&lt;=0,0,ROUND(MIN(AP282,MAX(0,$F282-SUMPRODUCT(($AT$3:$BE$3&lt;BB$3)*$AH282:$AS282))),2))</f>
        <v/>
      </c>
      <c r="BC282">
        <f>IF(AQ282&lt;=0,0,ROUND(MIN(AQ282,MAX(0,$F282-SUMPRODUCT(($AT$3:$BE$3&lt;BC$3)*$AH282:$AS282))),2))</f>
        <v/>
      </c>
      <c r="BD282">
        <f>IF(AR282&lt;=0,0,ROUND(MIN(AR282,MAX(0,$F282-SUMPRODUCT(($AT$3:$BE$3&lt;BD$3)*$AH282:$AS282))),2))</f>
        <v/>
      </c>
      <c r="BE282">
        <f>IF(AS282&lt;=0,0,ROUND(MIN(AS282,MAX(0,$F282-SUMPRODUCT(($AT$3:$BE$3&lt;BE$3)*$AH282:$AS282))),2))</f>
        <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row>
    <row r="283">
      <c r="A283" t="n">
        <v>278</v>
      </c>
      <c r="B283" s="29">
        <f>Months!B283</f>
        <v/>
      </c>
      <c r="C283">
        <f>Months!C283</f>
        <v/>
      </c>
      <c r="D283">
        <f>Months!D283</f>
        <v/>
      </c>
      <c r="E283">
        <f>SUM(V283:AG283)</f>
        <v/>
      </c>
      <c r="F283">
        <f>MAX(0,ROUND(C283+D283-E283,2))</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f>IF(AH283&lt;=0,0,ROUND(MIN(AH283,MAX(0,$F283-SUMPRODUCT(($AT$3:$BE$3&lt;AT$3)*$AH283:$AS283))),2))</f>
        <v/>
      </c>
      <c r="AU283">
        <f>IF(AI283&lt;=0,0,ROUND(MIN(AI283,MAX(0,$F283-SUMPRODUCT(($AT$3:$BE$3&lt;AU$3)*$AH283:$AS283))),2))</f>
        <v/>
      </c>
      <c r="AV283">
        <f>IF(AJ283&lt;=0,0,ROUND(MIN(AJ283,MAX(0,$F283-SUMPRODUCT(($AT$3:$BE$3&lt;AV$3)*$AH283:$AS283))),2))</f>
        <v/>
      </c>
      <c r="AW283">
        <f>IF(AK283&lt;=0,0,ROUND(MIN(AK283,MAX(0,$F283-SUMPRODUCT(($AT$3:$BE$3&lt;AW$3)*$AH283:$AS283))),2))</f>
        <v/>
      </c>
      <c r="AX283">
        <f>IF(AL283&lt;=0,0,ROUND(MIN(AL283,MAX(0,$F283-SUMPRODUCT(($AT$3:$BE$3&lt;AX$3)*$AH283:$AS283))),2))</f>
        <v/>
      </c>
      <c r="AY283">
        <f>IF(AM283&lt;=0,0,ROUND(MIN(AM283,MAX(0,$F283-SUMPRODUCT(($AT$3:$BE$3&lt;AY$3)*$AH283:$AS283))),2))</f>
        <v/>
      </c>
      <c r="AZ283">
        <f>IF(AN283&lt;=0,0,ROUND(MIN(AN283,MAX(0,$F283-SUMPRODUCT(($AT$3:$BE$3&lt;AZ$3)*$AH283:$AS283))),2))</f>
        <v/>
      </c>
      <c r="BA283">
        <f>IF(AO283&lt;=0,0,ROUND(MIN(AO283,MAX(0,$F283-SUMPRODUCT(($AT$3:$BE$3&lt;BA$3)*$AH283:$AS283))),2))</f>
        <v/>
      </c>
      <c r="BB283">
        <f>IF(AP283&lt;=0,0,ROUND(MIN(AP283,MAX(0,$F283-SUMPRODUCT(($AT$3:$BE$3&lt;BB$3)*$AH283:$AS283))),2))</f>
        <v/>
      </c>
      <c r="BC283">
        <f>IF(AQ283&lt;=0,0,ROUND(MIN(AQ283,MAX(0,$F283-SUMPRODUCT(($AT$3:$BE$3&lt;BC$3)*$AH283:$AS283))),2))</f>
        <v/>
      </c>
      <c r="BD283">
        <f>IF(AR283&lt;=0,0,ROUND(MIN(AR283,MAX(0,$F283-SUMPRODUCT(($AT$3:$BE$3&lt;BD$3)*$AH283:$AS283))),2))</f>
        <v/>
      </c>
      <c r="BE283">
        <f>IF(AS283&lt;=0,0,ROUND(MIN(AS283,MAX(0,$F283-SUMPRODUCT(($AT$3:$BE$3&lt;BE$3)*$AH283:$AS283))),2))</f>
        <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row>
    <row r="284">
      <c r="A284" t="n">
        <v>279</v>
      </c>
      <c r="B284" s="29">
        <f>Months!B284</f>
        <v/>
      </c>
      <c r="C284">
        <f>Months!C284</f>
        <v/>
      </c>
      <c r="D284">
        <f>Months!D284</f>
        <v/>
      </c>
      <c r="E284">
        <f>SUM(V284:AG284)</f>
        <v/>
      </c>
      <c r="F284">
        <f>MAX(0,ROUND(C284+D284-E284,2))</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f>IF(AH284&lt;=0,0,ROUND(MIN(AH284,MAX(0,$F284-SUMPRODUCT(($AT$3:$BE$3&lt;AT$3)*$AH284:$AS284))),2))</f>
        <v/>
      </c>
      <c r="AU284">
        <f>IF(AI284&lt;=0,0,ROUND(MIN(AI284,MAX(0,$F284-SUMPRODUCT(($AT$3:$BE$3&lt;AU$3)*$AH284:$AS284))),2))</f>
        <v/>
      </c>
      <c r="AV284">
        <f>IF(AJ284&lt;=0,0,ROUND(MIN(AJ284,MAX(0,$F284-SUMPRODUCT(($AT$3:$BE$3&lt;AV$3)*$AH284:$AS284))),2))</f>
        <v/>
      </c>
      <c r="AW284">
        <f>IF(AK284&lt;=0,0,ROUND(MIN(AK284,MAX(0,$F284-SUMPRODUCT(($AT$3:$BE$3&lt;AW$3)*$AH284:$AS284))),2))</f>
        <v/>
      </c>
      <c r="AX284">
        <f>IF(AL284&lt;=0,0,ROUND(MIN(AL284,MAX(0,$F284-SUMPRODUCT(($AT$3:$BE$3&lt;AX$3)*$AH284:$AS284))),2))</f>
        <v/>
      </c>
      <c r="AY284">
        <f>IF(AM284&lt;=0,0,ROUND(MIN(AM284,MAX(0,$F284-SUMPRODUCT(($AT$3:$BE$3&lt;AY$3)*$AH284:$AS284))),2))</f>
        <v/>
      </c>
      <c r="AZ284">
        <f>IF(AN284&lt;=0,0,ROUND(MIN(AN284,MAX(0,$F284-SUMPRODUCT(($AT$3:$BE$3&lt;AZ$3)*$AH284:$AS284))),2))</f>
        <v/>
      </c>
      <c r="BA284">
        <f>IF(AO284&lt;=0,0,ROUND(MIN(AO284,MAX(0,$F284-SUMPRODUCT(($AT$3:$BE$3&lt;BA$3)*$AH284:$AS284))),2))</f>
        <v/>
      </c>
      <c r="BB284">
        <f>IF(AP284&lt;=0,0,ROUND(MIN(AP284,MAX(0,$F284-SUMPRODUCT(($AT$3:$BE$3&lt;BB$3)*$AH284:$AS284))),2))</f>
        <v/>
      </c>
      <c r="BC284">
        <f>IF(AQ284&lt;=0,0,ROUND(MIN(AQ284,MAX(0,$F284-SUMPRODUCT(($AT$3:$BE$3&lt;BC$3)*$AH284:$AS284))),2))</f>
        <v/>
      </c>
      <c r="BD284">
        <f>IF(AR284&lt;=0,0,ROUND(MIN(AR284,MAX(0,$F284-SUMPRODUCT(($AT$3:$BE$3&lt;BD$3)*$AH284:$AS284))),2))</f>
        <v/>
      </c>
      <c r="BE284">
        <f>IF(AS284&lt;=0,0,ROUND(MIN(AS284,MAX(0,$F284-SUMPRODUCT(($AT$3:$BE$3&lt;BE$3)*$AH284:$AS284))),2))</f>
        <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row>
    <row r="285">
      <c r="A285" t="n">
        <v>280</v>
      </c>
      <c r="B285" s="29">
        <f>Months!B285</f>
        <v/>
      </c>
      <c r="C285">
        <f>Months!C285</f>
        <v/>
      </c>
      <c r="D285">
        <f>Months!D285</f>
        <v/>
      </c>
      <c r="E285">
        <f>SUM(V285:AG285)</f>
        <v/>
      </c>
      <c r="F285">
        <f>MAX(0,ROUND(C285+D285-E285,2))</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f>IF(AH285&lt;=0,0,ROUND(MIN(AH285,MAX(0,$F285-SUMPRODUCT(($AT$3:$BE$3&lt;AT$3)*$AH285:$AS285))),2))</f>
        <v/>
      </c>
      <c r="AU285">
        <f>IF(AI285&lt;=0,0,ROUND(MIN(AI285,MAX(0,$F285-SUMPRODUCT(($AT$3:$BE$3&lt;AU$3)*$AH285:$AS285))),2))</f>
        <v/>
      </c>
      <c r="AV285">
        <f>IF(AJ285&lt;=0,0,ROUND(MIN(AJ285,MAX(0,$F285-SUMPRODUCT(($AT$3:$BE$3&lt;AV$3)*$AH285:$AS285))),2))</f>
        <v/>
      </c>
      <c r="AW285">
        <f>IF(AK285&lt;=0,0,ROUND(MIN(AK285,MAX(0,$F285-SUMPRODUCT(($AT$3:$BE$3&lt;AW$3)*$AH285:$AS285))),2))</f>
        <v/>
      </c>
      <c r="AX285">
        <f>IF(AL285&lt;=0,0,ROUND(MIN(AL285,MAX(0,$F285-SUMPRODUCT(($AT$3:$BE$3&lt;AX$3)*$AH285:$AS285))),2))</f>
        <v/>
      </c>
      <c r="AY285">
        <f>IF(AM285&lt;=0,0,ROUND(MIN(AM285,MAX(0,$F285-SUMPRODUCT(($AT$3:$BE$3&lt;AY$3)*$AH285:$AS285))),2))</f>
        <v/>
      </c>
      <c r="AZ285">
        <f>IF(AN285&lt;=0,0,ROUND(MIN(AN285,MAX(0,$F285-SUMPRODUCT(($AT$3:$BE$3&lt;AZ$3)*$AH285:$AS285))),2))</f>
        <v/>
      </c>
      <c r="BA285">
        <f>IF(AO285&lt;=0,0,ROUND(MIN(AO285,MAX(0,$F285-SUMPRODUCT(($AT$3:$BE$3&lt;BA$3)*$AH285:$AS285))),2))</f>
        <v/>
      </c>
      <c r="BB285">
        <f>IF(AP285&lt;=0,0,ROUND(MIN(AP285,MAX(0,$F285-SUMPRODUCT(($AT$3:$BE$3&lt;BB$3)*$AH285:$AS285))),2))</f>
        <v/>
      </c>
      <c r="BC285">
        <f>IF(AQ285&lt;=0,0,ROUND(MIN(AQ285,MAX(0,$F285-SUMPRODUCT(($AT$3:$BE$3&lt;BC$3)*$AH285:$AS285))),2))</f>
        <v/>
      </c>
      <c r="BD285">
        <f>IF(AR285&lt;=0,0,ROUND(MIN(AR285,MAX(0,$F285-SUMPRODUCT(($AT$3:$BE$3&lt;BD$3)*$AH285:$AS285))),2))</f>
        <v/>
      </c>
      <c r="BE285">
        <f>IF(AS285&lt;=0,0,ROUND(MIN(AS285,MAX(0,$F285-SUMPRODUCT(($AT$3:$BE$3&lt;BE$3)*$AH285:$AS285))),2))</f>
        <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row>
    <row r="286">
      <c r="A286" t="n">
        <v>281</v>
      </c>
      <c r="B286" s="29">
        <f>Months!B286</f>
        <v/>
      </c>
      <c r="C286">
        <f>Months!C286</f>
        <v/>
      </c>
      <c r="D286">
        <f>Months!D286</f>
        <v/>
      </c>
      <c r="E286">
        <f>SUM(V286:AG286)</f>
        <v/>
      </c>
      <c r="F286">
        <f>MAX(0,ROUND(C286+D286-E286,2))</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f>IF(AH286&lt;=0,0,ROUND(MIN(AH286,MAX(0,$F286-SUMPRODUCT(($AT$3:$BE$3&lt;AT$3)*$AH286:$AS286))),2))</f>
        <v/>
      </c>
      <c r="AU286">
        <f>IF(AI286&lt;=0,0,ROUND(MIN(AI286,MAX(0,$F286-SUMPRODUCT(($AT$3:$BE$3&lt;AU$3)*$AH286:$AS286))),2))</f>
        <v/>
      </c>
      <c r="AV286">
        <f>IF(AJ286&lt;=0,0,ROUND(MIN(AJ286,MAX(0,$F286-SUMPRODUCT(($AT$3:$BE$3&lt;AV$3)*$AH286:$AS286))),2))</f>
        <v/>
      </c>
      <c r="AW286">
        <f>IF(AK286&lt;=0,0,ROUND(MIN(AK286,MAX(0,$F286-SUMPRODUCT(($AT$3:$BE$3&lt;AW$3)*$AH286:$AS286))),2))</f>
        <v/>
      </c>
      <c r="AX286">
        <f>IF(AL286&lt;=0,0,ROUND(MIN(AL286,MAX(0,$F286-SUMPRODUCT(($AT$3:$BE$3&lt;AX$3)*$AH286:$AS286))),2))</f>
        <v/>
      </c>
      <c r="AY286">
        <f>IF(AM286&lt;=0,0,ROUND(MIN(AM286,MAX(0,$F286-SUMPRODUCT(($AT$3:$BE$3&lt;AY$3)*$AH286:$AS286))),2))</f>
        <v/>
      </c>
      <c r="AZ286">
        <f>IF(AN286&lt;=0,0,ROUND(MIN(AN286,MAX(0,$F286-SUMPRODUCT(($AT$3:$BE$3&lt;AZ$3)*$AH286:$AS286))),2))</f>
        <v/>
      </c>
      <c r="BA286">
        <f>IF(AO286&lt;=0,0,ROUND(MIN(AO286,MAX(0,$F286-SUMPRODUCT(($AT$3:$BE$3&lt;BA$3)*$AH286:$AS286))),2))</f>
        <v/>
      </c>
      <c r="BB286">
        <f>IF(AP286&lt;=0,0,ROUND(MIN(AP286,MAX(0,$F286-SUMPRODUCT(($AT$3:$BE$3&lt;BB$3)*$AH286:$AS286))),2))</f>
        <v/>
      </c>
      <c r="BC286">
        <f>IF(AQ286&lt;=0,0,ROUND(MIN(AQ286,MAX(0,$F286-SUMPRODUCT(($AT$3:$BE$3&lt;BC$3)*$AH286:$AS286))),2))</f>
        <v/>
      </c>
      <c r="BD286">
        <f>IF(AR286&lt;=0,0,ROUND(MIN(AR286,MAX(0,$F286-SUMPRODUCT(($AT$3:$BE$3&lt;BD$3)*$AH286:$AS286))),2))</f>
        <v/>
      </c>
      <c r="BE286">
        <f>IF(AS286&lt;=0,0,ROUND(MIN(AS286,MAX(0,$F286-SUMPRODUCT(($AT$3:$BE$3&lt;BE$3)*$AH286:$AS286))),2))</f>
        <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row>
    <row r="287">
      <c r="A287" t="n">
        <v>282</v>
      </c>
      <c r="B287" s="29">
        <f>Months!B287</f>
        <v/>
      </c>
      <c r="C287">
        <f>Months!C287</f>
        <v/>
      </c>
      <c r="D287">
        <f>Months!D287</f>
        <v/>
      </c>
      <c r="E287">
        <f>SUM(V287:AG287)</f>
        <v/>
      </c>
      <c r="F287">
        <f>MAX(0,ROUND(C287+D287-E287,2))</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f>IF(AH287&lt;=0,0,ROUND(MIN(AH287,MAX(0,$F287-SUMPRODUCT(($AT$3:$BE$3&lt;AT$3)*$AH287:$AS287))),2))</f>
        <v/>
      </c>
      <c r="AU287">
        <f>IF(AI287&lt;=0,0,ROUND(MIN(AI287,MAX(0,$F287-SUMPRODUCT(($AT$3:$BE$3&lt;AU$3)*$AH287:$AS287))),2))</f>
        <v/>
      </c>
      <c r="AV287">
        <f>IF(AJ287&lt;=0,0,ROUND(MIN(AJ287,MAX(0,$F287-SUMPRODUCT(($AT$3:$BE$3&lt;AV$3)*$AH287:$AS287))),2))</f>
        <v/>
      </c>
      <c r="AW287">
        <f>IF(AK287&lt;=0,0,ROUND(MIN(AK287,MAX(0,$F287-SUMPRODUCT(($AT$3:$BE$3&lt;AW$3)*$AH287:$AS287))),2))</f>
        <v/>
      </c>
      <c r="AX287">
        <f>IF(AL287&lt;=0,0,ROUND(MIN(AL287,MAX(0,$F287-SUMPRODUCT(($AT$3:$BE$3&lt;AX$3)*$AH287:$AS287))),2))</f>
        <v/>
      </c>
      <c r="AY287">
        <f>IF(AM287&lt;=0,0,ROUND(MIN(AM287,MAX(0,$F287-SUMPRODUCT(($AT$3:$BE$3&lt;AY$3)*$AH287:$AS287))),2))</f>
        <v/>
      </c>
      <c r="AZ287">
        <f>IF(AN287&lt;=0,0,ROUND(MIN(AN287,MAX(0,$F287-SUMPRODUCT(($AT$3:$BE$3&lt;AZ$3)*$AH287:$AS287))),2))</f>
        <v/>
      </c>
      <c r="BA287">
        <f>IF(AO287&lt;=0,0,ROUND(MIN(AO287,MAX(0,$F287-SUMPRODUCT(($AT$3:$BE$3&lt;BA$3)*$AH287:$AS287))),2))</f>
        <v/>
      </c>
      <c r="BB287">
        <f>IF(AP287&lt;=0,0,ROUND(MIN(AP287,MAX(0,$F287-SUMPRODUCT(($AT$3:$BE$3&lt;BB$3)*$AH287:$AS287))),2))</f>
        <v/>
      </c>
      <c r="BC287">
        <f>IF(AQ287&lt;=0,0,ROUND(MIN(AQ287,MAX(0,$F287-SUMPRODUCT(($AT$3:$BE$3&lt;BC$3)*$AH287:$AS287))),2))</f>
        <v/>
      </c>
      <c r="BD287">
        <f>IF(AR287&lt;=0,0,ROUND(MIN(AR287,MAX(0,$F287-SUMPRODUCT(($AT$3:$BE$3&lt;BD$3)*$AH287:$AS287))),2))</f>
        <v/>
      </c>
      <c r="BE287">
        <f>IF(AS287&lt;=0,0,ROUND(MIN(AS287,MAX(0,$F287-SUMPRODUCT(($AT$3:$BE$3&lt;BE$3)*$AH287:$AS287))),2))</f>
        <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row>
    <row r="288">
      <c r="A288" t="n">
        <v>283</v>
      </c>
      <c r="B288" s="29">
        <f>Months!B288</f>
        <v/>
      </c>
      <c r="C288">
        <f>Months!C288</f>
        <v/>
      </c>
      <c r="D288">
        <f>Months!D288</f>
        <v/>
      </c>
      <c r="E288">
        <f>SUM(V288:AG288)</f>
        <v/>
      </c>
      <c r="F288">
        <f>MAX(0,ROUND(C288+D288-E288,2))</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f>IF(AH288&lt;=0,0,ROUND(MIN(AH288,MAX(0,$F288-SUMPRODUCT(($AT$3:$BE$3&lt;AT$3)*$AH288:$AS288))),2))</f>
        <v/>
      </c>
      <c r="AU288">
        <f>IF(AI288&lt;=0,0,ROUND(MIN(AI288,MAX(0,$F288-SUMPRODUCT(($AT$3:$BE$3&lt;AU$3)*$AH288:$AS288))),2))</f>
        <v/>
      </c>
      <c r="AV288">
        <f>IF(AJ288&lt;=0,0,ROUND(MIN(AJ288,MAX(0,$F288-SUMPRODUCT(($AT$3:$BE$3&lt;AV$3)*$AH288:$AS288))),2))</f>
        <v/>
      </c>
      <c r="AW288">
        <f>IF(AK288&lt;=0,0,ROUND(MIN(AK288,MAX(0,$F288-SUMPRODUCT(($AT$3:$BE$3&lt;AW$3)*$AH288:$AS288))),2))</f>
        <v/>
      </c>
      <c r="AX288">
        <f>IF(AL288&lt;=0,0,ROUND(MIN(AL288,MAX(0,$F288-SUMPRODUCT(($AT$3:$BE$3&lt;AX$3)*$AH288:$AS288))),2))</f>
        <v/>
      </c>
      <c r="AY288">
        <f>IF(AM288&lt;=0,0,ROUND(MIN(AM288,MAX(0,$F288-SUMPRODUCT(($AT$3:$BE$3&lt;AY$3)*$AH288:$AS288))),2))</f>
        <v/>
      </c>
      <c r="AZ288">
        <f>IF(AN288&lt;=0,0,ROUND(MIN(AN288,MAX(0,$F288-SUMPRODUCT(($AT$3:$BE$3&lt;AZ$3)*$AH288:$AS288))),2))</f>
        <v/>
      </c>
      <c r="BA288">
        <f>IF(AO288&lt;=0,0,ROUND(MIN(AO288,MAX(0,$F288-SUMPRODUCT(($AT$3:$BE$3&lt;BA$3)*$AH288:$AS288))),2))</f>
        <v/>
      </c>
      <c r="BB288">
        <f>IF(AP288&lt;=0,0,ROUND(MIN(AP288,MAX(0,$F288-SUMPRODUCT(($AT$3:$BE$3&lt;BB$3)*$AH288:$AS288))),2))</f>
        <v/>
      </c>
      <c r="BC288">
        <f>IF(AQ288&lt;=0,0,ROUND(MIN(AQ288,MAX(0,$F288-SUMPRODUCT(($AT$3:$BE$3&lt;BC$3)*$AH288:$AS288))),2))</f>
        <v/>
      </c>
      <c r="BD288">
        <f>IF(AR288&lt;=0,0,ROUND(MIN(AR288,MAX(0,$F288-SUMPRODUCT(($AT$3:$BE$3&lt;BD$3)*$AH288:$AS288))),2))</f>
        <v/>
      </c>
      <c r="BE288">
        <f>IF(AS288&lt;=0,0,ROUND(MIN(AS288,MAX(0,$F288-SUMPRODUCT(($AT$3:$BE$3&lt;BE$3)*$AH288:$AS288))),2))</f>
        <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row>
    <row r="289">
      <c r="A289" t="n">
        <v>284</v>
      </c>
      <c r="B289" s="29">
        <f>Months!B289</f>
        <v/>
      </c>
      <c r="C289">
        <f>Months!C289</f>
        <v/>
      </c>
      <c r="D289">
        <f>Months!D289</f>
        <v/>
      </c>
      <c r="E289">
        <f>SUM(V289:AG289)</f>
        <v/>
      </c>
      <c r="F289">
        <f>MAX(0,ROUND(C289+D289-E289,2))</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f>IF(AH289&lt;=0,0,ROUND(MIN(AH289,MAX(0,$F289-SUMPRODUCT(($AT$3:$BE$3&lt;AT$3)*$AH289:$AS289))),2))</f>
        <v/>
      </c>
      <c r="AU289">
        <f>IF(AI289&lt;=0,0,ROUND(MIN(AI289,MAX(0,$F289-SUMPRODUCT(($AT$3:$BE$3&lt;AU$3)*$AH289:$AS289))),2))</f>
        <v/>
      </c>
      <c r="AV289">
        <f>IF(AJ289&lt;=0,0,ROUND(MIN(AJ289,MAX(0,$F289-SUMPRODUCT(($AT$3:$BE$3&lt;AV$3)*$AH289:$AS289))),2))</f>
        <v/>
      </c>
      <c r="AW289">
        <f>IF(AK289&lt;=0,0,ROUND(MIN(AK289,MAX(0,$F289-SUMPRODUCT(($AT$3:$BE$3&lt;AW$3)*$AH289:$AS289))),2))</f>
        <v/>
      </c>
      <c r="AX289">
        <f>IF(AL289&lt;=0,0,ROUND(MIN(AL289,MAX(0,$F289-SUMPRODUCT(($AT$3:$BE$3&lt;AX$3)*$AH289:$AS289))),2))</f>
        <v/>
      </c>
      <c r="AY289">
        <f>IF(AM289&lt;=0,0,ROUND(MIN(AM289,MAX(0,$F289-SUMPRODUCT(($AT$3:$BE$3&lt;AY$3)*$AH289:$AS289))),2))</f>
        <v/>
      </c>
      <c r="AZ289">
        <f>IF(AN289&lt;=0,0,ROUND(MIN(AN289,MAX(0,$F289-SUMPRODUCT(($AT$3:$BE$3&lt;AZ$3)*$AH289:$AS289))),2))</f>
        <v/>
      </c>
      <c r="BA289">
        <f>IF(AO289&lt;=0,0,ROUND(MIN(AO289,MAX(0,$F289-SUMPRODUCT(($AT$3:$BE$3&lt;BA$3)*$AH289:$AS289))),2))</f>
        <v/>
      </c>
      <c r="BB289">
        <f>IF(AP289&lt;=0,0,ROUND(MIN(AP289,MAX(0,$F289-SUMPRODUCT(($AT$3:$BE$3&lt;BB$3)*$AH289:$AS289))),2))</f>
        <v/>
      </c>
      <c r="BC289">
        <f>IF(AQ289&lt;=0,0,ROUND(MIN(AQ289,MAX(0,$F289-SUMPRODUCT(($AT$3:$BE$3&lt;BC$3)*$AH289:$AS289))),2))</f>
        <v/>
      </c>
      <c r="BD289">
        <f>IF(AR289&lt;=0,0,ROUND(MIN(AR289,MAX(0,$F289-SUMPRODUCT(($AT$3:$BE$3&lt;BD$3)*$AH289:$AS289))),2))</f>
        <v/>
      </c>
      <c r="BE289">
        <f>IF(AS289&lt;=0,0,ROUND(MIN(AS289,MAX(0,$F289-SUMPRODUCT(($AT$3:$BE$3&lt;BE$3)*$AH289:$AS289))),2))</f>
        <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row>
    <row r="290">
      <c r="A290" t="n">
        <v>285</v>
      </c>
      <c r="B290" s="29">
        <f>Months!B290</f>
        <v/>
      </c>
      <c r="C290">
        <f>Months!C290</f>
        <v/>
      </c>
      <c r="D290">
        <f>Months!D290</f>
        <v/>
      </c>
      <c r="E290">
        <f>SUM(V290:AG290)</f>
        <v/>
      </c>
      <c r="F290">
        <f>MAX(0,ROUND(C290+D290-E290,2))</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f>IF(AH290&lt;=0,0,ROUND(MIN(AH290,MAX(0,$F290-SUMPRODUCT(($AT$3:$BE$3&lt;AT$3)*$AH290:$AS290))),2))</f>
        <v/>
      </c>
      <c r="AU290">
        <f>IF(AI290&lt;=0,0,ROUND(MIN(AI290,MAX(0,$F290-SUMPRODUCT(($AT$3:$BE$3&lt;AU$3)*$AH290:$AS290))),2))</f>
        <v/>
      </c>
      <c r="AV290">
        <f>IF(AJ290&lt;=0,0,ROUND(MIN(AJ290,MAX(0,$F290-SUMPRODUCT(($AT$3:$BE$3&lt;AV$3)*$AH290:$AS290))),2))</f>
        <v/>
      </c>
      <c r="AW290">
        <f>IF(AK290&lt;=0,0,ROUND(MIN(AK290,MAX(0,$F290-SUMPRODUCT(($AT$3:$BE$3&lt;AW$3)*$AH290:$AS290))),2))</f>
        <v/>
      </c>
      <c r="AX290">
        <f>IF(AL290&lt;=0,0,ROUND(MIN(AL290,MAX(0,$F290-SUMPRODUCT(($AT$3:$BE$3&lt;AX$3)*$AH290:$AS290))),2))</f>
        <v/>
      </c>
      <c r="AY290">
        <f>IF(AM290&lt;=0,0,ROUND(MIN(AM290,MAX(0,$F290-SUMPRODUCT(($AT$3:$BE$3&lt;AY$3)*$AH290:$AS290))),2))</f>
        <v/>
      </c>
      <c r="AZ290">
        <f>IF(AN290&lt;=0,0,ROUND(MIN(AN290,MAX(0,$F290-SUMPRODUCT(($AT$3:$BE$3&lt;AZ$3)*$AH290:$AS290))),2))</f>
        <v/>
      </c>
      <c r="BA290">
        <f>IF(AO290&lt;=0,0,ROUND(MIN(AO290,MAX(0,$F290-SUMPRODUCT(($AT$3:$BE$3&lt;BA$3)*$AH290:$AS290))),2))</f>
        <v/>
      </c>
      <c r="BB290">
        <f>IF(AP290&lt;=0,0,ROUND(MIN(AP290,MAX(0,$F290-SUMPRODUCT(($AT$3:$BE$3&lt;BB$3)*$AH290:$AS290))),2))</f>
        <v/>
      </c>
      <c r="BC290">
        <f>IF(AQ290&lt;=0,0,ROUND(MIN(AQ290,MAX(0,$F290-SUMPRODUCT(($AT$3:$BE$3&lt;BC$3)*$AH290:$AS290))),2))</f>
        <v/>
      </c>
      <c r="BD290">
        <f>IF(AR290&lt;=0,0,ROUND(MIN(AR290,MAX(0,$F290-SUMPRODUCT(($AT$3:$BE$3&lt;BD$3)*$AH290:$AS290))),2))</f>
        <v/>
      </c>
      <c r="BE290">
        <f>IF(AS290&lt;=0,0,ROUND(MIN(AS290,MAX(0,$F290-SUMPRODUCT(($AT$3:$BE$3&lt;BE$3)*$AH290:$AS290))),2))</f>
        <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row>
    <row r="291">
      <c r="A291" t="n">
        <v>286</v>
      </c>
      <c r="B291" s="29">
        <f>Months!B291</f>
        <v/>
      </c>
      <c r="C291">
        <f>Months!C291</f>
        <v/>
      </c>
      <c r="D291">
        <f>Months!D291</f>
        <v/>
      </c>
      <c r="E291">
        <f>SUM(V291:AG291)</f>
        <v/>
      </c>
      <c r="F291">
        <f>MAX(0,ROUND(C291+D291-E291,2))</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f>IF(AH291&lt;=0,0,ROUND(MIN(AH291,MAX(0,$F291-SUMPRODUCT(($AT$3:$BE$3&lt;AT$3)*$AH291:$AS291))),2))</f>
        <v/>
      </c>
      <c r="AU291">
        <f>IF(AI291&lt;=0,0,ROUND(MIN(AI291,MAX(0,$F291-SUMPRODUCT(($AT$3:$BE$3&lt;AU$3)*$AH291:$AS291))),2))</f>
        <v/>
      </c>
      <c r="AV291">
        <f>IF(AJ291&lt;=0,0,ROUND(MIN(AJ291,MAX(0,$F291-SUMPRODUCT(($AT$3:$BE$3&lt;AV$3)*$AH291:$AS291))),2))</f>
        <v/>
      </c>
      <c r="AW291">
        <f>IF(AK291&lt;=0,0,ROUND(MIN(AK291,MAX(0,$F291-SUMPRODUCT(($AT$3:$BE$3&lt;AW$3)*$AH291:$AS291))),2))</f>
        <v/>
      </c>
      <c r="AX291">
        <f>IF(AL291&lt;=0,0,ROUND(MIN(AL291,MAX(0,$F291-SUMPRODUCT(($AT$3:$BE$3&lt;AX$3)*$AH291:$AS291))),2))</f>
        <v/>
      </c>
      <c r="AY291">
        <f>IF(AM291&lt;=0,0,ROUND(MIN(AM291,MAX(0,$F291-SUMPRODUCT(($AT$3:$BE$3&lt;AY$3)*$AH291:$AS291))),2))</f>
        <v/>
      </c>
      <c r="AZ291">
        <f>IF(AN291&lt;=0,0,ROUND(MIN(AN291,MAX(0,$F291-SUMPRODUCT(($AT$3:$BE$3&lt;AZ$3)*$AH291:$AS291))),2))</f>
        <v/>
      </c>
      <c r="BA291">
        <f>IF(AO291&lt;=0,0,ROUND(MIN(AO291,MAX(0,$F291-SUMPRODUCT(($AT$3:$BE$3&lt;BA$3)*$AH291:$AS291))),2))</f>
        <v/>
      </c>
      <c r="BB291">
        <f>IF(AP291&lt;=0,0,ROUND(MIN(AP291,MAX(0,$F291-SUMPRODUCT(($AT$3:$BE$3&lt;BB$3)*$AH291:$AS291))),2))</f>
        <v/>
      </c>
      <c r="BC291">
        <f>IF(AQ291&lt;=0,0,ROUND(MIN(AQ291,MAX(0,$F291-SUMPRODUCT(($AT$3:$BE$3&lt;BC$3)*$AH291:$AS291))),2))</f>
        <v/>
      </c>
      <c r="BD291">
        <f>IF(AR291&lt;=0,0,ROUND(MIN(AR291,MAX(0,$F291-SUMPRODUCT(($AT$3:$BE$3&lt;BD$3)*$AH291:$AS291))),2))</f>
        <v/>
      </c>
      <c r="BE291">
        <f>IF(AS291&lt;=0,0,ROUND(MIN(AS291,MAX(0,$F291-SUMPRODUCT(($AT$3:$BE$3&lt;BE$3)*$AH291:$AS291))),2))</f>
        <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row>
    <row r="292">
      <c r="A292" t="n">
        <v>287</v>
      </c>
      <c r="B292" s="29">
        <f>Months!B292</f>
        <v/>
      </c>
      <c r="C292">
        <f>Months!C292</f>
        <v/>
      </c>
      <c r="D292">
        <f>Months!D292</f>
        <v/>
      </c>
      <c r="E292">
        <f>SUM(V292:AG292)</f>
        <v/>
      </c>
      <c r="F292">
        <f>MAX(0,ROUND(C292+D292-E292,2))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f>IF(AH292&lt;=0,0,ROUND(MIN(AH292,MAX(0,$F292-SUMPRODUCT(($AT$3:$BE$3&lt;AT$3)*$AH292:$AS292))),2))</f>
        <v/>
      </c>
      <c r="AU292">
        <f>IF(AI292&lt;=0,0,ROUND(MIN(AI292,MAX(0,$F292-SUMPRODUCT(($AT$3:$BE$3&lt;AU$3)*$AH292:$AS292))),2))</f>
        <v/>
      </c>
      <c r="AV292">
        <f>IF(AJ292&lt;=0,0,ROUND(MIN(AJ292,MAX(0,$F292-SUMPRODUCT(($AT$3:$BE$3&lt;AV$3)*$AH292:$AS292))),2))</f>
        <v/>
      </c>
      <c r="AW292">
        <f>IF(AK292&lt;=0,0,ROUND(MIN(AK292,MAX(0,$F292-SUMPRODUCT(($AT$3:$BE$3&lt;AW$3)*$AH292:$AS292))),2))</f>
        <v/>
      </c>
      <c r="AX292">
        <f>IF(AL292&lt;=0,0,ROUND(MIN(AL292,MAX(0,$F292-SUMPRODUCT(($AT$3:$BE$3&lt;AX$3)*$AH292:$AS292))),2))</f>
        <v/>
      </c>
      <c r="AY292">
        <f>IF(AM292&lt;=0,0,ROUND(MIN(AM292,MAX(0,$F292-SUMPRODUCT(($AT$3:$BE$3&lt;AY$3)*$AH292:$AS292))),2))</f>
        <v/>
      </c>
      <c r="AZ292">
        <f>IF(AN292&lt;=0,0,ROUND(MIN(AN292,MAX(0,$F292-SUMPRODUCT(($AT$3:$BE$3&lt;AZ$3)*$AH292:$AS292))),2))</f>
        <v/>
      </c>
      <c r="BA292">
        <f>IF(AO292&lt;=0,0,ROUND(MIN(AO292,MAX(0,$F292-SUMPRODUCT(($AT$3:$BE$3&lt;BA$3)*$AH292:$AS292))),2))</f>
        <v/>
      </c>
      <c r="BB292">
        <f>IF(AP292&lt;=0,0,ROUND(MIN(AP292,MAX(0,$F292-SUMPRODUCT(($AT$3:$BE$3&lt;BB$3)*$AH292:$AS292))),2))</f>
        <v/>
      </c>
      <c r="BC292">
        <f>IF(AQ292&lt;=0,0,ROUND(MIN(AQ292,MAX(0,$F292-SUMPRODUCT(($AT$3:$BE$3&lt;BC$3)*$AH292:$AS292))),2))</f>
        <v/>
      </c>
      <c r="BD292">
        <f>IF(AR292&lt;=0,0,ROUND(MIN(AR292,MAX(0,$F292-SUMPRODUCT(($AT$3:$BE$3&lt;BD$3)*$AH292:$AS292))),2))</f>
        <v/>
      </c>
      <c r="BE292">
        <f>IF(AS292&lt;=0,0,ROUND(MIN(AS292,MAX(0,$F292-SUMPRODUCT(($AT$3:$BE$3&lt;BE$3)*$AH292:$AS292))),2))</f>
        <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row>
    <row r="293">
      <c r="A293" t="n">
        <v>288</v>
      </c>
      <c r="B293" s="29">
        <f>Months!B293</f>
        <v/>
      </c>
      <c r="C293">
        <f>Months!C293</f>
        <v/>
      </c>
      <c r="D293">
        <f>Months!D293</f>
        <v/>
      </c>
      <c r="E293">
        <f>SUM(V293:AG293)</f>
        <v/>
      </c>
      <c r="F293">
        <f>MAX(0,ROUND(C293+D293-E293,2))</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f>IF(AH293&lt;=0,0,ROUND(MIN(AH293,MAX(0,$F293-SUMPRODUCT(($AT$3:$BE$3&lt;AT$3)*$AH293:$AS293))),2))</f>
        <v/>
      </c>
      <c r="AU293">
        <f>IF(AI293&lt;=0,0,ROUND(MIN(AI293,MAX(0,$F293-SUMPRODUCT(($AT$3:$BE$3&lt;AU$3)*$AH293:$AS293))),2))</f>
        <v/>
      </c>
      <c r="AV293">
        <f>IF(AJ293&lt;=0,0,ROUND(MIN(AJ293,MAX(0,$F293-SUMPRODUCT(($AT$3:$BE$3&lt;AV$3)*$AH293:$AS293))),2))</f>
        <v/>
      </c>
      <c r="AW293">
        <f>IF(AK293&lt;=0,0,ROUND(MIN(AK293,MAX(0,$F293-SUMPRODUCT(($AT$3:$BE$3&lt;AW$3)*$AH293:$AS293))),2))</f>
        <v/>
      </c>
      <c r="AX293">
        <f>IF(AL293&lt;=0,0,ROUND(MIN(AL293,MAX(0,$F293-SUMPRODUCT(($AT$3:$BE$3&lt;AX$3)*$AH293:$AS293))),2))</f>
        <v/>
      </c>
      <c r="AY293">
        <f>IF(AM293&lt;=0,0,ROUND(MIN(AM293,MAX(0,$F293-SUMPRODUCT(($AT$3:$BE$3&lt;AY$3)*$AH293:$AS293))),2))</f>
        <v/>
      </c>
      <c r="AZ293">
        <f>IF(AN293&lt;=0,0,ROUND(MIN(AN293,MAX(0,$F293-SUMPRODUCT(($AT$3:$BE$3&lt;AZ$3)*$AH293:$AS293))),2))</f>
        <v/>
      </c>
      <c r="BA293">
        <f>IF(AO293&lt;=0,0,ROUND(MIN(AO293,MAX(0,$F293-SUMPRODUCT(($AT$3:$BE$3&lt;BA$3)*$AH293:$AS293))),2))</f>
        <v/>
      </c>
      <c r="BB293">
        <f>IF(AP293&lt;=0,0,ROUND(MIN(AP293,MAX(0,$F293-SUMPRODUCT(($AT$3:$BE$3&lt;BB$3)*$AH293:$AS293))),2))</f>
        <v/>
      </c>
      <c r="BC293">
        <f>IF(AQ293&lt;=0,0,ROUND(MIN(AQ293,MAX(0,$F293-SUMPRODUCT(($AT$3:$BE$3&lt;BC$3)*$AH293:$AS293))),2))</f>
        <v/>
      </c>
      <c r="BD293">
        <f>IF(AR293&lt;=0,0,ROUND(MIN(AR293,MAX(0,$F293-SUMPRODUCT(($AT$3:$BE$3&lt;BD$3)*$AH293:$AS293))),2))</f>
        <v/>
      </c>
      <c r="BE293">
        <f>IF(AS293&lt;=0,0,ROUND(MIN(AS293,MAX(0,$F293-SUMPRODUCT(($AT$3:$BE$3&lt;BE$3)*$AH293:$AS293))),2))</f>
        <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row>
    <row r="294">
      <c r="A294" t="n">
        <v>289</v>
      </c>
      <c r="B294" s="29">
        <f>Months!B294</f>
        <v/>
      </c>
      <c r="C294">
        <f>Months!C294</f>
        <v/>
      </c>
      <c r="D294">
        <f>Months!D294</f>
        <v/>
      </c>
      <c r="E294">
        <f>SUM(V294:AG294)</f>
        <v/>
      </c>
      <c r="F294">
        <f>MAX(0,ROUND(C294+D294-E294,2))</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f>IF(AH294&lt;=0,0,ROUND(MIN(AH294,MAX(0,$F294-SUMPRODUCT(($AT$3:$BE$3&lt;AT$3)*$AH294:$AS294))),2))</f>
        <v/>
      </c>
      <c r="AU294">
        <f>IF(AI294&lt;=0,0,ROUND(MIN(AI294,MAX(0,$F294-SUMPRODUCT(($AT$3:$BE$3&lt;AU$3)*$AH294:$AS294))),2))</f>
        <v/>
      </c>
      <c r="AV294">
        <f>IF(AJ294&lt;=0,0,ROUND(MIN(AJ294,MAX(0,$F294-SUMPRODUCT(($AT$3:$BE$3&lt;AV$3)*$AH294:$AS294))),2))</f>
        <v/>
      </c>
      <c r="AW294">
        <f>IF(AK294&lt;=0,0,ROUND(MIN(AK294,MAX(0,$F294-SUMPRODUCT(($AT$3:$BE$3&lt;AW$3)*$AH294:$AS294))),2))</f>
        <v/>
      </c>
      <c r="AX294">
        <f>IF(AL294&lt;=0,0,ROUND(MIN(AL294,MAX(0,$F294-SUMPRODUCT(($AT$3:$BE$3&lt;AX$3)*$AH294:$AS294))),2))</f>
        <v/>
      </c>
      <c r="AY294">
        <f>IF(AM294&lt;=0,0,ROUND(MIN(AM294,MAX(0,$F294-SUMPRODUCT(($AT$3:$BE$3&lt;AY$3)*$AH294:$AS294))),2))</f>
        <v/>
      </c>
      <c r="AZ294">
        <f>IF(AN294&lt;=0,0,ROUND(MIN(AN294,MAX(0,$F294-SUMPRODUCT(($AT$3:$BE$3&lt;AZ$3)*$AH294:$AS294))),2))</f>
        <v/>
      </c>
      <c r="BA294">
        <f>IF(AO294&lt;=0,0,ROUND(MIN(AO294,MAX(0,$F294-SUMPRODUCT(($AT$3:$BE$3&lt;BA$3)*$AH294:$AS294))),2))</f>
        <v/>
      </c>
      <c r="BB294">
        <f>IF(AP294&lt;=0,0,ROUND(MIN(AP294,MAX(0,$F294-SUMPRODUCT(($AT$3:$BE$3&lt;BB$3)*$AH294:$AS294))),2))</f>
        <v/>
      </c>
      <c r="BC294">
        <f>IF(AQ294&lt;=0,0,ROUND(MIN(AQ294,MAX(0,$F294-SUMPRODUCT(($AT$3:$BE$3&lt;BC$3)*$AH294:$AS294))),2))</f>
        <v/>
      </c>
      <c r="BD294">
        <f>IF(AR294&lt;=0,0,ROUND(MIN(AR294,MAX(0,$F294-SUMPRODUCT(($AT$3:$BE$3&lt;BD$3)*$AH294:$AS294))),2))</f>
        <v/>
      </c>
      <c r="BE294">
        <f>IF(AS294&lt;=0,0,ROUND(MIN(AS294,MAX(0,$F294-SUMPRODUCT(($AT$3:$BE$3&lt;BE$3)*$AH294:$AS294))),2))</f>
        <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row>
    <row r="295">
      <c r="A295" t="n">
        <v>290</v>
      </c>
      <c r="B295" s="29">
        <f>Months!B295</f>
        <v/>
      </c>
      <c r="C295">
        <f>Months!C295</f>
        <v/>
      </c>
      <c r="D295">
        <f>Months!D295</f>
        <v/>
      </c>
      <c r="E295">
        <f>SUM(V295:AG295)</f>
        <v/>
      </c>
      <c r="F295">
        <f>MAX(0,ROUND(C295+D295-E295,2))</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f>IF(AH295&lt;=0,0,ROUND(MIN(AH295,MAX(0,$F295-SUMPRODUCT(($AT$3:$BE$3&lt;AT$3)*$AH295:$AS295))),2))</f>
        <v/>
      </c>
      <c r="AU295">
        <f>IF(AI295&lt;=0,0,ROUND(MIN(AI295,MAX(0,$F295-SUMPRODUCT(($AT$3:$BE$3&lt;AU$3)*$AH295:$AS295))),2))</f>
        <v/>
      </c>
      <c r="AV295">
        <f>IF(AJ295&lt;=0,0,ROUND(MIN(AJ295,MAX(0,$F295-SUMPRODUCT(($AT$3:$BE$3&lt;AV$3)*$AH295:$AS295))),2))</f>
        <v/>
      </c>
      <c r="AW295">
        <f>IF(AK295&lt;=0,0,ROUND(MIN(AK295,MAX(0,$F295-SUMPRODUCT(($AT$3:$BE$3&lt;AW$3)*$AH295:$AS295))),2))</f>
        <v/>
      </c>
      <c r="AX295">
        <f>IF(AL295&lt;=0,0,ROUND(MIN(AL295,MAX(0,$F295-SUMPRODUCT(($AT$3:$BE$3&lt;AX$3)*$AH295:$AS295))),2))</f>
        <v/>
      </c>
      <c r="AY295">
        <f>IF(AM295&lt;=0,0,ROUND(MIN(AM295,MAX(0,$F295-SUMPRODUCT(($AT$3:$BE$3&lt;AY$3)*$AH295:$AS295))),2))</f>
        <v/>
      </c>
      <c r="AZ295">
        <f>IF(AN295&lt;=0,0,ROUND(MIN(AN295,MAX(0,$F295-SUMPRODUCT(($AT$3:$BE$3&lt;AZ$3)*$AH295:$AS295))),2))</f>
        <v/>
      </c>
      <c r="BA295">
        <f>IF(AO295&lt;=0,0,ROUND(MIN(AO295,MAX(0,$F295-SUMPRODUCT(($AT$3:$BE$3&lt;BA$3)*$AH295:$AS295))),2))</f>
        <v/>
      </c>
      <c r="BB295">
        <f>IF(AP295&lt;=0,0,ROUND(MIN(AP295,MAX(0,$F295-SUMPRODUCT(($AT$3:$BE$3&lt;BB$3)*$AH295:$AS295))),2))</f>
        <v/>
      </c>
      <c r="BC295">
        <f>IF(AQ295&lt;=0,0,ROUND(MIN(AQ295,MAX(0,$F295-SUMPRODUCT(($AT$3:$BE$3&lt;BC$3)*$AH295:$AS295))),2))</f>
        <v/>
      </c>
      <c r="BD295">
        <f>IF(AR295&lt;=0,0,ROUND(MIN(AR295,MAX(0,$F295-SUMPRODUCT(($AT$3:$BE$3&lt;BD$3)*$AH295:$AS295))),2))</f>
        <v/>
      </c>
      <c r="BE295">
        <f>IF(AS295&lt;=0,0,ROUND(MIN(AS295,MAX(0,$F295-SUMPRODUCT(($AT$3:$BE$3&lt;BE$3)*$AH295:$AS295))),2))</f>
        <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row>
    <row r="296">
      <c r="A296" t="n">
        <v>291</v>
      </c>
      <c r="B296" s="29">
        <f>Months!B296</f>
        <v/>
      </c>
      <c r="C296">
        <f>Months!C296</f>
        <v/>
      </c>
      <c r="D296">
        <f>Months!D296</f>
        <v/>
      </c>
      <c r="E296">
        <f>SUM(V296:AG296)</f>
        <v/>
      </c>
      <c r="F296">
        <f>MAX(0,ROUND(C296+D296-E296,2))</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f>IF(AH296&lt;=0,0,ROUND(MIN(AH296,MAX(0,$F296-SUMPRODUCT(($AT$3:$BE$3&lt;AT$3)*$AH296:$AS296))),2))</f>
        <v/>
      </c>
      <c r="AU296">
        <f>IF(AI296&lt;=0,0,ROUND(MIN(AI296,MAX(0,$F296-SUMPRODUCT(($AT$3:$BE$3&lt;AU$3)*$AH296:$AS296))),2))</f>
        <v/>
      </c>
      <c r="AV296">
        <f>IF(AJ296&lt;=0,0,ROUND(MIN(AJ296,MAX(0,$F296-SUMPRODUCT(($AT$3:$BE$3&lt;AV$3)*$AH296:$AS296))),2))</f>
        <v/>
      </c>
      <c r="AW296">
        <f>IF(AK296&lt;=0,0,ROUND(MIN(AK296,MAX(0,$F296-SUMPRODUCT(($AT$3:$BE$3&lt;AW$3)*$AH296:$AS296))),2))</f>
        <v/>
      </c>
      <c r="AX296">
        <f>IF(AL296&lt;=0,0,ROUND(MIN(AL296,MAX(0,$F296-SUMPRODUCT(($AT$3:$BE$3&lt;AX$3)*$AH296:$AS296))),2))</f>
        <v/>
      </c>
      <c r="AY296">
        <f>IF(AM296&lt;=0,0,ROUND(MIN(AM296,MAX(0,$F296-SUMPRODUCT(($AT$3:$BE$3&lt;AY$3)*$AH296:$AS296))),2))</f>
        <v/>
      </c>
      <c r="AZ296">
        <f>IF(AN296&lt;=0,0,ROUND(MIN(AN296,MAX(0,$F296-SUMPRODUCT(($AT$3:$BE$3&lt;AZ$3)*$AH296:$AS296))),2))</f>
        <v/>
      </c>
      <c r="BA296">
        <f>IF(AO296&lt;=0,0,ROUND(MIN(AO296,MAX(0,$F296-SUMPRODUCT(($AT$3:$BE$3&lt;BA$3)*$AH296:$AS296))),2))</f>
        <v/>
      </c>
      <c r="BB296">
        <f>IF(AP296&lt;=0,0,ROUND(MIN(AP296,MAX(0,$F296-SUMPRODUCT(($AT$3:$BE$3&lt;BB$3)*$AH296:$AS296))),2))</f>
        <v/>
      </c>
      <c r="BC296">
        <f>IF(AQ296&lt;=0,0,ROUND(MIN(AQ296,MAX(0,$F296-SUMPRODUCT(($AT$3:$BE$3&lt;BC$3)*$AH296:$AS296))),2))</f>
        <v/>
      </c>
      <c r="BD296">
        <f>IF(AR296&lt;=0,0,ROUND(MIN(AR296,MAX(0,$F296-SUMPRODUCT(($AT$3:$BE$3&lt;BD$3)*$AH296:$AS296))),2))</f>
        <v/>
      </c>
      <c r="BE296">
        <f>IF(AS296&lt;=0,0,ROUND(MIN(AS296,MAX(0,$F296-SUMPRODUCT(($AT$3:$BE$3&lt;BE$3)*$AH296:$AS296))),2))</f>
        <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row>
    <row r="297">
      <c r="A297" t="n">
        <v>292</v>
      </c>
      <c r="B297" s="29">
        <f>Months!B297</f>
        <v/>
      </c>
      <c r="C297">
        <f>Months!C297</f>
        <v/>
      </c>
      <c r="D297">
        <f>Months!D297</f>
        <v/>
      </c>
      <c r="E297">
        <f>SUM(V297:AG297)</f>
        <v/>
      </c>
      <c r="F297">
        <f>MAX(0,ROUND(C297+D297-E297,2))</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f>IF(AH297&lt;=0,0,ROUND(MIN(AH297,MAX(0,$F297-SUMPRODUCT(($AT$3:$BE$3&lt;AT$3)*$AH297:$AS297))),2))</f>
        <v/>
      </c>
      <c r="AU297">
        <f>IF(AI297&lt;=0,0,ROUND(MIN(AI297,MAX(0,$F297-SUMPRODUCT(($AT$3:$BE$3&lt;AU$3)*$AH297:$AS297))),2))</f>
        <v/>
      </c>
      <c r="AV297">
        <f>IF(AJ297&lt;=0,0,ROUND(MIN(AJ297,MAX(0,$F297-SUMPRODUCT(($AT$3:$BE$3&lt;AV$3)*$AH297:$AS297))),2))</f>
        <v/>
      </c>
      <c r="AW297">
        <f>IF(AK297&lt;=0,0,ROUND(MIN(AK297,MAX(0,$F297-SUMPRODUCT(($AT$3:$BE$3&lt;AW$3)*$AH297:$AS297))),2))</f>
        <v/>
      </c>
      <c r="AX297">
        <f>IF(AL297&lt;=0,0,ROUND(MIN(AL297,MAX(0,$F297-SUMPRODUCT(($AT$3:$BE$3&lt;AX$3)*$AH297:$AS297))),2))</f>
        <v/>
      </c>
      <c r="AY297">
        <f>IF(AM297&lt;=0,0,ROUND(MIN(AM297,MAX(0,$F297-SUMPRODUCT(($AT$3:$BE$3&lt;AY$3)*$AH297:$AS297))),2))</f>
        <v/>
      </c>
      <c r="AZ297">
        <f>IF(AN297&lt;=0,0,ROUND(MIN(AN297,MAX(0,$F297-SUMPRODUCT(($AT$3:$BE$3&lt;AZ$3)*$AH297:$AS297))),2))</f>
        <v/>
      </c>
      <c r="BA297">
        <f>IF(AO297&lt;=0,0,ROUND(MIN(AO297,MAX(0,$F297-SUMPRODUCT(($AT$3:$BE$3&lt;BA$3)*$AH297:$AS297))),2))</f>
        <v/>
      </c>
      <c r="BB297">
        <f>IF(AP297&lt;=0,0,ROUND(MIN(AP297,MAX(0,$F297-SUMPRODUCT(($AT$3:$BE$3&lt;BB$3)*$AH297:$AS297))),2))</f>
        <v/>
      </c>
      <c r="BC297">
        <f>IF(AQ297&lt;=0,0,ROUND(MIN(AQ297,MAX(0,$F297-SUMPRODUCT(($AT$3:$BE$3&lt;BC$3)*$AH297:$AS297))),2))</f>
        <v/>
      </c>
      <c r="BD297">
        <f>IF(AR297&lt;=0,0,ROUND(MIN(AR297,MAX(0,$F297-SUMPRODUCT(($AT$3:$BE$3&lt;BD$3)*$AH297:$AS297))),2))</f>
        <v/>
      </c>
      <c r="BE297">
        <f>IF(AS297&lt;=0,0,ROUND(MIN(AS297,MAX(0,$F297-SUMPRODUCT(($AT$3:$BE$3&lt;BE$3)*$AH297:$AS297))),2))</f>
        <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row>
    <row r="298">
      <c r="A298" t="n">
        <v>293</v>
      </c>
      <c r="B298" s="29">
        <f>Months!B298</f>
        <v/>
      </c>
      <c r="C298">
        <f>Months!C298</f>
        <v/>
      </c>
      <c r="D298">
        <f>Months!D298</f>
        <v/>
      </c>
      <c r="E298">
        <f>SUM(V298:AG298)</f>
        <v/>
      </c>
      <c r="F298">
        <f>MAX(0,ROUND(C298+D298-E298,2))</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f>IF(AH298&lt;=0,0,ROUND(MIN(AH298,MAX(0,$F298-SUMPRODUCT(($AT$3:$BE$3&lt;AT$3)*$AH298:$AS298))),2))</f>
        <v/>
      </c>
      <c r="AU298">
        <f>IF(AI298&lt;=0,0,ROUND(MIN(AI298,MAX(0,$F298-SUMPRODUCT(($AT$3:$BE$3&lt;AU$3)*$AH298:$AS298))),2))</f>
        <v/>
      </c>
      <c r="AV298">
        <f>IF(AJ298&lt;=0,0,ROUND(MIN(AJ298,MAX(0,$F298-SUMPRODUCT(($AT$3:$BE$3&lt;AV$3)*$AH298:$AS298))),2))</f>
        <v/>
      </c>
      <c r="AW298">
        <f>IF(AK298&lt;=0,0,ROUND(MIN(AK298,MAX(0,$F298-SUMPRODUCT(($AT$3:$BE$3&lt;AW$3)*$AH298:$AS298))),2))</f>
        <v/>
      </c>
      <c r="AX298">
        <f>IF(AL298&lt;=0,0,ROUND(MIN(AL298,MAX(0,$F298-SUMPRODUCT(($AT$3:$BE$3&lt;AX$3)*$AH298:$AS298))),2))</f>
        <v/>
      </c>
      <c r="AY298">
        <f>IF(AM298&lt;=0,0,ROUND(MIN(AM298,MAX(0,$F298-SUMPRODUCT(($AT$3:$BE$3&lt;AY$3)*$AH298:$AS298))),2))</f>
        <v/>
      </c>
      <c r="AZ298">
        <f>IF(AN298&lt;=0,0,ROUND(MIN(AN298,MAX(0,$F298-SUMPRODUCT(($AT$3:$BE$3&lt;AZ$3)*$AH298:$AS298))),2))</f>
        <v/>
      </c>
      <c r="BA298">
        <f>IF(AO298&lt;=0,0,ROUND(MIN(AO298,MAX(0,$F298-SUMPRODUCT(($AT$3:$BE$3&lt;BA$3)*$AH298:$AS298))),2))</f>
        <v/>
      </c>
      <c r="BB298">
        <f>IF(AP298&lt;=0,0,ROUND(MIN(AP298,MAX(0,$F298-SUMPRODUCT(($AT$3:$BE$3&lt;BB$3)*$AH298:$AS298))),2))</f>
        <v/>
      </c>
      <c r="BC298">
        <f>IF(AQ298&lt;=0,0,ROUND(MIN(AQ298,MAX(0,$F298-SUMPRODUCT(($AT$3:$BE$3&lt;BC$3)*$AH298:$AS298))),2))</f>
        <v/>
      </c>
      <c r="BD298">
        <f>IF(AR298&lt;=0,0,ROUND(MIN(AR298,MAX(0,$F298-SUMPRODUCT(($AT$3:$BE$3&lt;BD$3)*$AH298:$AS298))),2))</f>
        <v/>
      </c>
      <c r="BE298">
        <f>IF(AS298&lt;=0,0,ROUND(MIN(AS298,MAX(0,$F298-SUMPRODUCT(($AT$3:$BE$3&lt;BE$3)*$AH298:$AS298))),2))</f>
        <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row>
    <row r="299">
      <c r="A299" t="n">
        <v>294</v>
      </c>
      <c r="B299" s="29">
        <f>Months!B299</f>
        <v/>
      </c>
      <c r="C299">
        <f>Months!C299</f>
        <v/>
      </c>
      <c r="D299">
        <f>Months!D299</f>
        <v/>
      </c>
      <c r="E299">
        <f>SUM(V299:AG299)</f>
        <v/>
      </c>
      <c r="F299">
        <f>MAX(0,ROUND(C299+D299-E299,2))</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f>IF(AH299&lt;=0,0,ROUND(MIN(AH299,MAX(0,$F299-SUMPRODUCT(($AT$3:$BE$3&lt;AT$3)*$AH299:$AS299))),2))</f>
        <v/>
      </c>
      <c r="AU299">
        <f>IF(AI299&lt;=0,0,ROUND(MIN(AI299,MAX(0,$F299-SUMPRODUCT(($AT$3:$BE$3&lt;AU$3)*$AH299:$AS299))),2))</f>
        <v/>
      </c>
      <c r="AV299">
        <f>IF(AJ299&lt;=0,0,ROUND(MIN(AJ299,MAX(0,$F299-SUMPRODUCT(($AT$3:$BE$3&lt;AV$3)*$AH299:$AS299))),2))</f>
        <v/>
      </c>
      <c r="AW299">
        <f>IF(AK299&lt;=0,0,ROUND(MIN(AK299,MAX(0,$F299-SUMPRODUCT(($AT$3:$BE$3&lt;AW$3)*$AH299:$AS299))),2))</f>
        <v/>
      </c>
      <c r="AX299">
        <f>IF(AL299&lt;=0,0,ROUND(MIN(AL299,MAX(0,$F299-SUMPRODUCT(($AT$3:$BE$3&lt;AX$3)*$AH299:$AS299))),2))</f>
        <v/>
      </c>
      <c r="AY299">
        <f>IF(AM299&lt;=0,0,ROUND(MIN(AM299,MAX(0,$F299-SUMPRODUCT(($AT$3:$BE$3&lt;AY$3)*$AH299:$AS299))),2))</f>
        <v/>
      </c>
      <c r="AZ299">
        <f>IF(AN299&lt;=0,0,ROUND(MIN(AN299,MAX(0,$F299-SUMPRODUCT(($AT$3:$BE$3&lt;AZ$3)*$AH299:$AS299))),2))</f>
        <v/>
      </c>
      <c r="BA299">
        <f>IF(AO299&lt;=0,0,ROUND(MIN(AO299,MAX(0,$F299-SUMPRODUCT(($AT$3:$BE$3&lt;BA$3)*$AH299:$AS299))),2))</f>
        <v/>
      </c>
      <c r="BB299">
        <f>IF(AP299&lt;=0,0,ROUND(MIN(AP299,MAX(0,$F299-SUMPRODUCT(($AT$3:$BE$3&lt;BB$3)*$AH299:$AS299))),2))</f>
        <v/>
      </c>
      <c r="BC299">
        <f>IF(AQ299&lt;=0,0,ROUND(MIN(AQ299,MAX(0,$F299-SUMPRODUCT(($AT$3:$BE$3&lt;BC$3)*$AH299:$AS299))),2))</f>
        <v/>
      </c>
      <c r="BD299">
        <f>IF(AR299&lt;=0,0,ROUND(MIN(AR299,MAX(0,$F299-SUMPRODUCT(($AT$3:$BE$3&lt;BD$3)*$AH299:$AS299))),2))</f>
        <v/>
      </c>
      <c r="BE299">
        <f>IF(AS299&lt;=0,0,ROUND(MIN(AS299,MAX(0,$F299-SUMPRODUCT(($AT$3:$BE$3&lt;BE$3)*$AH299:$AS299))),2))</f>
        <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row>
    <row r="300">
      <c r="A300" t="n">
        <v>295</v>
      </c>
      <c r="B300" s="29">
        <f>Months!B300</f>
        <v/>
      </c>
      <c r="C300">
        <f>Months!C300</f>
        <v/>
      </c>
      <c r="D300">
        <f>Months!D300</f>
        <v/>
      </c>
      <c r="E300">
        <f>SUM(V300:AG300)</f>
        <v/>
      </c>
      <c r="F300">
        <f>MAX(0,ROUND(C300+D300-E300,2))</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f>IF(AH300&lt;=0,0,ROUND(MIN(AH300,MAX(0,$F300-SUMPRODUCT(($AT$3:$BE$3&lt;AT$3)*$AH300:$AS300))),2))</f>
        <v/>
      </c>
      <c r="AU300">
        <f>IF(AI300&lt;=0,0,ROUND(MIN(AI300,MAX(0,$F300-SUMPRODUCT(($AT$3:$BE$3&lt;AU$3)*$AH300:$AS300))),2))</f>
        <v/>
      </c>
      <c r="AV300">
        <f>IF(AJ300&lt;=0,0,ROUND(MIN(AJ300,MAX(0,$F300-SUMPRODUCT(($AT$3:$BE$3&lt;AV$3)*$AH300:$AS300))),2))</f>
        <v/>
      </c>
      <c r="AW300">
        <f>IF(AK300&lt;=0,0,ROUND(MIN(AK300,MAX(0,$F300-SUMPRODUCT(($AT$3:$BE$3&lt;AW$3)*$AH300:$AS300))),2))</f>
        <v/>
      </c>
      <c r="AX300">
        <f>IF(AL300&lt;=0,0,ROUND(MIN(AL300,MAX(0,$F300-SUMPRODUCT(($AT$3:$BE$3&lt;AX$3)*$AH300:$AS300))),2))</f>
        <v/>
      </c>
      <c r="AY300">
        <f>IF(AM300&lt;=0,0,ROUND(MIN(AM300,MAX(0,$F300-SUMPRODUCT(($AT$3:$BE$3&lt;AY$3)*$AH300:$AS300))),2))</f>
        <v/>
      </c>
      <c r="AZ300">
        <f>IF(AN300&lt;=0,0,ROUND(MIN(AN300,MAX(0,$F300-SUMPRODUCT(($AT$3:$BE$3&lt;AZ$3)*$AH300:$AS300))),2))</f>
        <v/>
      </c>
      <c r="BA300">
        <f>IF(AO300&lt;=0,0,ROUND(MIN(AO300,MAX(0,$F300-SUMPRODUCT(($AT$3:$BE$3&lt;BA$3)*$AH300:$AS300))),2))</f>
        <v/>
      </c>
      <c r="BB300">
        <f>IF(AP300&lt;=0,0,ROUND(MIN(AP300,MAX(0,$F300-SUMPRODUCT(($AT$3:$BE$3&lt;BB$3)*$AH300:$AS300))),2))</f>
        <v/>
      </c>
      <c r="BC300">
        <f>IF(AQ300&lt;=0,0,ROUND(MIN(AQ300,MAX(0,$F300-SUMPRODUCT(($AT$3:$BE$3&lt;BC$3)*$AH300:$AS300))),2))</f>
        <v/>
      </c>
      <c r="BD300">
        <f>IF(AR300&lt;=0,0,ROUND(MIN(AR300,MAX(0,$F300-SUMPRODUCT(($AT$3:$BE$3&lt;BD$3)*$AH300:$AS300))),2))</f>
        <v/>
      </c>
      <c r="BE300">
        <f>IF(AS300&lt;=0,0,ROUND(MIN(AS300,MAX(0,$F300-SUMPRODUCT(($AT$3:$BE$3&lt;BE$3)*$AH300:$AS300))),2))</f>
        <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row>
    <row r="301">
      <c r="A301" t="n">
        <v>296</v>
      </c>
      <c r="B301" s="29">
        <f>Months!B301</f>
        <v/>
      </c>
      <c r="C301">
        <f>Months!C301</f>
        <v/>
      </c>
      <c r="D301">
        <f>Months!D301</f>
        <v/>
      </c>
      <c r="E301">
        <f>SUM(V301:AG301)</f>
        <v/>
      </c>
      <c r="F301">
        <f>MAX(0,ROUND(C301+D301-E301,2))</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f>IF(AH301&lt;=0,0,ROUND(MIN(AH301,MAX(0,$F301-SUMPRODUCT(($AT$3:$BE$3&lt;AT$3)*$AH301:$AS301))),2))</f>
        <v/>
      </c>
      <c r="AU301">
        <f>IF(AI301&lt;=0,0,ROUND(MIN(AI301,MAX(0,$F301-SUMPRODUCT(($AT$3:$BE$3&lt;AU$3)*$AH301:$AS301))),2))</f>
        <v/>
      </c>
      <c r="AV301">
        <f>IF(AJ301&lt;=0,0,ROUND(MIN(AJ301,MAX(0,$F301-SUMPRODUCT(($AT$3:$BE$3&lt;AV$3)*$AH301:$AS301))),2))</f>
        <v/>
      </c>
      <c r="AW301">
        <f>IF(AK301&lt;=0,0,ROUND(MIN(AK301,MAX(0,$F301-SUMPRODUCT(($AT$3:$BE$3&lt;AW$3)*$AH301:$AS301))),2))</f>
        <v/>
      </c>
      <c r="AX301">
        <f>IF(AL301&lt;=0,0,ROUND(MIN(AL301,MAX(0,$F301-SUMPRODUCT(($AT$3:$BE$3&lt;AX$3)*$AH301:$AS301))),2))</f>
        <v/>
      </c>
      <c r="AY301">
        <f>IF(AM301&lt;=0,0,ROUND(MIN(AM301,MAX(0,$F301-SUMPRODUCT(($AT$3:$BE$3&lt;AY$3)*$AH301:$AS301))),2))</f>
        <v/>
      </c>
      <c r="AZ301">
        <f>IF(AN301&lt;=0,0,ROUND(MIN(AN301,MAX(0,$F301-SUMPRODUCT(($AT$3:$BE$3&lt;AZ$3)*$AH301:$AS301))),2))</f>
        <v/>
      </c>
      <c r="BA301">
        <f>IF(AO301&lt;=0,0,ROUND(MIN(AO301,MAX(0,$F301-SUMPRODUCT(($AT$3:$BE$3&lt;BA$3)*$AH301:$AS301))),2))</f>
        <v/>
      </c>
      <c r="BB301">
        <f>IF(AP301&lt;=0,0,ROUND(MIN(AP301,MAX(0,$F301-SUMPRODUCT(($AT$3:$BE$3&lt;BB$3)*$AH301:$AS301))),2))</f>
        <v/>
      </c>
      <c r="BC301">
        <f>IF(AQ301&lt;=0,0,ROUND(MIN(AQ301,MAX(0,$F301-SUMPRODUCT(($AT$3:$BE$3&lt;BC$3)*$AH301:$AS301))),2))</f>
        <v/>
      </c>
      <c r="BD301">
        <f>IF(AR301&lt;=0,0,ROUND(MIN(AR301,MAX(0,$F301-SUMPRODUCT(($AT$3:$BE$3&lt;BD$3)*$AH301:$AS301))),2))</f>
        <v/>
      </c>
      <c r="BE301">
        <f>IF(AS301&lt;=0,0,ROUND(MIN(AS301,MAX(0,$F301-SUMPRODUCT(($AT$3:$BE$3&lt;BE$3)*$AH301:$AS301))),2))</f>
        <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row>
    <row r="302">
      <c r="A302" t="n">
        <v>297</v>
      </c>
      <c r="B302" s="29">
        <f>Months!B302</f>
        <v/>
      </c>
      <c r="C302">
        <f>Months!C302</f>
        <v/>
      </c>
      <c r="D302">
        <f>Months!D302</f>
        <v/>
      </c>
      <c r="E302">
        <f>SUM(V302:AG302)</f>
        <v/>
      </c>
      <c r="F302">
        <f>MAX(0,ROUND(C302+D302-E302,2))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f>IF(AH302&lt;=0,0,ROUND(MIN(AH302,MAX(0,$F302-SUMPRODUCT(($AT$3:$BE$3&lt;AT$3)*$AH302:$AS302))),2))</f>
        <v/>
      </c>
      <c r="AU302">
        <f>IF(AI302&lt;=0,0,ROUND(MIN(AI302,MAX(0,$F302-SUMPRODUCT(($AT$3:$BE$3&lt;AU$3)*$AH302:$AS302))),2))</f>
        <v/>
      </c>
      <c r="AV302">
        <f>IF(AJ302&lt;=0,0,ROUND(MIN(AJ302,MAX(0,$F302-SUMPRODUCT(($AT$3:$BE$3&lt;AV$3)*$AH302:$AS302))),2))</f>
        <v/>
      </c>
      <c r="AW302">
        <f>IF(AK302&lt;=0,0,ROUND(MIN(AK302,MAX(0,$F302-SUMPRODUCT(($AT$3:$BE$3&lt;AW$3)*$AH302:$AS302))),2))</f>
        <v/>
      </c>
      <c r="AX302">
        <f>IF(AL302&lt;=0,0,ROUND(MIN(AL302,MAX(0,$F302-SUMPRODUCT(($AT$3:$BE$3&lt;AX$3)*$AH302:$AS302))),2))</f>
        <v/>
      </c>
      <c r="AY302">
        <f>IF(AM302&lt;=0,0,ROUND(MIN(AM302,MAX(0,$F302-SUMPRODUCT(($AT$3:$BE$3&lt;AY$3)*$AH302:$AS302))),2))</f>
        <v/>
      </c>
      <c r="AZ302">
        <f>IF(AN302&lt;=0,0,ROUND(MIN(AN302,MAX(0,$F302-SUMPRODUCT(($AT$3:$BE$3&lt;AZ$3)*$AH302:$AS302))),2))</f>
        <v/>
      </c>
      <c r="BA302">
        <f>IF(AO302&lt;=0,0,ROUND(MIN(AO302,MAX(0,$F302-SUMPRODUCT(($AT$3:$BE$3&lt;BA$3)*$AH302:$AS302))),2))</f>
        <v/>
      </c>
      <c r="BB302">
        <f>IF(AP302&lt;=0,0,ROUND(MIN(AP302,MAX(0,$F302-SUMPRODUCT(($AT$3:$BE$3&lt;BB$3)*$AH302:$AS302))),2))</f>
        <v/>
      </c>
      <c r="BC302">
        <f>IF(AQ302&lt;=0,0,ROUND(MIN(AQ302,MAX(0,$F302-SUMPRODUCT(($AT$3:$BE$3&lt;BC$3)*$AH302:$AS302))),2))</f>
        <v/>
      </c>
      <c r="BD302">
        <f>IF(AR302&lt;=0,0,ROUND(MIN(AR302,MAX(0,$F302-SUMPRODUCT(($AT$3:$BE$3&lt;BD$3)*$AH302:$AS302))),2))</f>
        <v/>
      </c>
      <c r="BE302">
        <f>IF(AS302&lt;=0,0,ROUND(MIN(AS302,MAX(0,$F302-SUMPRODUCT(($AT$3:$BE$3&lt;BE$3)*$AH302:$AS302))),2))</f>
        <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row>
    <row r="303">
      <c r="A303" t="n">
        <v>298</v>
      </c>
      <c r="B303" s="29">
        <f>Months!B303</f>
        <v/>
      </c>
      <c r="C303">
        <f>Months!C303</f>
        <v/>
      </c>
      <c r="D303">
        <f>Months!D303</f>
        <v/>
      </c>
      <c r="E303">
        <f>SUM(V303:AG303)</f>
        <v/>
      </c>
      <c r="F303">
        <f>MAX(0,ROUND(C303+D303-E303,2))</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f>IF(AH303&lt;=0,0,ROUND(MIN(AH303,MAX(0,$F303-SUMPRODUCT(($AT$3:$BE$3&lt;AT$3)*$AH303:$AS303))),2))</f>
        <v/>
      </c>
      <c r="AU303">
        <f>IF(AI303&lt;=0,0,ROUND(MIN(AI303,MAX(0,$F303-SUMPRODUCT(($AT$3:$BE$3&lt;AU$3)*$AH303:$AS303))),2))</f>
        <v/>
      </c>
      <c r="AV303">
        <f>IF(AJ303&lt;=0,0,ROUND(MIN(AJ303,MAX(0,$F303-SUMPRODUCT(($AT$3:$BE$3&lt;AV$3)*$AH303:$AS303))),2))</f>
        <v/>
      </c>
      <c r="AW303">
        <f>IF(AK303&lt;=0,0,ROUND(MIN(AK303,MAX(0,$F303-SUMPRODUCT(($AT$3:$BE$3&lt;AW$3)*$AH303:$AS303))),2))</f>
        <v/>
      </c>
      <c r="AX303">
        <f>IF(AL303&lt;=0,0,ROUND(MIN(AL303,MAX(0,$F303-SUMPRODUCT(($AT$3:$BE$3&lt;AX$3)*$AH303:$AS303))),2))</f>
        <v/>
      </c>
      <c r="AY303">
        <f>IF(AM303&lt;=0,0,ROUND(MIN(AM303,MAX(0,$F303-SUMPRODUCT(($AT$3:$BE$3&lt;AY$3)*$AH303:$AS303))),2))</f>
        <v/>
      </c>
      <c r="AZ303">
        <f>IF(AN303&lt;=0,0,ROUND(MIN(AN303,MAX(0,$F303-SUMPRODUCT(($AT$3:$BE$3&lt;AZ$3)*$AH303:$AS303))),2))</f>
        <v/>
      </c>
      <c r="BA303">
        <f>IF(AO303&lt;=0,0,ROUND(MIN(AO303,MAX(0,$F303-SUMPRODUCT(($AT$3:$BE$3&lt;BA$3)*$AH303:$AS303))),2))</f>
        <v/>
      </c>
      <c r="BB303">
        <f>IF(AP303&lt;=0,0,ROUND(MIN(AP303,MAX(0,$F303-SUMPRODUCT(($AT$3:$BE$3&lt;BB$3)*$AH303:$AS303))),2))</f>
        <v/>
      </c>
      <c r="BC303">
        <f>IF(AQ303&lt;=0,0,ROUND(MIN(AQ303,MAX(0,$F303-SUMPRODUCT(($AT$3:$BE$3&lt;BC$3)*$AH303:$AS303))),2))</f>
        <v/>
      </c>
      <c r="BD303">
        <f>IF(AR303&lt;=0,0,ROUND(MIN(AR303,MAX(0,$F303-SUMPRODUCT(($AT$3:$BE$3&lt;BD$3)*$AH303:$AS303))),2))</f>
        <v/>
      </c>
      <c r="BE303">
        <f>IF(AS303&lt;=0,0,ROUND(MIN(AS303,MAX(0,$F303-SUMPRODUCT(($AT$3:$BE$3&lt;BE$3)*$AH303:$AS303))),2))</f>
        <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row>
    <row r="304">
      <c r="A304" t="n">
        <v>299</v>
      </c>
      <c r="B304" s="29">
        <f>Months!B304</f>
        <v/>
      </c>
      <c r="C304">
        <f>Months!C304</f>
        <v/>
      </c>
      <c r="D304">
        <f>Months!D304</f>
        <v/>
      </c>
      <c r="E304">
        <f>SUM(V304:AG304)</f>
        <v/>
      </c>
      <c r="F304">
        <f>MAX(0,ROUND(C304+D304-E304,2))</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f>IF(AH304&lt;=0,0,ROUND(MIN(AH304,MAX(0,$F304-SUMPRODUCT(($AT$3:$BE$3&lt;AT$3)*$AH304:$AS304))),2))</f>
        <v/>
      </c>
      <c r="AU304">
        <f>IF(AI304&lt;=0,0,ROUND(MIN(AI304,MAX(0,$F304-SUMPRODUCT(($AT$3:$BE$3&lt;AU$3)*$AH304:$AS304))),2))</f>
        <v/>
      </c>
      <c r="AV304">
        <f>IF(AJ304&lt;=0,0,ROUND(MIN(AJ304,MAX(0,$F304-SUMPRODUCT(($AT$3:$BE$3&lt;AV$3)*$AH304:$AS304))),2))</f>
        <v/>
      </c>
      <c r="AW304">
        <f>IF(AK304&lt;=0,0,ROUND(MIN(AK304,MAX(0,$F304-SUMPRODUCT(($AT$3:$BE$3&lt;AW$3)*$AH304:$AS304))),2))</f>
        <v/>
      </c>
      <c r="AX304">
        <f>IF(AL304&lt;=0,0,ROUND(MIN(AL304,MAX(0,$F304-SUMPRODUCT(($AT$3:$BE$3&lt;AX$3)*$AH304:$AS304))),2))</f>
        <v/>
      </c>
      <c r="AY304">
        <f>IF(AM304&lt;=0,0,ROUND(MIN(AM304,MAX(0,$F304-SUMPRODUCT(($AT$3:$BE$3&lt;AY$3)*$AH304:$AS304))),2))</f>
        <v/>
      </c>
      <c r="AZ304">
        <f>IF(AN304&lt;=0,0,ROUND(MIN(AN304,MAX(0,$F304-SUMPRODUCT(($AT$3:$BE$3&lt;AZ$3)*$AH304:$AS304))),2))</f>
        <v/>
      </c>
      <c r="BA304">
        <f>IF(AO304&lt;=0,0,ROUND(MIN(AO304,MAX(0,$F304-SUMPRODUCT(($AT$3:$BE$3&lt;BA$3)*$AH304:$AS304))),2))</f>
        <v/>
      </c>
      <c r="BB304">
        <f>IF(AP304&lt;=0,0,ROUND(MIN(AP304,MAX(0,$F304-SUMPRODUCT(($AT$3:$BE$3&lt;BB$3)*$AH304:$AS304))),2))</f>
        <v/>
      </c>
      <c r="BC304">
        <f>IF(AQ304&lt;=0,0,ROUND(MIN(AQ304,MAX(0,$F304-SUMPRODUCT(($AT$3:$BE$3&lt;BC$3)*$AH304:$AS304))),2))</f>
        <v/>
      </c>
      <c r="BD304">
        <f>IF(AR304&lt;=0,0,ROUND(MIN(AR304,MAX(0,$F304-SUMPRODUCT(($AT$3:$BE$3&lt;BD$3)*$AH304:$AS304))),2))</f>
        <v/>
      </c>
      <c r="BE304">
        <f>IF(AS304&lt;=0,0,ROUND(MIN(AS304,MAX(0,$F304-SUMPRODUCT(($AT$3:$BE$3&lt;BE$3)*$AH304:$AS304))),2))</f>
        <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row>
    <row r="305">
      <c r="A305" t="n">
        <v>300</v>
      </c>
      <c r="B305" s="29">
        <f>Months!B305</f>
        <v/>
      </c>
      <c r="C305">
        <f>Months!C305</f>
        <v/>
      </c>
      <c r="D305">
        <f>Months!D305</f>
        <v/>
      </c>
      <c r="E305">
        <f>SUM(V305:AG305)</f>
        <v/>
      </c>
      <c r="F305">
        <f>MAX(0,ROUND(C305+D305-E305,2))</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f>IF(AH305&lt;=0,0,ROUND(MIN(AH305,MAX(0,$F305-SUMPRODUCT(($AT$3:$BE$3&lt;AT$3)*$AH305:$AS305))),2))</f>
        <v/>
      </c>
      <c r="AU305">
        <f>IF(AI305&lt;=0,0,ROUND(MIN(AI305,MAX(0,$F305-SUMPRODUCT(($AT$3:$BE$3&lt;AU$3)*$AH305:$AS305))),2))</f>
        <v/>
      </c>
      <c r="AV305">
        <f>IF(AJ305&lt;=0,0,ROUND(MIN(AJ305,MAX(0,$F305-SUMPRODUCT(($AT$3:$BE$3&lt;AV$3)*$AH305:$AS305))),2))</f>
        <v/>
      </c>
      <c r="AW305">
        <f>IF(AK305&lt;=0,0,ROUND(MIN(AK305,MAX(0,$F305-SUMPRODUCT(($AT$3:$BE$3&lt;AW$3)*$AH305:$AS305))),2))</f>
        <v/>
      </c>
      <c r="AX305">
        <f>IF(AL305&lt;=0,0,ROUND(MIN(AL305,MAX(0,$F305-SUMPRODUCT(($AT$3:$BE$3&lt;AX$3)*$AH305:$AS305))),2))</f>
        <v/>
      </c>
      <c r="AY305">
        <f>IF(AM305&lt;=0,0,ROUND(MIN(AM305,MAX(0,$F305-SUMPRODUCT(($AT$3:$BE$3&lt;AY$3)*$AH305:$AS305))),2))</f>
        <v/>
      </c>
      <c r="AZ305">
        <f>IF(AN305&lt;=0,0,ROUND(MIN(AN305,MAX(0,$F305-SUMPRODUCT(($AT$3:$BE$3&lt;AZ$3)*$AH305:$AS305))),2))</f>
        <v/>
      </c>
      <c r="BA305">
        <f>IF(AO305&lt;=0,0,ROUND(MIN(AO305,MAX(0,$F305-SUMPRODUCT(($AT$3:$BE$3&lt;BA$3)*$AH305:$AS305))),2))</f>
        <v/>
      </c>
      <c r="BB305">
        <f>IF(AP305&lt;=0,0,ROUND(MIN(AP305,MAX(0,$F305-SUMPRODUCT(($AT$3:$BE$3&lt;BB$3)*$AH305:$AS305))),2))</f>
        <v/>
      </c>
      <c r="BC305">
        <f>IF(AQ305&lt;=0,0,ROUND(MIN(AQ305,MAX(0,$F305-SUMPRODUCT(($AT$3:$BE$3&lt;BC$3)*$AH305:$AS305))),2))</f>
        <v/>
      </c>
      <c r="BD305">
        <f>IF(AR305&lt;=0,0,ROUND(MIN(AR305,MAX(0,$F305-SUMPRODUCT(($AT$3:$BE$3&lt;BD$3)*$AH305:$AS305))),2))</f>
        <v/>
      </c>
      <c r="BE305">
        <f>IF(AS305&lt;=0,0,ROUND(MIN(AS305,MAX(0,$F305-SUMPRODUCT(($AT$3:$BE$3&lt;BE$3)*$AH305:$AS305))),2))</f>
        <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row>
    <row r="306">
      <c r="A306" t="n">
        <v>301</v>
      </c>
      <c r="B306" s="29">
        <f>Months!B306</f>
        <v/>
      </c>
      <c r="C306">
        <f>Months!C306</f>
        <v/>
      </c>
      <c r="D306">
        <f>Months!D306</f>
        <v/>
      </c>
      <c r="E306">
        <f>SUM(V306:AG306)</f>
        <v/>
      </c>
      <c r="F306">
        <f>MAX(0,ROUND(C306+D306-E306,2))</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f>IF(AH306&lt;=0,0,ROUND(MIN(AH306,MAX(0,$F306-SUMPRODUCT(($AT$3:$BE$3&lt;AT$3)*$AH306:$AS306))),2))</f>
        <v/>
      </c>
      <c r="AU306">
        <f>IF(AI306&lt;=0,0,ROUND(MIN(AI306,MAX(0,$F306-SUMPRODUCT(($AT$3:$BE$3&lt;AU$3)*$AH306:$AS306))),2))</f>
        <v/>
      </c>
      <c r="AV306">
        <f>IF(AJ306&lt;=0,0,ROUND(MIN(AJ306,MAX(0,$F306-SUMPRODUCT(($AT$3:$BE$3&lt;AV$3)*$AH306:$AS306))),2))</f>
        <v/>
      </c>
      <c r="AW306">
        <f>IF(AK306&lt;=0,0,ROUND(MIN(AK306,MAX(0,$F306-SUMPRODUCT(($AT$3:$BE$3&lt;AW$3)*$AH306:$AS306))),2))</f>
        <v/>
      </c>
      <c r="AX306">
        <f>IF(AL306&lt;=0,0,ROUND(MIN(AL306,MAX(0,$F306-SUMPRODUCT(($AT$3:$BE$3&lt;AX$3)*$AH306:$AS306))),2))</f>
        <v/>
      </c>
      <c r="AY306">
        <f>IF(AM306&lt;=0,0,ROUND(MIN(AM306,MAX(0,$F306-SUMPRODUCT(($AT$3:$BE$3&lt;AY$3)*$AH306:$AS306))),2))</f>
        <v/>
      </c>
      <c r="AZ306">
        <f>IF(AN306&lt;=0,0,ROUND(MIN(AN306,MAX(0,$F306-SUMPRODUCT(($AT$3:$BE$3&lt;AZ$3)*$AH306:$AS306))),2))</f>
        <v/>
      </c>
      <c r="BA306">
        <f>IF(AO306&lt;=0,0,ROUND(MIN(AO306,MAX(0,$F306-SUMPRODUCT(($AT$3:$BE$3&lt;BA$3)*$AH306:$AS306))),2))</f>
        <v/>
      </c>
      <c r="BB306">
        <f>IF(AP306&lt;=0,0,ROUND(MIN(AP306,MAX(0,$F306-SUMPRODUCT(($AT$3:$BE$3&lt;BB$3)*$AH306:$AS306))),2))</f>
        <v/>
      </c>
      <c r="BC306">
        <f>IF(AQ306&lt;=0,0,ROUND(MIN(AQ306,MAX(0,$F306-SUMPRODUCT(($AT$3:$BE$3&lt;BC$3)*$AH306:$AS306))),2))</f>
        <v/>
      </c>
      <c r="BD306">
        <f>IF(AR306&lt;=0,0,ROUND(MIN(AR306,MAX(0,$F306-SUMPRODUCT(($AT$3:$BE$3&lt;BD$3)*$AH306:$AS306))),2))</f>
        <v/>
      </c>
      <c r="BE306">
        <f>IF(AS306&lt;=0,0,ROUND(MIN(AS306,MAX(0,$F306-SUMPRODUCT(($AT$3:$BE$3&lt;BE$3)*$AH306:$AS306))),2))</f>
        <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row>
    <row r="307">
      <c r="A307" t="n">
        <v>302</v>
      </c>
      <c r="B307" s="29">
        <f>Months!B307</f>
        <v/>
      </c>
      <c r="C307">
        <f>Months!C307</f>
        <v/>
      </c>
      <c r="D307">
        <f>Months!D307</f>
        <v/>
      </c>
      <c r="E307">
        <f>SUM(V307:AG307)</f>
        <v/>
      </c>
      <c r="F307">
        <f>MAX(0,ROUND(C307+D307-E307,2))</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f>IF(AH307&lt;=0,0,ROUND(MIN(AH307,MAX(0,$F307-SUMPRODUCT(($AT$3:$BE$3&lt;AT$3)*$AH307:$AS307))),2))</f>
        <v/>
      </c>
      <c r="AU307">
        <f>IF(AI307&lt;=0,0,ROUND(MIN(AI307,MAX(0,$F307-SUMPRODUCT(($AT$3:$BE$3&lt;AU$3)*$AH307:$AS307))),2))</f>
        <v/>
      </c>
      <c r="AV307">
        <f>IF(AJ307&lt;=0,0,ROUND(MIN(AJ307,MAX(0,$F307-SUMPRODUCT(($AT$3:$BE$3&lt;AV$3)*$AH307:$AS307))),2))</f>
        <v/>
      </c>
      <c r="AW307">
        <f>IF(AK307&lt;=0,0,ROUND(MIN(AK307,MAX(0,$F307-SUMPRODUCT(($AT$3:$BE$3&lt;AW$3)*$AH307:$AS307))),2))</f>
        <v/>
      </c>
      <c r="AX307">
        <f>IF(AL307&lt;=0,0,ROUND(MIN(AL307,MAX(0,$F307-SUMPRODUCT(($AT$3:$BE$3&lt;AX$3)*$AH307:$AS307))),2))</f>
        <v/>
      </c>
      <c r="AY307">
        <f>IF(AM307&lt;=0,0,ROUND(MIN(AM307,MAX(0,$F307-SUMPRODUCT(($AT$3:$BE$3&lt;AY$3)*$AH307:$AS307))),2))</f>
        <v/>
      </c>
      <c r="AZ307">
        <f>IF(AN307&lt;=0,0,ROUND(MIN(AN307,MAX(0,$F307-SUMPRODUCT(($AT$3:$BE$3&lt;AZ$3)*$AH307:$AS307))),2))</f>
        <v/>
      </c>
      <c r="BA307">
        <f>IF(AO307&lt;=0,0,ROUND(MIN(AO307,MAX(0,$F307-SUMPRODUCT(($AT$3:$BE$3&lt;BA$3)*$AH307:$AS307))),2))</f>
        <v/>
      </c>
      <c r="BB307">
        <f>IF(AP307&lt;=0,0,ROUND(MIN(AP307,MAX(0,$F307-SUMPRODUCT(($AT$3:$BE$3&lt;BB$3)*$AH307:$AS307))),2))</f>
        <v/>
      </c>
      <c r="BC307">
        <f>IF(AQ307&lt;=0,0,ROUND(MIN(AQ307,MAX(0,$F307-SUMPRODUCT(($AT$3:$BE$3&lt;BC$3)*$AH307:$AS307))),2))</f>
        <v/>
      </c>
      <c r="BD307">
        <f>IF(AR307&lt;=0,0,ROUND(MIN(AR307,MAX(0,$F307-SUMPRODUCT(($AT$3:$BE$3&lt;BD$3)*$AH307:$AS307))),2))</f>
        <v/>
      </c>
      <c r="BE307">
        <f>IF(AS307&lt;=0,0,ROUND(MIN(AS307,MAX(0,$F307-SUMPRODUCT(($AT$3:$BE$3&lt;BE$3)*$AH307:$AS307))),2))</f>
        <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row>
    <row r="308">
      <c r="A308" t="n">
        <v>303</v>
      </c>
      <c r="B308" s="29">
        <f>Months!B308</f>
        <v/>
      </c>
      <c r="C308">
        <f>Months!C308</f>
        <v/>
      </c>
      <c r="D308">
        <f>Months!D308</f>
        <v/>
      </c>
      <c r="E308">
        <f>SUM(V308:AG308)</f>
        <v/>
      </c>
      <c r="F308">
        <f>MAX(0,ROUND(C308+D308-E308,2))</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f>IF(AH308&lt;=0,0,ROUND(MIN(AH308,MAX(0,$F308-SUMPRODUCT(($AT$3:$BE$3&lt;AT$3)*$AH308:$AS308))),2))</f>
        <v/>
      </c>
      <c r="AU308">
        <f>IF(AI308&lt;=0,0,ROUND(MIN(AI308,MAX(0,$F308-SUMPRODUCT(($AT$3:$BE$3&lt;AU$3)*$AH308:$AS308))),2))</f>
        <v/>
      </c>
      <c r="AV308">
        <f>IF(AJ308&lt;=0,0,ROUND(MIN(AJ308,MAX(0,$F308-SUMPRODUCT(($AT$3:$BE$3&lt;AV$3)*$AH308:$AS308))),2))</f>
        <v/>
      </c>
      <c r="AW308">
        <f>IF(AK308&lt;=0,0,ROUND(MIN(AK308,MAX(0,$F308-SUMPRODUCT(($AT$3:$BE$3&lt;AW$3)*$AH308:$AS308))),2))</f>
        <v/>
      </c>
      <c r="AX308">
        <f>IF(AL308&lt;=0,0,ROUND(MIN(AL308,MAX(0,$F308-SUMPRODUCT(($AT$3:$BE$3&lt;AX$3)*$AH308:$AS308))),2))</f>
        <v/>
      </c>
      <c r="AY308">
        <f>IF(AM308&lt;=0,0,ROUND(MIN(AM308,MAX(0,$F308-SUMPRODUCT(($AT$3:$BE$3&lt;AY$3)*$AH308:$AS308))),2))</f>
        <v/>
      </c>
      <c r="AZ308">
        <f>IF(AN308&lt;=0,0,ROUND(MIN(AN308,MAX(0,$F308-SUMPRODUCT(($AT$3:$BE$3&lt;AZ$3)*$AH308:$AS308))),2))</f>
        <v/>
      </c>
      <c r="BA308">
        <f>IF(AO308&lt;=0,0,ROUND(MIN(AO308,MAX(0,$F308-SUMPRODUCT(($AT$3:$BE$3&lt;BA$3)*$AH308:$AS308))),2))</f>
        <v/>
      </c>
      <c r="BB308">
        <f>IF(AP308&lt;=0,0,ROUND(MIN(AP308,MAX(0,$F308-SUMPRODUCT(($AT$3:$BE$3&lt;BB$3)*$AH308:$AS308))),2))</f>
        <v/>
      </c>
      <c r="BC308">
        <f>IF(AQ308&lt;=0,0,ROUND(MIN(AQ308,MAX(0,$F308-SUMPRODUCT(($AT$3:$BE$3&lt;BC$3)*$AH308:$AS308))),2))</f>
        <v/>
      </c>
      <c r="BD308">
        <f>IF(AR308&lt;=0,0,ROUND(MIN(AR308,MAX(0,$F308-SUMPRODUCT(($AT$3:$BE$3&lt;BD$3)*$AH308:$AS308))),2))</f>
        <v/>
      </c>
      <c r="BE308">
        <f>IF(AS308&lt;=0,0,ROUND(MIN(AS308,MAX(0,$F308-SUMPRODUCT(($AT$3:$BE$3&lt;BE$3)*$AH308:$AS308))),2))</f>
        <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row>
    <row r="309">
      <c r="A309" t="n">
        <v>304</v>
      </c>
      <c r="B309" s="29">
        <f>Months!B309</f>
        <v/>
      </c>
      <c r="C309">
        <f>Months!C309</f>
        <v/>
      </c>
      <c r="D309">
        <f>Months!D309</f>
        <v/>
      </c>
      <c r="E309">
        <f>SUM(V309:AG309)</f>
        <v/>
      </c>
      <c r="F309">
        <f>MAX(0,ROUND(C309+D309-E309,2))</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f>IF(AH309&lt;=0,0,ROUND(MIN(AH309,MAX(0,$F309-SUMPRODUCT(($AT$3:$BE$3&lt;AT$3)*$AH309:$AS309))),2))</f>
        <v/>
      </c>
      <c r="AU309">
        <f>IF(AI309&lt;=0,0,ROUND(MIN(AI309,MAX(0,$F309-SUMPRODUCT(($AT$3:$BE$3&lt;AU$3)*$AH309:$AS309))),2))</f>
        <v/>
      </c>
      <c r="AV309">
        <f>IF(AJ309&lt;=0,0,ROUND(MIN(AJ309,MAX(0,$F309-SUMPRODUCT(($AT$3:$BE$3&lt;AV$3)*$AH309:$AS309))),2))</f>
        <v/>
      </c>
      <c r="AW309">
        <f>IF(AK309&lt;=0,0,ROUND(MIN(AK309,MAX(0,$F309-SUMPRODUCT(($AT$3:$BE$3&lt;AW$3)*$AH309:$AS309))),2))</f>
        <v/>
      </c>
      <c r="AX309">
        <f>IF(AL309&lt;=0,0,ROUND(MIN(AL309,MAX(0,$F309-SUMPRODUCT(($AT$3:$BE$3&lt;AX$3)*$AH309:$AS309))),2))</f>
        <v/>
      </c>
      <c r="AY309">
        <f>IF(AM309&lt;=0,0,ROUND(MIN(AM309,MAX(0,$F309-SUMPRODUCT(($AT$3:$BE$3&lt;AY$3)*$AH309:$AS309))),2))</f>
        <v/>
      </c>
      <c r="AZ309">
        <f>IF(AN309&lt;=0,0,ROUND(MIN(AN309,MAX(0,$F309-SUMPRODUCT(($AT$3:$BE$3&lt;AZ$3)*$AH309:$AS309))),2))</f>
        <v/>
      </c>
      <c r="BA309">
        <f>IF(AO309&lt;=0,0,ROUND(MIN(AO309,MAX(0,$F309-SUMPRODUCT(($AT$3:$BE$3&lt;BA$3)*$AH309:$AS309))),2))</f>
        <v/>
      </c>
      <c r="BB309">
        <f>IF(AP309&lt;=0,0,ROUND(MIN(AP309,MAX(0,$F309-SUMPRODUCT(($AT$3:$BE$3&lt;BB$3)*$AH309:$AS309))),2))</f>
        <v/>
      </c>
      <c r="BC309">
        <f>IF(AQ309&lt;=0,0,ROUND(MIN(AQ309,MAX(0,$F309-SUMPRODUCT(($AT$3:$BE$3&lt;BC$3)*$AH309:$AS309))),2))</f>
        <v/>
      </c>
      <c r="BD309">
        <f>IF(AR309&lt;=0,0,ROUND(MIN(AR309,MAX(0,$F309-SUMPRODUCT(($AT$3:$BE$3&lt;BD$3)*$AH309:$AS309))),2))</f>
        <v/>
      </c>
      <c r="BE309">
        <f>IF(AS309&lt;=0,0,ROUND(MIN(AS309,MAX(0,$F309-SUMPRODUCT(($AT$3:$BE$3&lt;BE$3)*$AH309:$AS309))),2))</f>
        <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row>
    <row r="310">
      <c r="A310" t="n">
        <v>305</v>
      </c>
      <c r="B310" s="29">
        <f>Months!B310</f>
        <v/>
      </c>
      <c r="C310">
        <f>Months!C310</f>
        <v/>
      </c>
      <c r="D310">
        <f>Months!D310</f>
        <v/>
      </c>
      <c r="E310">
        <f>SUM(V310:AG310)</f>
        <v/>
      </c>
      <c r="F310">
        <f>MAX(0,ROUND(C310+D310-E310,2))</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f>IF(AH310&lt;=0,0,ROUND(MIN(AH310,MAX(0,$F310-SUMPRODUCT(($AT$3:$BE$3&lt;AT$3)*$AH310:$AS310))),2))</f>
        <v/>
      </c>
      <c r="AU310">
        <f>IF(AI310&lt;=0,0,ROUND(MIN(AI310,MAX(0,$F310-SUMPRODUCT(($AT$3:$BE$3&lt;AU$3)*$AH310:$AS310))),2))</f>
        <v/>
      </c>
      <c r="AV310">
        <f>IF(AJ310&lt;=0,0,ROUND(MIN(AJ310,MAX(0,$F310-SUMPRODUCT(($AT$3:$BE$3&lt;AV$3)*$AH310:$AS310))),2))</f>
        <v/>
      </c>
      <c r="AW310">
        <f>IF(AK310&lt;=0,0,ROUND(MIN(AK310,MAX(0,$F310-SUMPRODUCT(($AT$3:$BE$3&lt;AW$3)*$AH310:$AS310))),2))</f>
        <v/>
      </c>
      <c r="AX310">
        <f>IF(AL310&lt;=0,0,ROUND(MIN(AL310,MAX(0,$F310-SUMPRODUCT(($AT$3:$BE$3&lt;AX$3)*$AH310:$AS310))),2))</f>
        <v/>
      </c>
      <c r="AY310">
        <f>IF(AM310&lt;=0,0,ROUND(MIN(AM310,MAX(0,$F310-SUMPRODUCT(($AT$3:$BE$3&lt;AY$3)*$AH310:$AS310))),2))</f>
        <v/>
      </c>
      <c r="AZ310">
        <f>IF(AN310&lt;=0,0,ROUND(MIN(AN310,MAX(0,$F310-SUMPRODUCT(($AT$3:$BE$3&lt;AZ$3)*$AH310:$AS310))),2))</f>
        <v/>
      </c>
      <c r="BA310">
        <f>IF(AO310&lt;=0,0,ROUND(MIN(AO310,MAX(0,$F310-SUMPRODUCT(($AT$3:$BE$3&lt;BA$3)*$AH310:$AS310))),2))</f>
        <v/>
      </c>
      <c r="BB310">
        <f>IF(AP310&lt;=0,0,ROUND(MIN(AP310,MAX(0,$F310-SUMPRODUCT(($AT$3:$BE$3&lt;BB$3)*$AH310:$AS310))),2))</f>
        <v/>
      </c>
      <c r="BC310">
        <f>IF(AQ310&lt;=0,0,ROUND(MIN(AQ310,MAX(0,$F310-SUMPRODUCT(($AT$3:$BE$3&lt;BC$3)*$AH310:$AS310))),2))</f>
        <v/>
      </c>
      <c r="BD310">
        <f>IF(AR310&lt;=0,0,ROUND(MIN(AR310,MAX(0,$F310-SUMPRODUCT(($AT$3:$BE$3&lt;BD$3)*$AH310:$AS310))),2))</f>
        <v/>
      </c>
      <c r="BE310">
        <f>IF(AS310&lt;=0,0,ROUND(MIN(AS310,MAX(0,$F310-SUMPRODUCT(($AT$3:$BE$3&lt;BE$3)*$AH310:$AS310))),2))</f>
        <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row>
    <row r="311">
      <c r="A311" t="n">
        <v>306</v>
      </c>
      <c r="B311" s="29">
        <f>Months!B311</f>
        <v/>
      </c>
      <c r="C311">
        <f>Months!C311</f>
        <v/>
      </c>
      <c r="D311">
        <f>Months!D311</f>
        <v/>
      </c>
      <c r="E311">
        <f>SUM(V311:AG311)</f>
        <v/>
      </c>
      <c r="F311">
        <f>MAX(0,ROUND(C311+D311-E311,2))</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f>IF(AH311&lt;=0,0,ROUND(MIN(AH311,MAX(0,$F311-SUMPRODUCT(($AT$3:$BE$3&lt;AT$3)*$AH311:$AS311))),2))</f>
        <v/>
      </c>
      <c r="AU311">
        <f>IF(AI311&lt;=0,0,ROUND(MIN(AI311,MAX(0,$F311-SUMPRODUCT(($AT$3:$BE$3&lt;AU$3)*$AH311:$AS311))),2))</f>
        <v/>
      </c>
      <c r="AV311">
        <f>IF(AJ311&lt;=0,0,ROUND(MIN(AJ311,MAX(0,$F311-SUMPRODUCT(($AT$3:$BE$3&lt;AV$3)*$AH311:$AS311))),2))</f>
        <v/>
      </c>
      <c r="AW311">
        <f>IF(AK311&lt;=0,0,ROUND(MIN(AK311,MAX(0,$F311-SUMPRODUCT(($AT$3:$BE$3&lt;AW$3)*$AH311:$AS311))),2))</f>
        <v/>
      </c>
      <c r="AX311">
        <f>IF(AL311&lt;=0,0,ROUND(MIN(AL311,MAX(0,$F311-SUMPRODUCT(($AT$3:$BE$3&lt;AX$3)*$AH311:$AS311))),2))</f>
        <v/>
      </c>
      <c r="AY311">
        <f>IF(AM311&lt;=0,0,ROUND(MIN(AM311,MAX(0,$F311-SUMPRODUCT(($AT$3:$BE$3&lt;AY$3)*$AH311:$AS311))),2))</f>
        <v/>
      </c>
      <c r="AZ311">
        <f>IF(AN311&lt;=0,0,ROUND(MIN(AN311,MAX(0,$F311-SUMPRODUCT(($AT$3:$BE$3&lt;AZ$3)*$AH311:$AS311))),2))</f>
        <v/>
      </c>
      <c r="BA311">
        <f>IF(AO311&lt;=0,0,ROUND(MIN(AO311,MAX(0,$F311-SUMPRODUCT(($AT$3:$BE$3&lt;BA$3)*$AH311:$AS311))),2))</f>
        <v/>
      </c>
      <c r="BB311">
        <f>IF(AP311&lt;=0,0,ROUND(MIN(AP311,MAX(0,$F311-SUMPRODUCT(($AT$3:$BE$3&lt;BB$3)*$AH311:$AS311))),2))</f>
        <v/>
      </c>
      <c r="BC311">
        <f>IF(AQ311&lt;=0,0,ROUND(MIN(AQ311,MAX(0,$F311-SUMPRODUCT(($AT$3:$BE$3&lt;BC$3)*$AH311:$AS311))),2))</f>
        <v/>
      </c>
      <c r="BD311">
        <f>IF(AR311&lt;=0,0,ROUND(MIN(AR311,MAX(0,$F311-SUMPRODUCT(($AT$3:$BE$3&lt;BD$3)*$AH311:$AS311))),2))</f>
        <v/>
      </c>
      <c r="BE311">
        <f>IF(AS311&lt;=0,0,ROUND(MIN(AS311,MAX(0,$F311-SUMPRODUCT(($AT$3:$BE$3&lt;BE$3)*$AH311:$AS311))),2))</f>
        <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row>
    <row r="312">
      <c r="A312" t="n">
        <v>307</v>
      </c>
      <c r="B312" s="29">
        <f>Months!B312</f>
        <v/>
      </c>
      <c r="C312">
        <f>Months!C312</f>
        <v/>
      </c>
      <c r="D312">
        <f>Months!D312</f>
        <v/>
      </c>
      <c r="E312">
        <f>SUM(V312:AG312)</f>
        <v/>
      </c>
      <c r="F312">
        <f>MAX(0,ROUND(C312+D312-E312,2))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f>IF(AH312&lt;=0,0,ROUND(MIN(AH312,MAX(0,$F312-SUMPRODUCT(($AT$3:$BE$3&lt;AT$3)*$AH312:$AS312))),2))</f>
        <v/>
      </c>
      <c r="AU312">
        <f>IF(AI312&lt;=0,0,ROUND(MIN(AI312,MAX(0,$F312-SUMPRODUCT(($AT$3:$BE$3&lt;AU$3)*$AH312:$AS312))),2))</f>
        <v/>
      </c>
      <c r="AV312">
        <f>IF(AJ312&lt;=0,0,ROUND(MIN(AJ312,MAX(0,$F312-SUMPRODUCT(($AT$3:$BE$3&lt;AV$3)*$AH312:$AS312))),2))</f>
        <v/>
      </c>
      <c r="AW312">
        <f>IF(AK312&lt;=0,0,ROUND(MIN(AK312,MAX(0,$F312-SUMPRODUCT(($AT$3:$BE$3&lt;AW$3)*$AH312:$AS312))),2))</f>
        <v/>
      </c>
      <c r="AX312">
        <f>IF(AL312&lt;=0,0,ROUND(MIN(AL312,MAX(0,$F312-SUMPRODUCT(($AT$3:$BE$3&lt;AX$3)*$AH312:$AS312))),2))</f>
        <v/>
      </c>
      <c r="AY312">
        <f>IF(AM312&lt;=0,0,ROUND(MIN(AM312,MAX(0,$F312-SUMPRODUCT(($AT$3:$BE$3&lt;AY$3)*$AH312:$AS312))),2))</f>
        <v/>
      </c>
      <c r="AZ312">
        <f>IF(AN312&lt;=0,0,ROUND(MIN(AN312,MAX(0,$F312-SUMPRODUCT(($AT$3:$BE$3&lt;AZ$3)*$AH312:$AS312))),2))</f>
        <v/>
      </c>
      <c r="BA312">
        <f>IF(AO312&lt;=0,0,ROUND(MIN(AO312,MAX(0,$F312-SUMPRODUCT(($AT$3:$BE$3&lt;BA$3)*$AH312:$AS312))),2))</f>
        <v/>
      </c>
      <c r="BB312">
        <f>IF(AP312&lt;=0,0,ROUND(MIN(AP312,MAX(0,$F312-SUMPRODUCT(($AT$3:$BE$3&lt;BB$3)*$AH312:$AS312))),2))</f>
        <v/>
      </c>
      <c r="BC312">
        <f>IF(AQ312&lt;=0,0,ROUND(MIN(AQ312,MAX(0,$F312-SUMPRODUCT(($AT$3:$BE$3&lt;BC$3)*$AH312:$AS312))),2))</f>
        <v/>
      </c>
      <c r="BD312">
        <f>IF(AR312&lt;=0,0,ROUND(MIN(AR312,MAX(0,$F312-SUMPRODUCT(($AT$3:$BE$3&lt;BD$3)*$AH312:$AS312))),2))</f>
        <v/>
      </c>
      <c r="BE312">
        <f>IF(AS312&lt;=0,0,ROUND(MIN(AS312,MAX(0,$F312-SUMPRODUCT(($AT$3:$BE$3&lt;BE$3)*$AH312:$AS312))),2))</f>
        <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row>
    <row r="313">
      <c r="A313" t="n">
        <v>308</v>
      </c>
      <c r="B313" s="29">
        <f>Months!B313</f>
        <v/>
      </c>
      <c r="C313">
        <f>Months!C313</f>
        <v/>
      </c>
      <c r="D313">
        <f>Months!D313</f>
        <v/>
      </c>
      <c r="E313">
        <f>SUM(V313:AG313)</f>
        <v/>
      </c>
      <c r="F313">
        <f>MAX(0,ROUND(C313+D313-E313,2))</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f>IF(AH313&lt;=0,0,ROUND(MIN(AH313,MAX(0,$F313-SUMPRODUCT(($AT$3:$BE$3&lt;AT$3)*$AH313:$AS313))),2))</f>
        <v/>
      </c>
      <c r="AU313">
        <f>IF(AI313&lt;=0,0,ROUND(MIN(AI313,MAX(0,$F313-SUMPRODUCT(($AT$3:$BE$3&lt;AU$3)*$AH313:$AS313))),2))</f>
        <v/>
      </c>
      <c r="AV313">
        <f>IF(AJ313&lt;=0,0,ROUND(MIN(AJ313,MAX(0,$F313-SUMPRODUCT(($AT$3:$BE$3&lt;AV$3)*$AH313:$AS313))),2))</f>
        <v/>
      </c>
      <c r="AW313">
        <f>IF(AK313&lt;=0,0,ROUND(MIN(AK313,MAX(0,$F313-SUMPRODUCT(($AT$3:$BE$3&lt;AW$3)*$AH313:$AS313))),2))</f>
        <v/>
      </c>
      <c r="AX313">
        <f>IF(AL313&lt;=0,0,ROUND(MIN(AL313,MAX(0,$F313-SUMPRODUCT(($AT$3:$BE$3&lt;AX$3)*$AH313:$AS313))),2))</f>
        <v/>
      </c>
      <c r="AY313">
        <f>IF(AM313&lt;=0,0,ROUND(MIN(AM313,MAX(0,$F313-SUMPRODUCT(($AT$3:$BE$3&lt;AY$3)*$AH313:$AS313))),2))</f>
        <v/>
      </c>
      <c r="AZ313">
        <f>IF(AN313&lt;=0,0,ROUND(MIN(AN313,MAX(0,$F313-SUMPRODUCT(($AT$3:$BE$3&lt;AZ$3)*$AH313:$AS313))),2))</f>
        <v/>
      </c>
      <c r="BA313">
        <f>IF(AO313&lt;=0,0,ROUND(MIN(AO313,MAX(0,$F313-SUMPRODUCT(($AT$3:$BE$3&lt;BA$3)*$AH313:$AS313))),2))</f>
        <v/>
      </c>
      <c r="BB313">
        <f>IF(AP313&lt;=0,0,ROUND(MIN(AP313,MAX(0,$F313-SUMPRODUCT(($AT$3:$BE$3&lt;BB$3)*$AH313:$AS313))),2))</f>
        <v/>
      </c>
      <c r="BC313">
        <f>IF(AQ313&lt;=0,0,ROUND(MIN(AQ313,MAX(0,$F313-SUMPRODUCT(($AT$3:$BE$3&lt;BC$3)*$AH313:$AS313))),2))</f>
        <v/>
      </c>
      <c r="BD313">
        <f>IF(AR313&lt;=0,0,ROUND(MIN(AR313,MAX(0,$F313-SUMPRODUCT(($AT$3:$BE$3&lt;BD$3)*$AH313:$AS313))),2))</f>
        <v/>
      </c>
      <c r="BE313">
        <f>IF(AS313&lt;=0,0,ROUND(MIN(AS313,MAX(0,$F313-SUMPRODUCT(($AT$3:$BE$3&lt;BE$3)*$AH313:$AS313))),2))</f>
        <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row>
    <row r="314">
      <c r="A314" t="n">
        <v>309</v>
      </c>
      <c r="B314" s="29">
        <f>Months!B314</f>
        <v/>
      </c>
      <c r="C314">
        <f>Months!C314</f>
        <v/>
      </c>
      <c r="D314">
        <f>Months!D314</f>
        <v/>
      </c>
      <c r="E314">
        <f>SUM(V314:AG314)</f>
        <v/>
      </c>
      <c r="F314">
        <f>MAX(0,ROUND(C314+D314-E314,2))</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f>IF(AH314&lt;=0,0,ROUND(MIN(AH314,MAX(0,$F314-SUMPRODUCT(($AT$3:$BE$3&lt;AT$3)*$AH314:$AS314))),2))</f>
        <v/>
      </c>
      <c r="AU314">
        <f>IF(AI314&lt;=0,0,ROUND(MIN(AI314,MAX(0,$F314-SUMPRODUCT(($AT$3:$BE$3&lt;AU$3)*$AH314:$AS314))),2))</f>
        <v/>
      </c>
      <c r="AV314">
        <f>IF(AJ314&lt;=0,0,ROUND(MIN(AJ314,MAX(0,$F314-SUMPRODUCT(($AT$3:$BE$3&lt;AV$3)*$AH314:$AS314))),2))</f>
        <v/>
      </c>
      <c r="AW314">
        <f>IF(AK314&lt;=0,0,ROUND(MIN(AK314,MAX(0,$F314-SUMPRODUCT(($AT$3:$BE$3&lt;AW$3)*$AH314:$AS314))),2))</f>
        <v/>
      </c>
      <c r="AX314">
        <f>IF(AL314&lt;=0,0,ROUND(MIN(AL314,MAX(0,$F314-SUMPRODUCT(($AT$3:$BE$3&lt;AX$3)*$AH314:$AS314))),2))</f>
        <v/>
      </c>
      <c r="AY314">
        <f>IF(AM314&lt;=0,0,ROUND(MIN(AM314,MAX(0,$F314-SUMPRODUCT(($AT$3:$BE$3&lt;AY$3)*$AH314:$AS314))),2))</f>
        <v/>
      </c>
      <c r="AZ314">
        <f>IF(AN314&lt;=0,0,ROUND(MIN(AN314,MAX(0,$F314-SUMPRODUCT(($AT$3:$BE$3&lt;AZ$3)*$AH314:$AS314))),2))</f>
        <v/>
      </c>
      <c r="BA314">
        <f>IF(AO314&lt;=0,0,ROUND(MIN(AO314,MAX(0,$F314-SUMPRODUCT(($AT$3:$BE$3&lt;BA$3)*$AH314:$AS314))),2))</f>
        <v/>
      </c>
      <c r="BB314">
        <f>IF(AP314&lt;=0,0,ROUND(MIN(AP314,MAX(0,$F314-SUMPRODUCT(($AT$3:$BE$3&lt;BB$3)*$AH314:$AS314))),2))</f>
        <v/>
      </c>
      <c r="BC314">
        <f>IF(AQ314&lt;=0,0,ROUND(MIN(AQ314,MAX(0,$F314-SUMPRODUCT(($AT$3:$BE$3&lt;BC$3)*$AH314:$AS314))),2))</f>
        <v/>
      </c>
      <c r="BD314">
        <f>IF(AR314&lt;=0,0,ROUND(MIN(AR314,MAX(0,$F314-SUMPRODUCT(($AT$3:$BE$3&lt;BD$3)*$AH314:$AS314))),2))</f>
        <v/>
      </c>
      <c r="BE314">
        <f>IF(AS314&lt;=0,0,ROUND(MIN(AS314,MAX(0,$F314-SUMPRODUCT(($AT$3:$BE$3&lt;BE$3)*$AH314:$AS314))),2))</f>
        <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row>
    <row r="315">
      <c r="A315" t="n">
        <v>310</v>
      </c>
      <c r="B315" s="29">
        <f>Months!B315</f>
        <v/>
      </c>
      <c r="C315">
        <f>Months!C315</f>
        <v/>
      </c>
      <c r="D315">
        <f>Months!D315</f>
        <v/>
      </c>
      <c r="E315">
        <f>SUM(V315:AG315)</f>
        <v/>
      </c>
      <c r="F315">
        <f>MAX(0,ROUND(C315+D315-E315,2))</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f>IF(AH315&lt;=0,0,ROUND(MIN(AH315,MAX(0,$F315-SUMPRODUCT(($AT$3:$BE$3&lt;AT$3)*$AH315:$AS315))),2))</f>
        <v/>
      </c>
      <c r="AU315">
        <f>IF(AI315&lt;=0,0,ROUND(MIN(AI315,MAX(0,$F315-SUMPRODUCT(($AT$3:$BE$3&lt;AU$3)*$AH315:$AS315))),2))</f>
        <v/>
      </c>
      <c r="AV315">
        <f>IF(AJ315&lt;=0,0,ROUND(MIN(AJ315,MAX(0,$F315-SUMPRODUCT(($AT$3:$BE$3&lt;AV$3)*$AH315:$AS315))),2))</f>
        <v/>
      </c>
      <c r="AW315">
        <f>IF(AK315&lt;=0,0,ROUND(MIN(AK315,MAX(0,$F315-SUMPRODUCT(($AT$3:$BE$3&lt;AW$3)*$AH315:$AS315))),2))</f>
        <v/>
      </c>
      <c r="AX315">
        <f>IF(AL315&lt;=0,0,ROUND(MIN(AL315,MAX(0,$F315-SUMPRODUCT(($AT$3:$BE$3&lt;AX$3)*$AH315:$AS315))),2))</f>
        <v/>
      </c>
      <c r="AY315">
        <f>IF(AM315&lt;=0,0,ROUND(MIN(AM315,MAX(0,$F315-SUMPRODUCT(($AT$3:$BE$3&lt;AY$3)*$AH315:$AS315))),2))</f>
        <v/>
      </c>
      <c r="AZ315">
        <f>IF(AN315&lt;=0,0,ROUND(MIN(AN315,MAX(0,$F315-SUMPRODUCT(($AT$3:$BE$3&lt;AZ$3)*$AH315:$AS315))),2))</f>
        <v/>
      </c>
      <c r="BA315">
        <f>IF(AO315&lt;=0,0,ROUND(MIN(AO315,MAX(0,$F315-SUMPRODUCT(($AT$3:$BE$3&lt;BA$3)*$AH315:$AS315))),2))</f>
        <v/>
      </c>
      <c r="BB315">
        <f>IF(AP315&lt;=0,0,ROUND(MIN(AP315,MAX(0,$F315-SUMPRODUCT(($AT$3:$BE$3&lt;BB$3)*$AH315:$AS315))),2))</f>
        <v/>
      </c>
      <c r="BC315">
        <f>IF(AQ315&lt;=0,0,ROUND(MIN(AQ315,MAX(0,$F315-SUMPRODUCT(($AT$3:$BE$3&lt;BC$3)*$AH315:$AS315))),2))</f>
        <v/>
      </c>
      <c r="BD315">
        <f>IF(AR315&lt;=0,0,ROUND(MIN(AR315,MAX(0,$F315-SUMPRODUCT(($AT$3:$BE$3&lt;BD$3)*$AH315:$AS315))),2))</f>
        <v/>
      </c>
      <c r="BE315">
        <f>IF(AS315&lt;=0,0,ROUND(MIN(AS315,MAX(0,$F315-SUMPRODUCT(($AT$3:$BE$3&lt;BE$3)*$AH315:$AS315))),2))</f>
        <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row>
    <row r="316">
      <c r="A316" t="n">
        <v>311</v>
      </c>
      <c r="B316" s="29">
        <f>Months!B316</f>
        <v/>
      </c>
      <c r="C316">
        <f>Months!C316</f>
        <v/>
      </c>
      <c r="D316">
        <f>Months!D316</f>
        <v/>
      </c>
      <c r="E316">
        <f>SUM(V316:AG316)</f>
        <v/>
      </c>
      <c r="F316">
        <f>MAX(0,ROUND(C316+D316-E316,2))</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f>IF(AH316&lt;=0,0,ROUND(MIN(AH316,MAX(0,$F316-SUMPRODUCT(($AT$3:$BE$3&lt;AT$3)*$AH316:$AS316))),2))</f>
        <v/>
      </c>
      <c r="AU316">
        <f>IF(AI316&lt;=0,0,ROUND(MIN(AI316,MAX(0,$F316-SUMPRODUCT(($AT$3:$BE$3&lt;AU$3)*$AH316:$AS316))),2))</f>
        <v/>
      </c>
      <c r="AV316">
        <f>IF(AJ316&lt;=0,0,ROUND(MIN(AJ316,MAX(0,$F316-SUMPRODUCT(($AT$3:$BE$3&lt;AV$3)*$AH316:$AS316))),2))</f>
        <v/>
      </c>
      <c r="AW316">
        <f>IF(AK316&lt;=0,0,ROUND(MIN(AK316,MAX(0,$F316-SUMPRODUCT(($AT$3:$BE$3&lt;AW$3)*$AH316:$AS316))),2))</f>
        <v/>
      </c>
      <c r="AX316">
        <f>IF(AL316&lt;=0,0,ROUND(MIN(AL316,MAX(0,$F316-SUMPRODUCT(($AT$3:$BE$3&lt;AX$3)*$AH316:$AS316))),2))</f>
        <v/>
      </c>
      <c r="AY316">
        <f>IF(AM316&lt;=0,0,ROUND(MIN(AM316,MAX(0,$F316-SUMPRODUCT(($AT$3:$BE$3&lt;AY$3)*$AH316:$AS316))),2))</f>
        <v/>
      </c>
      <c r="AZ316">
        <f>IF(AN316&lt;=0,0,ROUND(MIN(AN316,MAX(0,$F316-SUMPRODUCT(($AT$3:$BE$3&lt;AZ$3)*$AH316:$AS316))),2))</f>
        <v/>
      </c>
      <c r="BA316">
        <f>IF(AO316&lt;=0,0,ROUND(MIN(AO316,MAX(0,$F316-SUMPRODUCT(($AT$3:$BE$3&lt;BA$3)*$AH316:$AS316))),2))</f>
        <v/>
      </c>
      <c r="BB316">
        <f>IF(AP316&lt;=0,0,ROUND(MIN(AP316,MAX(0,$F316-SUMPRODUCT(($AT$3:$BE$3&lt;BB$3)*$AH316:$AS316))),2))</f>
        <v/>
      </c>
      <c r="BC316">
        <f>IF(AQ316&lt;=0,0,ROUND(MIN(AQ316,MAX(0,$F316-SUMPRODUCT(($AT$3:$BE$3&lt;BC$3)*$AH316:$AS316))),2))</f>
        <v/>
      </c>
      <c r="BD316">
        <f>IF(AR316&lt;=0,0,ROUND(MIN(AR316,MAX(0,$F316-SUMPRODUCT(($AT$3:$BE$3&lt;BD$3)*$AH316:$AS316))),2))</f>
        <v/>
      </c>
      <c r="BE316">
        <f>IF(AS316&lt;=0,0,ROUND(MIN(AS316,MAX(0,$F316-SUMPRODUCT(($AT$3:$BE$3&lt;BE$3)*$AH316:$AS316))),2))</f>
        <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row>
    <row r="317">
      <c r="A317" t="n">
        <v>312</v>
      </c>
      <c r="B317" s="29">
        <f>Months!B317</f>
        <v/>
      </c>
      <c r="C317">
        <f>Months!C317</f>
        <v/>
      </c>
      <c r="D317">
        <f>Months!D317</f>
        <v/>
      </c>
      <c r="E317">
        <f>SUM(V317:AG317)</f>
        <v/>
      </c>
      <c r="F317">
        <f>MAX(0,ROUND(C317+D317-E317,2))</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f>IF(AH317&lt;=0,0,ROUND(MIN(AH317,MAX(0,$F317-SUMPRODUCT(($AT$3:$BE$3&lt;AT$3)*$AH317:$AS317))),2))</f>
        <v/>
      </c>
      <c r="AU317">
        <f>IF(AI317&lt;=0,0,ROUND(MIN(AI317,MAX(0,$F317-SUMPRODUCT(($AT$3:$BE$3&lt;AU$3)*$AH317:$AS317))),2))</f>
        <v/>
      </c>
      <c r="AV317">
        <f>IF(AJ317&lt;=0,0,ROUND(MIN(AJ317,MAX(0,$F317-SUMPRODUCT(($AT$3:$BE$3&lt;AV$3)*$AH317:$AS317))),2))</f>
        <v/>
      </c>
      <c r="AW317">
        <f>IF(AK317&lt;=0,0,ROUND(MIN(AK317,MAX(0,$F317-SUMPRODUCT(($AT$3:$BE$3&lt;AW$3)*$AH317:$AS317))),2))</f>
        <v/>
      </c>
      <c r="AX317">
        <f>IF(AL317&lt;=0,0,ROUND(MIN(AL317,MAX(0,$F317-SUMPRODUCT(($AT$3:$BE$3&lt;AX$3)*$AH317:$AS317))),2))</f>
        <v/>
      </c>
      <c r="AY317">
        <f>IF(AM317&lt;=0,0,ROUND(MIN(AM317,MAX(0,$F317-SUMPRODUCT(($AT$3:$BE$3&lt;AY$3)*$AH317:$AS317))),2))</f>
        <v/>
      </c>
      <c r="AZ317">
        <f>IF(AN317&lt;=0,0,ROUND(MIN(AN317,MAX(0,$F317-SUMPRODUCT(($AT$3:$BE$3&lt;AZ$3)*$AH317:$AS317))),2))</f>
        <v/>
      </c>
      <c r="BA317">
        <f>IF(AO317&lt;=0,0,ROUND(MIN(AO317,MAX(0,$F317-SUMPRODUCT(($AT$3:$BE$3&lt;BA$3)*$AH317:$AS317))),2))</f>
        <v/>
      </c>
      <c r="BB317">
        <f>IF(AP317&lt;=0,0,ROUND(MIN(AP317,MAX(0,$F317-SUMPRODUCT(($AT$3:$BE$3&lt;BB$3)*$AH317:$AS317))),2))</f>
        <v/>
      </c>
      <c r="BC317">
        <f>IF(AQ317&lt;=0,0,ROUND(MIN(AQ317,MAX(0,$F317-SUMPRODUCT(($AT$3:$BE$3&lt;BC$3)*$AH317:$AS317))),2))</f>
        <v/>
      </c>
      <c r="BD317">
        <f>IF(AR317&lt;=0,0,ROUND(MIN(AR317,MAX(0,$F317-SUMPRODUCT(($AT$3:$BE$3&lt;BD$3)*$AH317:$AS317))),2))</f>
        <v/>
      </c>
      <c r="BE317">
        <f>IF(AS317&lt;=0,0,ROUND(MIN(AS317,MAX(0,$F317-SUMPRODUCT(($AT$3:$BE$3&lt;BE$3)*$AH317:$AS317))),2))</f>
        <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row>
    <row r="318">
      <c r="A318" t="n">
        <v>313</v>
      </c>
      <c r="B318" s="29">
        <f>Months!B318</f>
        <v/>
      </c>
      <c r="C318">
        <f>Months!C318</f>
        <v/>
      </c>
      <c r="D318">
        <f>Months!D318</f>
        <v/>
      </c>
      <c r="E318">
        <f>SUM(V318:AG318)</f>
        <v/>
      </c>
      <c r="F318">
        <f>MAX(0,ROUND(C318+D318-E318,2))</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f>IF(AH318&lt;=0,0,ROUND(MIN(AH318,MAX(0,$F318-SUMPRODUCT(($AT$3:$BE$3&lt;AT$3)*$AH318:$AS318))),2))</f>
        <v/>
      </c>
      <c r="AU318">
        <f>IF(AI318&lt;=0,0,ROUND(MIN(AI318,MAX(0,$F318-SUMPRODUCT(($AT$3:$BE$3&lt;AU$3)*$AH318:$AS318))),2))</f>
        <v/>
      </c>
      <c r="AV318">
        <f>IF(AJ318&lt;=0,0,ROUND(MIN(AJ318,MAX(0,$F318-SUMPRODUCT(($AT$3:$BE$3&lt;AV$3)*$AH318:$AS318))),2))</f>
        <v/>
      </c>
      <c r="AW318">
        <f>IF(AK318&lt;=0,0,ROUND(MIN(AK318,MAX(0,$F318-SUMPRODUCT(($AT$3:$BE$3&lt;AW$3)*$AH318:$AS318))),2))</f>
        <v/>
      </c>
      <c r="AX318">
        <f>IF(AL318&lt;=0,0,ROUND(MIN(AL318,MAX(0,$F318-SUMPRODUCT(($AT$3:$BE$3&lt;AX$3)*$AH318:$AS318))),2))</f>
        <v/>
      </c>
      <c r="AY318">
        <f>IF(AM318&lt;=0,0,ROUND(MIN(AM318,MAX(0,$F318-SUMPRODUCT(($AT$3:$BE$3&lt;AY$3)*$AH318:$AS318))),2))</f>
        <v/>
      </c>
      <c r="AZ318">
        <f>IF(AN318&lt;=0,0,ROUND(MIN(AN318,MAX(0,$F318-SUMPRODUCT(($AT$3:$BE$3&lt;AZ$3)*$AH318:$AS318))),2))</f>
        <v/>
      </c>
      <c r="BA318">
        <f>IF(AO318&lt;=0,0,ROUND(MIN(AO318,MAX(0,$F318-SUMPRODUCT(($AT$3:$BE$3&lt;BA$3)*$AH318:$AS318))),2))</f>
        <v/>
      </c>
      <c r="BB318">
        <f>IF(AP318&lt;=0,0,ROUND(MIN(AP318,MAX(0,$F318-SUMPRODUCT(($AT$3:$BE$3&lt;BB$3)*$AH318:$AS318))),2))</f>
        <v/>
      </c>
      <c r="BC318">
        <f>IF(AQ318&lt;=0,0,ROUND(MIN(AQ318,MAX(0,$F318-SUMPRODUCT(($AT$3:$BE$3&lt;BC$3)*$AH318:$AS318))),2))</f>
        <v/>
      </c>
      <c r="BD318">
        <f>IF(AR318&lt;=0,0,ROUND(MIN(AR318,MAX(0,$F318-SUMPRODUCT(($AT$3:$BE$3&lt;BD$3)*$AH318:$AS318))),2))</f>
        <v/>
      </c>
      <c r="BE318">
        <f>IF(AS318&lt;=0,0,ROUND(MIN(AS318,MAX(0,$F318-SUMPRODUCT(($AT$3:$BE$3&lt;BE$3)*$AH318:$AS318))),2))</f>
        <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row>
    <row r="319">
      <c r="A319" t="n">
        <v>314</v>
      </c>
      <c r="B319" s="29">
        <f>Months!B319</f>
        <v/>
      </c>
      <c r="C319">
        <f>Months!C319</f>
        <v/>
      </c>
      <c r="D319">
        <f>Months!D319</f>
        <v/>
      </c>
      <c r="E319">
        <f>SUM(V319:AG319)</f>
        <v/>
      </c>
      <c r="F319">
        <f>MAX(0,ROUND(C319+D319-E319,2))</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f>IF(AH319&lt;=0,0,ROUND(MIN(AH319,MAX(0,$F319-SUMPRODUCT(($AT$3:$BE$3&lt;AT$3)*$AH319:$AS319))),2))</f>
        <v/>
      </c>
      <c r="AU319">
        <f>IF(AI319&lt;=0,0,ROUND(MIN(AI319,MAX(0,$F319-SUMPRODUCT(($AT$3:$BE$3&lt;AU$3)*$AH319:$AS319))),2))</f>
        <v/>
      </c>
      <c r="AV319">
        <f>IF(AJ319&lt;=0,0,ROUND(MIN(AJ319,MAX(0,$F319-SUMPRODUCT(($AT$3:$BE$3&lt;AV$3)*$AH319:$AS319))),2))</f>
        <v/>
      </c>
      <c r="AW319">
        <f>IF(AK319&lt;=0,0,ROUND(MIN(AK319,MAX(0,$F319-SUMPRODUCT(($AT$3:$BE$3&lt;AW$3)*$AH319:$AS319))),2))</f>
        <v/>
      </c>
      <c r="AX319">
        <f>IF(AL319&lt;=0,0,ROUND(MIN(AL319,MAX(0,$F319-SUMPRODUCT(($AT$3:$BE$3&lt;AX$3)*$AH319:$AS319))),2))</f>
        <v/>
      </c>
      <c r="AY319">
        <f>IF(AM319&lt;=0,0,ROUND(MIN(AM319,MAX(0,$F319-SUMPRODUCT(($AT$3:$BE$3&lt;AY$3)*$AH319:$AS319))),2))</f>
        <v/>
      </c>
      <c r="AZ319">
        <f>IF(AN319&lt;=0,0,ROUND(MIN(AN319,MAX(0,$F319-SUMPRODUCT(($AT$3:$BE$3&lt;AZ$3)*$AH319:$AS319))),2))</f>
        <v/>
      </c>
      <c r="BA319">
        <f>IF(AO319&lt;=0,0,ROUND(MIN(AO319,MAX(0,$F319-SUMPRODUCT(($AT$3:$BE$3&lt;BA$3)*$AH319:$AS319))),2))</f>
        <v/>
      </c>
      <c r="BB319">
        <f>IF(AP319&lt;=0,0,ROUND(MIN(AP319,MAX(0,$F319-SUMPRODUCT(($AT$3:$BE$3&lt;BB$3)*$AH319:$AS319))),2))</f>
        <v/>
      </c>
      <c r="BC319">
        <f>IF(AQ319&lt;=0,0,ROUND(MIN(AQ319,MAX(0,$F319-SUMPRODUCT(($AT$3:$BE$3&lt;BC$3)*$AH319:$AS319))),2))</f>
        <v/>
      </c>
      <c r="BD319">
        <f>IF(AR319&lt;=0,0,ROUND(MIN(AR319,MAX(0,$F319-SUMPRODUCT(($AT$3:$BE$3&lt;BD$3)*$AH319:$AS319))),2))</f>
        <v/>
      </c>
      <c r="BE319">
        <f>IF(AS319&lt;=0,0,ROUND(MIN(AS319,MAX(0,$F319-SUMPRODUCT(($AT$3:$BE$3&lt;BE$3)*$AH319:$AS319))),2))</f>
        <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row>
    <row r="320">
      <c r="A320" t="n">
        <v>315</v>
      </c>
      <c r="B320" s="29">
        <f>Months!B320</f>
        <v/>
      </c>
      <c r="C320">
        <f>Months!C320</f>
        <v/>
      </c>
      <c r="D320">
        <f>Months!D320</f>
        <v/>
      </c>
      <c r="E320">
        <f>SUM(V320:AG320)</f>
        <v/>
      </c>
      <c r="F320">
        <f>MAX(0,ROUND(C320+D320-E320,2))</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f>IF(AH320&lt;=0,0,ROUND(MIN(AH320,MAX(0,$F320-SUMPRODUCT(($AT$3:$BE$3&lt;AT$3)*$AH320:$AS320))),2))</f>
        <v/>
      </c>
      <c r="AU320">
        <f>IF(AI320&lt;=0,0,ROUND(MIN(AI320,MAX(0,$F320-SUMPRODUCT(($AT$3:$BE$3&lt;AU$3)*$AH320:$AS320))),2))</f>
        <v/>
      </c>
      <c r="AV320">
        <f>IF(AJ320&lt;=0,0,ROUND(MIN(AJ320,MAX(0,$F320-SUMPRODUCT(($AT$3:$BE$3&lt;AV$3)*$AH320:$AS320))),2))</f>
        <v/>
      </c>
      <c r="AW320">
        <f>IF(AK320&lt;=0,0,ROUND(MIN(AK320,MAX(0,$F320-SUMPRODUCT(($AT$3:$BE$3&lt;AW$3)*$AH320:$AS320))),2))</f>
        <v/>
      </c>
      <c r="AX320">
        <f>IF(AL320&lt;=0,0,ROUND(MIN(AL320,MAX(0,$F320-SUMPRODUCT(($AT$3:$BE$3&lt;AX$3)*$AH320:$AS320))),2))</f>
        <v/>
      </c>
      <c r="AY320">
        <f>IF(AM320&lt;=0,0,ROUND(MIN(AM320,MAX(0,$F320-SUMPRODUCT(($AT$3:$BE$3&lt;AY$3)*$AH320:$AS320))),2))</f>
        <v/>
      </c>
      <c r="AZ320">
        <f>IF(AN320&lt;=0,0,ROUND(MIN(AN320,MAX(0,$F320-SUMPRODUCT(($AT$3:$BE$3&lt;AZ$3)*$AH320:$AS320))),2))</f>
        <v/>
      </c>
      <c r="BA320">
        <f>IF(AO320&lt;=0,0,ROUND(MIN(AO320,MAX(0,$F320-SUMPRODUCT(($AT$3:$BE$3&lt;BA$3)*$AH320:$AS320))),2))</f>
        <v/>
      </c>
      <c r="BB320">
        <f>IF(AP320&lt;=0,0,ROUND(MIN(AP320,MAX(0,$F320-SUMPRODUCT(($AT$3:$BE$3&lt;BB$3)*$AH320:$AS320))),2))</f>
        <v/>
      </c>
      <c r="BC320">
        <f>IF(AQ320&lt;=0,0,ROUND(MIN(AQ320,MAX(0,$F320-SUMPRODUCT(($AT$3:$BE$3&lt;BC$3)*$AH320:$AS320))),2))</f>
        <v/>
      </c>
      <c r="BD320">
        <f>IF(AR320&lt;=0,0,ROUND(MIN(AR320,MAX(0,$F320-SUMPRODUCT(($AT$3:$BE$3&lt;BD$3)*$AH320:$AS320))),2))</f>
        <v/>
      </c>
      <c r="BE320">
        <f>IF(AS320&lt;=0,0,ROUND(MIN(AS320,MAX(0,$F320-SUMPRODUCT(($AT$3:$BE$3&lt;BE$3)*$AH320:$AS320))),2))</f>
        <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row>
    <row r="321">
      <c r="A321" t="n">
        <v>316</v>
      </c>
      <c r="B321" s="29">
        <f>Months!B321</f>
        <v/>
      </c>
      <c r="C321">
        <f>Months!C321</f>
        <v/>
      </c>
      <c r="D321">
        <f>Months!D321</f>
        <v/>
      </c>
      <c r="E321">
        <f>SUM(V321:AG321)</f>
        <v/>
      </c>
      <c r="F321">
        <f>MAX(0,ROUND(C321+D321-E321,2))</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f>IF(AH321&lt;=0,0,ROUND(MIN(AH321,MAX(0,$F321-SUMPRODUCT(($AT$3:$BE$3&lt;AT$3)*$AH321:$AS321))),2))</f>
        <v/>
      </c>
      <c r="AU321">
        <f>IF(AI321&lt;=0,0,ROUND(MIN(AI321,MAX(0,$F321-SUMPRODUCT(($AT$3:$BE$3&lt;AU$3)*$AH321:$AS321))),2))</f>
        <v/>
      </c>
      <c r="AV321">
        <f>IF(AJ321&lt;=0,0,ROUND(MIN(AJ321,MAX(0,$F321-SUMPRODUCT(($AT$3:$BE$3&lt;AV$3)*$AH321:$AS321))),2))</f>
        <v/>
      </c>
      <c r="AW321">
        <f>IF(AK321&lt;=0,0,ROUND(MIN(AK321,MAX(0,$F321-SUMPRODUCT(($AT$3:$BE$3&lt;AW$3)*$AH321:$AS321))),2))</f>
        <v/>
      </c>
      <c r="AX321">
        <f>IF(AL321&lt;=0,0,ROUND(MIN(AL321,MAX(0,$F321-SUMPRODUCT(($AT$3:$BE$3&lt;AX$3)*$AH321:$AS321))),2))</f>
        <v/>
      </c>
      <c r="AY321">
        <f>IF(AM321&lt;=0,0,ROUND(MIN(AM321,MAX(0,$F321-SUMPRODUCT(($AT$3:$BE$3&lt;AY$3)*$AH321:$AS321))),2))</f>
        <v/>
      </c>
      <c r="AZ321">
        <f>IF(AN321&lt;=0,0,ROUND(MIN(AN321,MAX(0,$F321-SUMPRODUCT(($AT$3:$BE$3&lt;AZ$3)*$AH321:$AS321))),2))</f>
        <v/>
      </c>
      <c r="BA321">
        <f>IF(AO321&lt;=0,0,ROUND(MIN(AO321,MAX(0,$F321-SUMPRODUCT(($AT$3:$BE$3&lt;BA$3)*$AH321:$AS321))),2))</f>
        <v/>
      </c>
      <c r="BB321">
        <f>IF(AP321&lt;=0,0,ROUND(MIN(AP321,MAX(0,$F321-SUMPRODUCT(($AT$3:$BE$3&lt;BB$3)*$AH321:$AS321))),2))</f>
        <v/>
      </c>
      <c r="BC321">
        <f>IF(AQ321&lt;=0,0,ROUND(MIN(AQ321,MAX(0,$F321-SUMPRODUCT(($AT$3:$BE$3&lt;BC$3)*$AH321:$AS321))),2))</f>
        <v/>
      </c>
      <c r="BD321">
        <f>IF(AR321&lt;=0,0,ROUND(MIN(AR321,MAX(0,$F321-SUMPRODUCT(($AT$3:$BE$3&lt;BD$3)*$AH321:$AS321))),2))</f>
        <v/>
      </c>
      <c r="BE321">
        <f>IF(AS321&lt;=0,0,ROUND(MIN(AS321,MAX(0,$F321-SUMPRODUCT(($AT$3:$BE$3&lt;BE$3)*$AH321:$AS321))),2))</f>
        <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row>
    <row r="322">
      <c r="A322" t="n">
        <v>317</v>
      </c>
      <c r="B322" s="29">
        <f>Months!B322</f>
        <v/>
      </c>
      <c r="C322">
        <f>Months!C322</f>
        <v/>
      </c>
      <c r="D322">
        <f>Months!D322</f>
        <v/>
      </c>
      <c r="E322">
        <f>SUM(V322:AG322)</f>
        <v/>
      </c>
      <c r="F322">
        <f>MAX(0,ROUND(C322+D322-E322,2))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f>IF(AH322&lt;=0,0,ROUND(MIN(AH322,MAX(0,$F322-SUMPRODUCT(($AT$3:$BE$3&lt;AT$3)*$AH322:$AS322))),2))</f>
        <v/>
      </c>
      <c r="AU322">
        <f>IF(AI322&lt;=0,0,ROUND(MIN(AI322,MAX(0,$F322-SUMPRODUCT(($AT$3:$BE$3&lt;AU$3)*$AH322:$AS322))),2))</f>
        <v/>
      </c>
      <c r="AV322">
        <f>IF(AJ322&lt;=0,0,ROUND(MIN(AJ322,MAX(0,$F322-SUMPRODUCT(($AT$3:$BE$3&lt;AV$3)*$AH322:$AS322))),2))</f>
        <v/>
      </c>
      <c r="AW322">
        <f>IF(AK322&lt;=0,0,ROUND(MIN(AK322,MAX(0,$F322-SUMPRODUCT(($AT$3:$BE$3&lt;AW$3)*$AH322:$AS322))),2))</f>
        <v/>
      </c>
      <c r="AX322">
        <f>IF(AL322&lt;=0,0,ROUND(MIN(AL322,MAX(0,$F322-SUMPRODUCT(($AT$3:$BE$3&lt;AX$3)*$AH322:$AS322))),2))</f>
        <v/>
      </c>
      <c r="AY322">
        <f>IF(AM322&lt;=0,0,ROUND(MIN(AM322,MAX(0,$F322-SUMPRODUCT(($AT$3:$BE$3&lt;AY$3)*$AH322:$AS322))),2))</f>
        <v/>
      </c>
      <c r="AZ322">
        <f>IF(AN322&lt;=0,0,ROUND(MIN(AN322,MAX(0,$F322-SUMPRODUCT(($AT$3:$BE$3&lt;AZ$3)*$AH322:$AS322))),2))</f>
        <v/>
      </c>
      <c r="BA322">
        <f>IF(AO322&lt;=0,0,ROUND(MIN(AO322,MAX(0,$F322-SUMPRODUCT(($AT$3:$BE$3&lt;BA$3)*$AH322:$AS322))),2))</f>
        <v/>
      </c>
      <c r="BB322">
        <f>IF(AP322&lt;=0,0,ROUND(MIN(AP322,MAX(0,$F322-SUMPRODUCT(($AT$3:$BE$3&lt;BB$3)*$AH322:$AS322))),2))</f>
        <v/>
      </c>
      <c r="BC322">
        <f>IF(AQ322&lt;=0,0,ROUND(MIN(AQ322,MAX(0,$F322-SUMPRODUCT(($AT$3:$BE$3&lt;BC$3)*$AH322:$AS322))),2))</f>
        <v/>
      </c>
      <c r="BD322">
        <f>IF(AR322&lt;=0,0,ROUND(MIN(AR322,MAX(0,$F322-SUMPRODUCT(($AT$3:$BE$3&lt;BD$3)*$AH322:$AS322))),2))</f>
        <v/>
      </c>
      <c r="BE322">
        <f>IF(AS322&lt;=0,0,ROUND(MIN(AS322,MAX(0,$F322-SUMPRODUCT(($AT$3:$BE$3&lt;BE$3)*$AH322:$AS322))),2))</f>
        <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row>
    <row r="323">
      <c r="A323" t="n">
        <v>318</v>
      </c>
      <c r="B323" s="29">
        <f>Months!B323</f>
        <v/>
      </c>
      <c r="C323">
        <f>Months!C323</f>
        <v/>
      </c>
      <c r="D323">
        <f>Months!D323</f>
        <v/>
      </c>
      <c r="E323">
        <f>SUM(V323:AG323)</f>
        <v/>
      </c>
      <c r="F323">
        <f>MAX(0,ROUND(C323+D323-E323,2))</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f>IF(AH323&lt;=0,0,ROUND(MIN(AH323,MAX(0,$F323-SUMPRODUCT(($AT$3:$BE$3&lt;AT$3)*$AH323:$AS323))),2))</f>
        <v/>
      </c>
      <c r="AU323">
        <f>IF(AI323&lt;=0,0,ROUND(MIN(AI323,MAX(0,$F323-SUMPRODUCT(($AT$3:$BE$3&lt;AU$3)*$AH323:$AS323))),2))</f>
        <v/>
      </c>
      <c r="AV323">
        <f>IF(AJ323&lt;=0,0,ROUND(MIN(AJ323,MAX(0,$F323-SUMPRODUCT(($AT$3:$BE$3&lt;AV$3)*$AH323:$AS323))),2))</f>
        <v/>
      </c>
      <c r="AW323">
        <f>IF(AK323&lt;=0,0,ROUND(MIN(AK323,MAX(0,$F323-SUMPRODUCT(($AT$3:$BE$3&lt;AW$3)*$AH323:$AS323))),2))</f>
        <v/>
      </c>
      <c r="AX323">
        <f>IF(AL323&lt;=0,0,ROUND(MIN(AL323,MAX(0,$F323-SUMPRODUCT(($AT$3:$BE$3&lt;AX$3)*$AH323:$AS323))),2))</f>
        <v/>
      </c>
      <c r="AY323">
        <f>IF(AM323&lt;=0,0,ROUND(MIN(AM323,MAX(0,$F323-SUMPRODUCT(($AT$3:$BE$3&lt;AY$3)*$AH323:$AS323))),2))</f>
        <v/>
      </c>
      <c r="AZ323">
        <f>IF(AN323&lt;=0,0,ROUND(MIN(AN323,MAX(0,$F323-SUMPRODUCT(($AT$3:$BE$3&lt;AZ$3)*$AH323:$AS323))),2))</f>
        <v/>
      </c>
      <c r="BA323">
        <f>IF(AO323&lt;=0,0,ROUND(MIN(AO323,MAX(0,$F323-SUMPRODUCT(($AT$3:$BE$3&lt;BA$3)*$AH323:$AS323))),2))</f>
        <v/>
      </c>
      <c r="BB323">
        <f>IF(AP323&lt;=0,0,ROUND(MIN(AP323,MAX(0,$F323-SUMPRODUCT(($AT$3:$BE$3&lt;BB$3)*$AH323:$AS323))),2))</f>
        <v/>
      </c>
      <c r="BC323">
        <f>IF(AQ323&lt;=0,0,ROUND(MIN(AQ323,MAX(0,$F323-SUMPRODUCT(($AT$3:$BE$3&lt;BC$3)*$AH323:$AS323))),2))</f>
        <v/>
      </c>
      <c r="BD323">
        <f>IF(AR323&lt;=0,0,ROUND(MIN(AR323,MAX(0,$F323-SUMPRODUCT(($AT$3:$BE$3&lt;BD$3)*$AH323:$AS323))),2))</f>
        <v/>
      </c>
      <c r="BE323">
        <f>IF(AS323&lt;=0,0,ROUND(MIN(AS323,MAX(0,$F323-SUMPRODUCT(($AT$3:$BE$3&lt;BE$3)*$AH323:$AS323))),2))</f>
        <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row>
    <row r="324">
      <c r="A324" t="n">
        <v>319</v>
      </c>
      <c r="B324" s="29">
        <f>Months!B324</f>
        <v/>
      </c>
      <c r="C324">
        <f>Months!C324</f>
        <v/>
      </c>
      <c r="D324">
        <f>Months!D324</f>
        <v/>
      </c>
      <c r="E324">
        <f>SUM(V324:AG324)</f>
        <v/>
      </c>
      <c r="F324">
        <f>MAX(0,ROUND(C324+D324-E324,2))</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f>IF(AH324&lt;=0,0,ROUND(MIN(AH324,MAX(0,$F324-SUMPRODUCT(($AT$3:$BE$3&lt;AT$3)*$AH324:$AS324))),2))</f>
        <v/>
      </c>
      <c r="AU324">
        <f>IF(AI324&lt;=0,0,ROUND(MIN(AI324,MAX(0,$F324-SUMPRODUCT(($AT$3:$BE$3&lt;AU$3)*$AH324:$AS324))),2))</f>
        <v/>
      </c>
      <c r="AV324">
        <f>IF(AJ324&lt;=0,0,ROUND(MIN(AJ324,MAX(0,$F324-SUMPRODUCT(($AT$3:$BE$3&lt;AV$3)*$AH324:$AS324))),2))</f>
        <v/>
      </c>
      <c r="AW324">
        <f>IF(AK324&lt;=0,0,ROUND(MIN(AK324,MAX(0,$F324-SUMPRODUCT(($AT$3:$BE$3&lt;AW$3)*$AH324:$AS324))),2))</f>
        <v/>
      </c>
      <c r="AX324">
        <f>IF(AL324&lt;=0,0,ROUND(MIN(AL324,MAX(0,$F324-SUMPRODUCT(($AT$3:$BE$3&lt;AX$3)*$AH324:$AS324))),2))</f>
        <v/>
      </c>
      <c r="AY324">
        <f>IF(AM324&lt;=0,0,ROUND(MIN(AM324,MAX(0,$F324-SUMPRODUCT(($AT$3:$BE$3&lt;AY$3)*$AH324:$AS324))),2))</f>
        <v/>
      </c>
      <c r="AZ324">
        <f>IF(AN324&lt;=0,0,ROUND(MIN(AN324,MAX(0,$F324-SUMPRODUCT(($AT$3:$BE$3&lt;AZ$3)*$AH324:$AS324))),2))</f>
        <v/>
      </c>
      <c r="BA324">
        <f>IF(AO324&lt;=0,0,ROUND(MIN(AO324,MAX(0,$F324-SUMPRODUCT(($AT$3:$BE$3&lt;BA$3)*$AH324:$AS324))),2))</f>
        <v/>
      </c>
      <c r="BB324">
        <f>IF(AP324&lt;=0,0,ROUND(MIN(AP324,MAX(0,$F324-SUMPRODUCT(($AT$3:$BE$3&lt;BB$3)*$AH324:$AS324))),2))</f>
        <v/>
      </c>
      <c r="BC324">
        <f>IF(AQ324&lt;=0,0,ROUND(MIN(AQ324,MAX(0,$F324-SUMPRODUCT(($AT$3:$BE$3&lt;BC$3)*$AH324:$AS324))),2))</f>
        <v/>
      </c>
      <c r="BD324">
        <f>IF(AR324&lt;=0,0,ROUND(MIN(AR324,MAX(0,$F324-SUMPRODUCT(($AT$3:$BE$3&lt;BD$3)*$AH324:$AS324))),2))</f>
        <v/>
      </c>
      <c r="BE324">
        <f>IF(AS324&lt;=0,0,ROUND(MIN(AS324,MAX(0,$F324-SUMPRODUCT(($AT$3:$BE$3&lt;BE$3)*$AH324:$AS324))),2))</f>
        <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row>
    <row r="325">
      <c r="A325" t="n">
        <v>320</v>
      </c>
      <c r="B325" s="29">
        <f>Months!B325</f>
        <v/>
      </c>
      <c r="C325">
        <f>Months!C325</f>
        <v/>
      </c>
      <c r="D325">
        <f>Months!D325</f>
        <v/>
      </c>
      <c r="E325">
        <f>SUM(V325:AG325)</f>
        <v/>
      </c>
      <c r="F325">
        <f>MAX(0,ROUND(C325+D325-E325,2))</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f>IF(AH325&lt;=0,0,ROUND(MIN(AH325,MAX(0,$F325-SUMPRODUCT(($AT$3:$BE$3&lt;AT$3)*$AH325:$AS325))),2))</f>
        <v/>
      </c>
      <c r="AU325">
        <f>IF(AI325&lt;=0,0,ROUND(MIN(AI325,MAX(0,$F325-SUMPRODUCT(($AT$3:$BE$3&lt;AU$3)*$AH325:$AS325))),2))</f>
        <v/>
      </c>
      <c r="AV325">
        <f>IF(AJ325&lt;=0,0,ROUND(MIN(AJ325,MAX(0,$F325-SUMPRODUCT(($AT$3:$BE$3&lt;AV$3)*$AH325:$AS325))),2))</f>
        <v/>
      </c>
      <c r="AW325">
        <f>IF(AK325&lt;=0,0,ROUND(MIN(AK325,MAX(0,$F325-SUMPRODUCT(($AT$3:$BE$3&lt;AW$3)*$AH325:$AS325))),2))</f>
        <v/>
      </c>
      <c r="AX325">
        <f>IF(AL325&lt;=0,0,ROUND(MIN(AL325,MAX(0,$F325-SUMPRODUCT(($AT$3:$BE$3&lt;AX$3)*$AH325:$AS325))),2))</f>
        <v/>
      </c>
      <c r="AY325">
        <f>IF(AM325&lt;=0,0,ROUND(MIN(AM325,MAX(0,$F325-SUMPRODUCT(($AT$3:$BE$3&lt;AY$3)*$AH325:$AS325))),2))</f>
        <v/>
      </c>
      <c r="AZ325">
        <f>IF(AN325&lt;=0,0,ROUND(MIN(AN325,MAX(0,$F325-SUMPRODUCT(($AT$3:$BE$3&lt;AZ$3)*$AH325:$AS325))),2))</f>
        <v/>
      </c>
      <c r="BA325">
        <f>IF(AO325&lt;=0,0,ROUND(MIN(AO325,MAX(0,$F325-SUMPRODUCT(($AT$3:$BE$3&lt;BA$3)*$AH325:$AS325))),2))</f>
        <v/>
      </c>
      <c r="BB325">
        <f>IF(AP325&lt;=0,0,ROUND(MIN(AP325,MAX(0,$F325-SUMPRODUCT(($AT$3:$BE$3&lt;BB$3)*$AH325:$AS325))),2))</f>
        <v/>
      </c>
      <c r="BC325">
        <f>IF(AQ325&lt;=0,0,ROUND(MIN(AQ325,MAX(0,$F325-SUMPRODUCT(($AT$3:$BE$3&lt;BC$3)*$AH325:$AS325))),2))</f>
        <v/>
      </c>
      <c r="BD325">
        <f>IF(AR325&lt;=0,0,ROUND(MIN(AR325,MAX(0,$F325-SUMPRODUCT(($AT$3:$BE$3&lt;BD$3)*$AH325:$AS325))),2))</f>
        <v/>
      </c>
      <c r="BE325">
        <f>IF(AS325&lt;=0,0,ROUND(MIN(AS325,MAX(0,$F325-SUMPRODUCT(($AT$3:$BE$3&lt;BE$3)*$AH325:$AS325))),2))</f>
        <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row>
    <row r="326">
      <c r="A326" t="n">
        <v>321</v>
      </c>
      <c r="B326" s="29">
        <f>Months!B326</f>
        <v/>
      </c>
      <c r="C326">
        <f>Months!C326</f>
        <v/>
      </c>
      <c r="D326">
        <f>Months!D326</f>
        <v/>
      </c>
      <c r="E326">
        <f>SUM(V326:AG326)</f>
        <v/>
      </c>
      <c r="F326">
        <f>MAX(0,ROUND(C326+D326-E326,2))</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f>IF(AH326&lt;=0,0,ROUND(MIN(AH326,MAX(0,$F326-SUMPRODUCT(($AT$3:$BE$3&lt;AT$3)*$AH326:$AS326))),2))</f>
        <v/>
      </c>
      <c r="AU326">
        <f>IF(AI326&lt;=0,0,ROUND(MIN(AI326,MAX(0,$F326-SUMPRODUCT(($AT$3:$BE$3&lt;AU$3)*$AH326:$AS326))),2))</f>
        <v/>
      </c>
      <c r="AV326">
        <f>IF(AJ326&lt;=0,0,ROUND(MIN(AJ326,MAX(0,$F326-SUMPRODUCT(($AT$3:$BE$3&lt;AV$3)*$AH326:$AS326))),2))</f>
        <v/>
      </c>
      <c r="AW326">
        <f>IF(AK326&lt;=0,0,ROUND(MIN(AK326,MAX(0,$F326-SUMPRODUCT(($AT$3:$BE$3&lt;AW$3)*$AH326:$AS326))),2))</f>
        <v/>
      </c>
      <c r="AX326">
        <f>IF(AL326&lt;=0,0,ROUND(MIN(AL326,MAX(0,$F326-SUMPRODUCT(($AT$3:$BE$3&lt;AX$3)*$AH326:$AS326))),2))</f>
        <v/>
      </c>
      <c r="AY326">
        <f>IF(AM326&lt;=0,0,ROUND(MIN(AM326,MAX(0,$F326-SUMPRODUCT(($AT$3:$BE$3&lt;AY$3)*$AH326:$AS326))),2))</f>
        <v/>
      </c>
      <c r="AZ326">
        <f>IF(AN326&lt;=0,0,ROUND(MIN(AN326,MAX(0,$F326-SUMPRODUCT(($AT$3:$BE$3&lt;AZ$3)*$AH326:$AS326))),2))</f>
        <v/>
      </c>
      <c r="BA326">
        <f>IF(AO326&lt;=0,0,ROUND(MIN(AO326,MAX(0,$F326-SUMPRODUCT(($AT$3:$BE$3&lt;BA$3)*$AH326:$AS326))),2))</f>
        <v/>
      </c>
      <c r="BB326">
        <f>IF(AP326&lt;=0,0,ROUND(MIN(AP326,MAX(0,$F326-SUMPRODUCT(($AT$3:$BE$3&lt;BB$3)*$AH326:$AS326))),2))</f>
        <v/>
      </c>
      <c r="BC326">
        <f>IF(AQ326&lt;=0,0,ROUND(MIN(AQ326,MAX(0,$F326-SUMPRODUCT(($AT$3:$BE$3&lt;BC$3)*$AH326:$AS326))),2))</f>
        <v/>
      </c>
      <c r="BD326">
        <f>IF(AR326&lt;=0,0,ROUND(MIN(AR326,MAX(0,$F326-SUMPRODUCT(($AT$3:$BE$3&lt;BD$3)*$AH326:$AS326))),2))</f>
        <v/>
      </c>
      <c r="BE326">
        <f>IF(AS326&lt;=0,0,ROUND(MIN(AS326,MAX(0,$F326-SUMPRODUCT(($AT$3:$BE$3&lt;BE$3)*$AH326:$AS326))),2))</f>
        <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row>
    <row r="327">
      <c r="A327" t="n">
        <v>322</v>
      </c>
      <c r="B327" s="29">
        <f>Months!B327</f>
        <v/>
      </c>
      <c r="C327">
        <f>Months!C327</f>
        <v/>
      </c>
      <c r="D327">
        <f>Months!D327</f>
        <v/>
      </c>
      <c r="E327">
        <f>SUM(V327:AG327)</f>
        <v/>
      </c>
      <c r="F327">
        <f>MAX(0,ROUND(C327+D327-E327,2))</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f>IF(AH327&lt;=0,0,ROUND(MIN(AH327,MAX(0,$F327-SUMPRODUCT(($AT$3:$BE$3&lt;AT$3)*$AH327:$AS327))),2))</f>
        <v/>
      </c>
      <c r="AU327">
        <f>IF(AI327&lt;=0,0,ROUND(MIN(AI327,MAX(0,$F327-SUMPRODUCT(($AT$3:$BE$3&lt;AU$3)*$AH327:$AS327))),2))</f>
        <v/>
      </c>
      <c r="AV327">
        <f>IF(AJ327&lt;=0,0,ROUND(MIN(AJ327,MAX(0,$F327-SUMPRODUCT(($AT$3:$BE$3&lt;AV$3)*$AH327:$AS327))),2))</f>
        <v/>
      </c>
      <c r="AW327">
        <f>IF(AK327&lt;=0,0,ROUND(MIN(AK327,MAX(0,$F327-SUMPRODUCT(($AT$3:$BE$3&lt;AW$3)*$AH327:$AS327))),2))</f>
        <v/>
      </c>
      <c r="AX327">
        <f>IF(AL327&lt;=0,0,ROUND(MIN(AL327,MAX(0,$F327-SUMPRODUCT(($AT$3:$BE$3&lt;AX$3)*$AH327:$AS327))),2))</f>
        <v/>
      </c>
      <c r="AY327">
        <f>IF(AM327&lt;=0,0,ROUND(MIN(AM327,MAX(0,$F327-SUMPRODUCT(($AT$3:$BE$3&lt;AY$3)*$AH327:$AS327))),2))</f>
        <v/>
      </c>
      <c r="AZ327">
        <f>IF(AN327&lt;=0,0,ROUND(MIN(AN327,MAX(0,$F327-SUMPRODUCT(($AT$3:$BE$3&lt;AZ$3)*$AH327:$AS327))),2))</f>
        <v/>
      </c>
      <c r="BA327">
        <f>IF(AO327&lt;=0,0,ROUND(MIN(AO327,MAX(0,$F327-SUMPRODUCT(($AT$3:$BE$3&lt;BA$3)*$AH327:$AS327))),2))</f>
        <v/>
      </c>
      <c r="BB327">
        <f>IF(AP327&lt;=0,0,ROUND(MIN(AP327,MAX(0,$F327-SUMPRODUCT(($AT$3:$BE$3&lt;BB$3)*$AH327:$AS327))),2))</f>
        <v/>
      </c>
      <c r="BC327">
        <f>IF(AQ327&lt;=0,0,ROUND(MIN(AQ327,MAX(0,$F327-SUMPRODUCT(($AT$3:$BE$3&lt;BC$3)*$AH327:$AS327))),2))</f>
        <v/>
      </c>
      <c r="BD327">
        <f>IF(AR327&lt;=0,0,ROUND(MIN(AR327,MAX(0,$F327-SUMPRODUCT(($AT$3:$BE$3&lt;BD$3)*$AH327:$AS327))),2))</f>
        <v/>
      </c>
      <c r="BE327">
        <f>IF(AS327&lt;=0,0,ROUND(MIN(AS327,MAX(0,$F327-SUMPRODUCT(($AT$3:$BE$3&lt;BE$3)*$AH327:$AS327))),2))</f>
        <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row>
    <row r="328">
      <c r="A328" t="n">
        <v>323</v>
      </c>
      <c r="B328" s="29">
        <f>Months!B328</f>
        <v/>
      </c>
      <c r="C328">
        <f>Months!C328</f>
        <v/>
      </c>
      <c r="D328">
        <f>Months!D328</f>
        <v/>
      </c>
      <c r="E328">
        <f>SUM(V328:AG328)</f>
        <v/>
      </c>
      <c r="F328">
        <f>MAX(0,ROUND(C328+D328-E328,2))</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f>IF(AH328&lt;=0,0,ROUND(MIN(AH328,MAX(0,$F328-SUMPRODUCT(($AT$3:$BE$3&lt;AT$3)*$AH328:$AS328))),2))</f>
        <v/>
      </c>
      <c r="AU328">
        <f>IF(AI328&lt;=0,0,ROUND(MIN(AI328,MAX(0,$F328-SUMPRODUCT(($AT$3:$BE$3&lt;AU$3)*$AH328:$AS328))),2))</f>
        <v/>
      </c>
      <c r="AV328">
        <f>IF(AJ328&lt;=0,0,ROUND(MIN(AJ328,MAX(0,$F328-SUMPRODUCT(($AT$3:$BE$3&lt;AV$3)*$AH328:$AS328))),2))</f>
        <v/>
      </c>
      <c r="AW328">
        <f>IF(AK328&lt;=0,0,ROUND(MIN(AK328,MAX(0,$F328-SUMPRODUCT(($AT$3:$BE$3&lt;AW$3)*$AH328:$AS328))),2))</f>
        <v/>
      </c>
      <c r="AX328">
        <f>IF(AL328&lt;=0,0,ROUND(MIN(AL328,MAX(0,$F328-SUMPRODUCT(($AT$3:$BE$3&lt;AX$3)*$AH328:$AS328))),2))</f>
        <v/>
      </c>
      <c r="AY328">
        <f>IF(AM328&lt;=0,0,ROUND(MIN(AM328,MAX(0,$F328-SUMPRODUCT(($AT$3:$BE$3&lt;AY$3)*$AH328:$AS328))),2))</f>
        <v/>
      </c>
      <c r="AZ328">
        <f>IF(AN328&lt;=0,0,ROUND(MIN(AN328,MAX(0,$F328-SUMPRODUCT(($AT$3:$BE$3&lt;AZ$3)*$AH328:$AS328))),2))</f>
        <v/>
      </c>
      <c r="BA328">
        <f>IF(AO328&lt;=0,0,ROUND(MIN(AO328,MAX(0,$F328-SUMPRODUCT(($AT$3:$BE$3&lt;BA$3)*$AH328:$AS328))),2))</f>
        <v/>
      </c>
      <c r="BB328">
        <f>IF(AP328&lt;=0,0,ROUND(MIN(AP328,MAX(0,$F328-SUMPRODUCT(($AT$3:$BE$3&lt;BB$3)*$AH328:$AS328))),2))</f>
        <v/>
      </c>
      <c r="BC328">
        <f>IF(AQ328&lt;=0,0,ROUND(MIN(AQ328,MAX(0,$F328-SUMPRODUCT(($AT$3:$BE$3&lt;BC$3)*$AH328:$AS328))),2))</f>
        <v/>
      </c>
      <c r="BD328">
        <f>IF(AR328&lt;=0,0,ROUND(MIN(AR328,MAX(0,$F328-SUMPRODUCT(($AT$3:$BE$3&lt;BD$3)*$AH328:$AS328))),2))</f>
        <v/>
      </c>
      <c r="BE328">
        <f>IF(AS328&lt;=0,0,ROUND(MIN(AS328,MAX(0,$F328-SUMPRODUCT(($AT$3:$BE$3&lt;BE$3)*$AH328:$AS328))),2))</f>
        <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row>
    <row r="329">
      <c r="A329" t="n">
        <v>324</v>
      </c>
      <c r="B329" s="29">
        <f>Months!B329</f>
        <v/>
      </c>
      <c r="C329">
        <f>Months!C329</f>
        <v/>
      </c>
      <c r="D329">
        <f>Months!D329</f>
        <v/>
      </c>
      <c r="E329">
        <f>SUM(V329:AG329)</f>
        <v/>
      </c>
      <c r="F329">
        <f>MAX(0,ROUND(C329+D329-E329,2))</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f>IF(AH329&lt;=0,0,ROUND(MIN(AH329,MAX(0,$F329-SUMPRODUCT(($AT$3:$BE$3&lt;AT$3)*$AH329:$AS329))),2))</f>
        <v/>
      </c>
      <c r="AU329">
        <f>IF(AI329&lt;=0,0,ROUND(MIN(AI329,MAX(0,$F329-SUMPRODUCT(($AT$3:$BE$3&lt;AU$3)*$AH329:$AS329))),2))</f>
        <v/>
      </c>
      <c r="AV329">
        <f>IF(AJ329&lt;=0,0,ROUND(MIN(AJ329,MAX(0,$F329-SUMPRODUCT(($AT$3:$BE$3&lt;AV$3)*$AH329:$AS329))),2))</f>
        <v/>
      </c>
      <c r="AW329">
        <f>IF(AK329&lt;=0,0,ROUND(MIN(AK329,MAX(0,$F329-SUMPRODUCT(($AT$3:$BE$3&lt;AW$3)*$AH329:$AS329))),2))</f>
        <v/>
      </c>
      <c r="AX329">
        <f>IF(AL329&lt;=0,0,ROUND(MIN(AL329,MAX(0,$F329-SUMPRODUCT(($AT$3:$BE$3&lt;AX$3)*$AH329:$AS329))),2))</f>
        <v/>
      </c>
      <c r="AY329">
        <f>IF(AM329&lt;=0,0,ROUND(MIN(AM329,MAX(0,$F329-SUMPRODUCT(($AT$3:$BE$3&lt;AY$3)*$AH329:$AS329))),2))</f>
        <v/>
      </c>
      <c r="AZ329">
        <f>IF(AN329&lt;=0,0,ROUND(MIN(AN329,MAX(0,$F329-SUMPRODUCT(($AT$3:$BE$3&lt;AZ$3)*$AH329:$AS329))),2))</f>
        <v/>
      </c>
      <c r="BA329">
        <f>IF(AO329&lt;=0,0,ROUND(MIN(AO329,MAX(0,$F329-SUMPRODUCT(($AT$3:$BE$3&lt;BA$3)*$AH329:$AS329))),2))</f>
        <v/>
      </c>
      <c r="BB329">
        <f>IF(AP329&lt;=0,0,ROUND(MIN(AP329,MAX(0,$F329-SUMPRODUCT(($AT$3:$BE$3&lt;BB$3)*$AH329:$AS329))),2))</f>
        <v/>
      </c>
      <c r="BC329">
        <f>IF(AQ329&lt;=0,0,ROUND(MIN(AQ329,MAX(0,$F329-SUMPRODUCT(($AT$3:$BE$3&lt;BC$3)*$AH329:$AS329))),2))</f>
        <v/>
      </c>
      <c r="BD329">
        <f>IF(AR329&lt;=0,0,ROUND(MIN(AR329,MAX(0,$F329-SUMPRODUCT(($AT$3:$BE$3&lt;BD$3)*$AH329:$AS329))),2))</f>
        <v/>
      </c>
      <c r="BE329">
        <f>IF(AS329&lt;=0,0,ROUND(MIN(AS329,MAX(0,$F329-SUMPRODUCT(($AT$3:$BE$3&lt;BE$3)*$AH329:$AS329))),2))</f>
        <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row>
    <row r="330">
      <c r="A330" t="n">
        <v>325</v>
      </c>
      <c r="B330" s="29">
        <f>Months!B330</f>
        <v/>
      </c>
      <c r="C330">
        <f>Months!C330</f>
        <v/>
      </c>
      <c r="D330">
        <f>Months!D330</f>
        <v/>
      </c>
      <c r="E330">
        <f>SUM(V330:AG330)</f>
        <v/>
      </c>
      <c r="F330">
        <f>MAX(0,ROUND(C330+D330-E330,2))</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f>IF(AH330&lt;=0,0,ROUND(MIN(AH330,MAX(0,$F330-SUMPRODUCT(($AT$3:$BE$3&lt;AT$3)*$AH330:$AS330))),2))</f>
        <v/>
      </c>
      <c r="AU330">
        <f>IF(AI330&lt;=0,0,ROUND(MIN(AI330,MAX(0,$F330-SUMPRODUCT(($AT$3:$BE$3&lt;AU$3)*$AH330:$AS330))),2))</f>
        <v/>
      </c>
      <c r="AV330">
        <f>IF(AJ330&lt;=0,0,ROUND(MIN(AJ330,MAX(0,$F330-SUMPRODUCT(($AT$3:$BE$3&lt;AV$3)*$AH330:$AS330))),2))</f>
        <v/>
      </c>
      <c r="AW330">
        <f>IF(AK330&lt;=0,0,ROUND(MIN(AK330,MAX(0,$F330-SUMPRODUCT(($AT$3:$BE$3&lt;AW$3)*$AH330:$AS330))),2))</f>
        <v/>
      </c>
      <c r="AX330">
        <f>IF(AL330&lt;=0,0,ROUND(MIN(AL330,MAX(0,$F330-SUMPRODUCT(($AT$3:$BE$3&lt;AX$3)*$AH330:$AS330))),2))</f>
        <v/>
      </c>
      <c r="AY330">
        <f>IF(AM330&lt;=0,0,ROUND(MIN(AM330,MAX(0,$F330-SUMPRODUCT(($AT$3:$BE$3&lt;AY$3)*$AH330:$AS330))),2))</f>
        <v/>
      </c>
      <c r="AZ330">
        <f>IF(AN330&lt;=0,0,ROUND(MIN(AN330,MAX(0,$F330-SUMPRODUCT(($AT$3:$BE$3&lt;AZ$3)*$AH330:$AS330))),2))</f>
        <v/>
      </c>
      <c r="BA330">
        <f>IF(AO330&lt;=0,0,ROUND(MIN(AO330,MAX(0,$F330-SUMPRODUCT(($AT$3:$BE$3&lt;BA$3)*$AH330:$AS330))),2))</f>
        <v/>
      </c>
      <c r="BB330">
        <f>IF(AP330&lt;=0,0,ROUND(MIN(AP330,MAX(0,$F330-SUMPRODUCT(($AT$3:$BE$3&lt;BB$3)*$AH330:$AS330))),2))</f>
        <v/>
      </c>
      <c r="BC330">
        <f>IF(AQ330&lt;=0,0,ROUND(MIN(AQ330,MAX(0,$F330-SUMPRODUCT(($AT$3:$BE$3&lt;BC$3)*$AH330:$AS330))),2))</f>
        <v/>
      </c>
      <c r="BD330">
        <f>IF(AR330&lt;=0,0,ROUND(MIN(AR330,MAX(0,$F330-SUMPRODUCT(($AT$3:$BE$3&lt;BD$3)*$AH330:$AS330))),2))</f>
        <v/>
      </c>
      <c r="BE330">
        <f>IF(AS330&lt;=0,0,ROUND(MIN(AS330,MAX(0,$F330-SUMPRODUCT(($AT$3:$BE$3&lt;BE$3)*$AH330:$AS330))),2))</f>
        <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row>
    <row r="331">
      <c r="A331" t="n">
        <v>326</v>
      </c>
      <c r="B331" s="29">
        <f>Months!B331</f>
        <v/>
      </c>
      <c r="C331">
        <f>Months!C331</f>
        <v/>
      </c>
      <c r="D331">
        <f>Months!D331</f>
        <v/>
      </c>
      <c r="E331">
        <f>SUM(V331:AG331)</f>
        <v/>
      </c>
      <c r="F331">
        <f>MAX(0,ROUND(C331+D331-E331,2))</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f>IF(AH331&lt;=0,0,ROUND(MIN(AH331,MAX(0,$F331-SUMPRODUCT(($AT$3:$BE$3&lt;AT$3)*$AH331:$AS331))),2))</f>
        <v/>
      </c>
      <c r="AU331">
        <f>IF(AI331&lt;=0,0,ROUND(MIN(AI331,MAX(0,$F331-SUMPRODUCT(($AT$3:$BE$3&lt;AU$3)*$AH331:$AS331))),2))</f>
        <v/>
      </c>
      <c r="AV331">
        <f>IF(AJ331&lt;=0,0,ROUND(MIN(AJ331,MAX(0,$F331-SUMPRODUCT(($AT$3:$BE$3&lt;AV$3)*$AH331:$AS331))),2))</f>
        <v/>
      </c>
      <c r="AW331">
        <f>IF(AK331&lt;=0,0,ROUND(MIN(AK331,MAX(0,$F331-SUMPRODUCT(($AT$3:$BE$3&lt;AW$3)*$AH331:$AS331))),2))</f>
        <v/>
      </c>
      <c r="AX331">
        <f>IF(AL331&lt;=0,0,ROUND(MIN(AL331,MAX(0,$F331-SUMPRODUCT(($AT$3:$BE$3&lt;AX$3)*$AH331:$AS331))),2))</f>
        <v/>
      </c>
      <c r="AY331">
        <f>IF(AM331&lt;=0,0,ROUND(MIN(AM331,MAX(0,$F331-SUMPRODUCT(($AT$3:$BE$3&lt;AY$3)*$AH331:$AS331))),2))</f>
        <v/>
      </c>
      <c r="AZ331">
        <f>IF(AN331&lt;=0,0,ROUND(MIN(AN331,MAX(0,$F331-SUMPRODUCT(($AT$3:$BE$3&lt;AZ$3)*$AH331:$AS331))),2))</f>
        <v/>
      </c>
      <c r="BA331">
        <f>IF(AO331&lt;=0,0,ROUND(MIN(AO331,MAX(0,$F331-SUMPRODUCT(($AT$3:$BE$3&lt;BA$3)*$AH331:$AS331))),2))</f>
        <v/>
      </c>
      <c r="BB331">
        <f>IF(AP331&lt;=0,0,ROUND(MIN(AP331,MAX(0,$F331-SUMPRODUCT(($AT$3:$BE$3&lt;BB$3)*$AH331:$AS331))),2))</f>
        <v/>
      </c>
      <c r="BC331">
        <f>IF(AQ331&lt;=0,0,ROUND(MIN(AQ331,MAX(0,$F331-SUMPRODUCT(($AT$3:$BE$3&lt;BC$3)*$AH331:$AS331))),2))</f>
        <v/>
      </c>
      <c r="BD331">
        <f>IF(AR331&lt;=0,0,ROUND(MIN(AR331,MAX(0,$F331-SUMPRODUCT(($AT$3:$BE$3&lt;BD$3)*$AH331:$AS331))),2))</f>
        <v/>
      </c>
      <c r="BE331">
        <f>IF(AS331&lt;=0,0,ROUND(MIN(AS331,MAX(0,$F331-SUMPRODUCT(($AT$3:$BE$3&lt;BE$3)*$AH331:$AS331))),2))</f>
        <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row>
    <row r="332">
      <c r="A332" t="n">
        <v>327</v>
      </c>
      <c r="B332" s="29">
        <f>Months!B332</f>
        <v/>
      </c>
      <c r="C332">
        <f>Months!C332</f>
        <v/>
      </c>
      <c r="D332">
        <f>Months!D332</f>
        <v/>
      </c>
      <c r="E332">
        <f>SUM(V332:AG332)</f>
        <v/>
      </c>
      <c r="F332">
        <f>MAX(0,ROUND(C332+D332-E332,2))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f>IF(AH332&lt;=0,0,ROUND(MIN(AH332,MAX(0,$F332-SUMPRODUCT(($AT$3:$BE$3&lt;AT$3)*$AH332:$AS332))),2))</f>
        <v/>
      </c>
      <c r="AU332">
        <f>IF(AI332&lt;=0,0,ROUND(MIN(AI332,MAX(0,$F332-SUMPRODUCT(($AT$3:$BE$3&lt;AU$3)*$AH332:$AS332))),2))</f>
        <v/>
      </c>
      <c r="AV332">
        <f>IF(AJ332&lt;=0,0,ROUND(MIN(AJ332,MAX(0,$F332-SUMPRODUCT(($AT$3:$BE$3&lt;AV$3)*$AH332:$AS332))),2))</f>
        <v/>
      </c>
      <c r="AW332">
        <f>IF(AK332&lt;=0,0,ROUND(MIN(AK332,MAX(0,$F332-SUMPRODUCT(($AT$3:$BE$3&lt;AW$3)*$AH332:$AS332))),2))</f>
        <v/>
      </c>
      <c r="AX332">
        <f>IF(AL332&lt;=0,0,ROUND(MIN(AL332,MAX(0,$F332-SUMPRODUCT(($AT$3:$BE$3&lt;AX$3)*$AH332:$AS332))),2))</f>
        <v/>
      </c>
      <c r="AY332">
        <f>IF(AM332&lt;=0,0,ROUND(MIN(AM332,MAX(0,$F332-SUMPRODUCT(($AT$3:$BE$3&lt;AY$3)*$AH332:$AS332))),2))</f>
        <v/>
      </c>
      <c r="AZ332">
        <f>IF(AN332&lt;=0,0,ROUND(MIN(AN332,MAX(0,$F332-SUMPRODUCT(($AT$3:$BE$3&lt;AZ$3)*$AH332:$AS332))),2))</f>
        <v/>
      </c>
      <c r="BA332">
        <f>IF(AO332&lt;=0,0,ROUND(MIN(AO332,MAX(0,$F332-SUMPRODUCT(($AT$3:$BE$3&lt;BA$3)*$AH332:$AS332))),2))</f>
        <v/>
      </c>
      <c r="BB332">
        <f>IF(AP332&lt;=0,0,ROUND(MIN(AP332,MAX(0,$F332-SUMPRODUCT(($AT$3:$BE$3&lt;BB$3)*$AH332:$AS332))),2))</f>
        <v/>
      </c>
      <c r="BC332">
        <f>IF(AQ332&lt;=0,0,ROUND(MIN(AQ332,MAX(0,$F332-SUMPRODUCT(($AT$3:$BE$3&lt;BC$3)*$AH332:$AS332))),2))</f>
        <v/>
      </c>
      <c r="BD332">
        <f>IF(AR332&lt;=0,0,ROUND(MIN(AR332,MAX(0,$F332-SUMPRODUCT(($AT$3:$BE$3&lt;BD$3)*$AH332:$AS332))),2))</f>
        <v/>
      </c>
      <c r="BE332">
        <f>IF(AS332&lt;=0,0,ROUND(MIN(AS332,MAX(0,$F332-SUMPRODUCT(($AT$3:$BE$3&lt;BE$3)*$AH332:$AS332))),2))</f>
        <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row>
    <row r="333">
      <c r="A333" t="n">
        <v>328</v>
      </c>
      <c r="B333" s="29">
        <f>Months!B333</f>
        <v/>
      </c>
      <c r="C333">
        <f>Months!C333</f>
        <v/>
      </c>
      <c r="D333">
        <f>Months!D333</f>
        <v/>
      </c>
      <c r="E333">
        <f>SUM(V333:AG333)</f>
        <v/>
      </c>
      <c r="F333">
        <f>MAX(0,ROUND(C333+D333-E333,2))</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f>IF(AH333&lt;=0,0,ROUND(MIN(AH333,MAX(0,$F333-SUMPRODUCT(($AT$3:$BE$3&lt;AT$3)*$AH333:$AS333))),2))</f>
        <v/>
      </c>
      <c r="AU333">
        <f>IF(AI333&lt;=0,0,ROUND(MIN(AI333,MAX(0,$F333-SUMPRODUCT(($AT$3:$BE$3&lt;AU$3)*$AH333:$AS333))),2))</f>
        <v/>
      </c>
      <c r="AV333">
        <f>IF(AJ333&lt;=0,0,ROUND(MIN(AJ333,MAX(0,$F333-SUMPRODUCT(($AT$3:$BE$3&lt;AV$3)*$AH333:$AS333))),2))</f>
        <v/>
      </c>
      <c r="AW333">
        <f>IF(AK333&lt;=0,0,ROUND(MIN(AK333,MAX(0,$F333-SUMPRODUCT(($AT$3:$BE$3&lt;AW$3)*$AH333:$AS333))),2))</f>
        <v/>
      </c>
      <c r="AX333">
        <f>IF(AL333&lt;=0,0,ROUND(MIN(AL333,MAX(0,$F333-SUMPRODUCT(($AT$3:$BE$3&lt;AX$3)*$AH333:$AS333))),2))</f>
        <v/>
      </c>
      <c r="AY333">
        <f>IF(AM333&lt;=0,0,ROUND(MIN(AM333,MAX(0,$F333-SUMPRODUCT(($AT$3:$BE$3&lt;AY$3)*$AH333:$AS333))),2))</f>
        <v/>
      </c>
      <c r="AZ333">
        <f>IF(AN333&lt;=0,0,ROUND(MIN(AN333,MAX(0,$F333-SUMPRODUCT(($AT$3:$BE$3&lt;AZ$3)*$AH333:$AS333))),2))</f>
        <v/>
      </c>
      <c r="BA333">
        <f>IF(AO333&lt;=0,0,ROUND(MIN(AO333,MAX(0,$F333-SUMPRODUCT(($AT$3:$BE$3&lt;BA$3)*$AH333:$AS333))),2))</f>
        <v/>
      </c>
      <c r="BB333">
        <f>IF(AP333&lt;=0,0,ROUND(MIN(AP333,MAX(0,$F333-SUMPRODUCT(($AT$3:$BE$3&lt;BB$3)*$AH333:$AS333))),2))</f>
        <v/>
      </c>
      <c r="BC333">
        <f>IF(AQ333&lt;=0,0,ROUND(MIN(AQ333,MAX(0,$F333-SUMPRODUCT(($AT$3:$BE$3&lt;BC$3)*$AH333:$AS333))),2))</f>
        <v/>
      </c>
      <c r="BD333">
        <f>IF(AR333&lt;=0,0,ROUND(MIN(AR333,MAX(0,$F333-SUMPRODUCT(($AT$3:$BE$3&lt;BD$3)*$AH333:$AS333))),2))</f>
        <v/>
      </c>
      <c r="BE333">
        <f>IF(AS333&lt;=0,0,ROUND(MIN(AS333,MAX(0,$F333-SUMPRODUCT(($AT$3:$BE$3&lt;BE$3)*$AH333:$AS333))),2))</f>
        <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row>
    <row r="334">
      <c r="A334" t="n">
        <v>329</v>
      </c>
      <c r="B334" s="29">
        <f>Months!B334</f>
        <v/>
      </c>
      <c r="C334">
        <f>Months!C334</f>
        <v/>
      </c>
      <c r="D334">
        <f>Months!D334</f>
        <v/>
      </c>
      <c r="E334">
        <f>SUM(V334:AG334)</f>
        <v/>
      </c>
      <c r="F334">
        <f>MAX(0,ROUND(C334+D334-E334,2))</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f>IF(AH334&lt;=0,0,ROUND(MIN(AH334,MAX(0,$F334-SUMPRODUCT(($AT$3:$BE$3&lt;AT$3)*$AH334:$AS334))),2))</f>
        <v/>
      </c>
      <c r="AU334">
        <f>IF(AI334&lt;=0,0,ROUND(MIN(AI334,MAX(0,$F334-SUMPRODUCT(($AT$3:$BE$3&lt;AU$3)*$AH334:$AS334))),2))</f>
        <v/>
      </c>
      <c r="AV334">
        <f>IF(AJ334&lt;=0,0,ROUND(MIN(AJ334,MAX(0,$F334-SUMPRODUCT(($AT$3:$BE$3&lt;AV$3)*$AH334:$AS334))),2))</f>
        <v/>
      </c>
      <c r="AW334">
        <f>IF(AK334&lt;=0,0,ROUND(MIN(AK334,MAX(0,$F334-SUMPRODUCT(($AT$3:$BE$3&lt;AW$3)*$AH334:$AS334))),2))</f>
        <v/>
      </c>
      <c r="AX334">
        <f>IF(AL334&lt;=0,0,ROUND(MIN(AL334,MAX(0,$F334-SUMPRODUCT(($AT$3:$BE$3&lt;AX$3)*$AH334:$AS334))),2))</f>
        <v/>
      </c>
      <c r="AY334">
        <f>IF(AM334&lt;=0,0,ROUND(MIN(AM334,MAX(0,$F334-SUMPRODUCT(($AT$3:$BE$3&lt;AY$3)*$AH334:$AS334))),2))</f>
        <v/>
      </c>
      <c r="AZ334">
        <f>IF(AN334&lt;=0,0,ROUND(MIN(AN334,MAX(0,$F334-SUMPRODUCT(($AT$3:$BE$3&lt;AZ$3)*$AH334:$AS334))),2))</f>
        <v/>
      </c>
      <c r="BA334">
        <f>IF(AO334&lt;=0,0,ROUND(MIN(AO334,MAX(0,$F334-SUMPRODUCT(($AT$3:$BE$3&lt;BA$3)*$AH334:$AS334))),2))</f>
        <v/>
      </c>
      <c r="BB334">
        <f>IF(AP334&lt;=0,0,ROUND(MIN(AP334,MAX(0,$F334-SUMPRODUCT(($AT$3:$BE$3&lt;BB$3)*$AH334:$AS334))),2))</f>
        <v/>
      </c>
      <c r="BC334">
        <f>IF(AQ334&lt;=0,0,ROUND(MIN(AQ334,MAX(0,$F334-SUMPRODUCT(($AT$3:$BE$3&lt;BC$3)*$AH334:$AS334))),2))</f>
        <v/>
      </c>
      <c r="BD334">
        <f>IF(AR334&lt;=0,0,ROUND(MIN(AR334,MAX(0,$F334-SUMPRODUCT(($AT$3:$BE$3&lt;BD$3)*$AH334:$AS334))),2))</f>
        <v/>
      </c>
      <c r="BE334">
        <f>IF(AS334&lt;=0,0,ROUND(MIN(AS334,MAX(0,$F334-SUMPRODUCT(($AT$3:$BE$3&lt;BE$3)*$AH334:$AS334))),2))</f>
        <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row>
    <row r="335">
      <c r="A335" t="n">
        <v>330</v>
      </c>
      <c r="B335" s="29">
        <f>Months!B335</f>
        <v/>
      </c>
      <c r="C335">
        <f>Months!C335</f>
        <v/>
      </c>
      <c r="D335">
        <f>Months!D335</f>
        <v/>
      </c>
      <c r="E335">
        <f>SUM(V335:AG335)</f>
        <v/>
      </c>
      <c r="F335">
        <f>MAX(0,ROUND(C335+D335-E335,2))</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f>IF(AH335&lt;=0,0,ROUND(MIN(AH335,MAX(0,$F335-SUMPRODUCT(($AT$3:$BE$3&lt;AT$3)*$AH335:$AS335))),2))</f>
        <v/>
      </c>
      <c r="AU335">
        <f>IF(AI335&lt;=0,0,ROUND(MIN(AI335,MAX(0,$F335-SUMPRODUCT(($AT$3:$BE$3&lt;AU$3)*$AH335:$AS335))),2))</f>
        <v/>
      </c>
      <c r="AV335">
        <f>IF(AJ335&lt;=0,0,ROUND(MIN(AJ335,MAX(0,$F335-SUMPRODUCT(($AT$3:$BE$3&lt;AV$3)*$AH335:$AS335))),2))</f>
        <v/>
      </c>
      <c r="AW335">
        <f>IF(AK335&lt;=0,0,ROUND(MIN(AK335,MAX(0,$F335-SUMPRODUCT(($AT$3:$BE$3&lt;AW$3)*$AH335:$AS335))),2))</f>
        <v/>
      </c>
      <c r="AX335">
        <f>IF(AL335&lt;=0,0,ROUND(MIN(AL335,MAX(0,$F335-SUMPRODUCT(($AT$3:$BE$3&lt;AX$3)*$AH335:$AS335))),2))</f>
        <v/>
      </c>
      <c r="AY335">
        <f>IF(AM335&lt;=0,0,ROUND(MIN(AM335,MAX(0,$F335-SUMPRODUCT(($AT$3:$BE$3&lt;AY$3)*$AH335:$AS335))),2))</f>
        <v/>
      </c>
      <c r="AZ335">
        <f>IF(AN335&lt;=0,0,ROUND(MIN(AN335,MAX(0,$F335-SUMPRODUCT(($AT$3:$BE$3&lt;AZ$3)*$AH335:$AS335))),2))</f>
        <v/>
      </c>
      <c r="BA335">
        <f>IF(AO335&lt;=0,0,ROUND(MIN(AO335,MAX(0,$F335-SUMPRODUCT(($AT$3:$BE$3&lt;BA$3)*$AH335:$AS335))),2))</f>
        <v/>
      </c>
      <c r="BB335">
        <f>IF(AP335&lt;=0,0,ROUND(MIN(AP335,MAX(0,$F335-SUMPRODUCT(($AT$3:$BE$3&lt;BB$3)*$AH335:$AS335))),2))</f>
        <v/>
      </c>
      <c r="BC335">
        <f>IF(AQ335&lt;=0,0,ROUND(MIN(AQ335,MAX(0,$F335-SUMPRODUCT(($AT$3:$BE$3&lt;BC$3)*$AH335:$AS335))),2))</f>
        <v/>
      </c>
      <c r="BD335">
        <f>IF(AR335&lt;=0,0,ROUND(MIN(AR335,MAX(0,$F335-SUMPRODUCT(($AT$3:$BE$3&lt;BD$3)*$AH335:$AS335))),2))</f>
        <v/>
      </c>
      <c r="BE335">
        <f>IF(AS335&lt;=0,0,ROUND(MIN(AS335,MAX(0,$F335-SUMPRODUCT(($AT$3:$BE$3&lt;BE$3)*$AH335:$AS335))),2))</f>
        <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row>
    <row r="336">
      <c r="A336" t="n">
        <v>331</v>
      </c>
      <c r="B336" s="29">
        <f>Months!B336</f>
        <v/>
      </c>
      <c r="C336">
        <f>Months!C336</f>
        <v/>
      </c>
      <c r="D336">
        <f>Months!D336</f>
        <v/>
      </c>
      <c r="E336">
        <f>SUM(V336:AG336)</f>
        <v/>
      </c>
      <c r="F336">
        <f>MAX(0,ROUND(C336+D336-E336,2))</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f>IF(AH336&lt;=0,0,ROUND(MIN(AH336,MAX(0,$F336-SUMPRODUCT(($AT$3:$BE$3&lt;AT$3)*$AH336:$AS336))),2))</f>
        <v/>
      </c>
      <c r="AU336">
        <f>IF(AI336&lt;=0,0,ROUND(MIN(AI336,MAX(0,$F336-SUMPRODUCT(($AT$3:$BE$3&lt;AU$3)*$AH336:$AS336))),2))</f>
        <v/>
      </c>
      <c r="AV336">
        <f>IF(AJ336&lt;=0,0,ROUND(MIN(AJ336,MAX(0,$F336-SUMPRODUCT(($AT$3:$BE$3&lt;AV$3)*$AH336:$AS336))),2))</f>
        <v/>
      </c>
      <c r="AW336">
        <f>IF(AK336&lt;=0,0,ROUND(MIN(AK336,MAX(0,$F336-SUMPRODUCT(($AT$3:$BE$3&lt;AW$3)*$AH336:$AS336))),2))</f>
        <v/>
      </c>
      <c r="AX336">
        <f>IF(AL336&lt;=0,0,ROUND(MIN(AL336,MAX(0,$F336-SUMPRODUCT(($AT$3:$BE$3&lt;AX$3)*$AH336:$AS336))),2))</f>
        <v/>
      </c>
      <c r="AY336">
        <f>IF(AM336&lt;=0,0,ROUND(MIN(AM336,MAX(0,$F336-SUMPRODUCT(($AT$3:$BE$3&lt;AY$3)*$AH336:$AS336))),2))</f>
        <v/>
      </c>
      <c r="AZ336">
        <f>IF(AN336&lt;=0,0,ROUND(MIN(AN336,MAX(0,$F336-SUMPRODUCT(($AT$3:$BE$3&lt;AZ$3)*$AH336:$AS336))),2))</f>
        <v/>
      </c>
      <c r="BA336">
        <f>IF(AO336&lt;=0,0,ROUND(MIN(AO336,MAX(0,$F336-SUMPRODUCT(($AT$3:$BE$3&lt;BA$3)*$AH336:$AS336))),2))</f>
        <v/>
      </c>
      <c r="BB336">
        <f>IF(AP336&lt;=0,0,ROUND(MIN(AP336,MAX(0,$F336-SUMPRODUCT(($AT$3:$BE$3&lt;BB$3)*$AH336:$AS336))),2))</f>
        <v/>
      </c>
      <c r="BC336">
        <f>IF(AQ336&lt;=0,0,ROUND(MIN(AQ336,MAX(0,$F336-SUMPRODUCT(($AT$3:$BE$3&lt;BC$3)*$AH336:$AS336))),2))</f>
        <v/>
      </c>
      <c r="BD336">
        <f>IF(AR336&lt;=0,0,ROUND(MIN(AR336,MAX(0,$F336-SUMPRODUCT(($AT$3:$BE$3&lt;BD$3)*$AH336:$AS336))),2))</f>
        <v/>
      </c>
      <c r="BE336">
        <f>IF(AS336&lt;=0,0,ROUND(MIN(AS336,MAX(0,$F336-SUMPRODUCT(($AT$3:$BE$3&lt;BE$3)*$AH336:$AS336))),2))</f>
        <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row>
    <row r="337">
      <c r="A337" t="n">
        <v>332</v>
      </c>
      <c r="B337" s="29">
        <f>Months!B337</f>
        <v/>
      </c>
      <c r="C337">
        <f>Months!C337</f>
        <v/>
      </c>
      <c r="D337">
        <f>Months!D337</f>
        <v/>
      </c>
      <c r="E337">
        <f>SUM(V337:AG337)</f>
        <v/>
      </c>
      <c r="F337">
        <f>MAX(0,ROUND(C337+D337-E337,2))</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f>IF(AH337&lt;=0,0,ROUND(MIN(AH337,MAX(0,$F337-SUMPRODUCT(($AT$3:$BE$3&lt;AT$3)*$AH337:$AS337))),2))</f>
        <v/>
      </c>
      <c r="AU337">
        <f>IF(AI337&lt;=0,0,ROUND(MIN(AI337,MAX(0,$F337-SUMPRODUCT(($AT$3:$BE$3&lt;AU$3)*$AH337:$AS337))),2))</f>
        <v/>
      </c>
      <c r="AV337">
        <f>IF(AJ337&lt;=0,0,ROUND(MIN(AJ337,MAX(0,$F337-SUMPRODUCT(($AT$3:$BE$3&lt;AV$3)*$AH337:$AS337))),2))</f>
        <v/>
      </c>
      <c r="AW337">
        <f>IF(AK337&lt;=0,0,ROUND(MIN(AK337,MAX(0,$F337-SUMPRODUCT(($AT$3:$BE$3&lt;AW$3)*$AH337:$AS337))),2))</f>
        <v/>
      </c>
      <c r="AX337">
        <f>IF(AL337&lt;=0,0,ROUND(MIN(AL337,MAX(0,$F337-SUMPRODUCT(($AT$3:$BE$3&lt;AX$3)*$AH337:$AS337))),2))</f>
        <v/>
      </c>
      <c r="AY337">
        <f>IF(AM337&lt;=0,0,ROUND(MIN(AM337,MAX(0,$F337-SUMPRODUCT(($AT$3:$BE$3&lt;AY$3)*$AH337:$AS337))),2))</f>
        <v/>
      </c>
      <c r="AZ337">
        <f>IF(AN337&lt;=0,0,ROUND(MIN(AN337,MAX(0,$F337-SUMPRODUCT(($AT$3:$BE$3&lt;AZ$3)*$AH337:$AS337))),2))</f>
        <v/>
      </c>
      <c r="BA337">
        <f>IF(AO337&lt;=0,0,ROUND(MIN(AO337,MAX(0,$F337-SUMPRODUCT(($AT$3:$BE$3&lt;BA$3)*$AH337:$AS337))),2))</f>
        <v/>
      </c>
      <c r="BB337">
        <f>IF(AP337&lt;=0,0,ROUND(MIN(AP337,MAX(0,$F337-SUMPRODUCT(($AT$3:$BE$3&lt;BB$3)*$AH337:$AS337))),2))</f>
        <v/>
      </c>
      <c r="BC337">
        <f>IF(AQ337&lt;=0,0,ROUND(MIN(AQ337,MAX(0,$F337-SUMPRODUCT(($AT$3:$BE$3&lt;BC$3)*$AH337:$AS337))),2))</f>
        <v/>
      </c>
      <c r="BD337">
        <f>IF(AR337&lt;=0,0,ROUND(MIN(AR337,MAX(0,$F337-SUMPRODUCT(($AT$3:$BE$3&lt;BD$3)*$AH337:$AS337))),2))</f>
        <v/>
      </c>
      <c r="BE337">
        <f>IF(AS337&lt;=0,0,ROUND(MIN(AS337,MAX(0,$F337-SUMPRODUCT(($AT$3:$BE$3&lt;BE$3)*$AH337:$AS337))),2))</f>
        <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row>
    <row r="338">
      <c r="A338" t="n">
        <v>333</v>
      </c>
      <c r="B338" s="29">
        <f>Months!B338</f>
        <v/>
      </c>
      <c r="C338">
        <f>Months!C338</f>
        <v/>
      </c>
      <c r="D338">
        <f>Months!D338</f>
        <v/>
      </c>
      <c r="E338">
        <f>SUM(V338:AG338)</f>
        <v/>
      </c>
      <c r="F338">
        <f>MAX(0,ROUND(C338+D338-E338,2))</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f>IF(AH338&lt;=0,0,ROUND(MIN(AH338,MAX(0,$F338-SUMPRODUCT(($AT$3:$BE$3&lt;AT$3)*$AH338:$AS338))),2))</f>
        <v/>
      </c>
      <c r="AU338">
        <f>IF(AI338&lt;=0,0,ROUND(MIN(AI338,MAX(0,$F338-SUMPRODUCT(($AT$3:$BE$3&lt;AU$3)*$AH338:$AS338))),2))</f>
        <v/>
      </c>
      <c r="AV338">
        <f>IF(AJ338&lt;=0,0,ROUND(MIN(AJ338,MAX(0,$F338-SUMPRODUCT(($AT$3:$BE$3&lt;AV$3)*$AH338:$AS338))),2))</f>
        <v/>
      </c>
      <c r="AW338">
        <f>IF(AK338&lt;=0,0,ROUND(MIN(AK338,MAX(0,$F338-SUMPRODUCT(($AT$3:$BE$3&lt;AW$3)*$AH338:$AS338))),2))</f>
        <v/>
      </c>
      <c r="AX338">
        <f>IF(AL338&lt;=0,0,ROUND(MIN(AL338,MAX(0,$F338-SUMPRODUCT(($AT$3:$BE$3&lt;AX$3)*$AH338:$AS338))),2))</f>
        <v/>
      </c>
      <c r="AY338">
        <f>IF(AM338&lt;=0,0,ROUND(MIN(AM338,MAX(0,$F338-SUMPRODUCT(($AT$3:$BE$3&lt;AY$3)*$AH338:$AS338))),2))</f>
        <v/>
      </c>
      <c r="AZ338">
        <f>IF(AN338&lt;=0,0,ROUND(MIN(AN338,MAX(0,$F338-SUMPRODUCT(($AT$3:$BE$3&lt;AZ$3)*$AH338:$AS338))),2))</f>
        <v/>
      </c>
      <c r="BA338">
        <f>IF(AO338&lt;=0,0,ROUND(MIN(AO338,MAX(0,$F338-SUMPRODUCT(($AT$3:$BE$3&lt;BA$3)*$AH338:$AS338))),2))</f>
        <v/>
      </c>
      <c r="BB338">
        <f>IF(AP338&lt;=0,0,ROUND(MIN(AP338,MAX(0,$F338-SUMPRODUCT(($AT$3:$BE$3&lt;BB$3)*$AH338:$AS338))),2))</f>
        <v/>
      </c>
      <c r="BC338">
        <f>IF(AQ338&lt;=0,0,ROUND(MIN(AQ338,MAX(0,$F338-SUMPRODUCT(($AT$3:$BE$3&lt;BC$3)*$AH338:$AS338))),2))</f>
        <v/>
      </c>
      <c r="BD338">
        <f>IF(AR338&lt;=0,0,ROUND(MIN(AR338,MAX(0,$F338-SUMPRODUCT(($AT$3:$BE$3&lt;BD$3)*$AH338:$AS338))),2))</f>
        <v/>
      </c>
      <c r="BE338">
        <f>IF(AS338&lt;=0,0,ROUND(MIN(AS338,MAX(0,$F338-SUMPRODUCT(($AT$3:$BE$3&lt;BE$3)*$AH338:$AS338))),2))</f>
        <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row>
    <row r="339">
      <c r="A339" t="n">
        <v>334</v>
      </c>
      <c r="B339" s="29">
        <f>Months!B339</f>
        <v/>
      </c>
      <c r="C339">
        <f>Months!C339</f>
        <v/>
      </c>
      <c r="D339">
        <f>Months!D339</f>
        <v/>
      </c>
      <c r="E339">
        <f>SUM(V339:AG339)</f>
        <v/>
      </c>
      <c r="F339">
        <f>MAX(0,ROUND(C339+D339-E339,2))</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f>IF(AH339&lt;=0,0,ROUND(MIN(AH339,MAX(0,$F339-SUMPRODUCT(($AT$3:$BE$3&lt;AT$3)*$AH339:$AS339))),2))</f>
        <v/>
      </c>
      <c r="AU339">
        <f>IF(AI339&lt;=0,0,ROUND(MIN(AI339,MAX(0,$F339-SUMPRODUCT(($AT$3:$BE$3&lt;AU$3)*$AH339:$AS339))),2))</f>
        <v/>
      </c>
      <c r="AV339">
        <f>IF(AJ339&lt;=0,0,ROUND(MIN(AJ339,MAX(0,$F339-SUMPRODUCT(($AT$3:$BE$3&lt;AV$3)*$AH339:$AS339))),2))</f>
        <v/>
      </c>
      <c r="AW339">
        <f>IF(AK339&lt;=0,0,ROUND(MIN(AK339,MAX(0,$F339-SUMPRODUCT(($AT$3:$BE$3&lt;AW$3)*$AH339:$AS339))),2))</f>
        <v/>
      </c>
      <c r="AX339">
        <f>IF(AL339&lt;=0,0,ROUND(MIN(AL339,MAX(0,$F339-SUMPRODUCT(($AT$3:$BE$3&lt;AX$3)*$AH339:$AS339))),2))</f>
        <v/>
      </c>
      <c r="AY339">
        <f>IF(AM339&lt;=0,0,ROUND(MIN(AM339,MAX(0,$F339-SUMPRODUCT(($AT$3:$BE$3&lt;AY$3)*$AH339:$AS339))),2))</f>
        <v/>
      </c>
      <c r="AZ339">
        <f>IF(AN339&lt;=0,0,ROUND(MIN(AN339,MAX(0,$F339-SUMPRODUCT(($AT$3:$BE$3&lt;AZ$3)*$AH339:$AS339))),2))</f>
        <v/>
      </c>
      <c r="BA339">
        <f>IF(AO339&lt;=0,0,ROUND(MIN(AO339,MAX(0,$F339-SUMPRODUCT(($AT$3:$BE$3&lt;BA$3)*$AH339:$AS339))),2))</f>
        <v/>
      </c>
      <c r="BB339">
        <f>IF(AP339&lt;=0,0,ROUND(MIN(AP339,MAX(0,$F339-SUMPRODUCT(($AT$3:$BE$3&lt;BB$3)*$AH339:$AS339))),2))</f>
        <v/>
      </c>
      <c r="BC339">
        <f>IF(AQ339&lt;=0,0,ROUND(MIN(AQ339,MAX(0,$F339-SUMPRODUCT(($AT$3:$BE$3&lt;BC$3)*$AH339:$AS339))),2))</f>
        <v/>
      </c>
      <c r="BD339">
        <f>IF(AR339&lt;=0,0,ROUND(MIN(AR339,MAX(0,$F339-SUMPRODUCT(($AT$3:$BE$3&lt;BD$3)*$AH339:$AS339))),2))</f>
        <v/>
      </c>
      <c r="BE339">
        <f>IF(AS339&lt;=0,0,ROUND(MIN(AS339,MAX(0,$F339-SUMPRODUCT(($AT$3:$BE$3&lt;BE$3)*$AH339:$AS339))),2))</f>
        <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row>
    <row r="340">
      <c r="A340" t="n">
        <v>335</v>
      </c>
      <c r="B340" s="29">
        <f>Months!B340</f>
        <v/>
      </c>
      <c r="C340">
        <f>Months!C340</f>
        <v/>
      </c>
      <c r="D340">
        <f>Months!D340</f>
        <v/>
      </c>
      <c r="E340">
        <f>SUM(V340:AG340)</f>
        <v/>
      </c>
      <c r="F340">
        <f>MAX(0,ROUND(C340+D340-E340,2))</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f>IF(AH340&lt;=0,0,ROUND(MIN(AH340,MAX(0,$F340-SUMPRODUCT(($AT$3:$BE$3&lt;AT$3)*$AH340:$AS340))),2))</f>
        <v/>
      </c>
      <c r="AU340">
        <f>IF(AI340&lt;=0,0,ROUND(MIN(AI340,MAX(0,$F340-SUMPRODUCT(($AT$3:$BE$3&lt;AU$3)*$AH340:$AS340))),2))</f>
        <v/>
      </c>
      <c r="AV340">
        <f>IF(AJ340&lt;=0,0,ROUND(MIN(AJ340,MAX(0,$F340-SUMPRODUCT(($AT$3:$BE$3&lt;AV$3)*$AH340:$AS340))),2))</f>
        <v/>
      </c>
      <c r="AW340">
        <f>IF(AK340&lt;=0,0,ROUND(MIN(AK340,MAX(0,$F340-SUMPRODUCT(($AT$3:$BE$3&lt;AW$3)*$AH340:$AS340))),2))</f>
        <v/>
      </c>
      <c r="AX340">
        <f>IF(AL340&lt;=0,0,ROUND(MIN(AL340,MAX(0,$F340-SUMPRODUCT(($AT$3:$BE$3&lt;AX$3)*$AH340:$AS340))),2))</f>
        <v/>
      </c>
      <c r="AY340">
        <f>IF(AM340&lt;=0,0,ROUND(MIN(AM340,MAX(0,$F340-SUMPRODUCT(($AT$3:$BE$3&lt;AY$3)*$AH340:$AS340))),2))</f>
        <v/>
      </c>
      <c r="AZ340">
        <f>IF(AN340&lt;=0,0,ROUND(MIN(AN340,MAX(0,$F340-SUMPRODUCT(($AT$3:$BE$3&lt;AZ$3)*$AH340:$AS340))),2))</f>
        <v/>
      </c>
      <c r="BA340">
        <f>IF(AO340&lt;=0,0,ROUND(MIN(AO340,MAX(0,$F340-SUMPRODUCT(($AT$3:$BE$3&lt;BA$3)*$AH340:$AS340))),2))</f>
        <v/>
      </c>
      <c r="BB340">
        <f>IF(AP340&lt;=0,0,ROUND(MIN(AP340,MAX(0,$F340-SUMPRODUCT(($AT$3:$BE$3&lt;BB$3)*$AH340:$AS340))),2))</f>
        <v/>
      </c>
      <c r="BC340">
        <f>IF(AQ340&lt;=0,0,ROUND(MIN(AQ340,MAX(0,$F340-SUMPRODUCT(($AT$3:$BE$3&lt;BC$3)*$AH340:$AS340))),2))</f>
        <v/>
      </c>
      <c r="BD340">
        <f>IF(AR340&lt;=0,0,ROUND(MIN(AR340,MAX(0,$F340-SUMPRODUCT(($AT$3:$BE$3&lt;BD$3)*$AH340:$AS340))),2))</f>
        <v/>
      </c>
      <c r="BE340">
        <f>IF(AS340&lt;=0,0,ROUND(MIN(AS340,MAX(0,$F340-SUMPRODUCT(($AT$3:$BE$3&lt;BE$3)*$AH340:$AS340))),2))</f>
        <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row>
    <row r="341">
      <c r="A341" t="n">
        <v>336</v>
      </c>
      <c r="B341" s="29">
        <f>Months!B341</f>
        <v/>
      </c>
      <c r="C341">
        <f>Months!C341</f>
        <v/>
      </c>
      <c r="D341">
        <f>Months!D341</f>
        <v/>
      </c>
      <c r="E341">
        <f>SUM(V341:AG341)</f>
        <v/>
      </c>
      <c r="F341">
        <f>MAX(0,ROUND(C341+D341-E341,2))</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f>IF(AH341&lt;=0,0,ROUND(MIN(AH341,MAX(0,$F341-SUMPRODUCT(($AT$3:$BE$3&lt;AT$3)*$AH341:$AS341))),2))</f>
        <v/>
      </c>
      <c r="AU341">
        <f>IF(AI341&lt;=0,0,ROUND(MIN(AI341,MAX(0,$F341-SUMPRODUCT(($AT$3:$BE$3&lt;AU$3)*$AH341:$AS341))),2))</f>
        <v/>
      </c>
      <c r="AV341">
        <f>IF(AJ341&lt;=0,0,ROUND(MIN(AJ341,MAX(0,$F341-SUMPRODUCT(($AT$3:$BE$3&lt;AV$3)*$AH341:$AS341))),2))</f>
        <v/>
      </c>
      <c r="AW341">
        <f>IF(AK341&lt;=0,0,ROUND(MIN(AK341,MAX(0,$F341-SUMPRODUCT(($AT$3:$BE$3&lt;AW$3)*$AH341:$AS341))),2))</f>
        <v/>
      </c>
      <c r="AX341">
        <f>IF(AL341&lt;=0,0,ROUND(MIN(AL341,MAX(0,$F341-SUMPRODUCT(($AT$3:$BE$3&lt;AX$3)*$AH341:$AS341))),2))</f>
        <v/>
      </c>
      <c r="AY341">
        <f>IF(AM341&lt;=0,0,ROUND(MIN(AM341,MAX(0,$F341-SUMPRODUCT(($AT$3:$BE$3&lt;AY$3)*$AH341:$AS341))),2))</f>
        <v/>
      </c>
      <c r="AZ341">
        <f>IF(AN341&lt;=0,0,ROUND(MIN(AN341,MAX(0,$F341-SUMPRODUCT(($AT$3:$BE$3&lt;AZ$3)*$AH341:$AS341))),2))</f>
        <v/>
      </c>
      <c r="BA341">
        <f>IF(AO341&lt;=0,0,ROUND(MIN(AO341,MAX(0,$F341-SUMPRODUCT(($AT$3:$BE$3&lt;BA$3)*$AH341:$AS341))),2))</f>
        <v/>
      </c>
      <c r="BB341">
        <f>IF(AP341&lt;=0,0,ROUND(MIN(AP341,MAX(0,$F341-SUMPRODUCT(($AT$3:$BE$3&lt;BB$3)*$AH341:$AS341))),2))</f>
        <v/>
      </c>
      <c r="BC341">
        <f>IF(AQ341&lt;=0,0,ROUND(MIN(AQ341,MAX(0,$F341-SUMPRODUCT(($AT$3:$BE$3&lt;BC$3)*$AH341:$AS341))),2))</f>
        <v/>
      </c>
      <c r="BD341">
        <f>IF(AR341&lt;=0,0,ROUND(MIN(AR341,MAX(0,$F341-SUMPRODUCT(($AT$3:$BE$3&lt;BD$3)*$AH341:$AS341))),2))</f>
        <v/>
      </c>
      <c r="BE341">
        <f>IF(AS341&lt;=0,0,ROUND(MIN(AS341,MAX(0,$F341-SUMPRODUCT(($AT$3:$BE$3&lt;BE$3)*$AH341:$AS341))),2))</f>
        <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row>
    <row r="342">
      <c r="A342" t="n">
        <v>337</v>
      </c>
      <c r="B342" s="29">
        <f>Months!B342</f>
        <v/>
      </c>
      <c r="C342">
        <f>Months!C342</f>
        <v/>
      </c>
      <c r="D342">
        <f>Months!D342</f>
        <v/>
      </c>
      <c r="E342">
        <f>SUM(V342:AG342)</f>
        <v/>
      </c>
      <c r="F342">
        <f>MAX(0,ROUND(C342+D342-E342,2))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f>IF(AH342&lt;=0,0,ROUND(MIN(AH342,MAX(0,$F342-SUMPRODUCT(($AT$3:$BE$3&lt;AT$3)*$AH342:$AS342))),2))</f>
        <v/>
      </c>
      <c r="AU342">
        <f>IF(AI342&lt;=0,0,ROUND(MIN(AI342,MAX(0,$F342-SUMPRODUCT(($AT$3:$BE$3&lt;AU$3)*$AH342:$AS342))),2))</f>
        <v/>
      </c>
      <c r="AV342">
        <f>IF(AJ342&lt;=0,0,ROUND(MIN(AJ342,MAX(0,$F342-SUMPRODUCT(($AT$3:$BE$3&lt;AV$3)*$AH342:$AS342))),2))</f>
        <v/>
      </c>
      <c r="AW342">
        <f>IF(AK342&lt;=0,0,ROUND(MIN(AK342,MAX(0,$F342-SUMPRODUCT(($AT$3:$BE$3&lt;AW$3)*$AH342:$AS342))),2))</f>
        <v/>
      </c>
      <c r="AX342">
        <f>IF(AL342&lt;=0,0,ROUND(MIN(AL342,MAX(0,$F342-SUMPRODUCT(($AT$3:$BE$3&lt;AX$3)*$AH342:$AS342))),2))</f>
        <v/>
      </c>
      <c r="AY342">
        <f>IF(AM342&lt;=0,0,ROUND(MIN(AM342,MAX(0,$F342-SUMPRODUCT(($AT$3:$BE$3&lt;AY$3)*$AH342:$AS342))),2))</f>
        <v/>
      </c>
      <c r="AZ342">
        <f>IF(AN342&lt;=0,0,ROUND(MIN(AN342,MAX(0,$F342-SUMPRODUCT(($AT$3:$BE$3&lt;AZ$3)*$AH342:$AS342))),2))</f>
        <v/>
      </c>
      <c r="BA342">
        <f>IF(AO342&lt;=0,0,ROUND(MIN(AO342,MAX(0,$F342-SUMPRODUCT(($AT$3:$BE$3&lt;BA$3)*$AH342:$AS342))),2))</f>
        <v/>
      </c>
      <c r="BB342">
        <f>IF(AP342&lt;=0,0,ROUND(MIN(AP342,MAX(0,$F342-SUMPRODUCT(($AT$3:$BE$3&lt;BB$3)*$AH342:$AS342))),2))</f>
        <v/>
      </c>
      <c r="BC342">
        <f>IF(AQ342&lt;=0,0,ROUND(MIN(AQ342,MAX(0,$F342-SUMPRODUCT(($AT$3:$BE$3&lt;BC$3)*$AH342:$AS342))),2))</f>
        <v/>
      </c>
      <c r="BD342">
        <f>IF(AR342&lt;=0,0,ROUND(MIN(AR342,MAX(0,$F342-SUMPRODUCT(($AT$3:$BE$3&lt;BD$3)*$AH342:$AS342))),2))</f>
        <v/>
      </c>
      <c r="BE342">
        <f>IF(AS342&lt;=0,0,ROUND(MIN(AS342,MAX(0,$F342-SUMPRODUCT(($AT$3:$BE$3&lt;BE$3)*$AH342:$AS342))),2))</f>
        <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row>
    <row r="343">
      <c r="A343" t="n">
        <v>338</v>
      </c>
      <c r="B343" s="29">
        <f>Months!B343</f>
        <v/>
      </c>
      <c r="C343">
        <f>Months!C343</f>
        <v/>
      </c>
      <c r="D343">
        <f>Months!D343</f>
        <v/>
      </c>
      <c r="E343">
        <f>SUM(V343:AG343)</f>
        <v/>
      </c>
      <c r="F343">
        <f>MAX(0,ROUND(C343+D343-E343,2))</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f>IF(AH343&lt;=0,0,ROUND(MIN(AH343,MAX(0,$F343-SUMPRODUCT(($AT$3:$BE$3&lt;AT$3)*$AH343:$AS343))),2))</f>
        <v/>
      </c>
      <c r="AU343">
        <f>IF(AI343&lt;=0,0,ROUND(MIN(AI343,MAX(0,$F343-SUMPRODUCT(($AT$3:$BE$3&lt;AU$3)*$AH343:$AS343))),2))</f>
        <v/>
      </c>
      <c r="AV343">
        <f>IF(AJ343&lt;=0,0,ROUND(MIN(AJ343,MAX(0,$F343-SUMPRODUCT(($AT$3:$BE$3&lt;AV$3)*$AH343:$AS343))),2))</f>
        <v/>
      </c>
      <c r="AW343">
        <f>IF(AK343&lt;=0,0,ROUND(MIN(AK343,MAX(0,$F343-SUMPRODUCT(($AT$3:$BE$3&lt;AW$3)*$AH343:$AS343))),2))</f>
        <v/>
      </c>
      <c r="AX343">
        <f>IF(AL343&lt;=0,0,ROUND(MIN(AL343,MAX(0,$F343-SUMPRODUCT(($AT$3:$BE$3&lt;AX$3)*$AH343:$AS343))),2))</f>
        <v/>
      </c>
      <c r="AY343">
        <f>IF(AM343&lt;=0,0,ROUND(MIN(AM343,MAX(0,$F343-SUMPRODUCT(($AT$3:$BE$3&lt;AY$3)*$AH343:$AS343))),2))</f>
        <v/>
      </c>
      <c r="AZ343">
        <f>IF(AN343&lt;=0,0,ROUND(MIN(AN343,MAX(0,$F343-SUMPRODUCT(($AT$3:$BE$3&lt;AZ$3)*$AH343:$AS343))),2))</f>
        <v/>
      </c>
      <c r="BA343">
        <f>IF(AO343&lt;=0,0,ROUND(MIN(AO343,MAX(0,$F343-SUMPRODUCT(($AT$3:$BE$3&lt;BA$3)*$AH343:$AS343))),2))</f>
        <v/>
      </c>
      <c r="BB343">
        <f>IF(AP343&lt;=0,0,ROUND(MIN(AP343,MAX(0,$F343-SUMPRODUCT(($AT$3:$BE$3&lt;BB$3)*$AH343:$AS343))),2))</f>
        <v/>
      </c>
      <c r="BC343">
        <f>IF(AQ343&lt;=0,0,ROUND(MIN(AQ343,MAX(0,$F343-SUMPRODUCT(($AT$3:$BE$3&lt;BC$3)*$AH343:$AS343))),2))</f>
        <v/>
      </c>
      <c r="BD343">
        <f>IF(AR343&lt;=0,0,ROUND(MIN(AR343,MAX(0,$F343-SUMPRODUCT(($AT$3:$BE$3&lt;BD$3)*$AH343:$AS343))),2))</f>
        <v/>
      </c>
      <c r="BE343">
        <f>IF(AS343&lt;=0,0,ROUND(MIN(AS343,MAX(0,$F343-SUMPRODUCT(($AT$3:$BE$3&lt;BE$3)*$AH343:$AS343))),2))</f>
        <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row>
    <row r="344">
      <c r="A344" t="n">
        <v>339</v>
      </c>
      <c r="B344" s="29">
        <f>Months!B344</f>
        <v/>
      </c>
      <c r="C344">
        <f>Months!C344</f>
        <v/>
      </c>
      <c r="D344">
        <f>Months!D344</f>
        <v/>
      </c>
      <c r="E344">
        <f>SUM(V344:AG344)</f>
        <v/>
      </c>
      <c r="F344">
        <f>MAX(0,ROUND(C344+D344-E344,2))</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f>IF(AH344&lt;=0,0,ROUND(MIN(AH344,MAX(0,$F344-SUMPRODUCT(($AT$3:$BE$3&lt;AT$3)*$AH344:$AS344))),2))</f>
        <v/>
      </c>
      <c r="AU344">
        <f>IF(AI344&lt;=0,0,ROUND(MIN(AI344,MAX(0,$F344-SUMPRODUCT(($AT$3:$BE$3&lt;AU$3)*$AH344:$AS344))),2))</f>
        <v/>
      </c>
      <c r="AV344">
        <f>IF(AJ344&lt;=0,0,ROUND(MIN(AJ344,MAX(0,$F344-SUMPRODUCT(($AT$3:$BE$3&lt;AV$3)*$AH344:$AS344))),2))</f>
        <v/>
      </c>
      <c r="AW344">
        <f>IF(AK344&lt;=0,0,ROUND(MIN(AK344,MAX(0,$F344-SUMPRODUCT(($AT$3:$BE$3&lt;AW$3)*$AH344:$AS344))),2))</f>
        <v/>
      </c>
      <c r="AX344">
        <f>IF(AL344&lt;=0,0,ROUND(MIN(AL344,MAX(0,$F344-SUMPRODUCT(($AT$3:$BE$3&lt;AX$3)*$AH344:$AS344))),2))</f>
        <v/>
      </c>
      <c r="AY344">
        <f>IF(AM344&lt;=0,0,ROUND(MIN(AM344,MAX(0,$F344-SUMPRODUCT(($AT$3:$BE$3&lt;AY$3)*$AH344:$AS344))),2))</f>
        <v/>
      </c>
      <c r="AZ344">
        <f>IF(AN344&lt;=0,0,ROUND(MIN(AN344,MAX(0,$F344-SUMPRODUCT(($AT$3:$BE$3&lt;AZ$3)*$AH344:$AS344))),2))</f>
        <v/>
      </c>
      <c r="BA344">
        <f>IF(AO344&lt;=0,0,ROUND(MIN(AO344,MAX(0,$F344-SUMPRODUCT(($AT$3:$BE$3&lt;BA$3)*$AH344:$AS344))),2))</f>
        <v/>
      </c>
      <c r="BB344">
        <f>IF(AP344&lt;=0,0,ROUND(MIN(AP344,MAX(0,$F344-SUMPRODUCT(($AT$3:$BE$3&lt;BB$3)*$AH344:$AS344))),2))</f>
        <v/>
      </c>
      <c r="BC344">
        <f>IF(AQ344&lt;=0,0,ROUND(MIN(AQ344,MAX(0,$F344-SUMPRODUCT(($AT$3:$BE$3&lt;BC$3)*$AH344:$AS344))),2))</f>
        <v/>
      </c>
      <c r="BD344">
        <f>IF(AR344&lt;=0,0,ROUND(MIN(AR344,MAX(0,$F344-SUMPRODUCT(($AT$3:$BE$3&lt;BD$3)*$AH344:$AS344))),2))</f>
        <v/>
      </c>
      <c r="BE344">
        <f>IF(AS344&lt;=0,0,ROUND(MIN(AS344,MAX(0,$F344-SUMPRODUCT(($AT$3:$BE$3&lt;BE$3)*$AH344:$AS344))),2))</f>
        <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row>
    <row r="345">
      <c r="A345" t="n">
        <v>340</v>
      </c>
      <c r="B345" s="29">
        <f>Months!B345</f>
        <v/>
      </c>
      <c r="C345">
        <f>Months!C345</f>
        <v/>
      </c>
      <c r="D345">
        <f>Months!D345</f>
        <v/>
      </c>
      <c r="E345">
        <f>SUM(V345:AG345)</f>
        <v/>
      </c>
      <c r="F345">
        <f>MAX(0,ROUND(C345+D345-E345,2))</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f>IF(AH345&lt;=0,0,ROUND(MIN(AH345,MAX(0,$F345-SUMPRODUCT(($AT$3:$BE$3&lt;AT$3)*$AH345:$AS345))),2))</f>
        <v/>
      </c>
      <c r="AU345">
        <f>IF(AI345&lt;=0,0,ROUND(MIN(AI345,MAX(0,$F345-SUMPRODUCT(($AT$3:$BE$3&lt;AU$3)*$AH345:$AS345))),2))</f>
        <v/>
      </c>
      <c r="AV345">
        <f>IF(AJ345&lt;=0,0,ROUND(MIN(AJ345,MAX(0,$F345-SUMPRODUCT(($AT$3:$BE$3&lt;AV$3)*$AH345:$AS345))),2))</f>
        <v/>
      </c>
      <c r="AW345">
        <f>IF(AK345&lt;=0,0,ROUND(MIN(AK345,MAX(0,$F345-SUMPRODUCT(($AT$3:$BE$3&lt;AW$3)*$AH345:$AS345))),2))</f>
        <v/>
      </c>
      <c r="AX345">
        <f>IF(AL345&lt;=0,0,ROUND(MIN(AL345,MAX(0,$F345-SUMPRODUCT(($AT$3:$BE$3&lt;AX$3)*$AH345:$AS345))),2))</f>
        <v/>
      </c>
      <c r="AY345">
        <f>IF(AM345&lt;=0,0,ROUND(MIN(AM345,MAX(0,$F345-SUMPRODUCT(($AT$3:$BE$3&lt;AY$3)*$AH345:$AS345))),2))</f>
        <v/>
      </c>
      <c r="AZ345">
        <f>IF(AN345&lt;=0,0,ROUND(MIN(AN345,MAX(0,$F345-SUMPRODUCT(($AT$3:$BE$3&lt;AZ$3)*$AH345:$AS345))),2))</f>
        <v/>
      </c>
      <c r="BA345">
        <f>IF(AO345&lt;=0,0,ROUND(MIN(AO345,MAX(0,$F345-SUMPRODUCT(($AT$3:$BE$3&lt;BA$3)*$AH345:$AS345))),2))</f>
        <v/>
      </c>
      <c r="BB345">
        <f>IF(AP345&lt;=0,0,ROUND(MIN(AP345,MAX(0,$F345-SUMPRODUCT(($AT$3:$BE$3&lt;BB$3)*$AH345:$AS345))),2))</f>
        <v/>
      </c>
      <c r="BC345">
        <f>IF(AQ345&lt;=0,0,ROUND(MIN(AQ345,MAX(0,$F345-SUMPRODUCT(($AT$3:$BE$3&lt;BC$3)*$AH345:$AS345))),2))</f>
        <v/>
      </c>
      <c r="BD345">
        <f>IF(AR345&lt;=0,0,ROUND(MIN(AR345,MAX(0,$F345-SUMPRODUCT(($AT$3:$BE$3&lt;BD$3)*$AH345:$AS345))),2))</f>
        <v/>
      </c>
      <c r="BE345">
        <f>IF(AS345&lt;=0,0,ROUND(MIN(AS345,MAX(0,$F345-SUMPRODUCT(($AT$3:$BE$3&lt;BE$3)*$AH345:$AS345))),2))</f>
        <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row>
    <row r="346">
      <c r="A346" t="n">
        <v>341</v>
      </c>
      <c r="B346" s="29">
        <f>Months!B346</f>
        <v/>
      </c>
      <c r="C346">
        <f>Months!C346</f>
        <v/>
      </c>
      <c r="D346">
        <f>Months!D346</f>
        <v/>
      </c>
      <c r="E346">
        <f>SUM(V346:AG346)</f>
        <v/>
      </c>
      <c r="F346">
        <f>MAX(0,ROUND(C346+D346-E346,2))</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f>IF(AH346&lt;=0,0,ROUND(MIN(AH346,MAX(0,$F346-SUMPRODUCT(($AT$3:$BE$3&lt;AT$3)*$AH346:$AS346))),2))</f>
        <v/>
      </c>
      <c r="AU346">
        <f>IF(AI346&lt;=0,0,ROUND(MIN(AI346,MAX(0,$F346-SUMPRODUCT(($AT$3:$BE$3&lt;AU$3)*$AH346:$AS346))),2))</f>
        <v/>
      </c>
      <c r="AV346">
        <f>IF(AJ346&lt;=0,0,ROUND(MIN(AJ346,MAX(0,$F346-SUMPRODUCT(($AT$3:$BE$3&lt;AV$3)*$AH346:$AS346))),2))</f>
        <v/>
      </c>
      <c r="AW346">
        <f>IF(AK346&lt;=0,0,ROUND(MIN(AK346,MAX(0,$F346-SUMPRODUCT(($AT$3:$BE$3&lt;AW$3)*$AH346:$AS346))),2))</f>
        <v/>
      </c>
      <c r="AX346">
        <f>IF(AL346&lt;=0,0,ROUND(MIN(AL346,MAX(0,$F346-SUMPRODUCT(($AT$3:$BE$3&lt;AX$3)*$AH346:$AS346))),2))</f>
        <v/>
      </c>
      <c r="AY346">
        <f>IF(AM346&lt;=0,0,ROUND(MIN(AM346,MAX(0,$F346-SUMPRODUCT(($AT$3:$BE$3&lt;AY$3)*$AH346:$AS346))),2))</f>
        <v/>
      </c>
      <c r="AZ346">
        <f>IF(AN346&lt;=0,0,ROUND(MIN(AN346,MAX(0,$F346-SUMPRODUCT(($AT$3:$BE$3&lt;AZ$3)*$AH346:$AS346))),2))</f>
        <v/>
      </c>
      <c r="BA346">
        <f>IF(AO346&lt;=0,0,ROUND(MIN(AO346,MAX(0,$F346-SUMPRODUCT(($AT$3:$BE$3&lt;BA$3)*$AH346:$AS346))),2))</f>
        <v/>
      </c>
      <c r="BB346">
        <f>IF(AP346&lt;=0,0,ROUND(MIN(AP346,MAX(0,$F346-SUMPRODUCT(($AT$3:$BE$3&lt;BB$3)*$AH346:$AS346))),2))</f>
        <v/>
      </c>
      <c r="BC346">
        <f>IF(AQ346&lt;=0,0,ROUND(MIN(AQ346,MAX(0,$F346-SUMPRODUCT(($AT$3:$BE$3&lt;BC$3)*$AH346:$AS346))),2))</f>
        <v/>
      </c>
      <c r="BD346">
        <f>IF(AR346&lt;=0,0,ROUND(MIN(AR346,MAX(0,$F346-SUMPRODUCT(($AT$3:$BE$3&lt;BD$3)*$AH346:$AS346))),2))</f>
        <v/>
      </c>
      <c r="BE346">
        <f>IF(AS346&lt;=0,0,ROUND(MIN(AS346,MAX(0,$F346-SUMPRODUCT(($AT$3:$BE$3&lt;BE$3)*$AH346:$AS346))),2))</f>
        <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row>
    <row r="347">
      <c r="A347" t="n">
        <v>342</v>
      </c>
      <c r="B347" s="29">
        <f>Months!B347</f>
        <v/>
      </c>
      <c r="C347">
        <f>Months!C347</f>
        <v/>
      </c>
      <c r="D347">
        <f>Months!D347</f>
        <v/>
      </c>
      <c r="E347">
        <f>SUM(V347:AG347)</f>
        <v/>
      </c>
      <c r="F347">
        <f>MAX(0,ROUND(C347+D347-E347,2))</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f>IF(AH347&lt;=0,0,ROUND(MIN(AH347,MAX(0,$F347-SUMPRODUCT(($AT$3:$BE$3&lt;AT$3)*$AH347:$AS347))),2))</f>
        <v/>
      </c>
      <c r="AU347">
        <f>IF(AI347&lt;=0,0,ROUND(MIN(AI347,MAX(0,$F347-SUMPRODUCT(($AT$3:$BE$3&lt;AU$3)*$AH347:$AS347))),2))</f>
        <v/>
      </c>
      <c r="AV347">
        <f>IF(AJ347&lt;=0,0,ROUND(MIN(AJ347,MAX(0,$F347-SUMPRODUCT(($AT$3:$BE$3&lt;AV$3)*$AH347:$AS347))),2))</f>
        <v/>
      </c>
      <c r="AW347">
        <f>IF(AK347&lt;=0,0,ROUND(MIN(AK347,MAX(0,$F347-SUMPRODUCT(($AT$3:$BE$3&lt;AW$3)*$AH347:$AS347))),2))</f>
        <v/>
      </c>
      <c r="AX347">
        <f>IF(AL347&lt;=0,0,ROUND(MIN(AL347,MAX(0,$F347-SUMPRODUCT(($AT$3:$BE$3&lt;AX$3)*$AH347:$AS347))),2))</f>
        <v/>
      </c>
      <c r="AY347">
        <f>IF(AM347&lt;=0,0,ROUND(MIN(AM347,MAX(0,$F347-SUMPRODUCT(($AT$3:$BE$3&lt;AY$3)*$AH347:$AS347))),2))</f>
        <v/>
      </c>
      <c r="AZ347">
        <f>IF(AN347&lt;=0,0,ROUND(MIN(AN347,MAX(0,$F347-SUMPRODUCT(($AT$3:$BE$3&lt;AZ$3)*$AH347:$AS347))),2))</f>
        <v/>
      </c>
      <c r="BA347">
        <f>IF(AO347&lt;=0,0,ROUND(MIN(AO347,MAX(0,$F347-SUMPRODUCT(($AT$3:$BE$3&lt;BA$3)*$AH347:$AS347))),2))</f>
        <v/>
      </c>
      <c r="BB347">
        <f>IF(AP347&lt;=0,0,ROUND(MIN(AP347,MAX(0,$F347-SUMPRODUCT(($AT$3:$BE$3&lt;BB$3)*$AH347:$AS347))),2))</f>
        <v/>
      </c>
      <c r="BC347">
        <f>IF(AQ347&lt;=0,0,ROUND(MIN(AQ347,MAX(0,$F347-SUMPRODUCT(($AT$3:$BE$3&lt;BC$3)*$AH347:$AS347))),2))</f>
        <v/>
      </c>
      <c r="BD347">
        <f>IF(AR347&lt;=0,0,ROUND(MIN(AR347,MAX(0,$F347-SUMPRODUCT(($AT$3:$BE$3&lt;BD$3)*$AH347:$AS347))),2))</f>
        <v/>
      </c>
      <c r="BE347">
        <f>IF(AS347&lt;=0,0,ROUND(MIN(AS347,MAX(0,$F347-SUMPRODUCT(($AT$3:$BE$3&lt;BE$3)*$AH347:$AS347))),2))</f>
        <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row>
    <row r="348">
      <c r="A348" t="n">
        <v>343</v>
      </c>
      <c r="B348" s="29">
        <f>Months!B348</f>
        <v/>
      </c>
      <c r="C348">
        <f>Months!C348</f>
        <v/>
      </c>
      <c r="D348">
        <f>Months!D348</f>
        <v/>
      </c>
      <c r="E348">
        <f>SUM(V348:AG348)</f>
        <v/>
      </c>
      <c r="F348">
        <f>MAX(0,ROUND(C348+D348-E348,2))</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f>IF(AH348&lt;=0,0,ROUND(MIN(AH348,MAX(0,$F348-SUMPRODUCT(($AT$3:$BE$3&lt;AT$3)*$AH348:$AS348))),2))</f>
        <v/>
      </c>
      <c r="AU348">
        <f>IF(AI348&lt;=0,0,ROUND(MIN(AI348,MAX(0,$F348-SUMPRODUCT(($AT$3:$BE$3&lt;AU$3)*$AH348:$AS348))),2))</f>
        <v/>
      </c>
      <c r="AV348">
        <f>IF(AJ348&lt;=0,0,ROUND(MIN(AJ348,MAX(0,$F348-SUMPRODUCT(($AT$3:$BE$3&lt;AV$3)*$AH348:$AS348))),2))</f>
        <v/>
      </c>
      <c r="AW348">
        <f>IF(AK348&lt;=0,0,ROUND(MIN(AK348,MAX(0,$F348-SUMPRODUCT(($AT$3:$BE$3&lt;AW$3)*$AH348:$AS348))),2))</f>
        <v/>
      </c>
      <c r="AX348">
        <f>IF(AL348&lt;=0,0,ROUND(MIN(AL348,MAX(0,$F348-SUMPRODUCT(($AT$3:$BE$3&lt;AX$3)*$AH348:$AS348))),2))</f>
        <v/>
      </c>
      <c r="AY348">
        <f>IF(AM348&lt;=0,0,ROUND(MIN(AM348,MAX(0,$F348-SUMPRODUCT(($AT$3:$BE$3&lt;AY$3)*$AH348:$AS348))),2))</f>
        <v/>
      </c>
      <c r="AZ348">
        <f>IF(AN348&lt;=0,0,ROUND(MIN(AN348,MAX(0,$F348-SUMPRODUCT(($AT$3:$BE$3&lt;AZ$3)*$AH348:$AS348))),2))</f>
        <v/>
      </c>
      <c r="BA348">
        <f>IF(AO348&lt;=0,0,ROUND(MIN(AO348,MAX(0,$F348-SUMPRODUCT(($AT$3:$BE$3&lt;BA$3)*$AH348:$AS348))),2))</f>
        <v/>
      </c>
      <c r="BB348">
        <f>IF(AP348&lt;=0,0,ROUND(MIN(AP348,MAX(0,$F348-SUMPRODUCT(($AT$3:$BE$3&lt;BB$3)*$AH348:$AS348))),2))</f>
        <v/>
      </c>
      <c r="BC348">
        <f>IF(AQ348&lt;=0,0,ROUND(MIN(AQ348,MAX(0,$F348-SUMPRODUCT(($AT$3:$BE$3&lt;BC$3)*$AH348:$AS348))),2))</f>
        <v/>
      </c>
      <c r="BD348">
        <f>IF(AR348&lt;=0,0,ROUND(MIN(AR348,MAX(0,$F348-SUMPRODUCT(($AT$3:$BE$3&lt;BD$3)*$AH348:$AS348))),2))</f>
        <v/>
      </c>
      <c r="BE348">
        <f>IF(AS348&lt;=0,0,ROUND(MIN(AS348,MAX(0,$F348-SUMPRODUCT(($AT$3:$BE$3&lt;BE$3)*$AH348:$AS348))),2))</f>
        <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row>
    <row r="349">
      <c r="A349" t="n">
        <v>344</v>
      </c>
      <c r="B349" s="29">
        <f>Months!B349</f>
        <v/>
      </c>
      <c r="C349">
        <f>Months!C349</f>
        <v/>
      </c>
      <c r="D349">
        <f>Months!D349</f>
        <v/>
      </c>
      <c r="E349">
        <f>SUM(V349:AG349)</f>
        <v/>
      </c>
      <c r="F349">
        <f>MAX(0,ROUND(C349+D349-E349,2))</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f>IF(AH349&lt;=0,0,ROUND(MIN(AH349,MAX(0,$F349-SUMPRODUCT(($AT$3:$BE$3&lt;AT$3)*$AH349:$AS349))),2))</f>
        <v/>
      </c>
      <c r="AU349">
        <f>IF(AI349&lt;=0,0,ROUND(MIN(AI349,MAX(0,$F349-SUMPRODUCT(($AT$3:$BE$3&lt;AU$3)*$AH349:$AS349))),2))</f>
        <v/>
      </c>
      <c r="AV349">
        <f>IF(AJ349&lt;=0,0,ROUND(MIN(AJ349,MAX(0,$F349-SUMPRODUCT(($AT$3:$BE$3&lt;AV$3)*$AH349:$AS349))),2))</f>
        <v/>
      </c>
      <c r="AW349">
        <f>IF(AK349&lt;=0,0,ROUND(MIN(AK349,MAX(0,$F349-SUMPRODUCT(($AT$3:$BE$3&lt;AW$3)*$AH349:$AS349))),2))</f>
        <v/>
      </c>
      <c r="AX349">
        <f>IF(AL349&lt;=0,0,ROUND(MIN(AL349,MAX(0,$F349-SUMPRODUCT(($AT$3:$BE$3&lt;AX$3)*$AH349:$AS349))),2))</f>
        <v/>
      </c>
      <c r="AY349">
        <f>IF(AM349&lt;=0,0,ROUND(MIN(AM349,MAX(0,$F349-SUMPRODUCT(($AT$3:$BE$3&lt;AY$3)*$AH349:$AS349))),2))</f>
        <v/>
      </c>
      <c r="AZ349">
        <f>IF(AN349&lt;=0,0,ROUND(MIN(AN349,MAX(0,$F349-SUMPRODUCT(($AT$3:$BE$3&lt;AZ$3)*$AH349:$AS349))),2))</f>
        <v/>
      </c>
      <c r="BA349">
        <f>IF(AO349&lt;=0,0,ROUND(MIN(AO349,MAX(0,$F349-SUMPRODUCT(($AT$3:$BE$3&lt;BA$3)*$AH349:$AS349))),2))</f>
        <v/>
      </c>
      <c r="BB349">
        <f>IF(AP349&lt;=0,0,ROUND(MIN(AP349,MAX(0,$F349-SUMPRODUCT(($AT$3:$BE$3&lt;BB$3)*$AH349:$AS349))),2))</f>
        <v/>
      </c>
      <c r="BC349">
        <f>IF(AQ349&lt;=0,0,ROUND(MIN(AQ349,MAX(0,$F349-SUMPRODUCT(($AT$3:$BE$3&lt;BC$3)*$AH349:$AS349))),2))</f>
        <v/>
      </c>
      <c r="BD349">
        <f>IF(AR349&lt;=0,0,ROUND(MIN(AR349,MAX(0,$F349-SUMPRODUCT(($AT$3:$BE$3&lt;BD$3)*$AH349:$AS349))),2))</f>
        <v/>
      </c>
      <c r="BE349">
        <f>IF(AS349&lt;=0,0,ROUND(MIN(AS349,MAX(0,$F349-SUMPRODUCT(($AT$3:$BE$3&lt;BE$3)*$AH349:$AS349))),2))</f>
        <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row>
    <row r="350">
      <c r="A350" t="n">
        <v>345</v>
      </c>
      <c r="B350" s="29">
        <f>Months!B350</f>
        <v/>
      </c>
      <c r="C350">
        <f>Months!C350</f>
        <v/>
      </c>
      <c r="D350">
        <f>Months!D350</f>
        <v/>
      </c>
      <c r="E350">
        <f>SUM(V350:AG350)</f>
        <v/>
      </c>
      <c r="F350">
        <f>MAX(0,ROUND(C350+D350-E350,2))</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f>IF(AH350&lt;=0,0,ROUND(MIN(AH350,MAX(0,$F350-SUMPRODUCT(($AT$3:$BE$3&lt;AT$3)*$AH350:$AS350))),2))</f>
        <v/>
      </c>
      <c r="AU350">
        <f>IF(AI350&lt;=0,0,ROUND(MIN(AI350,MAX(0,$F350-SUMPRODUCT(($AT$3:$BE$3&lt;AU$3)*$AH350:$AS350))),2))</f>
        <v/>
      </c>
      <c r="AV350">
        <f>IF(AJ350&lt;=0,0,ROUND(MIN(AJ350,MAX(0,$F350-SUMPRODUCT(($AT$3:$BE$3&lt;AV$3)*$AH350:$AS350))),2))</f>
        <v/>
      </c>
      <c r="AW350">
        <f>IF(AK350&lt;=0,0,ROUND(MIN(AK350,MAX(0,$F350-SUMPRODUCT(($AT$3:$BE$3&lt;AW$3)*$AH350:$AS350))),2))</f>
        <v/>
      </c>
      <c r="AX350">
        <f>IF(AL350&lt;=0,0,ROUND(MIN(AL350,MAX(0,$F350-SUMPRODUCT(($AT$3:$BE$3&lt;AX$3)*$AH350:$AS350))),2))</f>
        <v/>
      </c>
      <c r="AY350">
        <f>IF(AM350&lt;=0,0,ROUND(MIN(AM350,MAX(0,$F350-SUMPRODUCT(($AT$3:$BE$3&lt;AY$3)*$AH350:$AS350))),2))</f>
        <v/>
      </c>
      <c r="AZ350">
        <f>IF(AN350&lt;=0,0,ROUND(MIN(AN350,MAX(0,$F350-SUMPRODUCT(($AT$3:$BE$3&lt;AZ$3)*$AH350:$AS350))),2))</f>
        <v/>
      </c>
      <c r="BA350">
        <f>IF(AO350&lt;=0,0,ROUND(MIN(AO350,MAX(0,$F350-SUMPRODUCT(($AT$3:$BE$3&lt;BA$3)*$AH350:$AS350))),2))</f>
        <v/>
      </c>
      <c r="BB350">
        <f>IF(AP350&lt;=0,0,ROUND(MIN(AP350,MAX(0,$F350-SUMPRODUCT(($AT$3:$BE$3&lt;BB$3)*$AH350:$AS350))),2))</f>
        <v/>
      </c>
      <c r="BC350">
        <f>IF(AQ350&lt;=0,0,ROUND(MIN(AQ350,MAX(0,$F350-SUMPRODUCT(($AT$3:$BE$3&lt;BC$3)*$AH350:$AS350))),2))</f>
        <v/>
      </c>
      <c r="BD350">
        <f>IF(AR350&lt;=0,0,ROUND(MIN(AR350,MAX(0,$F350-SUMPRODUCT(($AT$3:$BE$3&lt;BD$3)*$AH350:$AS350))),2))</f>
        <v/>
      </c>
      <c r="BE350">
        <f>IF(AS350&lt;=0,0,ROUND(MIN(AS350,MAX(0,$F350-SUMPRODUCT(($AT$3:$BE$3&lt;BE$3)*$AH350:$AS350))),2))</f>
        <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row>
    <row r="351">
      <c r="A351" t="n">
        <v>346</v>
      </c>
      <c r="B351" s="29">
        <f>Months!B351</f>
        <v/>
      </c>
      <c r="C351">
        <f>Months!C351</f>
        <v/>
      </c>
      <c r="D351">
        <f>Months!D351</f>
        <v/>
      </c>
      <c r="E351">
        <f>SUM(V351:AG351)</f>
        <v/>
      </c>
      <c r="F351">
        <f>MAX(0,ROUND(C351+D351-E351,2))</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f>IF(AH351&lt;=0,0,ROUND(MIN(AH351,MAX(0,$F351-SUMPRODUCT(($AT$3:$BE$3&lt;AT$3)*$AH351:$AS351))),2))</f>
        <v/>
      </c>
      <c r="AU351">
        <f>IF(AI351&lt;=0,0,ROUND(MIN(AI351,MAX(0,$F351-SUMPRODUCT(($AT$3:$BE$3&lt;AU$3)*$AH351:$AS351))),2))</f>
        <v/>
      </c>
      <c r="AV351">
        <f>IF(AJ351&lt;=0,0,ROUND(MIN(AJ351,MAX(0,$F351-SUMPRODUCT(($AT$3:$BE$3&lt;AV$3)*$AH351:$AS351))),2))</f>
        <v/>
      </c>
      <c r="AW351">
        <f>IF(AK351&lt;=0,0,ROUND(MIN(AK351,MAX(0,$F351-SUMPRODUCT(($AT$3:$BE$3&lt;AW$3)*$AH351:$AS351))),2))</f>
        <v/>
      </c>
      <c r="AX351">
        <f>IF(AL351&lt;=0,0,ROUND(MIN(AL351,MAX(0,$F351-SUMPRODUCT(($AT$3:$BE$3&lt;AX$3)*$AH351:$AS351))),2))</f>
        <v/>
      </c>
      <c r="AY351">
        <f>IF(AM351&lt;=0,0,ROUND(MIN(AM351,MAX(0,$F351-SUMPRODUCT(($AT$3:$BE$3&lt;AY$3)*$AH351:$AS351))),2))</f>
        <v/>
      </c>
      <c r="AZ351">
        <f>IF(AN351&lt;=0,0,ROUND(MIN(AN351,MAX(0,$F351-SUMPRODUCT(($AT$3:$BE$3&lt;AZ$3)*$AH351:$AS351))),2))</f>
        <v/>
      </c>
      <c r="BA351">
        <f>IF(AO351&lt;=0,0,ROUND(MIN(AO351,MAX(0,$F351-SUMPRODUCT(($AT$3:$BE$3&lt;BA$3)*$AH351:$AS351))),2))</f>
        <v/>
      </c>
      <c r="BB351">
        <f>IF(AP351&lt;=0,0,ROUND(MIN(AP351,MAX(0,$F351-SUMPRODUCT(($AT$3:$BE$3&lt;BB$3)*$AH351:$AS351))),2))</f>
        <v/>
      </c>
      <c r="BC351">
        <f>IF(AQ351&lt;=0,0,ROUND(MIN(AQ351,MAX(0,$F351-SUMPRODUCT(($AT$3:$BE$3&lt;BC$3)*$AH351:$AS351))),2))</f>
        <v/>
      </c>
      <c r="BD351">
        <f>IF(AR351&lt;=0,0,ROUND(MIN(AR351,MAX(0,$F351-SUMPRODUCT(($AT$3:$BE$3&lt;BD$3)*$AH351:$AS351))),2))</f>
        <v/>
      </c>
      <c r="BE351">
        <f>IF(AS351&lt;=0,0,ROUND(MIN(AS351,MAX(0,$F351-SUMPRODUCT(($AT$3:$BE$3&lt;BE$3)*$AH351:$AS351))),2))</f>
        <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row>
    <row r="352">
      <c r="A352" t="n">
        <v>347</v>
      </c>
      <c r="B352" s="29">
        <f>Months!B352</f>
        <v/>
      </c>
      <c r="C352">
        <f>Months!C352</f>
        <v/>
      </c>
      <c r="D352">
        <f>Months!D352</f>
        <v/>
      </c>
      <c r="E352">
        <f>SUM(V352:AG352)</f>
        <v/>
      </c>
      <c r="F352">
        <f>MAX(0,ROUND(C352+D352-E352,2))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f>IF(AH352&lt;=0,0,ROUND(MIN(AH352,MAX(0,$F352-SUMPRODUCT(($AT$3:$BE$3&lt;AT$3)*$AH352:$AS352))),2))</f>
        <v/>
      </c>
      <c r="AU352">
        <f>IF(AI352&lt;=0,0,ROUND(MIN(AI352,MAX(0,$F352-SUMPRODUCT(($AT$3:$BE$3&lt;AU$3)*$AH352:$AS352))),2))</f>
        <v/>
      </c>
      <c r="AV352">
        <f>IF(AJ352&lt;=0,0,ROUND(MIN(AJ352,MAX(0,$F352-SUMPRODUCT(($AT$3:$BE$3&lt;AV$3)*$AH352:$AS352))),2))</f>
        <v/>
      </c>
      <c r="AW352">
        <f>IF(AK352&lt;=0,0,ROUND(MIN(AK352,MAX(0,$F352-SUMPRODUCT(($AT$3:$BE$3&lt;AW$3)*$AH352:$AS352))),2))</f>
        <v/>
      </c>
      <c r="AX352">
        <f>IF(AL352&lt;=0,0,ROUND(MIN(AL352,MAX(0,$F352-SUMPRODUCT(($AT$3:$BE$3&lt;AX$3)*$AH352:$AS352))),2))</f>
        <v/>
      </c>
      <c r="AY352">
        <f>IF(AM352&lt;=0,0,ROUND(MIN(AM352,MAX(0,$F352-SUMPRODUCT(($AT$3:$BE$3&lt;AY$3)*$AH352:$AS352))),2))</f>
        <v/>
      </c>
      <c r="AZ352">
        <f>IF(AN352&lt;=0,0,ROUND(MIN(AN352,MAX(0,$F352-SUMPRODUCT(($AT$3:$BE$3&lt;AZ$3)*$AH352:$AS352))),2))</f>
        <v/>
      </c>
      <c r="BA352">
        <f>IF(AO352&lt;=0,0,ROUND(MIN(AO352,MAX(0,$F352-SUMPRODUCT(($AT$3:$BE$3&lt;BA$3)*$AH352:$AS352))),2))</f>
        <v/>
      </c>
      <c r="BB352">
        <f>IF(AP352&lt;=0,0,ROUND(MIN(AP352,MAX(0,$F352-SUMPRODUCT(($AT$3:$BE$3&lt;BB$3)*$AH352:$AS352))),2))</f>
        <v/>
      </c>
      <c r="BC352">
        <f>IF(AQ352&lt;=0,0,ROUND(MIN(AQ352,MAX(0,$F352-SUMPRODUCT(($AT$3:$BE$3&lt;BC$3)*$AH352:$AS352))),2))</f>
        <v/>
      </c>
      <c r="BD352">
        <f>IF(AR352&lt;=0,0,ROUND(MIN(AR352,MAX(0,$F352-SUMPRODUCT(($AT$3:$BE$3&lt;BD$3)*$AH352:$AS352))),2))</f>
        <v/>
      </c>
      <c r="BE352">
        <f>IF(AS352&lt;=0,0,ROUND(MIN(AS352,MAX(0,$F352-SUMPRODUCT(($AT$3:$BE$3&lt;BE$3)*$AH352:$AS352))),2))</f>
        <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row>
    <row r="353">
      <c r="A353" t="n">
        <v>348</v>
      </c>
      <c r="B353" s="29">
        <f>Months!B353</f>
        <v/>
      </c>
      <c r="C353">
        <f>Months!C353</f>
        <v/>
      </c>
      <c r="D353">
        <f>Months!D353</f>
        <v/>
      </c>
      <c r="E353">
        <f>SUM(V353:AG353)</f>
        <v/>
      </c>
      <c r="F353">
        <f>MAX(0,ROUND(C353+D353-E353,2))</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f>IF(AH353&lt;=0,0,ROUND(MIN(AH353,MAX(0,$F353-SUMPRODUCT(($AT$3:$BE$3&lt;AT$3)*$AH353:$AS353))),2))</f>
        <v/>
      </c>
      <c r="AU353">
        <f>IF(AI353&lt;=0,0,ROUND(MIN(AI353,MAX(0,$F353-SUMPRODUCT(($AT$3:$BE$3&lt;AU$3)*$AH353:$AS353))),2))</f>
        <v/>
      </c>
      <c r="AV353">
        <f>IF(AJ353&lt;=0,0,ROUND(MIN(AJ353,MAX(0,$F353-SUMPRODUCT(($AT$3:$BE$3&lt;AV$3)*$AH353:$AS353))),2))</f>
        <v/>
      </c>
      <c r="AW353">
        <f>IF(AK353&lt;=0,0,ROUND(MIN(AK353,MAX(0,$F353-SUMPRODUCT(($AT$3:$BE$3&lt;AW$3)*$AH353:$AS353))),2))</f>
        <v/>
      </c>
      <c r="AX353">
        <f>IF(AL353&lt;=0,0,ROUND(MIN(AL353,MAX(0,$F353-SUMPRODUCT(($AT$3:$BE$3&lt;AX$3)*$AH353:$AS353))),2))</f>
        <v/>
      </c>
      <c r="AY353">
        <f>IF(AM353&lt;=0,0,ROUND(MIN(AM353,MAX(0,$F353-SUMPRODUCT(($AT$3:$BE$3&lt;AY$3)*$AH353:$AS353))),2))</f>
        <v/>
      </c>
      <c r="AZ353">
        <f>IF(AN353&lt;=0,0,ROUND(MIN(AN353,MAX(0,$F353-SUMPRODUCT(($AT$3:$BE$3&lt;AZ$3)*$AH353:$AS353))),2))</f>
        <v/>
      </c>
      <c r="BA353">
        <f>IF(AO353&lt;=0,0,ROUND(MIN(AO353,MAX(0,$F353-SUMPRODUCT(($AT$3:$BE$3&lt;BA$3)*$AH353:$AS353))),2))</f>
        <v/>
      </c>
      <c r="BB353">
        <f>IF(AP353&lt;=0,0,ROUND(MIN(AP353,MAX(0,$F353-SUMPRODUCT(($AT$3:$BE$3&lt;BB$3)*$AH353:$AS353))),2))</f>
        <v/>
      </c>
      <c r="BC353">
        <f>IF(AQ353&lt;=0,0,ROUND(MIN(AQ353,MAX(0,$F353-SUMPRODUCT(($AT$3:$BE$3&lt;BC$3)*$AH353:$AS353))),2))</f>
        <v/>
      </c>
      <c r="BD353">
        <f>IF(AR353&lt;=0,0,ROUND(MIN(AR353,MAX(0,$F353-SUMPRODUCT(($AT$3:$BE$3&lt;BD$3)*$AH353:$AS353))),2))</f>
        <v/>
      </c>
      <c r="BE353">
        <f>IF(AS353&lt;=0,0,ROUND(MIN(AS353,MAX(0,$F353-SUMPRODUCT(($AT$3:$BE$3&lt;BE$3)*$AH353:$AS353))),2))</f>
        <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row>
    <row r="354">
      <c r="A354" t="n">
        <v>349</v>
      </c>
      <c r="B354" s="29">
        <f>Months!B354</f>
        <v/>
      </c>
      <c r="C354">
        <f>Months!C354</f>
        <v/>
      </c>
      <c r="D354">
        <f>Months!D354</f>
        <v/>
      </c>
      <c r="E354">
        <f>SUM(V354:AG354)</f>
        <v/>
      </c>
      <c r="F354">
        <f>MAX(0,ROUND(C354+D354-E354,2))</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f>IF(AH354&lt;=0,0,ROUND(MIN(AH354,MAX(0,$F354-SUMPRODUCT(($AT$3:$BE$3&lt;AT$3)*$AH354:$AS354))),2))</f>
        <v/>
      </c>
      <c r="AU354">
        <f>IF(AI354&lt;=0,0,ROUND(MIN(AI354,MAX(0,$F354-SUMPRODUCT(($AT$3:$BE$3&lt;AU$3)*$AH354:$AS354))),2))</f>
        <v/>
      </c>
      <c r="AV354">
        <f>IF(AJ354&lt;=0,0,ROUND(MIN(AJ354,MAX(0,$F354-SUMPRODUCT(($AT$3:$BE$3&lt;AV$3)*$AH354:$AS354))),2))</f>
        <v/>
      </c>
      <c r="AW354">
        <f>IF(AK354&lt;=0,0,ROUND(MIN(AK354,MAX(0,$F354-SUMPRODUCT(($AT$3:$BE$3&lt;AW$3)*$AH354:$AS354))),2))</f>
        <v/>
      </c>
      <c r="AX354">
        <f>IF(AL354&lt;=0,0,ROUND(MIN(AL354,MAX(0,$F354-SUMPRODUCT(($AT$3:$BE$3&lt;AX$3)*$AH354:$AS354))),2))</f>
        <v/>
      </c>
      <c r="AY354">
        <f>IF(AM354&lt;=0,0,ROUND(MIN(AM354,MAX(0,$F354-SUMPRODUCT(($AT$3:$BE$3&lt;AY$3)*$AH354:$AS354))),2))</f>
        <v/>
      </c>
      <c r="AZ354">
        <f>IF(AN354&lt;=0,0,ROUND(MIN(AN354,MAX(0,$F354-SUMPRODUCT(($AT$3:$BE$3&lt;AZ$3)*$AH354:$AS354))),2))</f>
        <v/>
      </c>
      <c r="BA354">
        <f>IF(AO354&lt;=0,0,ROUND(MIN(AO354,MAX(0,$F354-SUMPRODUCT(($AT$3:$BE$3&lt;BA$3)*$AH354:$AS354))),2))</f>
        <v/>
      </c>
      <c r="BB354">
        <f>IF(AP354&lt;=0,0,ROUND(MIN(AP354,MAX(0,$F354-SUMPRODUCT(($AT$3:$BE$3&lt;BB$3)*$AH354:$AS354))),2))</f>
        <v/>
      </c>
      <c r="BC354">
        <f>IF(AQ354&lt;=0,0,ROUND(MIN(AQ354,MAX(0,$F354-SUMPRODUCT(($AT$3:$BE$3&lt;BC$3)*$AH354:$AS354))),2))</f>
        <v/>
      </c>
      <c r="BD354">
        <f>IF(AR354&lt;=0,0,ROUND(MIN(AR354,MAX(0,$F354-SUMPRODUCT(($AT$3:$BE$3&lt;BD$3)*$AH354:$AS354))),2))</f>
        <v/>
      </c>
      <c r="BE354">
        <f>IF(AS354&lt;=0,0,ROUND(MIN(AS354,MAX(0,$F354-SUMPRODUCT(($AT$3:$BE$3&lt;BE$3)*$AH354:$AS354))),2))</f>
        <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row>
    <row r="355">
      <c r="A355" t="n">
        <v>350</v>
      </c>
      <c r="B355" s="29">
        <f>Months!B355</f>
        <v/>
      </c>
      <c r="C355">
        <f>Months!C355</f>
        <v/>
      </c>
      <c r="D355">
        <f>Months!D355</f>
        <v/>
      </c>
      <c r="E355">
        <f>SUM(V355:AG355)</f>
        <v/>
      </c>
      <c r="F355">
        <f>MAX(0,ROUND(C355+D355-E355,2))</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f>IF(AH355&lt;=0,0,ROUND(MIN(AH355,MAX(0,$F355-SUMPRODUCT(($AT$3:$BE$3&lt;AT$3)*$AH355:$AS355))),2))</f>
        <v/>
      </c>
      <c r="AU355">
        <f>IF(AI355&lt;=0,0,ROUND(MIN(AI355,MAX(0,$F355-SUMPRODUCT(($AT$3:$BE$3&lt;AU$3)*$AH355:$AS355))),2))</f>
        <v/>
      </c>
      <c r="AV355">
        <f>IF(AJ355&lt;=0,0,ROUND(MIN(AJ355,MAX(0,$F355-SUMPRODUCT(($AT$3:$BE$3&lt;AV$3)*$AH355:$AS355))),2))</f>
        <v/>
      </c>
      <c r="AW355">
        <f>IF(AK355&lt;=0,0,ROUND(MIN(AK355,MAX(0,$F355-SUMPRODUCT(($AT$3:$BE$3&lt;AW$3)*$AH355:$AS355))),2))</f>
        <v/>
      </c>
      <c r="AX355">
        <f>IF(AL355&lt;=0,0,ROUND(MIN(AL355,MAX(0,$F355-SUMPRODUCT(($AT$3:$BE$3&lt;AX$3)*$AH355:$AS355))),2))</f>
        <v/>
      </c>
      <c r="AY355">
        <f>IF(AM355&lt;=0,0,ROUND(MIN(AM355,MAX(0,$F355-SUMPRODUCT(($AT$3:$BE$3&lt;AY$3)*$AH355:$AS355))),2))</f>
        <v/>
      </c>
      <c r="AZ355">
        <f>IF(AN355&lt;=0,0,ROUND(MIN(AN355,MAX(0,$F355-SUMPRODUCT(($AT$3:$BE$3&lt;AZ$3)*$AH355:$AS355))),2))</f>
        <v/>
      </c>
      <c r="BA355">
        <f>IF(AO355&lt;=0,0,ROUND(MIN(AO355,MAX(0,$F355-SUMPRODUCT(($AT$3:$BE$3&lt;BA$3)*$AH355:$AS355))),2))</f>
        <v/>
      </c>
      <c r="BB355">
        <f>IF(AP355&lt;=0,0,ROUND(MIN(AP355,MAX(0,$F355-SUMPRODUCT(($AT$3:$BE$3&lt;BB$3)*$AH355:$AS355))),2))</f>
        <v/>
      </c>
      <c r="BC355">
        <f>IF(AQ355&lt;=0,0,ROUND(MIN(AQ355,MAX(0,$F355-SUMPRODUCT(($AT$3:$BE$3&lt;BC$3)*$AH355:$AS355))),2))</f>
        <v/>
      </c>
      <c r="BD355">
        <f>IF(AR355&lt;=0,0,ROUND(MIN(AR355,MAX(0,$F355-SUMPRODUCT(($AT$3:$BE$3&lt;BD$3)*$AH355:$AS355))),2))</f>
        <v/>
      </c>
      <c r="BE355">
        <f>IF(AS355&lt;=0,0,ROUND(MIN(AS355,MAX(0,$F355-SUMPRODUCT(($AT$3:$BE$3&lt;BE$3)*$AH355:$AS355))),2))</f>
        <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row>
    <row r="356">
      <c r="A356" t="n">
        <v>351</v>
      </c>
      <c r="B356" s="29">
        <f>Months!B356</f>
        <v/>
      </c>
      <c r="C356">
        <f>Months!C356</f>
        <v/>
      </c>
      <c r="D356">
        <f>Months!D356</f>
        <v/>
      </c>
      <c r="E356">
        <f>SUM(V356:AG356)</f>
        <v/>
      </c>
      <c r="F356">
        <f>MAX(0,ROUND(C356+D356-E356,2))</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f>IF(AH356&lt;=0,0,ROUND(MIN(AH356,MAX(0,$F356-SUMPRODUCT(($AT$3:$BE$3&lt;AT$3)*$AH356:$AS356))),2))</f>
        <v/>
      </c>
      <c r="AU356">
        <f>IF(AI356&lt;=0,0,ROUND(MIN(AI356,MAX(0,$F356-SUMPRODUCT(($AT$3:$BE$3&lt;AU$3)*$AH356:$AS356))),2))</f>
        <v/>
      </c>
      <c r="AV356">
        <f>IF(AJ356&lt;=0,0,ROUND(MIN(AJ356,MAX(0,$F356-SUMPRODUCT(($AT$3:$BE$3&lt;AV$3)*$AH356:$AS356))),2))</f>
        <v/>
      </c>
      <c r="AW356">
        <f>IF(AK356&lt;=0,0,ROUND(MIN(AK356,MAX(0,$F356-SUMPRODUCT(($AT$3:$BE$3&lt;AW$3)*$AH356:$AS356))),2))</f>
        <v/>
      </c>
      <c r="AX356">
        <f>IF(AL356&lt;=0,0,ROUND(MIN(AL356,MAX(0,$F356-SUMPRODUCT(($AT$3:$BE$3&lt;AX$3)*$AH356:$AS356))),2))</f>
        <v/>
      </c>
      <c r="AY356">
        <f>IF(AM356&lt;=0,0,ROUND(MIN(AM356,MAX(0,$F356-SUMPRODUCT(($AT$3:$BE$3&lt;AY$3)*$AH356:$AS356))),2))</f>
        <v/>
      </c>
      <c r="AZ356">
        <f>IF(AN356&lt;=0,0,ROUND(MIN(AN356,MAX(0,$F356-SUMPRODUCT(($AT$3:$BE$3&lt;AZ$3)*$AH356:$AS356))),2))</f>
        <v/>
      </c>
      <c r="BA356">
        <f>IF(AO356&lt;=0,0,ROUND(MIN(AO356,MAX(0,$F356-SUMPRODUCT(($AT$3:$BE$3&lt;BA$3)*$AH356:$AS356))),2))</f>
        <v/>
      </c>
      <c r="BB356">
        <f>IF(AP356&lt;=0,0,ROUND(MIN(AP356,MAX(0,$F356-SUMPRODUCT(($AT$3:$BE$3&lt;BB$3)*$AH356:$AS356))),2))</f>
        <v/>
      </c>
      <c r="BC356">
        <f>IF(AQ356&lt;=0,0,ROUND(MIN(AQ356,MAX(0,$F356-SUMPRODUCT(($AT$3:$BE$3&lt;BC$3)*$AH356:$AS356))),2))</f>
        <v/>
      </c>
      <c r="BD356">
        <f>IF(AR356&lt;=0,0,ROUND(MIN(AR356,MAX(0,$F356-SUMPRODUCT(($AT$3:$BE$3&lt;BD$3)*$AH356:$AS356))),2))</f>
        <v/>
      </c>
      <c r="BE356">
        <f>IF(AS356&lt;=0,0,ROUND(MIN(AS356,MAX(0,$F356-SUMPRODUCT(($AT$3:$BE$3&lt;BE$3)*$AH356:$AS356))),2))</f>
        <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row>
    <row r="357">
      <c r="A357" t="n">
        <v>352</v>
      </c>
      <c r="B357" s="29">
        <f>Months!B357</f>
        <v/>
      </c>
      <c r="C357">
        <f>Months!C357</f>
        <v/>
      </c>
      <c r="D357">
        <f>Months!D357</f>
        <v/>
      </c>
      <c r="E357">
        <f>SUM(V357:AG357)</f>
        <v/>
      </c>
      <c r="F357">
        <f>MAX(0,ROUND(C357+D357-E357,2))</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f>IF(AH357&lt;=0,0,ROUND(MIN(AH357,MAX(0,$F357-SUMPRODUCT(($AT$3:$BE$3&lt;AT$3)*$AH357:$AS357))),2))</f>
        <v/>
      </c>
      <c r="AU357">
        <f>IF(AI357&lt;=0,0,ROUND(MIN(AI357,MAX(0,$F357-SUMPRODUCT(($AT$3:$BE$3&lt;AU$3)*$AH357:$AS357))),2))</f>
        <v/>
      </c>
      <c r="AV357">
        <f>IF(AJ357&lt;=0,0,ROUND(MIN(AJ357,MAX(0,$F357-SUMPRODUCT(($AT$3:$BE$3&lt;AV$3)*$AH357:$AS357))),2))</f>
        <v/>
      </c>
      <c r="AW357">
        <f>IF(AK357&lt;=0,0,ROUND(MIN(AK357,MAX(0,$F357-SUMPRODUCT(($AT$3:$BE$3&lt;AW$3)*$AH357:$AS357))),2))</f>
        <v/>
      </c>
      <c r="AX357">
        <f>IF(AL357&lt;=0,0,ROUND(MIN(AL357,MAX(0,$F357-SUMPRODUCT(($AT$3:$BE$3&lt;AX$3)*$AH357:$AS357))),2))</f>
        <v/>
      </c>
      <c r="AY357">
        <f>IF(AM357&lt;=0,0,ROUND(MIN(AM357,MAX(0,$F357-SUMPRODUCT(($AT$3:$BE$3&lt;AY$3)*$AH357:$AS357))),2))</f>
        <v/>
      </c>
      <c r="AZ357">
        <f>IF(AN357&lt;=0,0,ROUND(MIN(AN357,MAX(0,$F357-SUMPRODUCT(($AT$3:$BE$3&lt;AZ$3)*$AH357:$AS357))),2))</f>
        <v/>
      </c>
      <c r="BA357">
        <f>IF(AO357&lt;=0,0,ROUND(MIN(AO357,MAX(0,$F357-SUMPRODUCT(($AT$3:$BE$3&lt;BA$3)*$AH357:$AS357))),2))</f>
        <v/>
      </c>
      <c r="BB357">
        <f>IF(AP357&lt;=0,0,ROUND(MIN(AP357,MAX(0,$F357-SUMPRODUCT(($AT$3:$BE$3&lt;BB$3)*$AH357:$AS357))),2))</f>
        <v/>
      </c>
      <c r="BC357">
        <f>IF(AQ357&lt;=0,0,ROUND(MIN(AQ357,MAX(0,$F357-SUMPRODUCT(($AT$3:$BE$3&lt;BC$3)*$AH357:$AS357))),2))</f>
        <v/>
      </c>
      <c r="BD357">
        <f>IF(AR357&lt;=0,0,ROUND(MIN(AR357,MAX(0,$F357-SUMPRODUCT(($AT$3:$BE$3&lt;BD$3)*$AH357:$AS357))),2))</f>
        <v/>
      </c>
      <c r="BE357">
        <f>IF(AS357&lt;=0,0,ROUND(MIN(AS357,MAX(0,$F357-SUMPRODUCT(($AT$3:$BE$3&lt;BE$3)*$AH357:$AS357))),2))</f>
        <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row>
    <row r="358">
      <c r="A358" t="n">
        <v>353</v>
      </c>
      <c r="B358" s="29">
        <f>Months!B358</f>
        <v/>
      </c>
      <c r="C358">
        <f>Months!C358</f>
        <v/>
      </c>
      <c r="D358">
        <f>Months!D358</f>
        <v/>
      </c>
      <c r="E358">
        <f>SUM(V358:AG358)</f>
        <v/>
      </c>
      <c r="F358">
        <f>MAX(0,ROUND(C358+D358-E358,2))</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f>IF(AH358&lt;=0,0,ROUND(MIN(AH358,MAX(0,$F358-SUMPRODUCT(($AT$3:$BE$3&lt;AT$3)*$AH358:$AS358))),2))</f>
        <v/>
      </c>
      <c r="AU358">
        <f>IF(AI358&lt;=0,0,ROUND(MIN(AI358,MAX(0,$F358-SUMPRODUCT(($AT$3:$BE$3&lt;AU$3)*$AH358:$AS358))),2))</f>
        <v/>
      </c>
      <c r="AV358">
        <f>IF(AJ358&lt;=0,0,ROUND(MIN(AJ358,MAX(0,$F358-SUMPRODUCT(($AT$3:$BE$3&lt;AV$3)*$AH358:$AS358))),2))</f>
        <v/>
      </c>
      <c r="AW358">
        <f>IF(AK358&lt;=0,0,ROUND(MIN(AK358,MAX(0,$F358-SUMPRODUCT(($AT$3:$BE$3&lt;AW$3)*$AH358:$AS358))),2))</f>
        <v/>
      </c>
      <c r="AX358">
        <f>IF(AL358&lt;=0,0,ROUND(MIN(AL358,MAX(0,$F358-SUMPRODUCT(($AT$3:$BE$3&lt;AX$3)*$AH358:$AS358))),2))</f>
        <v/>
      </c>
      <c r="AY358">
        <f>IF(AM358&lt;=0,0,ROUND(MIN(AM358,MAX(0,$F358-SUMPRODUCT(($AT$3:$BE$3&lt;AY$3)*$AH358:$AS358))),2))</f>
        <v/>
      </c>
      <c r="AZ358">
        <f>IF(AN358&lt;=0,0,ROUND(MIN(AN358,MAX(0,$F358-SUMPRODUCT(($AT$3:$BE$3&lt;AZ$3)*$AH358:$AS358))),2))</f>
        <v/>
      </c>
      <c r="BA358">
        <f>IF(AO358&lt;=0,0,ROUND(MIN(AO358,MAX(0,$F358-SUMPRODUCT(($AT$3:$BE$3&lt;BA$3)*$AH358:$AS358))),2))</f>
        <v/>
      </c>
      <c r="BB358">
        <f>IF(AP358&lt;=0,0,ROUND(MIN(AP358,MAX(0,$F358-SUMPRODUCT(($AT$3:$BE$3&lt;BB$3)*$AH358:$AS358))),2))</f>
        <v/>
      </c>
      <c r="BC358">
        <f>IF(AQ358&lt;=0,0,ROUND(MIN(AQ358,MAX(0,$F358-SUMPRODUCT(($AT$3:$BE$3&lt;BC$3)*$AH358:$AS358))),2))</f>
        <v/>
      </c>
      <c r="BD358">
        <f>IF(AR358&lt;=0,0,ROUND(MIN(AR358,MAX(0,$F358-SUMPRODUCT(($AT$3:$BE$3&lt;BD$3)*$AH358:$AS358))),2))</f>
        <v/>
      </c>
      <c r="BE358">
        <f>IF(AS358&lt;=0,0,ROUND(MIN(AS358,MAX(0,$F358-SUMPRODUCT(($AT$3:$BE$3&lt;BE$3)*$AH358:$AS358))),2))</f>
        <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row>
    <row r="359">
      <c r="A359" t="n">
        <v>354</v>
      </c>
      <c r="B359" s="29">
        <f>Months!B359</f>
        <v/>
      </c>
      <c r="C359">
        <f>Months!C359</f>
        <v/>
      </c>
      <c r="D359">
        <f>Months!D359</f>
        <v/>
      </c>
      <c r="E359">
        <f>SUM(V359:AG359)</f>
        <v/>
      </c>
      <c r="F359">
        <f>MAX(0,ROUND(C359+D359-E359,2))</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f>IF(AH359&lt;=0,0,ROUND(MIN(AH359,MAX(0,$F359-SUMPRODUCT(($AT$3:$BE$3&lt;AT$3)*$AH359:$AS359))),2))</f>
        <v/>
      </c>
      <c r="AU359">
        <f>IF(AI359&lt;=0,0,ROUND(MIN(AI359,MAX(0,$F359-SUMPRODUCT(($AT$3:$BE$3&lt;AU$3)*$AH359:$AS359))),2))</f>
        <v/>
      </c>
      <c r="AV359">
        <f>IF(AJ359&lt;=0,0,ROUND(MIN(AJ359,MAX(0,$F359-SUMPRODUCT(($AT$3:$BE$3&lt;AV$3)*$AH359:$AS359))),2))</f>
        <v/>
      </c>
      <c r="AW359">
        <f>IF(AK359&lt;=0,0,ROUND(MIN(AK359,MAX(0,$F359-SUMPRODUCT(($AT$3:$BE$3&lt;AW$3)*$AH359:$AS359))),2))</f>
        <v/>
      </c>
      <c r="AX359">
        <f>IF(AL359&lt;=0,0,ROUND(MIN(AL359,MAX(0,$F359-SUMPRODUCT(($AT$3:$BE$3&lt;AX$3)*$AH359:$AS359))),2))</f>
        <v/>
      </c>
      <c r="AY359">
        <f>IF(AM359&lt;=0,0,ROUND(MIN(AM359,MAX(0,$F359-SUMPRODUCT(($AT$3:$BE$3&lt;AY$3)*$AH359:$AS359))),2))</f>
        <v/>
      </c>
      <c r="AZ359">
        <f>IF(AN359&lt;=0,0,ROUND(MIN(AN359,MAX(0,$F359-SUMPRODUCT(($AT$3:$BE$3&lt;AZ$3)*$AH359:$AS359))),2))</f>
        <v/>
      </c>
      <c r="BA359">
        <f>IF(AO359&lt;=0,0,ROUND(MIN(AO359,MAX(0,$F359-SUMPRODUCT(($AT$3:$BE$3&lt;BA$3)*$AH359:$AS359))),2))</f>
        <v/>
      </c>
      <c r="BB359">
        <f>IF(AP359&lt;=0,0,ROUND(MIN(AP359,MAX(0,$F359-SUMPRODUCT(($AT$3:$BE$3&lt;BB$3)*$AH359:$AS359))),2))</f>
        <v/>
      </c>
      <c r="BC359">
        <f>IF(AQ359&lt;=0,0,ROUND(MIN(AQ359,MAX(0,$F359-SUMPRODUCT(($AT$3:$BE$3&lt;BC$3)*$AH359:$AS359))),2))</f>
        <v/>
      </c>
      <c r="BD359">
        <f>IF(AR359&lt;=0,0,ROUND(MIN(AR359,MAX(0,$F359-SUMPRODUCT(($AT$3:$BE$3&lt;BD$3)*$AH359:$AS359))),2))</f>
        <v/>
      </c>
      <c r="BE359">
        <f>IF(AS359&lt;=0,0,ROUND(MIN(AS359,MAX(0,$F359-SUMPRODUCT(($AT$3:$BE$3&lt;BE$3)*$AH359:$AS359))),2))</f>
        <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row>
    <row r="360">
      <c r="A360" t="n">
        <v>355</v>
      </c>
      <c r="B360" s="29">
        <f>Months!B360</f>
        <v/>
      </c>
      <c r="C360">
        <f>Months!C360</f>
        <v/>
      </c>
      <c r="D360">
        <f>Months!D360</f>
        <v/>
      </c>
      <c r="E360">
        <f>SUM(V360:AG360)</f>
        <v/>
      </c>
      <c r="F360">
        <f>MAX(0,ROUND(C360+D360-E360,2))</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f>IF(AH360&lt;=0,0,ROUND(MIN(AH360,MAX(0,$F360-SUMPRODUCT(($AT$3:$BE$3&lt;AT$3)*$AH360:$AS360))),2))</f>
        <v/>
      </c>
      <c r="AU360">
        <f>IF(AI360&lt;=0,0,ROUND(MIN(AI360,MAX(0,$F360-SUMPRODUCT(($AT$3:$BE$3&lt;AU$3)*$AH360:$AS360))),2))</f>
        <v/>
      </c>
      <c r="AV360">
        <f>IF(AJ360&lt;=0,0,ROUND(MIN(AJ360,MAX(0,$F360-SUMPRODUCT(($AT$3:$BE$3&lt;AV$3)*$AH360:$AS360))),2))</f>
        <v/>
      </c>
      <c r="AW360">
        <f>IF(AK360&lt;=0,0,ROUND(MIN(AK360,MAX(0,$F360-SUMPRODUCT(($AT$3:$BE$3&lt;AW$3)*$AH360:$AS360))),2))</f>
        <v/>
      </c>
      <c r="AX360">
        <f>IF(AL360&lt;=0,0,ROUND(MIN(AL360,MAX(0,$F360-SUMPRODUCT(($AT$3:$BE$3&lt;AX$3)*$AH360:$AS360))),2))</f>
        <v/>
      </c>
      <c r="AY360">
        <f>IF(AM360&lt;=0,0,ROUND(MIN(AM360,MAX(0,$F360-SUMPRODUCT(($AT$3:$BE$3&lt;AY$3)*$AH360:$AS360))),2))</f>
        <v/>
      </c>
      <c r="AZ360">
        <f>IF(AN360&lt;=0,0,ROUND(MIN(AN360,MAX(0,$F360-SUMPRODUCT(($AT$3:$BE$3&lt;AZ$3)*$AH360:$AS360))),2))</f>
        <v/>
      </c>
      <c r="BA360">
        <f>IF(AO360&lt;=0,0,ROUND(MIN(AO360,MAX(0,$F360-SUMPRODUCT(($AT$3:$BE$3&lt;BA$3)*$AH360:$AS360))),2))</f>
        <v/>
      </c>
      <c r="BB360">
        <f>IF(AP360&lt;=0,0,ROUND(MIN(AP360,MAX(0,$F360-SUMPRODUCT(($AT$3:$BE$3&lt;BB$3)*$AH360:$AS360))),2))</f>
        <v/>
      </c>
      <c r="BC360">
        <f>IF(AQ360&lt;=0,0,ROUND(MIN(AQ360,MAX(0,$F360-SUMPRODUCT(($AT$3:$BE$3&lt;BC$3)*$AH360:$AS360))),2))</f>
        <v/>
      </c>
      <c r="BD360">
        <f>IF(AR360&lt;=0,0,ROUND(MIN(AR360,MAX(0,$F360-SUMPRODUCT(($AT$3:$BE$3&lt;BD$3)*$AH360:$AS360))),2))</f>
        <v/>
      </c>
      <c r="BE360">
        <f>IF(AS360&lt;=0,0,ROUND(MIN(AS360,MAX(0,$F360-SUMPRODUCT(($AT$3:$BE$3&lt;BE$3)*$AH360:$AS360))),2))</f>
        <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row>
    <row r="361">
      <c r="A361" t="n">
        <v>356</v>
      </c>
      <c r="B361" s="29">
        <f>Months!B361</f>
        <v/>
      </c>
      <c r="C361">
        <f>Months!C361</f>
        <v/>
      </c>
      <c r="D361">
        <f>Months!D361</f>
        <v/>
      </c>
      <c r="E361">
        <f>SUM(V361:AG361)</f>
        <v/>
      </c>
      <c r="F361">
        <f>MAX(0,ROUND(C361+D361-E361,2))</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f>IF(AH361&lt;=0,0,ROUND(MIN(AH361,MAX(0,$F361-SUMPRODUCT(($AT$3:$BE$3&lt;AT$3)*$AH361:$AS361))),2))</f>
        <v/>
      </c>
      <c r="AU361">
        <f>IF(AI361&lt;=0,0,ROUND(MIN(AI361,MAX(0,$F361-SUMPRODUCT(($AT$3:$BE$3&lt;AU$3)*$AH361:$AS361))),2))</f>
        <v/>
      </c>
      <c r="AV361">
        <f>IF(AJ361&lt;=0,0,ROUND(MIN(AJ361,MAX(0,$F361-SUMPRODUCT(($AT$3:$BE$3&lt;AV$3)*$AH361:$AS361))),2))</f>
        <v/>
      </c>
      <c r="AW361">
        <f>IF(AK361&lt;=0,0,ROUND(MIN(AK361,MAX(0,$F361-SUMPRODUCT(($AT$3:$BE$3&lt;AW$3)*$AH361:$AS361))),2))</f>
        <v/>
      </c>
      <c r="AX361">
        <f>IF(AL361&lt;=0,0,ROUND(MIN(AL361,MAX(0,$F361-SUMPRODUCT(($AT$3:$BE$3&lt;AX$3)*$AH361:$AS361))),2))</f>
        <v/>
      </c>
      <c r="AY361">
        <f>IF(AM361&lt;=0,0,ROUND(MIN(AM361,MAX(0,$F361-SUMPRODUCT(($AT$3:$BE$3&lt;AY$3)*$AH361:$AS361))),2))</f>
        <v/>
      </c>
      <c r="AZ361">
        <f>IF(AN361&lt;=0,0,ROUND(MIN(AN361,MAX(0,$F361-SUMPRODUCT(($AT$3:$BE$3&lt;AZ$3)*$AH361:$AS361))),2))</f>
        <v/>
      </c>
      <c r="BA361">
        <f>IF(AO361&lt;=0,0,ROUND(MIN(AO361,MAX(0,$F361-SUMPRODUCT(($AT$3:$BE$3&lt;BA$3)*$AH361:$AS361))),2))</f>
        <v/>
      </c>
      <c r="BB361">
        <f>IF(AP361&lt;=0,0,ROUND(MIN(AP361,MAX(0,$F361-SUMPRODUCT(($AT$3:$BE$3&lt;BB$3)*$AH361:$AS361))),2))</f>
        <v/>
      </c>
      <c r="BC361">
        <f>IF(AQ361&lt;=0,0,ROUND(MIN(AQ361,MAX(0,$F361-SUMPRODUCT(($AT$3:$BE$3&lt;BC$3)*$AH361:$AS361))),2))</f>
        <v/>
      </c>
      <c r="BD361">
        <f>IF(AR361&lt;=0,0,ROUND(MIN(AR361,MAX(0,$F361-SUMPRODUCT(($AT$3:$BE$3&lt;BD$3)*$AH361:$AS361))),2))</f>
        <v/>
      </c>
      <c r="BE361">
        <f>IF(AS361&lt;=0,0,ROUND(MIN(AS361,MAX(0,$F361-SUMPRODUCT(($AT$3:$BE$3&lt;BE$3)*$AH361:$AS361))),2))</f>
        <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row>
    <row r="362">
      <c r="A362" t="n">
        <v>357</v>
      </c>
      <c r="B362" s="29">
        <f>Months!B362</f>
        <v/>
      </c>
      <c r="C362">
        <f>Months!C362</f>
        <v/>
      </c>
      <c r="D362">
        <f>Months!D362</f>
        <v/>
      </c>
      <c r="E362">
        <f>SUM(V362:AG362)</f>
        <v/>
      </c>
      <c r="F362">
        <f>MAX(0,ROUND(C362+D362-E362,2))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f>IF(AH362&lt;=0,0,ROUND(MIN(AH362,MAX(0,$F362-SUMPRODUCT(($AT$3:$BE$3&lt;AT$3)*$AH362:$AS362))),2))</f>
        <v/>
      </c>
      <c r="AU362">
        <f>IF(AI362&lt;=0,0,ROUND(MIN(AI362,MAX(0,$F362-SUMPRODUCT(($AT$3:$BE$3&lt;AU$3)*$AH362:$AS362))),2))</f>
        <v/>
      </c>
      <c r="AV362">
        <f>IF(AJ362&lt;=0,0,ROUND(MIN(AJ362,MAX(0,$F362-SUMPRODUCT(($AT$3:$BE$3&lt;AV$3)*$AH362:$AS362))),2))</f>
        <v/>
      </c>
      <c r="AW362">
        <f>IF(AK362&lt;=0,0,ROUND(MIN(AK362,MAX(0,$F362-SUMPRODUCT(($AT$3:$BE$3&lt;AW$3)*$AH362:$AS362))),2))</f>
        <v/>
      </c>
      <c r="AX362">
        <f>IF(AL362&lt;=0,0,ROUND(MIN(AL362,MAX(0,$F362-SUMPRODUCT(($AT$3:$BE$3&lt;AX$3)*$AH362:$AS362))),2))</f>
        <v/>
      </c>
      <c r="AY362">
        <f>IF(AM362&lt;=0,0,ROUND(MIN(AM362,MAX(0,$F362-SUMPRODUCT(($AT$3:$BE$3&lt;AY$3)*$AH362:$AS362))),2))</f>
        <v/>
      </c>
      <c r="AZ362">
        <f>IF(AN362&lt;=0,0,ROUND(MIN(AN362,MAX(0,$F362-SUMPRODUCT(($AT$3:$BE$3&lt;AZ$3)*$AH362:$AS362))),2))</f>
        <v/>
      </c>
      <c r="BA362">
        <f>IF(AO362&lt;=0,0,ROUND(MIN(AO362,MAX(0,$F362-SUMPRODUCT(($AT$3:$BE$3&lt;BA$3)*$AH362:$AS362))),2))</f>
        <v/>
      </c>
      <c r="BB362">
        <f>IF(AP362&lt;=0,0,ROUND(MIN(AP362,MAX(0,$F362-SUMPRODUCT(($AT$3:$BE$3&lt;BB$3)*$AH362:$AS362))),2))</f>
        <v/>
      </c>
      <c r="BC362">
        <f>IF(AQ362&lt;=0,0,ROUND(MIN(AQ362,MAX(0,$F362-SUMPRODUCT(($AT$3:$BE$3&lt;BC$3)*$AH362:$AS362))),2))</f>
        <v/>
      </c>
      <c r="BD362">
        <f>IF(AR362&lt;=0,0,ROUND(MIN(AR362,MAX(0,$F362-SUMPRODUCT(($AT$3:$BE$3&lt;BD$3)*$AH362:$AS362))),2))</f>
        <v/>
      </c>
      <c r="BE362">
        <f>IF(AS362&lt;=0,0,ROUND(MIN(AS362,MAX(0,$F362-SUMPRODUCT(($AT$3:$BE$3&lt;BE$3)*$AH362:$AS362))),2))</f>
        <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row>
    <row r="363">
      <c r="A363" t="n">
        <v>358</v>
      </c>
      <c r="B363" s="29">
        <f>Months!B363</f>
        <v/>
      </c>
      <c r="C363">
        <f>Months!C363</f>
        <v/>
      </c>
      <c r="D363">
        <f>Months!D363</f>
        <v/>
      </c>
      <c r="E363">
        <f>SUM(V363:AG363)</f>
        <v/>
      </c>
      <c r="F363">
        <f>MAX(0,ROUND(C363+D363-E363,2))</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f>IF(AH363&lt;=0,0,ROUND(MIN(AH363,MAX(0,$F363-SUMPRODUCT(($AT$3:$BE$3&lt;AT$3)*$AH363:$AS363))),2))</f>
        <v/>
      </c>
      <c r="AU363">
        <f>IF(AI363&lt;=0,0,ROUND(MIN(AI363,MAX(0,$F363-SUMPRODUCT(($AT$3:$BE$3&lt;AU$3)*$AH363:$AS363))),2))</f>
        <v/>
      </c>
      <c r="AV363">
        <f>IF(AJ363&lt;=0,0,ROUND(MIN(AJ363,MAX(0,$F363-SUMPRODUCT(($AT$3:$BE$3&lt;AV$3)*$AH363:$AS363))),2))</f>
        <v/>
      </c>
      <c r="AW363">
        <f>IF(AK363&lt;=0,0,ROUND(MIN(AK363,MAX(0,$F363-SUMPRODUCT(($AT$3:$BE$3&lt;AW$3)*$AH363:$AS363))),2))</f>
        <v/>
      </c>
      <c r="AX363">
        <f>IF(AL363&lt;=0,0,ROUND(MIN(AL363,MAX(0,$F363-SUMPRODUCT(($AT$3:$BE$3&lt;AX$3)*$AH363:$AS363))),2))</f>
        <v/>
      </c>
      <c r="AY363">
        <f>IF(AM363&lt;=0,0,ROUND(MIN(AM363,MAX(0,$F363-SUMPRODUCT(($AT$3:$BE$3&lt;AY$3)*$AH363:$AS363))),2))</f>
        <v/>
      </c>
      <c r="AZ363">
        <f>IF(AN363&lt;=0,0,ROUND(MIN(AN363,MAX(0,$F363-SUMPRODUCT(($AT$3:$BE$3&lt;AZ$3)*$AH363:$AS363))),2))</f>
        <v/>
      </c>
      <c r="BA363">
        <f>IF(AO363&lt;=0,0,ROUND(MIN(AO363,MAX(0,$F363-SUMPRODUCT(($AT$3:$BE$3&lt;BA$3)*$AH363:$AS363))),2))</f>
        <v/>
      </c>
      <c r="BB363">
        <f>IF(AP363&lt;=0,0,ROUND(MIN(AP363,MAX(0,$F363-SUMPRODUCT(($AT$3:$BE$3&lt;BB$3)*$AH363:$AS363))),2))</f>
        <v/>
      </c>
      <c r="BC363">
        <f>IF(AQ363&lt;=0,0,ROUND(MIN(AQ363,MAX(0,$F363-SUMPRODUCT(($AT$3:$BE$3&lt;BC$3)*$AH363:$AS363))),2))</f>
        <v/>
      </c>
      <c r="BD363">
        <f>IF(AR363&lt;=0,0,ROUND(MIN(AR363,MAX(0,$F363-SUMPRODUCT(($AT$3:$BE$3&lt;BD$3)*$AH363:$AS363))),2))</f>
        <v/>
      </c>
      <c r="BE363">
        <f>IF(AS363&lt;=0,0,ROUND(MIN(AS363,MAX(0,$F363-SUMPRODUCT(($AT$3:$BE$3&lt;BE$3)*$AH363:$AS363))),2))</f>
        <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row>
    <row r="364">
      <c r="A364" t="n">
        <v>359</v>
      </c>
      <c r="B364" s="29">
        <f>Months!B364</f>
        <v/>
      </c>
      <c r="C364">
        <f>Months!C364</f>
        <v/>
      </c>
      <c r="D364">
        <f>Months!D364</f>
        <v/>
      </c>
      <c r="E364">
        <f>SUM(V364:AG364)</f>
        <v/>
      </c>
      <c r="F364">
        <f>MAX(0,ROUND(C364+D364-E364,2))</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f>IF(AH364&lt;=0,0,ROUND(MIN(AH364,MAX(0,$F364-SUMPRODUCT(($AT$3:$BE$3&lt;AT$3)*$AH364:$AS364))),2))</f>
        <v/>
      </c>
      <c r="AU364">
        <f>IF(AI364&lt;=0,0,ROUND(MIN(AI364,MAX(0,$F364-SUMPRODUCT(($AT$3:$BE$3&lt;AU$3)*$AH364:$AS364))),2))</f>
        <v/>
      </c>
      <c r="AV364">
        <f>IF(AJ364&lt;=0,0,ROUND(MIN(AJ364,MAX(0,$F364-SUMPRODUCT(($AT$3:$BE$3&lt;AV$3)*$AH364:$AS364))),2))</f>
        <v/>
      </c>
      <c r="AW364">
        <f>IF(AK364&lt;=0,0,ROUND(MIN(AK364,MAX(0,$F364-SUMPRODUCT(($AT$3:$BE$3&lt;AW$3)*$AH364:$AS364))),2))</f>
        <v/>
      </c>
      <c r="AX364">
        <f>IF(AL364&lt;=0,0,ROUND(MIN(AL364,MAX(0,$F364-SUMPRODUCT(($AT$3:$BE$3&lt;AX$3)*$AH364:$AS364))),2))</f>
        <v/>
      </c>
      <c r="AY364">
        <f>IF(AM364&lt;=0,0,ROUND(MIN(AM364,MAX(0,$F364-SUMPRODUCT(($AT$3:$BE$3&lt;AY$3)*$AH364:$AS364))),2))</f>
        <v/>
      </c>
      <c r="AZ364">
        <f>IF(AN364&lt;=0,0,ROUND(MIN(AN364,MAX(0,$F364-SUMPRODUCT(($AT$3:$BE$3&lt;AZ$3)*$AH364:$AS364))),2))</f>
        <v/>
      </c>
      <c r="BA364">
        <f>IF(AO364&lt;=0,0,ROUND(MIN(AO364,MAX(0,$F364-SUMPRODUCT(($AT$3:$BE$3&lt;BA$3)*$AH364:$AS364))),2))</f>
        <v/>
      </c>
      <c r="BB364">
        <f>IF(AP364&lt;=0,0,ROUND(MIN(AP364,MAX(0,$F364-SUMPRODUCT(($AT$3:$BE$3&lt;BB$3)*$AH364:$AS364))),2))</f>
        <v/>
      </c>
      <c r="BC364">
        <f>IF(AQ364&lt;=0,0,ROUND(MIN(AQ364,MAX(0,$F364-SUMPRODUCT(($AT$3:$BE$3&lt;BC$3)*$AH364:$AS364))),2))</f>
        <v/>
      </c>
      <c r="BD364">
        <f>IF(AR364&lt;=0,0,ROUND(MIN(AR364,MAX(0,$F364-SUMPRODUCT(($AT$3:$BE$3&lt;BD$3)*$AH364:$AS364))),2))</f>
        <v/>
      </c>
      <c r="BE364">
        <f>IF(AS364&lt;=0,0,ROUND(MIN(AS364,MAX(0,$F364-SUMPRODUCT(($AT$3:$BE$3&lt;BE$3)*$AH364:$AS364))),2))</f>
        <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row>
    <row r="365">
      <c r="A365" t="n">
        <v>360</v>
      </c>
      <c r="B365" s="29">
        <f>Months!B365</f>
        <v/>
      </c>
      <c r="C365">
        <f>Months!C365</f>
        <v/>
      </c>
      <c r="D365">
        <f>Months!D365</f>
        <v/>
      </c>
      <c r="E365">
        <f>SUM(V365:AG365)</f>
        <v/>
      </c>
      <c r="F365">
        <f>MAX(0,ROUND(C365+D365-E365,2))</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f>IF(AH365&lt;=0,0,ROUND(MIN(AH365,MAX(0,$F365-SUMPRODUCT(($AT$3:$BE$3&lt;AT$3)*$AH365:$AS365))),2))</f>
        <v/>
      </c>
      <c r="AU365">
        <f>IF(AI365&lt;=0,0,ROUND(MIN(AI365,MAX(0,$F365-SUMPRODUCT(($AT$3:$BE$3&lt;AU$3)*$AH365:$AS365))),2))</f>
        <v/>
      </c>
      <c r="AV365">
        <f>IF(AJ365&lt;=0,0,ROUND(MIN(AJ365,MAX(0,$F365-SUMPRODUCT(($AT$3:$BE$3&lt;AV$3)*$AH365:$AS365))),2))</f>
        <v/>
      </c>
      <c r="AW365">
        <f>IF(AK365&lt;=0,0,ROUND(MIN(AK365,MAX(0,$F365-SUMPRODUCT(($AT$3:$BE$3&lt;AW$3)*$AH365:$AS365))),2))</f>
        <v/>
      </c>
      <c r="AX365">
        <f>IF(AL365&lt;=0,0,ROUND(MIN(AL365,MAX(0,$F365-SUMPRODUCT(($AT$3:$BE$3&lt;AX$3)*$AH365:$AS365))),2))</f>
        <v/>
      </c>
      <c r="AY365">
        <f>IF(AM365&lt;=0,0,ROUND(MIN(AM365,MAX(0,$F365-SUMPRODUCT(($AT$3:$BE$3&lt;AY$3)*$AH365:$AS365))),2))</f>
        <v/>
      </c>
      <c r="AZ365">
        <f>IF(AN365&lt;=0,0,ROUND(MIN(AN365,MAX(0,$F365-SUMPRODUCT(($AT$3:$BE$3&lt;AZ$3)*$AH365:$AS365))),2))</f>
        <v/>
      </c>
      <c r="BA365">
        <f>IF(AO365&lt;=0,0,ROUND(MIN(AO365,MAX(0,$F365-SUMPRODUCT(($AT$3:$BE$3&lt;BA$3)*$AH365:$AS365))),2))</f>
        <v/>
      </c>
      <c r="BB365">
        <f>IF(AP365&lt;=0,0,ROUND(MIN(AP365,MAX(0,$F365-SUMPRODUCT(($AT$3:$BE$3&lt;BB$3)*$AH365:$AS365))),2))</f>
        <v/>
      </c>
      <c r="BC365">
        <f>IF(AQ365&lt;=0,0,ROUND(MIN(AQ365,MAX(0,$F365-SUMPRODUCT(($AT$3:$BE$3&lt;BC$3)*$AH365:$AS365))),2))</f>
        <v/>
      </c>
      <c r="BD365">
        <f>IF(AR365&lt;=0,0,ROUND(MIN(AR365,MAX(0,$F365-SUMPRODUCT(($AT$3:$BE$3&lt;BD$3)*$AH365:$AS365))),2))</f>
        <v/>
      </c>
      <c r="BE365">
        <f>IF(AS365&lt;=0,0,ROUND(MIN(AS365,MAX(0,$F365-SUMPRODUCT(($AT$3:$BE$3&lt;BE$3)*$AH365:$AS365))),2))</f>
        <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Q3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s>
  <sheetData>
    <row r="1">
      <c r="A1" s="1" t="inlineStr">
        <is>
          <t>Engine: Custom order</t>
        </is>
      </c>
    </row>
    <row r="2">
      <c r="A2" s="2" t="inlineStr">
        <is>
          <t>Month-by-month simulation. Do not edit. Blocks: interest, minimum, left after minimum, extra, balance after payment.</t>
        </is>
      </c>
      <c r="AT2" t="n">
        <v>1</v>
      </c>
      <c r="AU2" t="n">
        <v>2</v>
      </c>
      <c r="AV2" t="n">
        <v>3</v>
      </c>
      <c r="AW2" t="n">
        <v>4</v>
      </c>
      <c r="AX2" t="n">
        <v>5</v>
      </c>
      <c r="AY2" t="n">
        <v>6</v>
      </c>
      <c r="AZ2" t="n">
        <v>7</v>
      </c>
      <c r="BA2" t="n">
        <v>8</v>
      </c>
      <c r="BB2" t="n">
        <v>9</v>
      </c>
      <c r="BC2" t="n">
        <v>10</v>
      </c>
      <c r="BD2" t="n">
        <v>11</v>
      </c>
      <c r="BE2" t="n">
        <v>12</v>
      </c>
    </row>
    <row r="3">
      <c r="AT3">
        <f>Debts!$AK$5</f>
        <v/>
      </c>
      <c r="AU3">
        <f>Debts!$AK$6</f>
        <v/>
      </c>
      <c r="AV3">
        <f>Debts!$AK$7</f>
        <v/>
      </c>
      <c r="AW3">
        <f>Debts!$AK$8</f>
        <v/>
      </c>
      <c r="AX3">
        <f>Debts!$AK$9</f>
        <v/>
      </c>
      <c r="AY3">
        <f>Debts!$AK$10</f>
        <v/>
      </c>
      <c r="AZ3">
        <f>Debts!$AK$11</f>
        <v/>
      </c>
      <c r="BA3">
        <f>Debts!$AK$12</f>
        <v/>
      </c>
      <c r="BB3">
        <f>Debts!$AK$13</f>
        <v/>
      </c>
      <c r="BC3">
        <f>Debts!$AK$14</f>
        <v/>
      </c>
      <c r="BD3">
        <f>Debts!$AK$15</f>
        <v/>
      </c>
      <c r="BE3">
        <f>Debts!$AK$16</f>
        <v/>
      </c>
    </row>
    <row r="4">
      <c r="A4" s="7" t="inlineStr">
        <is>
          <t>Month #</t>
        </is>
      </c>
      <c r="B4" s="7" t="inlineStr">
        <is>
          <t>Month</t>
        </is>
      </c>
      <c r="C4" s="7" t="inlineStr">
        <is>
          <t>Monthly amount</t>
        </is>
      </c>
      <c r="D4" s="7" t="inlineStr">
        <is>
          <t>One-off</t>
        </is>
      </c>
      <c r="E4" s="7" t="inlineStr">
        <is>
          <t>Minimums</t>
        </is>
      </c>
      <c r="F4" s="7" t="inlineStr">
        <is>
          <t>Extra pool</t>
        </is>
      </c>
      <c r="G4" s="7" t="inlineStr">
        <is>
          <t>Paid</t>
        </is>
      </c>
      <c r="H4" s="7" t="inlineStr">
        <is>
          <t>Interest</t>
        </is>
      </c>
      <c r="I4" s="7" t="inlineStr">
        <is>
          <t>Balance left</t>
        </is>
      </c>
      <c r="J4" s="7" t="inlineStr">
        <is>
          <t>Interest 1</t>
        </is>
      </c>
      <c r="K4" s="7" t="inlineStr">
        <is>
          <t>Interest 2</t>
        </is>
      </c>
      <c r="L4" s="7" t="inlineStr">
        <is>
          <t>Interest 3</t>
        </is>
      </c>
      <c r="M4" s="7" t="inlineStr">
        <is>
          <t>Interest 4</t>
        </is>
      </c>
      <c r="N4" s="7" t="inlineStr">
        <is>
          <t>Interest 5</t>
        </is>
      </c>
      <c r="O4" s="7" t="inlineStr">
        <is>
          <t>Interest 6</t>
        </is>
      </c>
      <c r="P4" s="7" t="inlineStr">
        <is>
          <t>Interest 7</t>
        </is>
      </c>
      <c r="Q4" s="7" t="inlineStr">
        <is>
          <t>Interest 8</t>
        </is>
      </c>
      <c r="R4" s="7" t="inlineStr">
        <is>
          <t>Interest 9</t>
        </is>
      </c>
      <c r="S4" s="7" t="inlineStr">
        <is>
          <t>Interest 10</t>
        </is>
      </c>
      <c r="T4" s="7" t="inlineStr">
        <is>
          <t>Interest 11</t>
        </is>
      </c>
      <c r="U4" s="7" t="inlineStr">
        <is>
          <t>Interest 12</t>
        </is>
      </c>
      <c r="V4" s="7" t="inlineStr">
        <is>
          <t>Minimum 1</t>
        </is>
      </c>
      <c r="W4" s="7" t="inlineStr">
        <is>
          <t>Minimum 2</t>
        </is>
      </c>
      <c r="X4" s="7" t="inlineStr">
        <is>
          <t>Minimum 3</t>
        </is>
      </c>
      <c r="Y4" s="7" t="inlineStr">
        <is>
          <t>Minimum 4</t>
        </is>
      </c>
      <c r="Z4" s="7" t="inlineStr">
        <is>
          <t>Minimum 5</t>
        </is>
      </c>
      <c r="AA4" s="7" t="inlineStr">
        <is>
          <t>Minimum 6</t>
        </is>
      </c>
      <c r="AB4" s="7" t="inlineStr">
        <is>
          <t>Minimum 7</t>
        </is>
      </c>
      <c r="AC4" s="7" t="inlineStr">
        <is>
          <t>Minimum 8</t>
        </is>
      </c>
      <c r="AD4" s="7" t="inlineStr">
        <is>
          <t>Minimum 9</t>
        </is>
      </c>
      <c r="AE4" s="7" t="inlineStr">
        <is>
          <t>Minimum 10</t>
        </is>
      </c>
      <c r="AF4" s="7" t="inlineStr">
        <is>
          <t>Minimum 11</t>
        </is>
      </c>
      <c r="AG4" s="7" t="inlineStr">
        <is>
          <t>Minimum 12</t>
        </is>
      </c>
      <c r="AH4" s="7" t="inlineStr">
        <is>
          <t>Left after min 1</t>
        </is>
      </c>
      <c r="AI4" s="7" t="inlineStr">
        <is>
          <t>Left after min 2</t>
        </is>
      </c>
      <c r="AJ4" s="7" t="inlineStr">
        <is>
          <t>Left after min 3</t>
        </is>
      </c>
      <c r="AK4" s="7" t="inlineStr">
        <is>
          <t>Left after min 4</t>
        </is>
      </c>
      <c r="AL4" s="7" t="inlineStr">
        <is>
          <t>Left after min 5</t>
        </is>
      </c>
      <c r="AM4" s="7" t="inlineStr">
        <is>
          <t>Left after min 6</t>
        </is>
      </c>
      <c r="AN4" s="7" t="inlineStr">
        <is>
          <t>Left after min 7</t>
        </is>
      </c>
      <c r="AO4" s="7" t="inlineStr">
        <is>
          <t>Left after min 8</t>
        </is>
      </c>
      <c r="AP4" s="7" t="inlineStr">
        <is>
          <t>Left after min 9</t>
        </is>
      </c>
      <c r="AQ4" s="7" t="inlineStr">
        <is>
          <t>Left after min 10</t>
        </is>
      </c>
      <c r="AR4" s="7" t="inlineStr">
        <is>
          <t>Left after min 11</t>
        </is>
      </c>
      <c r="AS4" s="7" t="inlineStr">
        <is>
          <t>Left after min 12</t>
        </is>
      </c>
      <c r="AT4" s="7" t="inlineStr">
        <is>
          <t>Extra 1</t>
        </is>
      </c>
      <c r="AU4" s="7" t="inlineStr">
        <is>
          <t>Extra 2</t>
        </is>
      </c>
      <c r="AV4" s="7" t="inlineStr">
        <is>
          <t>Extra 3</t>
        </is>
      </c>
      <c r="AW4" s="7" t="inlineStr">
        <is>
          <t>Extra 4</t>
        </is>
      </c>
      <c r="AX4" s="7" t="inlineStr">
        <is>
          <t>Extra 5</t>
        </is>
      </c>
      <c r="AY4" s="7" t="inlineStr">
        <is>
          <t>Extra 6</t>
        </is>
      </c>
      <c r="AZ4" s="7" t="inlineStr">
        <is>
          <t>Extra 7</t>
        </is>
      </c>
      <c r="BA4" s="7" t="inlineStr">
        <is>
          <t>Extra 8</t>
        </is>
      </c>
      <c r="BB4" s="7" t="inlineStr">
        <is>
          <t>Extra 9</t>
        </is>
      </c>
      <c r="BC4" s="7" t="inlineStr">
        <is>
          <t>Extra 10</t>
        </is>
      </c>
      <c r="BD4" s="7" t="inlineStr">
        <is>
          <t>Extra 11</t>
        </is>
      </c>
      <c r="BE4" s="7" t="inlineStr">
        <is>
          <t>Extra 12</t>
        </is>
      </c>
      <c r="BF4" s="7" t="inlineStr">
        <is>
          <t>Balance 1</t>
        </is>
      </c>
      <c r="BG4" s="7" t="inlineStr">
        <is>
          <t>Balance 2</t>
        </is>
      </c>
      <c r="BH4" s="7" t="inlineStr">
        <is>
          <t>Balance 3</t>
        </is>
      </c>
      <c r="BI4" s="7" t="inlineStr">
        <is>
          <t>Balance 4</t>
        </is>
      </c>
      <c r="BJ4" s="7" t="inlineStr">
        <is>
          <t>Balance 5</t>
        </is>
      </c>
      <c r="BK4" s="7" t="inlineStr">
        <is>
          <t>Balance 6</t>
        </is>
      </c>
      <c r="BL4" s="7" t="inlineStr">
        <is>
          <t>Balance 7</t>
        </is>
      </c>
      <c r="BM4" s="7" t="inlineStr">
        <is>
          <t>Balance 8</t>
        </is>
      </c>
      <c r="BN4" s="7" t="inlineStr">
        <is>
          <t>Balance 9</t>
        </is>
      </c>
      <c r="BO4" s="7" t="inlineStr">
        <is>
          <t>Balance 10</t>
        </is>
      </c>
      <c r="BP4" s="7" t="inlineStr">
        <is>
          <t>Balance 11</t>
        </is>
      </c>
      <c r="BQ4" s="7" t="inlineStr">
        <is>
          <t>Balance 12</t>
        </is>
      </c>
    </row>
    <row r="5">
      <c r="A5" t="n">
        <v>0</v>
      </c>
      <c r="I5">
        <f>ROUND(SUM(BF5:BQ5),2)</f>
        <v/>
      </c>
      <c r="BF5">
        <f>Debts!$AF$5</f>
        <v/>
      </c>
      <c r="BG5">
        <f>Debts!$AF$6</f>
        <v/>
      </c>
      <c r="BH5">
        <f>Debts!$AF$7</f>
        <v/>
      </c>
      <c r="BI5">
        <f>Debts!$AF$8</f>
        <v/>
      </c>
      <c r="BJ5">
        <f>Debts!$AF$9</f>
        <v/>
      </c>
      <c r="BK5">
        <f>Debts!$AF$10</f>
        <v/>
      </c>
      <c r="BL5">
        <f>Debts!$AF$11</f>
        <v/>
      </c>
      <c r="BM5">
        <f>Debts!$AF$12</f>
        <v/>
      </c>
      <c r="BN5">
        <f>Debts!$AF$13</f>
        <v/>
      </c>
      <c r="BO5">
        <f>Debts!$AF$14</f>
        <v/>
      </c>
      <c r="BP5">
        <f>Debts!$AF$15</f>
        <v/>
      </c>
      <c r="BQ5">
        <f>Debts!$AF$16</f>
        <v/>
      </c>
    </row>
    <row r="6">
      <c r="A6" t="n">
        <v>1</v>
      </c>
      <c r="B6" s="29">
        <f>Months!B6</f>
        <v/>
      </c>
      <c r="C6">
        <f>Months!C6</f>
        <v/>
      </c>
      <c r="D6">
        <f>Months!D6</f>
        <v/>
      </c>
      <c r="E6">
        <f>SUM(V6:AG6)</f>
        <v/>
      </c>
      <c r="F6">
        <f>MAX(0,ROUND(C6+D6-E6,2))</f>
        <v/>
      </c>
      <c r="G6">
        <f>ROUND(E6+SUM(AT6:BE6),2)</f>
        <v/>
      </c>
      <c r="H6">
        <f>ROUND(SUM(J6:U6),2)</f>
        <v/>
      </c>
      <c r="I6">
        <f>ROUND(SUM(BF6:BQ6),2)</f>
        <v/>
      </c>
      <c r="J6">
        <f>IF(BF5&lt;=0,0,ROUND(BF5*IF($A6&lt;=Debts!$M$5,Debts!$X$5,Debts!$Y$5)/12,2))</f>
        <v/>
      </c>
      <c r="K6">
        <f>IF(BG5&lt;=0,0,ROUND(BG5*IF($A6&lt;=Debts!$M$6,Debts!$X$6,Debts!$Y$6)/12,2))</f>
        <v/>
      </c>
      <c r="L6">
        <f>IF(BH5&lt;=0,0,ROUND(BH5*IF($A6&lt;=Debts!$M$7,Debts!$X$7,Debts!$Y$7)/12,2))</f>
        <v/>
      </c>
      <c r="M6">
        <f>IF(BI5&lt;=0,0,ROUND(BI5*IF($A6&lt;=Debts!$M$8,Debts!$X$8,Debts!$Y$8)/12,2))</f>
        <v/>
      </c>
      <c r="N6">
        <f>IF(BJ5&lt;=0,0,ROUND(BJ5*IF($A6&lt;=Debts!$M$9,Debts!$X$9,Debts!$Y$9)/12,2))</f>
        <v/>
      </c>
      <c r="O6">
        <f>IF(BK5&lt;=0,0,ROUND(BK5*IF($A6&lt;=Debts!$M$10,Debts!$X$10,Debts!$Y$10)/12,2))</f>
        <v/>
      </c>
      <c r="P6">
        <f>IF(BL5&lt;=0,0,ROUND(BL5*IF($A6&lt;=Debts!$M$11,Debts!$X$11,Debts!$Y$11)/12,2))</f>
        <v/>
      </c>
      <c r="Q6">
        <f>IF(BM5&lt;=0,0,ROUND(BM5*IF($A6&lt;=Debts!$M$12,Debts!$X$12,Debts!$Y$12)/12,2))</f>
        <v/>
      </c>
      <c r="R6">
        <f>IF(BN5&lt;=0,0,ROUND(BN5*IF($A6&lt;=Debts!$M$13,Debts!$X$13,Debts!$Y$13)/12,2))</f>
        <v/>
      </c>
      <c r="S6">
        <f>IF(BO5&lt;=0,0,ROUND(BO5*IF($A6&lt;=Debts!$M$14,Debts!$X$14,Debts!$Y$14)/12,2))</f>
        <v/>
      </c>
      <c r="T6">
        <f>IF(BP5&lt;=0,0,ROUND(BP5*IF($A6&lt;=Debts!$M$15,Debts!$X$15,Debts!$Y$15)/12,2))</f>
        <v/>
      </c>
      <c r="U6">
        <f>IF(BQ5&lt;=0,0,ROUND(BQ5*IF($A6&lt;=Debts!$M$16,Debts!$X$16,Debts!$Y$16)/12,2))</f>
        <v/>
      </c>
      <c r="V6">
        <f>IF(BF5&lt;=0,0,MIN(ROUND(BF5+J6,2),IF(Debts!$Z$5=0,Debts!$AA$5,MAX(Debts!$AA$5,ROUND(BF5*Debts!$Z$5+Debts!$AB$5*J6,2)))))</f>
        <v/>
      </c>
      <c r="W6">
        <f>IF(BG5&lt;=0,0,MIN(ROUND(BG5+K6,2),IF(Debts!$Z$6=0,Debts!$AA$6,MAX(Debts!$AA$6,ROUND(BG5*Debts!$Z$6+Debts!$AB$6*K6,2)))))</f>
        <v/>
      </c>
      <c r="X6">
        <f>IF(BH5&lt;=0,0,MIN(ROUND(BH5+L6,2),IF(Debts!$Z$7=0,Debts!$AA$7,MAX(Debts!$AA$7,ROUND(BH5*Debts!$Z$7+Debts!$AB$7*L6,2)))))</f>
        <v/>
      </c>
      <c r="Y6">
        <f>IF(BI5&lt;=0,0,MIN(ROUND(BI5+M6,2),IF(Debts!$Z$8=0,Debts!$AA$8,MAX(Debts!$AA$8,ROUND(BI5*Debts!$Z$8+Debts!$AB$8*M6,2)))))</f>
        <v/>
      </c>
      <c r="Z6">
        <f>IF(BJ5&lt;=0,0,MIN(ROUND(BJ5+N6,2),IF(Debts!$Z$9=0,Debts!$AA$9,MAX(Debts!$AA$9,ROUND(BJ5*Debts!$Z$9+Debts!$AB$9*N6,2)))))</f>
        <v/>
      </c>
      <c r="AA6">
        <f>IF(BK5&lt;=0,0,MIN(ROUND(BK5+O6,2),IF(Debts!$Z$10=0,Debts!$AA$10,MAX(Debts!$AA$10,ROUND(BK5*Debts!$Z$10+Debts!$AB$10*O6,2)))))</f>
        <v/>
      </c>
      <c r="AB6">
        <f>IF(BL5&lt;=0,0,MIN(ROUND(BL5+P6,2),IF(Debts!$Z$11=0,Debts!$AA$11,MAX(Debts!$AA$11,ROUND(BL5*Debts!$Z$11+Debts!$AB$11*P6,2)))))</f>
        <v/>
      </c>
      <c r="AC6">
        <f>IF(BM5&lt;=0,0,MIN(ROUND(BM5+Q6,2),IF(Debts!$Z$12=0,Debts!$AA$12,MAX(Debts!$AA$12,ROUND(BM5*Debts!$Z$12+Debts!$AB$12*Q6,2)))))</f>
        <v/>
      </c>
      <c r="AD6">
        <f>IF(BN5&lt;=0,0,MIN(ROUND(BN5+R6,2),IF(Debts!$Z$13=0,Debts!$AA$13,MAX(Debts!$AA$13,ROUND(BN5*Debts!$Z$13+Debts!$AB$13*R6,2)))))</f>
        <v/>
      </c>
      <c r="AE6">
        <f>IF(BO5&lt;=0,0,MIN(ROUND(BO5+S6,2),IF(Debts!$Z$14=0,Debts!$AA$14,MAX(Debts!$AA$14,ROUND(BO5*Debts!$Z$14+Debts!$AB$14*S6,2)))))</f>
        <v/>
      </c>
      <c r="AF6">
        <f>IF(BP5&lt;=0,0,MIN(ROUND(BP5+T6,2),IF(Debts!$Z$15=0,Debts!$AA$15,MAX(Debts!$AA$15,ROUND(BP5*Debts!$Z$15+Debts!$AB$15*T6,2)))))</f>
        <v/>
      </c>
      <c r="AG6">
        <f>IF(BQ5&lt;=0,0,MIN(ROUND(BQ5+U6,2),IF(Debts!$Z$16=0,Debts!$AA$16,MAX(Debts!$AA$16,ROUND(BQ5*Debts!$Z$16+Debts!$AB$16*U6,2)))))</f>
        <v/>
      </c>
      <c r="AH6">
        <f>IF(BF5&lt;=0,0,ROUND(BF5+J6-V6,2))</f>
        <v/>
      </c>
      <c r="AI6">
        <f>IF(BG5&lt;=0,0,ROUND(BG5+K6-W6,2))</f>
        <v/>
      </c>
      <c r="AJ6">
        <f>IF(BH5&lt;=0,0,ROUND(BH5+L6-X6,2))</f>
        <v/>
      </c>
      <c r="AK6">
        <f>IF(BI5&lt;=0,0,ROUND(BI5+M6-Y6,2))</f>
        <v/>
      </c>
      <c r="AL6">
        <f>IF(BJ5&lt;=0,0,ROUND(BJ5+N6-Z6,2))</f>
        <v/>
      </c>
      <c r="AM6">
        <f>IF(BK5&lt;=0,0,ROUND(BK5+O6-AA6,2))</f>
        <v/>
      </c>
      <c r="AN6">
        <f>IF(BL5&lt;=0,0,ROUND(BL5+P6-AB6,2))</f>
        <v/>
      </c>
      <c r="AO6">
        <f>IF(BM5&lt;=0,0,ROUND(BM5+Q6-AC6,2))</f>
        <v/>
      </c>
      <c r="AP6">
        <f>IF(BN5&lt;=0,0,ROUND(BN5+R6-AD6,2))</f>
        <v/>
      </c>
      <c r="AQ6">
        <f>IF(BO5&lt;=0,0,ROUND(BO5+S6-AE6,2))</f>
        <v/>
      </c>
      <c r="AR6">
        <f>IF(BP5&lt;=0,0,ROUND(BP5+T6-AF6,2))</f>
        <v/>
      </c>
      <c r="AS6">
        <f>IF(BQ5&lt;=0,0,ROUND(BQ5+U6-AG6,2))</f>
        <v/>
      </c>
      <c r="AT6">
        <f>IF(AH6&lt;=0,0,ROUND(MIN(AH6,MAX(0,$F6-SUMPRODUCT(($AT$3:$BE$3&lt;AT$3)*$AH6:$AS6))),2))</f>
        <v/>
      </c>
      <c r="AU6">
        <f>IF(AI6&lt;=0,0,ROUND(MIN(AI6,MAX(0,$F6-SUMPRODUCT(($AT$3:$BE$3&lt;AU$3)*$AH6:$AS6))),2))</f>
        <v/>
      </c>
      <c r="AV6">
        <f>IF(AJ6&lt;=0,0,ROUND(MIN(AJ6,MAX(0,$F6-SUMPRODUCT(($AT$3:$BE$3&lt;AV$3)*$AH6:$AS6))),2))</f>
        <v/>
      </c>
      <c r="AW6">
        <f>IF(AK6&lt;=0,0,ROUND(MIN(AK6,MAX(0,$F6-SUMPRODUCT(($AT$3:$BE$3&lt;AW$3)*$AH6:$AS6))),2))</f>
        <v/>
      </c>
      <c r="AX6">
        <f>IF(AL6&lt;=0,0,ROUND(MIN(AL6,MAX(0,$F6-SUMPRODUCT(($AT$3:$BE$3&lt;AX$3)*$AH6:$AS6))),2))</f>
        <v/>
      </c>
      <c r="AY6">
        <f>IF(AM6&lt;=0,0,ROUND(MIN(AM6,MAX(0,$F6-SUMPRODUCT(($AT$3:$BE$3&lt;AY$3)*$AH6:$AS6))),2))</f>
        <v/>
      </c>
      <c r="AZ6">
        <f>IF(AN6&lt;=0,0,ROUND(MIN(AN6,MAX(0,$F6-SUMPRODUCT(($AT$3:$BE$3&lt;AZ$3)*$AH6:$AS6))),2))</f>
        <v/>
      </c>
      <c r="BA6">
        <f>IF(AO6&lt;=0,0,ROUND(MIN(AO6,MAX(0,$F6-SUMPRODUCT(($AT$3:$BE$3&lt;BA$3)*$AH6:$AS6))),2))</f>
        <v/>
      </c>
      <c r="BB6">
        <f>IF(AP6&lt;=0,0,ROUND(MIN(AP6,MAX(0,$F6-SUMPRODUCT(($AT$3:$BE$3&lt;BB$3)*$AH6:$AS6))),2))</f>
        <v/>
      </c>
      <c r="BC6">
        <f>IF(AQ6&lt;=0,0,ROUND(MIN(AQ6,MAX(0,$F6-SUMPRODUCT(($AT$3:$BE$3&lt;BC$3)*$AH6:$AS6))),2))</f>
        <v/>
      </c>
      <c r="BD6">
        <f>IF(AR6&lt;=0,0,ROUND(MIN(AR6,MAX(0,$F6-SUMPRODUCT(($AT$3:$BE$3&lt;BD$3)*$AH6:$AS6))),2))</f>
        <v/>
      </c>
      <c r="BE6">
        <f>IF(AS6&lt;=0,0,ROUND(MIN(AS6,MAX(0,$F6-SUMPRODUCT(($AT$3:$BE$3&lt;BE$3)*$AH6:$AS6))),2))</f>
        <v/>
      </c>
      <c r="BF6">
        <f>IF(BF5&lt;=0,0,ROUND(BF5+J6-V6-AT6,2))</f>
        <v/>
      </c>
      <c r="BG6">
        <f>IF(BG5&lt;=0,0,ROUND(BG5+K6-W6-AU6,2))</f>
        <v/>
      </c>
      <c r="BH6">
        <f>IF(BH5&lt;=0,0,ROUND(BH5+L6-X6-AV6,2))</f>
        <v/>
      </c>
      <c r="BI6">
        <f>IF(BI5&lt;=0,0,ROUND(BI5+M6-Y6-AW6,2))</f>
        <v/>
      </c>
      <c r="BJ6">
        <f>IF(BJ5&lt;=0,0,ROUND(BJ5+N6-Z6-AX6,2))</f>
        <v/>
      </c>
      <c r="BK6">
        <f>IF(BK5&lt;=0,0,ROUND(BK5+O6-AA6-AY6,2))</f>
        <v/>
      </c>
      <c r="BL6">
        <f>IF(BL5&lt;=0,0,ROUND(BL5+P6-AB6-AZ6,2))</f>
        <v/>
      </c>
      <c r="BM6">
        <f>IF(BM5&lt;=0,0,ROUND(BM5+Q6-AC6-BA6,2))</f>
        <v/>
      </c>
      <c r="BN6">
        <f>IF(BN5&lt;=0,0,ROUND(BN5+R6-AD6-BB6,2))</f>
        <v/>
      </c>
      <c r="BO6">
        <f>IF(BO5&lt;=0,0,ROUND(BO5+S6-AE6-BC6,2))</f>
        <v/>
      </c>
      <c r="BP6">
        <f>IF(BP5&lt;=0,0,ROUND(BP5+T6-AF6-BD6,2))</f>
        <v/>
      </c>
      <c r="BQ6">
        <f>IF(BQ5&lt;=0,0,ROUND(BQ5+U6-AG6-BE6,2))</f>
        <v/>
      </c>
    </row>
    <row r="7">
      <c r="A7" t="n">
        <v>2</v>
      </c>
      <c r="B7" s="29">
        <f>Months!B7</f>
        <v/>
      </c>
      <c r="C7">
        <f>Months!C7</f>
        <v/>
      </c>
      <c r="D7">
        <f>Months!D7</f>
        <v/>
      </c>
      <c r="E7">
        <f>SUM(V7:AG7)</f>
        <v/>
      </c>
      <c r="F7">
        <f>MAX(0,ROUND(C7+D7-E7,2))</f>
        <v/>
      </c>
      <c r="G7">
        <f>ROUND(E7+SUM(AT7:BE7),2)</f>
        <v/>
      </c>
      <c r="H7">
        <f>ROUND(SUM(J7:U7),2)</f>
        <v/>
      </c>
      <c r="I7">
        <f>ROUND(SUM(BF7:BQ7),2)</f>
        <v/>
      </c>
      <c r="J7">
        <f>IF(BF6&lt;=0,0,ROUND(BF6*IF($A7&lt;=Debts!$M$5,Debts!$X$5,Debts!$Y$5)/12,2)+IF(AND(Debts!$AC$5=1,$A7=Debts!$M$5+1),SUMPRODUCT(ROUND(BF$5:BF5*Debts!$Y$5/12,2)),0))</f>
        <v/>
      </c>
      <c r="K7">
        <f>IF(BG6&lt;=0,0,ROUND(BG6*IF($A7&lt;=Debts!$M$6,Debts!$X$6,Debts!$Y$6)/12,2)+IF(AND(Debts!$AC$6=1,$A7=Debts!$M$6+1),SUMPRODUCT(ROUND(BG$5:BG5*Debts!$Y$6/12,2)),0))</f>
        <v/>
      </c>
      <c r="L7">
        <f>IF(BH6&lt;=0,0,ROUND(BH6*IF($A7&lt;=Debts!$M$7,Debts!$X$7,Debts!$Y$7)/12,2)+IF(AND(Debts!$AC$7=1,$A7=Debts!$M$7+1),SUMPRODUCT(ROUND(BH$5:BH5*Debts!$Y$7/12,2)),0))</f>
        <v/>
      </c>
      <c r="M7">
        <f>IF(BI6&lt;=0,0,ROUND(BI6*IF($A7&lt;=Debts!$M$8,Debts!$X$8,Debts!$Y$8)/12,2)+IF(AND(Debts!$AC$8=1,$A7=Debts!$M$8+1),SUMPRODUCT(ROUND(BI$5:BI5*Debts!$Y$8/12,2)),0))</f>
        <v/>
      </c>
      <c r="N7">
        <f>IF(BJ6&lt;=0,0,ROUND(BJ6*IF($A7&lt;=Debts!$M$9,Debts!$X$9,Debts!$Y$9)/12,2)+IF(AND(Debts!$AC$9=1,$A7=Debts!$M$9+1),SUMPRODUCT(ROUND(BJ$5:BJ5*Debts!$Y$9/12,2)),0))</f>
        <v/>
      </c>
      <c r="O7">
        <f>IF(BK6&lt;=0,0,ROUND(BK6*IF($A7&lt;=Debts!$M$10,Debts!$X$10,Debts!$Y$10)/12,2)+IF(AND(Debts!$AC$10=1,$A7=Debts!$M$10+1),SUMPRODUCT(ROUND(BK$5:BK5*Debts!$Y$10/12,2)),0))</f>
        <v/>
      </c>
      <c r="P7">
        <f>IF(BL6&lt;=0,0,ROUND(BL6*IF($A7&lt;=Debts!$M$11,Debts!$X$11,Debts!$Y$11)/12,2)+IF(AND(Debts!$AC$11=1,$A7=Debts!$M$11+1),SUMPRODUCT(ROUND(BL$5:BL5*Debts!$Y$11/12,2)),0))</f>
        <v/>
      </c>
      <c r="Q7">
        <f>IF(BM6&lt;=0,0,ROUND(BM6*IF($A7&lt;=Debts!$M$12,Debts!$X$12,Debts!$Y$12)/12,2)+IF(AND(Debts!$AC$12=1,$A7=Debts!$M$12+1),SUMPRODUCT(ROUND(BM$5:BM5*Debts!$Y$12/12,2)),0))</f>
        <v/>
      </c>
      <c r="R7">
        <f>IF(BN6&lt;=0,0,ROUND(BN6*IF($A7&lt;=Debts!$M$13,Debts!$X$13,Debts!$Y$13)/12,2)+IF(AND(Debts!$AC$13=1,$A7=Debts!$M$13+1),SUMPRODUCT(ROUND(BN$5:BN5*Debts!$Y$13/12,2)),0))</f>
        <v/>
      </c>
      <c r="S7">
        <f>IF(BO6&lt;=0,0,ROUND(BO6*IF($A7&lt;=Debts!$M$14,Debts!$X$14,Debts!$Y$14)/12,2)+IF(AND(Debts!$AC$14=1,$A7=Debts!$M$14+1),SUMPRODUCT(ROUND(BO$5:BO5*Debts!$Y$14/12,2)),0))</f>
        <v/>
      </c>
      <c r="T7">
        <f>IF(BP6&lt;=0,0,ROUND(BP6*IF($A7&lt;=Debts!$M$15,Debts!$X$15,Debts!$Y$15)/12,2)+IF(AND(Debts!$AC$15=1,$A7=Debts!$M$15+1),SUMPRODUCT(ROUND(BP$5:BP5*Debts!$Y$15/12,2)),0))</f>
        <v/>
      </c>
      <c r="U7">
        <f>IF(BQ6&lt;=0,0,ROUND(BQ6*IF($A7&lt;=Debts!$M$16,Debts!$X$16,Debts!$Y$16)/12,2)+IF(AND(Debts!$AC$16=1,$A7=Debts!$M$16+1),SUMPRODUCT(ROUND(BQ$5:BQ5*Debts!$Y$16/12,2)),0))</f>
        <v/>
      </c>
      <c r="V7">
        <f>IF(BF6&lt;=0,0,MIN(ROUND(BF6+J7,2),IF(Debts!$Z$5=0,Debts!$AA$5,MAX(Debts!$AA$5,ROUND(BF6*Debts!$Z$5+Debts!$AB$5*J7,2)))))</f>
        <v/>
      </c>
      <c r="W7">
        <f>IF(BG6&lt;=0,0,MIN(ROUND(BG6+K7,2),IF(Debts!$Z$6=0,Debts!$AA$6,MAX(Debts!$AA$6,ROUND(BG6*Debts!$Z$6+Debts!$AB$6*K7,2)))))</f>
        <v/>
      </c>
      <c r="X7">
        <f>IF(BH6&lt;=0,0,MIN(ROUND(BH6+L7,2),IF(Debts!$Z$7=0,Debts!$AA$7,MAX(Debts!$AA$7,ROUND(BH6*Debts!$Z$7+Debts!$AB$7*L7,2)))))</f>
        <v/>
      </c>
      <c r="Y7">
        <f>IF(BI6&lt;=0,0,MIN(ROUND(BI6+M7,2),IF(Debts!$Z$8=0,Debts!$AA$8,MAX(Debts!$AA$8,ROUND(BI6*Debts!$Z$8+Debts!$AB$8*M7,2)))))</f>
        <v/>
      </c>
      <c r="Z7">
        <f>IF(BJ6&lt;=0,0,MIN(ROUND(BJ6+N7,2),IF(Debts!$Z$9=0,Debts!$AA$9,MAX(Debts!$AA$9,ROUND(BJ6*Debts!$Z$9+Debts!$AB$9*N7,2)))))</f>
        <v/>
      </c>
      <c r="AA7">
        <f>IF(BK6&lt;=0,0,MIN(ROUND(BK6+O7,2),IF(Debts!$Z$10=0,Debts!$AA$10,MAX(Debts!$AA$10,ROUND(BK6*Debts!$Z$10+Debts!$AB$10*O7,2)))))</f>
        <v/>
      </c>
      <c r="AB7">
        <f>IF(BL6&lt;=0,0,MIN(ROUND(BL6+P7,2),IF(Debts!$Z$11=0,Debts!$AA$11,MAX(Debts!$AA$11,ROUND(BL6*Debts!$Z$11+Debts!$AB$11*P7,2)))))</f>
        <v/>
      </c>
      <c r="AC7">
        <f>IF(BM6&lt;=0,0,MIN(ROUND(BM6+Q7,2),IF(Debts!$Z$12=0,Debts!$AA$12,MAX(Debts!$AA$12,ROUND(BM6*Debts!$Z$12+Debts!$AB$12*Q7,2)))))</f>
        <v/>
      </c>
      <c r="AD7">
        <f>IF(BN6&lt;=0,0,MIN(ROUND(BN6+R7,2),IF(Debts!$Z$13=0,Debts!$AA$13,MAX(Debts!$AA$13,ROUND(BN6*Debts!$Z$13+Debts!$AB$13*R7,2)))))</f>
        <v/>
      </c>
      <c r="AE7">
        <f>IF(BO6&lt;=0,0,MIN(ROUND(BO6+S7,2),IF(Debts!$Z$14=0,Debts!$AA$14,MAX(Debts!$AA$14,ROUND(BO6*Debts!$Z$14+Debts!$AB$14*S7,2)))))</f>
        <v/>
      </c>
      <c r="AF7">
        <f>IF(BP6&lt;=0,0,MIN(ROUND(BP6+T7,2),IF(Debts!$Z$15=0,Debts!$AA$15,MAX(Debts!$AA$15,ROUND(BP6*Debts!$Z$15+Debts!$AB$15*T7,2)))))</f>
        <v/>
      </c>
      <c r="AG7">
        <f>IF(BQ6&lt;=0,0,MIN(ROUND(BQ6+U7,2),IF(Debts!$Z$16=0,Debts!$AA$16,MAX(Debts!$AA$16,ROUND(BQ6*Debts!$Z$16+Debts!$AB$16*U7,2)))))</f>
        <v/>
      </c>
      <c r="AH7">
        <f>IF(BF6&lt;=0,0,ROUND(BF6+J7-V7,2))</f>
        <v/>
      </c>
      <c r="AI7">
        <f>IF(BG6&lt;=0,0,ROUND(BG6+K7-W7,2))</f>
        <v/>
      </c>
      <c r="AJ7">
        <f>IF(BH6&lt;=0,0,ROUND(BH6+L7-X7,2))</f>
        <v/>
      </c>
      <c r="AK7">
        <f>IF(BI6&lt;=0,0,ROUND(BI6+M7-Y7,2))</f>
        <v/>
      </c>
      <c r="AL7">
        <f>IF(BJ6&lt;=0,0,ROUND(BJ6+N7-Z7,2))</f>
        <v/>
      </c>
      <c r="AM7">
        <f>IF(BK6&lt;=0,0,ROUND(BK6+O7-AA7,2))</f>
        <v/>
      </c>
      <c r="AN7">
        <f>IF(BL6&lt;=0,0,ROUND(BL6+P7-AB7,2))</f>
        <v/>
      </c>
      <c r="AO7">
        <f>IF(BM6&lt;=0,0,ROUND(BM6+Q7-AC7,2))</f>
        <v/>
      </c>
      <c r="AP7">
        <f>IF(BN6&lt;=0,0,ROUND(BN6+R7-AD7,2))</f>
        <v/>
      </c>
      <c r="AQ7">
        <f>IF(BO6&lt;=0,0,ROUND(BO6+S7-AE7,2))</f>
        <v/>
      </c>
      <c r="AR7">
        <f>IF(BP6&lt;=0,0,ROUND(BP6+T7-AF7,2))</f>
        <v/>
      </c>
      <c r="AS7">
        <f>IF(BQ6&lt;=0,0,ROUND(BQ6+U7-AG7,2))</f>
        <v/>
      </c>
      <c r="AT7">
        <f>IF(AH7&lt;=0,0,ROUND(MIN(AH7,MAX(0,$F7-SUMPRODUCT(($AT$3:$BE$3&lt;AT$3)*$AH7:$AS7))),2))</f>
        <v/>
      </c>
      <c r="AU7">
        <f>IF(AI7&lt;=0,0,ROUND(MIN(AI7,MAX(0,$F7-SUMPRODUCT(($AT$3:$BE$3&lt;AU$3)*$AH7:$AS7))),2))</f>
        <v/>
      </c>
      <c r="AV7">
        <f>IF(AJ7&lt;=0,0,ROUND(MIN(AJ7,MAX(0,$F7-SUMPRODUCT(($AT$3:$BE$3&lt;AV$3)*$AH7:$AS7))),2))</f>
        <v/>
      </c>
      <c r="AW7">
        <f>IF(AK7&lt;=0,0,ROUND(MIN(AK7,MAX(0,$F7-SUMPRODUCT(($AT$3:$BE$3&lt;AW$3)*$AH7:$AS7))),2))</f>
        <v/>
      </c>
      <c r="AX7">
        <f>IF(AL7&lt;=0,0,ROUND(MIN(AL7,MAX(0,$F7-SUMPRODUCT(($AT$3:$BE$3&lt;AX$3)*$AH7:$AS7))),2))</f>
        <v/>
      </c>
      <c r="AY7">
        <f>IF(AM7&lt;=0,0,ROUND(MIN(AM7,MAX(0,$F7-SUMPRODUCT(($AT$3:$BE$3&lt;AY$3)*$AH7:$AS7))),2))</f>
        <v/>
      </c>
      <c r="AZ7">
        <f>IF(AN7&lt;=0,0,ROUND(MIN(AN7,MAX(0,$F7-SUMPRODUCT(($AT$3:$BE$3&lt;AZ$3)*$AH7:$AS7))),2))</f>
        <v/>
      </c>
      <c r="BA7">
        <f>IF(AO7&lt;=0,0,ROUND(MIN(AO7,MAX(0,$F7-SUMPRODUCT(($AT$3:$BE$3&lt;BA$3)*$AH7:$AS7))),2))</f>
        <v/>
      </c>
      <c r="BB7">
        <f>IF(AP7&lt;=0,0,ROUND(MIN(AP7,MAX(0,$F7-SUMPRODUCT(($AT$3:$BE$3&lt;BB$3)*$AH7:$AS7))),2))</f>
        <v/>
      </c>
      <c r="BC7">
        <f>IF(AQ7&lt;=0,0,ROUND(MIN(AQ7,MAX(0,$F7-SUMPRODUCT(($AT$3:$BE$3&lt;BC$3)*$AH7:$AS7))),2))</f>
        <v/>
      </c>
      <c r="BD7">
        <f>IF(AR7&lt;=0,0,ROUND(MIN(AR7,MAX(0,$F7-SUMPRODUCT(($AT$3:$BE$3&lt;BD$3)*$AH7:$AS7))),2))</f>
        <v/>
      </c>
      <c r="BE7">
        <f>IF(AS7&lt;=0,0,ROUND(MIN(AS7,MAX(0,$F7-SUMPRODUCT(($AT$3:$BE$3&lt;BE$3)*$AH7:$AS7))),2))</f>
        <v/>
      </c>
      <c r="BF7">
        <f>IF(BF6&lt;=0,0,ROUND(BF6+J7-V7-AT7,2))</f>
        <v/>
      </c>
      <c r="BG7">
        <f>IF(BG6&lt;=0,0,ROUND(BG6+K7-W7-AU7,2))</f>
        <v/>
      </c>
      <c r="BH7">
        <f>IF(BH6&lt;=0,0,ROUND(BH6+L7-X7-AV7,2))</f>
        <v/>
      </c>
      <c r="BI7">
        <f>IF(BI6&lt;=0,0,ROUND(BI6+M7-Y7-AW7,2))</f>
        <v/>
      </c>
      <c r="BJ7">
        <f>IF(BJ6&lt;=0,0,ROUND(BJ6+N7-Z7-AX7,2))</f>
        <v/>
      </c>
      <c r="BK7">
        <f>IF(BK6&lt;=0,0,ROUND(BK6+O7-AA7-AY7,2))</f>
        <v/>
      </c>
      <c r="BL7">
        <f>IF(BL6&lt;=0,0,ROUND(BL6+P7-AB7-AZ7,2))</f>
        <v/>
      </c>
      <c r="BM7">
        <f>IF(BM6&lt;=0,0,ROUND(BM6+Q7-AC7-BA7,2))</f>
        <v/>
      </c>
      <c r="BN7">
        <f>IF(BN6&lt;=0,0,ROUND(BN6+R7-AD7-BB7,2))</f>
        <v/>
      </c>
      <c r="BO7">
        <f>IF(BO6&lt;=0,0,ROUND(BO6+S7-AE7-BC7,2))</f>
        <v/>
      </c>
      <c r="BP7">
        <f>IF(BP6&lt;=0,0,ROUND(BP6+T7-AF7-BD7,2))</f>
        <v/>
      </c>
      <c r="BQ7">
        <f>IF(BQ6&lt;=0,0,ROUND(BQ6+U7-AG7-BE7,2))</f>
        <v/>
      </c>
    </row>
    <row r="8">
      <c r="A8" t="n">
        <v>3</v>
      </c>
      <c r="B8" s="29">
        <f>Months!B8</f>
        <v/>
      </c>
      <c r="C8">
        <f>Months!C8</f>
        <v/>
      </c>
      <c r="D8">
        <f>Months!D8</f>
        <v/>
      </c>
      <c r="E8">
        <f>SUM(V8:AG8)</f>
        <v/>
      </c>
      <c r="F8">
        <f>MAX(0,ROUND(C8+D8-E8,2))</f>
        <v/>
      </c>
      <c r="G8">
        <f>ROUND(E8+SUM(AT8:BE8),2)</f>
        <v/>
      </c>
      <c r="H8">
        <f>ROUND(SUM(J8:U8),2)</f>
        <v/>
      </c>
      <c r="I8">
        <f>ROUND(SUM(BF8:BQ8),2)</f>
        <v/>
      </c>
      <c r="J8">
        <f>IF(BF7&lt;=0,0,ROUND(BF7*IF($A8&lt;=Debts!$M$5,Debts!$X$5,Debts!$Y$5)/12,2)+IF(AND(Debts!$AC$5=1,$A8=Debts!$M$5+1),SUMPRODUCT(ROUND(BF$5:BF6*Debts!$Y$5/12,2)),0))</f>
        <v/>
      </c>
      <c r="K8">
        <f>IF(BG7&lt;=0,0,ROUND(BG7*IF($A8&lt;=Debts!$M$6,Debts!$X$6,Debts!$Y$6)/12,2)+IF(AND(Debts!$AC$6=1,$A8=Debts!$M$6+1),SUMPRODUCT(ROUND(BG$5:BG6*Debts!$Y$6/12,2)),0))</f>
        <v/>
      </c>
      <c r="L8">
        <f>IF(BH7&lt;=0,0,ROUND(BH7*IF($A8&lt;=Debts!$M$7,Debts!$X$7,Debts!$Y$7)/12,2)+IF(AND(Debts!$AC$7=1,$A8=Debts!$M$7+1),SUMPRODUCT(ROUND(BH$5:BH6*Debts!$Y$7/12,2)),0))</f>
        <v/>
      </c>
      <c r="M8">
        <f>IF(BI7&lt;=0,0,ROUND(BI7*IF($A8&lt;=Debts!$M$8,Debts!$X$8,Debts!$Y$8)/12,2)+IF(AND(Debts!$AC$8=1,$A8=Debts!$M$8+1),SUMPRODUCT(ROUND(BI$5:BI6*Debts!$Y$8/12,2)),0))</f>
        <v/>
      </c>
      <c r="N8">
        <f>IF(BJ7&lt;=0,0,ROUND(BJ7*IF($A8&lt;=Debts!$M$9,Debts!$X$9,Debts!$Y$9)/12,2)+IF(AND(Debts!$AC$9=1,$A8=Debts!$M$9+1),SUMPRODUCT(ROUND(BJ$5:BJ6*Debts!$Y$9/12,2)),0))</f>
        <v/>
      </c>
      <c r="O8">
        <f>IF(BK7&lt;=0,0,ROUND(BK7*IF($A8&lt;=Debts!$M$10,Debts!$X$10,Debts!$Y$10)/12,2)+IF(AND(Debts!$AC$10=1,$A8=Debts!$M$10+1),SUMPRODUCT(ROUND(BK$5:BK6*Debts!$Y$10/12,2)),0))</f>
        <v/>
      </c>
      <c r="P8">
        <f>IF(BL7&lt;=0,0,ROUND(BL7*IF($A8&lt;=Debts!$M$11,Debts!$X$11,Debts!$Y$11)/12,2)+IF(AND(Debts!$AC$11=1,$A8=Debts!$M$11+1),SUMPRODUCT(ROUND(BL$5:BL6*Debts!$Y$11/12,2)),0))</f>
        <v/>
      </c>
      <c r="Q8">
        <f>IF(BM7&lt;=0,0,ROUND(BM7*IF($A8&lt;=Debts!$M$12,Debts!$X$12,Debts!$Y$12)/12,2)+IF(AND(Debts!$AC$12=1,$A8=Debts!$M$12+1),SUMPRODUCT(ROUND(BM$5:BM6*Debts!$Y$12/12,2)),0))</f>
        <v/>
      </c>
      <c r="R8">
        <f>IF(BN7&lt;=0,0,ROUND(BN7*IF($A8&lt;=Debts!$M$13,Debts!$X$13,Debts!$Y$13)/12,2)+IF(AND(Debts!$AC$13=1,$A8=Debts!$M$13+1),SUMPRODUCT(ROUND(BN$5:BN6*Debts!$Y$13/12,2)),0))</f>
        <v/>
      </c>
      <c r="S8">
        <f>IF(BO7&lt;=0,0,ROUND(BO7*IF($A8&lt;=Debts!$M$14,Debts!$X$14,Debts!$Y$14)/12,2)+IF(AND(Debts!$AC$14=1,$A8=Debts!$M$14+1),SUMPRODUCT(ROUND(BO$5:BO6*Debts!$Y$14/12,2)),0))</f>
        <v/>
      </c>
      <c r="T8">
        <f>IF(BP7&lt;=0,0,ROUND(BP7*IF($A8&lt;=Debts!$M$15,Debts!$X$15,Debts!$Y$15)/12,2)+IF(AND(Debts!$AC$15=1,$A8=Debts!$M$15+1),SUMPRODUCT(ROUND(BP$5:BP6*Debts!$Y$15/12,2)),0))</f>
        <v/>
      </c>
      <c r="U8">
        <f>IF(BQ7&lt;=0,0,ROUND(BQ7*IF($A8&lt;=Debts!$M$16,Debts!$X$16,Debts!$Y$16)/12,2)+IF(AND(Debts!$AC$16=1,$A8=Debts!$M$16+1),SUMPRODUCT(ROUND(BQ$5:BQ6*Debts!$Y$16/12,2)),0))</f>
        <v/>
      </c>
      <c r="V8">
        <f>IF(BF7&lt;=0,0,MIN(ROUND(BF7+J8,2),IF(Debts!$Z$5=0,Debts!$AA$5,MAX(Debts!$AA$5,ROUND(BF7*Debts!$Z$5+Debts!$AB$5*J8,2)))))</f>
        <v/>
      </c>
      <c r="W8">
        <f>IF(BG7&lt;=0,0,MIN(ROUND(BG7+K8,2),IF(Debts!$Z$6=0,Debts!$AA$6,MAX(Debts!$AA$6,ROUND(BG7*Debts!$Z$6+Debts!$AB$6*K8,2)))))</f>
        <v/>
      </c>
      <c r="X8">
        <f>IF(BH7&lt;=0,0,MIN(ROUND(BH7+L8,2),IF(Debts!$Z$7=0,Debts!$AA$7,MAX(Debts!$AA$7,ROUND(BH7*Debts!$Z$7+Debts!$AB$7*L8,2)))))</f>
        <v/>
      </c>
      <c r="Y8">
        <f>IF(BI7&lt;=0,0,MIN(ROUND(BI7+M8,2),IF(Debts!$Z$8=0,Debts!$AA$8,MAX(Debts!$AA$8,ROUND(BI7*Debts!$Z$8+Debts!$AB$8*M8,2)))))</f>
        <v/>
      </c>
      <c r="Z8">
        <f>IF(BJ7&lt;=0,0,MIN(ROUND(BJ7+N8,2),IF(Debts!$Z$9=0,Debts!$AA$9,MAX(Debts!$AA$9,ROUND(BJ7*Debts!$Z$9+Debts!$AB$9*N8,2)))))</f>
        <v/>
      </c>
      <c r="AA8">
        <f>IF(BK7&lt;=0,0,MIN(ROUND(BK7+O8,2),IF(Debts!$Z$10=0,Debts!$AA$10,MAX(Debts!$AA$10,ROUND(BK7*Debts!$Z$10+Debts!$AB$10*O8,2)))))</f>
        <v/>
      </c>
      <c r="AB8">
        <f>IF(BL7&lt;=0,0,MIN(ROUND(BL7+P8,2),IF(Debts!$Z$11=0,Debts!$AA$11,MAX(Debts!$AA$11,ROUND(BL7*Debts!$Z$11+Debts!$AB$11*P8,2)))))</f>
        <v/>
      </c>
      <c r="AC8">
        <f>IF(BM7&lt;=0,0,MIN(ROUND(BM7+Q8,2),IF(Debts!$Z$12=0,Debts!$AA$12,MAX(Debts!$AA$12,ROUND(BM7*Debts!$Z$12+Debts!$AB$12*Q8,2)))))</f>
        <v/>
      </c>
      <c r="AD8">
        <f>IF(BN7&lt;=0,0,MIN(ROUND(BN7+R8,2),IF(Debts!$Z$13=0,Debts!$AA$13,MAX(Debts!$AA$13,ROUND(BN7*Debts!$Z$13+Debts!$AB$13*R8,2)))))</f>
        <v/>
      </c>
      <c r="AE8">
        <f>IF(BO7&lt;=0,0,MIN(ROUND(BO7+S8,2),IF(Debts!$Z$14=0,Debts!$AA$14,MAX(Debts!$AA$14,ROUND(BO7*Debts!$Z$14+Debts!$AB$14*S8,2)))))</f>
        <v/>
      </c>
      <c r="AF8">
        <f>IF(BP7&lt;=0,0,MIN(ROUND(BP7+T8,2),IF(Debts!$Z$15=0,Debts!$AA$15,MAX(Debts!$AA$15,ROUND(BP7*Debts!$Z$15+Debts!$AB$15*T8,2)))))</f>
        <v/>
      </c>
      <c r="AG8">
        <f>IF(BQ7&lt;=0,0,MIN(ROUND(BQ7+U8,2),IF(Debts!$Z$16=0,Debts!$AA$16,MAX(Debts!$AA$16,ROUND(BQ7*Debts!$Z$16+Debts!$AB$16*U8,2)))))</f>
        <v/>
      </c>
      <c r="AH8">
        <f>IF(BF7&lt;=0,0,ROUND(BF7+J8-V8,2))</f>
        <v/>
      </c>
      <c r="AI8">
        <f>IF(BG7&lt;=0,0,ROUND(BG7+K8-W8,2))</f>
        <v/>
      </c>
      <c r="AJ8">
        <f>IF(BH7&lt;=0,0,ROUND(BH7+L8-X8,2))</f>
        <v/>
      </c>
      <c r="AK8">
        <f>IF(BI7&lt;=0,0,ROUND(BI7+M8-Y8,2))</f>
        <v/>
      </c>
      <c r="AL8">
        <f>IF(BJ7&lt;=0,0,ROUND(BJ7+N8-Z8,2))</f>
        <v/>
      </c>
      <c r="AM8">
        <f>IF(BK7&lt;=0,0,ROUND(BK7+O8-AA8,2))</f>
        <v/>
      </c>
      <c r="AN8">
        <f>IF(BL7&lt;=0,0,ROUND(BL7+P8-AB8,2))</f>
        <v/>
      </c>
      <c r="AO8">
        <f>IF(BM7&lt;=0,0,ROUND(BM7+Q8-AC8,2))</f>
        <v/>
      </c>
      <c r="AP8">
        <f>IF(BN7&lt;=0,0,ROUND(BN7+R8-AD8,2))</f>
        <v/>
      </c>
      <c r="AQ8">
        <f>IF(BO7&lt;=0,0,ROUND(BO7+S8-AE8,2))</f>
        <v/>
      </c>
      <c r="AR8">
        <f>IF(BP7&lt;=0,0,ROUND(BP7+T8-AF8,2))</f>
        <v/>
      </c>
      <c r="AS8">
        <f>IF(BQ7&lt;=0,0,ROUND(BQ7+U8-AG8,2))</f>
        <v/>
      </c>
      <c r="AT8">
        <f>IF(AH8&lt;=0,0,ROUND(MIN(AH8,MAX(0,$F8-SUMPRODUCT(($AT$3:$BE$3&lt;AT$3)*$AH8:$AS8))),2))</f>
        <v/>
      </c>
      <c r="AU8">
        <f>IF(AI8&lt;=0,0,ROUND(MIN(AI8,MAX(0,$F8-SUMPRODUCT(($AT$3:$BE$3&lt;AU$3)*$AH8:$AS8))),2))</f>
        <v/>
      </c>
      <c r="AV8">
        <f>IF(AJ8&lt;=0,0,ROUND(MIN(AJ8,MAX(0,$F8-SUMPRODUCT(($AT$3:$BE$3&lt;AV$3)*$AH8:$AS8))),2))</f>
        <v/>
      </c>
      <c r="AW8">
        <f>IF(AK8&lt;=0,0,ROUND(MIN(AK8,MAX(0,$F8-SUMPRODUCT(($AT$3:$BE$3&lt;AW$3)*$AH8:$AS8))),2))</f>
        <v/>
      </c>
      <c r="AX8">
        <f>IF(AL8&lt;=0,0,ROUND(MIN(AL8,MAX(0,$F8-SUMPRODUCT(($AT$3:$BE$3&lt;AX$3)*$AH8:$AS8))),2))</f>
        <v/>
      </c>
      <c r="AY8">
        <f>IF(AM8&lt;=0,0,ROUND(MIN(AM8,MAX(0,$F8-SUMPRODUCT(($AT$3:$BE$3&lt;AY$3)*$AH8:$AS8))),2))</f>
        <v/>
      </c>
      <c r="AZ8">
        <f>IF(AN8&lt;=0,0,ROUND(MIN(AN8,MAX(0,$F8-SUMPRODUCT(($AT$3:$BE$3&lt;AZ$3)*$AH8:$AS8))),2))</f>
        <v/>
      </c>
      <c r="BA8">
        <f>IF(AO8&lt;=0,0,ROUND(MIN(AO8,MAX(0,$F8-SUMPRODUCT(($AT$3:$BE$3&lt;BA$3)*$AH8:$AS8))),2))</f>
        <v/>
      </c>
      <c r="BB8">
        <f>IF(AP8&lt;=0,0,ROUND(MIN(AP8,MAX(0,$F8-SUMPRODUCT(($AT$3:$BE$3&lt;BB$3)*$AH8:$AS8))),2))</f>
        <v/>
      </c>
      <c r="BC8">
        <f>IF(AQ8&lt;=0,0,ROUND(MIN(AQ8,MAX(0,$F8-SUMPRODUCT(($AT$3:$BE$3&lt;BC$3)*$AH8:$AS8))),2))</f>
        <v/>
      </c>
      <c r="BD8">
        <f>IF(AR8&lt;=0,0,ROUND(MIN(AR8,MAX(0,$F8-SUMPRODUCT(($AT$3:$BE$3&lt;BD$3)*$AH8:$AS8))),2))</f>
        <v/>
      </c>
      <c r="BE8">
        <f>IF(AS8&lt;=0,0,ROUND(MIN(AS8,MAX(0,$F8-SUMPRODUCT(($AT$3:$BE$3&lt;BE$3)*$AH8:$AS8))),2))</f>
        <v/>
      </c>
      <c r="BF8">
        <f>IF(BF7&lt;=0,0,ROUND(BF7+J8-V8-AT8,2))</f>
        <v/>
      </c>
      <c r="BG8">
        <f>IF(BG7&lt;=0,0,ROUND(BG7+K8-W8-AU8,2))</f>
        <v/>
      </c>
      <c r="BH8">
        <f>IF(BH7&lt;=0,0,ROUND(BH7+L8-X8-AV8,2))</f>
        <v/>
      </c>
      <c r="BI8">
        <f>IF(BI7&lt;=0,0,ROUND(BI7+M8-Y8-AW8,2))</f>
        <v/>
      </c>
      <c r="BJ8">
        <f>IF(BJ7&lt;=0,0,ROUND(BJ7+N8-Z8-AX8,2))</f>
        <v/>
      </c>
      <c r="BK8">
        <f>IF(BK7&lt;=0,0,ROUND(BK7+O8-AA8-AY8,2))</f>
        <v/>
      </c>
      <c r="BL8">
        <f>IF(BL7&lt;=0,0,ROUND(BL7+P8-AB8-AZ8,2))</f>
        <v/>
      </c>
      <c r="BM8">
        <f>IF(BM7&lt;=0,0,ROUND(BM7+Q8-AC8-BA8,2))</f>
        <v/>
      </c>
      <c r="BN8">
        <f>IF(BN7&lt;=0,0,ROUND(BN7+R8-AD8-BB8,2))</f>
        <v/>
      </c>
      <c r="BO8">
        <f>IF(BO7&lt;=0,0,ROUND(BO7+S8-AE8-BC8,2))</f>
        <v/>
      </c>
      <c r="BP8">
        <f>IF(BP7&lt;=0,0,ROUND(BP7+T8-AF8-BD8,2))</f>
        <v/>
      </c>
      <c r="BQ8">
        <f>IF(BQ7&lt;=0,0,ROUND(BQ7+U8-AG8-BE8,2))</f>
        <v/>
      </c>
    </row>
    <row r="9">
      <c r="A9" t="n">
        <v>4</v>
      </c>
      <c r="B9" s="29">
        <f>Months!B9</f>
        <v/>
      </c>
      <c r="C9">
        <f>Months!C9</f>
        <v/>
      </c>
      <c r="D9">
        <f>Months!D9</f>
        <v/>
      </c>
      <c r="E9">
        <f>SUM(V9:AG9)</f>
        <v/>
      </c>
      <c r="F9">
        <f>MAX(0,ROUND(C9+D9-E9,2))</f>
        <v/>
      </c>
      <c r="G9">
        <f>ROUND(E9+SUM(AT9:BE9),2)</f>
        <v/>
      </c>
      <c r="H9">
        <f>ROUND(SUM(J9:U9),2)</f>
        <v/>
      </c>
      <c r="I9">
        <f>ROUND(SUM(BF9:BQ9),2)</f>
        <v/>
      </c>
      <c r="J9">
        <f>IF(BF8&lt;=0,0,ROUND(BF8*IF($A9&lt;=Debts!$M$5,Debts!$X$5,Debts!$Y$5)/12,2)+IF(AND(Debts!$AC$5=1,$A9=Debts!$M$5+1),SUMPRODUCT(ROUND(BF$5:BF7*Debts!$Y$5/12,2)),0))</f>
        <v/>
      </c>
      <c r="K9">
        <f>IF(BG8&lt;=0,0,ROUND(BG8*IF($A9&lt;=Debts!$M$6,Debts!$X$6,Debts!$Y$6)/12,2)+IF(AND(Debts!$AC$6=1,$A9=Debts!$M$6+1),SUMPRODUCT(ROUND(BG$5:BG7*Debts!$Y$6/12,2)),0))</f>
        <v/>
      </c>
      <c r="L9">
        <f>IF(BH8&lt;=0,0,ROUND(BH8*IF($A9&lt;=Debts!$M$7,Debts!$X$7,Debts!$Y$7)/12,2)+IF(AND(Debts!$AC$7=1,$A9=Debts!$M$7+1),SUMPRODUCT(ROUND(BH$5:BH7*Debts!$Y$7/12,2)),0))</f>
        <v/>
      </c>
      <c r="M9">
        <f>IF(BI8&lt;=0,0,ROUND(BI8*IF($A9&lt;=Debts!$M$8,Debts!$X$8,Debts!$Y$8)/12,2)+IF(AND(Debts!$AC$8=1,$A9=Debts!$M$8+1),SUMPRODUCT(ROUND(BI$5:BI7*Debts!$Y$8/12,2)),0))</f>
        <v/>
      </c>
      <c r="N9">
        <f>IF(BJ8&lt;=0,0,ROUND(BJ8*IF($A9&lt;=Debts!$M$9,Debts!$X$9,Debts!$Y$9)/12,2)+IF(AND(Debts!$AC$9=1,$A9=Debts!$M$9+1),SUMPRODUCT(ROUND(BJ$5:BJ7*Debts!$Y$9/12,2)),0))</f>
        <v/>
      </c>
      <c r="O9">
        <f>IF(BK8&lt;=0,0,ROUND(BK8*IF($A9&lt;=Debts!$M$10,Debts!$X$10,Debts!$Y$10)/12,2)+IF(AND(Debts!$AC$10=1,$A9=Debts!$M$10+1),SUMPRODUCT(ROUND(BK$5:BK7*Debts!$Y$10/12,2)),0))</f>
        <v/>
      </c>
      <c r="P9">
        <f>IF(BL8&lt;=0,0,ROUND(BL8*IF($A9&lt;=Debts!$M$11,Debts!$X$11,Debts!$Y$11)/12,2)+IF(AND(Debts!$AC$11=1,$A9=Debts!$M$11+1),SUMPRODUCT(ROUND(BL$5:BL7*Debts!$Y$11/12,2)),0))</f>
        <v/>
      </c>
      <c r="Q9">
        <f>IF(BM8&lt;=0,0,ROUND(BM8*IF($A9&lt;=Debts!$M$12,Debts!$X$12,Debts!$Y$12)/12,2)+IF(AND(Debts!$AC$12=1,$A9=Debts!$M$12+1),SUMPRODUCT(ROUND(BM$5:BM7*Debts!$Y$12/12,2)),0))</f>
        <v/>
      </c>
      <c r="R9">
        <f>IF(BN8&lt;=0,0,ROUND(BN8*IF($A9&lt;=Debts!$M$13,Debts!$X$13,Debts!$Y$13)/12,2)+IF(AND(Debts!$AC$13=1,$A9=Debts!$M$13+1),SUMPRODUCT(ROUND(BN$5:BN7*Debts!$Y$13/12,2)),0))</f>
        <v/>
      </c>
      <c r="S9">
        <f>IF(BO8&lt;=0,0,ROUND(BO8*IF($A9&lt;=Debts!$M$14,Debts!$X$14,Debts!$Y$14)/12,2)+IF(AND(Debts!$AC$14=1,$A9=Debts!$M$14+1),SUMPRODUCT(ROUND(BO$5:BO7*Debts!$Y$14/12,2)),0))</f>
        <v/>
      </c>
      <c r="T9">
        <f>IF(BP8&lt;=0,0,ROUND(BP8*IF($A9&lt;=Debts!$M$15,Debts!$X$15,Debts!$Y$15)/12,2)+IF(AND(Debts!$AC$15=1,$A9=Debts!$M$15+1),SUMPRODUCT(ROUND(BP$5:BP7*Debts!$Y$15/12,2)),0))</f>
        <v/>
      </c>
      <c r="U9">
        <f>IF(BQ8&lt;=0,0,ROUND(BQ8*IF($A9&lt;=Debts!$M$16,Debts!$X$16,Debts!$Y$16)/12,2)+IF(AND(Debts!$AC$16=1,$A9=Debts!$M$16+1),SUMPRODUCT(ROUND(BQ$5:BQ7*Debts!$Y$16/12,2)),0))</f>
        <v/>
      </c>
      <c r="V9">
        <f>IF(BF8&lt;=0,0,MIN(ROUND(BF8+J9,2),IF(Debts!$Z$5=0,Debts!$AA$5,MAX(Debts!$AA$5,ROUND(BF8*Debts!$Z$5+Debts!$AB$5*J9,2)))))</f>
        <v/>
      </c>
      <c r="W9">
        <f>IF(BG8&lt;=0,0,MIN(ROUND(BG8+K9,2),IF(Debts!$Z$6=0,Debts!$AA$6,MAX(Debts!$AA$6,ROUND(BG8*Debts!$Z$6+Debts!$AB$6*K9,2)))))</f>
        <v/>
      </c>
      <c r="X9">
        <f>IF(BH8&lt;=0,0,MIN(ROUND(BH8+L9,2),IF(Debts!$Z$7=0,Debts!$AA$7,MAX(Debts!$AA$7,ROUND(BH8*Debts!$Z$7+Debts!$AB$7*L9,2)))))</f>
        <v/>
      </c>
      <c r="Y9">
        <f>IF(BI8&lt;=0,0,MIN(ROUND(BI8+M9,2),IF(Debts!$Z$8=0,Debts!$AA$8,MAX(Debts!$AA$8,ROUND(BI8*Debts!$Z$8+Debts!$AB$8*M9,2)))))</f>
        <v/>
      </c>
      <c r="Z9">
        <f>IF(BJ8&lt;=0,0,MIN(ROUND(BJ8+N9,2),IF(Debts!$Z$9=0,Debts!$AA$9,MAX(Debts!$AA$9,ROUND(BJ8*Debts!$Z$9+Debts!$AB$9*N9,2)))))</f>
        <v/>
      </c>
      <c r="AA9">
        <f>IF(BK8&lt;=0,0,MIN(ROUND(BK8+O9,2),IF(Debts!$Z$10=0,Debts!$AA$10,MAX(Debts!$AA$10,ROUND(BK8*Debts!$Z$10+Debts!$AB$10*O9,2)))))</f>
        <v/>
      </c>
      <c r="AB9">
        <f>IF(BL8&lt;=0,0,MIN(ROUND(BL8+P9,2),IF(Debts!$Z$11=0,Debts!$AA$11,MAX(Debts!$AA$11,ROUND(BL8*Debts!$Z$11+Debts!$AB$11*P9,2)))))</f>
        <v/>
      </c>
      <c r="AC9">
        <f>IF(BM8&lt;=0,0,MIN(ROUND(BM8+Q9,2),IF(Debts!$Z$12=0,Debts!$AA$12,MAX(Debts!$AA$12,ROUND(BM8*Debts!$Z$12+Debts!$AB$12*Q9,2)))))</f>
        <v/>
      </c>
      <c r="AD9">
        <f>IF(BN8&lt;=0,0,MIN(ROUND(BN8+R9,2),IF(Debts!$Z$13=0,Debts!$AA$13,MAX(Debts!$AA$13,ROUND(BN8*Debts!$Z$13+Debts!$AB$13*R9,2)))))</f>
        <v/>
      </c>
      <c r="AE9">
        <f>IF(BO8&lt;=0,0,MIN(ROUND(BO8+S9,2),IF(Debts!$Z$14=0,Debts!$AA$14,MAX(Debts!$AA$14,ROUND(BO8*Debts!$Z$14+Debts!$AB$14*S9,2)))))</f>
        <v/>
      </c>
      <c r="AF9">
        <f>IF(BP8&lt;=0,0,MIN(ROUND(BP8+T9,2),IF(Debts!$Z$15=0,Debts!$AA$15,MAX(Debts!$AA$15,ROUND(BP8*Debts!$Z$15+Debts!$AB$15*T9,2)))))</f>
        <v/>
      </c>
      <c r="AG9">
        <f>IF(BQ8&lt;=0,0,MIN(ROUND(BQ8+U9,2),IF(Debts!$Z$16=0,Debts!$AA$16,MAX(Debts!$AA$16,ROUND(BQ8*Debts!$Z$16+Debts!$AB$16*U9,2)))))</f>
        <v/>
      </c>
      <c r="AH9">
        <f>IF(BF8&lt;=0,0,ROUND(BF8+J9-V9,2))</f>
        <v/>
      </c>
      <c r="AI9">
        <f>IF(BG8&lt;=0,0,ROUND(BG8+K9-W9,2))</f>
        <v/>
      </c>
      <c r="AJ9">
        <f>IF(BH8&lt;=0,0,ROUND(BH8+L9-X9,2))</f>
        <v/>
      </c>
      <c r="AK9">
        <f>IF(BI8&lt;=0,0,ROUND(BI8+M9-Y9,2))</f>
        <v/>
      </c>
      <c r="AL9">
        <f>IF(BJ8&lt;=0,0,ROUND(BJ8+N9-Z9,2))</f>
        <v/>
      </c>
      <c r="AM9">
        <f>IF(BK8&lt;=0,0,ROUND(BK8+O9-AA9,2))</f>
        <v/>
      </c>
      <c r="AN9">
        <f>IF(BL8&lt;=0,0,ROUND(BL8+P9-AB9,2))</f>
        <v/>
      </c>
      <c r="AO9">
        <f>IF(BM8&lt;=0,0,ROUND(BM8+Q9-AC9,2))</f>
        <v/>
      </c>
      <c r="AP9">
        <f>IF(BN8&lt;=0,0,ROUND(BN8+R9-AD9,2))</f>
        <v/>
      </c>
      <c r="AQ9">
        <f>IF(BO8&lt;=0,0,ROUND(BO8+S9-AE9,2))</f>
        <v/>
      </c>
      <c r="AR9">
        <f>IF(BP8&lt;=0,0,ROUND(BP8+T9-AF9,2))</f>
        <v/>
      </c>
      <c r="AS9">
        <f>IF(BQ8&lt;=0,0,ROUND(BQ8+U9-AG9,2))</f>
        <v/>
      </c>
      <c r="AT9">
        <f>IF(AH9&lt;=0,0,ROUND(MIN(AH9,MAX(0,$F9-SUMPRODUCT(($AT$3:$BE$3&lt;AT$3)*$AH9:$AS9))),2))</f>
        <v/>
      </c>
      <c r="AU9">
        <f>IF(AI9&lt;=0,0,ROUND(MIN(AI9,MAX(0,$F9-SUMPRODUCT(($AT$3:$BE$3&lt;AU$3)*$AH9:$AS9))),2))</f>
        <v/>
      </c>
      <c r="AV9">
        <f>IF(AJ9&lt;=0,0,ROUND(MIN(AJ9,MAX(0,$F9-SUMPRODUCT(($AT$3:$BE$3&lt;AV$3)*$AH9:$AS9))),2))</f>
        <v/>
      </c>
      <c r="AW9">
        <f>IF(AK9&lt;=0,0,ROUND(MIN(AK9,MAX(0,$F9-SUMPRODUCT(($AT$3:$BE$3&lt;AW$3)*$AH9:$AS9))),2))</f>
        <v/>
      </c>
      <c r="AX9">
        <f>IF(AL9&lt;=0,0,ROUND(MIN(AL9,MAX(0,$F9-SUMPRODUCT(($AT$3:$BE$3&lt;AX$3)*$AH9:$AS9))),2))</f>
        <v/>
      </c>
      <c r="AY9">
        <f>IF(AM9&lt;=0,0,ROUND(MIN(AM9,MAX(0,$F9-SUMPRODUCT(($AT$3:$BE$3&lt;AY$3)*$AH9:$AS9))),2))</f>
        <v/>
      </c>
      <c r="AZ9">
        <f>IF(AN9&lt;=0,0,ROUND(MIN(AN9,MAX(0,$F9-SUMPRODUCT(($AT$3:$BE$3&lt;AZ$3)*$AH9:$AS9))),2))</f>
        <v/>
      </c>
      <c r="BA9">
        <f>IF(AO9&lt;=0,0,ROUND(MIN(AO9,MAX(0,$F9-SUMPRODUCT(($AT$3:$BE$3&lt;BA$3)*$AH9:$AS9))),2))</f>
        <v/>
      </c>
      <c r="BB9">
        <f>IF(AP9&lt;=0,0,ROUND(MIN(AP9,MAX(0,$F9-SUMPRODUCT(($AT$3:$BE$3&lt;BB$3)*$AH9:$AS9))),2))</f>
        <v/>
      </c>
      <c r="BC9">
        <f>IF(AQ9&lt;=0,0,ROUND(MIN(AQ9,MAX(0,$F9-SUMPRODUCT(($AT$3:$BE$3&lt;BC$3)*$AH9:$AS9))),2))</f>
        <v/>
      </c>
      <c r="BD9">
        <f>IF(AR9&lt;=0,0,ROUND(MIN(AR9,MAX(0,$F9-SUMPRODUCT(($AT$3:$BE$3&lt;BD$3)*$AH9:$AS9))),2))</f>
        <v/>
      </c>
      <c r="BE9">
        <f>IF(AS9&lt;=0,0,ROUND(MIN(AS9,MAX(0,$F9-SUMPRODUCT(($AT$3:$BE$3&lt;BE$3)*$AH9:$AS9))),2))</f>
        <v/>
      </c>
      <c r="BF9">
        <f>IF(BF8&lt;=0,0,ROUND(BF8+J9-V9-AT9,2))</f>
        <v/>
      </c>
      <c r="BG9">
        <f>IF(BG8&lt;=0,0,ROUND(BG8+K9-W9-AU9,2))</f>
        <v/>
      </c>
      <c r="BH9">
        <f>IF(BH8&lt;=0,0,ROUND(BH8+L9-X9-AV9,2))</f>
        <v/>
      </c>
      <c r="BI9">
        <f>IF(BI8&lt;=0,0,ROUND(BI8+M9-Y9-AW9,2))</f>
        <v/>
      </c>
      <c r="BJ9">
        <f>IF(BJ8&lt;=0,0,ROUND(BJ8+N9-Z9-AX9,2))</f>
        <v/>
      </c>
      <c r="BK9">
        <f>IF(BK8&lt;=0,0,ROUND(BK8+O9-AA9-AY9,2))</f>
        <v/>
      </c>
      <c r="BL9">
        <f>IF(BL8&lt;=0,0,ROUND(BL8+P9-AB9-AZ9,2))</f>
        <v/>
      </c>
      <c r="BM9">
        <f>IF(BM8&lt;=0,0,ROUND(BM8+Q9-AC9-BA9,2))</f>
        <v/>
      </c>
      <c r="BN9">
        <f>IF(BN8&lt;=0,0,ROUND(BN8+R9-AD9-BB9,2))</f>
        <v/>
      </c>
      <c r="BO9">
        <f>IF(BO8&lt;=0,0,ROUND(BO8+S9-AE9-BC9,2))</f>
        <v/>
      </c>
      <c r="BP9">
        <f>IF(BP8&lt;=0,0,ROUND(BP8+T9-AF9-BD9,2))</f>
        <v/>
      </c>
      <c r="BQ9">
        <f>IF(BQ8&lt;=0,0,ROUND(BQ8+U9-AG9-BE9,2))</f>
        <v/>
      </c>
    </row>
    <row r="10">
      <c r="A10" t="n">
        <v>5</v>
      </c>
      <c r="B10" s="29">
        <f>Months!B10</f>
        <v/>
      </c>
      <c r="C10">
        <f>Months!C10</f>
        <v/>
      </c>
      <c r="D10">
        <f>Months!D10</f>
        <v/>
      </c>
      <c r="E10">
        <f>SUM(V10:AG10)</f>
        <v/>
      </c>
      <c r="F10">
        <f>MAX(0,ROUND(C10+D10-E10,2))</f>
        <v/>
      </c>
      <c r="G10">
        <f>ROUND(E10+SUM(AT10:BE10),2)</f>
        <v/>
      </c>
      <c r="H10">
        <f>ROUND(SUM(J10:U10),2)</f>
        <v/>
      </c>
      <c r="I10">
        <f>ROUND(SUM(BF10:BQ10),2)</f>
        <v/>
      </c>
      <c r="J10">
        <f>IF(BF9&lt;=0,0,ROUND(BF9*IF($A10&lt;=Debts!$M$5,Debts!$X$5,Debts!$Y$5)/12,2)+IF(AND(Debts!$AC$5=1,$A10=Debts!$M$5+1),SUMPRODUCT(ROUND(BF$5:BF8*Debts!$Y$5/12,2)),0))</f>
        <v/>
      </c>
      <c r="K10">
        <f>IF(BG9&lt;=0,0,ROUND(BG9*IF($A10&lt;=Debts!$M$6,Debts!$X$6,Debts!$Y$6)/12,2)+IF(AND(Debts!$AC$6=1,$A10=Debts!$M$6+1),SUMPRODUCT(ROUND(BG$5:BG8*Debts!$Y$6/12,2)),0))</f>
        <v/>
      </c>
      <c r="L10">
        <f>IF(BH9&lt;=0,0,ROUND(BH9*IF($A10&lt;=Debts!$M$7,Debts!$X$7,Debts!$Y$7)/12,2)+IF(AND(Debts!$AC$7=1,$A10=Debts!$M$7+1),SUMPRODUCT(ROUND(BH$5:BH8*Debts!$Y$7/12,2)),0))</f>
        <v/>
      </c>
      <c r="M10">
        <f>IF(BI9&lt;=0,0,ROUND(BI9*IF($A10&lt;=Debts!$M$8,Debts!$X$8,Debts!$Y$8)/12,2)+IF(AND(Debts!$AC$8=1,$A10=Debts!$M$8+1),SUMPRODUCT(ROUND(BI$5:BI8*Debts!$Y$8/12,2)),0))</f>
        <v/>
      </c>
      <c r="N10">
        <f>IF(BJ9&lt;=0,0,ROUND(BJ9*IF($A10&lt;=Debts!$M$9,Debts!$X$9,Debts!$Y$9)/12,2)+IF(AND(Debts!$AC$9=1,$A10=Debts!$M$9+1),SUMPRODUCT(ROUND(BJ$5:BJ8*Debts!$Y$9/12,2)),0))</f>
        <v/>
      </c>
      <c r="O10">
        <f>IF(BK9&lt;=0,0,ROUND(BK9*IF($A10&lt;=Debts!$M$10,Debts!$X$10,Debts!$Y$10)/12,2)+IF(AND(Debts!$AC$10=1,$A10=Debts!$M$10+1),SUMPRODUCT(ROUND(BK$5:BK8*Debts!$Y$10/12,2)),0))</f>
        <v/>
      </c>
      <c r="P10">
        <f>IF(BL9&lt;=0,0,ROUND(BL9*IF($A10&lt;=Debts!$M$11,Debts!$X$11,Debts!$Y$11)/12,2)+IF(AND(Debts!$AC$11=1,$A10=Debts!$M$11+1),SUMPRODUCT(ROUND(BL$5:BL8*Debts!$Y$11/12,2)),0))</f>
        <v/>
      </c>
      <c r="Q10">
        <f>IF(BM9&lt;=0,0,ROUND(BM9*IF($A10&lt;=Debts!$M$12,Debts!$X$12,Debts!$Y$12)/12,2)+IF(AND(Debts!$AC$12=1,$A10=Debts!$M$12+1),SUMPRODUCT(ROUND(BM$5:BM8*Debts!$Y$12/12,2)),0))</f>
        <v/>
      </c>
      <c r="R10">
        <f>IF(BN9&lt;=0,0,ROUND(BN9*IF($A10&lt;=Debts!$M$13,Debts!$X$13,Debts!$Y$13)/12,2)+IF(AND(Debts!$AC$13=1,$A10=Debts!$M$13+1),SUMPRODUCT(ROUND(BN$5:BN8*Debts!$Y$13/12,2)),0))</f>
        <v/>
      </c>
      <c r="S10">
        <f>IF(BO9&lt;=0,0,ROUND(BO9*IF($A10&lt;=Debts!$M$14,Debts!$X$14,Debts!$Y$14)/12,2)+IF(AND(Debts!$AC$14=1,$A10=Debts!$M$14+1),SUMPRODUCT(ROUND(BO$5:BO8*Debts!$Y$14/12,2)),0))</f>
        <v/>
      </c>
      <c r="T10">
        <f>IF(BP9&lt;=0,0,ROUND(BP9*IF($A10&lt;=Debts!$M$15,Debts!$X$15,Debts!$Y$15)/12,2)+IF(AND(Debts!$AC$15=1,$A10=Debts!$M$15+1),SUMPRODUCT(ROUND(BP$5:BP8*Debts!$Y$15/12,2)),0))</f>
        <v/>
      </c>
      <c r="U10">
        <f>IF(BQ9&lt;=0,0,ROUND(BQ9*IF($A10&lt;=Debts!$M$16,Debts!$X$16,Debts!$Y$16)/12,2)+IF(AND(Debts!$AC$16=1,$A10=Debts!$M$16+1),SUMPRODUCT(ROUND(BQ$5:BQ8*Debts!$Y$16/12,2)),0))</f>
        <v/>
      </c>
      <c r="V10">
        <f>IF(BF9&lt;=0,0,MIN(ROUND(BF9+J10,2),IF(Debts!$Z$5=0,Debts!$AA$5,MAX(Debts!$AA$5,ROUND(BF9*Debts!$Z$5+Debts!$AB$5*J10,2)))))</f>
        <v/>
      </c>
      <c r="W10">
        <f>IF(BG9&lt;=0,0,MIN(ROUND(BG9+K10,2),IF(Debts!$Z$6=0,Debts!$AA$6,MAX(Debts!$AA$6,ROUND(BG9*Debts!$Z$6+Debts!$AB$6*K10,2)))))</f>
        <v/>
      </c>
      <c r="X10">
        <f>IF(BH9&lt;=0,0,MIN(ROUND(BH9+L10,2),IF(Debts!$Z$7=0,Debts!$AA$7,MAX(Debts!$AA$7,ROUND(BH9*Debts!$Z$7+Debts!$AB$7*L10,2)))))</f>
        <v/>
      </c>
      <c r="Y10">
        <f>IF(BI9&lt;=0,0,MIN(ROUND(BI9+M10,2),IF(Debts!$Z$8=0,Debts!$AA$8,MAX(Debts!$AA$8,ROUND(BI9*Debts!$Z$8+Debts!$AB$8*M10,2)))))</f>
        <v/>
      </c>
      <c r="Z10">
        <f>IF(BJ9&lt;=0,0,MIN(ROUND(BJ9+N10,2),IF(Debts!$Z$9=0,Debts!$AA$9,MAX(Debts!$AA$9,ROUND(BJ9*Debts!$Z$9+Debts!$AB$9*N10,2)))))</f>
        <v/>
      </c>
      <c r="AA10">
        <f>IF(BK9&lt;=0,0,MIN(ROUND(BK9+O10,2),IF(Debts!$Z$10=0,Debts!$AA$10,MAX(Debts!$AA$10,ROUND(BK9*Debts!$Z$10+Debts!$AB$10*O10,2)))))</f>
        <v/>
      </c>
      <c r="AB10">
        <f>IF(BL9&lt;=0,0,MIN(ROUND(BL9+P10,2),IF(Debts!$Z$11=0,Debts!$AA$11,MAX(Debts!$AA$11,ROUND(BL9*Debts!$Z$11+Debts!$AB$11*P10,2)))))</f>
        <v/>
      </c>
      <c r="AC10">
        <f>IF(BM9&lt;=0,0,MIN(ROUND(BM9+Q10,2),IF(Debts!$Z$12=0,Debts!$AA$12,MAX(Debts!$AA$12,ROUND(BM9*Debts!$Z$12+Debts!$AB$12*Q10,2)))))</f>
        <v/>
      </c>
      <c r="AD10">
        <f>IF(BN9&lt;=0,0,MIN(ROUND(BN9+R10,2),IF(Debts!$Z$13=0,Debts!$AA$13,MAX(Debts!$AA$13,ROUND(BN9*Debts!$Z$13+Debts!$AB$13*R10,2)))))</f>
        <v/>
      </c>
      <c r="AE10">
        <f>IF(BO9&lt;=0,0,MIN(ROUND(BO9+S10,2),IF(Debts!$Z$14=0,Debts!$AA$14,MAX(Debts!$AA$14,ROUND(BO9*Debts!$Z$14+Debts!$AB$14*S10,2)))))</f>
        <v/>
      </c>
      <c r="AF10">
        <f>IF(BP9&lt;=0,0,MIN(ROUND(BP9+T10,2),IF(Debts!$Z$15=0,Debts!$AA$15,MAX(Debts!$AA$15,ROUND(BP9*Debts!$Z$15+Debts!$AB$15*T10,2)))))</f>
        <v/>
      </c>
      <c r="AG10">
        <f>IF(BQ9&lt;=0,0,MIN(ROUND(BQ9+U10,2),IF(Debts!$Z$16=0,Debts!$AA$16,MAX(Debts!$AA$16,ROUND(BQ9*Debts!$Z$16+Debts!$AB$16*U10,2)))))</f>
        <v/>
      </c>
      <c r="AH10">
        <f>IF(BF9&lt;=0,0,ROUND(BF9+J10-V10,2))</f>
        <v/>
      </c>
      <c r="AI10">
        <f>IF(BG9&lt;=0,0,ROUND(BG9+K10-W10,2))</f>
        <v/>
      </c>
      <c r="AJ10">
        <f>IF(BH9&lt;=0,0,ROUND(BH9+L10-X10,2))</f>
        <v/>
      </c>
      <c r="AK10">
        <f>IF(BI9&lt;=0,0,ROUND(BI9+M10-Y10,2))</f>
        <v/>
      </c>
      <c r="AL10">
        <f>IF(BJ9&lt;=0,0,ROUND(BJ9+N10-Z10,2))</f>
        <v/>
      </c>
      <c r="AM10">
        <f>IF(BK9&lt;=0,0,ROUND(BK9+O10-AA10,2))</f>
        <v/>
      </c>
      <c r="AN10">
        <f>IF(BL9&lt;=0,0,ROUND(BL9+P10-AB10,2))</f>
        <v/>
      </c>
      <c r="AO10">
        <f>IF(BM9&lt;=0,0,ROUND(BM9+Q10-AC10,2))</f>
        <v/>
      </c>
      <c r="AP10">
        <f>IF(BN9&lt;=0,0,ROUND(BN9+R10-AD10,2))</f>
        <v/>
      </c>
      <c r="AQ10">
        <f>IF(BO9&lt;=0,0,ROUND(BO9+S10-AE10,2))</f>
        <v/>
      </c>
      <c r="AR10">
        <f>IF(BP9&lt;=0,0,ROUND(BP9+T10-AF10,2))</f>
        <v/>
      </c>
      <c r="AS10">
        <f>IF(BQ9&lt;=0,0,ROUND(BQ9+U10-AG10,2))</f>
        <v/>
      </c>
      <c r="AT10">
        <f>IF(AH10&lt;=0,0,ROUND(MIN(AH10,MAX(0,$F10-SUMPRODUCT(($AT$3:$BE$3&lt;AT$3)*$AH10:$AS10))),2))</f>
        <v/>
      </c>
      <c r="AU10">
        <f>IF(AI10&lt;=0,0,ROUND(MIN(AI10,MAX(0,$F10-SUMPRODUCT(($AT$3:$BE$3&lt;AU$3)*$AH10:$AS10))),2))</f>
        <v/>
      </c>
      <c r="AV10">
        <f>IF(AJ10&lt;=0,0,ROUND(MIN(AJ10,MAX(0,$F10-SUMPRODUCT(($AT$3:$BE$3&lt;AV$3)*$AH10:$AS10))),2))</f>
        <v/>
      </c>
      <c r="AW10">
        <f>IF(AK10&lt;=0,0,ROUND(MIN(AK10,MAX(0,$F10-SUMPRODUCT(($AT$3:$BE$3&lt;AW$3)*$AH10:$AS10))),2))</f>
        <v/>
      </c>
      <c r="AX10">
        <f>IF(AL10&lt;=0,0,ROUND(MIN(AL10,MAX(0,$F10-SUMPRODUCT(($AT$3:$BE$3&lt;AX$3)*$AH10:$AS10))),2))</f>
        <v/>
      </c>
      <c r="AY10">
        <f>IF(AM10&lt;=0,0,ROUND(MIN(AM10,MAX(0,$F10-SUMPRODUCT(($AT$3:$BE$3&lt;AY$3)*$AH10:$AS10))),2))</f>
        <v/>
      </c>
      <c r="AZ10">
        <f>IF(AN10&lt;=0,0,ROUND(MIN(AN10,MAX(0,$F10-SUMPRODUCT(($AT$3:$BE$3&lt;AZ$3)*$AH10:$AS10))),2))</f>
        <v/>
      </c>
      <c r="BA10">
        <f>IF(AO10&lt;=0,0,ROUND(MIN(AO10,MAX(0,$F10-SUMPRODUCT(($AT$3:$BE$3&lt;BA$3)*$AH10:$AS10))),2))</f>
        <v/>
      </c>
      <c r="BB10">
        <f>IF(AP10&lt;=0,0,ROUND(MIN(AP10,MAX(0,$F10-SUMPRODUCT(($AT$3:$BE$3&lt;BB$3)*$AH10:$AS10))),2))</f>
        <v/>
      </c>
      <c r="BC10">
        <f>IF(AQ10&lt;=0,0,ROUND(MIN(AQ10,MAX(0,$F10-SUMPRODUCT(($AT$3:$BE$3&lt;BC$3)*$AH10:$AS10))),2))</f>
        <v/>
      </c>
      <c r="BD10">
        <f>IF(AR10&lt;=0,0,ROUND(MIN(AR10,MAX(0,$F10-SUMPRODUCT(($AT$3:$BE$3&lt;BD$3)*$AH10:$AS10))),2))</f>
        <v/>
      </c>
      <c r="BE10">
        <f>IF(AS10&lt;=0,0,ROUND(MIN(AS10,MAX(0,$F10-SUMPRODUCT(($AT$3:$BE$3&lt;BE$3)*$AH10:$AS10))),2))</f>
        <v/>
      </c>
      <c r="BF10">
        <f>IF(BF9&lt;=0,0,ROUND(BF9+J10-V10-AT10,2))</f>
        <v/>
      </c>
      <c r="BG10">
        <f>IF(BG9&lt;=0,0,ROUND(BG9+K10-W10-AU10,2))</f>
        <v/>
      </c>
      <c r="BH10">
        <f>IF(BH9&lt;=0,0,ROUND(BH9+L10-X10-AV10,2))</f>
        <v/>
      </c>
      <c r="BI10">
        <f>IF(BI9&lt;=0,0,ROUND(BI9+M10-Y10-AW10,2))</f>
        <v/>
      </c>
      <c r="BJ10">
        <f>IF(BJ9&lt;=0,0,ROUND(BJ9+N10-Z10-AX10,2))</f>
        <v/>
      </c>
      <c r="BK10">
        <f>IF(BK9&lt;=0,0,ROUND(BK9+O10-AA10-AY10,2))</f>
        <v/>
      </c>
      <c r="BL10">
        <f>IF(BL9&lt;=0,0,ROUND(BL9+P10-AB10-AZ10,2))</f>
        <v/>
      </c>
      <c r="BM10">
        <f>IF(BM9&lt;=0,0,ROUND(BM9+Q10-AC10-BA10,2))</f>
        <v/>
      </c>
      <c r="BN10">
        <f>IF(BN9&lt;=0,0,ROUND(BN9+R10-AD10-BB10,2))</f>
        <v/>
      </c>
      <c r="BO10">
        <f>IF(BO9&lt;=0,0,ROUND(BO9+S10-AE10-BC10,2))</f>
        <v/>
      </c>
      <c r="BP10">
        <f>IF(BP9&lt;=0,0,ROUND(BP9+T10-AF10-BD10,2))</f>
        <v/>
      </c>
      <c r="BQ10">
        <f>IF(BQ9&lt;=0,0,ROUND(BQ9+U10-AG10-BE10,2))</f>
        <v/>
      </c>
    </row>
    <row r="11">
      <c r="A11" t="n">
        <v>6</v>
      </c>
      <c r="B11" s="29">
        <f>Months!B11</f>
        <v/>
      </c>
      <c r="C11">
        <f>Months!C11</f>
        <v/>
      </c>
      <c r="D11">
        <f>Months!D11</f>
        <v/>
      </c>
      <c r="E11">
        <f>SUM(V11:AG11)</f>
        <v/>
      </c>
      <c r="F11">
        <f>MAX(0,ROUND(C11+D11-E11,2))</f>
        <v/>
      </c>
      <c r="G11">
        <f>ROUND(E11+SUM(AT11:BE11),2)</f>
        <v/>
      </c>
      <c r="H11">
        <f>ROUND(SUM(J11:U11),2)</f>
        <v/>
      </c>
      <c r="I11">
        <f>ROUND(SUM(BF11:BQ11),2)</f>
        <v/>
      </c>
      <c r="J11">
        <f>IF(BF10&lt;=0,0,ROUND(BF10*IF($A11&lt;=Debts!$M$5,Debts!$X$5,Debts!$Y$5)/12,2)+IF(AND(Debts!$AC$5=1,$A11=Debts!$M$5+1),SUMPRODUCT(ROUND(BF$5:BF9*Debts!$Y$5/12,2)),0))</f>
        <v/>
      </c>
      <c r="K11">
        <f>IF(BG10&lt;=0,0,ROUND(BG10*IF($A11&lt;=Debts!$M$6,Debts!$X$6,Debts!$Y$6)/12,2)+IF(AND(Debts!$AC$6=1,$A11=Debts!$M$6+1),SUMPRODUCT(ROUND(BG$5:BG9*Debts!$Y$6/12,2)),0))</f>
        <v/>
      </c>
      <c r="L11">
        <f>IF(BH10&lt;=0,0,ROUND(BH10*IF($A11&lt;=Debts!$M$7,Debts!$X$7,Debts!$Y$7)/12,2)+IF(AND(Debts!$AC$7=1,$A11=Debts!$M$7+1),SUMPRODUCT(ROUND(BH$5:BH9*Debts!$Y$7/12,2)),0))</f>
        <v/>
      </c>
      <c r="M11">
        <f>IF(BI10&lt;=0,0,ROUND(BI10*IF($A11&lt;=Debts!$M$8,Debts!$X$8,Debts!$Y$8)/12,2)+IF(AND(Debts!$AC$8=1,$A11=Debts!$M$8+1),SUMPRODUCT(ROUND(BI$5:BI9*Debts!$Y$8/12,2)),0))</f>
        <v/>
      </c>
      <c r="N11">
        <f>IF(BJ10&lt;=0,0,ROUND(BJ10*IF($A11&lt;=Debts!$M$9,Debts!$X$9,Debts!$Y$9)/12,2)+IF(AND(Debts!$AC$9=1,$A11=Debts!$M$9+1),SUMPRODUCT(ROUND(BJ$5:BJ9*Debts!$Y$9/12,2)),0))</f>
        <v/>
      </c>
      <c r="O11">
        <f>IF(BK10&lt;=0,0,ROUND(BK10*IF($A11&lt;=Debts!$M$10,Debts!$X$10,Debts!$Y$10)/12,2)+IF(AND(Debts!$AC$10=1,$A11=Debts!$M$10+1),SUMPRODUCT(ROUND(BK$5:BK9*Debts!$Y$10/12,2)),0))</f>
        <v/>
      </c>
      <c r="P11">
        <f>IF(BL10&lt;=0,0,ROUND(BL10*IF($A11&lt;=Debts!$M$11,Debts!$X$11,Debts!$Y$11)/12,2)+IF(AND(Debts!$AC$11=1,$A11=Debts!$M$11+1),SUMPRODUCT(ROUND(BL$5:BL9*Debts!$Y$11/12,2)),0))</f>
        <v/>
      </c>
      <c r="Q11">
        <f>IF(BM10&lt;=0,0,ROUND(BM10*IF($A11&lt;=Debts!$M$12,Debts!$X$12,Debts!$Y$12)/12,2)+IF(AND(Debts!$AC$12=1,$A11=Debts!$M$12+1),SUMPRODUCT(ROUND(BM$5:BM9*Debts!$Y$12/12,2)),0))</f>
        <v/>
      </c>
      <c r="R11">
        <f>IF(BN10&lt;=0,0,ROUND(BN10*IF($A11&lt;=Debts!$M$13,Debts!$X$13,Debts!$Y$13)/12,2)+IF(AND(Debts!$AC$13=1,$A11=Debts!$M$13+1),SUMPRODUCT(ROUND(BN$5:BN9*Debts!$Y$13/12,2)),0))</f>
        <v/>
      </c>
      <c r="S11">
        <f>IF(BO10&lt;=0,0,ROUND(BO10*IF($A11&lt;=Debts!$M$14,Debts!$X$14,Debts!$Y$14)/12,2)+IF(AND(Debts!$AC$14=1,$A11=Debts!$M$14+1),SUMPRODUCT(ROUND(BO$5:BO9*Debts!$Y$14/12,2)),0))</f>
        <v/>
      </c>
      <c r="T11">
        <f>IF(BP10&lt;=0,0,ROUND(BP10*IF($A11&lt;=Debts!$M$15,Debts!$X$15,Debts!$Y$15)/12,2)+IF(AND(Debts!$AC$15=1,$A11=Debts!$M$15+1),SUMPRODUCT(ROUND(BP$5:BP9*Debts!$Y$15/12,2)),0))</f>
        <v/>
      </c>
      <c r="U11">
        <f>IF(BQ10&lt;=0,0,ROUND(BQ10*IF($A11&lt;=Debts!$M$16,Debts!$X$16,Debts!$Y$16)/12,2)+IF(AND(Debts!$AC$16=1,$A11=Debts!$M$16+1),SUMPRODUCT(ROUND(BQ$5:BQ9*Debts!$Y$16/12,2)),0))</f>
        <v/>
      </c>
      <c r="V11">
        <f>IF(BF10&lt;=0,0,MIN(ROUND(BF10+J11,2),IF(Debts!$Z$5=0,Debts!$AA$5,MAX(Debts!$AA$5,ROUND(BF10*Debts!$Z$5+Debts!$AB$5*J11,2)))))</f>
        <v/>
      </c>
      <c r="W11">
        <f>IF(BG10&lt;=0,0,MIN(ROUND(BG10+K11,2),IF(Debts!$Z$6=0,Debts!$AA$6,MAX(Debts!$AA$6,ROUND(BG10*Debts!$Z$6+Debts!$AB$6*K11,2)))))</f>
        <v/>
      </c>
      <c r="X11">
        <f>IF(BH10&lt;=0,0,MIN(ROUND(BH10+L11,2),IF(Debts!$Z$7=0,Debts!$AA$7,MAX(Debts!$AA$7,ROUND(BH10*Debts!$Z$7+Debts!$AB$7*L11,2)))))</f>
        <v/>
      </c>
      <c r="Y11">
        <f>IF(BI10&lt;=0,0,MIN(ROUND(BI10+M11,2),IF(Debts!$Z$8=0,Debts!$AA$8,MAX(Debts!$AA$8,ROUND(BI10*Debts!$Z$8+Debts!$AB$8*M11,2)))))</f>
        <v/>
      </c>
      <c r="Z11">
        <f>IF(BJ10&lt;=0,0,MIN(ROUND(BJ10+N11,2),IF(Debts!$Z$9=0,Debts!$AA$9,MAX(Debts!$AA$9,ROUND(BJ10*Debts!$Z$9+Debts!$AB$9*N11,2)))))</f>
        <v/>
      </c>
      <c r="AA11">
        <f>IF(BK10&lt;=0,0,MIN(ROUND(BK10+O11,2),IF(Debts!$Z$10=0,Debts!$AA$10,MAX(Debts!$AA$10,ROUND(BK10*Debts!$Z$10+Debts!$AB$10*O11,2)))))</f>
        <v/>
      </c>
      <c r="AB11">
        <f>IF(BL10&lt;=0,0,MIN(ROUND(BL10+P11,2),IF(Debts!$Z$11=0,Debts!$AA$11,MAX(Debts!$AA$11,ROUND(BL10*Debts!$Z$11+Debts!$AB$11*P11,2)))))</f>
        <v/>
      </c>
      <c r="AC11">
        <f>IF(BM10&lt;=0,0,MIN(ROUND(BM10+Q11,2),IF(Debts!$Z$12=0,Debts!$AA$12,MAX(Debts!$AA$12,ROUND(BM10*Debts!$Z$12+Debts!$AB$12*Q11,2)))))</f>
        <v/>
      </c>
      <c r="AD11">
        <f>IF(BN10&lt;=0,0,MIN(ROUND(BN10+R11,2),IF(Debts!$Z$13=0,Debts!$AA$13,MAX(Debts!$AA$13,ROUND(BN10*Debts!$Z$13+Debts!$AB$13*R11,2)))))</f>
        <v/>
      </c>
      <c r="AE11">
        <f>IF(BO10&lt;=0,0,MIN(ROUND(BO10+S11,2),IF(Debts!$Z$14=0,Debts!$AA$14,MAX(Debts!$AA$14,ROUND(BO10*Debts!$Z$14+Debts!$AB$14*S11,2)))))</f>
        <v/>
      </c>
      <c r="AF11">
        <f>IF(BP10&lt;=0,0,MIN(ROUND(BP10+T11,2),IF(Debts!$Z$15=0,Debts!$AA$15,MAX(Debts!$AA$15,ROUND(BP10*Debts!$Z$15+Debts!$AB$15*T11,2)))))</f>
        <v/>
      </c>
      <c r="AG11">
        <f>IF(BQ10&lt;=0,0,MIN(ROUND(BQ10+U11,2),IF(Debts!$Z$16=0,Debts!$AA$16,MAX(Debts!$AA$16,ROUND(BQ10*Debts!$Z$16+Debts!$AB$16*U11,2)))))</f>
        <v/>
      </c>
      <c r="AH11">
        <f>IF(BF10&lt;=0,0,ROUND(BF10+J11-V11,2))</f>
        <v/>
      </c>
      <c r="AI11">
        <f>IF(BG10&lt;=0,0,ROUND(BG10+K11-W11,2))</f>
        <v/>
      </c>
      <c r="AJ11">
        <f>IF(BH10&lt;=0,0,ROUND(BH10+L11-X11,2))</f>
        <v/>
      </c>
      <c r="AK11">
        <f>IF(BI10&lt;=0,0,ROUND(BI10+M11-Y11,2))</f>
        <v/>
      </c>
      <c r="AL11">
        <f>IF(BJ10&lt;=0,0,ROUND(BJ10+N11-Z11,2))</f>
        <v/>
      </c>
      <c r="AM11">
        <f>IF(BK10&lt;=0,0,ROUND(BK10+O11-AA11,2))</f>
        <v/>
      </c>
      <c r="AN11">
        <f>IF(BL10&lt;=0,0,ROUND(BL10+P11-AB11,2))</f>
        <v/>
      </c>
      <c r="AO11">
        <f>IF(BM10&lt;=0,0,ROUND(BM10+Q11-AC11,2))</f>
        <v/>
      </c>
      <c r="AP11">
        <f>IF(BN10&lt;=0,0,ROUND(BN10+R11-AD11,2))</f>
        <v/>
      </c>
      <c r="AQ11">
        <f>IF(BO10&lt;=0,0,ROUND(BO10+S11-AE11,2))</f>
        <v/>
      </c>
      <c r="AR11">
        <f>IF(BP10&lt;=0,0,ROUND(BP10+T11-AF11,2))</f>
        <v/>
      </c>
      <c r="AS11">
        <f>IF(BQ10&lt;=0,0,ROUND(BQ10+U11-AG11,2))</f>
        <v/>
      </c>
      <c r="AT11">
        <f>IF(AH11&lt;=0,0,ROUND(MIN(AH11,MAX(0,$F11-SUMPRODUCT(($AT$3:$BE$3&lt;AT$3)*$AH11:$AS11))),2))</f>
        <v/>
      </c>
      <c r="AU11">
        <f>IF(AI11&lt;=0,0,ROUND(MIN(AI11,MAX(0,$F11-SUMPRODUCT(($AT$3:$BE$3&lt;AU$3)*$AH11:$AS11))),2))</f>
        <v/>
      </c>
      <c r="AV11">
        <f>IF(AJ11&lt;=0,0,ROUND(MIN(AJ11,MAX(0,$F11-SUMPRODUCT(($AT$3:$BE$3&lt;AV$3)*$AH11:$AS11))),2))</f>
        <v/>
      </c>
      <c r="AW11">
        <f>IF(AK11&lt;=0,0,ROUND(MIN(AK11,MAX(0,$F11-SUMPRODUCT(($AT$3:$BE$3&lt;AW$3)*$AH11:$AS11))),2))</f>
        <v/>
      </c>
      <c r="AX11">
        <f>IF(AL11&lt;=0,0,ROUND(MIN(AL11,MAX(0,$F11-SUMPRODUCT(($AT$3:$BE$3&lt;AX$3)*$AH11:$AS11))),2))</f>
        <v/>
      </c>
      <c r="AY11">
        <f>IF(AM11&lt;=0,0,ROUND(MIN(AM11,MAX(0,$F11-SUMPRODUCT(($AT$3:$BE$3&lt;AY$3)*$AH11:$AS11))),2))</f>
        <v/>
      </c>
      <c r="AZ11">
        <f>IF(AN11&lt;=0,0,ROUND(MIN(AN11,MAX(0,$F11-SUMPRODUCT(($AT$3:$BE$3&lt;AZ$3)*$AH11:$AS11))),2))</f>
        <v/>
      </c>
      <c r="BA11">
        <f>IF(AO11&lt;=0,0,ROUND(MIN(AO11,MAX(0,$F11-SUMPRODUCT(($AT$3:$BE$3&lt;BA$3)*$AH11:$AS11))),2))</f>
        <v/>
      </c>
      <c r="BB11">
        <f>IF(AP11&lt;=0,0,ROUND(MIN(AP11,MAX(0,$F11-SUMPRODUCT(($AT$3:$BE$3&lt;BB$3)*$AH11:$AS11))),2))</f>
        <v/>
      </c>
      <c r="BC11">
        <f>IF(AQ11&lt;=0,0,ROUND(MIN(AQ11,MAX(0,$F11-SUMPRODUCT(($AT$3:$BE$3&lt;BC$3)*$AH11:$AS11))),2))</f>
        <v/>
      </c>
      <c r="BD11">
        <f>IF(AR11&lt;=0,0,ROUND(MIN(AR11,MAX(0,$F11-SUMPRODUCT(($AT$3:$BE$3&lt;BD$3)*$AH11:$AS11))),2))</f>
        <v/>
      </c>
      <c r="BE11">
        <f>IF(AS11&lt;=0,0,ROUND(MIN(AS11,MAX(0,$F11-SUMPRODUCT(($AT$3:$BE$3&lt;BE$3)*$AH11:$AS11))),2))</f>
        <v/>
      </c>
      <c r="BF11">
        <f>IF(BF10&lt;=0,0,ROUND(BF10+J11-V11-AT11,2))</f>
        <v/>
      </c>
      <c r="BG11">
        <f>IF(BG10&lt;=0,0,ROUND(BG10+K11-W11-AU11,2))</f>
        <v/>
      </c>
      <c r="BH11">
        <f>IF(BH10&lt;=0,0,ROUND(BH10+L11-X11-AV11,2))</f>
        <v/>
      </c>
      <c r="BI11">
        <f>IF(BI10&lt;=0,0,ROUND(BI10+M11-Y11-AW11,2))</f>
        <v/>
      </c>
      <c r="BJ11">
        <f>IF(BJ10&lt;=0,0,ROUND(BJ10+N11-Z11-AX11,2))</f>
        <v/>
      </c>
      <c r="BK11">
        <f>IF(BK10&lt;=0,0,ROUND(BK10+O11-AA11-AY11,2))</f>
        <v/>
      </c>
      <c r="BL11">
        <f>IF(BL10&lt;=0,0,ROUND(BL10+P11-AB11-AZ11,2))</f>
        <v/>
      </c>
      <c r="BM11">
        <f>IF(BM10&lt;=0,0,ROUND(BM10+Q11-AC11-BA11,2))</f>
        <v/>
      </c>
      <c r="BN11">
        <f>IF(BN10&lt;=0,0,ROUND(BN10+R11-AD11-BB11,2))</f>
        <v/>
      </c>
      <c r="BO11">
        <f>IF(BO10&lt;=0,0,ROUND(BO10+S11-AE11-BC11,2))</f>
        <v/>
      </c>
      <c r="BP11">
        <f>IF(BP10&lt;=0,0,ROUND(BP10+T11-AF11-BD11,2))</f>
        <v/>
      </c>
      <c r="BQ11">
        <f>IF(BQ10&lt;=0,0,ROUND(BQ10+U11-AG11-BE11,2))</f>
        <v/>
      </c>
    </row>
    <row r="12">
      <c r="A12" t="n">
        <v>7</v>
      </c>
      <c r="B12" s="29">
        <f>Months!B12</f>
        <v/>
      </c>
      <c r="C12">
        <f>Months!C12</f>
        <v/>
      </c>
      <c r="D12">
        <f>Months!D12</f>
        <v/>
      </c>
      <c r="E12">
        <f>SUM(V12:AG12)</f>
        <v/>
      </c>
      <c r="F12">
        <f>MAX(0,ROUND(C12+D12-E12,2))</f>
        <v/>
      </c>
      <c r="G12">
        <f>ROUND(E12+SUM(AT12:BE12),2)</f>
        <v/>
      </c>
      <c r="H12">
        <f>ROUND(SUM(J12:U12),2)</f>
        <v/>
      </c>
      <c r="I12">
        <f>ROUND(SUM(BF12:BQ12),2)</f>
        <v/>
      </c>
      <c r="J12">
        <f>IF(BF11&lt;=0,0,ROUND(BF11*IF($A12&lt;=Debts!$M$5,Debts!$X$5,Debts!$Y$5)/12,2)+IF(AND(Debts!$AC$5=1,$A12=Debts!$M$5+1),SUMPRODUCT(ROUND(BF$5:BF10*Debts!$Y$5/12,2)),0))</f>
        <v/>
      </c>
      <c r="K12">
        <f>IF(BG11&lt;=0,0,ROUND(BG11*IF($A12&lt;=Debts!$M$6,Debts!$X$6,Debts!$Y$6)/12,2)+IF(AND(Debts!$AC$6=1,$A12=Debts!$M$6+1),SUMPRODUCT(ROUND(BG$5:BG10*Debts!$Y$6/12,2)),0))</f>
        <v/>
      </c>
      <c r="L12">
        <f>IF(BH11&lt;=0,0,ROUND(BH11*IF($A12&lt;=Debts!$M$7,Debts!$X$7,Debts!$Y$7)/12,2)+IF(AND(Debts!$AC$7=1,$A12=Debts!$M$7+1),SUMPRODUCT(ROUND(BH$5:BH10*Debts!$Y$7/12,2)),0))</f>
        <v/>
      </c>
      <c r="M12">
        <f>IF(BI11&lt;=0,0,ROUND(BI11*IF($A12&lt;=Debts!$M$8,Debts!$X$8,Debts!$Y$8)/12,2)+IF(AND(Debts!$AC$8=1,$A12=Debts!$M$8+1),SUMPRODUCT(ROUND(BI$5:BI10*Debts!$Y$8/12,2)),0))</f>
        <v/>
      </c>
      <c r="N12">
        <f>IF(BJ11&lt;=0,0,ROUND(BJ11*IF($A12&lt;=Debts!$M$9,Debts!$X$9,Debts!$Y$9)/12,2)+IF(AND(Debts!$AC$9=1,$A12=Debts!$M$9+1),SUMPRODUCT(ROUND(BJ$5:BJ10*Debts!$Y$9/12,2)),0))</f>
        <v/>
      </c>
      <c r="O12">
        <f>IF(BK11&lt;=0,0,ROUND(BK11*IF($A12&lt;=Debts!$M$10,Debts!$X$10,Debts!$Y$10)/12,2)+IF(AND(Debts!$AC$10=1,$A12=Debts!$M$10+1),SUMPRODUCT(ROUND(BK$5:BK10*Debts!$Y$10/12,2)),0))</f>
        <v/>
      </c>
      <c r="P12">
        <f>IF(BL11&lt;=0,0,ROUND(BL11*IF($A12&lt;=Debts!$M$11,Debts!$X$11,Debts!$Y$11)/12,2)+IF(AND(Debts!$AC$11=1,$A12=Debts!$M$11+1),SUMPRODUCT(ROUND(BL$5:BL10*Debts!$Y$11/12,2)),0))</f>
        <v/>
      </c>
      <c r="Q12">
        <f>IF(BM11&lt;=0,0,ROUND(BM11*IF($A12&lt;=Debts!$M$12,Debts!$X$12,Debts!$Y$12)/12,2)+IF(AND(Debts!$AC$12=1,$A12=Debts!$M$12+1),SUMPRODUCT(ROUND(BM$5:BM10*Debts!$Y$12/12,2)),0))</f>
        <v/>
      </c>
      <c r="R12">
        <f>IF(BN11&lt;=0,0,ROUND(BN11*IF($A12&lt;=Debts!$M$13,Debts!$X$13,Debts!$Y$13)/12,2)+IF(AND(Debts!$AC$13=1,$A12=Debts!$M$13+1),SUMPRODUCT(ROUND(BN$5:BN10*Debts!$Y$13/12,2)),0))</f>
        <v/>
      </c>
      <c r="S12">
        <f>IF(BO11&lt;=0,0,ROUND(BO11*IF($A12&lt;=Debts!$M$14,Debts!$X$14,Debts!$Y$14)/12,2)+IF(AND(Debts!$AC$14=1,$A12=Debts!$M$14+1),SUMPRODUCT(ROUND(BO$5:BO10*Debts!$Y$14/12,2)),0))</f>
        <v/>
      </c>
      <c r="T12">
        <f>IF(BP11&lt;=0,0,ROUND(BP11*IF($A12&lt;=Debts!$M$15,Debts!$X$15,Debts!$Y$15)/12,2)+IF(AND(Debts!$AC$15=1,$A12=Debts!$M$15+1),SUMPRODUCT(ROUND(BP$5:BP10*Debts!$Y$15/12,2)),0))</f>
        <v/>
      </c>
      <c r="U12">
        <f>IF(BQ11&lt;=0,0,ROUND(BQ11*IF($A12&lt;=Debts!$M$16,Debts!$X$16,Debts!$Y$16)/12,2)+IF(AND(Debts!$AC$16=1,$A12=Debts!$M$16+1),SUMPRODUCT(ROUND(BQ$5:BQ10*Debts!$Y$16/12,2)),0))</f>
        <v/>
      </c>
      <c r="V12">
        <f>IF(BF11&lt;=0,0,MIN(ROUND(BF11+J12,2),IF(Debts!$Z$5=0,Debts!$AA$5,MAX(Debts!$AA$5,ROUND(BF11*Debts!$Z$5+Debts!$AB$5*J12,2)))))</f>
        <v/>
      </c>
      <c r="W12">
        <f>IF(BG11&lt;=0,0,MIN(ROUND(BG11+K12,2),IF(Debts!$Z$6=0,Debts!$AA$6,MAX(Debts!$AA$6,ROUND(BG11*Debts!$Z$6+Debts!$AB$6*K12,2)))))</f>
        <v/>
      </c>
      <c r="X12">
        <f>IF(BH11&lt;=0,0,MIN(ROUND(BH11+L12,2),IF(Debts!$Z$7=0,Debts!$AA$7,MAX(Debts!$AA$7,ROUND(BH11*Debts!$Z$7+Debts!$AB$7*L12,2)))))</f>
        <v/>
      </c>
      <c r="Y12">
        <f>IF(BI11&lt;=0,0,MIN(ROUND(BI11+M12,2),IF(Debts!$Z$8=0,Debts!$AA$8,MAX(Debts!$AA$8,ROUND(BI11*Debts!$Z$8+Debts!$AB$8*M12,2)))))</f>
        <v/>
      </c>
      <c r="Z12">
        <f>IF(BJ11&lt;=0,0,MIN(ROUND(BJ11+N12,2),IF(Debts!$Z$9=0,Debts!$AA$9,MAX(Debts!$AA$9,ROUND(BJ11*Debts!$Z$9+Debts!$AB$9*N12,2)))))</f>
        <v/>
      </c>
      <c r="AA12">
        <f>IF(BK11&lt;=0,0,MIN(ROUND(BK11+O12,2),IF(Debts!$Z$10=0,Debts!$AA$10,MAX(Debts!$AA$10,ROUND(BK11*Debts!$Z$10+Debts!$AB$10*O12,2)))))</f>
        <v/>
      </c>
      <c r="AB12">
        <f>IF(BL11&lt;=0,0,MIN(ROUND(BL11+P12,2),IF(Debts!$Z$11=0,Debts!$AA$11,MAX(Debts!$AA$11,ROUND(BL11*Debts!$Z$11+Debts!$AB$11*P12,2)))))</f>
        <v/>
      </c>
      <c r="AC12">
        <f>IF(BM11&lt;=0,0,MIN(ROUND(BM11+Q12,2),IF(Debts!$Z$12=0,Debts!$AA$12,MAX(Debts!$AA$12,ROUND(BM11*Debts!$Z$12+Debts!$AB$12*Q12,2)))))</f>
        <v/>
      </c>
      <c r="AD12">
        <f>IF(BN11&lt;=0,0,MIN(ROUND(BN11+R12,2),IF(Debts!$Z$13=0,Debts!$AA$13,MAX(Debts!$AA$13,ROUND(BN11*Debts!$Z$13+Debts!$AB$13*R12,2)))))</f>
        <v/>
      </c>
      <c r="AE12">
        <f>IF(BO11&lt;=0,0,MIN(ROUND(BO11+S12,2),IF(Debts!$Z$14=0,Debts!$AA$14,MAX(Debts!$AA$14,ROUND(BO11*Debts!$Z$14+Debts!$AB$14*S12,2)))))</f>
        <v/>
      </c>
      <c r="AF12">
        <f>IF(BP11&lt;=0,0,MIN(ROUND(BP11+T12,2),IF(Debts!$Z$15=0,Debts!$AA$15,MAX(Debts!$AA$15,ROUND(BP11*Debts!$Z$15+Debts!$AB$15*T12,2)))))</f>
        <v/>
      </c>
      <c r="AG12">
        <f>IF(BQ11&lt;=0,0,MIN(ROUND(BQ11+U12,2),IF(Debts!$Z$16=0,Debts!$AA$16,MAX(Debts!$AA$16,ROUND(BQ11*Debts!$Z$16+Debts!$AB$16*U12,2)))))</f>
        <v/>
      </c>
      <c r="AH12">
        <f>IF(BF11&lt;=0,0,ROUND(BF11+J12-V12,2))</f>
        <v/>
      </c>
      <c r="AI12">
        <f>IF(BG11&lt;=0,0,ROUND(BG11+K12-W12,2))</f>
        <v/>
      </c>
      <c r="AJ12">
        <f>IF(BH11&lt;=0,0,ROUND(BH11+L12-X12,2))</f>
        <v/>
      </c>
      <c r="AK12">
        <f>IF(BI11&lt;=0,0,ROUND(BI11+M12-Y12,2))</f>
        <v/>
      </c>
      <c r="AL12">
        <f>IF(BJ11&lt;=0,0,ROUND(BJ11+N12-Z12,2))</f>
        <v/>
      </c>
      <c r="AM12">
        <f>IF(BK11&lt;=0,0,ROUND(BK11+O12-AA12,2))</f>
        <v/>
      </c>
      <c r="AN12">
        <f>IF(BL11&lt;=0,0,ROUND(BL11+P12-AB12,2))</f>
        <v/>
      </c>
      <c r="AO12">
        <f>IF(BM11&lt;=0,0,ROUND(BM11+Q12-AC12,2))</f>
        <v/>
      </c>
      <c r="AP12">
        <f>IF(BN11&lt;=0,0,ROUND(BN11+R12-AD12,2))</f>
        <v/>
      </c>
      <c r="AQ12">
        <f>IF(BO11&lt;=0,0,ROUND(BO11+S12-AE12,2))</f>
        <v/>
      </c>
      <c r="AR12">
        <f>IF(BP11&lt;=0,0,ROUND(BP11+T12-AF12,2))</f>
        <v/>
      </c>
      <c r="AS12">
        <f>IF(BQ11&lt;=0,0,ROUND(BQ11+U12-AG12,2))</f>
        <v/>
      </c>
      <c r="AT12">
        <f>IF(AH12&lt;=0,0,ROUND(MIN(AH12,MAX(0,$F12-SUMPRODUCT(($AT$3:$BE$3&lt;AT$3)*$AH12:$AS12))),2))</f>
        <v/>
      </c>
      <c r="AU12">
        <f>IF(AI12&lt;=0,0,ROUND(MIN(AI12,MAX(0,$F12-SUMPRODUCT(($AT$3:$BE$3&lt;AU$3)*$AH12:$AS12))),2))</f>
        <v/>
      </c>
      <c r="AV12">
        <f>IF(AJ12&lt;=0,0,ROUND(MIN(AJ12,MAX(0,$F12-SUMPRODUCT(($AT$3:$BE$3&lt;AV$3)*$AH12:$AS12))),2))</f>
        <v/>
      </c>
      <c r="AW12">
        <f>IF(AK12&lt;=0,0,ROUND(MIN(AK12,MAX(0,$F12-SUMPRODUCT(($AT$3:$BE$3&lt;AW$3)*$AH12:$AS12))),2))</f>
        <v/>
      </c>
      <c r="AX12">
        <f>IF(AL12&lt;=0,0,ROUND(MIN(AL12,MAX(0,$F12-SUMPRODUCT(($AT$3:$BE$3&lt;AX$3)*$AH12:$AS12))),2))</f>
        <v/>
      </c>
      <c r="AY12">
        <f>IF(AM12&lt;=0,0,ROUND(MIN(AM12,MAX(0,$F12-SUMPRODUCT(($AT$3:$BE$3&lt;AY$3)*$AH12:$AS12))),2))</f>
        <v/>
      </c>
      <c r="AZ12">
        <f>IF(AN12&lt;=0,0,ROUND(MIN(AN12,MAX(0,$F12-SUMPRODUCT(($AT$3:$BE$3&lt;AZ$3)*$AH12:$AS12))),2))</f>
        <v/>
      </c>
      <c r="BA12">
        <f>IF(AO12&lt;=0,0,ROUND(MIN(AO12,MAX(0,$F12-SUMPRODUCT(($AT$3:$BE$3&lt;BA$3)*$AH12:$AS12))),2))</f>
        <v/>
      </c>
      <c r="BB12">
        <f>IF(AP12&lt;=0,0,ROUND(MIN(AP12,MAX(0,$F12-SUMPRODUCT(($AT$3:$BE$3&lt;BB$3)*$AH12:$AS12))),2))</f>
        <v/>
      </c>
      <c r="BC12">
        <f>IF(AQ12&lt;=0,0,ROUND(MIN(AQ12,MAX(0,$F12-SUMPRODUCT(($AT$3:$BE$3&lt;BC$3)*$AH12:$AS12))),2))</f>
        <v/>
      </c>
      <c r="BD12">
        <f>IF(AR12&lt;=0,0,ROUND(MIN(AR12,MAX(0,$F12-SUMPRODUCT(($AT$3:$BE$3&lt;BD$3)*$AH12:$AS12))),2))</f>
        <v/>
      </c>
      <c r="BE12">
        <f>IF(AS12&lt;=0,0,ROUND(MIN(AS12,MAX(0,$F12-SUMPRODUCT(($AT$3:$BE$3&lt;BE$3)*$AH12:$AS12))),2))</f>
        <v/>
      </c>
      <c r="BF12">
        <f>IF(BF11&lt;=0,0,ROUND(BF11+J12-V12-AT12,2))</f>
        <v/>
      </c>
      <c r="BG12">
        <f>IF(BG11&lt;=0,0,ROUND(BG11+K12-W12-AU12,2))</f>
        <v/>
      </c>
      <c r="BH12">
        <f>IF(BH11&lt;=0,0,ROUND(BH11+L12-X12-AV12,2))</f>
        <v/>
      </c>
      <c r="BI12">
        <f>IF(BI11&lt;=0,0,ROUND(BI11+M12-Y12-AW12,2))</f>
        <v/>
      </c>
      <c r="BJ12">
        <f>IF(BJ11&lt;=0,0,ROUND(BJ11+N12-Z12-AX12,2))</f>
        <v/>
      </c>
      <c r="BK12">
        <f>IF(BK11&lt;=0,0,ROUND(BK11+O12-AA12-AY12,2))</f>
        <v/>
      </c>
      <c r="BL12">
        <f>IF(BL11&lt;=0,0,ROUND(BL11+P12-AB12-AZ12,2))</f>
        <v/>
      </c>
      <c r="BM12">
        <f>IF(BM11&lt;=0,0,ROUND(BM11+Q12-AC12-BA12,2))</f>
        <v/>
      </c>
      <c r="BN12">
        <f>IF(BN11&lt;=0,0,ROUND(BN11+R12-AD12-BB12,2))</f>
        <v/>
      </c>
      <c r="BO12">
        <f>IF(BO11&lt;=0,0,ROUND(BO11+S12-AE12-BC12,2))</f>
        <v/>
      </c>
      <c r="BP12">
        <f>IF(BP11&lt;=0,0,ROUND(BP11+T12-AF12-BD12,2))</f>
        <v/>
      </c>
      <c r="BQ12">
        <f>IF(BQ11&lt;=0,0,ROUND(BQ11+U12-AG12-BE12,2))</f>
        <v/>
      </c>
    </row>
    <row r="13">
      <c r="A13" t="n">
        <v>8</v>
      </c>
      <c r="B13" s="29">
        <f>Months!B13</f>
        <v/>
      </c>
      <c r="C13">
        <f>Months!C13</f>
        <v/>
      </c>
      <c r="D13">
        <f>Months!D13</f>
        <v/>
      </c>
      <c r="E13">
        <f>SUM(V13:AG13)</f>
        <v/>
      </c>
      <c r="F13">
        <f>MAX(0,ROUND(C13+D13-E13,2))</f>
        <v/>
      </c>
      <c r="G13">
        <f>ROUND(E13+SUM(AT13:BE13),2)</f>
        <v/>
      </c>
      <c r="H13">
        <f>ROUND(SUM(J13:U13),2)</f>
        <v/>
      </c>
      <c r="I13">
        <f>ROUND(SUM(BF13:BQ13),2)</f>
        <v/>
      </c>
      <c r="J13">
        <f>IF(BF12&lt;=0,0,ROUND(BF12*IF($A13&lt;=Debts!$M$5,Debts!$X$5,Debts!$Y$5)/12,2)+IF(AND(Debts!$AC$5=1,$A13=Debts!$M$5+1),SUMPRODUCT(ROUND(BF$5:BF11*Debts!$Y$5/12,2)),0))</f>
        <v/>
      </c>
      <c r="K13">
        <f>IF(BG12&lt;=0,0,ROUND(BG12*IF($A13&lt;=Debts!$M$6,Debts!$X$6,Debts!$Y$6)/12,2)+IF(AND(Debts!$AC$6=1,$A13=Debts!$M$6+1),SUMPRODUCT(ROUND(BG$5:BG11*Debts!$Y$6/12,2)),0))</f>
        <v/>
      </c>
      <c r="L13">
        <f>IF(BH12&lt;=0,0,ROUND(BH12*IF($A13&lt;=Debts!$M$7,Debts!$X$7,Debts!$Y$7)/12,2)+IF(AND(Debts!$AC$7=1,$A13=Debts!$M$7+1),SUMPRODUCT(ROUND(BH$5:BH11*Debts!$Y$7/12,2)),0))</f>
        <v/>
      </c>
      <c r="M13">
        <f>IF(BI12&lt;=0,0,ROUND(BI12*IF($A13&lt;=Debts!$M$8,Debts!$X$8,Debts!$Y$8)/12,2)+IF(AND(Debts!$AC$8=1,$A13=Debts!$M$8+1),SUMPRODUCT(ROUND(BI$5:BI11*Debts!$Y$8/12,2)),0))</f>
        <v/>
      </c>
      <c r="N13">
        <f>IF(BJ12&lt;=0,0,ROUND(BJ12*IF($A13&lt;=Debts!$M$9,Debts!$X$9,Debts!$Y$9)/12,2)+IF(AND(Debts!$AC$9=1,$A13=Debts!$M$9+1),SUMPRODUCT(ROUND(BJ$5:BJ11*Debts!$Y$9/12,2)),0))</f>
        <v/>
      </c>
      <c r="O13">
        <f>IF(BK12&lt;=0,0,ROUND(BK12*IF($A13&lt;=Debts!$M$10,Debts!$X$10,Debts!$Y$10)/12,2)+IF(AND(Debts!$AC$10=1,$A13=Debts!$M$10+1),SUMPRODUCT(ROUND(BK$5:BK11*Debts!$Y$10/12,2)),0))</f>
        <v/>
      </c>
      <c r="P13">
        <f>IF(BL12&lt;=0,0,ROUND(BL12*IF($A13&lt;=Debts!$M$11,Debts!$X$11,Debts!$Y$11)/12,2)+IF(AND(Debts!$AC$11=1,$A13=Debts!$M$11+1),SUMPRODUCT(ROUND(BL$5:BL11*Debts!$Y$11/12,2)),0))</f>
        <v/>
      </c>
      <c r="Q13">
        <f>IF(BM12&lt;=0,0,ROUND(BM12*IF($A13&lt;=Debts!$M$12,Debts!$X$12,Debts!$Y$12)/12,2)+IF(AND(Debts!$AC$12=1,$A13=Debts!$M$12+1),SUMPRODUCT(ROUND(BM$5:BM11*Debts!$Y$12/12,2)),0))</f>
        <v/>
      </c>
      <c r="R13">
        <f>IF(BN12&lt;=0,0,ROUND(BN12*IF($A13&lt;=Debts!$M$13,Debts!$X$13,Debts!$Y$13)/12,2)+IF(AND(Debts!$AC$13=1,$A13=Debts!$M$13+1),SUMPRODUCT(ROUND(BN$5:BN11*Debts!$Y$13/12,2)),0))</f>
        <v/>
      </c>
      <c r="S13">
        <f>IF(BO12&lt;=0,0,ROUND(BO12*IF($A13&lt;=Debts!$M$14,Debts!$X$14,Debts!$Y$14)/12,2)+IF(AND(Debts!$AC$14=1,$A13=Debts!$M$14+1),SUMPRODUCT(ROUND(BO$5:BO11*Debts!$Y$14/12,2)),0))</f>
        <v/>
      </c>
      <c r="T13">
        <f>IF(BP12&lt;=0,0,ROUND(BP12*IF($A13&lt;=Debts!$M$15,Debts!$X$15,Debts!$Y$15)/12,2)+IF(AND(Debts!$AC$15=1,$A13=Debts!$M$15+1),SUMPRODUCT(ROUND(BP$5:BP11*Debts!$Y$15/12,2)),0))</f>
        <v/>
      </c>
      <c r="U13">
        <f>IF(BQ12&lt;=0,0,ROUND(BQ12*IF($A13&lt;=Debts!$M$16,Debts!$X$16,Debts!$Y$16)/12,2)+IF(AND(Debts!$AC$16=1,$A13=Debts!$M$16+1),SUMPRODUCT(ROUND(BQ$5:BQ11*Debts!$Y$16/12,2)),0))</f>
        <v/>
      </c>
      <c r="V13">
        <f>IF(BF12&lt;=0,0,MIN(ROUND(BF12+J13,2),IF(Debts!$Z$5=0,Debts!$AA$5,MAX(Debts!$AA$5,ROUND(BF12*Debts!$Z$5+Debts!$AB$5*J13,2)))))</f>
        <v/>
      </c>
      <c r="W13">
        <f>IF(BG12&lt;=0,0,MIN(ROUND(BG12+K13,2),IF(Debts!$Z$6=0,Debts!$AA$6,MAX(Debts!$AA$6,ROUND(BG12*Debts!$Z$6+Debts!$AB$6*K13,2)))))</f>
        <v/>
      </c>
      <c r="X13">
        <f>IF(BH12&lt;=0,0,MIN(ROUND(BH12+L13,2),IF(Debts!$Z$7=0,Debts!$AA$7,MAX(Debts!$AA$7,ROUND(BH12*Debts!$Z$7+Debts!$AB$7*L13,2)))))</f>
        <v/>
      </c>
      <c r="Y13">
        <f>IF(BI12&lt;=0,0,MIN(ROUND(BI12+M13,2),IF(Debts!$Z$8=0,Debts!$AA$8,MAX(Debts!$AA$8,ROUND(BI12*Debts!$Z$8+Debts!$AB$8*M13,2)))))</f>
        <v/>
      </c>
      <c r="Z13">
        <f>IF(BJ12&lt;=0,0,MIN(ROUND(BJ12+N13,2),IF(Debts!$Z$9=0,Debts!$AA$9,MAX(Debts!$AA$9,ROUND(BJ12*Debts!$Z$9+Debts!$AB$9*N13,2)))))</f>
        <v/>
      </c>
      <c r="AA13">
        <f>IF(BK12&lt;=0,0,MIN(ROUND(BK12+O13,2),IF(Debts!$Z$10=0,Debts!$AA$10,MAX(Debts!$AA$10,ROUND(BK12*Debts!$Z$10+Debts!$AB$10*O13,2)))))</f>
        <v/>
      </c>
      <c r="AB13">
        <f>IF(BL12&lt;=0,0,MIN(ROUND(BL12+P13,2),IF(Debts!$Z$11=0,Debts!$AA$11,MAX(Debts!$AA$11,ROUND(BL12*Debts!$Z$11+Debts!$AB$11*P13,2)))))</f>
        <v/>
      </c>
      <c r="AC13">
        <f>IF(BM12&lt;=0,0,MIN(ROUND(BM12+Q13,2),IF(Debts!$Z$12=0,Debts!$AA$12,MAX(Debts!$AA$12,ROUND(BM12*Debts!$Z$12+Debts!$AB$12*Q13,2)))))</f>
        <v/>
      </c>
      <c r="AD13">
        <f>IF(BN12&lt;=0,0,MIN(ROUND(BN12+R13,2),IF(Debts!$Z$13=0,Debts!$AA$13,MAX(Debts!$AA$13,ROUND(BN12*Debts!$Z$13+Debts!$AB$13*R13,2)))))</f>
        <v/>
      </c>
      <c r="AE13">
        <f>IF(BO12&lt;=0,0,MIN(ROUND(BO12+S13,2),IF(Debts!$Z$14=0,Debts!$AA$14,MAX(Debts!$AA$14,ROUND(BO12*Debts!$Z$14+Debts!$AB$14*S13,2)))))</f>
        <v/>
      </c>
      <c r="AF13">
        <f>IF(BP12&lt;=0,0,MIN(ROUND(BP12+T13,2),IF(Debts!$Z$15=0,Debts!$AA$15,MAX(Debts!$AA$15,ROUND(BP12*Debts!$Z$15+Debts!$AB$15*T13,2)))))</f>
        <v/>
      </c>
      <c r="AG13">
        <f>IF(BQ12&lt;=0,0,MIN(ROUND(BQ12+U13,2),IF(Debts!$Z$16=0,Debts!$AA$16,MAX(Debts!$AA$16,ROUND(BQ12*Debts!$Z$16+Debts!$AB$16*U13,2)))))</f>
        <v/>
      </c>
      <c r="AH13">
        <f>IF(BF12&lt;=0,0,ROUND(BF12+J13-V13,2))</f>
        <v/>
      </c>
      <c r="AI13">
        <f>IF(BG12&lt;=0,0,ROUND(BG12+K13-W13,2))</f>
        <v/>
      </c>
      <c r="AJ13">
        <f>IF(BH12&lt;=0,0,ROUND(BH12+L13-X13,2))</f>
        <v/>
      </c>
      <c r="AK13">
        <f>IF(BI12&lt;=0,0,ROUND(BI12+M13-Y13,2))</f>
        <v/>
      </c>
      <c r="AL13">
        <f>IF(BJ12&lt;=0,0,ROUND(BJ12+N13-Z13,2))</f>
        <v/>
      </c>
      <c r="AM13">
        <f>IF(BK12&lt;=0,0,ROUND(BK12+O13-AA13,2))</f>
        <v/>
      </c>
      <c r="AN13">
        <f>IF(BL12&lt;=0,0,ROUND(BL12+P13-AB13,2))</f>
        <v/>
      </c>
      <c r="AO13">
        <f>IF(BM12&lt;=0,0,ROUND(BM12+Q13-AC13,2))</f>
        <v/>
      </c>
      <c r="AP13">
        <f>IF(BN12&lt;=0,0,ROUND(BN12+R13-AD13,2))</f>
        <v/>
      </c>
      <c r="AQ13">
        <f>IF(BO12&lt;=0,0,ROUND(BO12+S13-AE13,2))</f>
        <v/>
      </c>
      <c r="AR13">
        <f>IF(BP12&lt;=0,0,ROUND(BP12+T13-AF13,2))</f>
        <v/>
      </c>
      <c r="AS13">
        <f>IF(BQ12&lt;=0,0,ROUND(BQ12+U13-AG13,2))</f>
        <v/>
      </c>
      <c r="AT13">
        <f>IF(AH13&lt;=0,0,ROUND(MIN(AH13,MAX(0,$F13-SUMPRODUCT(($AT$3:$BE$3&lt;AT$3)*$AH13:$AS13))),2))</f>
        <v/>
      </c>
      <c r="AU13">
        <f>IF(AI13&lt;=0,0,ROUND(MIN(AI13,MAX(0,$F13-SUMPRODUCT(($AT$3:$BE$3&lt;AU$3)*$AH13:$AS13))),2))</f>
        <v/>
      </c>
      <c r="AV13">
        <f>IF(AJ13&lt;=0,0,ROUND(MIN(AJ13,MAX(0,$F13-SUMPRODUCT(($AT$3:$BE$3&lt;AV$3)*$AH13:$AS13))),2))</f>
        <v/>
      </c>
      <c r="AW13">
        <f>IF(AK13&lt;=0,0,ROUND(MIN(AK13,MAX(0,$F13-SUMPRODUCT(($AT$3:$BE$3&lt;AW$3)*$AH13:$AS13))),2))</f>
        <v/>
      </c>
      <c r="AX13">
        <f>IF(AL13&lt;=0,0,ROUND(MIN(AL13,MAX(0,$F13-SUMPRODUCT(($AT$3:$BE$3&lt;AX$3)*$AH13:$AS13))),2))</f>
        <v/>
      </c>
      <c r="AY13">
        <f>IF(AM13&lt;=0,0,ROUND(MIN(AM13,MAX(0,$F13-SUMPRODUCT(($AT$3:$BE$3&lt;AY$3)*$AH13:$AS13))),2))</f>
        <v/>
      </c>
      <c r="AZ13">
        <f>IF(AN13&lt;=0,0,ROUND(MIN(AN13,MAX(0,$F13-SUMPRODUCT(($AT$3:$BE$3&lt;AZ$3)*$AH13:$AS13))),2))</f>
        <v/>
      </c>
      <c r="BA13">
        <f>IF(AO13&lt;=0,0,ROUND(MIN(AO13,MAX(0,$F13-SUMPRODUCT(($AT$3:$BE$3&lt;BA$3)*$AH13:$AS13))),2))</f>
        <v/>
      </c>
      <c r="BB13">
        <f>IF(AP13&lt;=0,0,ROUND(MIN(AP13,MAX(0,$F13-SUMPRODUCT(($AT$3:$BE$3&lt;BB$3)*$AH13:$AS13))),2))</f>
        <v/>
      </c>
      <c r="BC13">
        <f>IF(AQ13&lt;=0,0,ROUND(MIN(AQ13,MAX(0,$F13-SUMPRODUCT(($AT$3:$BE$3&lt;BC$3)*$AH13:$AS13))),2))</f>
        <v/>
      </c>
      <c r="BD13">
        <f>IF(AR13&lt;=0,0,ROUND(MIN(AR13,MAX(0,$F13-SUMPRODUCT(($AT$3:$BE$3&lt;BD$3)*$AH13:$AS13))),2))</f>
        <v/>
      </c>
      <c r="BE13">
        <f>IF(AS13&lt;=0,0,ROUND(MIN(AS13,MAX(0,$F13-SUMPRODUCT(($AT$3:$BE$3&lt;BE$3)*$AH13:$AS13))),2))</f>
        <v/>
      </c>
      <c r="BF13">
        <f>IF(BF12&lt;=0,0,ROUND(BF12+J13-V13-AT13,2))</f>
        <v/>
      </c>
      <c r="BG13">
        <f>IF(BG12&lt;=0,0,ROUND(BG12+K13-W13-AU13,2))</f>
        <v/>
      </c>
      <c r="BH13">
        <f>IF(BH12&lt;=0,0,ROUND(BH12+L13-X13-AV13,2))</f>
        <v/>
      </c>
      <c r="BI13">
        <f>IF(BI12&lt;=0,0,ROUND(BI12+M13-Y13-AW13,2))</f>
        <v/>
      </c>
      <c r="BJ13">
        <f>IF(BJ12&lt;=0,0,ROUND(BJ12+N13-Z13-AX13,2))</f>
        <v/>
      </c>
      <c r="BK13">
        <f>IF(BK12&lt;=0,0,ROUND(BK12+O13-AA13-AY13,2))</f>
        <v/>
      </c>
      <c r="BL13">
        <f>IF(BL12&lt;=0,0,ROUND(BL12+P13-AB13-AZ13,2))</f>
        <v/>
      </c>
      <c r="BM13">
        <f>IF(BM12&lt;=0,0,ROUND(BM12+Q13-AC13-BA13,2))</f>
        <v/>
      </c>
      <c r="BN13">
        <f>IF(BN12&lt;=0,0,ROUND(BN12+R13-AD13-BB13,2))</f>
        <v/>
      </c>
      <c r="BO13">
        <f>IF(BO12&lt;=0,0,ROUND(BO12+S13-AE13-BC13,2))</f>
        <v/>
      </c>
      <c r="BP13">
        <f>IF(BP12&lt;=0,0,ROUND(BP12+T13-AF13-BD13,2))</f>
        <v/>
      </c>
      <c r="BQ13">
        <f>IF(BQ12&lt;=0,0,ROUND(BQ12+U13-AG13-BE13,2))</f>
        <v/>
      </c>
    </row>
    <row r="14">
      <c r="A14" t="n">
        <v>9</v>
      </c>
      <c r="B14" s="29">
        <f>Months!B14</f>
        <v/>
      </c>
      <c r="C14">
        <f>Months!C14</f>
        <v/>
      </c>
      <c r="D14">
        <f>Months!D14</f>
        <v/>
      </c>
      <c r="E14">
        <f>SUM(V14:AG14)</f>
        <v/>
      </c>
      <c r="F14">
        <f>MAX(0,ROUND(C14+D14-E14,2))</f>
        <v/>
      </c>
      <c r="G14">
        <f>ROUND(E14+SUM(AT14:BE14),2)</f>
        <v/>
      </c>
      <c r="H14">
        <f>ROUND(SUM(J14:U14),2)</f>
        <v/>
      </c>
      <c r="I14">
        <f>ROUND(SUM(BF14:BQ14),2)</f>
        <v/>
      </c>
      <c r="J14">
        <f>IF(BF13&lt;=0,0,ROUND(BF13*IF($A14&lt;=Debts!$M$5,Debts!$X$5,Debts!$Y$5)/12,2)+IF(AND(Debts!$AC$5=1,$A14=Debts!$M$5+1),SUMPRODUCT(ROUND(BF$5:BF12*Debts!$Y$5/12,2)),0))</f>
        <v/>
      </c>
      <c r="K14">
        <f>IF(BG13&lt;=0,0,ROUND(BG13*IF($A14&lt;=Debts!$M$6,Debts!$X$6,Debts!$Y$6)/12,2)+IF(AND(Debts!$AC$6=1,$A14=Debts!$M$6+1),SUMPRODUCT(ROUND(BG$5:BG12*Debts!$Y$6/12,2)),0))</f>
        <v/>
      </c>
      <c r="L14">
        <f>IF(BH13&lt;=0,0,ROUND(BH13*IF($A14&lt;=Debts!$M$7,Debts!$X$7,Debts!$Y$7)/12,2)+IF(AND(Debts!$AC$7=1,$A14=Debts!$M$7+1),SUMPRODUCT(ROUND(BH$5:BH12*Debts!$Y$7/12,2)),0))</f>
        <v/>
      </c>
      <c r="M14">
        <f>IF(BI13&lt;=0,0,ROUND(BI13*IF($A14&lt;=Debts!$M$8,Debts!$X$8,Debts!$Y$8)/12,2)+IF(AND(Debts!$AC$8=1,$A14=Debts!$M$8+1),SUMPRODUCT(ROUND(BI$5:BI12*Debts!$Y$8/12,2)),0))</f>
        <v/>
      </c>
      <c r="N14">
        <f>IF(BJ13&lt;=0,0,ROUND(BJ13*IF($A14&lt;=Debts!$M$9,Debts!$X$9,Debts!$Y$9)/12,2)+IF(AND(Debts!$AC$9=1,$A14=Debts!$M$9+1),SUMPRODUCT(ROUND(BJ$5:BJ12*Debts!$Y$9/12,2)),0))</f>
        <v/>
      </c>
      <c r="O14">
        <f>IF(BK13&lt;=0,0,ROUND(BK13*IF($A14&lt;=Debts!$M$10,Debts!$X$10,Debts!$Y$10)/12,2)+IF(AND(Debts!$AC$10=1,$A14=Debts!$M$10+1),SUMPRODUCT(ROUND(BK$5:BK12*Debts!$Y$10/12,2)),0))</f>
        <v/>
      </c>
      <c r="P14">
        <f>IF(BL13&lt;=0,0,ROUND(BL13*IF($A14&lt;=Debts!$M$11,Debts!$X$11,Debts!$Y$11)/12,2)+IF(AND(Debts!$AC$11=1,$A14=Debts!$M$11+1),SUMPRODUCT(ROUND(BL$5:BL12*Debts!$Y$11/12,2)),0))</f>
        <v/>
      </c>
      <c r="Q14">
        <f>IF(BM13&lt;=0,0,ROUND(BM13*IF($A14&lt;=Debts!$M$12,Debts!$X$12,Debts!$Y$12)/12,2)+IF(AND(Debts!$AC$12=1,$A14=Debts!$M$12+1),SUMPRODUCT(ROUND(BM$5:BM12*Debts!$Y$12/12,2)),0))</f>
        <v/>
      </c>
      <c r="R14">
        <f>IF(BN13&lt;=0,0,ROUND(BN13*IF($A14&lt;=Debts!$M$13,Debts!$X$13,Debts!$Y$13)/12,2)+IF(AND(Debts!$AC$13=1,$A14=Debts!$M$13+1),SUMPRODUCT(ROUND(BN$5:BN12*Debts!$Y$13/12,2)),0))</f>
        <v/>
      </c>
      <c r="S14">
        <f>IF(BO13&lt;=0,0,ROUND(BO13*IF($A14&lt;=Debts!$M$14,Debts!$X$14,Debts!$Y$14)/12,2)+IF(AND(Debts!$AC$14=1,$A14=Debts!$M$14+1),SUMPRODUCT(ROUND(BO$5:BO12*Debts!$Y$14/12,2)),0))</f>
        <v/>
      </c>
      <c r="T14">
        <f>IF(BP13&lt;=0,0,ROUND(BP13*IF($A14&lt;=Debts!$M$15,Debts!$X$15,Debts!$Y$15)/12,2)+IF(AND(Debts!$AC$15=1,$A14=Debts!$M$15+1),SUMPRODUCT(ROUND(BP$5:BP12*Debts!$Y$15/12,2)),0))</f>
        <v/>
      </c>
      <c r="U14">
        <f>IF(BQ13&lt;=0,0,ROUND(BQ13*IF($A14&lt;=Debts!$M$16,Debts!$X$16,Debts!$Y$16)/12,2)+IF(AND(Debts!$AC$16=1,$A14=Debts!$M$16+1),SUMPRODUCT(ROUND(BQ$5:BQ12*Debts!$Y$16/12,2)),0))</f>
        <v/>
      </c>
      <c r="V14">
        <f>IF(BF13&lt;=0,0,MIN(ROUND(BF13+J14,2),IF(Debts!$Z$5=0,Debts!$AA$5,MAX(Debts!$AA$5,ROUND(BF13*Debts!$Z$5+Debts!$AB$5*J14,2)))))</f>
        <v/>
      </c>
      <c r="W14">
        <f>IF(BG13&lt;=0,0,MIN(ROUND(BG13+K14,2),IF(Debts!$Z$6=0,Debts!$AA$6,MAX(Debts!$AA$6,ROUND(BG13*Debts!$Z$6+Debts!$AB$6*K14,2)))))</f>
        <v/>
      </c>
      <c r="X14">
        <f>IF(BH13&lt;=0,0,MIN(ROUND(BH13+L14,2),IF(Debts!$Z$7=0,Debts!$AA$7,MAX(Debts!$AA$7,ROUND(BH13*Debts!$Z$7+Debts!$AB$7*L14,2)))))</f>
        <v/>
      </c>
      <c r="Y14">
        <f>IF(BI13&lt;=0,0,MIN(ROUND(BI13+M14,2),IF(Debts!$Z$8=0,Debts!$AA$8,MAX(Debts!$AA$8,ROUND(BI13*Debts!$Z$8+Debts!$AB$8*M14,2)))))</f>
        <v/>
      </c>
      <c r="Z14">
        <f>IF(BJ13&lt;=0,0,MIN(ROUND(BJ13+N14,2),IF(Debts!$Z$9=0,Debts!$AA$9,MAX(Debts!$AA$9,ROUND(BJ13*Debts!$Z$9+Debts!$AB$9*N14,2)))))</f>
        <v/>
      </c>
      <c r="AA14">
        <f>IF(BK13&lt;=0,0,MIN(ROUND(BK13+O14,2),IF(Debts!$Z$10=0,Debts!$AA$10,MAX(Debts!$AA$10,ROUND(BK13*Debts!$Z$10+Debts!$AB$10*O14,2)))))</f>
        <v/>
      </c>
      <c r="AB14">
        <f>IF(BL13&lt;=0,0,MIN(ROUND(BL13+P14,2),IF(Debts!$Z$11=0,Debts!$AA$11,MAX(Debts!$AA$11,ROUND(BL13*Debts!$Z$11+Debts!$AB$11*P14,2)))))</f>
        <v/>
      </c>
      <c r="AC14">
        <f>IF(BM13&lt;=0,0,MIN(ROUND(BM13+Q14,2),IF(Debts!$Z$12=0,Debts!$AA$12,MAX(Debts!$AA$12,ROUND(BM13*Debts!$Z$12+Debts!$AB$12*Q14,2)))))</f>
        <v/>
      </c>
      <c r="AD14">
        <f>IF(BN13&lt;=0,0,MIN(ROUND(BN13+R14,2),IF(Debts!$Z$13=0,Debts!$AA$13,MAX(Debts!$AA$13,ROUND(BN13*Debts!$Z$13+Debts!$AB$13*R14,2)))))</f>
        <v/>
      </c>
      <c r="AE14">
        <f>IF(BO13&lt;=0,0,MIN(ROUND(BO13+S14,2),IF(Debts!$Z$14=0,Debts!$AA$14,MAX(Debts!$AA$14,ROUND(BO13*Debts!$Z$14+Debts!$AB$14*S14,2)))))</f>
        <v/>
      </c>
      <c r="AF14">
        <f>IF(BP13&lt;=0,0,MIN(ROUND(BP13+T14,2),IF(Debts!$Z$15=0,Debts!$AA$15,MAX(Debts!$AA$15,ROUND(BP13*Debts!$Z$15+Debts!$AB$15*T14,2)))))</f>
        <v/>
      </c>
      <c r="AG14">
        <f>IF(BQ13&lt;=0,0,MIN(ROUND(BQ13+U14,2),IF(Debts!$Z$16=0,Debts!$AA$16,MAX(Debts!$AA$16,ROUND(BQ13*Debts!$Z$16+Debts!$AB$16*U14,2)))))</f>
        <v/>
      </c>
      <c r="AH14">
        <f>IF(BF13&lt;=0,0,ROUND(BF13+J14-V14,2))</f>
        <v/>
      </c>
      <c r="AI14">
        <f>IF(BG13&lt;=0,0,ROUND(BG13+K14-W14,2))</f>
        <v/>
      </c>
      <c r="AJ14">
        <f>IF(BH13&lt;=0,0,ROUND(BH13+L14-X14,2))</f>
        <v/>
      </c>
      <c r="AK14">
        <f>IF(BI13&lt;=0,0,ROUND(BI13+M14-Y14,2))</f>
        <v/>
      </c>
      <c r="AL14">
        <f>IF(BJ13&lt;=0,0,ROUND(BJ13+N14-Z14,2))</f>
        <v/>
      </c>
      <c r="AM14">
        <f>IF(BK13&lt;=0,0,ROUND(BK13+O14-AA14,2))</f>
        <v/>
      </c>
      <c r="AN14">
        <f>IF(BL13&lt;=0,0,ROUND(BL13+P14-AB14,2))</f>
        <v/>
      </c>
      <c r="AO14">
        <f>IF(BM13&lt;=0,0,ROUND(BM13+Q14-AC14,2))</f>
        <v/>
      </c>
      <c r="AP14">
        <f>IF(BN13&lt;=0,0,ROUND(BN13+R14-AD14,2))</f>
        <v/>
      </c>
      <c r="AQ14">
        <f>IF(BO13&lt;=0,0,ROUND(BO13+S14-AE14,2))</f>
        <v/>
      </c>
      <c r="AR14">
        <f>IF(BP13&lt;=0,0,ROUND(BP13+T14-AF14,2))</f>
        <v/>
      </c>
      <c r="AS14">
        <f>IF(BQ13&lt;=0,0,ROUND(BQ13+U14-AG14,2))</f>
        <v/>
      </c>
      <c r="AT14">
        <f>IF(AH14&lt;=0,0,ROUND(MIN(AH14,MAX(0,$F14-SUMPRODUCT(($AT$3:$BE$3&lt;AT$3)*$AH14:$AS14))),2))</f>
        <v/>
      </c>
      <c r="AU14">
        <f>IF(AI14&lt;=0,0,ROUND(MIN(AI14,MAX(0,$F14-SUMPRODUCT(($AT$3:$BE$3&lt;AU$3)*$AH14:$AS14))),2))</f>
        <v/>
      </c>
      <c r="AV14">
        <f>IF(AJ14&lt;=0,0,ROUND(MIN(AJ14,MAX(0,$F14-SUMPRODUCT(($AT$3:$BE$3&lt;AV$3)*$AH14:$AS14))),2))</f>
        <v/>
      </c>
      <c r="AW14">
        <f>IF(AK14&lt;=0,0,ROUND(MIN(AK14,MAX(0,$F14-SUMPRODUCT(($AT$3:$BE$3&lt;AW$3)*$AH14:$AS14))),2))</f>
        <v/>
      </c>
      <c r="AX14">
        <f>IF(AL14&lt;=0,0,ROUND(MIN(AL14,MAX(0,$F14-SUMPRODUCT(($AT$3:$BE$3&lt;AX$3)*$AH14:$AS14))),2))</f>
        <v/>
      </c>
      <c r="AY14">
        <f>IF(AM14&lt;=0,0,ROUND(MIN(AM14,MAX(0,$F14-SUMPRODUCT(($AT$3:$BE$3&lt;AY$3)*$AH14:$AS14))),2))</f>
        <v/>
      </c>
      <c r="AZ14">
        <f>IF(AN14&lt;=0,0,ROUND(MIN(AN14,MAX(0,$F14-SUMPRODUCT(($AT$3:$BE$3&lt;AZ$3)*$AH14:$AS14))),2))</f>
        <v/>
      </c>
      <c r="BA14">
        <f>IF(AO14&lt;=0,0,ROUND(MIN(AO14,MAX(0,$F14-SUMPRODUCT(($AT$3:$BE$3&lt;BA$3)*$AH14:$AS14))),2))</f>
        <v/>
      </c>
      <c r="BB14">
        <f>IF(AP14&lt;=0,0,ROUND(MIN(AP14,MAX(0,$F14-SUMPRODUCT(($AT$3:$BE$3&lt;BB$3)*$AH14:$AS14))),2))</f>
        <v/>
      </c>
      <c r="BC14">
        <f>IF(AQ14&lt;=0,0,ROUND(MIN(AQ14,MAX(0,$F14-SUMPRODUCT(($AT$3:$BE$3&lt;BC$3)*$AH14:$AS14))),2))</f>
        <v/>
      </c>
      <c r="BD14">
        <f>IF(AR14&lt;=0,0,ROUND(MIN(AR14,MAX(0,$F14-SUMPRODUCT(($AT$3:$BE$3&lt;BD$3)*$AH14:$AS14))),2))</f>
        <v/>
      </c>
      <c r="BE14">
        <f>IF(AS14&lt;=0,0,ROUND(MIN(AS14,MAX(0,$F14-SUMPRODUCT(($AT$3:$BE$3&lt;BE$3)*$AH14:$AS14))),2))</f>
        <v/>
      </c>
      <c r="BF14">
        <f>IF(BF13&lt;=0,0,ROUND(BF13+J14-V14-AT14,2))</f>
        <v/>
      </c>
      <c r="BG14">
        <f>IF(BG13&lt;=0,0,ROUND(BG13+K14-W14-AU14,2))</f>
        <v/>
      </c>
      <c r="BH14">
        <f>IF(BH13&lt;=0,0,ROUND(BH13+L14-X14-AV14,2))</f>
        <v/>
      </c>
      <c r="BI14">
        <f>IF(BI13&lt;=0,0,ROUND(BI13+M14-Y14-AW14,2))</f>
        <v/>
      </c>
      <c r="BJ14">
        <f>IF(BJ13&lt;=0,0,ROUND(BJ13+N14-Z14-AX14,2))</f>
        <v/>
      </c>
      <c r="BK14">
        <f>IF(BK13&lt;=0,0,ROUND(BK13+O14-AA14-AY14,2))</f>
        <v/>
      </c>
      <c r="BL14">
        <f>IF(BL13&lt;=0,0,ROUND(BL13+P14-AB14-AZ14,2))</f>
        <v/>
      </c>
      <c r="BM14">
        <f>IF(BM13&lt;=0,0,ROUND(BM13+Q14-AC14-BA14,2))</f>
        <v/>
      </c>
      <c r="BN14">
        <f>IF(BN13&lt;=0,0,ROUND(BN13+R14-AD14-BB14,2))</f>
        <v/>
      </c>
      <c r="BO14">
        <f>IF(BO13&lt;=0,0,ROUND(BO13+S14-AE14-BC14,2))</f>
        <v/>
      </c>
      <c r="BP14">
        <f>IF(BP13&lt;=0,0,ROUND(BP13+T14-AF14-BD14,2))</f>
        <v/>
      </c>
      <c r="BQ14">
        <f>IF(BQ13&lt;=0,0,ROUND(BQ13+U14-AG14-BE14,2))</f>
        <v/>
      </c>
    </row>
    <row r="15">
      <c r="A15" t="n">
        <v>10</v>
      </c>
      <c r="B15" s="29">
        <f>Months!B15</f>
        <v/>
      </c>
      <c r="C15">
        <f>Months!C15</f>
        <v/>
      </c>
      <c r="D15">
        <f>Months!D15</f>
        <v/>
      </c>
      <c r="E15">
        <f>SUM(V15:AG15)</f>
        <v/>
      </c>
      <c r="F15">
        <f>MAX(0,ROUND(C15+D15-E15,2))</f>
        <v/>
      </c>
      <c r="G15">
        <f>ROUND(E15+SUM(AT15:BE15),2)</f>
        <v/>
      </c>
      <c r="H15">
        <f>ROUND(SUM(J15:U15),2)</f>
        <v/>
      </c>
      <c r="I15">
        <f>ROUND(SUM(BF15:BQ15),2)</f>
        <v/>
      </c>
      <c r="J15">
        <f>IF(BF14&lt;=0,0,ROUND(BF14*IF($A15&lt;=Debts!$M$5,Debts!$X$5,Debts!$Y$5)/12,2)+IF(AND(Debts!$AC$5=1,$A15=Debts!$M$5+1),SUMPRODUCT(ROUND(BF$5:BF13*Debts!$Y$5/12,2)),0))</f>
        <v/>
      </c>
      <c r="K15">
        <f>IF(BG14&lt;=0,0,ROUND(BG14*IF($A15&lt;=Debts!$M$6,Debts!$X$6,Debts!$Y$6)/12,2)+IF(AND(Debts!$AC$6=1,$A15=Debts!$M$6+1),SUMPRODUCT(ROUND(BG$5:BG13*Debts!$Y$6/12,2)),0))</f>
        <v/>
      </c>
      <c r="L15">
        <f>IF(BH14&lt;=0,0,ROUND(BH14*IF($A15&lt;=Debts!$M$7,Debts!$X$7,Debts!$Y$7)/12,2)+IF(AND(Debts!$AC$7=1,$A15=Debts!$M$7+1),SUMPRODUCT(ROUND(BH$5:BH13*Debts!$Y$7/12,2)),0))</f>
        <v/>
      </c>
      <c r="M15">
        <f>IF(BI14&lt;=0,0,ROUND(BI14*IF($A15&lt;=Debts!$M$8,Debts!$X$8,Debts!$Y$8)/12,2)+IF(AND(Debts!$AC$8=1,$A15=Debts!$M$8+1),SUMPRODUCT(ROUND(BI$5:BI13*Debts!$Y$8/12,2)),0))</f>
        <v/>
      </c>
      <c r="N15">
        <f>IF(BJ14&lt;=0,0,ROUND(BJ14*IF($A15&lt;=Debts!$M$9,Debts!$X$9,Debts!$Y$9)/12,2)+IF(AND(Debts!$AC$9=1,$A15=Debts!$M$9+1),SUMPRODUCT(ROUND(BJ$5:BJ13*Debts!$Y$9/12,2)),0))</f>
        <v/>
      </c>
      <c r="O15">
        <f>IF(BK14&lt;=0,0,ROUND(BK14*IF($A15&lt;=Debts!$M$10,Debts!$X$10,Debts!$Y$10)/12,2)+IF(AND(Debts!$AC$10=1,$A15=Debts!$M$10+1),SUMPRODUCT(ROUND(BK$5:BK13*Debts!$Y$10/12,2)),0))</f>
        <v/>
      </c>
      <c r="P15">
        <f>IF(BL14&lt;=0,0,ROUND(BL14*IF($A15&lt;=Debts!$M$11,Debts!$X$11,Debts!$Y$11)/12,2)+IF(AND(Debts!$AC$11=1,$A15=Debts!$M$11+1),SUMPRODUCT(ROUND(BL$5:BL13*Debts!$Y$11/12,2)),0))</f>
        <v/>
      </c>
      <c r="Q15">
        <f>IF(BM14&lt;=0,0,ROUND(BM14*IF($A15&lt;=Debts!$M$12,Debts!$X$12,Debts!$Y$12)/12,2)+IF(AND(Debts!$AC$12=1,$A15=Debts!$M$12+1),SUMPRODUCT(ROUND(BM$5:BM13*Debts!$Y$12/12,2)),0))</f>
        <v/>
      </c>
      <c r="R15">
        <f>IF(BN14&lt;=0,0,ROUND(BN14*IF($A15&lt;=Debts!$M$13,Debts!$X$13,Debts!$Y$13)/12,2)+IF(AND(Debts!$AC$13=1,$A15=Debts!$M$13+1),SUMPRODUCT(ROUND(BN$5:BN13*Debts!$Y$13/12,2)),0))</f>
        <v/>
      </c>
      <c r="S15">
        <f>IF(BO14&lt;=0,0,ROUND(BO14*IF($A15&lt;=Debts!$M$14,Debts!$X$14,Debts!$Y$14)/12,2)+IF(AND(Debts!$AC$14=1,$A15=Debts!$M$14+1),SUMPRODUCT(ROUND(BO$5:BO13*Debts!$Y$14/12,2)),0))</f>
        <v/>
      </c>
      <c r="T15">
        <f>IF(BP14&lt;=0,0,ROUND(BP14*IF($A15&lt;=Debts!$M$15,Debts!$X$15,Debts!$Y$15)/12,2)+IF(AND(Debts!$AC$15=1,$A15=Debts!$M$15+1),SUMPRODUCT(ROUND(BP$5:BP13*Debts!$Y$15/12,2)),0))</f>
        <v/>
      </c>
      <c r="U15">
        <f>IF(BQ14&lt;=0,0,ROUND(BQ14*IF($A15&lt;=Debts!$M$16,Debts!$X$16,Debts!$Y$16)/12,2)+IF(AND(Debts!$AC$16=1,$A15=Debts!$M$16+1),SUMPRODUCT(ROUND(BQ$5:BQ13*Debts!$Y$16/12,2)),0))</f>
        <v/>
      </c>
      <c r="V15">
        <f>IF(BF14&lt;=0,0,MIN(ROUND(BF14+J15,2),IF(Debts!$Z$5=0,Debts!$AA$5,MAX(Debts!$AA$5,ROUND(BF14*Debts!$Z$5+Debts!$AB$5*J15,2)))))</f>
        <v/>
      </c>
      <c r="W15">
        <f>IF(BG14&lt;=0,0,MIN(ROUND(BG14+K15,2),IF(Debts!$Z$6=0,Debts!$AA$6,MAX(Debts!$AA$6,ROUND(BG14*Debts!$Z$6+Debts!$AB$6*K15,2)))))</f>
        <v/>
      </c>
      <c r="X15">
        <f>IF(BH14&lt;=0,0,MIN(ROUND(BH14+L15,2),IF(Debts!$Z$7=0,Debts!$AA$7,MAX(Debts!$AA$7,ROUND(BH14*Debts!$Z$7+Debts!$AB$7*L15,2)))))</f>
        <v/>
      </c>
      <c r="Y15">
        <f>IF(BI14&lt;=0,0,MIN(ROUND(BI14+M15,2),IF(Debts!$Z$8=0,Debts!$AA$8,MAX(Debts!$AA$8,ROUND(BI14*Debts!$Z$8+Debts!$AB$8*M15,2)))))</f>
        <v/>
      </c>
      <c r="Z15">
        <f>IF(BJ14&lt;=0,0,MIN(ROUND(BJ14+N15,2),IF(Debts!$Z$9=0,Debts!$AA$9,MAX(Debts!$AA$9,ROUND(BJ14*Debts!$Z$9+Debts!$AB$9*N15,2)))))</f>
        <v/>
      </c>
      <c r="AA15">
        <f>IF(BK14&lt;=0,0,MIN(ROUND(BK14+O15,2),IF(Debts!$Z$10=0,Debts!$AA$10,MAX(Debts!$AA$10,ROUND(BK14*Debts!$Z$10+Debts!$AB$10*O15,2)))))</f>
        <v/>
      </c>
      <c r="AB15">
        <f>IF(BL14&lt;=0,0,MIN(ROUND(BL14+P15,2),IF(Debts!$Z$11=0,Debts!$AA$11,MAX(Debts!$AA$11,ROUND(BL14*Debts!$Z$11+Debts!$AB$11*P15,2)))))</f>
        <v/>
      </c>
      <c r="AC15">
        <f>IF(BM14&lt;=0,0,MIN(ROUND(BM14+Q15,2),IF(Debts!$Z$12=0,Debts!$AA$12,MAX(Debts!$AA$12,ROUND(BM14*Debts!$Z$12+Debts!$AB$12*Q15,2)))))</f>
        <v/>
      </c>
      <c r="AD15">
        <f>IF(BN14&lt;=0,0,MIN(ROUND(BN14+R15,2),IF(Debts!$Z$13=0,Debts!$AA$13,MAX(Debts!$AA$13,ROUND(BN14*Debts!$Z$13+Debts!$AB$13*R15,2)))))</f>
        <v/>
      </c>
      <c r="AE15">
        <f>IF(BO14&lt;=0,0,MIN(ROUND(BO14+S15,2),IF(Debts!$Z$14=0,Debts!$AA$14,MAX(Debts!$AA$14,ROUND(BO14*Debts!$Z$14+Debts!$AB$14*S15,2)))))</f>
        <v/>
      </c>
      <c r="AF15">
        <f>IF(BP14&lt;=0,0,MIN(ROUND(BP14+T15,2),IF(Debts!$Z$15=0,Debts!$AA$15,MAX(Debts!$AA$15,ROUND(BP14*Debts!$Z$15+Debts!$AB$15*T15,2)))))</f>
        <v/>
      </c>
      <c r="AG15">
        <f>IF(BQ14&lt;=0,0,MIN(ROUND(BQ14+U15,2),IF(Debts!$Z$16=0,Debts!$AA$16,MAX(Debts!$AA$16,ROUND(BQ14*Debts!$Z$16+Debts!$AB$16*U15,2)))))</f>
        <v/>
      </c>
      <c r="AH15">
        <f>IF(BF14&lt;=0,0,ROUND(BF14+J15-V15,2))</f>
        <v/>
      </c>
      <c r="AI15">
        <f>IF(BG14&lt;=0,0,ROUND(BG14+K15-W15,2))</f>
        <v/>
      </c>
      <c r="AJ15">
        <f>IF(BH14&lt;=0,0,ROUND(BH14+L15-X15,2))</f>
        <v/>
      </c>
      <c r="AK15">
        <f>IF(BI14&lt;=0,0,ROUND(BI14+M15-Y15,2))</f>
        <v/>
      </c>
      <c r="AL15">
        <f>IF(BJ14&lt;=0,0,ROUND(BJ14+N15-Z15,2))</f>
        <v/>
      </c>
      <c r="AM15">
        <f>IF(BK14&lt;=0,0,ROUND(BK14+O15-AA15,2))</f>
        <v/>
      </c>
      <c r="AN15">
        <f>IF(BL14&lt;=0,0,ROUND(BL14+P15-AB15,2))</f>
        <v/>
      </c>
      <c r="AO15">
        <f>IF(BM14&lt;=0,0,ROUND(BM14+Q15-AC15,2))</f>
        <v/>
      </c>
      <c r="AP15">
        <f>IF(BN14&lt;=0,0,ROUND(BN14+R15-AD15,2))</f>
        <v/>
      </c>
      <c r="AQ15">
        <f>IF(BO14&lt;=0,0,ROUND(BO14+S15-AE15,2))</f>
        <v/>
      </c>
      <c r="AR15">
        <f>IF(BP14&lt;=0,0,ROUND(BP14+T15-AF15,2))</f>
        <v/>
      </c>
      <c r="AS15">
        <f>IF(BQ14&lt;=0,0,ROUND(BQ14+U15-AG15,2))</f>
        <v/>
      </c>
      <c r="AT15">
        <f>IF(AH15&lt;=0,0,ROUND(MIN(AH15,MAX(0,$F15-SUMPRODUCT(($AT$3:$BE$3&lt;AT$3)*$AH15:$AS15))),2))</f>
        <v/>
      </c>
      <c r="AU15">
        <f>IF(AI15&lt;=0,0,ROUND(MIN(AI15,MAX(0,$F15-SUMPRODUCT(($AT$3:$BE$3&lt;AU$3)*$AH15:$AS15))),2))</f>
        <v/>
      </c>
      <c r="AV15">
        <f>IF(AJ15&lt;=0,0,ROUND(MIN(AJ15,MAX(0,$F15-SUMPRODUCT(($AT$3:$BE$3&lt;AV$3)*$AH15:$AS15))),2))</f>
        <v/>
      </c>
      <c r="AW15">
        <f>IF(AK15&lt;=0,0,ROUND(MIN(AK15,MAX(0,$F15-SUMPRODUCT(($AT$3:$BE$3&lt;AW$3)*$AH15:$AS15))),2))</f>
        <v/>
      </c>
      <c r="AX15">
        <f>IF(AL15&lt;=0,0,ROUND(MIN(AL15,MAX(0,$F15-SUMPRODUCT(($AT$3:$BE$3&lt;AX$3)*$AH15:$AS15))),2))</f>
        <v/>
      </c>
      <c r="AY15">
        <f>IF(AM15&lt;=0,0,ROUND(MIN(AM15,MAX(0,$F15-SUMPRODUCT(($AT$3:$BE$3&lt;AY$3)*$AH15:$AS15))),2))</f>
        <v/>
      </c>
      <c r="AZ15">
        <f>IF(AN15&lt;=0,0,ROUND(MIN(AN15,MAX(0,$F15-SUMPRODUCT(($AT$3:$BE$3&lt;AZ$3)*$AH15:$AS15))),2))</f>
        <v/>
      </c>
      <c r="BA15">
        <f>IF(AO15&lt;=0,0,ROUND(MIN(AO15,MAX(0,$F15-SUMPRODUCT(($AT$3:$BE$3&lt;BA$3)*$AH15:$AS15))),2))</f>
        <v/>
      </c>
      <c r="BB15">
        <f>IF(AP15&lt;=0,0,ROUND(MIN(AP15,MAX(0,$F15-SUMPRODUCT(($AT$3:$BE$3&lt;BB$3)*$AH15:$AS15))),2))</f>
        <v/>
      </c>
      <c r="BC15">
        <f>IF(AQ15&lt;=0,0,ROUND(MIN(AQ15,MAX(0,$F15-SUMPRODUCT(($AT$3:$BE$3&lt;BC$3)*$AH15:$AS15))),2))</f>
        <v/>
      </c>
      <c r="BD15">
        <f>IF(AR15&lt;=0,0,ROUND(MIN(AR15,MAX(0,$F15-SUMPRODUCT(($AT$3:$BE$3&lt;BD$3)*$AH15:$AS15))),2))</f>
        <v/>
      </c>
      <c r="BE15">
        <f>IF(AS15&lt;=0,0,ROUND(MIN(AS15,MAX(0,$F15-SUMPRODUCT(($AT$3:$BE$3&lt;BE$3)*$AH15:$AS15))),2))</f>
        <v/>
      </c>
      <c r="BF15">
        <f>IF(BF14&lt;=0,0,ROUND(BF14+J15-V15-AT15,2))</f>
        <v/>
      </c>
      <c r="BG15">
        <f>IF(BG14&lt;=0,0,ROUND(BG14+K15-W15-AU15,2))</f>
        <v/>
      </c>
      <c r="BH15">
        <f>IF(BH14&lt;=0,0,ROUND(BH14+L15-X15-AV15,2))</f>
        <v/>
      </c>
      <c r="BI15">
        <f>IF(BI14&lt;=0,0,ROUND(BI14+M15-Y15-AW15,2))</f>
        <v/>
      </c>
      <c r="BJ15">
        <f>IF(BJ14&lt;=0,0,ROUND(BJ14+N15-Z15-AX15,2))</f>
        <v/>
      </c>
      <c r="BK15">
        <f>IF(BK14&lt;=0,0,ROUND(BK14+O15-AA15-AY15,2))</f>
        <v/>
      </c>
      <c r="BL15">
        <f>IF(BL14&lt;=0,0,ROUND(BL14+P15-AB15-AZ15,2))</f>
        <v/>
      </c>
      <c r="BM15">
        <f>IF(BM14&lt;=0,0,ROUND(BM14+Q15-AC15-BA15,2))</f>
        <v/>
      </c>
      <c r="BN15">
        <f>IF(BN14&lt;=0,0,ROUND(BN14+R15-AD15-BB15,2))</f>
        <v/>
      </c>
      <c r="BO15">
        <f>IF(BO14&lt;=0,0,ROUND(BO14+S15-AE15-BC15,2))</f>
        <v/>
      </c>
      <c r="BP15">
        <f>IF(BP14&lt;=0,0,ROUND(BP14+T15-AF15-BD15,2))</f>
        <v/>
      </c>
      <c r="BQ15">
        <f>IF(BQ14&lt;=0,0,ROUND(BQ14+U15-AG15-BE15,2))</f>
        <v/>
      </c>
    </row>
    <row r="16">
      <c r="A16" t="n">
        <v>11</v>
      </c>
      <c r="B16" s="29">
        <f>Months!B16</f>
        <v/>
      </c>
      <c r="C16">
        <f>Months!C16</f>
        <v/>
      </c>
      <c r="D16">
        <f>Months!D16</f>
        <v/>
      </c>
      <c r="E16">
        <f>SUM(V16:AG16)</f>
        <v/>
      </c>
      <c r="F16">
        <f>MAX(0,ROUND(C16+D16-E16,2))</f>
        <v/>
      </c>
      <c r="G16">
        <f>ROUND(E16+SUM(AT16:BE16),2)</f>
        <v/>
      </c>
      <c r="H16">
        <f>ROUND(SUM(J16:U16),2)</f>
        <v/>
      </c>
      <c r="I16">
        <f>ROUND(SUM(BF16:BQ16),2)</f>
        <v/>
      </c>
      <c r="J16">
        <f>IF(BF15&lt;=0,0,ROUND(BF15*IF($A16&lt;=Debts!$M$5,Debts!$X$5,Debts!$Y$5)/12,2)+IF(AND(Debts!$AC$5=1,$A16=Debts!$M$5+1),SUMPRODUCT(ROUND(BF$5:BF14*Debts!$Y$5/12,2)),0))</f>
        <v/>
      </c>
      <c r="K16">
        <f>IF(BG15&lt;=0,0,ROUND(BG15*IF($A16&lt;=Debts!$M$6,Debts!$X$6,Debts!$Y$6)/12,2)+IF(AND(Debts!$AC$6=1,$A16=Debts!$M$6+1),SUMPRODUCT(ROUND(BG$5:BG14*Debts!$Y$6/12,2)),0))</f>
        <v/>
      </c>
      <c r="L16">
        <f>IF(BH15&lt;=0,0,ROUND(BH15*IF($A16&lt;=Debts!$M$7,Debts!$X$7,Debts!$Y$7)/12,2)+IF(AND(Debts!$AC$7=1,$A16=Debts!$M$7+1),SUMPRODUCT(ROUND(BH$5:BH14*Debts!$Y$7/12,2)),0))</f>
        <v/>
      </c>
      <c r="M16">
        <f>IF(BI15&lt;=0,0,ROUND(BI15*IF($A16&lt;=Debts!$M$8,Debts!$X$8,Debts!$Y$8)/12,2)+IF(AND(Debts!$AC$8=1,$A16=Debts!$M$8+1),SUMPRODUCT(ROUND(BI$5:BI14*Debts!$Y$8/12,2)),0))</f>
        <v/>
      </c>
      <c r="N16">
        <f>IF(BJ15&lt;=0,0,ROUND(BJ15*IF($A16&lt;=Debts!$M$9,Debts!$X$9,Debts!$Y$9)/12,2)+IF(AND(Debts!$AC$9=1,$A16=Debts!$M$9+1),SUMPRODUCT(ROUND(BJ$5:BJ14*Debts!$Y$9/12,2)),0))</f>
        <v/>
      </c>
      <c r="O16">
        <f>IF(BK15&lt;=0,0,ROUND(BK15*IF($A16&lt;=Debts!$M$10,Debts!$X$10,Debts!$Y$10)/12,2)+IF(AND(Debts!$AC$10=1,$A16=Debts!$M$10+1),SUMPRODUCT(ROUND(BK$5:BK14*Debts!$Y$10/12,2)),0))</f>
        <v/>
      </c>
      <c r="P16">
        <f>IF(BL15&lt;=0,0,ROUND(BL15*IF($A16&lt;=Debts!$M$11,Debts!$X$11,Debts!$Y$11)/12,2)+IF(AND(Debts!$AC$11=1,$A16=Debts!$M$11+1),SUMPRODUCT(ROUND(BL$5:BL14*Debts!$Y$11/12,2)),0))</f>
        <v/>
      </c>
      <c r="Q16">
        <f>IF(BM15&lt;=0,0,ROUND(BM15*IF($A16&lt;=Debts!$M$12,Debts!$X$12,Debts!$Y$12)/12,2)+IF(AND(Debts!$AC$12=1,$A16=Debts!$M$12+1),SUMPRODUCT(ROUND(BM$5:BM14*Debts!$Y$12/12,2)),0))</f>
        <v/>
      </c>
      <c r="R16">
        <f>IF(BN15&lt;=0,0,ROUND(BN15*IF($A16&lt;=Debts!$M$13,Debts!$X$13,Debts!$Y$13)/12,2)+IF(AND(Debts!$AC$13=1,$A16=Debts!$M$13+1),SUMPRODUCT(ROUND(BN$5:BN14*Debts!$Y$13/12,2)),0))</f>
        <v/>
      </c>
      <c r="S16">
        <f>IF(BO15&lt;=0,0,ROUND(BO15*IF($A16&lt;=Debts!$M$14,Debts!$X$14,Debts!$Y$14)/12,2)+IF(AND(Debts!$AC$14=1,$A16=Debts!$M$14+1),SUMPRODUCT(ROUND(BO$5:BO14*Debts!$Y$14/12,2)),0))</f>
        <v/>
      </c>
      <c r="T16">
        <f>IF(BP15&lt;=0,0,ROUND(BP15*IF($A16&lt;=Debts!$M$15,Debts!$X$15,Debts!$Y$15)/12,2)+IF(AND(Debts!$AC$15=1,$A16=Debts!$M$15+1),SUMPRODUCT(ROUND(BP$5:BP14*Debts!$Y$15/12,2)),0))</f>
        <v/>
      </c>
      <c r="U16">
        <f>IF(BQ15&lt;=0,0,ROUND(BQ15*IF($A16&lt;=Debts!$M$16,Debts!$X$16,Debts!$Y$16)/12,2)+IF(AND(Debts!$AC$16=1,$A16=Debts!$M$16+1),SUMPRODUCT(ROUND(BQ$5:BQ14*Debts!$Y$16/12,2)),0))</f>
        <v/>
      </c>
      <c r="V16">
        <f>IF(BF15&lt;=0,0,MIN(ROUND(BF15+J16,2),IF(Debts!$Z$5=0,Debts!$AA$5,MAX(Debts!$AA$5,ROUND(BF15*Debts!$Z$5+Debts!$AB$5*J16,2)))))</f>
        <v/>
      </c>
      <c r="W16">
        <f>IF(BG15&lt;=0,0,MIN(ROUND(BG15+K16,2),IF(Debts!$Z$6=0,Debts!$AA$6,MAX(Debts!$AA$6,ROUND(BG15*Debts!$Z$6+Debts!$AB$6*K16,2)))))</f>
        <v/>
      </c>
      <c r="X16">
        <f>IF(BH15&lt;=0,0,MIN(ROUND(BH15+L16,2),IF(Debts!$Z$7=0,Debts!$AA$7,MAX(Debts!$AA$7,ROUND(BH15*Debts!$Z$7+Debts!$AB$7*L16,2)))))</f>
        <v/>
      </c>
      <c r="Y16">
        <f>IF(BI15&lt;=0,0,MIN(ROUND(BI15+M16,2),IF(Debts!$Z$8=0,Debts!$AA$8,MAX(Debts!$AA$8,ROUND(BI15*Debts!$Z$8+Debts!$AB$8*M16,2)))))</f>
        <v/>
      </c>
      <c r="Z16">
        <f>IF(BJ15&lt;=0,0,MIN(ROUND(BJ15+N16,2),IF(Debts!$Z$9=0,Debts!$AA$9,MAX(Debts!$AA$9,ROUND(BJ15*Debts!$Z$9+Debts!$AB$9*N16,2)))))</f>
        <v/>
      </c>
      <c r="AA16">
        <f>IF(BK15&lt;=0,0,MIN(ROUND(BK15+O16,2),IF(Debts!$Z$10=0,Debts!$AA$10,MAX(Debts!$AA$10,ROUND(BK15*Debts!$Z$10+Debts!$AB$10*O16,2)))))</f>
        <v/>
      </c>
      <c r="AB16">
        <f>IF(BL15&lt;=0,0,MIN(ROUND(BL15+P16,2),IF(Debts!$Z$11=0,Debts!$AA$11,MAX(Debts!$AA$11,ROUND(BL15*Debts!$Z$11+Debts!$AB$11*P16,2)))))</f>
        <v/>
      </c>
      <c r="AC16">
        <f>IF(BM15&lt;=0,0,MIN(ROUND(BM15+Q16,2),IF(Debts!$Z$12=0,Debts!$AA$12,MAX(Debts!$AA$12,ROUND(BM15*Debts!$Z$12+Debts!$AB$12*Q16,2)))))</f>
        <v/>
      </c>
      <c r="AD16">
        <f>IF(BN15&lt;=0,0,MIN(ROUND(BN15+R16,2),IF(Debts!$Z$13=0,Debts!$AA$13,MAX(Debts!$AA$13,ROUND(BN15*Debts!$Z$13+Debts!$AB$13*R16,2)))))</f>
        <v/>
      </c>
      <c r="AE16">
        <f>IF(BO15&lt;=0,0,MIN(ROUND(BO15+S16,2),IF(Debts!$Z$14=0,Debts!$AA$14,MAX(Debts!$AA$14,ROUND(BO15*Debts!$Z$14+Debts!$AB$14*S16,2)))))</f>
        <v/>
      </c>
      <c r="AF16">
        <f>IF(BP15&lt;=0,0,MIN(ROUND(BP15+T16,2),IF(Debts!$Z$15=0,Debts!$AA$15,MAX(Debts!$AA$15,ROUND(BP15*Debts!$Z$15+Debts!$AB$15*T16,2)))))</f>
        <v/>
      </c>
      <c r="AG16">
        <f>IF(BQ15&lt;=0,0,MIN(ROUND(BQ15+U16,2),IF(Debts!$Z$16=0,Debts!$AA$16,MAX(Debts!$AA$16,ROUND(BQ15*Debts!$Z$16+Debts!$AB$16*U16,2)))))</f>
        <v/>
      </c>
      <c r="AH16">
        <f>IF(BF15&lt;=0,0,ROUND(BF15+J16-V16,2))</f>
        <v/>
      </c>
      <c r="AI16">
        <f>IF(BG15&lt;=0,0,ROUND(BG15+K16-W16,2))</f>
        <v/>
      </c>
      <c r="AJ16">
        <f>IF(BH15&lt;=0,0,ROUND(BH15+L16-X16,2))</f>
        <v/>
      </c>
      <c r="AK16">
        <f>IF(BI15&lt;=0,0,ROUND(BI15+M16-Y16,2))</f>
        <v/>
      </c>
      <c r="AL16">
        <f>IF(BJ15&lt;=0,0,ROUND(BJ15+N16-Z16,2))</f>
        <v/>
      </c>
      <c r="AM16">
        <f>IF(BK15&lt;=0,0,ROUND(BK15+O16-AA16,2))</f>
        <v/>
      </c>
      <c r="AN16">
        <f>IF(BL15&lt;=0,0,ROUND(BL15+P16-AB16,2))</f>
        <v/>
      </c>
      <c r="AO16">
        <f>IF(BM15&lt;=0,0,ROUND(BM15+Q16-AC16,2))</f>
        <v/>
      </c>
      <c r="AP16">
        <f>IF(BN15&lt;=0,0,ROUND(BN15+R16-AD16,2))</f>
        <v/>
      </c>
      <c r="AQ16">
        <f>IF(BO15&lt;=0,0,ROUND(BO15+S16-AE16,2))</f>
        <v/>
      </c>
      <c r="AR16">
        <f>IF(BP15&lt;=0,0,ROUND(BP15+T16-AF16,2))</f>
        <v/>
      </c>
      <c r="AS16">
        <f>IF(BQ15&lt;=0,0,ROUND(BQ15+U16-AG16,2))</f>
        <v/>
      </c>
      <c r="AT16">
        <f>IF(AH16&lt;=0,0,ROUND(MIN(AH16,MAX(0,$F16-SUMPRODUCT(($AT$3:$BE$3&lt;AT$3)*$AH16:$AS16))),2))</f>
        <v/>
      </c>
      <c r="AU16">
        <f>IF(AI16&lt;=0,0,ROUND(MIN(AI16,MAX(0,$F16-SUMPRODUCT(($AT$3:$BE$3&lt;AU$3)*$AH16:$AS16))),2))</f>
        <v/>
      </c>
      <c r="AV16">
        <f>IF(AJ16&lt;=0,0,ROUND(MIN(AJ16,MAX(0,$F16-SUMPRODUCT(($AT$3:$BE$3&lt;AV$3)*$AH16:$AS16))),2))</f>
        <v/>
      </c>
      <c r="AW16">
        <f>IF(AK16&lt;=0,0,ROUND(MIN(AK16,MAX(0,$F16-SUMPRODUCT(($AT$3:$BE$3&lt;AW$3)*$AH16:$AS16))),2))</f>
        <v/>
      </c>
      <c r="AX16">
        <f>IF(AL16&lt;=0,0,ROUND(MIN(AL16,MAX(0,$F16-SUMPRODUCT(($AT$3:$BE$3&lt;AX$3)*$AH16:$AS16))),2))</f>
        <v/>
      </c>
      <c r="AY16">
        <f>IF(AM16&lt;=0,0,ROUND(MIN(AM16,MAX(0,$F16-SUMPRODUCT(($AT$3:$BE$3&lt;AY$3)*$AH16:$AS16))),2))</f>
        <v/>
      </c>
      <c r="AZ16">
        <f>IF(AN16&lt;=0,0,ROUND(MIN(AN16,MAX(0,$F16-SUMPRODUCT(($AT$3:$BE$3&lt;AZ$3)*$AH16:$AS16))),2))</f>
        <v/>
      </c>
      <c r="BA16">
        <f>IF(AO16&lt;=0,0,ROUND(MIN(AO16,MAX(0,$F16-SUMPRODUCT(($AT$3:$BE$3&lt;BA$3)*$AH16:$AS16))),2))</f>
        <v/>
      </c>
      <c r="BB16">
        <f>IF(AP16&lt;=0,0,ROUND(MIN(AP16,MAX(0,$F16-SUMPRODUCT(($AT$3:$BE$3&lt;BB$3)*$AH16:$AS16))),2))</f>
        <v/>
      </c>
      <c r="BC16">
        <f>IF(AQ16&lt;=0,0,ROUND(MIN(AQ16,MAX(0,$F16-SUMPRODUCT(($AT$3:$BE$3&lt;BC$3)*$AH16:$AS16))),2))</f>
        <v/>
      </c>
      <c r="BD16">
        <f>IF(AR16&lt;=0,0,ROUND(MIN(AR16,MAX(0,$F16-SUMPRODUCT(($AT$3:$BE$3&lt;BD$3)*$AH16:$AS16))),2))</f>
        <v/>
      </c>
      <c r="BE16">
        <f>IF(AS16&lt;=0,0,ROUND(MIN(AS16,MAX(0,$F16-SUMPRODUCT(($AT$3:$BE$3&lt;BE$3)*$AH16:$AS16))),2))</f>
        <v/>
      </c>
      <c r="BF16">
        <f>IF(BF15&lt;=0,0,ROUND(BF15+J16-V16-AT16,2))</f>
        <v/>
      </c>
      <c r="BG16">
        <f>IF(BG15&lt;=0,0,ROUND(BG15+K16-W16-AU16,2))</f>
        <v/>
      </c>
      <c r="BH16">
        <f>IF(BH15&lt;=0,0,ROUND(BH15+L16-X16-AV16,2))</f>
        <v/>
      </c>
      <c r="BI16">
        <f>IF(BI15&lt;=0,0,ROUND(BI15+M16-Y16-AW16,2))</f>
        <v/>
      </c>
      <c r="BJ16">
        <f>IF(BJ15&lt;=0,0,ROUND(BJ15+N16-Z16-AX16,2))</f>
        <v/>
      </c>
      <c r="BK16">
        <f>IF(BK15&lt;=0,0,ROUND(BK15+O16-AA16-AY16,2))</f>
        <v/>
      </c>
      <c r="BL16">
        <f>IF(BL15&lt;=0,0,ROUND(BL15+P16-AB16-AZ16,2))</f>
        <v/>
      </c>
      <c r="BM16">
        <f>IF(BM15&lt;=0,0,ROUND(BM15+Q16-AC16-BA16,2))</f>
        <v/>
      </c>
      <c r="BN16">
        <f>IF(BN15&lt;=0,0,ROUND(BN15+R16-AD16-BB16,2))</f>
        <v/>
      </c>
      <c r="BO16">
        <f>IF(BO15&lt;=0,0,ROUND(BO15+S16-AE16-BC16,2))</f>
        <v/>
      </c>
      <c r="BP16">
        <f>IF(BP15&lt;=0,0,ROUND(BP15+T16-AF16-BD16,2))</f>
        <v/>
      </c>
      <c r="BQ16">
        <f>IF(BQ15&lt;=0,0,ROUND(BQ15+U16-AG16-BE16,2))</f>
        <v/>
      </c>
    </row>
    <row r="17">
      <c r="A17" t="n">
        <v>12</v>
      </c>
      <c r="B17" s="29">
        <f>Months!B17</f>
        <v/>
      </c>
      <c r="C17">
        <f>Months!C17</f>
        <v/>
      </c>
      <c r="D17">
        <f>Months!D17</f>
        <v/>
      </c>
      <c r="E17">
        <f>SUM(V17:AG17)</f>
        <v/>
      </c>
      <c r="F17">
        <f>MAX(0,ROUND(C17+D17-E17,2))</f>
        <v/>
      </c>
      <c r="G17">
        <f>ROUND(E17+SUM(AT17:BE17),2)</f>
        <v/>
      </c>
      <c r="H17">
        <f>ROUND(SUM(J17:U17),2)</f>
        <v/>
      </c>
      <c r="I17">
        <f>ROUND(SUM(BF17:BQ17),2)</f>
        <v/>
      </c>
      <c r="J17">
        <f>IF(BF16&lt;=0,0,ROUND(BF16*IF($A17&lt;=Debts!$M$5,Debts!$X$5,Debts!$Y$5)/12,2)+IF(AND(Debts!$AC$5=1,$A17=Debts!$M$5+1),SUMPRODUCT(ROUND(BF$5:BF15*Debts!$Y$5/12,2)),0))</f>
        <v/>
      </c>
      <c r="K17">
        <f>IF(BG16&lt;=0,0,ROUND(BG16*IF($A17&lt;=Debts!$M$6,Debts!$X$6,Debts!$Y$6)/12,2)+IF(AND(Debts!$AC$6=1,$A17=Debts!$M$6+1),SUMPRODUCT(ROUND(BG$5:BG15*Debts!$Y$6/12,2)),0))</f>
        <v/>
      </c>
      <c r="L17">
        <f>IF(BH16&lt;=0,0,ROUND(BH16*IF($A17&lt;=Debts!$M$7,Debts!$X$7,Debts!$Y$7)/12,2)+IF(AND(Debts!$AC$7=1,$A17=Debts!$M$7+1),SUMPRODUCT(ROUND(BH$5:BH15*Debts!$Y$7/12,2)),0))</f>
        <v/>
      </c>
      <c r="M17">
        <f>IF(BI16&lt;=0,0,ROUND(BI16*IF($A17&lt;=Debts!$M$8,Debts!$X$8,Debts!$Y$8)/12,2)+IF(AND(Debts!$AC$8=1,$A17=Debts!$M$8+1),SUMPRODUCT(ROUND(BI$5:BI15*Debts!$Y$8/12,2)),0))</f>
        <v/>
      </c>
      <c r="N17">
        <f>IF(BJ16&lt;=0,0,ROUND(BJ16*IF($A17&lt;=Debts!$M$9,Debts!$X$9,Debts!$Y$9)/12,2)+IF(AND(Debts!$AC$9=1,$A17=Debts!$M$9+1),SUMPRODUCT(ROUND(BJ$5:BJ15*Debts!$Y$9/12,2)),0))</f>
        <v/>
      </c>
      <c r="O17">
        <f>IF(BK16&lt;=0,0,ROUND(BK16*IF($A17&lt;=Debts!$M$10,Debts!$X$10,Debts!$Y$10)/12,2)+IF(AND(Debts!$AC$10=1,$A17=Debts!$M$10+1),SUMPRODUCT(ROUND(BK$5:BK15*Debts!$Y$10/12,2)),0))</f>
        <v/>
      </c>
      <c r="P17">
        <f>IF(BL16&lt;=0,0,ROUND(BL16*IF($A17&lt;=Debts!$M$11,Debts!$X$11,Debts!$Y$11)/12,2)+IF(AND(Debts!$AC$11=1,$A17=Debts!$M$11+1),SUMPRODUCT(ROUND(BL$5:BL15*Debts!$Y$11/12,2)),0))</f>
        <v/>
      </c>
      <c r="Q17">
        <f>IF(BM16&lt;=0,0,ROUND(BM16*IF($A17&lt;=Debts!$M$12,Debts!$X$12,Debts!$Y$12)/12,2)+IF(AND(Debts!$AC$12=1,$A17=Debts!$M$12+1),SUMPRODUCT(ROUND(BM$5:BM15*Debts!$Y$12/12,2)),0))</f>
        <v/>
      </c>
      <c r="R17">
        <f>IF(BN16&lt;=0,0,ROUND(BN16*IF($A17&lt;=Debts!$M$13,Debts!$X$13,Debts!$Y$13)/12,2)+IF(AND(Debts!$AC$13=1,$A17=Debts!$M$13+1),SUMPRODUCT(ROUND(BN$5:BN15*Debts!$Y$13/12,2)),0))</f>
        <v/>
      </c>
      <c r="S17">
        <f>IF(BO16&lt;=0,0,ROUND(BO16*IF($A17&lt;=Debts!$M$14,Debts!$X$14,Debts!$Y$14)/12,2)+IF(AND(Debts!$AC$14=1,$A17=Debts!$M$14+1),SUMPRODUCT(ROUND(BO$5:BO15*Debts!$Y$14/12,2)),0))</f>
        <v/>
      </c>
      <c r="T17">
        <f>IF(BP16&lt;=0,0,ROUND(BP16*IF($A17&lt;=Debts!$M$15,Debts!$X$15,Debts!$Y$15)/12,2)+IF(AND(Debts!$AC$15=1,$A17=Debts!$M$15+1),SUMPRODUCT(ROUND(BP$5:BP15*Debts!$Y$15/12,2)),0))</f>
        <v/>
      </c>
      <c r="U17">
        <f>IF(BQ16&lt;=0,0,ROUND(BQ16*IF($A17&lt;=Debts!$M$16,Debts!$X$16,Debts!$Y$16)/12,2)+IF(AND(Debts!$AC$16=1,$A17=Debts!$M$16+1),SUMPRODUCT(ROUND(BQ$5:BQ15*Debts!$Y$16/12,2)),0))</f>
        <v/>
      </c>
      <c r="V17">
        <f>IF(BF16&lt;=0,0,MIN(ROUND(BF16+J17,2),IF(Debts!$Z$5=0,Debts!$AA$5,MAX(Debts!$AA$5,ROUND(BF16*Debts!$Z$5+Debts!$AB$5*J17,2)))))</f>
        <v/>
      </c>
      <c r="W17">
        <f>IF(BG16&lt;=0,0,MIN(ROUND(BG16+K17,2),IF(Debts!$Z$6=0,Debts!$AA$6,MAX(Debts!$AA$6,ROUND(BG16*Debts!$Z$6+Debts!$AB$6*K17,2)))))</f>
        <v/>
      </c>
      <c r="X17">
        <f>IF(BH16&lt;=0,0,MIN(ROUND(BH16+L17,2),IF(Debts!$Z$7=0,Debts!$AA$7,MAX(Debts!$AA$7,ROUND(BH16*Debts!$Z$7+Debts!$AB$7*L17,2)))))</f>
        <v/>
      </c>
      <c r="Y17">
        <f>IF(BI16&lt;=0,0,MIN(ROUND(BI16+M17,2),IF(Debts!$Z$8=0,Debts!$AA$8,MAX(Debts!$AA$8,ROUND(BI16*Debts!$Z$8+Debts!$AB$8*M17,2)))))</f>
        <v/>
      </c>
      <c r="Z17">
        <f>IF(BJ16&lt;=0,0,MIN(ROUND(BJ16+N17,2),IF(Debts!$Z$9=0,Debts!$AA$9,MAX(Debts!$AA$9,ROUND(BJ16*Debts!$Z$9+Debts!$AB$9*N17,2)))))</f>
        <v/>
      </c>
      <c r="AA17">
        <f>IF(BK16&lt;=0,0,MIN(ROUND(BK16+O17,2),IF(Debts!$Z$10=0,Debts!$AA$10,MAX(Debts!$AA$10,ROUND(BK16*Debts!$Z$10+Debts!$AB$10*O17,2)))))</f>
        <v/>
      </c>
      <c r="AB17">
        <f>IF(BL16&lt;=0,0,MIN(ROUND(BL16+P17,2),IF(Debts!$Z$11=0,Debts!$AA$11,MAX(Debts!$AA$11,ROUND(BL16*Debts!$Z$11+Debts!$AB$11*P17,2)))))</f>
        <v/>
      </c>
      <c r="AC17">
        <f>IF(BM16&lt;=0,0,MIN(ROUND(BM16+Q17,2),IF(Debts!$Z$12=0,Debts!$AA$12,MAX(Debts!$AA$12,ROUND(BM16*Debts!$Z$12+Debts!$AB$12*Q17,2)))))</f>
        <v/>
      </c>
      <c r="AD17">
        <f>IF(BN16&lt;=0,0,MIN(ROUND(BN16+R17,2),IF(Debts!$Z$13=0,Debts!$AA$13,MAX(Debts!$AA$13,ROUND(BN16*Debts!$Z$13+Debts!$AB$13*R17,2)))))</f>
        <v/>
      </c>
      <c r="AE17">
        <f>IF(BO16&lt;=0,0,MIN(ROUND(BO16+S17,2),IF(Debts!$Z$14=0,Debts!$AA$14,MAX(Debts!$AA$14,ROUND(BO16*Debts!$Z$14+Debts!$AB$14*S17,2)))))</f>
        <v/>
      </c>
      <c r="AF17">
        <f>IF(BP16&lt;=0,0,MIN(ROUND(BP16+T17,2),IF(Debts!$Z$15=0,Debts!$AA$15,MAX(Debts!$AA$15,ROUND(BP16*Debts!$Z$15+Debts!$AB$15*T17,2)))))</f>
        <v/>
      </c>
      <c r="AG17">
        <f>IF(BQ16&lt;=0,0,MIN(ROUND(BQ16+U17,2),IF(Debts!$Z$16=0,Debts!$AA$16,MAX(Debts!$AA$16,ROUND(BQ16*Debts!$Z$16+Debts!$AB$16*U17,2)))))</f>
        <v/>
      </c>
      <c r="AH17">
        <f>IF(BF16&lt;=0,0,ROUND(BF16+J17-V17,2))</f>
        <v/>
      </c>
      <c r="AI17">
        <f>IF(BG16&lt;=0,0,ROUND(BG16+K17-W17,2))</f>
        <v/>
      </c>
      <c r="AJ17">
        <f>IF(BH16&lt;=0,0,ROUND(BH16+L17-X17,2))</f>
        <v/>
      </c>
      <c r="AK17">
        <f>IF(BI16&lt;=0,0,ROUND(BI16+M17-Y17,2))</f>
        <v/>
      </c>
      <c r="AL17">
        <f>IF(BJ16&lt;=0,0,ROUND(BJ16+N17-Z17,2))</f>
        <v/>
      </c>
      <c r="AM17">
        <f>IF(BK16&lt;=0,0,ROUND(BK16+O17-AA17,2))</f>
        <v/>
      </c>
      <c r="AN17">
        <f>IF(BL16&lt;=0,0,ROUND(BL16+P17-AB17,2))</f>
        <v/>
      </c>
      <c r="AO17">
        <f>IF(BM16&lt;=0,0,ROUND(BM16+Q17-AC17,2))</f>
        <v/>
      </c>
      <c r="AP17">
        <f>IF(BN16&lt;=0,0,ROUND(BN16+R17-AD17,2))</f>
        <v/>
      </c>
      <c r="AQ17">
        <f>IF(BO16&lt;=0,0,ROUND(BO16+S17-AE17,2))</f>
        <v/>
      </c>
      <c r="AR17">
        <f>IF(BP16&lt;=0,0,ROUND(BP16+T17-AF17,2))</f>
        <v/>
      </c>
      <c r="AS17">
        <f>IF(BQ16&lt;=0,0,ROUND(BQ16+U17-AG17,2))</f>
        <v/>
      </c>
      <c r="AT17">
        <f>IF(AH17&lt;=0,0,ROUND(MIN(AH17,MAX(0,$F17-SUMPRODUCT(($AT$3:$BE$3&lt;AT$3)*$AH17:$AS17))),2))</f>
        <v/>
      </c>
      <c r="AU17">
        <f>IF(AI17&lt;=0,0,ROUND(MIN(AI17,MAX(0,$F17-SUMPRODUCT(($AT$3:$BE$3&lt;AU$3)*$AH17:$AS17))),2))</f>
        <v/>
      </c>
      <c r="AV17">
        <f>IF(AJ17&lt;=0,0,ROUND(MIN(AJ17,MAX(0,$F17-SUMPRODUCT(($AT$3:$BE$3&lt;AV$3)*$AH17:$AS17))),2))</f>
        <v/>
      </c>
      <c r="AW17">
        <f>IF(AK17&lt;=0,0,ROUND(MIN(AK17,MAX(0,$F17-SUMPRODUCT(($AT$3:$BE$3&lt;AW$3)*$AH17:$AS17))),2))</f>
        <v/>
      </c>
      <c r="AX17">
        <f>IF(AL17&lt;=0,0,ROUND(MIN(AL17,MAX(0,$F17-SUMPRODUCT(($AT$3:$BE$3&lt;AX$3)*$AH17:$AS17))),2))</f>
        <v/>
      </c>
      <c r="AY17">
        <f>IF(AM17&lt;=0,0,ROUND(MIN(AM17,MAX(0,$F17-SUMPRODUCT(($AT$3:$BE$3&lt;AY$3)*$AH17:$AS17))),2))</f>
        <v/>
      </c>
      <c r="AZ17">
        <f>IF(AN17&lt;=0,0,ROUND(MIN(AN17,MAX(0,$F17-SUMPRODUCT(($AT$3:$BE$3&lt;AZ$3)*$AH17:$AS17))),2))</f>
        <v/>
      </c>
      <c r="BA17">
        <f>IF(AO17&lt;=0,0,ROUND(MIN(AO17,MAX(0,$F17-SUMPRODUCT(($AT$3:$BE$3&lt;BA$3)*$AH17:$AS17))),2))</f>
        <v/>
      </c>
      <c r="BB17">
        <f>IF(AP17&lt;=0,0,ROUND(MIN(AP17,MAX(0,$F17-SUMPRODUCT(($AT$3:$BE$3&lt;BB$3)*$AH17:$AS17))),2))</f>
        <v/>
      </c>
      <c r="BC17">
        <f>IF(AQ17&lt;=0,0,ROUND(MIN(AQ17,MAX(0,$F17-SUMPRODUCT(($AT$3:$BE$3&lt;BC$3)*$AH17:$AS17))),2))</f>
        <v/>
      </c>
      <c r="BD17">
        <f>IF(AR17&lt;=0,0,ROUND(MIN(AR17,MAX(0,$F17-SUMPRODUCT(($AT$3:$BE$3&lt;BD$3)*$AH17:$AS17))),2))</f>
        <v/>
      </c>
      <c r="BE17">
        <f>IF(AS17&lt;=0,0,ROUND(MIN(AS17,MAX(0,$F17-SUMPRODUCT(($AT$3:$BE$3&lt;BE$3)*$AH17:$AS17))),2))</f>
        <v/>
      </c>
      <c r="BF17">
        <f>IF(BF16&lt;=0,0,ROUND(BF16+J17-V17-AT17,2))</f>
        <v/>
      </c>
      <c r="BG17">
        <f>IF(BG16&lt;=0,0,ROUND(BG16+K17-W17-AU17,2))</f>
        <v/>
      </c>
      <c r="BH17">
        <f>IF(BH16&lt;=0,0,ROUND(BH16+L17-X17-AV17,2))</f>
        <v/>
      </c>
      <c r="BI17">
        <f>IF(BI16&lt;=0,0,ROUND(BI16+M17-Y17-AW17,2))</f>
        <v/>
      </c>
      <c r="BJ17">
        <f>IF(BJ16&lt;=0,0,ROUND(BJ16+N17-Z17-AX17,2))</f>
        <v/>
      </c>
      <c r="BK17">
        <f>IF(BK16&lt;=0,0,ROUND(BK16+O17-AA17-AY17,2))</f>
        <v/>
      </c>
      <c r="BL17">
        <f>IF(BL16&lt;=0,0,ROUND(BL16+P17-AB17-AZ17,2))</f>
        <v/>
      </c>
      <c r="BM17">
        <f>IF(BM16&lt;=0,0,ROUND(BM16+Q17-AC17-BA17,2))</f>
        <v/>
      </c>
      <c r="BN17">
        <f>IF(BN16&lt;=0,0,ROUND(BN16+R17-AD17-BB17,2))</f>
        <v/>
      </c>
      <c r="BO17">
        <f>IF(BO16&lt;=0,0,ROUND(BO16+S17-AE17-BC17,2))</f>
        <v/>
      </c>
      <c r="BP17">
        <f>IF(BP16&lt;=0,0,ROUND(BP16+T17-AF17-BD17,2))</f>
        <v/>
      </c>
      <c r="BQ17">
        <f>IF(BQ16&lt;=0,0,ROUND(BQ16+U17-AG17-BE17,2))</f>
        <v/>
      </c>
    </row>
    <row r="18">
      <c r="A18" t="n">
        <v>13</v>
      </c>
      <c r="B18" s="29">
        <f>Months!B18</f>
        <v/>
      </c>
      <c r="C18">
        <f>Months!C18</f>
        <v/>
      </c>
      <c r="D18">
        <f>Months!D18</f>
        <v/>
      </c>
      <c r="E18">
        <f>SUM(V18:AG18)</f>
        <v/>
      </c>
      <c r="F18">
        <f>MAX(0,ROUND(C18+D18-E18,2))</f>
        <v/>
      </c>
      <c r="G18">
        <f>ROUND(E18+SUM(AT18:BE18),2)</f>
        <v/>
      </c>
      <c r="H18">
        <f>ROUND(SUM(J18:U18),2)</f>
        <v/>
      </c>
      <c r="I18">
        <f>ROUND(SUM(BF18:BQ18),2)</f>
        <v/>
      </c>
      <c r="J18">
        <f>IF(BF17&lt;=0,0,ROUND(BF17*IF($A18&lt;=Debts!$M$5,Debts!$X$5,Debts!$Y$5)/12,2)+IF(AND(Debts!$AC$5=1,$A18=Debts!$M$5+1),SUMPRODUCT(ROUND(BF$5:BF16*Debts!$Y$5/12,2)),0))</f>
        <v/>
      </c>
      <c r="K18">
        <f>IF(BG17&lt;=0,0,ROUND(BG17*IF($A18&lt;=Debts!$M$6,Debts!$X$6,Debts!$Y$6)/12,2)+IF(AND(Debts!$AC$6=1,$A18=Debts!$M$6+1),SUMPRODUCT(ROUND(BG$5:BG16*Debts!$Y$6/12,2)),0))</f>
        <v/>
      </c>
      <c r="L18">
        <f>IF(BH17&lt;=0,0,ROUND(BH17*IF($A18&lt;=Debts!$M$7,Debts!$X$7,Debts!$Y$7)/12,2)+IF(AND(Debts!$AC$7=1,$A18=Debts!$M$7+1),SUMPRODUCT(ROUND(BH$5:BH16*Debts!$Y$7/12,2)),0))</f>
        <v/>
      </c>
      <c r="M18">
        <f>IF(BI17&lt;=0,0,ROUND(BI17*IF($A18&lt;=Debts!$M$8,Debts!$X$8,Debts!$Y$8)/12,2)+IF(AND(Debts!$AC$8=1,$A18=Debts!$M$8+1),SUMPRODUCT(ROUND(BI$5:BI16*Debts!$Y$8/12,2)),0))</f>
        <v/>
      </c>
      <c r="N18">
        <f>IF(BJ17&lt;=0,0,ROUND(BJ17*IF($A18&lt;=Debts!$M$9,Debts!$X$9,Debts!$Y$9)/12,2)+IF(AND(Debts!$AC$9=1,$A18=Debts!$M$9+1),SUMPRODUCT(ROUND(BJ$5:BJ16*Debts!$Y$9/12,2)),0))</f>
        <v/>
      </c>
      <c r="O18">
        <f>IF(BK17&lt;=0,0,ROUND(BK17*IF($A18&lt;=Debts!$M$10,Debts!$X$10,Debts!$Y$10)/12,2)+IF(AND(Debts!$AC$10=1,$A18=Debts!$M$10+1),SUMPRODUCT(ROUND(BK$5:BK16*Debts!$Y$10/12,2)),0))</f>
        <v/>
      </c>
      <c r="P18">
        <f>IF(BL17&lt;=0,0,ROUND(BL17*IF($A18&lt;=Debts!$M$11,Debts!$X$11,Debts!$Y$11)/12,2)+IF(AND(Debts!$AC$11=1,$A18=Debts!$M$11+1),SUMPRODUCT(ROUND(BL$5:BL16*Debts!$Y$11/12,2)),0))</f>
        <v/>
      </c>
      <c r="Q18">
        <f>IF(BM17&lt;=0,0,ROUND(BM17*IF($A18&lt;=Debts!$M$12,Debts!$X$12,Debts!$Y$12)/12,2)+IF(AND(Debts!$AC$12=1,$A18=Debts!$M$12+1),SUMPRODUCT(ROUND(BM$5:BM16*Debts!$Y$12/12,2)),0))</f>
        <v/>
      </c>
      <c r="R18">
        <f>IF(BN17&lt;=0,0,ROUND(BN17*IF($A18&lt;=Debts!$M$13,Debts!$X$13,Debts!$Y$13)/12,2)+IF(AND(Debts!$AC$13=1,$A18=Debts!$M$13+1),SUMPRODUCT(ROUND(BN$5:BN16*Debts!$Y$13/12,2)),0))</f>
        <v/>
      </c>
      <c r="S18">
        <f>IF(BO17&lt;=0,0,ROUND(BO17*IF($A18&lt;=Debts!$M$14,Debts!$X$14,Debts!$Y$14)/12,2)+IF(AND(Debts!$AC$14=1,$A18=Debts!$M$14+1),SUMPRODUCT(ROUND(BO$5:BO16*Debts!$Y$14/12,2)),0))</f>
        <v/>
      </c>
      <c r="T18">
        <f>IF(BP17&lt;=0,0,ROUND(BP17*IF($A18&lt;=Debts!$M$15,Debts!$X$15,Debts!$Y$15)/12,2)+IF(AND(Debts!$AC$15=1,$A18=Debts!$M$15+1),SUMPRODUCT(ROUND(BP$5:BP16*Debts!$Y$15/12,2)),0))</f>
        <v/>
      </c>
      <c r="U18">
        <f>IF(BQ17&lt;=0,0,ROUND(BQ17*IF($A18&lt;=Debts!$M$16,Debts!$X$16,Debts!$Y$16)/12,2)+IF(AND(Debts!$AC$16=1,$A18=Debts!$M$16+1),SUMPRODUCT(ROUND(BQ$5:BQ16*Debts!$Y$16/12,2)),0))</f>
        <v/>
      </c>
      <c r="V18">
        <f>IF(BF17&lt;=0,0,MIN(ROUND(BF17+J18,2),IF(Debts!$Z$5=0,Debts!$AA$5,MAX(Debts!$AA$5,ROUND(BF17*Debts!$Z$5+Debts!$AB$5*J18,2)))))</f>
        <v/>
      </c>
      <c r="W18">
        <f>IF(BG17&lt;=0,0,MIN(ROUND(BG17+K18,2),IF(Debts!$Z$6=0,Debts!$AA$6,MAX(Debts!$AA$6,ROUND(BG17*Debts!$Z$6+Debts!$AB$6*K18,2)))))</f>
        <v/>
      </c>
      <c r="X18">
        <f>IF(BH17&lt;=0,0,MIN(ROUND(BH17+L18,2),IF(Debts!$Z$7=0,Debts!$AA$7,MAX(Debts!$AA$7,ROUND(BH17*Debts!$Z$7+Debts!$AB$7*L18,2)))))</f>
        <v/>
      </c>
      <c r="Y18">
        <f>IF(BI17&lt;=0,0,MIN(ROUND(BI17+M18,2),IF(Debts!$Z$8=0,Debts!$AA$8,MAX(Debts!$AA$8,ROUND(BI17*Debts!$Z$8+Debts!$AB$8*M18,2)))))</f>
        <v/>
      </c>
      <c r="Z18">
        <f>IF(BJ17&lt;=0,0,MIN(ROUND(BJ17+N18,2),IF(Debts!$Z$9=0,Debts!$AA$9,MAX(Debts!$AA$9,ROUND(BJ17*Debts!$Z$9+Debts!$AB$9*N18,2)))))</f>
        <v/>
      </c>
      <c r="AA18">
        <f>IF(BK17&lt;=0,0,MIN(ROUND(BK17+O18,2),IF(Debts!$Z$10=0,Debts!$AA$10,MAX(Debts!$AA$10,ROUND(BK17*Debts!$Z$10+Debts!$AB$10*O18,2)))))</f>
        <v/>
      </c>
      <c r="AB18">
        <f>IF(BL17&lt;=0,0,MIN(ROUND(BL17+P18,2),IF(Debts!$Z$11=0,Debts!$AA$11,MAX(Debts!$AA$11,ROUND(BL17*Debts!$Z$11+Debts!$AB$11*P18,2)))))</f>
        <v/>
      </c>
      <c r="AC18">
        <f>IF(BM17&lt;=0,0,MIN(ROUND(BM17+Q18,2),IF(Debts!$Z$12=0,Debts!$AA$12,MAX(Debts!$AA$12,ROUND(BM17*Debts!$Z$12+Debts!$AB$12*Q18,2)))))</f>
        <v/>
      </c>
      <c r="AD18">
        <f>IF(BN17&lt;=0,0,MIN(ROUND(BN17+R18,2),IF(Debts!$Z$13=0,Debts!$AA$13,MAX(Debts!$AA$13,ROUND(BN17*Debts!$Z$13+Debts!$AB$13*R18,2)))))</f>
        <v/>
      </c>
      <c r="AE18">
        <f>IF(BO17&lt;=0,0,MIN(ROUND(BO17+S18,2),IF(Debts!$Z$14=0,Debts!$AA$14,MAX(Debts!$AA$14,ROUND(BO17*Debts!$Z$14+Debts!$AB$14*S18,2)))))</f>
        <v/>
      </c>
      <c r="AF18">
        <f>IF(BP17&lt;=0,0,MIN(ROUND(BP17+T18,2),IF(Debts!$Z$15=0,Debts!$AA$15,MAX(Debts!$AA$15,ROUND(BP17*Debts!$Z$15+Debts!$AB$15*T18,2)))))</f>
        <v/>
      </c>
      <c r="AG18">
        <f>IF(BQ17&lt;=0,0,MIN(ROUND(BQ17+U18,2),IF(Debts!$Z$16=0,Debts!$AA$16,MAX(Debts!$AA$16,ROUND(BQ17*Debts!$Z$16+Debts!$AB$16*U18,2)))))</f>
        <v/>
      </c>
      <c r="AH18">
        <f>IF(BF17&lt;=0,0,ROUND(BF17+J18-V18,2))</f>
        <v/>
      </c>
      <c r="AI18">
        <f>IF(BG17&lt;=0,0,ROUND(BG17+K18-W18,2))</f>
        <v/>
      </c>
      <c r="AJ18">
        <f>IF(BH17&lt;=0,0,ROUND(BH17+L18-X18,2))</f>
        <v/>
      </c>
      <c r="AK18">
        <f>IF(BI17&lt;=0,0,ROUND(BI17+M18-Y18,2))</f>
        <v/>
      </c>
      <c r="AL18">
        <f>IF(BJ17&lt;=0,0,ROUND(BJ17+N18-Z18,2))</f>
        <v/>
      </c>
      <c r="AM18">
        <f>IF(BK17&lt;=0,0,ROUND(BK17+O18-AA18,2))</f>
        <v/>
      </c>
      <c r="AN18">
        <f>IF(BL17&lt;=0,0,ROUND(BL17+P18-AB18,2))</f>
        <v/>
      </c>
      <c r="AO18">
        <f>IF(BM17&lt;=0,0,ROUND(BM17+Q18-AC18,2))</f>
        <v/>
      </c>
      <c r="AP18">
        <f>IF(BN17&lt;=0,0,ROUND(BN17+R18-AD18,2))</f>
        <v/>
      </c>
      <c r="AQ18">
        <f>IF(BO17&lt;=0,0,ROUND(BO17+S18-AE18,2))</f>
        <v/>
      </c>
      <c r="AR18">
        <f>IF(BP17&lt;=0,0,ROUND(BP17+T18-AF18,2))</f>
        <v/>
      </c>
      <c r="AS18">
        <f>IF(BQ17&lt;=0,0,ROUND(BQ17+U18-AG18,2))</f>
        <v/>
      </c>
      <c r="AT18">
        <f>IF(AH18&lt;=0,0,ROUND(MIN(AH18,MAX(0,$F18-SUMPRODUCT(($AT$3:$BE$3&lt;AT$3)*$AH18:$AS18))),2))</f>
        <v/>
      </c>
      <c r="AU18">
        <f>IF(AI18&lt;=0,0,ROUND(MIN(AI18,MAX(0,$F18-SUMPRODUCT(($AT$3:$BE$3&lt;AU$3)*$AH18:$AS18))),2))</f>
        <v/>
      </c>
      <c r="AV18">
        <f>IF(AJ18&lt;=0,0,ROUND(MIN(AJ18,MAX(0,$F18-SUMPRODUCT(($AT$3:$BE$3&lt;AV$3)*$AH18:$AS18))),2))</f>
        <v/>
      </c>
      <c r="AW18">
        <f>IF(AK18&lt;=0,0,ROUND(MIN(AK18,MAX(0,$F18-SUMPRODUCT(($AT$3:$BE$3&lt;AW$3)*$AH18:$AS18))),2))</f>
        <v/>
      </c>
      <c r="AX18">
        <f>IF(AL18&lt;=0,0,ROUND(MIN(AL18,MAX(0,$F18-SUMPRODUCT(($AT$3:$BE$3&lt;AX$3)*$AH18:$AS18))),2))</f>
        <v/>
      </c>
      <c r="AY18">
        <f>IF(AM18&lt;=0,0,ROUND(MIN(AM18,MAX(0,$F18-SUMPRODUCT(($AT$3:$BE$3&lt;AY$3)*$AH18:$AS18))),2))</f>
        <v/>
      </c>
      <c r="AZ18">
        <f>IF(AN18&lt;=0,0,ROUND(MIN(AN18,MAX(0,$F18-SUMPRODUCT(($AT$3:$BE$3&lt;AZ$3)*$AH18:$AS18))),2))</f>
        <v/>
      </c>
      <c r="BA18">
        <f>IF(AO18&lt;=0,0,ROUND(MIN(AO18,MAX(0,$F18-SUMPRODUCT(($AT$3:$BE$3&lt;BA$3)*$AH18:$AS18))),2))</f>
        <v/>
      </c>
      <c r="BB18">
        <f>IF(AP18&lt;=0,0,ROUND(MIN(AP18,MAX(0,$F18-SUMPRODUCT(($AT$3:$BE$3&lt;BB$3)*$AH18:$AS18))),2))</f>
        <v/>
      </c>
      <c r="BC18">
        <f>IF(AQ18&lt;=0,0,ROUND(MIN(AQ18,MAX(0,$F18-SUMPRODUCT(($AT$3:$BE$3&lt;BC$3)*$AH18:$AS18))),2))</f>
        <v/>
      </c>
      <c r="BD18">
        <f>IF(AR18&lt;=0,0,ROUND(MIN(AR18,MAX(0,$F18-SUMPRODUCT(($AT$3:$BE$3&lt;BD$3)*$AH18:$AS18))),2))</f>
        <v/>
      </c>
      <c r="BE18">
        <f>IF(AS18&lt;=0,0,ROUND(MIN(AS18,MAX(0,$F18-SUMPRODUCT(($AT$3:$BE$3&lt;BE$3)*$AH18:$AS18))),2))</f>
        <v/>
      </c>
      <c r="BF18">
        <f>IF(BF17&lt;=0,0,ROUND(BF17+J18-V18-AT18,2))</f>
        <v/>
      </c>
      <c r="BG18">
        <f>IF(BG17&lt;=0,0,ROUND(BG17+K18-W18-AU18,2))</f>
        <v/>
      </c>
      <c r="BH18">
        <f>IF(BH17&lt;=0,0,ROUND(BH17+L18-X18-AV18,2))</f>
        <v/>
      </c>
      <c r="BI18">
        <f>IF(BI17&lt;=0,0,ROUND(BI17+M18-Y18-AW18,2))</f>
        <v/>
      </c>
      <c r="BJ18">
        <f>IF(BJ17&lt;=0,0,ROUND(BJ17+N18-Z18-AX18,2))</f>
        <v/>
      </c>
      <c r="BK18">
        <f>IF(BK17&lt;=0,0,ROUND(BK17+O18-AA18-AY18,2))</f>
        <v/>
      </c>
      <c r="BL18">
        <f>IF(BL17&lt;=0,0,ROUND(BL17+P18-AB18-AZ18,2))</f>
        <v/>
      </c>
      <c r="BM18">
        <f>IF(BM17&lt;=0,0,ROUND(BM17+Q18-AC18-BA18,2))</f>
        <v/>
      </c>
      <c r="BN18">
        <f>IF(BN17&lt;=0,0,ROUND(BN17+R18-AD18-BB18,2))</f>
        <v/>
      </c>
      <c r="BO18">
        <f>IF(BO17&lt;=0,0,ROUND(BO17+S18-AE18-BC18,2))</f>
        <v/>
      </c>
      <c r="BP18">
        <f>IF(BP17&lt;=0,0,ROUND(BP17+T18-AF18-BD18,2))</f>
        <v/>
      </c>
      <c r="BQ18">
        <f>IF(BQ17&lt;=0,0,ROUND(BQ17+U18-AG18-BE18,2))</f>
        <v/>
      </c>
    </row>
    <row r="19">
      <c r="A19" t="n">
        <v>14</v>
      </c>
      <c r="B19" s="29">
        <f>Months!B19</f>
        <v/>
      </c>
      <c r="C19">
        <f>Months!C19</f>
        <v/>
      </c>
      <c r="D19">
        <f>Months!D19</f>
        <v/>
      </c>
      <c r="E19">
        <f>SUM(V19:AG19)</f>
        <v/>
      </c>
      <c r="F19">
        <f>MAX(0,ROUND(C19+D19-E19,2))</f>
        <v/>
      </c>
      <c r="G19">
        <f>ROUND(E19+SUM(AT19:BE19),2)</f>
        <v/>
      </c>
      <c r="H19">
        <f>ROUND(SUM(J19:U19),2)</f>
        <v/>
      </c>
      <c r="I19">
        <f>ROUND(SUM(BF19:BQ19),2)</f>
        <v/>
      </c>
      <c r="J19">
        <f>IF(BF18&lt;=0,0,ROUND(BF18*IF($A19&lt;=Debts!$M$5,Debts!$X$5,Debts!$Y$5)/12,2)+IF(AND(Debts!$AC$5=1,$A19=Debts!$M$5+1),SUMPRODUCT(ROUND(BF$5:BF17*Debts!$Y$5/12,2)),0))</f>
        <v/>
      </c>
      <c r="K19">
        <f>IF(BG18&lt;=0,0,ROUND(BG18*IF($A19&lt;=Debts!$M$6,Debts!$X$6,Debts!$Y$6)/12,2)+IF(AND(Debts!$AC$6=1,$A19=Debts!$M$6+1),SUMPRODUCT(ROUND(BG$5:BG17*Debts!$Y$6/12,2)),0))</f>
        <v/>
      </c>
      <c r="L19">
        <f>IF(BH18&lt;=0,0,ROUND(BH18*IF($A19&lt;=Debts!$M$7,Debts!$X$7,Debts!$Y$7)/12,2)+IF(AND(Debts!$AC$7=1,$A19=Debts!$M$7+1),SUMPRODUCT(ROUND(BH$5:BH17*Debts!$Y$7/12,2)),0))</f>
        <v/>
      </c>
      <c r="M19">
        <f>IF(BI18&lt;=0,0,ROUND(BI18*IF($A19&lt;=Debts!$M$8,Debts!$X$8,Debts!$Y$8)/12,2)+IF(AND(Debts!$AC$8=1,$A19=Debts!$M$8+1),SUMPRODUCT(ROUND(BI$5:BI17*Debts!$Y$8/12,2)),0))</f>
        <v/>
      </c>
      <c r="N19">
        <f>IF(BJ18&lt;=0,0,ROUND(BJ18*IF($A19&lt;=Debts!$M$9,Debts!$X$9,Debts!$Y$9)/12,2)+IF(AND(Debts!$AC$9=1,$A19=Debts!$M$9+1),SUMPRODUCT(ROUND(BJ$5:BJ17*Debts!$Y$9/12,2)),0))</f>
        <v/>
      </c>
      <c r="O19">
        <f>IF(BK18&lt;=0,0,ROUND(BK18*IF($A19&lt;=Debts!$M$10,Debts!$X$10,Debts!$Y$10)/12,2)+IF(AND(Debts!$AC$10=1,$A19=Debts!$M$10+1),SUMPRODUCT(ROUND(BK$5:BK17*Debts!$Y$10/12,2)),0))</f>
        <v/>
      </c>
      <c r="P19">
        <f>IF(BL18&lt;=0,0,ROUND(BL18*IF($A19&lt;=Debts!$M$11,Debts!$X$11,Debts!$Y$11)/12,2)+IF(AND(Debts!$AC$11=1,$A19=Debts!$M$11+1),SUMPRODUCT(ROUND(BL$5:BL17*Debts!$Y$11/12,2)),0))</f>
        <v/>
      </c>
      <c r="Q19">
        <f>IF(BM18&lt;=0,0,ROUND(BM18*IF($A19&lt;=Debts!$M$12,Debts!$X$12,Debts!$Y$12)/12,2)+IF(AND(Debts!$AC$12=1,$A19=Debts!$M$12+1),SUMPRODUCT(ROUND(BM$5:BM17*Debts!$Y$12/12,2)),0))</f>
        <v/>
      </c>
      <c r="R19">
        <f>IF(BN18&lt;=0,0,ROUND(BN18*IF($A19&lt;=Debts!$M$13,Debts!$X$13,Debts!$Y$13)/12,2)+IF(AND(Debts!$AC$13=1,$A19=Debts!$M$13+1),SUMPRODUCT(ROUND(BN$5:BN17*Debts!$Y$13/12,2)),0))</f>
        <v/>
      </c>
      <c r="S19">
        <f>IF(BO18&lt;=0,0,ROUND(BO18*IF($A19&lt;=Debts!$M$14,Debts!$X$14,Debts!$Y$14)/12,2)+IF(AND(Debts!$AC$14=1,$A19=Debts!$M$14+1),SUMPRODUCT(ROUND(BO$5:BO17*Debts!$Y$14/12,2)),0))</f>
        <v/>
      </c>
      <c r="T19">
        <f>IF(BP18&lt;=0,0,ROUND(BP18*IF($A19&lt;=Debts!$M$15,Debts!$X$15,Debts!$Y$15)/12,2)+IF(AND(Debts!$AC$15=1,$A19=Debts!$M$15+1),SUMPRODUCT(ROUND(BP$5:BP17*Debts!$Y$15/12,2)),0))</f>
        <v/>
      </c>
      <c r="U19">
        <f>IF(BQ18&lt;=0,0,ROUND(BQ18*IF($A19&lt;=Debts!$M$16,Debts!$X$16,Debts!$Y$16)/12,2)+IF(AND(Debts!$AC$16=1,$A19=Debts!$M$16+1),SUMPRODUCT(ROUND(BQ$5:BQ17*Debts!$Y$16/12,2)),0))</f>
        <v/>
      </c>
      <c r="V19">
        <f>IF(BF18&lt;=0,0,MIN(ROUND(BF18+J19,2),IF(Debts!$Z$5=0,Debts!$AA$5,MAX(Debts!$AA$5,ROUND(BF18*Debts!$Z$5+Debts!$AB$5*J19,2)))))</f>
        <v/>
      </c>
      <c r="W19">
        <f>IF(BG18&lt;=0,0,MIN(ROUND(BG18+K19,2),IF(Debts!$Z$6=0,Debts!$AA$6,MAX(Debts!$AA$6,ROUND(BG18*Debts!$Z$6+Debts!$AB$6*K19,2)))))</f>
        <v/>
      </c>
      <c r="X19">
        <f>IF(BH18&lt;=0,0,MIN(ROUND(BH18+L19,2),IF(Debts!$Z$7=0,Debts!$AA$7,MAX(Debts!$AA$7,ROUND(BH18*Debts!$Z$7+Debts!$AB$7*L19,2)))))</f>
        <v/>
      </c>
      <c r="Y19">
        <f>IF(BI18&lt;=0,0,MIN(ROUND(BI18+M19,2),IF(Debts!$Z$8=0,Debts!$AA$8,MAX(Debts!$AA$8,ROUND(BI18*Debts!$Z$8+Debts!$AB$8*M19,2)))))</f>
        <v/>
      </c>
      <c r="Z19">
        <f>IF(BJ18&lt;=0,0,MIN(ROUND(BJ18+N19,2),IF(Debts!$Z$9=0,Debts!$AA$9,MAX(Debts!$AA$9,ROUND(BJ18*Debts!$Z$9+Debts!$AB$9*N19,2)))))</f>
        <v/>
      </c>
      <c r="AA19">
        <f>IF(BK18&lt;=0,0,MIN(ROUND(BK18+O19,2),IF(Debts!$Z$10=0,Debts!$AA$10,MAX(Debts!$AA$10,ROUND(BK18*Debts!$Z$10+Debts!$AB$10*O19,2)))))</f>
        <v/>
      </c>
      <c r="AB19">
        <f>IF(BL18&lt;=0,0,MIN(ROUND(BL18+P19,2),IF(Debts!$Z$11=0,Debts!$AA$11,MAX(Debts!$AA$11,ROUND(BL18*Debts!$Z$11+Debts!$AB$11*P19,2)))))</f>
        <v/>
      </c>
      <c r="AC19">
        <f>IF(BM18&lt;=0,0,MIN(ROUND(BM18+Q19,2),IF(Debts!$Z$12=0,Debts!$AA$12,MAX(Debts!$AA$12,ROUND(BM18*Debts!$Z$12+Debts!$AB$12*Q19,2)))))</f>
        <v/>
      </c>
      <c r="AD19">
        <f>IF(BN18&lt;=0,0,MIN(ROUND(BN18+R19,2),IF(Debts!$Z$13=0,Debts!$AA$13,MAX(Debts!$AA$13,ROUND(BN18*Debts!$Z$13+Debts!$AB$13*R19,2)))))</f>
        <v/>
      </c>
      <c r="AE19">
        <f>IF(BO18&lt;=0,0,MIN(ROUND(BO18+S19,2),IF(Debts!$Z$14=0,Debts!$AA$14,MAX(Debts!$AA$14,ROUND(BO18*Debts!$Z$14+Debts!$AB$14*S19,2)))))</f>
        <v/>
      </c>
      <c r="AF19">
        <f>IF(BP18&lt;=0,0,MIN(ROUND(BP18+T19,2),IF(Debts!$Z$15=0,Debts!$AA$15,MAX(Debts!$AA$15,ROUND(BP18*Debts!$Z$15+Debts!$AB$15*T19,2)))))</f>
        <v/>
      </c>
      <c r="AG19">
        <f>IF(BQ18&lt;=0,0,MIN(ROUND(BQ18+U19,2),IF(Debts!$Z$16=0,Debts!$AA$16,MAX(Debts!$AA$16,ROUND(BQ18*Debts!$Z$16+Debts!$AB$16*U19,2)))))</f>
        <v/>
      </c>
      <c r="AH19">
        <f>IF(BF18&lt;=0,0,ROUND(BF18+J19-V19,2))</f>
        <v/>
      </c>
      <c r="AI19">
        <f>IF(BG18&lt;=0,0,ROUND(BG18+K19-W19,2))</f>
        <v/>
      </c>
      <c r="AJ19">
        <f>IF(BH18&lt;=0,0,ROUND(BH18+L19-X19,2))</f>
        <v/>
      </c>
      <c r="AK19">
        <f>IF(BI18&lt;=0,0,ROUND(BI18+M19-Y19,2))</f>
        <v/>
      </c>
      <c r="AL19">
        <f>IF(BJ18&lt;=0,0,ROUND(BJ18+N19-Z19,2))</f>
        <v/>
      </c>
      <c r="AM19">
        <f>IF(BK18&lt;=0,0,ROUND(BK18+O19-AA19,2))</f>
        <v/>
      </c>
      <c r="AN19">
        <f>IF(BL18&lt;=0,0,ROUND(BL18+P19-AB19,2))</f>
        <v/>
      </c>
      <c r="AO19">
        <f>IF(BM18&lt;=0,0,ROUND(BM18+Q19-AC19,2))</f>
        <v/>
      </c>
      <c r="AP19">
        <f>IF(BN18&lt;=0,0,ROUND(BN18+R19-AD19,2))</f>
        <v/>
      </c>
      <c r="AQ19">
        <f>IF(BO18&lt;=0,0,ROUND(BO18+S19-AE19,2))</f>
        <v/>
      </c>
      <c r="AR19">
        <f>IF(BP18&lt;=0,0,ROUND(BP18+T19-AF19,2))</f>
        <v/>
      </c>
      <c r="AS19">
        <f>IF(BQ18&lt;=0,0,ROUND(BQ18+U19-AG19,2))</f>
        <v/>
      </c>
      <c r="AT19">
        <f>IF(AH19&lt;=0,0,ROUND(MIN(AH19,MAX(0,$F19-SUMPRODUCT(($AT$3:$BE$3&lt;AT$3)*$AH19:$AS19))),2))</f>
        <v/>
      </c>
      <c r="AU19">
        <f>IF(AI19&lt;=0,0,ROUND(MIN(AI19,MAX(0,$F19-SUMPRODUCT(($AT$3:$BE$3&lt;AU$3)*$AH19:$AS19))),2))</f>
        <v/>
      </c>
      <c r="AV19">
        <f>IF(AJ19&lt;=0,0,ROUND(MIN(AJ19,MAX(0,$F19-SUMPRODUCT(($AT$3:$BE$3&lt;AV$3)*$AH19:$AS19))),2))</f>
        <v/>
      </c>
      <c r="AW19">
        <f>IF(AK19&lt;=0,0,ROUND(MIN(AK19,MAX(0,$F19-SUMPRODUCT(($AT$3:$BE$3&lt;AW$3)*$AH19:$AS19))),2))</f>
        <v/>
      </c>
      <c r="AX19">
        <f>IF(AL19&lt;=0,0,ROUND(MIN(AL19,MAX(0,$F19-SUMPRODUCT(($AT$3:$BE$3&lt;AX$3)*$AH19:$AS19))),2))</f>
        <v/>
      </c>
      <c r="AY19">
        <f>IF(AM19&lt;=0,0,ROUND(MIN(AM19,MAX(0,$F19-SUMPRODUCT(($AT$3:$BE$3&lt;AY$3)*$AH19:$AS19))),2))</f>
        <v/>
      </c>
      <c r="AZ19">
        <f>IF(AN19&lt;=0,0,ROUND(MIN(AN19,MAX(0,$F19-SUMPRODUCT(($AT$3:$BE$3&lt;AZ$3)*$AH19:$AS19))),2))</f>
        <v/>
      </c>
      <c r="BA19">
        <f>IF(AO19&lt;=0,0,ROUND(MIN(AO19,MAX(0,$F19-SUMPRODUCT(($AT$3:$BE$3&lt;BA$3)*$AH19:$AS19))),2))</f>
        <v/>
      </c>
      <c r="BB19">
        <f>IF(AP19&lt;=0,0,ROUND(MIN(AP19,MAX(0,$F19-SUMPRODUCT(($AT$3:$BE$3&lt;BB$3)*$AH19:$AS19))),2))</f>
        <v/>
      </c>
      <c r="BC19">
        <f>IF(AQ19&lt;=0,0,ROUND(MIN(AQ19,MAX(0,$F19-SUMPRODUCT(($AT$3:$BE$3&lt;BC$3)*$AH19:$AS19))),2))</f>
        <v/>
      </c>
      <c r="BD19">
        <f>IF(AR19&lt;=0,0,ROUND(MIN(AR19,MAX(0,$F19-SUMPRODUCT(($AT$3:$BE$3&lt;BD$3)*$AH19:$AS19))),2))</f>
        <v/>
      </c>
      <c r="BE19">
        <f>IF(AS19&lt;=0,0,ROUND(MIN(AS19,MAX(0,$F19-SUMPRODUCT(($AT$3:$BE$3&lt;BE$3)*$AH19:$AS19))),2))</f>
        <v/>
      </c>
      <c r="BF19">
        <f>IF(BF18&lt;=0,0,ROUND(BF18+J19-V19-AT19,2))</f>
        <v/>
      </c>
      <c r="BG19">
        <f>IF(BG18&lt;=0,0,ROUND(BG18+K19-W19-AU19,2))</f>
        <v/>
      </c>
      <c r="BH19">
        <f>IF(BH18&lt;=0,0,ROUND(BH18+L19-X19-AV19,2))</f>
        <v/>
      </c>
      <c r="BI19">
        <f>IF(BI18&lt;=0,0,ROUND(BI18+M19-Y19-AW19,2))</f>
        <v/>
      </c>
      <c r="BJ19">
        <f>IF(BJ18&lt;=0,0,ROUND(BJ18+N19-Z19-AX19,2))</f>
        <v/>
      </c>
      <c r="BK19">
        <f>IF(BK18&lt;=0,0,ROUND(BK18+O19-AA19-AY19,2))</f>
        <v/>
      </c>
      <c r="BL19">
        <f>IF(BL18&lt;=0,0,ROUND(BL18+P19-AB19-AZ19,2))</f>
        <v/>
      </c>
      <c r="BM19">
        <f>IF(BM18&lt;=0,0,ROUND(BM18+Q19-AC19-BA19,2))</f>
        <v/>
      </c>
      <c r="BN19">
        <f>IF(BN18&lt;=0,0,ROUND(BN18+R19-AD19-BB19,2))</f>
        <v/>
      </c>
      <c r="BO19">
        <f>IF(BO18&lt;=0,0,ROUND(BO18+S19-AE19-BC19,2))</f>
        <v/>
      </c>
      <c r="BP19">
        <f>IF(BP18&lt;=0,0,ROUND(BP18+T19-AF19-BD19,2))</f>
        <v/>
      </c>
      <c r="BQ19">
        <f>IF(BQ18&lt;=0,0,ROUND(BQ18+U19-AG19-BE19,2))</f>
        <v/>
      </c>
    </row>
    <row r="20">
      <c r="A20" t="n">
        <v>15</v>
      </c>
      <c r="B20" s="29">
        <f>Months!B20</f>
        <v/>
      </c>
      <c r="C20">
        <f>Months!C20</f>
        <v/>
      </c>
      <c r="D20">
        <f>Months!D20</f>
        <v/>
      </c>
      <c r="E20">
        <f>SUM(V20:AG20)</f>
        <v/>
      </c>
      <c r="F20">
        <f>MAX(0,ROUND(C20+D20-E20,2))</f>
        <v/>
      </c>
      <c r="G20">
        <f>ROUND(E20+SUM(AT20:BE20),2)</f>
        <v/>
      </c>
      <c r="H20">
        <f>ROUND(SUM(J20:U20),2)</f>
        <v/>
      </c>
      <c r="I20">
        <f>ROUND(SUM(BF20:BQ20),2)</f>
        <v/>
      </c>
      <c r="J20">
        <f>IF(BF19&lt;=0,0,ROUND(BF19*IF($A20&lt;=Debts!$M$5,Debts!$X$5,Debts!$Y$5)/12,2)+IF(AND(Debts!$AC$5=1,$A20=Debts!$M$5+1),SUMPRODUCT(ROUND(BF$5:BF18*Debts!$Y$5/12,2)),0))</f>
        <v/>
      </c>
      <c r="K20">
        <f>IF(BG19&lt;=0,0,ROUND(BG19*IF($A20&lt;=Debts!$M$6,Debts!$X$6,Debts!$Y$6)/12,2)+IF(AND(Debts!$AC$6=1,$A20=Debts!$M$6+1),SUMPRODUCT(ROUND(BG$5:BG18*Debts!$Y$6/12,2)),0))</f>
        <v/>
      </c>
      <c r="L20">
        <f>IF(BH19&lt;=0,0,ROUND(BH19*IF($A20&lt;=Debts!$M$7,Debts!$X$7,Debts!$Y$7)/12,2)+IF(AND(Debts!$AC$7=1,$A20=Debts!$M$7+1),SUMPRODUCT(ROUND(BH$5:BH18*Debts!$Y$7/12,2)),0))</f>
        <v/>
      </c>
      <c r="M20">
        <f>IF(BI19&lt;=0,0,ROUND(BI19*IF($A20&lt;=Debts!$M$8,Debts!$X$8,Debts!$Y$8)/12,2)+IF(AND(Debts!$AC$8=1,$A20=Debts!$M$8+1),SUMPRODUCT(ROUND(BI$5:BI18*Debts!$Y$8/12,2)),0))</f>
        <v/>
      </c>
      <c r="N20">
        <f>IF(BJ19&lt;=0,0,ROUND(BJ19*IF($A20&lt;=Debts!$M$9,Debts!$X$9,Debts!$Y$9)/12,2)+IF(AND(Debts!$AC$9=1,$A20=Debts!$M$9+1),SUMPRODUCT(ROUND(BJ$5:BJ18*Debts!$Y$9/12,2)),0))</f>
        <v/>
      </c>
      <c r="O20">
        <f>IF(BK19&lt;=0,0,ROUND(BK19*IF($A20&lt;=Debts!$M$10,Debts!$X$10,Debts!$Y$10)/12,2)+IF(AND(Debts!$AC$10=1,$A20=Debts!$M$10+1),SUMPRODUCT(ROUND(BK$5:BK18*Debts!$Y$10/12,2)),0))</f>
        <v/>
      </c>
      <c r="P20">
        <f>IF(BL19&lt;=0,0,ROUND(BL19*IF($A20&lt;=Debts!$M$11,Debts!$X$11,Debts!$Y$11)/12,2)+IF(AND(Debts!$AC$11=1,$A20=Debts!$M$11+1),SUMPRODUCT(ROUND(BL$5:BL18*Debts!$Y$11/12,2)),0))</f>
        <v/>
      </c>
      <c r="Q20">
        <f>IF(BM19&lt;=0,0,ROUND(BM19*IF($A20&lt;=Debts!$M$12,Debts!$X$12,Debts!$Y$12)/12,2)+IF(AND(Debts!$AC$12=1,$A20=Debts!$M$12+1),SUMPRODUCT(ROUND(BM$5:BM18*Debts!$Y$12/12,2)),0))</f>
        <v/>
      </c>
      <c r="R20">
        <f>IF(BN19&lt;=0,0,ROUND(BN19*IF($A20&lt;=Debts!$M$13,Debts!$X$13,Debts!$Y$13)/12,2)+IF(AND(Debts!$AC$13=1,$A20=Debts!$M$13+1),SUMPRODUCT(ROUND(BN$5:BN18*Debts!$Y$13/12,2)),0))</f>
        <v/>
      </c>
      <c r="S20">
        <f>IF(BO19&lt;=0,0,ROUND(BO19*IF($A20&lt;=Debts!$M$14,Debts!$X$14,Debts!$Y$14)/12,2)+IF(AND(Debts!$AC$14=1,$A20=Debts!$M$14+1),SUMPRODUCT(ROUND(BO$5:BO18*Debts!$Y$14/12,2)),0))</f>
        <v/>
      </c>
      <c r="T20">
        <f>IF(BP19&lt;=0,0,ROUND(BP19*IF($A20&lt;=Debts!$M$15,Debts!$X$15,Debts!$Y$15)/12,2)+IF(AND(Debts!$AC$15=1,$A20=Debts!$M$15+1),SUMPRODUCT(ROUND(BP$5:BP18*Debts!$Y$15/12,2)),0))</f>
        <v/>
      </c>
      <c r="U20">
        <f>IF(BQ19&lt;=0,0,ROUND(BQ19*IF($A20&lt;=Debts!$M$16,Debts!$X$16,Debts!$Y$16)/12,2)+IF(AND(Debts!$AC$16=1,$A20=Debts!$M$16+1),SUMPRODUCT(ROUND(BQ$5:BQ18*Debts!$Y$16/12,2)),0))</f>
        <v/>
      </c>
      <c r="V20">
        <f>IF(BF19&lt;=0,0,MIN(ROUND(BF19+J20,2),IF(Debts!$Z$5=0,Debts!$AA$5,MAX(Debts!$AA$5,ROUND(BF19*Debts!$Z$5+Debts!$AB$5*J20,2)))))</f>
        <v/>
      </c>
      <c r="W20">
        <f>IF(BG19&lt;=0,0,MIN(ROUND(BG19+K20,2),IF(Debts!$Z$6=0,Debts!$AA$6,MAX(Debts!$AA$6,ROUND(BG19*Debts!$Z$6+Debts!$AB$6*K20,2)))))</f>
        <v/>
      </c>
      <c r="X20">
        <f>IF(BH19&lt;=0,0,MIN(ROUND(BH19+L20,2),IF(Debts!$Z$7=0,Debts!$AA$7,MAX(Debts!$AA$7,ROUND(BH19*Debts!$Z$7+Debts!$AB$7*L20,2)))))</f>
        <v/>
      </c>
      <c r="Y20">
        <f>IF(BI19&lt;=0,0,MIN(ROUND(BI19+M20,2),IF(Debts!$Z$8=0,Debts!$AA$8,MAX(Debts!$AA$8,ROUND(BI19*Debts!$Z$8+Debts!$AB$8*M20,2)))))</f>
        <v/>
      </c>
      <c r="Z20">
        <f>IF(BJ19&lt;=0,0,MIN(ROUND(BJ19+N20,2),IF(Debts!$Z$9=0,Debts!$AA$9,MAX(Debts!$AA$9,ROUND(BJ19*Debts!$Z$9+Debts!$AB$9*N20,2)))))</f>
        <v/>
      </c>
      <c r="AA20">
        <f>IF(BK19&lt;=0,0,MIN(ROUND(BK19+O20,2),IF(Debts!$Z$10=0,Debts!$AA$10,MAX(Debts!$AA$10,ROUND(BK19*Debts!$Z$10+Debts!$AB$10*O20,2)))))</f>
        <v/>
      </c>
      <c r="AB20">
        <f>IF(BL19&lt;=0,0,MIN(ROUND(BL19+P20,2),IF(Debts!$Z$11=0,Debts!$AA$11,MAX(Debts!$AA$11,ROUND(BL19*Debts!$Z$11+Debts!$AB$11*P20,2)))))</f>
        <v/>
      </c>
      <c r="AC20">
        <f>IF(BM19&lt;=0,0,MIN(ROUND(BM19+Q20,2),IF(Debts!$Z$12=0,Debts!$AA$12,MAX(Debts!$AA$12,ROUND(BM19*Debts!$Z$12+Debts!$AB$12*Q20,2)))))</f>
        <v/>
      </c>
      <c r="AD20">
        <f>IF(BN19&lt;=0,0,MIN(ROUND(BN19+R20,2),IF(Debts!$Z$13=0,Debts!$AA$13,MAX(Debts!$AA$13,ROUND(BN19*Debts!$Z$13+Debts!$AB$13*R20,2)))))</f>
        <v/>
      </c>
      <c r="AE20">
        <f>IF(BO19&lt;=0,0,MIN(ROUND(BO19+S20,2),IF(Debts!$Z$14=0,Debts!$AA$14,MAX(Debts!$AA$14,ROUND(BO19*Debts!$Z$14+Debts!$AB$14*S20,2)))))</f>
        <v/>
      </c>
      <c r="AF20">
        <f>IF(BP19&lt;=0,0,MIN(ROUND(BP19+T20,2),IF(Debts!$Z$15=0,Debts!$AA$15,MAX(Debts!$AA$15,ROUND(BP19*Debts!$Z$15+Debts!$AB$15*T20,2)))))</f>
        <v/>
      </c>
      <c r="AG20">
        <f>IF(BQ19&lt;=0,0,MIN(ROUND(BQ19+U20,2),IF(Debts!$Z$16=0,Debts!$AA$16,MAX(Debts!$AA$16,ROUND(BQ19*Debts!$Z$16+Debts!$AB$16*U20,2)))))</f>
        <v/>
      </c>
      <c r="AH20">
        <f>IF(BF19&lt;=0,0,ROUND(BF19+J20-V20,2))</f>
        <v/>
      </c>
      <c r="AI20">
        <f>IF(BG19&lt;=0,0,ROUND(BG19+K20-W20,2))</f>
        <v/>
      </c>
      <c r="AJ20">
        <f>IF(BH19&lt;=0,0,ROUND(BH19+L20-X20,2))</f>
        <v/>
      </c>
      <c r="AK20">
        <f>IF(BI19&lt;=0,0,ROUND(BI19+M20-Y20,2))</f>
        <v/>
      </c>
      <c r="AL20">
        <f>IF(BJ19&lt;=0,0,ROUND(BJ19+N20-Z20,2))</f>
        <v/>
      </c>
      <c r="AM20">
        <f>IF(BK19&lt;=0,0,ROUND(BK19+O20-AA20,2))</f>
        <v/>
      </c>
      <c r="AN20">
        <f>IF(BL19&lt;=0,0,ROUND(BL19+P20-AB20,2))</f>
        <v/>
      </c>
      <c r="AO20">
        <f>IF(BM19&lt;=0,0,ROUND(BM19+Q20-AC20,2))</f>
        <v/>
      </c>
      <c r="AP20">
        <f>IF(BN19&lt;=0,0,ROUND(BN19+R20-AD20,2))</f>
        <v/>
      </c>
      <c r="AQ20">
        <f>IF(BO19&lt;=0,0,ROUND(BO19+S20-AE20,2))</f>
        <v/>
      </c>
      <c r="AR20">
        <f>IF(BP19&lt;=0,0,ROUND(BP19+T20-AF20,2))</f>
        <v/>
      </c>
      <c r="AS20">
        <f>IF(BQ19&lt;=0,0,ROUND(BQ19+U20-AG20,2))</f>
        <v/>
      </c>
      <c r="AT20">
        <f>IF(AH20&lt;=0,0,ROUND(MIN(AH20,MAX(0,$F20-SUMPRODUCT(($AT$3:$BE$3&lt;AT$3)*$AH20:$AS20))),2))</f>
        <v/>
      </c>
      <c r="AU20">
        <f>IF(AI20&lt;=0,0,ROUND(MIN(AI20,MAX(0,$F20-SUMPRODUCT(($AT$3:$BE$3&lt;AU$3)*$AH20:$AS20))),2))</f>
        <v/>
      </c>
      <c r="AV20">
        <f>IF(AJ20&lt;=0,0,ROUND(MIN(AJ20,MAX(0,$F20-SUMPRODUCT(($AT$3:$BE$3&lt;AV$3)*$AH20:$AS20))),2))</f>
        <v/>
      </c>
      <c r="AW20">
        <f>IF(AK20&lt;=0,0,ROUND(MIN(AK20,MAX(0,$F20-SUMPRODUCT(($AT$3:$BE$3&lt;AW$3)*$AH20:$AS20))),2))</f>
        <v/>
      </c>
      <c r="AX20">
        <f>IF(AL20&lt;=0,0,ROUND(MIN(AL20,MAX(0,$F20-SUMPRODUCT(($AT$3:$BE$3&lt;AX$3)*$AH20:$AS20))),2))</f>
        <v/>
      </c>
      <c r="AY20">
        <f>IF(AM20&lt;=0,0,ROUND(MIN(AM20,MAX(0,$F20-SUMPRODUCT(($AT$3:$BE$3&lt;AY$3)*$AH20:$AS20))),2))</f>
        <v/>
      </c>
      <c r="AZ20">
        <f>IF(AN20&lt;=0,0,ROUND(MIN(AN20,MAX(0,$F20-SUMPRODUCT(($AT$3:$BE$3&lt;AZ$3)*$AH20:$AS20))),2))</f>
        <v/>
      </c>
      <c r="BA20">
        <f>IF(AO20&lt;=0,0,ROUND(MIN(AO20,MAX(0,$F20-SUMPRODUCT(($AT$3:$BE$3&lt;BA$3)*$AH20:$AS20))),2))</f>
        <v/>
      </c>
      <c r="BB20">
        <f>IF(AP20&lt;=0,0,ROUND(MIN(AP20,MAX(0,$F20-SUMPRODUCT(($AT$3:$BE$3&lt;BB$3)*$AH20:$AS20))),2))</f>
        <v/>
      </c>
      <c r="BC20">
        <f>IF(AQ20&lt;=0,0,ROUND(MIN(AQ20,MAX(0,$F20-SUMPRODUCT(($AT$3:$BE$3&lt;BC$3)*$AH20:$AS20))),2))</f>
        <v/>
      </c>
      <c r="BD20">
        <f>IF(AR20&lt;=0,0,ROUND(MIN(AR20,MAX(0,$F20-SUMPRODUCT(($AT$3:$BE$3&lt;BD$3)*$AH20:$AS20))),2))</f>
        <v/>
      </c>
      <c r="BE20">
        <f>IF(AS20&lt;=0,0,ROUND(MIN(AS20,MAX(0,$F20-SUMPRODUCT(($AT$3:$BE$3&lt;BE$3)*$AH20:$AS20))),2))</f>
        <v/>
      </c>
      <c r="BF20">
        <f>IF(BF19&lt;=0,0,ROUND(BF19+J20-V20-AT20,2))</f>
        <v/>
      </c>
      <c r="BG20">
        <f>IF(BG19&lt;=0,0,ROUND(BG19+K20-W20-AU20,2))</f>
        <v/>
      </c>
      <c r="BH20">
        <f>IF(BH19&lt;=0,0,ROUND(BH19+L20-X20-AV20,2))</f>
        <v/>
      </c>
      <c r="BI20">
        <f>IF(BI19&lt;=0,0,ROUND(BI19+M20-Y20-AW20,2))</f>
        <v/>
      </c>
      <c r="BJ20">
        <f>IF(BJ19&lt;=0,0,ROUND(BJ19+N20-Z20-AX20,2))</f>
        <v/>
      </c>
      <c r="BK20">
        <f>IF(BK19&lt;=0,0,ROUND(BK19+O20-AA20-AY20,2))</f>
        <v/>
      </c>
      <c r="BL20">
        <f>IF(BL19&lt;=0,0,ROUND(BL19+P20-AB20-AZ20,2))</f>
        <v/>
      </c>
      <c r="BM20">
        <f>IF(BM19&lt;=0,0,ROUND(BM19+Q20-AC20-BA20,2))</f>
        <v/>
      </c>
      <c r="BN20">
        <f>IF(BN19&lt;=0,0,ROUND(BN19+R20-AD20-BB20,2))</f>
        <v/>
      </c>
      <c r="BO20">
        <f>IF(BO19&lt;=0,0,ROUND(BO19+S20-AE20-BC20,2))</f>
        <v/>
      </c>
      <c r="BP20">
        <f>IF(BP19&lt;=0,0,ROUND(BP19+T20-AF20-BD20,2))</f>
        <v/>
      </c>
      <c r="BQ20">
        <f>IF(BQ19&lt;=0,0,ROUND(BQ19+U20-AG20-BE20,2))</f>
        <v/>
      </c>
    </row>
    <row r="21">
      <c r="A21" t="n">
        <v>16</v>
      </c>
      <c r="B21" s="29">
        <f>Months!B21</f>
        <v/>
      </c>
      <c r="C21">
        <f>Months!C21</f>
        <v/>
      </c>
      <c r="D21">
        <f>Months!D21</f>
        <v/>
      </c>
      <c r="E21">
        <f>SUM(V21:AG21)</f>
        <v/>
      </c>
      <c r="F21">
        <f>MAX(0,ROUND(C21+D21-E21,2))</f>
        <v/>
      </c>
      <c r="G21">
        <f>ROUND(E21+SUM(AT21:BE21),2)</f>
        <v/>
      </c>
      <c r="H21">
        <f>ROUND(SUM(J21:U21),2)</f>
        <v/>
      </c>
      <c r="I21">
        <f>ROUND(SUM(BF21:BQ21),2)</f>
        <v/>
      </c>
      <c r="J21">
        <f>IF(BF20&lt;=0,0,ROUND(BF20*IF($A21&lt;=Debts!$M$5,Debts!$X$5,Debts!$Y$5)/12,2)+IF(AND(Debts!$AC$5=1,$A21=Debts!$M$5+1),SUMPRODUCT(ROUND(BF$5:BF19*Debts!$Y$5/12,2)),0))</f>
        <v/>
      </c>
      <c r="K21">
        <f>IF(BG20&lt;=0,0,ROUND(BG20*IF($A21&lt;=Debts!$M$6,Debts!$X$6,Debts!$Y$6)/12,2)+IF(AND(Debts!$AC$6=1,$A21=Debts!$M$6+1),SUMPRODUCT(ROUND(BG$5:BG19*Debts!$Y$6/12,2)),0))</f>
        <v/>
      </c>
      <c r="L21">
        <f>IF(BH20&lt;=0,0,ROUND(BH20*IF($A21&lt;=Debts!$M$7,Debts!$X$7,Debts!$Y$7)/12,2)+IF(AND(Debts!$AC$7=1,$A21=Debts!$M$7+1),SUMPRODUCT(ROUND(BH$5:BH19*Debts!$Y$7/12,2)),0))</f>
        <v/>
      </c>
      <c r="M21">
        <f>IF(BI20&lt;=0,0,ROUND(BI20*IF($A21&lt;=Debts!$M$8,Debts!$X$8,Debts!$Y$8)/12,2)+IF(AND(Debts!$AC$8=1,$A21=Debts!$M$8+1),SUMPRODUCT(ROUND(BI$5:BI19*Debts!$Y$8/12,2)),0))</f>
        <v/>
      </c>
      <c r="N21">
        <f>IF(BJ20&lt;=0,0,ROUND(BJ20*IF($A21&lt;=Debts!$M$9,Debts!$X$9,Debts!$Y$9)/12,2)+IF(AND(Debts!$AC$9=1,$A21=Debts!$M$9+1),SUMPRODUCT(ROUND(BJ$5:BJ19*Debts!$Y$9/12,2)),0))</f>
        <v/>
      </c>
      <c r="O21">
        <f>IF(BK20&lt;=0,0,ROUND(BK20*IF($A21&lt;=Debts!$M$10,Debts!$X$10,Debts!$Y$10)/12,2)+IF(AND(Debts!$AC$10=1,$A21=Debts!$M$10+1),SUMPRODUCT(ROUND(BK$5:BK19*Debts!$Y$10/12,2)),0))</f>
        <v/>
      </c>
      <c r="P21">
        <f>IF(BL20&lt;=0,0,ROUND(BL20*IF($A21&lt;=Debts!$M$11,Debts!$X$11,Debts!$Y$11)/12,2)+IF(AND(Debts!$AC$11=1,$A21=Debts!$M$11+1),SUMPRODUCT(ROUND(BL$5:BL19*Debts!$Y$11/12,2)),0))</f>
        <v/>
      </c>
      <c r="Q21">
        <f>IF(BM20&lt;=0,0,ROUND(BM20*IF($A21&lt;=Debts!$M$12,Debts!$X$12,Debts!$Y$12)/12,2)+IF(AND(Debts!$AC$12=1,$A21=Debts!$M$12+1),SUMPRODUCT(ROUND(BM$5:BM19*Debts!$Y$12/12,2)),0))</f>
        <v/>
      </c>
      <c r="R21">
        <f>IF(BN20&lt;=0,0,ROUND(BN20*IF($A21&lt;=Debts!$M$13,Debts!$X$13,Debts!$Y$13)/12,2)+IF(AND(Debts!$AC$13=1,$A21=Debts!$M$13+1),SUMPRODUCT(ROUND(BN$5:BN19*Debts!$Y$13/12,2)),0))</f>
        <v/>
      </c>
      <c r="S21">
        <f>IF(BO20&lt;=0,0,ROUND(BO20*IF($A21&lt;=Debts!$M$14,Debts!$X$14,Debts!$Y$14)/12,2)+IF(AND(Debts!$AC$14=1,$A21=Debts!$M$14+1),SUMPRODUCT(ROUND(BO$5:BO19*Debts!$Y$14/12,2)),0))</f>
        <v/>
      </c>
      <c r="T21">
        <f>IF(BP20&lt;=0,0,ROUND(BP20*IF($A21&lt;=Debts!$M$15,Debts!$X$15,Debts!$Y$15)/12,2)+IF(AND(Debts!$AC$15=1,$A21=Debts!$M$15+1),SUMPRODUCT(ROUND(BP$5:BP19*Debts!$Y$15/12,2)),0))</f>
        <v/>
      </c>
      <c r="U21">
        <f>IF(BQ20&lt;=0,0,ROUND(BQ20*IF($A21&lt;=Debts!$M$16,Debts!$X$16,Debts!$Y$16)/12,2)+IF(AND(Debts!$AC$16=1,$A21=Debts!$M$16+1),SUMPRODUCT(ROUND(BQ$5:BQ19*Debts!$Y$16/12,2)),0))</f>
        <v/>
      </c>
      <c r="V21">
        <f>IF(BF20&lt;=0,0,MIN(ROUND(BF20+J21,2),IF(Debts!$Z$5=0,Debts!$AA$5,MAX(Debts!$AA$5,ROUND(BF20*Debts!$Z$5+Debts!$AB$5*J21,2)))))</f>
        <v/>
      </c>
      <c r="W21">
        <f>IF(BG20&lt;=0,0,MIN(ROUND(BG20+K21,2),IF(Debts!$Z$6=0,Debts!$AA$6,MAX(Debts!$AA$6,ROUND(BG20*Debts!$Z$6+Debts!$AB$6*K21,2)))))</f>
        <v/>
      </c>
      <c r="X21">
        <f>IF(BH20&lt;=0,0,MIN(ROUND(BH20+L21,2),IF(Debts!$Z$7=0,Debts!$AA$7,MAX(Debts!$AA$7,ROUND(BH20*Debts!$Z$7+Debts!$AB$7*L21,2)))))</f>
        <v/>
      </c>
      <c r="Y21">
        <f>IF(BI20&lt;=0,0,MIN(ROUND(BI20+M21,2),IF(Debts!$Z$8=0,Debts!$AA$8,MAX(Debts!$AA$8,ROUND(BI20*Debts!$Z$8+Debts!$AB$8*M21,2)))))</f>
        <v/>
      </c>
      <c r="Z21">
        <f>IF(BJ20&lt;=0,0,MIN(ROUND(BJ20+N21,2),IF(Debts!$Z$9=0,Debts!$AA$9,MAX(Debts!$AA$9,ROUND(BJ20*Debts!$Z$9+Debts!$AB$9*N21,2)))))</f>
        <v/>
      </c>
      <c r="AA21">
        <f>IF(BK20&lt;=0,0,MIN(ROUND(BK20+O21,2),IF(Debts!$Z$10=0,Debts!$AA$10,MAX(Debts!$AA$10,ROUND(BK20*Debts!$Z$10+Debts!$AB$10*O21,2)))))</f>
        <v/>
      </c>
      <c r="AB21">
        <f>IF(BL20&lt;=0,0,MIN(ROUND(BL20+P21,2),IF(Debts!$Z$11=0,Debts!$AA$11,MAX(Debts!$AA$11,ROUND(BL20*Debts!$Z$11+Debts!$AB$11*P21,2)))))</f>
        <v/>
      </c>
      <c r="AC21">
        <f>IF(BM20&lt;=0,0,MIN(ROUND(BM20+Q21,2),IF(Debts!$Z$12=0,Debts!$AA$12,MAX(Debts!$AA$12,ROUND(BM20*Debts!$Z$12+Debts!$AB$12*Q21,2)))))</f>
        <v/>
      </c>
      <c r="AD21">
        <f>IF(BN20&lt;=0,0,MIN(ROUND(BN20+R21,2),IF(Debts!$Z$13=0,Debts!$AA$13,MAX(Debts!$AA$13,ROUND(BN20*Debts!$Z$13+Debts!$AB$13*R21,2)))))</f>
        <v/>
      </c>
      <c r="AE21">
        <f>IF(BO20&lt;=0,0,MIN(ROUND(BO20+S21,2),IF(Debts!$Z$14=0,Debts!$AA$14,MAX(Debts!$AA$14,ROUND(BO20*Debts!$Z$14+Debts!$AB$14*S21,2)))))</f>
        <v/>
      </c>
      <c r="AF21">
        <f>IF(BP20&lt;=0,0,MIN(ROUND(BP20+T21,2),IF(Debts!$Z$15=0,Debts!$AA$15,MAX(Debts!$AA$15,ROUND(BP20*Debts!$Z$15+Debts!$AB$15*T21,2)))))</f>
        <v/>
      </c>
      <c r="AG21">
        <f>IF(BQ20&lt;=0,0,MIN(ROUND(BQ20+U21,2),IF(Debts!$Z$16=0,Debts!$AA$16,MAX(Debts!$AA$16,ROUND(BQ20*Debts!$Z$16+Debts!$AB$16*U21,2)))))</f>
        <v/>
      </c>
      <c r="AH21">
        <f>IF(BF20&lt;=0,0,ROUND(BF20+J21-V21,2))</f>
        <v/>
      </c>
      <c r="AI21">
        <f>IF(BG20&lt;=0,0,ROUND(BG20+K21-W21,2))</f>
        <v/>
      </c>
      <c r="AJ21">
        <f>IF(BH20&lt;=0,0,ROUND(BH20+L21-X21,2))</f>
        <v/>
      </c>
      <c r="AK21">
        <f>IF(BI20&lt;=0,0,ROUND(BI20+M21-Y21,2))</f>
        <v/>
      </c>
      <c r="AL21">
        <f>IF(BJ20&lt;=0,0,ROUND(BJ20+N21-Z21,2))</f>
        <v/>
      </c>
      <c r="AM21">
        <f>IF(BK20&lt;=0,0,ROUND(BK20+O21-AA21,2))</f>
        <v/>
      </c>
      <c r="AN21">
        <f>IF(BL20&lt;=0,0,ROUND(BL20+P21-AB21,2))</f>
        <v/>
      </c>
      <c r="AO21">
        <f>IF(BM20&lt;=0,0,ROUND(BM20+Q21-AC21,2))</f>
        <v/>
      </c>
      <c r="AP21">
        <f>IF(BN20&lt;=0,0,ROUND(BN20+R21-AD21,2))</f>
        <v/>
      </c>
      <c r="AQ21">
        <f>IF(BO20&lt;=0,0,ROUND(BO20+S21-AE21,2))</f>
        <v/>
      </c>
      <c r="AR21">
        <f>IF(BP20&lt;=0,0,ROUND(BP20+T21-AF21,2))</f>
        <v/>
      </c>
      <c r="AS21">
        <f>IF(BQ20&lt;=0,0,ROUND(BQ20+U21-AG21,2))</f>
        <v/>
      </c>
      <c r="AT21">
        <f>IF(AH21&lt;=0,0,ROUND(MIN(AH21,MAX(0,$F21-SUMPRODUCT(($AT$3:$BE$3&lt;AT$3)*$AH21:$AS21))),2))</f>
        <v/>
      </c>
      <c r="AU21">
        <f>IF(AI21&lt;=0,0,ROUND(MIN(AI21,MAX(0,$F21-SUMPRODUCT(($AT$3:$BE$3&lt;AU$3)*$AH21:$AS21))),2))</f>
        <v/>
      </c>
      <c r="AV21">
        <f>IF(AJ21&lt;=0,0,ROUND(MIN(AJ21,MAX(0,$F21-SUMPRODUCT(($AT$3:$BE$3&lt;AV$3)*$AH21:$AS21))),2))</f>
        <v/>
      </c>
      <c r="AW21">
        <f>IF(AK21&lt;=0,0,ROUND(MIN(AK21,MAX(0,$F21-SUMPRODUCT(($AT$3:$BE$3&lt;AW$3)*$AH21:$AS21))),2))</f>
        <v/>
      </c>
      <c r="AX21">
        <f>IF(AL21&lt;=0,0,ROUND(MIN(AL21,MAX(0,$F21-SUMPRODUCT(($AT$3:$BE$3&lt;AX$3)*$AH21:$AS21))),2))</f>
        <v/>
      </c>
      <c r="AY21">
        <f>IF(AM21&lt;=0,0,ROUND(MIN(AM21,MAX(0,$F21-SUMPRODUCT(($AT$3:$BE$3&lt;AY$3)*$AH21:$AS21))),2))</f>
        <v/>
      </c>
      <c r="AZ21">
        <f>IF(AN21&lt;=0,0,ROUND(MIN(AN21,MAX(0,$F21-SUMPRODUCT(($AT$3:$BE$3&lt;AZ$3)*$AH21:$AS21))),2))</f>
        <v/>
      </c>
      <c r="BA21">
        <f>IF(AO21&lt;=0,0,ROUND(MIN(AO21,MAX(0,$F21-SUMPRODUCT(($AT$3:$BE$3&lt;BA$3)*$AH21:$AS21))),2))</f>
        <v/>
      </c>
      <c r="BB21">
        <f>IF(AP21&lt;=0,0,ROUND(MIN(AP21,MAX(0,$F21-SUMPRODUCT(($AT$3:$BE$3&lt;BB$3)*$AH21:$AS21))),2))</f>
        <v/>
      </c>
      <c r="BC21">
        <f>IF(AQ21&lt;=0,0,ROUND(MIN(AQ21,MAX(0,$F21-SUMPRODUCT(($AT$3:$BE$3&lt;BC$3)*$AH21:$AS21))),2))</f>
        <v/>
      </c>
      <c r="BD21">
        <f>IF(AR21&lt;=0,0,ROUND(MIN(AR21,MAX(0,$F21-SUMPRODUCT(($AT$3:$BE$3&lt;BD$3)*$AH21:$AS21))),2))</f>
        <v/>
      </c>
      <c r="BE21">
        <f>IF(AS21&lt;=0,0,ROUND(MIN(AS21,MAX(0,$F21-SUMPRODUCT(($AT$3:$BE$3&lt;BE$3)*$AH21:$AS21))),2))</f>
        <v/>
      </c>
      <c r="BF21">
        <f>IF(BF20&lt;=0,0,ROUND(BF20+J21-V21-AT21,2))</f>
        <v/>
      </c>
      <c r="BG21">
        <f>IF(BG20&lt;=0,0,ROUND(BG20+K21-W21-AU21,2))</f>
        <v/>
      </c>
      <c r="BH21">
        <f>IF(BH20&lt;=0,0,ROUND(BH20+L21-X21-AV21,2))</f>
        <v/>
      </c>
      <c r="BI21">
        <f>IF(BI20&lt;=0,0,ROUND(BI20+M21-Y21-AW21,2))</f>
        <v/>
      </c>
      <c r="BJ21">
        <f>IF(BJ20&lt;=0,0,ROUND(BJ20+N21-Z21-AX21,2))</f>
        <v/>
      </c>
      <c r="BK21">
        <f>IF(BK20&lt;=0,0,ROUND(BK20+O21-AA21-AY21,2))</f>
        <v/>
      </c>
      <c r="BL21">
        <f>IF(BL20&lt;=0,0,ROUND(BL20+P21-AB21-AZ21,2))</f>
        <v/>
      </c>
      <c r="BM21">
        <f>IF(BM20&lt;=0,0,ROUND(BM20+Q21-AC21-BA21,2))</f>
        <v/>
      </c>
      <c r="BN21">
        <f>IF(BN20&lt;=0,0,ROUND(BN20+R21-AD21-BB21,2))</f>
        <v/>
      </c>
      <c r="BO21">
        <f>IF(BO20&lt;=0,0,ROUND(BO20+S21-AE21-BC21,2))</f>
        <v/>
      </c>
      <c r="BP21">
        <f>IF(BP20&lt;=0,0,ROUND(BP20+T21-AF21-BD21,2))</f>
        <v/>
      </c>
      <c r="BQ21">
        <f>IF(BQ20&lt;=0,0,ROUND(BQ20+U21-AG21-BE21,2))</f>
        <v/>
      </c>
    </row>
    <row r="22">
      <c r="A22" t="n">
        <v>17</v>
      </c>
      <c r="B22" s="29">
        <f>Months!B22</f>
        <v/>
      </c>
      <c r="C22">
        <f>Months!C22</f>
        <v/>
      </c>
      <c r="D22">
        <f>Months!D22</f>
        <v/>
      </c>
      <c r="E22">
        <f>SUM(V22:AG22)</f>
        <v/>
      </c>
      <c r="F22">
        <f>MAX(0,ROUND(C22+D22-E22,2))</f>
        <v/>
      </c>
      <c r="G22">
        <f>ROUND(E22+SUM(AT22:BE22),2)</f>
        <v/>
      </c>
      <c r="H22">
        <f>ROUND(SUM(J22:U22),2)</f>
        <v/>
      </c>
      <c r="I22">
        <f>ROUND(SUM(BF22:BQ22),2)</f>
        <v/>
      </c>
      <c r="J22">
        <f>IF(BF21&lt;=0,0,ROUND(BF21*IF($A22&lt;=Debts!$M$5,Debts!$X$5,Debts!$Y$5)/12,2)+IF(AND(Debts!$AC$5=1,$A22=Debts!$M$5+1),SUMPRODUCT(ROUND(BF$5:BF20*Debts!$Y$5/12,2)),0))</f>
        <v/>
      </c>
      <c r="K22">
        <f>IF(BG21&lt;=0,0,ROUND(BG21*IF($A22&lt;=Debts!$M$6,Debts!$X$6,Debts!$Y$6)/12,2)+IF(AND(Debts!$AC$6=1,$A22=Debts!$M$6+1),SUMPRODUCT(ROUND(BG$5:BG20*Debts!$Y$6/12,2)),0))</f>
        <v/>
      </c>
      <c r="L22">
        <f>IF(BH21&lt;=0,0,ROUND(BH21*IF($A22&lt;=Debts!$M$7,Debts!$X$7,Debts!$Y$7)/12,2)+IF(AND(Debts!$AC$7=1,$A22=Debts!$M$7+1),SUMPRODUCT(ROUND(BH$5:BH20*Debts!$Y$7/12,2)),0))</f>
        <v/>
      </c>
      <c r="M22">
        <f>IF(BI21&lt;=0,0,ROUND(BI21*IF($A22&lt;=Debts!$M$8,Debts!$X$8,Debts!$Y$8)/12,2)+IF(AND(Debts!$AC$8=1,$A22=Debts!$M$8+1),SUMPRODUCT(ROUND(BI$5:BI20*Debts!$Y$8/12,2)),0))</f>
        <v/>
      </c>
      <c r="N22">
        <f>IF(BJ21&lt;=0,0,ROUND(BJ21*IF($A22&lt;=Debts!$M$9,Debts!$X$9,Debts!$Y$9)/12,2)+IF(AND(Debts!$AC$9=1,$A22=Debts!$M$9+1),SUMPRODUCT(ROUND(BJ$5:BJ20*Debts!$Y$9/12,2)),0))</f>
        <v/>
      </c>
      <c r="O22">
        <f>IF(BK21&lt;=0,0,ROUND(BK21*IF($A22&lt;=Debts!$M$10,Debts!$X$10,Debts!$Y$10)/12,2)+IF(AND(Debts!$AC$10=1,$A22=Debts!$M$10+1),SUMPRODUCT(ROUND(BK$5:BK20*Debts!$Y$10/12,2)),0))</f>
        <v/>
      </c>
      <c r="P22">
        <f>IF(BL21&lt;=0,0,ROUND(BL21*IF($A22&lt;=Debts!$M$11,Debts!$X$11,Debts!$Y$11)/12,2)+IF(AND(Debts!$AC$11=1,$A22=Debts!$M$11+1),SUMPRODUCT(ROUND(BL$5:BL20*Debts!$Y$11/12,2)),0))</f>
        <v/>
      </c>
      <c r="Q22">
        <f>IF(BM21&lt;=0,0,ROUND(BM21*IF($A22&lt;=Debts!$M$12,Debts!$X$12,Debts!$Y$12)/12,2)+IF(AND(Debts!$AC$12=1,$A22=Debts!$M$12+1),SUMPRODUCT(ROUND(BM$5:BM20*Debts!$Y$12/12,2)),0))</f>
        <v/>
      </c>
      <c r="R22">
        <f>IF(BN21&lt;=0,0,ROUND(BN21*IF($A22&lt;=Debts!$M$13,Debts!$X$13,Debts!$Y$13)/12,2)+IF(AND(Debts!$AC$13=1,$A22=Debts!$M$13+1),SUMPRODUCT(ROUND(BN$5:BN20*Debts!$Y$13/12,2)),0))</f>
        <v/>
      </c>
      <c r="S22">
        <f>IF(BO21&lt;=0,0,ROUND(BO21*IF($A22&lt;=Debts!$M$14,Debts!$X$14,Debts!$Y$14)/12,2)+IF(AND(Debts!$AC$14=1,$A22=Debts!$M$14+1),SUMPRODUCT(ROUND(BO$5:BO20*Debts!$Y$14/12,2)),0))</f>
        <v/>
      </c>
      <c r="T22">
        <f>IF(BP21&lt;=0,0,ROUND(BP21*IF($A22&lt;=Debts!$M$15,Debts!$X$15,Debts!$Y$15)/12,2)+IF(AND(Debts!$AC$15=1,$A22=Debts!$M$15+1),SUMPRODUCT(ROUND(BP$5:BP20*Debts!$Y$15/12,2)),0))</f>
        <v/>
      </c>
      <c r="U22">
        <f>IF(BQ21&lt;=0,0,ROUND(BQ21*IF($A22&lt;=Debts!$M$16,Debts!$X$16,Debts!$Y$16)/12,2)+IF(AND(Debts!$AC$16=1,$A22=Debts!$M$16+1),SUMPRODUCT(ROUND(BQ$5:BQ20*Debts!$Y$16/12,2)),0))</f>
        <v/>
      </c>
      <c r="V22">
        <f>IF(BF21&lt;=0,0,MIN(ROUND(BF21+J22,2),IF(Debts!$Z$5=0,Debts!$AA$5,MAX(Debts!$AA$5,ROUND(BF21*Debts!$Z$5+Debts!$AB$5*J22,2)))))</f>
        <v/>
      </c>
      <c r="W22">
        <f>IF(BG21&lt;=0,0,MIN(ROUND(BG21+K22,2),IF(Debts!$Z$6=0,Debts!$AA$6,MAX(Debts!$AA$6,ROUND(BG21*Debts!$Z$6+Debts!$AB$6*K22,2)))))</f>
        <v/>
      </c>
      <c r="X22">
        <f>IF(BH21&lt;=0,0,MIN(ROUND(BH21+L22,2),IF(Debts!$Z$7=0,Debts!$AA$7,MAX(Debts!$AA$7,ROUND(BH21*Debts!$Z$7+Debts!$AB$7*L22,2)))))</f>
        <v/>
      </c>
      <c r="Y22">
        <f>IF(BI21&lt;=0,0,MIN(ROUND(BI21+M22,2),IF(Debts!$Z$8=0,Debts!$AA$8,MAX(Debts!$AA$8,ROUND(BI21*Debts!$Z$8+Debts!$AB$8*M22,2)))))</f>
        <v/>
      </c>
      <c r="Z22">
        <f>IF(BJ21&lt;=0,0,MIN(ROUND(BJ21+N22,2),IF(Debts!$Z$9=0,Debts!$AA$9,MAX(Debts!$AA$9,ROUND(BJ21*Debts!$Z$9+Debts!$AB$9*N22,2)))))</f>
        <v/>
      </c>
      <c r="AA22">
        <f>IF(BK21&lt;=0,0,MIN(ROUND(BK21+O22,2),IF(Debts!$Z$10=0,Debts!$AA$10,MAX(Debts!$AA$10,ROUND(BK21*Debts!$Z$10+Debts!$AB$10*O22,2)))))</f>
        <v/>
      </c>
      <c r="AB22">
        <f>IF(BL21&lt;=0,0,MIN(ROUND(BL21+P22,2),IF(Debts!$Z$11=0,Debts!$AA$11,MAX(Debts!$AA$11,ROUND(BL21*Debts!$Z$11+Debts!$AB$11*P22,2)))))</f>
        <v/>
      </c>
      <c r="AC22">
        <f>IF(BM21&lt;=0,0,MIN(ROUND(BM21+Q22,2),IF(Debts!$Z$12=0,Debts!$AA$12,MAX(Debts!$AA$12,ROUND(BM21*Debts!$Z$12+Debts!$AB$12*Q22,2)))))</f>
        <v/>
      </c>
      <c r="AD22">
        <f>IF(BN21&lt;=0,0,MIN(ROUND(BN21+R22,2),IF(Debts!$Z$13=0,Debts!$AA$13,MAX(Debts!$AA$13,ROUND(BN21*Debts!$Z$13+Debts!$AB$13*R22,2)))))</f>
        <v/>
      </c>
      <c r="AE22">
        <f>IF(BO21&lt;=0,0,MIN(ROUND(BO21+S22,2),IF(Debts!$Z$14=0,Debts!$AA$14,MAX(Debts!$AA$14,ROUND(BO21*Debts!$Z$14+Debts!$AB$14*S22,2)))))</f>
        <v/>
      </c>
      <c r="AF22">
        <f>IF(BP21&lt;=0,0,MIN(ROUND(BP21+T22,2),IF(Debts!$Z$15=0,Debts!$AA$15,MAX(Debts!$AA$15,ROUND(BP21*Debts!$Z$15+Debts!$AB$15*T22,2)))))</f>
        <v/>
      </c>
      <c r="AG22">
        <f>IF(BQ21&lt;=0,0,MIN(ROUND(BQ21+U22,2),IF(Debts!$Z$16=0,Debts!$AA$16,MAX(Debts!$AA$16,ROUND(BQ21*Debts!$Z$16+Debts!$AB$16*U22,2)))))</f>
        <v/>
      </c>
      <c r="AH22">
        <f>IF(BF21&lt;=0,0,ROUND(BF21+J22-V22,2))</f>
        <v/>
      </c>
      <c r="AI22">
        <f>IF(BG21&lt;=0,0,ROUND(BG21+K22-W22,2))</f>
        <v/>
      </c>
      <c r="AJ22">
        <f>IF(BH21&lt;=0,0,ROUND(BH21+L22-X22,2))</f>
        <v/>
      </c>
      <c r="AK22">
        <f>IF(BI21&lt;=0,0,ROUND(BI21+M22-Y22,2))</f>
        <v/>
      </c>
      <c r="AL22">
        <f>IF(BJ21&lt;=0,0,ROUND(BJ21+N22-Z22,2))</f>
        <v/>
      </c>
      <c r="AM22">
        <f>IF(BK21&lt;=0,0,ROUND(BK21+O22-AA22,2))</f>
        <v/>
      </c>
      <c r="AN22">
        <f>IF(BL21&lt;=0,0,ROUND(BL21+P22-AB22,2))</f>
        <v/>
      </c>
      <c r="AO22">
        <f>IF(BM21&lt;=0,0,ROUND(BM21+Q22-AC22,2))</f>
        <v/>
      </c>
      <c r="AP22">
        <f>IF(BN21&lt;=0,0,ROUND(BN21+R22-AD22,2))</f>
        <v/>
      </c>
      <c r="AQ22">
        <f>IF(BO21&lt;=0,0,ROUND(BO21+S22-AE22,2))</f>
        <v/>
      </c>
      <c r="AR22">
        <f>IF(BP21&lt;=0,0,ROUND(BP21+T22-AF22,2))</f>
        <v/>
      </c>
      <c r="AS22">
        <f>IF(BQ21&lt;=0,0,ROUND(BQ21+U22-AG22,2))</f>
        <v/>
      </c>
      <c r="AT22">
        <f>IF(AH22&lt;=0,0,ROUND(MIN(AH22,MAX(0,$F22-SUMPRODUCT(($AT$3:$BE$3&lt;AT$3)*$AH22:$AS22))),2))</f>
        <v/>
      </c>
      <c r="AU22">
        <f>IF(AI22&lt;=0,0,ROUND(MIN(AI22,MAX(0,$F22-SUMPRODUCT(($AT$3:$BE$3&lt;AU$3)*$AH22:$AS22))),2))</f>
        <v/>
      </c>
      <c r="AV22">
        <f>IF(AJ22&lt;=0,0,ROUND(MIN(AJ22,MAX(0,$F22-SUMPRODUCT(($AT$3:$BE$3&lt;AV$3)*$AH22:$AS22))),2))</f>
        <v/>
      </c>
      <c r="AW22">
        <f>IF(AK22&lt;=0,0,ROUND(MIN(AK22,MAX(0,$F22-SUMPRODUCT(($AT$3:$BE$3&lt;AW$3)*$AH22:$AS22))),2))</f>
        <v/>
      </c>
      <c r="AX22">
        <f>IF(AL22&lt;=0,0,ROUND(MIN(AL22,MAX(0,$F22-SUMPRODUCT(($AT$3:$BE$3&lt;AX$3)*$AH22:$AS22))),2))</f>
        <v/>
      </c>
      <c r="AY22">
        <f>IF(AM22&lt;=0,0,ROUND(MIN(AM22,MAX(0,$F22-SUMPRODUCT(($AT$3:$BE$3&lt;AY$3)*$AH22:$AS22))),2))</f>
        <v/>
      </c>
      <c r="AZ22">
        <f>IF(AN22&lt;=0,0,ROUND(MIN(AN22,MAX(0,$F22-SUMPRODUCT(($AT$3:$BE$3&lt;AZ$3)*$AH22:$AS22))),2))</f>
        <v/>
      </c>
      <c r="BA22">
        <f>IF(AO22&lt;=0,0,ROUND(MIN(AO22,MAX(0,$F22-SUMPRODUCT(($AT$3:$BE$3&lt;BA$3)*$AH22:$AS22))),2))</f>
        <v/>
      </c>
      <c r="BB22">
        <f>IF(AP22&lt;=0,0,ROUND(MIN(AP22,MAX(0,$F22-SUMPRODUCT(($AT$3:$BE$3&lt;BB$3)*$AH22:$AS22))),2))</f>
        <v/>
      </c>
      <c r="BC22">
        <f>IF(AQ22&lt;=0,0,ROUND(MIN(AQ22,MAX(0,$F22-SUMPRODUCT(($AT$3:$BE$3&lt;BC$3)*$AH22:$AS22))),2))</f>
        <v/>
      </c>
      <c r="BD22">
        <f>IF(AR22&lt;=0,0,ROUND(MIN(AR22,MAX(0,$F22-SUMPRODUCT(($AT$3:$BE$3&lt;BD$3)*$AH22:$AS22))),2))</f>
        <v/>
      </c>
      <c r="BE22">
        <f>IF(AS22&lt;=0,0,ROUND(MIN(AS22,MAX(0,$F22-SUMPRODUCT(($AT$3:$BE$3&lt;BE$3)*$AH22:$AS22))),2))</f>
        <v/>
      </c>
      <c r="BF22">
        <f>IF(BF21&lt;=0,0,ROUND(BF21+J22-V22-AT22,2))</f>
        <v/>
      </c>
      <c r="BG22">
        <f>IF(BG21&lt;=0,0,ROUND(BG21+K22-W22-AU22,2))</f>
        <v/>
      </c>
      <c r="BH22">
        <f>IF(BH21&lt;=0,0,ROUND(BH21+L22-X22-AV22,2))</f>
        <v/>
      </c>
      <c r="BI22">
        <f>IF(BI21&lt;=0,0,ROUND(BI21+M22-Y22-AW22,2))</f>
        <v/>
      </c>
      <c r="BJ22">
        <f>IF(BJ21&lt;=0,0,ROUND(BJ21+N22-Z22-AX22,2))</f>
        <v/>
      </c>
      <c r="BK22">
        <f>IF(BK21&lt;=0,0,ROUND(BK21+O22-AA22-AY22,2))</f>
        <v/>
      </c>
      <c r="BL22">
        <f>IF(BL21&lt;=0,0,ROUND(BL21+P22-AB22-AZ22,2))</f>
        <v/>
      </c>
      <c r="BM22">
        <f>IF(BM21&lt;=0,0,ROUND(BM21+Q22-AC22-BA22,2))</f>
        <v/>
      </c>
      <c r="BN22">
        <f>IF(BN21&lt;=0,0,ROUND(BN21+R22-AD22-BB22,2))</f>
        <v/>
      </c>
      <c r="BO22">
        <f>IF(BO21&lt;=0,0,ROUND(BO21+S22-AE22-BC22,2))</f>
        <v/>
      </c>
      <c r="BP22">
        <f>IF(BP21&lt;=0,0,ROUND(BP21+T22-AF22-BD22,2))</f>
        <v/>
      </c>
      <c r="BQ22">
        <f>IF(BQ21&lt;=0,0,ROUND(BQ21+U22-AG22-BE22,2))</f>
        <v/>
      </c>
    </row>
    <row r="23">
      <c r="A23" t="n">
        <v>18</v>
      </c>
      <c r="B23" s="29">
        <f>Months!B23</f>
        <v/>
      </c>
      <c r="C23">
        <f>Months!C23</f>
        <v/>
      </c>
      <c r="D23">
        <f>Months!D23</f>
        <v/>
      </c>
      <c r="E23">
        <f>SUM(V23:AG23)</f>
        <v/>
      </c>
      <c r="F23">
        <f>MAX(0,ROUND(C23+D23-E23,2))</f>
        <v/>
      </c>
      <c r="G23">
        <f>ROUND(E23+SUM(AT23:BE23),2)</f>
        <v/>
      </c>
      <c r="H23">
        <f>ROUND(SUM(J23:U23),2)</f>
        <v/>
      </c>
      <c r="I23">
        <f>ROUND(SUM(BF23:BQ23),2)</f>
        <v/>
      </c>
      <c r="J23">
        <f>IF(BF22&lt;=0,0,ROUND(BF22*IF($A23&lt;=Debts!$M$5,Debts!$X$5,Debts!$Y$5)/12,2)+IF(AND(Debts!$AC$5=1,$A23=Debts!$M$5+1),SUMPRODUCT(ROUND(BF$5:BF21*Debts!$Y$5/12,2)),0))</f>
        <v/>
      </c>
      <c r="K23">
        <f>IF(BG22&lt;=0,0,ROUND(BG22*IF($A23&lt;=Debts!$M$6,Debts!$X$6,Debts!$Y$6)/12,2)+IF(AND(Debts!$AC$6=1,$A23=Debts!$M$6+1),SUMPRODUCT(ROUND(BG$5:BG21*Debts!$Y$6/12,2)),0))</f>
        <v/>
      </c>
      <c r="L23">
        <f>IF(BH22&lt;=0,0,ROUND(BH22*IF($A23&lt;=Debts!$M$7,Debts!$X$7,Debts!$Y$7)/12,2)+IF(AND(Debts!$AC$7=1,$A23=Debts!$M$7+1),SUMPRODUCT(ROUND(BH$5:BH21*Debts!$Y$7/12,2)),0))</f>
        <v/>
      </c>
      <c r="M23">
        <f>IF(BI22&lt;=0,0,ROUND(BI22*IF($A23&lt;=Debts!$M$8,Debts!$X$8,Debts!$Y$8)/12,2)+IF(AND(Debts!$AC$8=1,$A23=Debts!$M$8+1),SUMPRODUCT(ROUND(BI$5:BI21*Debts!$Y$8/12,2)),0))</f>
        <v/>
      </c>
      <c r="N23">
        <f>IF(BJ22&lt;=0,0,ROUND(BJ22*IF($A23&lt;=Debts!$M$9,Debts!$X$9,Debts!$Y$9)/12,2)+IF(AND(Debts!$AC$9=1,$A23=Debts!$M$9+1),SUMPRODUCT(ROUND(BJ$5:BJ21*Debts!$Y$9/12,2)),0))</f>
        <v/>
      </c>
      <c r="O23">
        <f>IF(BK22&lt;=0,0,ROUND(BK22*IF($A23&lt;=Debts!$M$10,Debts!$X$10,Debts!$Y$10)/12,2)+IF(AND(Debts!$AC$10=1,$A23=Debts!$M$10+1),SUMPRODUCT(ROUND(BK$5:BK21*Debts!$Y$10/12,2)),0))</f>
        <v/>
      </c>
      <c r="P23">
        <f>IF(BL22&lt;=0,0,ROUND(BL22*IF($A23&lt;=Debts!$M$11,Debts!$X$11,Debts!$Y$11)/12,2)+IF(AND(Debts!$AC$11=1,$A23=Debts!$M$11+1),SUMPRODUCT(ROUND(BL$5:BL21*Debts!$Y$11/12,2)),0))</f>
        <v/>
      </c>
      <c r="Q23">
        <f>IF(BM22&lt;=0,0,ROUND(BM22*IF($A23&lt;=Debts!$M$12,Debts!$X$12,Debts!$Y$12)/12,2)+IF(AND(Debts!$AC$12=1,$A23=Debts!$M$12+1),SUMPRODUCT(ROUND(BM$5:BM21*Debts!$Y$12/12,2)),0))</f>
        <v/>
      </c>
      <c r="R23">
        <f>IF(BN22&lt;=0,0,ROUND(BN22*IF($A23&lt;=Debts!$M$13,Debts!$X$13,Debts!$Y$13)/12,2)+IF(AND(Debts!$AC$13=1,$A23=Debts!$M$13+1),SUMPRODUCT(ROUND(BN$5:BN21*Debts!$Y$13/12,2)),0))</f>
        <v/>
      </c>
      <c r="S23">
        <f>IF(BO22&lt;=0,0,ROUND(BO22*IF($A23&lt;=Debts!$M$14,Debts!$X$14,Debts!$Y$14)/12,2)+IF(AND(Debts!$AC$14=1,$A23=Debts!$M$14+1),SUMPRODUCT(ROUND(BO$5:BO21*Debts!$Y$14/12,2)),0))</f>
        <v/>
      </c>
      <c r="T23">
        <f>IF(BP22&lt;=0,0,ROUND(BP22*IF($A23&lt;=Debts!$M$15,Debts!$X$15,Debts!$Y$15)/12,2)+IF(AND(Debts!$AC$15=1,$A23=Debts!$M$15+1),SUMPRODUCT(ROUND(BP$5:BP21*Debts!$Y$15/12,2)),0))</f>
        <v/>
      </c>
      <c r="U23">
        <f>IF(BQ22&lt;=0,0,ROUND(BQ22*IF($A23&lt;=Debts!$M$16,Debts!$X$16,Debts!$Y$16)/12,2)+IF(AND(Debts!$AC$16=1,$A23=Debts!$M$16+1),SUMPRODUCT(ROUND(BQ$5:BQ21*Debts!$Y$16/12,2)),0))</f>
        <v/>
      </c>
      <c r="V23">
        <f>IF(BF22&lt;=0,0,MIN(ROUND(BF22+J23,2),IF(Debts!$Z$5=0,Debts!$AA$5,MAX(Debts!$AA$5,ROUND(BF22*Debts!$Z$5+Debts!$AB$5*J23,2)))))</f>
        <v/>
      </c>
      <c r="W23">
        <f>IF(BG22&lt;=0,0,MIN(ROUND(BG22+K23,2),IF(Debts!$Z$6=0,Debts!$AA$6,MAX(Debts!$AA$6,ROUND(BG22*Debts!$Z$6+Debts!$AB$6*K23,2)))))</f>
        <v/>
      </c>
      <c r="X23">
        <f>IF(BH22&lt;=0,0,MIN(ROUND(BH22+L23,2),IF(Debts!$Z$7=0,Debts!$AA$7,MAX(Debts!$AA$7,ROUND(BH22*Debts!$Z$7+Debts!$AB$7*L23,2)))))</f>
        <v/>
      </c>
      <c r="Y23">
        <f>IF(BI22&lt;=0,0,MIN(ROUND(BI22+M23,2),IF(Debts!$Z$8=0,Debts!$AA$8,MAX(Debts!$AA$8,ROUND(BI22*Debts!$Z$8+Debts!$AB$8*M23,2)))))</f>
        <v/>
      </c>
      <c r="Z23">
        <f>IF(BJ22&lt;=0,0,MIN(ROUND(BJ22+N23,2),IF(Debts!$Z$9=0,Debts!$AA$9,MAX(Debts!$AA$9,ROUND(BJ22*Debts!$Z$9+Debts!$AB$9*N23,2)))))</f>
        <v/>
      </c>
      <c r="AA23">
        <f>IF(BK22&lt;=0,0,MIN(ROUND(BK22+O23,2),IF(Debts!$Z$10=0,Debts!$AA$10,MAX(Debts!$AA$10,ROUND(BK22*Debts!$Z$10+Debts!$AB$10*O23,2)))))</f>
        <v/>
      </c>
      <c r="AB23">
        <f>IF(BL22&lt;=0,0,MIN(ROUND(BL22+P23,2),IF(Debts!$Z$11=0,Debts!$AA$11,MAX(Debts!$AA$11,ROUND(BL22*Debts!$Z$11+Debts!$AB$11*P23,2)))))</f>
        <v/>
      </c>
      <c r="AC23">
        <f>IF(BM22&lt;=0,0,MIN(ROUND(BM22+Q23,2),IF(Debts!$Z$12=0,Debts!$AA$12,MAX(Debts!$AA$12,ROUND(BM22*Debts!$Z$12+Debts!$AB$12*Q23,2)))))</f>
        <v/>
      </c>
      <c r="AD23">
        <f>IF(BN22&lt;=0,0,MIN(ROUND(BN22+R23,2),IF(Debts!$Z$13=0,Debts!$AA$13,MAX(Debts!$AA$13,ROUND(BN22*Debts!$Z$13+Debts!$AB$13*R23,2)))))</f>
        <v/>
      </c>
      <c r="AE23">
        <f>IF(BO22&lt;=0,0,MIN(ROUND(BO22+S23,2),IF(Debts!$Z$14=0,Debts!$AA$14,MAX(Debts!$AA$14,ROUND(BO22*Debts!$Z$14+Debts!$AB$14*S23,2)))))</f>
        <v/>
      </c>
      <c r="AF23">
        <f>IF(BP22&lt;=0,0,MIN(ROUND(BP22+T23,2),IF(Debts!$Z$15=0,Debts!$AA$15,MAX(Debts!$AA$15,ROUND(BP22*Debts!$Z$15+Debts!$AB$15*T23,2)))))</f>
        <v/>
      </c>
      <c r="AG23">
        <f>IF(BQ22&lt;=0,0,MIN(ROUND(BQ22+U23,2),IF(Debts!$Z$16=0,Debts!$AA$16,MAX(Debts!$AA$16,ROUND(BQ22*Debts!$Z$16+Debts!$AB$16*U23,2)))))</f>
        <v/>
      </c>
      <c r="AH23">
        <f>IF(BF22&lt;=0,0,ROUND(BF22+J23-V23,2))</f>
        <v/>
      </c>
      <c r="AI23">
        <f>IF(BG22&lt;=0,0,ROUND(BG22+K23-W23,2))</f>
        <v/>
      </c>
      <c r="AJ23">
        <f>IF(BH22&lt;=0,0,ROUND(BH22+L23-X23,2))</f>
        <v/>
      </c>
      <c r="AK23">
        <f>IF(BI22&lt;=0,0,ROUND(BI22+M23-Y23,2))</f>
        <v/>
      </c>
      <c r="AL23">
        <f>IF(BJ22&lt;=0,0,ROUND(BJ22+N23-Z23,2))</f>
        <v/>
      </c>
      <c r="AM23">
        <f>IF(BK22&lt;=0,0,ROUND(BK22+O23-AA23,2))</f>
        <v/>
      </c>
      <c r="AN23">
        <f>IF(BL22&lt;=0,0,ROUND(BL22+P23-AB23,2))</f>
        <v/>
      </c>
      <c r="AO23">
        <f>IF(BM22&lt;=0,0,ROUND(BM22+Q23-AC23,2))</f>
        <v/>
      </c>
      <c r="AP23">
        <f>IF(BN22&lt;=0,0,ROUND(BN22+R23-AD23,2))</f>
        <v/>
      </c>
      <c r="AQ23">
        <f>IF(BO22&lt;=0,0,ROUND(BO22+S23-AE23,2))</f>
        <v/>
      </c>
      <c r="AR23">
        <f>IF(BP22&lt;=0,0,ROUND(BP22+T23-AF23,2))</f>
        <v/>
      </c>
      <c r="AS23">
        <f>IF(BQ22&lt;=0,0,ROUND(BQ22+U23-AG23,2))</f>
        <v/>
      </c>
      <c r="AT23">
        <f>IF(AH23&lt;=0,0,ROUND(MIN(AH23,MAX(0,$F23-SUMPRODUCT(($AT$3:$BE$3&lt;AT$3)*$AH23:$AS23))),2))</f>
        <v/>
      </c>
      <c r="AU23">
        <f>IF(AI23&lt;=0,0,ROUND(MIN(AI23,MAX(0,$F23-SUMPRODUCT(($AT$3:$BE$3&lt;AU$3)*$AH23:$AS23))),2))</f>
        <v/>
      </c>
      <c r="AV23">
        <f>IF(AJ23&lt;=0,0,ROUND(MIN(AJ23,MAX(0,$F23-SUMPRODUCT(($AT$3:$BE$3&lt;AV$3)*$AH23:$AS23))),2))</f>
        <v/>
      </c>
      <c r="AW23">
        <f>IF(AK23&lt;=0,0,ROUND(MIN(AK23,MAX(0,$F23-SUMPRODUCT(($AT$3:$BE$3&lt;AW$3)*$AH23:$AS23))),2))</f>
        <v/>
      </c>
      <c r="AX23">
        <f>IF(AL23&lt;=0,0,ROUND(MIN(AL23,MAX(0,$F23-SUMPRODUCT(($AT$3:$BE$3&lt;AX$3)*$AH23:$AS23))),2))</f>
        <v/>
      </c>
      <c r="AY23">
        <f>IF(AM23&lt;=0,0,ROUND(MIN(AM23,MAX(0,$F23-SUMPRODUCT(($AT$3:$BE$3&lt;AY$3)*$AH23:$AS23))),2))</f>
        <v/>
      </c>
      <c r="AZ23">
        <f>IF(AN23&lt;=0,0,ROUND(MIN(AN23,MAX(0,$F23-SUMPRODUCT(($AT$3:$BE$3&lt;AZ$3)*$AH23:$AS23))),2))</f>
        <v/>
      </c>
      <c r="BA23">
        <f>IF(AO23&lt;=0,0,ROUND(MIN(AO23,MAX(0,$F23-SUMPRODUCT(($AT$3:$BE$3&lt;BA$3)*$AH23:$AS23))),2))</f>
        <v/>
      </c>
      <c r="BB23">
        <f>IF(AP23&lt;=0,0,ROUND(MIN(AP23,MAX(0,$F23-SUMPRODUCT(($AT$3:$BE$3&lt;BB$3)*$AH23:$AS23))),2))</f>
        <v/>
      </c>
      <c r="BC23">
        <f>IF(AQ23&lt;=0,0,ROUND(MIN(AQ23,MAX(0,$F23-SUMPRODUCT(($AT$3:$BE$3&lt;BC$3)*$AH23:$AS23))),2))</f>
        <v/>
      </c>
      <c r="BD23">
        <f>IF(AR23&lt;=0,0,ROUND(MIN(AR23,MAX(0,$F23-SUMPRODUCT(($AT$3:$BE$3&lt;BD$3)*$AH23:$AS23))),2))</f>
        <v/>
      </c>
      <c r="BE23">
        <f>IF(AS23&lt;=0,0,ROUND(MIN(AS23,MAX(0,$F23-SUMPRODUCT(($AT$3:$BE$3&lt;BE$3)*$AH23:$AS23))),2))</f>
        <v/>
      </c>
      <c r="BF23">
        <f>IF(BF22&lt;=0,0,ROUND(BF22+J23-V23-AT23,2))</f>
        <v/>
      </c>
      <c r="BG23">
        <f>IF(BG22&lt;=0,0,ROUND(BG22+K23-W23-AU23,2))</f>
        <v/>
      </c>
      <c r="BH23">
        <f>IF(BH22&lt;=0,0,ROUND(BH22+L23-X23-AV23,2))</f>
        <v/>
      </c>
      <c r="BI23">
        <f>IF(BI22&lt;=0,0,ROUND(BI22+M23-Y23-AW23,2))</f>
        <v/>
      </c>
      <c r="BJ23">
        <f>IF(BJ22&lt;=0,0,ROUND(BJ22+N23-Z23-AX23,2))</f>
        <v/>
      </c>
      <c r="BK23">
        <f>IF(BK22&lt;=0,0,ROUND(BK22+O23-AA23-AY23,2))</f>
        <v/>
      </c>
      <c r="BL23">
        <f>IF(BL22&lt;=0,0,ROUND(BL22+P23-AB23-AZ23,2))</f>
        <v/>
      </c>
      <c r="BM23">
        <f>IF(BM22&lt;=0,0,ROUND(BM22+Q23-AC23-BA23,2))</f>
        <v/>
      </c>
      <c r="BN23">
        <f>IF(BN22&lt;=0,0,ROUND(BN22+R23-AD23-BB23,2))</f>
        <v/>
      </c>
      <c r="BO23">
        <f>IF(BO22&lt;=0,0,ROUND(BO22+S23-AE23-BC23,2))</f>
        <v/>
      </c>
      <c r="BP23">
        <f>IF(BP22&lt;=0,0,ROUND(BP22+T23-AF23-BD23,2))</f>
        <v/>
      </c>
      <c r="BQ23">
        <f>IF(BQ22&lt;=0,0,ROUND(BQ22+U23-AG23-BE23,2))</f>
        <v/>
      </c>
    </row>
    <row r="24">
      <c r="A24" t="n">
        <v>19</v>
      </c>
      <c r="B24" s="29">
        <f>Months!B24</f>
        <v/>
      </c>
      <c r="C24">
        <f>Months!C24</f>
        <v/>
      </c>
      <c r="D24">
        <f>Months!D24</f>
        <v/>
      </c>
      <c r="E24">
        <f>SUM(V24:AG24)</f>
        <v/>
      </c>
      <c r="F24">
        <f>MAX(0,ROUND(C24+D24-E24,2))</f>
        <v/>
      </c>
      <c r="G24">
        <f>ROUND(E24+SUM(AT24:BE24),2)</f>
        <v/>
      </c>
      <c r="H24">
        <f>ROUND(SUM(J24:U24),2)</f>
        <v/>
      </c>
      <c r="I24">
        <f>ROUND(SUM(BF24:BQ24),2)</f>
        <v/>
      </c>
      <c r="J24">
        <f>IF(BF23&lt;=0,0,ROUND(BF23*IF($A24&lt;=Debts!$M$5,Debts!$X$5,Debts!$Y$5)/12,2)+IF(AND(Debts!$AC$5=1,$A24=Debts!$M$5+1),SUMPRODUCT(ROUND(BF$5:BF22*Debts!$Y$5/12,2)),0))</f>
        <v/>
      </c>
      <c r="K24">
        <f>IF(BG23&lt;=0,0,ROUND(BG23*IF($A24&lt;=Debts!$M$6,Debts!$X$6,Debts!$Y$6)/12,2)+IF(AND(Debts!$AC$6=1,$A24=Debts!$M$6+1),SUMPRODUCT(ROUND(BG$5:BG22*Debts!$Y$6/12,2)),0))</f>
        <v/>
      </c>
      <c r="L24">
        <f>IF(BH23&lt;=0,0,ROUND(BH23*IF($A24&lt;=Debts!$M$7,Debts!$X$7,Debts!$Y$7)/12,2)+IF(AND(Debts!$AC$7=1,$A24=Debts!$M$7+1),SUMPRODUCT(ROUND(BH$5:BH22*Debts!$Y$7/12,2)),0))</f>
        <v/>
      </c>
      <c r="M24">
        <f>IF(BI23&lt;=0,0,ROUND(BI23*IF($A24&lt;=Debts!$M$8,Debts!$X$8,Debts!$Y$8)/12,2)+IF(AND(Debts!$AC$8=1,$A24=Debts!$M$8+1),SUMPRODUCT(ROUND(BI$5:BI22*Debts!$Y$8/12,2)),0))</f>
        <v/>
      </c>
      <c r="N24">
        <f>IF(BJ23&lt;=0,0,ROUND(BJ23*IF($A24&lt;=Debts!$M$9,Debts!$X$9,Debts!$Y$9)/12,2)+IF(AND(Debts!$AC$9=1,$A24=Debts!$M$9+1),SUMPRODUCT(ROUND(BJ$5:BJ22*Debts!$Y$9/12,2)),0))</f>
        <v/>
      </c>
      <c r="O24">
        <f>IF(BK23&lt;=0,0,ROUND(BK23*IF($A24&lt;=Debts!$M$10,Debts!$X$10,Debts!$Y$10)/12,2)+IF(AND(Debts!$AC$10=1,$A24=Debts!$M$10+1),SUMPRODUCT(ROUND(BK$5:BK22*Debts!$Y$10/12,2)),0))</f>
        <v/>
      </c>
      <c r="P24">
        <f>IF(BL23&lt;=0,0,ROUND(BL23*IF($A24&lt;=Debts!$M$11,Debts!$X$11,Debts!$Y$11)/12,2)+IF(AND(Debts!$AC$11=1,$A24=Debts!$M$11+1),SUMPRODUCT(ROUND(BL$5:BL22*Debts!$Y$11/12,2)),0))</f>
        <v/>
      </c>
      <c r="Q24">
        <f>IF(BM23&lt;=0,0,ROUND(BM23*IF($A24&lt;=Debts!$M$12,Debts!$X$12,Debts!$Y$12)/12,2)+IF(AND(Debts!$AC$12=1,$A24=Debts!$M$12+1),SUMPRODUCT(ROUND(BM$5:BM22*Debts!$Y$12/12,2)),0))</f>
        <v/>
      </c>
      <c r="R24">
        <f>IF(BN23&lt;=0,0,ROUND(BN23*IF($A24&lt;=Debts!$M$13,Debts!$X$13,Debts!$Y$13)/12,2)+IF(AND(Debts!$AC$13=1,$A24=Debts!$M$13+1),SUMPRODUCT(ROUND(BN$5:BN22*Debts!$Y$13/12,2)),0))</f>
        <v/>
      </c>
      <c r="S24">
        <f>IF(BO23&lt;=0,0,ROUND(BO23*IF($A24&lt;=Debts!$M$14,Debts!$X$14,Debts!$Y$14)/12,2)+IF(AND(Debts!$AC$14=1,$A24=Debts!$M$14+1),SUMPRODUCT(ROUND(BO$5:BO22*Debts!$Y$14/12,2)),0))</f>
        <v/>
      </c>
      <c r="T24">
        <f>IF(BP23&lt;=0,0,ROUND(BP23*IF($A24&lt;=Debts!$M$15,Debts!$X$15,Debts!$Y$15)/12,2)+IF(AND(Debts!$AC$15=1,$A24=Debts!$M$15+1),SUMPRODUCT(ROUND(BP$5:BP22*Debts!$Y$15/12,2)),0))</f>
        <v/>
      </c>
      <c r="U24">
        <f>IF(BQ23&lt;=0,0,ROUND(BQ23*IF($A24&lt;=Debts!$M$16,Debts!$X$16,Debts!$Y$16)/12,2)+IF(AND(Debts!$AC$16=1,$A24=Debts!$M$16+1),SUMPRODUCT(ROUND(BQ$5:BQ22*Debts!$Y$16/12,2)),0))</f>
        <v/>
      </c>
      <c r="V24">
        <f>IF(BF23&lt;=0,0,MIN(ROUND(BF23+J24,2),IF(Debts!$Z$5=0,Debts!$AA$5,MAX(Debts!$AA$5,ROUND(BF23*Debts!$Z$5+Debts!$AB$5*J24,2)))))</f>
        <v/>
      </c>
      <c r="W24">
        <f>IF(BG23&lt;=0,0,MIN(ROUND(BG23+K24,2),IF(Debts!$Z$6=0,Debts!$AA$6,MAX(Debts!$AA$6,ROUND(BG23*Debts!$Z$6+Debts!$AB$6*K24,2)))))</f>
        <v/>
      </c>
      <c r="X24">
        <f>IF(BH23&lt;=0,0,MIN(ROUND(BH23+L24,2),IF(Debts!$Z$7=0,Debts!$AA$7,MAX(Debts!$AA$7,ROUND(BH23*Debts!$Z$7+Debts!$AB$7*L24,2)))))</f>
        <v/>
      </c>
      <c r="Y24">
        <f>IF(BI23&lt;=0,0,MIN(ROUND(BI23+M24,2),IF(Debts!$Z$8=0,Debts!$AA$8,MAX(Debts!$AA$8,ROUND(BI23*Debts!$Z$8+Debts!$AB$8*M24,2)))))</f>
        <v/>
      </c>
      <c r="Z24">
        <f>IF(BJ23&lt;=0,0,MIN(ROUND(BJ23+N24,2),IF(Debts!$Z$9=0,Debts!$AA$9,MAX(Debts!$AA$9,ROUND(BJ23*Debts!$Z$9+Debts!$AB$9*N24,2)))))</f>
        <v/>
      </c>
      <c r="AA24">
        <f>IF(BK23&lt;=0,0,MIN(ROUND(BK23+O24,2),IF(Debts!$Z$10=0,Debts!$AA$10,MAX(Debts!$AA$10,ROUND(BK23*Debts!$Z$10+Debts!$AB$10*O24,2)))))</f>
        <v/>
      </c>
      <c r="AB24">
        <f>IF(BL23&lt;=0,0,MIN(ROUND(BL23+P24,2),IF(Debts!$Z$11=0,Debts!$AA$11,MAX(Debts!$AA$11,ROUND(BL23*Debts!$Z$11+Debts!$AB$11*P24,2)))))</f>
        <v/>
      </c>
      <c r="AC24">
        <f>IF(BM23&lt;=0,0,MIN(ROUND(BM23+Q24,2),IF(Debts!$Z$12=0,Debts!$AA$12,MAX(Debts!$AA$12,ROUND(BM23*Debts!$Z$12+Debts!$AB$12*Q24,2)))))</f>
        <v/>
      </c>
      <c r="AD24">
        <f>IF(BN23&lt;=0,0,MIN(ROUND(BN23+R24,2),IF(Debts!$Z$13=0,Debts!$AA$13,MAX(Debts!$AA$13,ROUND(BN23*Debts!$Z$13+Debts!$AB$13*R24,2)))))</f>
        <v/>
      </c>
      <c r="AE24">
        <f>IF(BO23&lt;=0,0,MIN(ROUND(BO23+S24,2),IF(Debts!$Z$14=0,Debts!$AA$14,MAX(Debts!$AA$14,ROUND(BO23*Debts!$Z$14+Debts!$AB$14*S24,2)))))</f>
        <v/>
      </c>
      <c r="AF24">
        <f>IF(BP23&lt;=0,0,MIN(ROUND(BP23+T24,2),IF(Debts!$Z$15=0,Debts!$AA$15,MAX(Debts!$AA$15,ROUND(BP23*Debts!$Z$15+Debts!$AB$15*T24,2)))))</f>
        <v/>
      </c>
      <c r="AG24">
        <f>IF(BQ23&lt;=0,0,MIN(ROUND(BQ23+U24,2),IF(Debts!$Z$16=0,Debts!$AA$16,MAX(Debts!$AA$16,ROUND(BQ23*Debts!$Z$16+Debts!$AB$16*U24,2)))))</f>
        <v/>
      </c>
      <c r="AH24">
        <f>IF(BF23&lt;=0,0,ROUND(BF23+J24-V24,2))</f>
        <v/>
      </c>
      <c r="AI24">
        <f>IF(BG23&lt;=0,0,ROUND(BG23+K24-W24,2))</f>
        <v/>
      </c>
      <c r="AJ24">
        <f>IF(BH23&lt;=0,0,ROUND(BH23+L24-X24,2))</f>
        <v/>
      </c>
      <c r="AK24">
        <f>IF(BI23&lt;=0,0,ROUND(BI23+M24-Y24,2))</f>
        <v/>
      </c>
      <c r="AL24">
        <f>IF(BJ23&lt;=0,0,ROUND(BJ23+N24-Z24,2))</f>
        <v/>
      </c>
      <c r="AM24">
        <f>IF(BK23&lt;=0,0,ROUND(BK23+O24-AA24,2))</f>
        <v/>
      </c>
      <c r="AN24">
        <f>IF(BL23&lt;=0,0,ROUND(BL23+P24-AB24,2))</f>
        <v/>
      </c>
      <c r="AO24">
        <f>IF(BM23&lt;=0,0,ROUND(BM23+Q24-AC24,2))</f>
        <v/>
      </c>
      <c r="AP24">
        <f>IF(BN23&lt;=0,0,ROUND(BN23+R24-AD24,2))</f>
        <v/>
      </c>
      <c r="AQ24">
        <f>IF(BO23&lt;=0,0,ROUND(BO23+S24-AE24,2))</f>
        <v/>
      </c>
      <c r="AR24">
        <f>IF(BP23&lt;=0,0,ROUND(BP23+T24-AF24,2))</f>
        <v/>
      </c>
      <c r="AS24">
        <f>IF(BQ23&lt;=0,0,ROUND(BQ23+U24-AG24,2))</f>
        <v/>
      </c>
      <c r="AT24">
        <f>IF(AH24&lt;=0,0,ROUND(MIN(AH24,MAX(0,$F24-SUMPRODUCT(($AT$3:$BE$3&lt;AT$3)*$AH24:$AS24))),2))</f>
        <v/>
      </c>
      <c r="AU24">
        <f>IF(AI24&lt;=0,0,ROUND(MIN(AI24,MAX(0,$F24-SUMPRODUCT(($AT$3:$BE$3&lt;AU$3)*$AH24:$AS24))),2))</f>
        <v/>
      </c>
      <c r="AV24">
        <f>IF(AJ24&lt;=0,0,ROUND(MIN(AJ24,MAX(0,$F24-SUMPRODUCT(($AT$3:$BE$3&lt;AV$3)*$AH24:$AS24))),2))</f>
        <v/>
      </c>
      <c r="AW24">
        <f>IF(AK24&lt;=0,0,ROUND(MIN(AK24,MAX(0,$F24-SUMPRODUCT(($AT$3:$BE$3&lt;AW$3)*$AH24:$AS24))),2))</f>
        <v/>
      </c>
      <c r="AX24">
        <f>IF(AL24&lt;=0,0,ROUND(MIN(AL24,MAX(0,$F24-SUMPRODUCT(($AT$3:$BE$3&lt;AX$3)*$AH24:$AS24))),2))</f>
        <v/>
      </c>
      <c r="AY24">
        <f>IF(AM24&lt;=0,0,ROUND(MIN(AM24,MAX(0,$F24-SUMPRODUCT(($AT$3:$BE$3&lt;AY$3)*$AH24:$AS24))),2))</f>
        <v/>
      </c>
      <c r="AZ24">
        <f>IF(AN24&lt;=0,0,ROUND(MIN(AN24,MAX(0,$F24-SUMPRODUCT(($AT$3:$BE$3&lt;AZ$3)*$AH24:$AS24))),2))</f>
        <v/>
      </c>
      <c r="BA24">
        <f>IF(AO24&lt;=0,0,ROUND(MIN(AO24,MAX(0,$F24-SUMPRODUCT(($AT$3:$BE$3&lt;BA$3)*$AH24:$AS24))),2))</f>
        <v/>
      </c>
      <c r="BB24">
        <f>IF(AP24&lt;=0,0,ROUND(MIN(AP24,MAX(0,$F24-SUMPRODUCT(($AT$3:$BE$3&lt;BB$3)*$AH24:$AS24))),2))</f>
        <v/>
      </c>
      <c r="BC24">
        <f>IF(AQ24&lt;=0,0,ROUND(MIN(AQ24,MAX(0,$F24-SUMPRODUCT(($AT$3:$BE$3&lt;BC$3)*$AH24:$AS24))),2))</f>
        <v/>
      </c>
      <c r="BD24">
        <f>IF(AR24&lt;=0,0,ROUND(MIN(AR24,MAX(0,$F24-SUMPRODUCT(($AT$3:$BE$3&lt;BD$3)*$AH24:$AS24))),2))</f>
        <v/>
      </c>
      <c r="BE24">
        <f>IF(AS24&lt;=0,0,ROUND(MIN(AS24,MAX(0,$F24-SUMPRODUCT(($AT$3:$BE$3&lt;BE$3)*$AH24:$AS24))),2))</f>
        <v/>
      </c>
      <c r="BF24">
        <f>IF(BF23&lt;=0,0,ROUND(BF23+J24-V24-AT24,2))</f>
        <v/>
      </c>
      <c r="BG24">
        <f>IF(BG23&lt;=0,0,ROUND(BG23+K24-W24-AU24,2))</f>
        <v/>
      </c>
      <c r="BH24">
        <f>IF(BH23&lt;=0,0,ROUND(BH23+L24-X24-AV24,2))</f>
        <v/>
      </c>
      <c r="BI24">
        <f>IF(BI23&lt;=0,0,ROUND(BI23+M24-Y24-AW24,2))</f>
        <v/>
      </c>
      <c r="BJ24">
        <f>IF(BJ23&lt;=0,0,ROUND(BJ23+N24-Z24-AX24,2))</f>
        <v/>
      </c>
      <c r="BK24">
        <f>IF(BK23&lt;=0,0,ROUND(BK23+O24-AA24-AY24,2))</f>
        <v/>
      </c>
      <c r="BL24">
        <f>IF(BL23&lt;=0,0,ROUND(BL23+P24-AB24-AZ24,2))</f>
        <v/>
      </c>
      <c r="BM24">
        <f>IF(BM23&lt;=0,0,ROUND(BM23+Q24-AC24-BA24,2))</f>
        <v/>
      </c>
      <c r="BN24">
        <f>IF(BN23&lt;=0,0,ROUND(BN23+R24-AD24-BB24,2))</f>
        <v/>
      </c>
      <c r="BO24">
        <f>IF(BO23&lt;=0,0,ROUND(BO23+S24-AE24-BC24,2))</f>
        <v/>
      </c>
      <c r="BP24">
        <f>IF(BP23&lt;=0,0,ROUND(BP23+T24-AF24-BD24,2))</f>
        <v/>
      </c>
      <c r="BQ24">
        <f>IF(BQ23&lt;=0,0,ROUND(BQ23+U24-AG24-BE24,2))</f>
        <v/>
      </c>
    </row>
    <row r="25">
      <c r="A25" t="n">
        <v>20</v>
      </c>
      <c r="B25" s="29">
        <f>Months!B25</f>
        <v/>
      </c>
      <c r="C25">
        <f>Months!C25</f>
        <v/>
      </c>
      <c r="D25">
        <f>Months!D25</f>
        <v/>
      </c>
      <c r="E25">
        <f>SUM(V25:AG25)</f>
        <v/>
      </c>
      <c r="F25">
        <f>MAX(0,ROUND(C25+D25-E25,2))</f>
        <v/>
      </c>
      <c r="G25">
        <f>ROUND(E25+SUM(AT25:BE25),2)</f>
        <v/>
      </c>
      <c r="H25">
        <f>ROUND(SUM(J25:U25),2)</f>
        <v/>
      </c>
      <c r="I25">
        <f>ROUND(SUM(BF25:BQ25),2)</f>
        <v/>
      </c>
      <c r="J25">
        <f>IF(BF24&lt;=0,0,ROUND(BF24*IF($A25&lt;=Debts!$M$5,Debts!$X$5,Debts!$Y$5)/12,2)+IF(AND(Debts!$AC$5=1,$A25=Debts!$M$5+1),SUMPRODUCT(ROUND(BF$5:BF23*Debts!$Y$5/12,2)),0))</f>
        <v/>
      </c>
      <c r="K25">
        <f>IF(BG24&lt;=0,0,ROUND(BG24*IF($A25&lt;=Debts!$M$6,Debts!$X$6,Debts!$Y$6)/12,2)+IF(AND(Debts!$AC$6=1,$A25=Debts!$M$6+1),SUMPRODUCT(ROUND(BG$5:BG23*Debts!$Y$6/12,2)),0))</f>
        <v/>
      </c>
      <c r="L25">
        <f>IF(BH24&lt;=0,0,ROUND(BH24*IF($A25&lt;=Debts!$M$7,Debts!$X$7,Debts!$Y$7)/12,2)+IF(AND(Debts!$AC$7=1,$A25=Debts!$M$7+1),SUMPRODUCT(ROUND(BH$5:BH23*Debts!$Y$7/12,2)),0))</f>
        <v/>
      </c>
      <c r="M25">
        <f>IF(BI24&lt;=0,0,ROUND(BI24*IF($A25&lt;=Debts!$M$8,Debts!$X$8,Debts!$Y$8)/12,2)+IF(AND(Debts!$AC$8=1,$A25=Debts!$M$8+1),SUMPRODUCT(ROUND(BI$5:BI23*Debts!$Y$8/12,2)),0))</f>
        <v/>
      </c>
      <c r="N25">
        <f>IF(BJ24&lt;=0,0,ROUND(BJ24*IF($A25&lt;=Debts!$M$9,Debts!$X$9,Debts!$Y$9)/12,2)+IF(AND(Debts!$AC$9=1,$A25=Debts!$M$9+1),SUMPRODUCT(ROUND(BJ$5:BJ23*Debts!$Y$9/12,2)),0))</f>
        <v/>
      </c>
      <c r="O25">
        <f>IF(BK24&lt;=0,0,ROUND(BK24*IF($A25&lt;=Debts!$M$10,Debts!$X$10,Debts!$Y$10)/12,2)+IF(AND(Debts!$AC$10=1,$A25=Debts!$M$10+1),SUMPRODUCT(ROUND(BK$5:BK23*Debts!$Y$10/12,2)),0))</f>
        <v/>
      </c>
      <c r="P25">
        <f>IF(BL24&lt;=0,0,ROUND(BL24*IF($A25&lt;=Debts!$M$11,Debts!$X$11,Debts!$Y$11)/12,2)+IF(AND(Debts!$AC$11=1,$A25=Debts!$M$11+1),SUMPRODUCT(ROUND(BL$5:BL23*Debts!$Y$11/12,2)),0))</f>
        <v/>
      </c>
      <c r="Q25">
        <f>IF(BM24&lt;=0,0,ROUND(BM24*IF($A25&lt;=Debts!$M$12,Debts!$X$12,Debts!$Y$12)/12,2)+IF(AND(Debts!$AC$12=1,$A25=Debts!$M$12+1),SUMPRODUCT(ROUND(BM$5:BM23*Debts!$Y$12/12,2)),0))</f>
        <v/>
      </c>
      <c r="R25">
        <f>IF(BN24&lt;=0,0,ROUND(BN24*IF($A25&lt;=Debts!$M$13,Debts!$X$13,Debts!$Y$13)/12,2)+IF(AND(Debts!$AC$13=1,$A25=Debts!$M$13+1),SUMPRODUCT(ROUND(BN$5:BN23*Debts!$Y$13/12,2)),0))</f>
        <v/>
      </c>
      <c r="S25">
        <f>IF(BO24&lt;=0,0,ROUND(BO24*IF($A25&lt;=Debts!$M$14,Debts!$X$14,Debts!$Y$14)/12,2)+IF(AND(Debts!$AC$14=1,$A25=Debts!$M$14+1),SUMPRODUCT(ROUND(BO$5:BO23*Debts!$Y$14/12,2)),0))</f>
        <v/>
      </c>
      <c r="T25">
        <f>IF(BP24&lt;=0,0,ROUND(BP24*IF($A25&lt;=Debts!$M$15,Debts!$X$15,Debts!$Y$15)/12,2)+IF(AND(Debts!$AC$15=1,$A25=Debts!$M$15+1),SUMPRODUCT(ROUND(BP$5:BP23*Debts!$Y$15/12,2)),0))</f>
        <v/>
      </c>
      <c r="U25">
        <f>IF(BQ24&lt;=0,0,ROUND(BQ24*IF($A25&lt;=Debts!$M$16,Debts!$X$16,Debts!$Y$16)/12,2)+IF(AND(Debts!$AC$16=1,$A25=Debts!$M$16+1),SUMPRODUCT(ROUND(BQ$5:BQ23*Debts!$Y$16/12,2)),0))</f>
        <v/>
      </c>
      <c r="V25">
        <f>IF(BF24&lt;=0,0,MIN(ROUND(BF24+J25,2),IF(Debts!$Z$5=0,Debts!$AA$5,MAX(Debts!$AA$5,ROUND(BF24*Debts!$Z$5+Debts!$AB$5*J25,2)))))</f>
        <v/>
      </c>
      <c r="W25">
        <f>IF(BG24&lt;=0,0,MIN(ROUND(BG24+K25,2),IF(Debts!$Z$6=0,Debts!$AA$6,MAX(Debts!$AA$6,ROUND(BG24*Debts!$Z$6+Debts!$AB$6*K25,2)))))</f>
        <v/>
      </c>
      <c r="X25">
        <f>IF(BH24&lt;=0,0,MIN(ROUND(BH24+L25,2),IF(Debts!$Z$7=0,Debts!$AA$7,MAX(Debts!$AA$7,ROUND(BH24*Debts!$Z$7+Debts!$AB$7*L25,2)))))</f>
        <v/>
      </c>
      <c r="Y25">
        <f>IF(BI24&lt;=0,0,MIN(ROUND(BI24+M25,2),IF(Debts!$Z$8=0,Debts!$AA$8,MAX(Debts!$AA$8,ROUND(BI24*Debts!$Z$8+Debts!$AB$8*M25,2)))))</f>
        <v/>
      </c>
      <c r="Z25">
        <f>IF(BJ24&lt;=0,0,MIN(ROUND(BJ24+N25,2),IF(Debts!$Z$9=0,Debts!$AA$9,MAX(Debts!$AA$9,ROUND(BJ24*Debts!$Z$9+Debts!$AB$9*N25,2)))))</f>
        <v/>
      </c>
      <c r="AA25">
        <f>IF(BK24&lt;=0,0,MIN(ROUND(BK24+O25,2),IF(Debts!$Z$10=0,Debts!$AA$10,MAX(Debts!$AA$10,ROUND(BK24*Debts!$Z$10+Debts!$AB$10*O25,2)))))</f>
        <v/>
      </c>
      <c r="AB25">
        <f>IF(BL24&lt;=0,0,MIN(ROUND(BL24+P25,2),IF(Debts!$Z$11=0,Debts!$AA$11,MAX(Debts!$AA$11,ROUND(BL24*Debts!$Z$11+Debts!$AB$11*P25,2)))))</f>
        <v/>
      </c>
      <c r="AC25">
        <f>IF(BM24&lt;=0,0,MIN(ROUND(BM24+Q25,2),IF(Debts!$Z$12=0,Debts!$AA$12,MAX(Debts!$AA$12,ROUND(BM24*Debts!$Z$12+Debts!$AB$12*Q25,2)))))</f>
        <v/>
      </c>
      <c r="AD25">
        <f>IF(BN24&lt;=0,0,MIN(ROUND(BN24+R25,2),IF(Debts!$Z$13=0,Debts!$AA$13,MAX(Debts!$AA$13,ROUND(BN24*Debts!$Z$13+Debts!$AB$13*R25,2)))))</f>
        <v/>
      </c>
      <c r="AE25">
        <f>IF(BO24&lt;=0,0,MIN(ROUND(BO24+S25,2),IF(Debts!$Z$14=0,Debts!$AA$14,MAX(Debts!$AA$14,ROUND(BO24*Debts!$Z$14+Debts!$AB$14*S25,2)))))</f>
        <v/>
      </c>
      <c r="AF25">
        <f>IF(BP24&lt;=0,0,MIN(ROUND(BP24+T25,2),IF(Debts!$Z$15=0,Debts!$AA$15,MAX(Debts!$AA$15,ROUND(BP24*Debts!$Z$15+Debts!$AB$15*T25,2)))))</f>
        <v/>
      </c>
      <c r="AG25">
        <f>IF(BQ24&lt;=0,0,MIN(ROUND(BQ24+U25,2),IF(Debts!$Z$16=0,Debts!$AA$16,MAX(Debts!$AA$16,ROUND(BQ24*Debts!$Z$16+Debts!$AB$16*U25,2)))))</f>
        <v/>
      </c>
      <c r="AH25">
        <f>IF(BF24&lt;=0,0,ROUND(BF24+J25-V25,2))</f>
        <v/>
      </c>
      <c r="AI25">
        <f>IF(BG24&lt;=0,0,ROUND(BG24+K25-W25,2))</f>
        <v/>
      </c>
      <c r="AJ25">
        <f>IF(BH24&lt;=0,0,ROUND(BH24+L25-X25,2))</f>
        <v/>
      </c>
      <c r="AK25">
        <f>IF(BI24&lt;=0,0,ROUND(BI24+M25-Y25,2))</f>
        <v/>
      </c>
      <c r="AL25">
        <f>IF(BJ24&lt;=0,0,ROUND(BJ24+N25-Z25,2))</f>
        <v/>
      </c>
      <c r="AM25">
        <f>IF(BK24&lt;=0,0,ROUND(BK24+O25-AA25,2))</f>
        <v/>
      </c>
      <c r="AN25">
        <f>IF(BL24&lt;=0,0,ROUND(BL24+P25-AB25,2))</f>
        <v/>
      </c>
      <c r="AO25">
        <f>IF(BM24&lt;=0,0,ROUND(BM24+Q25-AC25,2))</f>
        <v/>
      </c>
      <c r="AP25">
        <f>IF(BN24&lt;=0,0,ROUND(BN24+R25-AD25,2))</f>
        <v/>
      </c>
      <c r="AQ25">
        <f>IF(BO24&lt;=0,0,ROUND(BO24+S25-AE25,2))</f>
        <v/>
      </c>
      <c r="AR25">
        <f>IF(BP24&lt;=0,0,ROUND(BP24+T25-AF25,2))</f>
        <v/>
      </c>
      <c r="AS25">
        <f>IF(BQ24&lt;=0,0,ROUND(BQ24+U25-AG25,2))</f>
        <v/>
      </c>
      <c r="AT25">
        <f>IF(AH25&lt;=0,0,ROUND(MIN(AH25,MAX(0,$F25-SUMPRODUCT(($AT$3:$BE$3&lt;AT$3)*$AH25:$AS25))),2))</f>
        <v/>
      </c>
      <c r="AU25">
        <f>IF(AI25&lt;=0,0,ROUND(MIN(AI25,MAX(0,$F25-SUMPRODUCT(($AT$3:$BE$3&lt;AU$3)*$AH25:$AS25))),2))</f>
        <v/>
      </c>
      <c r="AV25">
        <f>IF(AJ25&lt;=0,0,ROUND(MIN(AJ25,MAX(0,$F25-SUMPRODUCT(($AT$3:$BE$3&lt;AV$3)*$AH25:$AS25))),2))</f>
        <v/>
      </c>
      <c r="AW25">
        <f>IF(AK25&lt;=0,0,ROUND(MIN(AK25,MAX(0,$F25-SUMPRODUCT(($AT$3:$BE$3&lt;AW$3)*$AH25:$AS25))),2))</f>
        <v/>
      </c>
      <c r="AX25">
        <f>IF(AL25&lt;=0,0,ROUND(MIN(AL25,MAX(0,$F25-SUMPRODUCT(($AT$3:$BE$3&lt;AX$3)*$AH25:$AS25))),2))</f>
        <v/>
      </c>
      <c r="AY25">
        <f>IF(AM25&lt;=0,0,ROUND(MIN(AM25,MAX(0,$F25-SUMPRODUCT(($AT$3:$BE$3&lt;AY$3)*$AH25:$AS25))),2))</f>
        <v/>
      </c>
      <c r="AZ25">
        <f>IF(AN25&lt;=0,0,ROUND(MIN(AN25,MAX(0,$F25-SUMPRODUCT(($AT$3:$BE$3&lt;AZ$3)*$AH25:$AS25))),2))</f>
        <v/>
      </c>
      <c r="BA25">
        <f>IF(AO25&lt;=0,0,ROUND(MIN(AO25,MAX(0,$F25-SUMPRODUCT(($AT$3:$BE$3&lt;BA$3)*$AH25:$AS25))),2))</f>
        <v/>
      </c>
      <c r="BB25">
        <f>IF(AP25&lt;=0,0,ROUND(MIN(AP25,MAX(0,$F25-SUMPRODUCT(($AT$3:$BE$3&lt;BB$3)*$AH25:$AS25))),2))</f>
        <v/>
      </c>
      <c r="BC25">
        <f>IF(AQ25&lt;=0,0,ROUND(MIN(AQ25,MAX(0,$F25-SUMPRODUCT(($AT$3:$BE$3&lt;BC$3)*$AH25:$AS25))),2))</f>
        <v/>
      </c>
      <c r="BD25">
        <f>IF(AR25&lt;=0,0,ROUND(MIN(AR25,MAX(0,$F25-SUMPRODUCT(($AT$3:$BE$3&lt;BD$3)*$AH25:$AS25))),2))</f>
        <v/>
      </c>
      <c r="BE25">
        <f>IF(AS25&lt;=0,0,ROUND(MIN(AS25,MAX(0,$F25-SUMPRODUCT(($AT$3:$BE$3&lt;BE$3)*$AH25:$AS25))),2))</f>
        <v/>
      </c>
      <c r="BF25">
        <f>IF(BF24&lt;=0,0,ROUND(BF24+J25-V25-AT25,2))</f>
        <v/>
      </c>
      <c r="BG25">
        <f>IF(BG24&lt;=0,0,ROUND(BG24+K25-W25-AU25,2))</f>
        <v/>
      </c>
      <c r="BH25">
        <f>IF(BH24&lt;=0,0,ROUND(BH24+L25-X25-AV25,2))</f>
        <v/>
      </c>
      <c r="BI25">
        <f>IF(BI24&lt;=0,0,ROUND(BI24+M25-Y25-AW25,2))</f>
        <v/>
      </c>
      <c r="BJ25">
        <f>IF(BJ24&lt;=0,0,ROUND(BJ24+N25-Z25-AX25,2))</f>
        <v/>
      </c>
      <c r="BK25">
        <f>IF(BK24&lt;=0,0,ROUND(BK24+O25-AA25-AY25,2))</f>
        <v/>
      </c>
      <c r="BL25">
        <f>IF(BL24&lt;=0,0,ROUND(BL24+P25-AB25-AZ25,2))</f>
        <v/>
      </c>
      <c r="BM25">
        <f>IF(BM24&lt;=0,0,ROUND(BM24+Q25-AC25-BA25,2))</f>
        <v/>
      </c>
      <c r="BN25">
        <f>IF(BN24&lt;=0,0,ROUND(BN24+R25-AD25-BB25,2))</f>
        <v/>
      </c>
      <c r="BO25">
        <f>IF(BO24&lt;=0,0,ROUND(BO24+S25-AE25-BC25,2))</f>
        <v/>
      </c>
      <c r="BP25">
        <f>IF(BP24&lt;=0,0,ROUND(BP24+T25-AF25-BD25,2))</f>
        <v/>
      </c>
      <c r="BQ25">
        <f>IF(BQ24&lt;=0,0,ROUND(BQ24+U25-AG25-BE25,2))</f>
        <v/>
      </c>
    </row>
    <row r="26">
      <c r="A26" t="n">
        <v>21</v>
      </c>
      <c r="B26" s="29">
        <f>Months!B26</f>
        <v/>
      </c>
      <c r="C26">
        <f>Months!C26</f>
        <v/>
      </c>
      <c r="D26">
        <f>Months!D26</f>
        <v/>
      </c>
      <c r="E26">
        <f>SUM(V26:AG26)</f>
        <v/>
      </c>
      <c r="F26">
        <f>MAX(0,ROUND(C26+D26-E26,2))</f>
        <v/>
      </c>
      <c r="G26">
        <f>ROUND(E26+SUM(AT26:BE26),2)</f>
        <v/>
      </c>
      <c r="H26">
        <f>ROUND(SUM(J26:U26),2)</f>
        <v/>
      </c>
      <c r="I26">
        <f>ROUND(SUM(BF26:BQ26),2)</f>
        <v/>
      </c>
      <c r="J26">
        <f>IF(BF25&lt;=0,0,ROUND(BF25*IF($A26&lt;=Debts!$M$5,Debts!$X$5,Debts!$Y$5)/12,2)+IF(AND(Debts!$AC$5=1,$A26=Debts!$M$5+1),SUMPRODUCT(ROUND(BF$5:BF24*Debts!$Y$5/12,2)),0))</f>
        <v/>
      </c>
      <c r="K26">
        <f>IF(BG25&lt;=0,0,ROUND(BG25*IF($A26&lt;=Debts!$M$6,Debts!$X$6,Debts!$Y$6)/12,2)+IF(AND(Debts!$AC$6=1,$A26=Debts!$M$6+1),SUMPRODUCT(ROUND(BG$5:BG24*Debts!$Y$6/12,2)),0))</f>
        <v/>
      </c>
      <c r="L26">
        <f>IF(BH25&lt;=0,0,ROUND(BH25*IF($A26&lt;=Debts!$M$7,Debts!$X$7,Debts!$Y$7)/12,2)+IF(AND(Debts!$AC$7=1,$A26=Debts!$M$7+1),SUMPRODUCT(ROUND(BH$5:BH24*Debts!$Y$7/12,2)),0))</f>
        <v/>
      </c>
      <c r="M26">
        <f>IF(BI25&lt;=0,0,ROUND(BI25*IF($A26&lt;=Debts!$M$8,Debts!$X$8,Debts!$Y$8)/12,2)+IF(AND(Debts!$AC$8=1,$A26=Debts!$M$8+1),SUMPRODUCT(ROUND(BI$5:BI24*Debts!$Y$8/12,2)),0))</f>
        <v/>
      </c>
      <c r="N26">
        <f>IF(BJ25&lt;=0,0,ROUND(BJ25*IF($A26&lt;=Debts!$M$9,Debts!$X$9,Debts!$Y$9)/12,2)+IF(AND(Debts!$AC$9=1,$A26=Debts!$M$9+1),SUMPRODUCT(ROUND(BJ$5:BJ24*Debts!$Y$9/12,2)),0))</f>
        <v/>
      </c>
      <c r="O26">
        <f>IF(BK25&lt;=0,0,ROUND(BK25*IF($A26&lt;=Debts!$M$10,Debts!$X$10,Debts!$Y$10)/12,2)+IF(AND(Debts!$AC$10=1,$A26=Debts!$M$10+1),SUMPRODUCT(ROUND(BK$5:BK24*Debts!$Y$10/12,2)),0))</f>
        <v/>
      </c>
      <c r="P26">
        <f>IF(BL25&lt;=0,0,ROUND(BL25*IF($A26&lt;=Debts!$M$11,Debts!$X$11,Debts!$Y$11)/12,2)+IF(AND(Debts!$AC$11=1,$A26=Debts!$M$11+1),SUMPRODUCT(ROUND(BL$5:BL24*Debts!$Y$11/12,2)),0))</f>
        <v/>
      </c>
      <c r="Q26">
        <f>IF(BM25&lt;=0,0,ROUND(BM25*IF($A26&lt;=Debts!$M$12,Debts!$X$12,Debts!$Y$12)/12,2)+IF(AND(Debts!$AC$12=1,$A26=Debts!$M$12+1),SUMPRODUCT(ROUND(BM$5:BM24*Debts!$Y$12/12,2)),0))</f>
        <v/>
      </c>
      <c r="R26">
        <f>IF(BN25&lt;=0,0,ROUND(BN25*IF($A26&lt;=Debts!$M$13,Debts!$X$13,Debts!$Y$13)/12,2)+IF(AND(Debts!$AC$13=1,$A26=Debts!$M$13+1),SUMPRODUCT(ROUND(BN$5:BN24*Debts!$Y$13/12,2)),0))</f>
        <v/>
      </c>
      <c r="S26">
        <f>IF(BO25&lt;=0,0,ROUND(BO25*IF($A26&lt;=Debts!$M$14,Debts!$X$14,Debts!$Y$14)/12,2)+IF(AND(Debts!$AC$14=1,$A26=Debts!$M$14+1),SUMPRODUCT(ROUND(BO$5:BO24*Debts!$Y$14/12,2)),0))</f>
        <v/>
      </c>
      <c r="T26">
        <f>IF(BP25&lt;=0,0,ROUND(BP25*IF($A26&lt;=Debts!$M$15,Debts!$X$15,Debts!$Y$15)/12,2)+IF(AND(Debts!$AC$15=1,$A26=Debts!$M$15+1),SUMPRODUCT(ROUND(BP$5:BP24*Debts!$Y$15/12,2)),0))</f>
        <v/>
      </c>
      <c r="U26">
        <f>IF(BQ25&lt;=0,0,ROUND(BQ25*IF($A26&lt;=Debts!$M$16,Debts!$X$16,Debts!$Y$16)/12,2)+IF(AND(Debts!$AC$16=1,$A26=Debts!$M$16+1),SUMPRODUCT(ROUND(BQ$5:BQ24*Debts!$Y$16/12,2)),0))</f>
        <v/>
      </c>
      <c r="V26">
        <f>IF(BF25&lt;=0,0,MIN(ROUND(BF25+J26,2),IF(Debts!$Z$5=0,Debts!$AA$5,MAX(Debts!$AA$5,ROUND(BF25*Debts!$Z$5+Debts!$AB$5*J26,2)))))</f>
        <v/>
      </c>
      <c r="W26">
        <f>IF(BG25&lt;=0,0,MIN(ROUND(BG25+K26,2),IF(Debts!$Z$6=0,Debts!$AA$6,MAX(Debts!$AA$6,ROUND(BG25*Debts!$Z$6+Debts!$AB$6*K26,2)))))</f>
        <v/>
      </c>
      <c r="X26">
        <f>IF(BH25&lt;=0,0,MIN(ROUND(BH25+L26,2),IF(Debts!$Z$7=0,Debts!$AA$7,MAX(Debts!$AA$7,ROUND(BH25*Debts!$Z$7+Debts!$AB$7*L26,2)))))</f>
        <v/>
      </c>
      <c r="Y26">
        <f>IF(BI25&lt;=0,0,MIN(ROUND(BI25+M26,2),IF(Debts!$Z$8=0,Debts!$AA$8,MAX(Debts!$AA$8,ROUND(BI25*Debts!$Z$8+Debts!$AB$8*M26,2)))))</f>
        <v/>
      </c>
      <c r="Z26">
        <f>IF(BJ25&lt;=0,0,MIN(ROUND(BJ25+N26,2),IF(Debts!$Z$9=0,Debts!$AA$9,MAX(Debts!$AA$9,ROUND(BJ25*Debts!$Z$9+Debts!$AB$9*N26,2)))))</f>
        <v/>
      </c>
      <c r="AA26">
        <f>IF(BK25&lt;=0,0,MIN(ROUND(BK25+O26,2),IF(Debts!$Z$10=0,Debts!$AA$10,MAX(Debts!$AA$10,ROUND(BK25*Debts!$Z$10+Debts!$AB$10*O26,2)))))</f>
        <v/>
      </c>
      <c r="AB26">
        <f>IF(BL25&lt;=0,0,MIN(ROUND(BL25+P26,2),IF(Debts!$Z$11=0,Debts!$AA$11,MAX(Debts!$AA$11,ROUND(BL25*Debts!$Z$11+Debts!$AB$11*P26,2)))))</f>
        <v/>
      </c>
      <c r="AC26">
        <f>IF(BM25&lt;=0,0,MIN(ROUND(BM25+Q26,2),IF(Debts!$Z$12=0,Debts!$AA$12,MAX(Debts!$AA$12,ROUND(BM25*Debts!$Z$12+Debts!$AB$12*Q26,2)))))</f>
        <v/>
      </c>
      <c r="AD26">
        <f>IF(BN25&lt;=0,0,MIN(ROUND(BN25+R26,2),IF(Debts!$Z$13=0,Debts!$AA$13,MAX(Debts!$AA$13,ROUND(BN25*Debts!$Z$13+Debts!$AB$13*R26,2)))))</f>
        <v/>
      </c>
      <c r="AE26">
        <f>IF(BO25&lt;=0,0,MIN(ROUND(BO25+S26,2),IF(Debts!$Z$14=0,Debts!$AA$14,MAX(Debts!$AA$14,ROUND(BO25*Debts!$Z$14+Debts!$AB$14*S26,2)))))</f>
        <v/>
      </c>
      <c r="AF26">
        <f>IF(BP25&lt;=0,0,MIN(ROUND(BP25+T26,2),IF(Debts!$Z$15=0,Debts!$AA$15,MAX(Debts!$AA$15,ROUND(BP25*Debts!$Z$15+Debts!$AB$15*T26,2)))))</f>
        <v/>
      </c>
      <c r="AG26">
        <f>IF(BQ25&lt;=0,0,MIN(ROUND(BQ25+U26,2),IF(Debts!$Z$16=0,Debts!$AA$16,MAX(Debts!$AA$16,ROUND(BQ25*Debts!$Z$16+Debts!$AB$16*U26,2)))))</f>
        <v/>
      </c>
      <c r="AH26">
        <f>IF(BF25&lt;=0,0,ROUND(BF25+J26-V26,2))</f>
        <v/>
      </c>
      <c r="AI26">
        <f>IF(BG25&lt;=0,0,ROUND(BG25+K26-W26,2))</f>
        <v/>
      </c>
      <c r="AJ26">
        <f>IF(BH25&lt;=0,0,ROUND(BH25+L26-X26,2))</f>
        <v/>
      </c>
      <c r="AK26">
        <f>IF(BI25&lt;=0,0,ROUND(BI25+M26-Y26,2))</f>
        <v/>
      </c>
      <c r="AL26">
        <f>IF(BJ25&lt;=0,0,ROUND(BJ25+N26-Z26,2))</f>
        <v/>
      </c>
      <c r="AM26">
        <f>IF(BK25&lt;=0,0,ROUND(BK25+O26-AA26,2))</f>
        <v/>
      </c>
      <c r="AN26">
        <f>IF(BL25&lt;=0,0,ROUND(BL25+P26-AB26,2))</f>
        <v/>
      </c>
      <c r="AO26">
        <f>IF(BM25&lt;=0,0,ROUND(BM25+Q26-AC26,2))</f>
        <v/>
      </c>
      <c r="AP26">
        <f>IF(BN25&lt;=0,0,ROUND(BN25+R26-AD26,2))</f>
        <v/>
      </c>
      <c r="AQ26">
        <f>IF(BO25&lt;=0,0,ROUND(BO25+S26-AE26,2))</f>
        <v/>
      </c>
      <c r="AR26">
        <f>IF(BP25&lt;=0,0,ROUND(BP25+T26-AF26,2))</f>
        <v/>
      </c>
      <c r="AS26">
        <f>IF(BQ25&lt;=0,0,ROUND(BQ25+U26-AG26,2))</f>
        <v/>
      </c>
      <c r="AT26">
        <f>IF(AH26&lt;=0,0,ROUND(MIN(AH26,MAX(0,$F26-SUMPRODUCT(($AT$3:$BE$3&lt;AT$3)*$AH26:$AS26))),2))</f>
        <v/>
      </c>
      <c r="AU26">
        <f>IF(AI26&lt;=0,0,ROUND(MIN(AI26,MAX(0,$F26-SUMPRODUCT(($AT$3:$BE$3&lt;AU$3)*$AH26:$AS26))),2))</f>
        <v/>
      </c>
      <c r="AV26">
        <f>IF(AJ26&lt;=0,0,ROUND(MIN(AJ26,MAX(0,$F26-SUMPRODUCT(($AT$3:$BE$3&lt;AV$3)*$AH26:$AS26))),2))</f>
        <v/>
      </c>
      <c r="AW26">
        <f>IF(AK26&lt;=0,0,ROUND(MIN(AK26,MAX(0,$F26-SUMPRODUCT(($AT$3:$BE$3&lt;AW$3)*$AH26:$AS26))),2))</f>
        <v/>
      </c>
      <c r="AX26">
        <f>IF(AL26&lt;=0,0,ROUND(MIN(AL26,MAX(0,$F26-SUMPRODUCT(($AT$3:$BE$3&lt;AX$3)*$AH26:$AS26))),2))</f>
        <v/>
      </c>
      <c r="AY26">
        <f>IF(AM26&lt;=0,0,ROUND(MIN(AM26,MAX(0,$F26-SUMPRODUCT(($AT$3:$BE$3&lt;AY$3)*$AH26:$AS26))),2))</f>
        <v/>
      </c>
      <c r="AZ26">
        <f>IF(AN26&lt;=0,0,ROUND(MIN(AN26,MAX(0,$F26-SUMPRODUCT(($AT$3:$BE$3&lt;AZ$3)*$AH26:$AS26))),2))</f>
        <v/>
      </c>
      <c r="BA26">
        <f>IF(AO26&lt;=0,0,ROUND(MIN(AO26,MAX(0,$F26-SUMPRODUCT(($AT$3:$BE$3&lt;BA$3)*$AH26:$AS26))),2))</f>
        <v/>
      </c>
      <c r="BB26">
        <f>IF(AP26&lt;=0,0,ROUND(MIN(AP26,MAX(0,$F26-SUMPRODUCT(($AT$3:$BE$3&lt;BB$3)*$AH26:$AS26))),2))</f>
        <v/>
      </c>
      <c r="BC26">
        <f>IF(AQ26&lt;=0,0,ROUND(MIN(AQ26,MAX(0,$F26-SUMPRODUCT(($AT$3:$BE$3&lt;BC$3)*$AH26:$AS26))),2))</f>
        <v/>
      </c>
      <c r="BD26">
        <f>IF(AR26&lt;=0,0,ROUND(MIN(AR26,MAX(0,$F26-SUMPRODUCT(($AT$3:$BE$3&lt;BD$3)*$AH26:$AS26))),2))</f>
        <v/>
      </c>
      <c r="BE26">
        <f>IF(AS26&lt;=0,0,ROUND(MIN(AS26,MAX(0,$F26-SUMPRODUCT(($AT$3:$BE$3&lt;BE$3)*$AH26:$AS26))),2))</f>
        <v/>
      </c>
      <c r="BF26">
        <f>IF(BF25&lt;=0,0,ROUND(BF25+J26-V26-AT26,2))</f>
        <v/>
      </c>
      <c r="BG26">
        <f>IF(BG25&lt;=0,0,ROUND(BG25+K26-W26-AU26,2))</f>
        <v/>
      </c>
      <c r="BH26">
        <f>IF(BH25&lt;=0,0,ROUND(BH25+L26-X26-AV26,2))</f>
        <v/>
      </c>
      <c r="BI26">
        <f>IF(BI25&lt;=0,0,ROUND(BI25+M26-Y26-AW26,2))</f>
        <v/>
      </c>
      <c r="BJ26">
        <f>IF(BJ25&lt;=0,0,ROUND(BJ25+N26-Z26-AX26,2))</f>
        <v/>
      </c>
      <c r="BK26">
        <f>IF(BK25&lt;=0,0,ROUND(BK25+O26-AA26-AY26,2))</f>
        <v/>
      </c>
      <c r="BL26">
        <f>IF(BL25&lt;=0,0,ROUND(BL25+P26-AB26-AZ26,2))</f>
        <v/>
      </c>
      <c r="BM26">
        <f>IF(BM25&lt;=0,0,ROUND(BM25+Q26-AC26-BA26,2))</f>
        <v/>
      </c>
      <c r="BN26">
        <f>IF(BN25&lt;=0,0,ROUND(BN25+R26-AD26-BB26,2))</f>
        <v/>
      </c>
      <c r="BO26">
        <f>IF(BO25&lt;=0,0,ROUND(BO25+S26-AE26-BC26,2))</f>
        <v/>
      </c>
      <c r="BP26">
        <f>IF(BP25&lt;=0,0,ROUND(BP25+T26-AF26-BD26,2))</f>
        <v/>
      </c>
      <c r="BQ26">
        <f>IF(BQ25&lt;=0,0,ROUND(BQ25+U26-AG26-BE26,2))</f>
        <v/>
      </c>
    </row>
    <row r="27">
      <c r="A27" t="n">
        <v>22</v>
      </c>
      <c r="B27" s="29">
        <f>Months!B27</f>
        <v/>
      </c>
      <c r="C27">
        <f>Months!C27</f>
        <v/>
      </c>
      <c r="D27">
        <f>Months!D27</f>
        <v/>
      </c>
      <c r="E27">
        <f>SUM(V27:AG27)</f>
        <v/>
      </c>
      <c r="F27">
        <f>MAX(0,ROUND(C27+D27-E27,2))</f>
        <v/>
      </c>
      <c r="G27">
        <f>ROUND(E27+SUM(AT27:BE27),2)</f>
        <v/>
      </c>
      <c r="H27">
        <f>ROUND(SUM(J27:U27),2)</f>
        <v/>
      </c>
      <c r="I27">
        <f>ROUND(SUM(BF27:BQ27),2)</f>
        <v/>
      </c>
      <c r="J27">
        <f>IF(BF26&lt;=0,0,ROUND(BF26*IF($A27&lt;=Debts!$M$5,Debts!$X$5,Debts!$Y$5)/12,2)+IF(AND(Debts!$AC$5=1,$A27=Debts!$M$5+1),SUMPRODUCT(ROUND(BF$5:BF25*Debts!$Y$5/12,2)),0))</f>
        <v/>
      </c>
      <c r="K27">
        <f>IF(BG26&lt;=0,0,ROUND(BG26*IF($A27&lt;=Debts!$M$6,Debts!$X$6,Debts!$Y$6)/12,2)+IF(AND(Debts!$AC$6=1,$A27=Debts!$M$6+1),SUMPRODUCT(ROUND(BG$5:BG25*Debts!$Y$6/12,2)),0))</f>
        <v/>
      </c>
      <c r="L27">
        <f>IF(BH26&lt;=0,0,ROUND(BH26*IF($A27&lt;=Debts!$M$7,Debts!$X$7,Debts!$Y$7)/12,2)+IF(AND(Debts!$AC$7=1,$A27=Debts!$M$7+1),SUMPRODUCT(ROUND(BH$5:BH25*Debts!$Y$7/12,2)),0))</f>
        <v/>
      </c>
      <c r="M27">
        <f>IF(BI26&lt;=0,0,ROUND(BI26*IF($A27&lt;=Debts!$M$8,Debts!$X$8,Debts!$Y$8)/12,2)+IF(AND(Debts!$AC$8=1,$A27=Debts!$M$8+1),SUMPRODUCT(ROUND(BI$5:BI25*Debts!$Y$8/12,2)),0))</f>
        <v/>
      </c>
      <c r="N27">
        <f>IF(BJ26&lt;=0,0,ROUND(BJ26*IF($A27&lt;=Debts!$M$9,Debts!$X$9,Debts!$Y$9)/12,2)+IF(AND(Debts!$AC$9=1,$A27=Debts!$M$9+1),SUMPRODUCT(ROUND(BJ$5:BJ25*Debts!$Y$9/12,2)),0))</f>
        <v/>
      </c>
      <c r="O27">
        <f>IF(BK26&lt;=0,0,ROUND(BK26*IF($A27&lt;=Debts!$M$10,Debts!$X$10,Debts!$Y$10)/12,2)+IF(AND(Debts!$AC$10=1,$A27=Debts!$M$10+1),SUMPRODUCT(ROUND(BK$5:BK25*Debts!$Y$10/12,2)),0))</f>
        <v/>
      </c>
      <c r="P27">
        <f>IF(BL26&lt;=0,0,ROUND(BL26*IF($A27&lt;=Debts!$M$11,Debts!$X$11,Debts!$Y$11)/12,2)+IF(AND(Debts!$AC$11=1,$A27=Debts!$M$11+1),SUMPRODUCT(ROUND(BL$5:BL25*Debts!$Y$11/12,2)),0))</f>
        <v/>
      </c>
      <c r="Q27">
        <f>IF(BM26&lt;=0,0,ROUND(BM26*IF($A27&lt;=Debts!$M$12,Debts!$X$12,Debts!$Y$12)/12,2)+IF(AND(Debts!$AC$12=1,$A27=Debts!$M$12+1),SUMPRODUCT(ROUND(BM$5:BM25*Debts!$Y$12/12,2)),0))</f>
        <v/>
      </c>
      <c r="R27">
        <f>IF(BN26&lt;=0,0,ROUND(BN26*IF($A27&lt;=Debts!$M$13,Debts!$X$13,Debts!$Y$13)/12,2)+IF(AND(Debts!$AC$13=1,$A27=Debts!$M$13+1),SUMPRODUCT(ROUND(BN$5:BN25*Debts!$Y$13/12,2)),0))</f>
        <v/>
      </c>
      <c r="S27">
        <f>IF(BO26&lt;=0,0,ROUND(BO26*IF($A27&lt;=Debts!$M$14,Debts!$X$14,Debts!$Y$14)/12,2)+IF(AND(Debts!$AC$14=1,$A27=Debts!$M$14+1),SUMPRODUCT(ROUND(BO$5:BO25*Debts!$Y$14/12,2)),0))</f>
        <v/>
      </c>
      <c r="T27">
        <f>IF(BP26&lt;=0,0,ROUND(BP26*IF($A27&lt;=Debts!$M$15,Debts!$X$15,Debts!$Y$15)/12,2)+IF(AND(Debts!$AC$15=1,$A27=Debts!$M$15+1),SUMPRODUCT(ROUND(BP$5:BP25*Debts!$Y$15/12,2)),0))</f>
        <v/>
      </c>
      <c r="U27">
        <f>IF(BQ26&lt;=0,0,ROUND(BQ26*IF($A27&lt;=Debts!$M$16,Debts!$X$16,Debts!$Y$16)/12,2)+IF(AND(Debts!$AC$16=1,$A27=Debts!$M$16+1),SUMPRODUCT(ROUND(BQ$5:BQ25*Debts!$Y$16/12,2)),0))</f>
        <v/>
      </c>
      <c r="V27">
        <f>IF(BF26&lt;=0,0,MIN(ROUND(BF26+J27,2),IF(Debts!$Z$5=0,Debts!$AA$5,MAX(Debts!$AA$5,ROUND(BF26*Debts!$Z$5+Debts!$AB$5*J27,2)))))</f>
        <v/>
      </c>
      <c r="W27">
        <f>IF(BG26&lt;=0,0,MIN(ROUND(BG26+K27,2),IF(Debts!$Z$6=0,Debts!$AA$6,MAX(Debts!$AA$6,ROUND(BG26*Debts!$Z$6+Debts!$AB$6*K27,2)))))</f>
        <v/>
      </c>
      <c r="X27">
        <f>IF(BH26&lt;=0,0,MIN(ROUND(BH26+L27,2),IF(Debts!$Z$7=0,Debts!$AA$7,MAX(Debts!$AA$7,ROUND(BH26*Debts!$Z$7+Debts!$AB$7*L27,2)))))</f>
        <v/>
      </c>
      <c r="Y27">
        <f>IF(BI26&lt;=0,0,MIN(ROUND(BI26+M27,2),IF(Debts!$Z$8=0,Debts!$AA$8,MAX(Debts!$AA$8,ROUND(BI26*Debts!$Z$8+Debts!$AB$8*M27,2)))))</f>
        <v/>
      </c>
      <c r="Z27">
        <f>IF(BJ26&lt;=0,0,MIN(ROUND(BJ26+N27,2),IF(Debts!$Z$9=0,Debts!$AA$9,MAX(Debts!$AA$9,ROUND(BJ26*Debts!$Z$9+Debts!$AB$9*N27,2)))))</f>
        <v/>
      </c>
      <c r="AA27">
        <f>IF(BK26&lt;=0,0,MIN(ROUND(BK26+O27,2),IF(Debts!$Z$10=0,Debts!$AA$10,MAX(Debts!$AA$10,ROUND(BK26*Debts!$Z$10+Debts!$AB$10*O27,2)))))</f>
        <v/>
      </c>
      <c r="AB27">
        <f>IF(BL26&lt;=0,0,MIN(ROUND(BL26+P27,2),IF(Debts!$Z$11=0,Debts!$AA$11,MAX(Debts!$AA$11,ROUND(BL26*Debts!$Z$11+Debts!$AB$11*P27,2)))))</f>
        <v/>
      </c>
      <c r="AC27">
        <f>IF(BM26&lt;=0,0,MIN(ROUND(BM26+Q27,2),IF(Debts!$Z$12=0,Debts!$AA$12,MAX(Debts!$AA$12,ROUND(BM26*Debts!$Z$12+Debts!$AB$12*Q27,2)))))</f>
        <v/>
      </c>
      <c r="AD27">
        <f>IF(BN26&lt;=0,0,MIN(ROUND(BN26+R27,2),IF(Debts!$Z$13=0,Debts!$AA$13,MAX(Debts!$AA$13,ROUND(BN26*Debts!$Z$13+Debts!$AB$13*R27,2)))))</f>
        <v/>
      </c>
      <c r="AE27">
        <f>IF(BO26&lt;=0,0,MIN(ROUND(BO26+S27,2),IF(Debts!$Z$14=0,Debts!$AA$14,MAX(Debts!$AA$14,ROUND(BO26*Debts!$Z$14+Debts!$AB$14*S27,2)))))</f>
        <v/>
      </c>
      <c r="AF27">
        <f>IF(BP26&lt;=0,0,MIN(ROUND(BP26+T27,2),IF(Debts!$Z$15=0,Debts!$AA$15,MAX(Debts!$AA$15,ROUND(BP26*Debts!$Z$15+Debts!$AB$15*T27,2)))))</f>
        <v/>
      </c>
      <c r="AG27">
        <f>IF(BQ26&lt;=0,0,MIN(ROUND(BQ26+U27,2),IF(Debts!$Z$16=0,Debts!$AA$16,MAX(Debts!$AA$16,ROUND(BQ26*Debts!$Z$16+Debts!$AB$16*U27,2)))))</f>
        <v/>
      </c>
      <c r="AH27">
        <f>IF(BF26&lt;=0,0,ROUND(BF26+J27-V27,2))</f>
        <v/>
      </c>
      <c r="AI27">
        <f>IF(BG26&lt;=0,0,ROUND(BG26+K27-W27,2))</f>
        <v/>
      </c>
      <c r="AJ27">
        <f>IF(BH26&lt;=0,0,ROUND(BH26+L27-X27,2))</f>
        <v/>
      </c>
      <c r="AK27">
        <f>IF(BI26&lt;=0,0,ROUND(BI26+M27-Y27,2))</f>
        <v/>
      </c>
      <c r="AL27">
        <f>IF(BJ26&lt;=0,0,ROUND(BJ26+N27-Z27,2))</f>
        <v/>
      </c>
      <c r="AM27">
        <f>IF(BK26&lt;=0,0,ROUND(BK26+O27-AA27,2))</f>
        <v/>
      </c>
      <c r="AN27">
        <f>IF(BL26&lt;=0,0,ROUND(BL26+P27-AB27,2))</f>
        <v/>
      </c>
      <c r="AO27">
        <f>IF(BM26&lt;=0,0,ROUND(BM26+Q27-AC27,2))</f>
        <v/>
      </c>
      <c r="AP27">
        <f>IF(BN26&lt;=0,0,ROUND(BN26+R27-AD27,2))</f>
        <v/>
      </c>
      <c r="AQ27">
        <f>IF(BO26&lt;=0,0,ROUND(BO26+S27-AE27,2))</f>
        <v/>
      </c>
      <c r="AR27">
        <f>IF(BP26&lt;=0,0,ROUND(BP26+T27-AF27,2))</f>
        <v/>
      </c>
      <c r="AS27">
        <f>IF(BQ26&lt;=0,0,ROUND(BQ26+U27-AG27,2))</f>
        <v/>
      </c>
      <c r="AT27">
        <f>IF(AH27&lt;=0,0,ROUND(MIN(AH27,MAX(0,$F27-SUMPRODUCT(($AT$3:$BE$3&lt;AT$3)*$AH27:$AS27))),2))</f>
        <v/>
      </c>
      <c r="AU27">
        <f>IF(AI27&lt;=0,0,ROUND(MIN(AI27,MAX(0,$F27-SUMPRODUCT(($AT$3:$BE$3&lt;AU$3)*$AH27:$AS27))),2))</f>
        <v/>
      </c>
      <c r="AV27">
        <f>IF(AJ27&lt;=0,0,ROUND(MIN(AJ27,MAX(0,$F27-SUMPRODUCT(($AT$3:$BE$3&lt;AV$3)*$AH27:$AS27))),2))</f>
        <v/>
      </c>
      <c r="AW27">
        <f>IF(AK27&lt;=0,0,ROUND(MIN(AK27,MAX(0,$F27-SUMPRODUCT(($AT$3:$BE$3&lt;AW$3)*$AH27:$AS27))),2))</f>
        <v/>
      </c>
      <c r="AX27">
        <f>IF(AL27&lt;=0,0,ROUND(MIN(AL27,MAX(0,$F27-SUMPRODUCT(($AT$3:$BE$3&lt;AX$3)*$AH27:$AS27))),2))</f>
        <v/>
      </c>
      <c r="AY27">
        <f>IF(AM27&lt;=0,0,ROUND(MIN(AM27,MAX(0,$F27-SUMPRODUCT(($AT$3:$BE$3&lt;AY$3)*$AH27:$AS27))),2))</f>
        <v/>
      </c>
      <c r="AZ27">
        <f>IF(AN27&lt;=0,0,ROUND(MIN(AN27,MAX(0,$F27-SUMPRODUCT(($AT$3:$BE$3&lt;AZ$3)*$AH27:$AS27))),2))</f>
        <v/>
      </c>
      <c r="BA27">
        <f>IF(AO27&lt;=0,0,ROUND(MIN(AO27,MAX(0,$F27-SUMPRODUCT(($AT$3:$BE$3&lt;BA$3)*$AH27:$AS27))),2))</f>
        <v/>
      </c>
      <c r="BB27">
        <f>IF(AP27&lt;=0,0,ROUND(MIN(AP27,MAX(0,$F27-SUMPRODUCT(($AT$3:$BE$3&lt;BB$3)*$AH27:$AS27))),2))</f>
        <v/>
      </c>
      <c r="BC27">
        <f>IF(AQ27&lt;=0,0,ROUND(MIN(AQ27,MAX(0,$F27-SUMPRODUCT(($AT$3:$BE$3&lt;BC$3)*$AH27:$AS27))),2))</f>
        <v/>
      </c>
      <c r="BD27">
        <f>IF(AR27&lt;=0,0,ROUND(MIN(AR27,MAX(0,$F27-SUMPRODUCT(($AT$3:$BE$3&lt;BD$3)*$AH27:$AS27))),2))</f>
        <v/>
      </c>
      <c r="BE27">
        <f>IF(AS27&lt;=0,0,ROUND(MIN(AS27,MAX(0,$F27-SUMPRODUCT(($AT$3:$BE$3&lt;BE$3)*$AH27:$AS27))),2))</f>
        <v/>
      </c>
      <c r="BF27">
        <f>IF(BF26&lt;=0,0,ROUND(BF26+J27-V27-AT27,2))</f>
        <v/>
      </c>
      <c r="BG27">
        <f>IF(BG26&lt;=0,0,ROUND(BG26+K27-W27-AU27,2))</f>
        <v/>
      </c>
      <c r="BH27">
        <f>IF(BH26&lt;=0,0,ROUND(BH26+L27-X27-AV27,2))</f>
        <v/>
      </c>
      <c r="BI27">
        <f>IF(BI26&lt;=0,0,ROUND(BI26+M27-Y27-AW27,2))</f>
        <v/>
      </c>
      <c r="BJ27">
        <f>IF(BJ26&lt;=0,0,ROUND(BJ26+N27-Z27-AX27,2))</f>
        <v/>
      </c>
      <c r="BK27">
        <f>IF(BK26&lt;=0,0,ROUND(BK26+O27-AA27-AY27,2))</f>
        <v/>
      </c>
      <c r="BL27">
        <f>IF(BL26&lt;=0,0,ROUND(BL26+P27-AB27-AZ27,2))</f>
        <v/>
      </c>
      <c r="BM27">
        <f>IF(BM26&lt;=0,0,ROUND(BM26+Q27-AC27-BA27,2))</f>
        <v/>
      </c>
      <c r="BN27">
        <f>IF(BN26&lt;=0,0,ROUND(BN26+R27-AD27-BB27,2))</f>
        <v/>
      </c>
      <c r="BO27">
        <f>IF(BO26&lt;=0,0,ROUND(BO26+S27-AE27-BC27,2))</f>
        <v/>
      </c>
      <c r="BP27">
        <f>IF(BP26&lt;=0,0,ROUND(BP26+T27-AF27-BD27,2))</f>
        <v/>
      </c>
      <c r="BQ27">
        <f>IF(BQ26&lt;=0,0,ROUND(BQ26+U27-AG27-BE27,2))</f>
        <v/>
      </c>
    </row>
    <row r="28">
      <c r="A28" t="n">
        <v>23</v>
      </c>
      <c r="B28" s="29">
        <f>Months!B28</f>
        <v/>
      </c>
      <c r="C28">
        <f>Months!C28</f>
        <v/>
      </c>
      <c r="D28">
        <f>Months!D28</f>
        <v/>
      </c>
      <c r="E28">
        <f>SUM(V28:AG28)</f>
        <v/>
      </c>
      <c r="F28">
        <f>MAX(0,ROUND(C28+D28-E28,2))</f>
        <v/>
      </c>
      <c r="G28">
        <f>ROUND(E28+SUM(AT28:BE28),2)</f>
        <v/>
      </c>
      <c r="H28">
        <f>ROUND(SUM(J28:U28),2)</f>
        <v/>
      </c>
      <c r="I28">
        <f>ROUND(SUM(BF28:BQ28),2)</f>
        <v/>
      </c>
      <c r="J28">
        <f>IF(BF27&lt;=0,0,ROUND(BF27*IF($A28&lt;=Debts!$M$5,Debts!$X$5,Debts!$Y$5)/12,2)+IF(AND(Debts!$AC$5=1,$A28=Debts!$M$5+1),SUMPRODUCT(ROUND(BF$5:BF26*Debts!$Y$5/12,2)),0))</f>
        <v/>
      </c>
      <c r="K28">
        <f>IF(BG27&lt;=0,0,ROUND(BG27*IF($A28&lt;=Debts!$M$6,Debts!$X$6,Debts!$Y$6)/12,2)+IF(AND(Debts!$AC$6=1,$A28=Debts!$M$6+1),SUMPRODUCT(ROUND(BG$5:BG26*Debts!$Y$6/12,2)),0))</f>
        <v/>
      </c>
      <c r="L28">
        <f>IF(BH27&lt;=0,0,ROUND(BH27*IF($A28&lt;=Debts!$M$7,Debts!$X$7,Debts!$Y$7)/12,2)+IF(AND(Debts!$AC$7=1,$A28=Debts!$M$7+1),SUMPRODUCT(ROUND(BH$5:BH26*Debts!$Y$7/12,2)),0))</f>
        <v/>
      </c>
      <c r="M28">
        <f>IF(BI27&lt;=0,0,ROUND(BI27*IF($A28&lt;=Debts!$M$8,Debts!$X$8,Debts!$Y$8)/12,2)+IF(AND(Debts!$AC$8=1,$A28=Debts!$M$8+1),SUMPRODUCT(ROUND(BI$5:BI26*Debts!$Y$8/12,2)),0))</f>
        <v/>
      </c>
      <c r="N28">
        <f>IF(BJ27&lt;=0,0,ROUND(BJ27*IF($A28&lt;=Debts!$M$9,Debts!$X$9,Debts!$Y$9)/12,2)+IF(AND(Debts!$AC$9=1,$A28=Debts!$M$9+1),SUMPRODUCT(ROUND(BJ$5:BJ26*Debts!$Y$9/12,2)),0))</f>
        <v/>
      </c>
      <c r="O28">
        <f>IF(BK27&lt;=0,0,ROUND(BK27*IF($A28&lt;=Debts!$M$10,Debts!$X$10,Debts!$Y$10)/12,2)+IF(AND(Debts!$AC$10=1,$A28=Debts!$M$10+1),SUMPRODUCT(ROUND(BK$5:BK26*Debts!$Y$10/12,2)),0))</f>
        <v/>
      </c>
      <c r="P28">
        <f>IF(BL27&lt;=0,0,ROUND(BL27*IF($A28&lt;=Debts!$M$11,Debts!$X$11,Debts!$Y$11)/12,2)+IF(AND(Debts!$AC$11=1,$A28=Debts!$M$11+1),SUMPRODUCT(ROUND(BL$5:BL26*Debts!$Y$11/12,2)),0))</f>
        <v/>
      </c>
      <c r="Q28">
        <f>IF(BM27&lt;=0,0,ROUND(BM27*IF($A28&lt;=Debts!$M$12,Debts!$X$12,Debts!$Y$12)/12,2)+IF(AND(Debts!$AC$12=1,$A28=Debts!$M$12+1),SUMPRODUCT(ROUND(BM$5:BM26*Debts!$Y$12/12,2)),0))</f>
        <v/>
      </c>
      <c r="R28">
        <f>IF(BN27&lt;=0,0,ROUND(BN27*IF($A28&lt;=Debts!$M$13,Debts!$X$13,Debts!$Y$13)/12,2)+IF(AND(Debts!$AC$13=1,$A28=Debts!$M$13+1),SUMPRODUCT(ROUND(BN$5:BN26*Debts!$Y$13/12,2)),0))</f>
        <v/>
      </c>
      <c r="S28">
        <f>IF(BO27&lt;=0,0,ROUND(BO27*IF($A28&lt;=Debts!$M$14,Debts!$X$14,Debts!$Y$14)/12,2)+IF(AND(Debts!$AC$14=1,$A28=Debts!$M$14+1),SUMPRODUCT(ROUND(BO$5:BO26*Debts!$Y$14/12,2)),0))</f>
        <v/>
      </c>
      <c r="T28">
        <f>IF(BP27&lt;=0,0,ROUND(BP27*IF($A28&lt;=Debts!$M$15,Debts!$X$15,Debts!$Y$15)/12,2)+IF(AND(Debts!$AC$15=1,$A28=Debts!$M$15+1),SUMPRODUCT(ROUND(BP$5:BP26*Debts!$Y$15/12,2)),0))</f>
        <v/>
      </c>
      <c r="U28">
        <f>IF(BQ27&lt;=0,0,ROUND(BQ27*IF($A28&lt;=Debts!$M$16,Debts!$X$16,Debts!$Y$16)/12,2)+IF(AND(Debts!$AC$16=1,$A28=Debts!$M$16+1),SUMPRODUCT(ROUND(BQ$5:BQ26*Debts!$Y$16/12,2)),0))</f>
        <v/>
      </c>
      <c r="V28">
        <f>IF(BF27&lt;=0,0,MIN(ROUND(BF27+J28,2),IF(Debts!$Z$5=0,Debts!$AA$5,MAX(Debts!$AA$5,ROUND(BF27*Debts!$Z$5+Debts!$AB$5*J28,2)))))</f>
        <v/>
      </c>
      <c r="W28">
        <f>IF(BG27&lt;=0,0,MIN(ROUND(BG27+K28,2),IF(Debts!$Z$6=0,Debts!$AA$6,MAX(Debts!$AA$6,ROUND(BG27*Debts!$Z$6+Debts!$AB$6*K28,2)))))</f>
        <v/>
      </c>
      <c r="X28">
        <f>IF(BH27&lt;=0,0,MIN(ROUND(BH27+L28,2),IF(Debts!$Z$7=0,Debts!$AA$7,MAX(Debts!$AA$7,ROUND(BH27*Debts!$Z$7+Debts!$AB$7*L28,2)))))</f>
        <v/>
      </c>
      <c r="Y28">
        <f>IF(BI27&lt;=0,0,MIN(ROUND(BI27+M28,2),IF(Debts!$Z$8=0,Debts!$AA$8,MAX(Debts!$AA$8,ROUND(BI27*Debts!$Z$8+Debts!$AB$8*M28,2)))))</f>
        <v/>
      </c>
      <c r="Z28">
        <f>IF(BJ27&lt;=0,0,MIN(ROUND(BJ27+N28,2),IF(Debts!$Z$9=0,Debts!$AA$9,MAX(Debts!$AA$9,ROUND(BJ27*Debts!$Z$9+Debts!$AB$9*N28,2)))))</f>
        <v/>
      </c>
      <c r="AA28">
        <f>IF(BK27&lt;=0,0,MIN(ROUND(BK27+O28,2),IF(Debts!$Z$10=0,Debts!$AA$10,MAX(Debts!$AA$10,ROUND(BK27*Debts!$Z$10+Debts!$AB$10*O28,2)))))</f>
        <v/>
      </c>
      <c r="AB28">
        <f>IF(BL27&lt;=0,0,MIN(ROUND(BL27+P28,2),IF(Debts!$Z$11=0,Debts!$AA$11,MAX(Debts!$AA$11,ROUND(BL27*Debts!$Z$11+Debts!$AB$11*P28,2)))))</f>
        <v/>
      </c>
      <c r="AC28">
        <f>IF(BM27&lt;=0,0,MIN(ROUND(BM27+Q28,2),IF(Debts!$Z$12=0,Debts!$AA$12,MAX(Debts!$AA$12,ROUND(BM27*Debts!$Z$12+Debts!$AB$12*Q28,2)))))</f>
        <v/>
      </c>
      <c r="AD28">
        <f>IF(BN27&lt;=0,0,MIN(ROUND(BN27+R28,2),IF(Debts!$Z$13=0,Debts!$AA$13,MAX(Debts!$AA$13,ROUND(BN27*Debts!$Z$13+Debts!$AB$13*R28,2)))))</f>
        <v/>
      </c>
      <c r="AE28">
        <f>IF(BO27&lt;=0,0,MIN(ROUND(BO27+S28,2),IF(Debts!$Z$14=0,Debts!$AA$14,MAX(Debts!$AA$14,ROUND(BO27*Debts!$Z$14+Debts!$AB$14*S28,2)))))</f>
        <v/>
      </c>
      <c r="AF28">
        <f>IF(BP27&lt;=0,0,MIN(ROUND(BP27+T28,2),IF(Debts!$Z$15=0,Debts!$AA$15,MAX(Debts!$AA$15,ROUND(BP27*Debts!$Z$15+Debts!$AB$15*T28,2)))))</f>
        <v/>
      </c>
      <c r="AG28">
        <f>IF(BQ27&lt;=0,0,MIN(ROUND(BQ27+U28,2),IF(Debts!$Z$16=0,Debts!$AA$16,MAX(Debts!$AA$16,ROUND(BQ27*Debts!$Z$16+Debts!$AB$16*U28,2)))))</f>
        <v/>
      </c>
      <c r="AH28">
        <f>IF(BF27&lt;=0,0,ROUND(BF27+J28-V28,2))</f>
        <v/>
      </c>
      <c r="AI28">
        <f>IF(BG27&lt;=0,0,ROUND(BG27+K28-W28,2))</f>
        <v/>
      </c>
      <c r="AJ28">
        <f>IF(BH27&lt;=0,0,ROUND(BH27+L28-X28,2))</f>
        <v/>
      </c>
      <c r="AK28">
        <f>IF(BI27&lt;=0,0,ROUND(BI27+M28-Y28,2))</f>
        <v/>
      </c>
      <c r="AL28">
        <f>IF(BJ27&lt;=0,0,ROUND(BJ27+N28-Z28,2))</f>
        <v/>
      </c>
      <c r="AM28">
        <f>IF(BK27&lt;=0,0,ROUND(BK27+O28-AA28,2))</f>
        <v/>
      </c>
      <c r="AN28">
        <f>IF(BL27&lt;=0,0,ROUND(BL27+P28-AB28,2))</f>
        <v/>
      </c>
      <c r="AO28">
        <f>IF(BM27&lt;=0,0,ROUND(BM27+Q28-AC28,2))</f>
        <v/>
      </c>
      <c r="AP28">
        <f>IF(BN27&lt;=0,0,ROUND(BN27+R28-AD28,2))</f>
        <v/>
      </c>
      <c r="AQ28">
        <f>IF(BO27&lt;=0,0,ROUND(BO27+S28-AE28,2))</f>
        <v/>
      </c>
      <c r="AR28">
        <f>IF(BP27&lt;=0,0,ROUND(BP27+T28-AF28,2))</f>
        <v/>
      </c>
      <c r="AS28">
        <f>IF(BQ27&lt;=0,0,ROUND(BQ27+U28-AG28,2))</f>
        <v/>
      </c>
      <c r="AT28">
        <f>IF(AH28&lt;=0,0,ROUND(MIN(AH28,MAX(0,$F28-SUMPRODUCT(($AT$3:$BE$3&lt;AT$3)*$AH28:$AS28))),2))</f>
        <v/>
      </c>
      <c r="AU28">
        <f>IF(AI28&lt;=0,0,ROUND(MIN(AI28,MAX(0,$F28-SUMPRODUCT(($AT$3:$BE$3&lt;AU$3)*$AH28:$AS28))),2))</f>
        <v/>
      </c>
      <c r="AV28">
        <f>IF(AJ28&lt;=0,0,ROUND(MIN(AJ28,MAX(0,$F28-SUMPRODUCT(($AT$3:$BE$3&lt;AV$3)*$AH28:$AS28))),2))</f>
        <v/>
      </c>
      <c r="AW28">
        <f>IF(AK28&lt;=0,0,ROUND(MIN(AK28,MAX(0,$F28-SUMPRODUCT(($AT$3:$BE$3&lt;AW$3)*$AH28:$AS28))),2))</f>
        <v/>
      </c>
      <c r="AX28">
        <f>IF(AL28&lt;=0,0,ROUND(MIN(AL28,MAX(0,$F28-SUMPRODUCT(($AT$3:$BE$3&lt;AX$3)*$AH28:$AS28))),2))</f>
        <v/>
      </c>
      <c r="AY28">
        <f>IF(AM28&lt;=0,0,ROUND(MIN(AM28,MAX(0,$F28-SUMPRODUCT(($AT$3:$BE$3&lt;AY$3)*$AH28:$AS28))),2))</f>
        <v/>
      </c>
      <c r="AZ28">
        <f>IF(AN28&lt;=0,0,ROUND(MIN(AN28,MAX(0,$F28-SUMPRODUCT(($AT$3:$BE$3&lt;AZ$3)*$AH28:$AS28))),2))</f>
        <v/>
      </c>
      <c r="BA28">
        <f>IF(AO28&lt;=0,0,ROUND(MIN(AO28,MAX(0,$F28-SUMPRODUCT(($AT$3:$BE$3&lt;BA$3)*$AH28:$AS28))),2))</f>
        <v/>
      </c>
      <c r="BB28">
        <f>IF(AP28&lt;=0,0,ROUND(MIN(AP28,MAX(0,$F28-SUMPRODUCT(($AT$3:$BE$3&lt;BB$3)*$AH28:$AS28))),2))</f>
        <v/>
      </c>
      <c r="BC28">
        <f>IF(AQ28&lt;=0,0,ROUND(MIN(AQ28,MAX(0,$F28-SUMPRODUCT(($AT$3:$BE$3&lt;BC$3)*$AH28:$AS28))),2))</f>
        <v/>
      </c>
      <c r="BD28">
        <f>IF(AR28&lt;=0,0,ROUND(MIN(AR28,MAX(0,$F28-SUMPRODUCT(($AT$3:$BE$3&lt;BD$3)*$AH28:$AS28))),2))</f>
        <v/>
      </c>
      <c r="BE28">
        <f>IF(AS28&lt;=0,0,ROUND(MIN(AS28,MAX(0,$F28-SUMPRODUCT(($AT$3:$BE$3&lt;BE$3)*$AH28:$AS28))),2))</f>
        <v/>
      </c>
      <c r="BF28">
        <f>IF(BF27&lt;=0,0,ROUND(BF27+J28-V28-AT28,2))</f>
        <v/>
      </c>
      <c r="BG28">
        <f>IF(BG27&lt;=0,0,ROUND(BG27+K28-W28-AU28,2))</f>
        <v/>
      </c>
      <c r="BH28">
        <f>IF(BH27&lt;=0,0,ROUND(BH27+L28-X28-AV28,2))</f>
        <v/>
      </c>
      <c r="BI28">
        <f>IF(BI27&lt;=0,0,ROUND(BI27+M28-Y28-AW28,2))</f>
        <v/>
      </c>
      <c r="BJ28">
        <f>IF(BJ27&lt;=0,0,ROUND(BJ27+N28-Z28-AX28,2))</f>
        <v/>
      </c>
      <c r="BK28">
        <f>IF(BK27&lt;=0,0,ROUND(BK27+O28-AA28-AY28,2))</f>
        <v/>
      </c>
      <c r="BL28">
        <f>IF(BL27&lt;=0,0,ROUND(BL27+P28-AB28-AZ28,2))</f>
        <v/>
      </c>
      <c r="BM28">
        <f>IF(BM27&lt;=0,0,ROUND(BM27+Q28-AC28-BA28,2))</f>
        <v/>
      </c>
      <c r="BN28">
        <f>IF(BN27&lt;=0,0,ROUND(BN27+R28-AD28-BB28,2))</f>
        <v/>
      </c>
      <c r="BO28">
        <f>IF(BO27&lt;=0,0,ROUND(BO27+S28-AE28-BC28,2))</f>
        <v/>
      </c>
      <c r="BP28">
        <f>IF(BP27&lt;=0,0,ROUND(BP27+T28-AF28-BD28,2))</f>
        <v/>
      </c>
      <c r="BQ28">
        <f>IF(BQ27&lt;=0,0,ROUND(BQ27+U28-AG28-BE28,2))</f>
        <v/>
      </c>
    </row>
    <row r="29">
      <c r="A29" t="n">
        <v>24</v>
      </c>
      <c r="B29" s="29">
        <f>Months!B29</f>
        <v/>
      </c>
      <c r="C29">
        <f>Months!C29</f>
        <v/>
      </c>
      <c r="D29">
        <f>Months!D29</f>
        <v/>
      </c>
      <c r="E29">
        <f>SUM(V29:AG29)</f>
        <v/>
      </c>
      <c r="F29">
        <f>MAX(0,ROUND(C29+D29-E29,2))</f>
        <v/>
      </c>
      <c r="G29">
        <f>ROUND(E29+SUM(AT29:BE29),2)</f>
        <v/>
      </c>
      <c r="H29">
        <f>ROUND(SUM(J29:U29),2)</f>
        <v/>
      </c>
      <c r="I29">
        <f>ROUND(SUM(BF29:BQ29),2)</f>
        <v/>
      </c>
      <c r="J29">
        <f>IF(BF28&lt;=0,0,ROUND(BF28*IF($A29&lt;=Debts!$M$5,Debts!$X$5,Debts!$Y$5)/12,2)+IF(AND(Debts!$AC$5=1,$A29=Debts!$M$5+1),SUMPRODUCT(ROUND(BF$5:BF27*Debts!$Y$5/12,2)),0))</f>
        <v/>
      </c>
      <c r="K29">
        <f>IF(BG28&lt;=0,0,ROUND(BG28*IF($A29&lt;=Debts!$M$6,Debts!$X$6,Debts!$Y$6)/12,2)+IF(AND(Debts!$AC$6=1,$A29=Debts!$M$6+1),SUMPRODUCT(ROUND(BG$5:BG27*Debts!$Y$6/12,2)),0))</f>
        <v/>
      </c>
      <c r="L29">
        <f>IF(BH28&lt;=0,0,ROUND(BH28*IF($A29&lt;=Debts!$M$7,Debts!$X$7,Debts!$Y$7)/12,2)+IF(AND(Debts!$AC$7=1,$A29=Debts!$M$7+1),SUMPRODUCT(ROUND(BH$5:BH27*Debts!$Y$7/12,2)),0))</f>
        <v/>
      </c>
      <c r="M29">
        <f>IF(BI28&lt;=0,0,ROUND(BI28*IF($A29&lt;=Debts!$M$8,Debts!$X$8,Debts!$Y$8)/12,2)+IF(AND(Debts!$AC$8=1,$A29=Debts!$M$8+1),SUMPRODUCT(ROUND(BI$5:BI27*Debts!$Y$8/12,2)),0))</f>
        <v/>
      </c>
      <c r="N29">
        <f>IF(BJ28&lt;=0,0,ROUND(BJ28*IF($A29&lt;=Debts!$M$9,Debts!$X$9,Debts!$Y$9)/12,2)+IF(AND(Debts!$AC$9=1,$A29=Debts!$M$9+1),SUMPRODUCT(ROUND(BJ$5:BJ27*Debts!$Y$9/12,2)),0))</f>
        <v/>
      </c>
      <c r="O29">
        <f>IF(BK28&lt;=0,0,ROUND(BK28*IF($A29&lt;=Debts!$M$10,Debts!$X$10,Debts!$Y$10)/12,2)+IF(AND(Debts!$AC$10=1,$A29=Debts!$M$10+1),SUMPRODUCT(ROUND(BK$5:BK27*Debts!$Y$10/12,2)),0))</f>
        <v/>
      </c>
      <c r="P29">
        <f>IF(BL28&lt;=0,0,ROUND(BL28*IF($A29&lt;=Debts!$M$11,Debts!$X$11,Debts!$Y$11)/12,2)+IF(AND(Debts!$AC$11=1,$A29=Debts!$M$11+1),SUMPRODUCT(ROUND(BL$5:BL27*Debts!$Y$11/12,2)),0))</f>
        <v/>
      </c>
      <c r="Q29">
        <f>IF(BM28&lt;=0,0,ROUND(BM28*IF($A29&lt;=Debts!$M$12,Debts!$X$12,Debts!$Y$12)/12,2)+IF(AND(Debts!$AC$12=1,$A29=Debts!$M$12+1),SUMPRODUCT(ROUND(BM$5:BM27*Debts!$Y$12/12,2)),0))</f>
        <v/>
      </c>
      <c r="R29">
        <f>IF(BN28&lt;=0,0,ROUND(BN28*IF($A29&lt;=Debts!$M$13,Debts!$X$13,Debts!$Y$13)/12,2)+IF(AND(Debts!$AC$13=1,$A29=Debts!$M$13+1),SUMPRODUCT(ROUND(BN$5:BN27*Debts!$Y$13/12,2)),0))</f>
        <v/>
      </c>
      <c r="S29">
        <f>IF(BO28&lt;=0,0,ROUND(BO28*IF($A29&lt;=Debts!$M$14,Debts!$X$14,Debts!$Y$14)/12,2)+IF(AND(Debts!$AC$14=1,$A29=Debts!$M$14+1),SUMPRODUCT(ROUND(BO$5:BO27*Debts!$Y$14/12,2)),0))</f>
        <v/>
      </c>
      <c r="T29">
        <f>IF(BP28&lt;=0,0,ROUND(BP28*IF($A29&lt;=Debts!$M$15,Debts!$X$15,Debts!$Y$15)/12,2)+IF(AND(Debts!$AC$15=1,$A29=Debts!$M$15+1),SUMPRODUCT(ROUND(BP$5:BP27*Debts!$Y$15/12,2)),0))</f>
        <v/>
      </c>
      <c r="U29">
        <f>IF(BQ28&lt;=0,0,ROUND(BQ28*IF($A29&lt;=Debts!$M$16,Debts!$X$16,Debts!$Y$16)/12,2)+IF(AND(Debts!$AC$16=1,$A29=Debts!$M$16+1),SUMPRODUCT(ROUND(BQ$5:BQ27*Debts!$Y$16/12,2)),0))</f>
        <v/>
      </c>
      <c r="V29">
        <f>IF(BF28&lt;=0,0,MIN(ROUND(BF28+J29,2),IF(Debts!$Z$5=0,Debts!$AA$5,MAX(Debts!$AA$5,ROUND(BF28*Debts!$Z$5+Debts!$AB$5*J29,2)))))</f>
        <v/>
      </c>
      <c r="W29">
        <f>IF(BG28&lt;=0,0,MIN(ROUND(BG28+K29,2),IF(Debts!$Z$6=0,Debts!$AA$6,MAX(Debts!$AA$6,ROUND(BG28*Debts!$Z$6+Debts!$AB$6*K29,2)))))</f>
        <v/>
      </c>
      <c r="X29">
        <f>IF(BH28&lt;=0,0,MIN(ROUND(BH28+L29,2),IF(Debts!$Z$7=0,Debts!$AA$7,MAX(Debts!$AA$7,ROUND(BH28*Debts!$Z$7+Debts!$AB$7*L29,2)))))</f>
        <v/>
      </c>
      <c r="Y29">
        <f>IF(BI28&lt;=0,0,MIN(ROUND(BI28+M29,2),IF(Debts!$Z$8=0,Debts!$AA$8,MAX(Debts!$AA$8,ROUND(BI28*Debts!$Z$8+Debts!$AB$8*M29,2)))))</f>
        <v/>
      </c>
      <c r="Z29">
        <f>IF(BJ28&lt;=0,0,MIN(ROUND(BJ28+N29,2),IF(Debts!$Z$9=0,Debts!$AA$9,MAX(Debts!$AA$9,ROUND(BJ28*Debts!$Z$9+Debts!$AB$9*N29,2)))))</f>
        <v/>
      </c>
      <c r="AA29">
        <f>IF(BK28&lt;=0,0,MIN(ROUND(BK28+O29,2),IF(Debts!$Z$10=0,Debts!$AA$10,MAX(Debts!$AA$10,ROUND(BK28*Debts!$Z$10+Debts!$AB$10*O29,2)))))</f>
        <v/>
      </c>
      <c r="AB29">
        <f>IF(BL28&lt;=0,0,MIN(ROUND(BL28+P29,2),IF(Debts!$Z$11=0,Debts!$AA$11,MAX(Debts!$AA$11,ROUND(BL28*Debts!$Z$11+Debts!$AB$11*P29,2)))))</f>
        <v/>
      </c>
      <c r="AC29">
        <f>IF(BM28&lt;=0,0,MIN(ROUND(BM28+Q29,2),IF(Debts!$Z$12=0,Debts!$AA$12,MAX(Debts!$AA$12,ROUND(BM28*Debts!$Z$12+Debts!$AB$12*Q29,2)))))</f>
        <v/>
      </c>
      <c r="AD29">
        <f>IF(BN28&lt;=0,0,MIN(ROUND(BN28+R29,2),IF(Debts!$Z$13=0,Debts!$AA$13,MAX(Debts!$AA$13,ROUND(BN28*Debts!$Z$13+Debts!$AB$13*R29,2)))))</f>
        <v/>
      </c>
      <c r="AE29">
        <f>IF(BO28&lt;=0,0,MIN(ROUND(BO28+S29,2),IF(Debts!$Z$14=0,Debts!$AA$14,MAX(Debts!$AA$14,ROUND(BO28*Debts!$Z$14+Debts!$AB$14*S29,2)))))</f>
        <v/>
      </c>
      <c r="AF29">
        <f>IF(BP28&lt;=0,0,MIN(ROUND(BP28+T29,2),IF(Debts!$Z$15=0,Debts!$AA$15,MAX(Debts!$AA$15,ROUND(BP28*Debts!$Z$15+Debts!$AB$15*T29,2)))))</f>
        <v/>
      </c>
      <c r="AG29">
        <f>IF(BQ28&lt;=0,0,MIN(ROUND(BQ28+U29,2),IF(Debts!$Z$16=0,Debts!$AA$16,MAX(Debts!$AA$16,ROUND(BQ28*Debts!$Z$16+Debts!$AB$16*U29,2)))))</f>
        <v/>
      </c>
      <c r="AH29">
        <f>IF(BF28&lt;=0,0,ROUND(BF28+J29-V29,2))</f>
        <v/>
      </c>
      <c r="AI29">
        <f>IF(BG28&lt;=0,0,ROUND(BG28+K29-W29,2))</f>
        <v/>
      </c>
      <c r="AJ29">
        <f>IF(BH28&lt;=0,0,ROUND(BH28+L29-X29,2))</f>
        <v/>
      </c>
      <c r="AK29">
        <f>IF(BI28&lt;=0,0,ROUND(BI28+M29-Y29,2))</f>
        <v/>
      </c>
      <c r="AL29">
        <f>IF(BJ28&lt;=0,0,ROUND(BJ28+N29-Z29,2))</f>
        <v/>
      </c>
      <c r="AM29">
        <f>IF(BK28&lt;=0,0,ROUND(BK28+O29-AA29,2))</f>
        <v/>
      </c>
      <c r="AN29">
        <f>IF(BL28&lt;=0,0,ROUND(BL28+P29-AB29,2))</f>
        <v/>
      </c>
      <c r="AO29">
        <f>IF(BM28&lt;=0,0,ROUND(BM28+Q29-AC29,2))</f>
        <v/>
      </c>
      <c r="AP29">
        <f>IF(BN28&lt;=0,0,ROUND(BN28+R29-AD29,2))</f>
        <v/>
      </c>
      <c r="AQ29">
        <f>IF(BO28&lt;=0,0,ROUND(BO28+S29-AE29,2))</f>
        <v/>
      </c>
      <c r="AR29">
        <f>IF(BP28&lt;=0,0,ROUND(BP28+T29-AF29,2))</f>
        <v/>
      </c>
      <c r="AS29">
        <f>IF(BQ28&lt;=0,0,ROUND(BQ28+U29-AG29,2))</f>
        <v/>
      </c>
      <c r="AT29">
        <f>IF(AH29&lt;=0,0,ROUND(MIN(AH29,MAX(0,$F29-SUMPRODUCT(($AT$3:$BE$3&lt;AT$3)*$AH29:$AS29))),2))</f>
        <v/>
      </c>
      <c r="AU29">
        <f>IF(AI29&lt;=0,0,ROUND(MIN(AI29,MAX(0,$F29-SUMPRODUCT(($AT$3:$BE$3&lt;AU$3)*$AH29:$AS29))),2))</f>
        <v/>
      </c>
      <c r="AV29">
        <f>IF(AJ29&lt;=0,0,ROUND(MIN(AJ29,MAX(0,$F29-SUMPRODUCT(($AT$3:$BE$3&lt;AV$3)*$AH29:$AS29))),2))</f>
        <v/>
      </c>
      <c r="AW29">
        <f>IF(AK29&lt;=0,0,ROUND(MIN(AK29,MAX(0,$F29-SUMPRODUCT(($AT$3:$BE$3&lt;AW$3)*$AH29:$AS29))),2))</f>
        <v/>
      </c>
      <c r="AX29">
        <f>IF(AL29&lt;=0,0,ROUND(MIN(AL29,MAX(0,$F29-SUMPRODUCT(($AT$3:$BE$3&lt;AX$3)*$AH29:$AS29))),2))</f>
        <v/>
      </c>
      <c r="AY29">
        <f>IF(AM29&lt;=0,0,ROUND(MIN(AM29,MAX(0,$F29-SUMPRODUCT(($AT$3:$BE$3&lt;AY$3)*$AH29:$AS29))),2))</f>
        <v/>
      </c>
      <c r="AZ29">
        <f>IF(AN29&lt;=0,0,ROUND(MIN(AN29,MAX(0,$F29-SUMPRODUCT(($AT$3:$BE$3&lt;AZ$3)*$AH29:$AS29))),2))</f>
        <v/>
      </c>
      <c r="BA29">
        <f>IF(AO29&lt;=0,0,ROUND(MIN(AO29,MAX(0,$F29-SUMPRODUCT(($AT$3:$BE$3&lt;BA$3)*$AH29:$AS29))),2))</f>
        <v/>
      </c>
      <c r="BB29">
        <f>IF(AP29&lt;=0,0,ROUND(MIN(AP29,MAX(0,$F29-SUMPRODUCT(($AT$3:$BE$3&lt;BB$3)*$AH29:$AS29))),2))</f>
        <v/>
      </c>
      <c r="BC29">
        <f>IF(AQ29&lt;=0,0,ROUND(MIN(AQ29,MAX(0,$F29-SUMPRODUCT(($AT$3:$BE$3&lt;BC$3)*$AH29:$AS29))),2))</f>
        <v/>
      </c>
      <c r="BD29">
        <f>IF(AR29&lt;=0,0,ROUND(MIN(AR29,MAX(0,$F29-SUMPRODUCT(($AT$3:$BE$3&lt;BD$3)*$AH29:$AS29))),2))</f>
        <v/>
      </c>
      <c r="BE29">
        <f>IF(AS29&lt;=0,0,ROUND(MIN(AS29,MAX(0,$F29-SUMPRODUCT(($AT$3:$BE$3&lt;BE$3)*$AH29:$AS29))),2))</f>
        <v/>
      </c>
      <c r="BF29">
        <f>IF(BF28&lt;=0,0,ROUND(BF28+J29-V29-AT29,2))</f>
        <v/>
      </c>
      <c r="BG29">
        <f>IF(BG28&lt;=0,0,ROUND(BG28+K29-W29-AU29,2))</f>
        <v/>
      </c>
      <c r="BH29">
        <f>IF(BH28&lt;=0,0,ROUND(BH28+L29-X29-AV29,2))</f>
        <v/>
      </c>
      <c r="BI29">
        <f>IF(BI28&lt;=0,0,ROUND(BI28+M29-Y29-AW29,2))</f>
        <v/>
      </c>
      <c r="BJ29">
        <f>IF(BJ28&lt;=0,0,ROUND(BJ28+N29-Z29-AX29,2))</f>
        <v/>
      </c>
      <c r="BK29">
        <f>IF(BK28&lt;=0,0,ROUND(BK28+O29-AA29-AY29,2))</f>
        <v/>
      </c>
      <c r="BL29">
        <f>IF(BL28&lt;=0,0,ROUND(BL28+P29-AB29-AZ29,2))</f>
        <v/>
      </c>
      <c r="BM29">
        <f>IF(BM28&lt;=0,0,ROUND(BM28+Q29-AC29-BA29,2))</f>
        <v/>
      </c>
      <c r="BN29">
        <f>IF(BN28&lt;=0,0,ROUND(BN28+R29-AD29-BB29,2))</f>
        <v/>
      </c>
      <c r="BO29">
        <f>IF(BO28&lt;=0,0,ROUND(BO28+S29-AE29-BC29,2))</f>
        <v/>
      </c>
      <c r="BP29">
        <f>IF(BP28&lt;=0,0,ROUND(BP28+T29-AF29-BD29,2))</f>
        <v/>
      </c>
      <c r="BQ29">
        <f>IF(BQ28&lt;=0,0,ROUND(BQ28+U29-AG29-BE29,2))</f>
        <v/>
      </c>
    </row>
    <row r="30">
      <c r="A30" t="n">
        <v>25</v>
      </c>
      <c r="B30" s="29">
        <f>Months!B30</f>
        <v/>
      </c>
      <c r="C30">
        <f>Months!C30</f>
        <v/>
      </c>
      <c r="D30">
        <f>Months!D30</f>
        <v/>
      </c>
      <c r="E30">
        <f>SUM(V30:AG30)</f>
        <v/>
      </c>
      <c r="F30">
        <f>MAX(0,ROUND(C30+D30-E30,2))</f>
        <v/>
      </c>
      <c r="G30">
        <f>ROUND(E30+SUM(AT30:BE30),2)</f>
        <v/>
      </c>
      <c r="H30">
        <f>ROUND(SUM(J30:U30),2)</f>
        <v/>
      </c>
      <c r="I30">
        <f>ROUND(SUM(BF30:BQ30),2)</f>
        <v/>
      </c>
      <c r="J30">
        <f>IF(BF29&lt;=0,0,ROUND(BF29*IF($A30&lt;=Debts!$M$5,Debts!$X$5,Debts!$Y$5)/12,2)+IF(AND(Debts!$AC$5=1,$A30=Debts!$M$5+1),SUMPRODUCT(ROUND(BF$5:BF28*Debts!$Y$5/12,2)),0))</f>
        <v/>
      </c>
      <c r="K30">
        <f>IF(BG29&lt;=0,0,ROUND(BG29*IF($A30&lt;=Debts!$M$6,Debts!$X$6,Debts!$Y$6)/12,2)+IF(AND(Debts!$AC$6=1,$A30=Debts!$M$6+1),SUMPRODUCT(ROUND(BG$5:BG28*Debts!$Y$6/12,2)),0))</f>
        <v/>
      </c>
      <c r="L30">
        <f>IF(BH29&lt;=0,0,ROUND(BH29*IF($A30&lt;=Debts!$M$7,Debts!$X$7,Debts!$Y$7)/12,2)+IF(AND(Debts!$AC$7=1,$A30=Debts!$M$7+1),SUMPRODUCT(ROUND(BH$5:BH28*Debts!$Y$7/12,2)),0))</f>
        <v/>
      </c>
      <c r="M30">
        <f>IF(BI29&lt;=0,0,ROUND(BI29*IF($A30&lt;=Debts!$M$8,Debts!$X$8,Debts!$Y$8)/12,2)+IF(AND(Debts!$AC$8=1,$A30=Debts!$M$8+1),SUMPRODUCT(ROUND(BI$5:BI28*Debts!$Y$8/12,2)),0))</f>
        <v/>
      </c>
      <c r="N30">
        <f>IF(BJ29&lt;=0,0,ROUND(BJ29*IF($A30&lt;=Debts!$M$9,Debts!$X$9,Debts!$Y$9)/12,2)+IF(AND(Debts!$AC$9=1,$A30=Debts!$M$9+1),SUMPRODUCT(ROUND(BJ$5:BJ28*Debts!$Y$9/12,2)),0))</f>
        <v/>
      </c>
      <c r="O30">
        <f>IF(BK29&lt;=0,0,ROUND(BK29*IF($A30&lt;=Debts!$M$10,Debts!$X$10,Debts!$Y$10)/12,2)+IF(AND(Debts!$AC$10=1,$A30=Debts!$M$10+1),SUMPRODUCT(ROUND(BK$5:BK28*Debts!$Y$10/12,2)),0))</f>
        <v/>
      </c>
      <c r="P30">
        <f>IF(BL29&lt;=0,0,ROUND(BL29*IF($A30&lt;=Debts!$M$11,Debts!$X$11,Debts!$Y$11)/12,2)+IF(AND(Debts!$AC$11=1,$A30=Debts!$M$11+1),SUMPRODUCT(ROUND(BL$5:BL28*Debts!$Y$11/12,2)),0))</f>
        <v/>
      </c>
      <c r="Q30">
        <f>IF(BM29&lt;=0,0,ROUND(BM29*IF($A30&lt;=Debts!$M$12,Debts!$X$12,Debts!$Y$12)/12,2)+IF(AND(Debts!$AC$12=1,$A30=Debts!$M$12+1),SUMPRODUCT(ROUND(BM$5:BM28*Debts!$Y$12/12,2)),0))</f>
        <v/>
      </c>
      <c r="R30">
        <f>IF(BN29&lt;=0,0,ROUND(BN29*IF($A30&lt;=Debts!$M$13,Debts!$X$13,Debts!$Y$13)/12,2)+IF(AND(Debts!$AC$13=1,$A30=Debts!$M$13+1),SUMPRODUCT(ROUND(BN$5:BN28*Debts!$Y$13/12,2)),0))</f>
        <v/>
      </c>
      <c r="S30">
        <f>IF(BO29&lt;=0,0,ROUND(BO29*IF($A30&lt;=Debts!$M$14,Debts!$X$14,Debts!$Y$14)/12,2)+IF(AND(Debts!$AC$14=1,$A30=Debts!$M$14+1),SUMPRODUCT(ROUND(BO$5:BO28*Debts!$Y$14/12,2)),0))</f>
        <v/>
      </c>
      <c r="T30">
        <f>IF(BP29&lt;=0,0,ROUND(BP29*IF($A30&lt;=Debts!$M$15,Debts!$X$15,Debts!$Y$15)/12,2)+IF(AND(Debts!$AC$15=1,$A30=Debts!$M$15+1),SUMPRODUCT(ROUND(BP$5:BP28*Debts!$Y$15/12,2)),0))</f>
        <v/>
      </c>
      <c r="U30">
        <f>IF(BQ29&lt;=0,0,ROUND(BQ29*IF($A30&lt;=Debts!$M$16,Debts!$X$16,Debts!$Y$16)/12,2)+IF(AND(Debts!$AC$16=1,$A30=Debts!$M$16+1),SUMPRODUCT(ROUND(BQ$5:BQ28*Debts!$Y$16/12,2)),0))</f>
        <v/>
      </c>
      <c r="V30">
        <f>IF(BF29&lt;=0,0,MIN(ROUND(BF29+J30,2),IF(Debts!$Z$5=0,Debts!$AA$5,MAX(Debts!$AA$5,ROUND(BF29*Debts!$Z$5+Debts!$AB$5*J30,2)))))</f>
        <v/>
      </c>
      <c r="W30">
        <f>IF(BG29&lt;=0,0,MIN(ROUND(BG29+K30,2),IF(Debts!$Z$6=0,Debts!$AA$6,MAX(Debts!$AA$6,ROUND(BG29*Debts!$Z$6+Debts!$AB$6*K30,2)))))</f>
        <v/>
      </c>
      <c r="X30">
        <f>IF(BH29&lt;=0,0,MIN(ROUND(BH29+L30,2),IF(Debts!$Z$7=0,Debts!$AA$7,MAX(Debts!$AA$7,ROUND(BH29*Debts!$Z$7+Debts!$AB$7*L30,2)))))</f>
        <v/>
      </c>
      <c r="Y30">
        <f>IF(BI29&lt;=0,0,MIN(ROUND(BI29+M30,2),IF(Debts!$Z$8=0,Debts!$AA$8,MAX(Debts!$AA$8,ROUND(BI29*Debts!$Z$8+Debts!$AB$8*M30,2)))))</f>
        <v/>
      </c>
      <c r="Z30">
        <f>IF(BJ29&lt;=0,0,MIN(ROUND(BJ29+N30,2),IF(Debts!$Z$9=0,Debts!$AA$9,MAX(Debts!$AA$9,ROUND(BJ29*Debts!$Z$9+Debts!$AB$9*N30,2)))))</f>
        <v/>
      </c>
      <c r="AA30">
        <f>IF(BK29&lt;=0,0,MIN(ROUND(BK29+O30,2),IF(Debts!$Z$10=0,Debts!$AA$10,MAX(Debts!$AA$10,ROUND(BK29*Debts!$Z$10+Debts!$AB$10*O30,2)))))</f>
        <v/>
      </c>
      <c r="AB30">
        <f>IF(BL29&lt;=0,0,MIN(ROUND(BL29+P30,2),IF(Debts!$Z$11=0,Debts!$AA$11,MAX(Debts!$AA$11,ROUND(BL29*Debts!$Z$11+Debts!$AB$11*P30,2)))))</f>
        <v/>
      </c>
      <c r="AC30">
        <f>IF(BM29&lt;=0,0,MIN(ROUND(BM29+Q30,2),IF(Debts!$Z$12=0,Debts!$AA$12,MAX(Debts!$AA$12,ROUND(BM29*Debts!$Z$12+Debts!$AB$12*Q30,2)))))</f>
        <v/>
      </c>
      <c r="AD30">
        <f>IF(BN29&lt;=0,0,MIN(ROUND(BN29+R30,2),IF(Debts!$Z$13=0,Debts!$AA$13,MAX(Debts!$AA$13,ROUND(BN29*Debts!$Z$13+Debts!$AB$13*R30,2)))))</f>
        <v/>
      </c>
      <c r="AE30">
        <f>IF(BO29&lt;=0,0,MIN(ROUND(BO29+S30,2),IF(Debts!$Z$14=0,Debts!$AA$14,MAX(Debts!$AA$14,ROUND(BO29*Debts!$Z$14+Debts!$AB$14*S30,2)))))</f>
        <v/>
      </c>
      <c r="AF30">
        <f>IF(BP29&lt;=0,0,MIN(ROUND(BP29+T30,2),IF(Debts!$Z$15=0,Debts!$AA$15,MAX(Debts!$AA$15,ROUND(BP29*Debts!$Z$15+Debts!$AB$15*T30,2)))))</f>
        <v/>
      </c>
      <c r="AG30">
        <f>IF(BQ29&lt;=0,0,MIN(ROUND(BQ29+U30,2),IF(Debts!$Z$16=0,Debts!$AA$16,MAX(Debts!$AA$16,ROUND(BQ29*Debts!$Z$16+Debts!$AB$16*U30,2)))))</f>
        <v/>
      </c>
      <c r="AH30">
        <f>IF(BF29&lt;=0,0,ROUND(BF29+J30-V30,2))</f>
        <v/>
      </c>
      <c r="AI30">
        <f>IF(BG29&lt;=0,0,ROUND(BG29+K30-W30,2))</f>
        <v/>
      </c>
      <c r="AJ30">
        <f>IF(BH29&lt;=0,0,ROUND(BH29+L30-X30,2))</f>
        <v/>
      </c>
      <c r="AK30">
        <f>IF(BI29&lt;=0,0,ROUND(BI29+M30-Y30,2))</f>
        <v/>
      </c>
      <c r="AL30">
        <f>IF(BJ29&lt;=0,0,ROUND(BJ29+N30-Z30,2))</f>
        <v/>
      </c>
      <c r="AM30">
        <f>IF(BK29&lt;=0,0,ROUND(BK29+O30-AA30,2))</f>
        <v/>
      </c>
      <c r="AN30">
        <f>IF(BL29&lt;=0,0,ROUND(BL29+P30-AB30,2))</f>
        <v/>
      </c>
      <c r="AO30">
        <f>IF(BM29&lt;=0,0,ROUND(BM29+Q30-AC30,2))</f>
        <v/>
      </c>
      <c r="AP30">
        <f>IF(BN29&lt;=0,0,ROUND(BN29+R30-AD30,2))</f>
        <v/>
      </c>
      <c r="AQ30">
        <f>IF(BO29&lt;=0,0,ROUND(BO29+S30-AE30,2))</f>
        <v/>
      </c>
      <c r="AR30">
        <f>IF(BP29&lt;=0,0,ROUND(BP29+T30-AF30,2))</f>
        <v/>
      </c>
      <c r="AS30">
        <f>IF(BQ29&lt;=0,0,ROUND(BQ29+U30-AG30,2))</f>
        <v/>
      </c>
      <c r="AT30">
        <f>IF(AH30&lt;=0,0,ROUND(MIN(AH30,MAX(0,$F30-SUMPRODUCT(($AT$3:$BE$3&lt;AT$3)*$AH30:$AS30))),2))</f>
        <v/>
      </c>
      <c r="AU30">
        <f>IF(AI30&lt;=0,0,ROUND(MIN(AI30,MAX(0,$F30-SUMPRODUCT(($AT$3:$BE$3&lt;AU$3)*$AH30:$AS30))),2))</f>
        <v/>
      </c>
      <c r="AV30">
        <f>IF(AJ30&lt;=0,0,ROUND(MIN(AJ30,MAX(0,$F30-SUMPRODUCT(($AT$3:$BE$3&lt;AV$3)*$AH30:$AS30))),2))</f>
        <v/>
      </c>
      <c r="AW30">
        <f>IF(AK30&lt;=0,0,ROUND(MIN(AK30,MAX(0,$F30-SUMPRODUCT(($AT$3:$BE$3&lt;AW$3)*$AH30:$AS30))),2))</f>
        <v/>
      </c>
      <c r="AX30">
        <f>IF(AL30&lt;=0,0,ROUND(MIN(AL30,MAX(0,$F30-SUMPRODUCT(($AT$3:$BE$3&lt;AX$3)*$AH30:$AS30))),2))</f>
        <v/>
      </c>
      <c r="AY30">
        <f>IF(AM30&lt;=0,0,ROUND(MIN(AM30,MAX(0,$F30-SUMPRODUCT(($AT$3:$BE$3&lt;AY$3)*$AH30:$AS30))),2))</f>
        <v/>
      </c>
      <c r="AZ30">
        <f>IF(AN30&lt;=0,0,ROUND(MIN(AN30,MAX(0,$F30-SUMPRODUCT(($AT$3:$BE$3&lt;AZ$3)*$AH30:$AS30))),2))</f>
        <v/>
      </c>
      <c r="BA30">
        <f>IF(AO30&lt;=0,0,ROUND(MIN(AO30,MAX(0,$F30-SUMPRODUCT(($AT$3:$BE$3&lt;BA$3)*$AH30:$AS30))),2))</f>
        <v/>
      </c>
      <c r="BB30">
        <f>IF(AP30&lt;=0,0,ROUND(MIN(AP30,MAX(0,$F30-SUMPRODUCT(($AT$3:$BE$3&lt;BB$3)*$AH30:$AS30))),2))</f>
        <v/>
      </c>
      <c r="BC30">
        <f>IF(AQ30&lt;=0,0,ROUND(MIN(AQ30,MAX(0,$F30-SUMPRODUCT(($AT$3:$BE$3&lt;BC$3)*$AH30:$AS30))),2))</f>
        <v/>
      </c>
      <c r="BD30">
        <f>IF(AR30&lt;=0,0,ROUND(MIN(AR30,MAX(0,$F30-SUMPRODUCT(($AT$3:$BE$3&lt;BD$3)*$AH30:$AS30))),2))</f>
        <v/>
      </c>
      <c r="BE30">
        <f>IF(AS30&lt;=0,0,ROUND(MIN(AS30,MAX(0,$F30-SUMPRODUCT(($AT$3:$BE$3&lt;BE$3)*$AH30:$AS30))),2))</f>
        <v/>
      </c>
      <c r="BF30">
        <f>IF(BF29&lt;=0,0,ROUND(BF29+J30-V30-AT30,2))</f>
        <v/>
      </c>
      <c r="BG30">
        <f>IF(BG29&lt;=0,0,ROUND(BG29+K30-W30-AU30,2))</f>
        <v/>
      </c>
      <c r="BH30">
        <f>IF(BH29&lt;=0,0,ROUND(BH29+L30-X30-AV30,2))</f>
        <v/>
      </c>
      <c r="BI30">
        <f>IF(BI29&lt;=0,0,ROUND(BI29+M30-Y30-AW30,2))</f>
        <v/>
      </c>
      <c r="BJ30">
        <f>IF(BJ29&lt;=0,0,ROUND(BJ29+N30-Z30-AX30,2))</f>
        <v/>
      </c>
      <c r="BK30">
        <f>IF(BK29&lt;=0,0,ROUND(BK29+O30-AA30-AY30,2))</f>
        <v/>
      </c>
      <c r="BL30">
        <f>IF(BL29&lt;=0,0,ROUND(BL29+P30-AB30-AZ30,2))</f>
        <v/>
      </c>
      <c r="BM30">
        <f>IF(BM29&lt;=0,0,ROUND(BM29+Q30-AC30-BA30,2))</f>
        <v/>
      </c>
      <c r="BN30">
        <f>IF(BN29&lt;=0,0,ROUND(BN29+R30-AD30-BB30,2))</f>
        <v/>
      </c>
      <c r="BO30">
        <f>IF(BO29&lt;=0,0,ROUND(BO29+S30-AE30-BC30,2))</f>
        <v/>
      </c>
      <c r="BP30">
        <f>IF(BP29&lt;=0,0,ROUND(BP29+T30-AF30-BD30,2))</f>
        <v/>
      </c>
      <c r="BQ30">
        <f>IF(BQ29&lt;=0,0,ROUND(BQ29+U30-AG30-BE30,2))</f>
        <v/>
      </c>
    </row>
    <row r="31">
      <c r="A31" t="n">
        <v>26</v>
      </c>
      <c r="B31" s="29">
        <f>Months!B31</f>
        <v/>
      </c>
      <c r="C31">
        <f>Months!C31</f>
        <v/>
      </c>
      <c r="D31">
        <f>Months!D31</f>
        <v/>
      </c>
      <c r="E31">
        <f>SUM(V31:AG31)</f>
        <v/>
      </c>
      <c r="F31">
        <f>MAX(0,ROUND(C31+D31-E31,2))</f>
        <v/>
      </c>
      <c r="G31">
        <f>ROUND(E31+SUM(AT31:BE31),2)</f>
        <v/>
      </c>
      <c r="H31">
        <f>ROUND(SUM(J31:U31),2)</f>
        <v/>
      </c>
      <c r="I31">
        <f>ROUND(SUM(BF31:BQ31),2)</f>
        <v/>
      </c>
      <c r="J31">
        <f>IF(BF30&lt;=0,0,ROUND(BF30*IF($A31&lt;=Debts!$M$5,Debts!$X$5,Debts!$Y$5)/12,2)+IF(AND(Debts!$AC$5=1,$A31=Debts!$M$5+1),SUMPRODUCT(ROUND(BF$5:BF29*Debts!$Y$5/12,2)),0))</f>
        <v/>
      </c>
      <c r="K31">
        <f>IF(BG30&lt;=0,0,ROUND(BG30*IF($A31&lt;=Debts!$M$6,Debts!$X$6,Debts!$Y$6)/12,2)+IF(AND(Debts!$AC$6=1,$A31=Debts!$M$6+1),SUMPRODUCT(ROUND(BG$5:BG29*Debts!$Y$6/12,2)),0))</f>
        <v/>
      </c>
      <c r="L31">
        <f>IF(BH30&lt;=0,0,ROUND(BH30*IF($A31&lt;=Debts!$M$7,Debts!$X$7,Debts!$Y$7)/12,2)+IF(AND(Debts!$AC$7=1,$A31=Debts!$M$7+1),SUMPRODUCT(ROUND(BH$5:BH29*Debts!$Y$7/12,2)),0))</f>
        <v/>
      </c>
      <c r="M31">
        <f>IF(BI30&lt;=0,0,ROUND(BI30*IF($A31&lt;=Debts!$M$8,Debts!$X$8,Debts!$Y$8)/12,2)+IF(AND(Debts!$AC$8=1,$A31=Debts!$M$8+1),SUMPRODUCT(ROUND(BI$5:BI29*Debts!$Y$8/12,2)),0))</f>
        <v/>
      </c>
      <c r="N31">
        <f>IF(BJ30&lt;=0,0,ROUND(BJ30*IF($A31&lt;=Debts!$M$9,Debts!$X$9,Debts!$Y$9)/12,2)+IF(AND(Debts!$AC$9=1,$A31=Debts!$M$9+1),SUMPRODUCT(ROUND(BJ$5:BJ29*Debts!$Y$9/12,2)),0))</f>
        <v/>
      </c>
      <c r="O31">
        <f>IF(BK30&lt;=0,0,ROUND(BK30*IF($A31&lt;=Debts!$M$10,Debts!$X$10,Debts!$Y$10)/12,2)+IF(AND(Debts!$AC$10=1,$A31=Debts!$M$10+1),SUMPRODUCT(ROUND(BK$5:BK29*Debts!$Y$10/12,2)),0))</f>
        <v/>
      </c>
      <c r="P31">
        <f>IF(BL30&lt;=0,0,ROUND(BL30*IF($A31&lt;=Debts!$M$11,Debts!$X$11,Debts!$Y$11)/12,2)+IF(AND(Debts!$AC$11=1,$A31=Debts!$M$11+1),SUMPRODUCT(ROUND(BL$5:BL29*Debts!$Y$11/12,2)),0))</f>
        <v/>
      </c>
      <c r="Q31">
        <f>IF(BM30&lt;=0,0,ROUND(BM30*IF($A31&lt;=Debts!$M$12,Debts!$X$12,Debts!$Y$12)/12,2)+IF(AND(Debts!$AC$12=1,$A31=Debts!$M$12+1),SUMPRODUCT(ROUND(BM$5:BM29*Debts!$Y$12/12,2)),0))</f>
        <v/>
      </c>
      <c r="R31">
        <f>IF(BN30&lt;=0,0,ROUND(BN30*IF($A31&lt;=Debts!$M$13,Debts!$X$13,Debts!$Y$13)/12,2)+IF(AND(Debts!$AC$13=1,$A31=Debts!$M$13+1),SUMPRODUCT(ROUND(BN$5:BN29*Debts!$Y$13/12,2)),0))</f>
        <v/>
      </c>
      <c r="S31">
        <f>IF(BO30&lt;=0,0,ROUND(BO30*IF($A31&lt;=Debts!$M$14,Debts!$X$14,Debts!$Y$14)/12,2)+IF(AND(Debts!$AC$14=1,$A31=Debts!$M$14+1),SUMPRODUCT(ROUND(BO$5:BO29*Debts!$Y$14/12,2)),0))</f>
        <v/>
      </c>
      <c r="T31">
        <f>IF(BP30&lt;=0,0,ROUND(BP30*IF($A31&lt;=Debts!$M$15,Debts!$X$15,Debts!$Y$15)/12,2)+IF(AND(Debts!$AC$15=1,$A31=Debts!$M$15+1),SUMPRODUCT(ROUND(BP$5:BP29*Debts!$Y$15/12,2)),0))</f>
        <v/>
      </c>
      <c r="U31">
        <f>IF(BQ30&lt;=0,0,ROUND(BQ30*IF($A31&lt;=Debts!$M$16,Debts!$X$16,Debts!$Y$16)/12,2)+IF(AND(Debts!$AC$16=1,$A31=Debts!$M$16+1),SUMPRODUCT(ROUND(BQ$5:BQ29*Debts!$Y$16/12,2)),0))</f>
        <v/>
      </c>
      <c r="V31">
        <f>IF(BF30&lt;=0,0,MIN(ROUND(BF30+J31,2),IF(Debts!$Z$5=0,Debts!$AA$5,MAX(Debts!$AA$5,ROUND(BF30*Debts!$Z$5+Debts!$AB$5*J31,2)))))</f>
        <v/>
      </c>
      <c r="W31">
        <f>IF(BG30&lt;=0,0,MIN(ROUND(BG30+K31,2),IF(Debts!$Z$6=0,Debts!$AA$6,MAX(Debts!$AA$6,ROUND(BG30*Debts!$Z$6+Debts!$AB$6*K31,2)))))</f>
        <v/>
      </c>
      <c r="X31">
        <f>IF(BH30&lt;=0,0,MIN(ROUND(BH30+L31,2),IF(Debts!$Z$7=0,Debts!$AA$7,MAX(Debts!$AA$7,ROUND(BH30*Debts!$Z$7+Debts!$AB$7*L31,2)))))</f>
        <v/>
      </c>
      <c r="Y31">
        <f>IF(BI30&lt;=0,0,MIN(ROUND(BI30+M31,2),IF(Debts!$Z$8=0,Debts!$AA$8,MAX(Debts!$AA$8,ROUND(BI30*Debts!$Z$8+Debts!$AB$8*M31,2)))))</f>
        <v/>
      </c>
      <c r="Z31">
        <f>IF(BJ30&lt;=0,0,MIN(ROUND(BJ30+N31,2),IF(Debts!$Z$9=0,Debts!$AA$9,MAX(Debts!$AA$9,ROUND(BJ30*Debts!$Z$9+Debts!$AB$9*N31,2)))))</f>
        <v/>
      </c>
      <c r="AA31">
        <f>IF(BK30&lt;=0,0,MIN(ROUND(BK30+O31,2),IF(Debts!$Z$10=0,Debts!$AA$10,MAX(Debts!$AA$10,ROUND(BK30*Debts!$Z$10+Debts!$AB$10*O31,2)))))</f>
        <v/>
      </c>
      <c r="AB31">
        <f>IF(BL30&lt;=0,0,MIN(ROUND(BL30+P31,2),IF(Debts!$Z$11=0,Debts!$AA$11,MAX(Debts!$AA$11,ROUND(BL30*Debts!$Z$11+Debts!$AB$11*P31,2)))))</f>
        <v/>
      </c>
      <c r="AC31">
        <f>IF(BM30&lt;=0,0,MIN(ROUND(BM30+Q31,2),IF(Debts!$Z$12=0,Debts!$AA$12,MAX(Debts!$AA$12,ROUND(BM30*Debts!$Z$12+Debts!$AB$12*Q31,2)))))</f>
        <v/>
      </c>
      <c r="AD31">
        <f>IF(BN30&lt;=0,0,MIN(ROUND(BN30+R31,2),IF(Debts!$Z$13=0,Debts!$AA$13,MAX(Debts!$AA$13,ROUND(BN30*Debts!$Z$13+Debts!$AB$13*R31,2)))))</f>
        <v/>
      </c>
      <c r="AE31">
        <f>IF(BO30&lt;=0,0,MIN(ROUND(BO30+S31,2),IF(Debts!$Z$14=0,Debts!$AA$14,MAX(Debts!$AA$14,ROUND(BO30*Debts!$Z$14+Debts!$AB$14*S31,2)))))</f>
        <v/>
      </c>
      <c r="AF31">
        <f>IF(BP30&lt;=0,0,MIN(ROUND(BP30+T31,2),IF(Debts!$Z$15=0,Debts!$AA$15,MAX(Debts!$AA$15,ROUND(BP30*Debts!$Z$15+Debts!$AB$15*T31,2)))))</f>
        <v/>
      </c>
      <c r="AG31">
        <f>IF(BQ30&lt;=0,0,MIN(ROUND(BQ30+U31,2),IF(Debts!$Z$16=0,Debts!$AA$16,MAX(Debts!$AA$16,ROUND(BQ30*Debts!$Z$16+Debts!$AB$16*U31,2)))))</f>
        <v/>
      </c>
      <c r="AH31">
        <f>IF(BF30&lt;=0,0,ROUND(BF30+J31-V31,2))</f>
        <v/>
      </c>
      <c r="AI31">
        <f>IF(BG30&lt;=0,0,ROUND(BG30+K31-W31,2))</f>
        <v/>
      </c>
      <c r="AJ31">
        <f>IF(BH30&lt;=0,0,ROUND(BH30+L31-X31,2))</f>
        <v/>
      </c>
      <c r="AK31">
        <f>IF(BI30&lt;=0,0,ROUND(BI30+M31-Y31,2))</f>
        <v/>
      </c>
      <c r="AL31">
        <f>IF(BJ30&lt;=0,0,ROUND(BJ30+N31-Z31,2))</f>
        <v/>
      </c>
      <c r="AM31">
        <f>IF(BK30&lt;=0,0,ROUND(BK30+O31-AA31,2))</f>
        <v/>
      </c>
      <c r="AN31">
        <f>IF(BL30&lt;=0,0,ROUND(BL30+P31-AB31,2))</f>
        <v/>
      </c>
      <c r="AO31">
        <f>IF(BM30&lt;=0,0,ROUND(BM30+Q31-AC31,2))</f>
        <v/>
      </c>
      <c r="AP31">
        <f>IF(BN30&lt;=0,0,ROUND(BN30+R31-AD31,2))</f>
        <v/>
      </c>
      <c r="AQ31">
        <f>IF(BO30&lt;=0,0,ROUND(BO30+S31-AE31,2))</f>
        <v/>
      </c>
      <c r="AR31">
        <f>IF(BP30&lt;=0,0,ROUND(BP30+T31-AF31,2))</f>
        <v/>
      </c>
      <c r="AS31">
        <f>IF(BQ30&lt;=0,0,ROUND(BQ30+U31-AG31,2))</f>
        <v/>
      </c>
      <c r="AT31">
        <f>IF(AH31&lt;=0,0,ROUND(MIN(AH31,MAX(0,$F31-SUMPRODUCT(($AT$3:$BE$3&lt;AT$3)*$AH31:$AS31))),2))</f>
        <v/>
      </c>
      <c r="AU31">
        <f>IF(AI31&lt;=0,0,ROUND(MIN(AI31,MAX(0,$F31-SUMPRODUCT(($AT$3:$BE$3&lt;AU$3)*$AH31:$AS31))),2))</f>
        <v/>
      </c>
      <c r="AV31">
        <f>IF(AJ31&lt;=0,0,ROUND(MIN(AJ31,MAX(0,$F31-SUMPRODUCT(($AT$3:$BE$3&lt;AV$3)*$AH31:$AS31))),2))</f>
        <v/>
      </c>
      <c r="AW31">
        <f>IF(AK31&lt;=0,0,ROUND(MIN(AK31,MAX(0,$F31-SUMPRODUCT(($AT$3:$BE$3&lt;AW$3)*$AH31:$AS31))),2))</f>
        <v/>
      </c>
      <c r="AX31">
        <f>IF(AL31&lt;=0,0,ROUND(MIN(AL31,MAX(0,$F31-SUMPRODUCT(($AT$3:$BE$3&lt;AX$3)*$AH31:$AS31))),2))</f>
        <v/>
      </c>
      <c r="AY31">
        <f>IF(AM31&lt;=0,0,ROUND(MIN(AM31,MAX(0,$F31-SUMPRODUCT(($AT$3:$BE$3&lt;AY$3)*$AH31:$AS31))),2))</f>
        <v/>
      </c>
      <c r="AZ31">
        <f>IF(AN31&lt;=0,0,ROUND(MIN(AN31,MAX(0,$F31-SUMPRODUCT(($AT$3:$BE$3&lt;AZ$3)*$AH31:$AS31))),2))</f>
        <v/>
      </c>
      <c r="BA31">
        <f>IF(AO31&lt;=0,0,ROUND(MIN(AO31,MAX(0,$F31-SUMPRODUCT(($AT$3:$BE$3&lt;BA$3)*$AH31:$AS31))),2))</f>
        <v/>
      </c>
      <c r="BB31">
        <f>IF(AP31&lt;=0,0,ROUND(MIN(AP31,MAX(0,$F31-SUMPRODUCT(($AT$3:$BE$3&lt;BB$3)*$AH31:$AS31))),2))</f>
        <v/>
      </c>
      <c r="BC31">
        <f>IF(AQ31&lt;=0,0,ROUND(MIN(AQ31,MAX(0,$F31-SUMPRODUCT(($AT$3:$BE$3&lt;BC$3)*$AH31:$AS31))),2))</f>
        <v/>
      </c>
      <c r="BD31">
        <f>IF(AR31&lt;=0,0,ROUND(MIN(AR31,MAX(0,$F31-SUMPRODUCT(($AT$3:$BE$3&lt;BD$3)*$AH31:$AS31))),2))</f>
        <v/>
      </c>
      <c r="BE31">
        <f>IF(AS31&lt;=0,0,ROUND(MIN(AS31,MAX(0,$F31-SUMPRODUCT(($AT$3:$BE$3&lt;BE$3)*$AH31:$AS31))),2))</f>
        <v/>
      </c>
      <c r="BF31">
        <f>IF(BF30&lt;=0,0,ROUND(BF30+J31-V31-AT31,2))</f>
        <v/>
      </c>
      <c r="BG31">
        <f>IF(BG30&lt;=0,0,ROUND(BG30+K31-W31-AU31,2))</f>
        <v/>
      </c>
      <c r="BH31">
        <f>IF(BH30&lt;=0,0,ROUND(BH30+L31-X31-AV31,2))</f>
        <v/>
      </c>
      <c r="BI31">
        <f>IF(BI30&lt;=0,0,ROUND(BI30+M31-Y31-AW31,2))</f>
        <v/>
      </c>
      <c r="BJ31">
        <f>IF(BJ30&lt;=0,0,ROUND(BJ30+N31-Z31-AX31,2))</f>
        <v/>
      </c>
      <c r="BK31">
        <f>IF(BK30&lt;=0,0,ROUND(BK30+O31-AA31-AY31,2))</f>
        <v/>
      </c>
      <c r="BL31">
        <f>IF(BL30&lt;=0,0,ROUND(BL30+P31-AB31-AZ31,2))</f>
        <v/>
      </c>
      <c r="BM31">
        <f>IF(BM30&lt;=0,0,ROUND(BM30+Q31-AC31-BA31,2))</f>
        <v/>
      </c>
      <c r="BN31">
        <f>IF(BN30&lt;=0,0,ROUND(BN30+R31-AD31-BB31,2))</f>
        <v/>
      </c>
      <c r="BO31">
        <f>IF(BO30&lt;=0,0,ROUND(BO30+S31-AE31-BC31,2))</f>
        <v/>
      </c>
      <c r="BP31">
        <f>IF(BP30&lt;=0,0,ROUND(BP30+T31-AF31-BD31,2))</f>
        <v/>
      </c>
      <c r="BQ31">
        <f>IF(BQ30&lt;=0,0,ROUND(BQ30+U31-AG31-BE31,2))</f>
        <v/>
      </c>
    </row>
    <row r="32">
      <c r="A32" t="n">
        <v>27</v>
      </c>
      <c r="B32" s="29">
        <f>Months!B32</f>
        <v/>
      </c>
      <c r="C32">
        <f>Months!C32</f>
        <v/>
      </c>
      <c r="D32">
        <f>Months!D32</f>
        <v/>
      </c>
      <c r="E32">
        <f>SUM(V32:AG32)</f>
        <v/>
      </c>
      <c r="F32">
        <f>MAX(0,ROUND(C32+D32-E32,2))</f>
        <v/>
      </c>
      <c r="G32">
        <f>ROUND(E32+SUM(AT32:BE32),2)</f>
        <v/>
      </c>
      <c r="H32">
        <f>ROUND(SUM(J32:U32),2)</f>
        <v/>
      </c>
      <c r="I32">
        <f>ROUND(SUM(BF32:BQ32),2)</f>
        <v/>
      </c>
      <c r="J32">
        <f>IF(BF31&lt;=0,0,ROUND(BF31*IF($A32&lt;=Debts!$M$5,Debts!$X$5,Debts!$Y$5)/12,2)+IF(AND(Debts!$AC$5=1,$A32=Debts!$M$5+1),SUMPRODUCT(ROUND(BF$5:BF30*Debts!$Y$5/12,2)),0))</f>
        <v/>
      </c>
      <c r="K32">
        <f>IF(BG31&lt;=0,0,ROUND(BG31*IF($A32&lt;=Debts!$M$6,Debts!$X$6,Debts!$Y$6)/12,2)+IF(AND(Debts!$AC$6=1,$A32=Debts!$M$6+1),SUMPRODUCT(ROUND(BG$5:BG30*Debts!$Y$6/12,2)),0))</f>
        <v/>
      </c>
      <c r="L32">
        <f>IF(BH31&lt;=0,0,ROUND(BH31*IF($A32&lt;=Debts!$M$7,Debts!$X$7,Debts!$Y$7)/12,2)+IF(AND(Debts!$AC$7=1,$A32=Debts!$M$7+1),SUMPRODUCT(ROUND(BH$5:BH30*Debts!$Y$7/12,2)),0))</f>
        <v/>
      </c>
      <c r="M32">
        <f>IF(BI31&lt;=0,0,ROUND(BI31*IF($A32&lt;=Debts!$M$8,Debts!$X$8,Debts!$Y$8)/12,2)+IF(AND(Debts!$AC$8=1,$A32=Debts!$M$8+1),SUMPRODUCT(ROUND(BI$5:BI30*Debts!$Y$8/12,2)),0))</f>
        <v/>
      </c>
      <c r="N32">
        <f>IF(BJ31&lt;=0,0,ROUND(BJ31*IF($A32&lt;=Debts!$M$9,Debts!$X$9,Debts!$Y$9)/12,2)+IF(AND(Debts!$AC$9=1,$A32=Debts!$M$9+1),SUMPRODUCT(ROUND(BJ$5:BJ30*Debts!$Y$9/12,2)),0))</f>
        <v/>
      </c>
      <c r="O32">
        <f>IF(BK31&lt;=0,0,ROUND(BK31*IF($A32&lt;=Debts!$M$10,Debts!$X$10,Debts!$Y$10)/12,2)+IF(AND(Debts!$AC$10=1,$A32=Debts!$M$10+1),SUMPRODUCT(ROUND(BK$5:BK30*Debts!$Y$10/12,2)),0))</f>
        <v/>
      </c>
      <c r="P32">
        <f>IF(BL31&lt;=0,0,ROUND(BL31*IF($A32&lt;=Debts!$M$11,Debts!$X$11,Debts!$Y$11)/12,2)+IF(AND(Debts!$AC$11=1,$A32=Debts!$M$11+1),SUMPRODUCT(ROUND(BL$5:BL30*Debts!$Y$11/12,2)),0))</f>
        <v/>
      </c>
      <c r="Q32">
        <f>IF(BM31&lt;=0,0,ROUND(BM31*IF($A32&lt;=Debts!$M$12,Debts!$X$12,Debts!$Y$12)/12,2)+IF(AND(Debts!$AC$12=1,$A32=Debts!$M$12+1),SUMPRODUCT(ROUND(BM$5:BM30*Debts!$Y$12/12,2)),0))</f>
        <v/>
      </c>
      <c r="R32">
        <f>IF(BN31&lt;=0,0,ROUND(BN31*IF($A32&lt;=Debts!$M$13,Debts!$X$13,Debts!$Y$13)/12,2)+IF(AND(Debts!$AC$13=1,$A32=Debts!$M$13+1),SUMPRODUCT(ROUND(BN$5:BN30*Debts!$Y$13/12,2)),0))</f>
        <v/>
      </c>
      <c r="S32">
        <f>IF(BO31&lt;=0,0,ROUND(BO31*IF($A32&lt;=Debts!$M$14,Debts!$X$14,Debts!$Y$14)/12,2)+IF(AND(Debts!$AC$14=1,$A32=Debts!$M$14+1),SUMPRODUCT(ROUND(BO$5:BO30*Debts!$Y$14/12,2)),0))</f>
        <v/>
      </c>
      <c r="T32">
        <f>IF(BP31&lt;=0,0,ROUND(BP31*IF($A32&lt;=Debts!$M$15,Debts!$X$15,Debts!$Y$15)/12,2)+IF(AND(Debts!$AC$15=1,$A32=Debts!$M$15+1),SUMPRODUCT(ROUND(BP$5:BP30*Debts!$Y$15/12,2)),0))</f>
        <v/>
      </c>
      <c r="U32">
        <f>IF(BQ31&lt;=0,0,ROUND(BQ31*IF($A32&lt;=Debts!$M$16,Debts!$X$16,Debts!$Y$16)/12,2)+IF(AND(Debts!$AC$16=1,$A32=Debts!$M$16+1),SUMPRODUCT(ROUND(BQ$5:BQ30*Debts!$Y$16/12,2)),0))</f>
        <v/>
      </c>
      <c r="V32">
        <f>IF(BF31&lt;=0,0,MIN(ROUND(BF31+J32,2),IF(Debts!$Z$5=0,Debts!$AA$5,MAX(Debts!$AA$5,ROUND(BF31*Debts!$Z$5+Debts!$AB$5*J32,2)))))</f>
        <v/>
      </c>
      <c r="W32">
        <f>IF(BG31&lt;=0,0,MIN(ROUND(BG31+K32,2),IF(Debts!$Z$6=0,Debts!$AA$6,MAX(Debts!$AA$6,ROUND(BG31*Debts!$Z$6+Debts!$AB$6*K32,2)))))</f>
        <v/>
      </c>
      <c r="X32">
        <f>IF(BH31&lt;=0,0,MIN(ROUND(BH31+L32,2),IF(Debts!$Z$7=0,Debts!$AA$7,MAX(Debts!$AA$7,ROUND(BH31*Debts!$Z$7+Debts!$AB$7*L32,2)))))</f>
        <v/>
      </c>
      <c r="Y32">
        <f>IF(BI31&lt;=0,0,MIN(ROUND(BI31+M32,2),IF(Debts!$Z$8=0,Debts!$AA$8,MAX(Debts!$AA$8,ROUND(BI31*Debts!$Z$8+Debts!$AB$8*M32,2)))))</f>
        <v/>
      </c>
      <c r="Z32">
        <f>IF(BJ31&lt;=0,0,MIN(ROUND(BJ31+N32,2),IF(Debts!$Z$9=0,Debts!$AA$9,MAX(Debts!$AA$9,ROUND(BJ31*Debts!$Z$9+Debts!$AB$9*N32,2)))))</f>
        <v/>
      </c>
      <c r="AA32">
        <f>IF(BK31&lt;=0,0,MIN(ROUND(BK31+O32,2),IF(Debts!$Z$10=0,Debts!$AA$10,MAX(Debts!$AA$10,ROUND(BK31*Debts!$Z$10+Debts!$AB$10*O32,2)))))</f>
        <v/>
      </c>
      <c r="AB32">
        <f>IF(BL31&lt;=0,0,MIN(ROUND(BL31+P32,2),IF(Debts!$Z$11=0,Debts!$AA$11,MAX(Debts!$AA$11,ROUND(BL31*Debts!$Z$11+Debts!$AB$11*P32,2)))))</f>
        <v/>
      </c>
      <c r="AC32">
        <f>IF(BM31&lt;=0,0,MIN(ROUND(BM31+Q32,2),IF(Debts!$Z$12=0,Debts!$AA$12,MAX(Debts!$AA$12,ROUND(BM31*Debts!$Z$12+Debts!$AB$12*Q32,2)))))</f>
        <v/>
      </c>
      <c r="AD32">
        <f>IF(BN31&lt;=0,0,MIN(ROUND(BN31+R32,2),IF(Debts!$Z$13=0,Debts!$AA$13,MAX(Debts!$AA$13,ROUND(BN31*Debts!$Z$13+Debts!$AB$13*R32,2)))))</f>
        <v/>
      </c>
      <c r="AE32">
        <f>IF(BO31&lt;=0,0,MIN(ROUND(BO31+S32,2),IF(Debts!$Z$14=0,Debts!$AA$14,MAX(Debts!$AA$14,ROUND(BO31*Debts!$Z$14+Debts!$AB$14*S32,2)))))</f>
        <v/>
      </c>
      <c r="AF32">
        <f>IF(BP31&lt;=0,0,MIN(ROUND(BP31+T32,2),IF(Debts!$Z$15=0,Debts!$AA$15,MAX(Debts!$AA$15,ROUND(BP31*Debts!$Z$15+Debts!$AB$15*T32,2)))))</f>
        <v/>
      </c>
      <c r="AG32">
        <f>IF(BQ31&lt;=0,0,MIN(ROUND(BQ31+U32,2),IF(Debts!$Z$16=0,Debts!$AA$16,MAX(Debts!$AA$16,ROUND(BQ31*Debts!$Z$16+Debts!$AB$16*U32,2)))))</f>
        <v/>
      </c>
      <c r="AH32">
        <f>IF(BF31&lt;=0,0,ROUND(BF31+J32-V32,2))</f>
        <v/>
      </c>
      <c r="AI32">
        <f>IF(BG31&lt;=0,0,ROUND(BG31+K32-W32,2))</f>
        <v/>
      </c>
      <c r="AJ32">
        <f>IF(BH31&lt;=0,0,ROUND(BH31+L32-X32,2))</f>
        <v/>
      </c>
      <c r="AK32">
        <f>IF(BI31&lt;=0,0,ROUND(BI31+M32-Y32,2))</f>
        <v/>
      </c>
      <c r="AL32">
        <f>IF(BJ31&lt;=0,0,ROUND(BJ31+N32-Z32,2))</f>
        <v/>
      </c>
      <c r="AM32">
        <f>IF(BK31&lt;=0,0,ROUND(BK31+O32-AA32,2))</f>
        <v/>
      </c>
      <c r="AN32">
        <f>IF(BL31&lt;=0,0,ROUND(BL31+P32-AB32,2))</f>
        <v/>
      </c>
      <c r="AO32">
        <f>IF(BM31&lt;=0,0,ROUND(BM31+Q32-AC32,2))</f>
        <v/>
      </c>
      <c r="AP32">
        <f>IF(BN31&lt;=0,0,ROUND(BN31+R32-AD32,2))</f>
        <v/>
      </c>
      <c r="AQ32">
        <f>IF(BO31&lt;=0,0,ROUND(BO31+S32-AE32,2))</f>
        <v/>
      </c>
      <c r="AR32">
        <f>IF(BP31&lt;=0,0,ROUND(BP31+T32-AF32,2))</f>
        <v/>
      </c>
      <c r="AS32">
        <f>IF(BQ31&lt;=0,0,ROUND(BQ31+U32-AG32,2))</f>
        <v/>
      </c>
      <c r="AT32">
        <f>IF(AH32&lt;=0,0,ROUND(MIN(AH32,MAX(0,$F32-SUMPRODUCT(($AT$3:$BE$3&lt;AT$3)*$AH32:$AS32))),2))</f>
        <v/>
      </c>
      <c r="AU32">
        <f>IF(AI32&lt;=0,0,ROUND(MIN(AI32,MAX(0,$F32-SUMPRODUCT(($AT$3:$BE$3&lt;AU$3)*$AH32:$AS32))),2))</f>
        <v/>
      </c>
      <c r="AV32">
        <f>IF(AJ32&lt;=0,0,ROUND(MIN(AJ32,MAX(0,$F32-SUMPRODUCT(($AT$3:$BE$3&lt;AV$3)*$AH32:$AS32))),2))</f>
        <v/>
      </c>
      <c r="AW32">
        <f>IF(AK32&lt;=0,0,ROUND(MIN(AK32,MAX(0,$F32-SUMPRODUCT(($AT$3:$BE$3&lt;AW$3)*$AH32:$AS32))),2))</f>
        <v/>
      </c>
      <c r="AX32">
        <f>IF(AL32&lt;=0,0,ROUND(MIN(AL32,MAX(0,$F32-SUMPRODUCT(($AT$3:$BE$3&lt;AX$3)*$AH32:$AS32))),2))</f>
        <v/>
      </c>
      <c r="AY32">
        <f>IF(AM32&lt;=0,0,ROUND(MIN(AM32,MAX(0,$F32-SUMPRODUCT(($AT$3:$BE$3&lt;AY$3)*$AH32:$AS32))),2))</f>
        <v/>
      </c>
      <c r="AZ32">
        <f>IF(AN32&lt;=0,0,ROUND(MIN(AN32,MAX(0,$F32-SUMPRODUCT(($AT$3:$BE$3&lt;AZ$3)*$AH32:$AS32))),2))</f>
        <v/>
      </c>
      <c r="BA32">
        <f>IF(AO32&lt;=0,0,ROUND(MIN(AO32,MAX(0,$F32-SUMPRODUCT(($AT$3:$BE$3&lt;BA$3)*$AH32:$AS32))),2))</f>
        <v/>
      </c>
      <c r="BB32">
        <f>IF(AP32&lt;=0,0,ROUND(MIN(AP32,MAX(0,$F32-SUMPRODUCT(($AT$3:$BE$3&lt;BB$3)*$AH32:$AS32))),2))</f>
        <v/>
      </c>
      <c r="BC32">
        <f>IF(AQ32&lt;=0,0,ROUND(MIN(AQ32,MAX(0,$F32-SUMPRODUCT(($AT$3:$BE$3&lt;BC$3)*$AH32:$AS32))),2))</f>
        <v/>
      </c>
      <c r="BD32">
        <f>IF(AR32&lt;=0,0,ROUND(MIN(AR32,MAX(0,$F32-SUMPRODUCT(($AT$3:$BE$3&lt;BD$3)*$AH32:$AS32))),2))</f>
        <v/>
      </c>
      <c r="BE32">
        <f>IF(AS32&lt;=0,0,ROUND(MIN(AS32,MAX(0,$F32-SUMPRODUCT(($AT$3:$BE$3&lt;BE$3)*$AH32:$AS32))),2))</f>
        <v/>
      </c>
      <c r="BF32">
        <f>IF(BF31&lt;=0,0,ROUND(BF31+J32-V32-AT32,2))</f>
        <v/>
      </c>
      <c r="BG32">
        <f>IF(BG31&lt;=0,0,ROUND(BG31+K32-W32-AU32,2))</f>
        <v/>
      </c>
      <c r="BH32">
        <f>IF(BH31&lt;=0,0,ROUND(BH31+L32-X32-AV32,2))</f>
        <v/>
      </c>
      <c r="BI32">
        <f>IF(BI31&lt;=0,0,ROUND(BI31+M32-Y32-AW32,2))</f>
        <v/>
      </c>
      <c r="BJ32">
        <f>IF(BJ31&lt;=0,0,ROUND(BJ31+N32-Z32-AX32,2))</f>
        <v/>
      </c>
      <c r="BK32">
        <f>IF(BK31&lt;=0,0,ROUND(BK31+O32-AA32-AY32,2))</f>
        <v/>
      </c>
      <c r="BL32">
        <f>IF(BL31&lt;=0,0,ROUND(BL31+P32-AB32-AZ32,2))</f>
        <v/>
      </c>
      <c r="BM32">
        <f>IF(BM31&lt;=0,0,ROUND(BM31+Q32-AC32-BA32,2))</f>
        <v/>
      </c>
      <c r="BN32">
        <f>IF(BN31&lt;=0,0,ROUND(BN31+R32-AD32-BB32,2))</f>
        <v/>
      </c>
      <c r="BO32">
        <f>IF(BO31&lt;=0,0,ROUND(BO31+S32-AE32-BC32,2))</f>
        <v/>
      </c>
      <c r="BP32">
        <f>IF(BP31&lt;=0,0,ROUND(BP31+T32-AF32-BD32,2))</f>
        <v/>
      </c>
      <c r="BQ32">
        <f>IF(BQ31&lt;=0,0,ROUND(BQ31+U32-AG32-BE32,2))</f>
        <v/>
      </c>
    </row>
    <row r="33">
      <c r="A33" t="n">
        <v>28</v>
      </c>
      <c r="B33" s="29">
        <f>Months!B33</f>
        <v/>
      </c>
      <c r="C33">
        <f>Months!C33</f>
        <v/>
      </c>
      <c r="D33">
        <f>Months!D33</f>
        <v/>
      </c>
      <c r="E33">
        <f>SUM(V33:AG33)</f>
        <v/>
      </c>
      <c r="F33">
        <f>MAX(0,ROUND(C33+D33-E33,2))</f>
        <v/>
      </c>
      <c r="G33">
        <f>ROUND(E33+SUM(AT33:BE33),2)</f>
        <v/>
      </c>
      <c r="H33">
        <f>ROUND(SUM(J33:U33),2)</f>
        <v/>
      </c>
      <c r="I33">
        <f>ROUND(SUM(BF33:BQ33),2)</f>
        <v/>
      </c>
      <c r="J33">
        <f>IF(BF32&lt;=0,0,ROUND(BF32*IF($A33&lt;=Debts!$M$5,Debts!$X$5,Debts!$Y$5)/12,2)+IF(AND(Debts!$AC$5=1,$A33=Debts!$M$5+1),SUMPRODUCT(ROUND(BF$5:BF31*Debts!$Y$5/12,2)),0))</f>
        <v/>
      </c>
      <c r="K33">
        <f>IF(BG32&lt;=0,0,ROUND(BG32*IF($A33&lt;=Debts!$M$6,Debts!$X$6,Debts!$Y$6)/12,2)+IF(AND(Debts!$AC$6=1,$A33=Debts!$M$6+1),SUMPRODUCT(ROUND(BG$5:BG31*Debts!$Y$6/12,2)),0))</f>
        <v/>
      </c>
      <c r="L33">
        <f>IF(BH32&lt;=0,0,ROUND(BH32*IF($A33&lt;=Debts!$M$7,Debts!$X$7,Debts!$Y$7)/12,2)+IF(AND(Debts!$AC$7=1,$A33=Debts!$M$7+1),SUMPRODUCT(ROUND(BH$5:BH31*Debts!$Y$7/12,2)),0))</f>
        <v/>
      </c>
      <c r="M33">
        <f>IF(BI32&lt;=0,0,ROUND(BI32*IF($A33&lt;=Debts!$M$8,Debts!$X$8,Debts!$Y$8)/12,2)+IF(AND(Debts!$AC$8=1,$A33=Debts!$M$8+1),SUMPRODUCT(ROUND(BI$5:BI31*Debts!$Y$8/12,2)),0))</f>
        <v/>
      </c>
      <c r="N33">
        <f>IF(BJ32&lt;=0,0,ROUND(BJ32*IF($A33&lt;=Debts!$M$9,Debts!$X$9,Debts!$Y$9)/12,2)+IF(AND(Debts!$AC$9=1,$A33=Debts!$M$9+1),SUMPRODUCT(ROUND(BJ$5:BJ31*Debts!$Y$9/12,2)),0))</f>
        <v/>
      </c>
      <c r="O33">
        <f>IF(BK32&lt;=0,0,ROUND(BK32*IF($A33&lt;=Debts!$M$10,Debts!$X$10,Debts!$Y$10)/12,2)+IF(AND(Debts!$AC$10=1,$A33=Debts!$M$10+1),SUMPRODUCT(ROUND(BK$5:BK31*Debts!$Y$10/12,2)),0))</f>
        <v/>
      </c>
      <c r="P33">
        <f>IF(BL32&lt;=0,0,ROUND(BL32*IF($A33&lt;=Debts!$M$11,Debts!$X$11,Debts!$Y$11)/12,2)+IF(AND(Debts!$AC$11=1,$A33=Debts!$M$11+1),SUMPRODUCT(ROUND(BL$5:BL31*Debts!$Y$11/12,2)),0))</f>
        <v/>
      </c>
      <c r="Q33">
        <f>IF(BM32&lt;=0,0,ROUND(BM32*IF($A33&lt;=Debts!$M$12,Debts!$X$12,Debts!$Y$12)/12,2)+IF(AND(Debts!$AC$12=1,$A33=Debts!$M$12+1),SUMPRODUCT(ROUND(BM$5:BM31*Debts!$Y$12/12,2)),0))</f>
        <v/>
      </c>
      <c r="R33">
        <f>IF(BN32&lt;=0,0,ROUND(BN32*IF($A33&lt;=Debts!$M$13,Debts!$X$13,Debts!$Y$13)/12,2)+IF(AND(Debts!$AC$13=1,$A33=Debts!$M$13+1),SUMPRODUCT(ROUND(BN$5:BN31*Debts!$Y$13/12,2)),0))</f>
        <v/>
      </c>
      <c r="S33">
        <f>IF(BO32&lt;=0,0,ROUND(BO32*IF($A33&lt;=Debts!$M$14,Debts!$X$14,Debts!$Y$14)/12,2)+IF(AND(Debts!$AC$14=1,$A33=Debts!$M$14+1),SUMPRODUCT(ROUND(BO$5:BO31*Debts!$Y$14/12,2)),0))</f>
        <v/>
      </c>
      <c r="T33">
        <f>IF(BP32&lt;=0,0,ROUND(BP32*IF($A33&lt;=Debts!$M$15,Debts!$X$15,Debts!$Y$15)/12,2)+IF(AND(Debts!$AC$15=1,$A33=Debts!$M$15+1),SUMPRODUCT(ROUND(BP$5:BP31*Debts!$Y$15/12,2)),0))</f>
        <v/>
      </c>
      <c r="U33">
        <f>IF(BQ32&lt;=0,0,ROUND(BQ32*IF($A33&lt;=Debts!$M$16,Debts!$X$16,Debts!$Y$16)/12,2)+IF(AND(Debts!$AC$16=1,$A33=Debts!$M$16+1),SUMPRODUCT(ROUND(BQ$5:BQ31*Debts!$Y$16/12,2)),0))</f>
        <v/>
      </c>
      <c r="V33">
        <f>IF(BF32&lt;=0,0,MIN(ROUND(BF32+J33,2),IF(Debts!$Z$5=0,Debts!$AA$5,MAX(Debts!$AA$5,ROUND(BF32*Debts!$Z$5+Debts!$AB$5*J33,2)))))</f>
        <v/>
      </c>
      <c r="W33">
        <f>IF(BG32&lt;=0,0,MIN(ROUND(BG32+K33,2),IF(Debts!$Z$6=0,Debts!$AA$6,MAX(Debts!$AA$6,ROUND(BG32*Debts!$Z$6+Debts!$AB$6*K33,2)))))</f>
        <v/>
      </c>
      <c r="X33">
        <f>IF(BH32&lt;=0,0,MIN(ROUND(BH32+L33,2),IF(Debts!$Z$7=0,Debts!$AA$7,MAX(Debts!$AA$7,ROUND(BH32*Debts!$Z$7+Debts!$AB$7*L33,2)))))</f>
        <v/>
      </c>
      <c r="Y33">
        <f>IF(BI32&lt;=0,0,MIN(ROUND(BI32+M33,2),IF(Debts!$Z$8=0,Debts!$AA$8,MAX(Debts!$AA$8,ROUND(BI32*Debts!$Z$8+Debts!$AB$8*M33,2)))))</f>
        <v/>
      </c>
      <c r="Z33">
        <f>IF(BJ32&lt;=0,0,MIN(ROUND(BJ32+N33,2),IF(Debts!$Z$9=0,Debts!$AA$9,MAX(Debts!$AA$9,ROUND(BJ32*Debts!$Z$9+Debts!$AB$9*N33,2)))))</f>
        <v/>
      </c>
      <c r="AA33">
        <f>IF(BK32&lt;=0,0,MIN(ROUND(BK32+O33,2),IF(Debts!$Z$10=0,Debts!$AA$10,MAX(Debts!$AA$10,ROUND(BK32*Debts!$Z$10+Debts!$AB$10*O33,2)))))</f>
        <v/>
      </c>
      <c r="AB33">
        <f>IF(BL32&lt;=0,0,MIN(ROUND(BL32+P33,2),IF(Debts!$Z$11=0,Debts!$AA$11,MAX(Debts!$AA$11,ROUND(BL32*Debts!$Z$11+Debts!$AB$11*P33,2)))))</f>
        <v/>
      </c>
      <c r="AC33">
        <f>IF(BM32&lt;=0,0,MIN(ROUND(BM32+Q33,2),IF(Debts!$Z$12=0,Debts!$AA$12,MAX(Debts!$AA$12,ROUND(BM32*Debts!$Z$12+Debts!$AB$12*Q33,2)))))</f>
        <v/>
      </c>
      <c r="AD33">
        <f>IF(BN32&lt;=0,0,MIN(ROUND(BN32+R33,2),IF(Debts!$Z$13=0,Debts!$AA$13,MAX(Debts!$AA$13,ROUND(BN32*Debts!$Z$13+Debts!$AB$13*R33,2)))))</f>
        <v/>
      </c>
      <c r="AE33">
        <f>IF(BO32&lt;=0,0,MIN(ROUND(BO32+S33,2),IF(Debts!$Z$14=0,Debts!$AA$14,MAX(Debts!$AA$14,ROUND(BO32*Debts!$Z$14+Debts!$AB$14*S33,2)))))</f>
        <v/>
      </c>
      <c r="AF33">
        <f>IF(BP32&lt;=0,0,MIN(ROUND(BP32+T33,2),IF(Debts!$Z$15=0,Debts!$AA$15,MAX(Debts!$AA$15,ROUND(BP32*Debts!$Z$15+Debts!$AB$15*T33,2)))))</f>
        <v/>
      </c>
      <c r="AG33">
        <f>IF(BQ32&lt;=0,0,MIN(ROUND(BQ32+U33,2),IF(Debts!$Z$16=0,Debts!$AA$16,MAX(Debts!$AA$16,ROUND(BQ32*Debts!$Z$16+Debts!$AB$16*U33,2)))))</f>
        <v/>
      </c>
      <c r="AH33">
        <f>IF(BF32&lt;=0,0,ROUND(BF32+J33-V33,2))</f>
        <v/>
      </c>
      <c r="AI33">
        <f>IF(BG32&lt;=0,0,ROUND(BG32+K33-W33,2))</f>
        <v/>
      </c>
      <c r="AJ33">
        <f>IF(BH32&lt;=0,0,ROUND(BH32+L33-X33,2))</f>
        <v/>
      </c>
      <c r="AK33">
        <f>IF(BI32&lt;=0,0,ROUND(BI32+M33-Y33,2))</f>
        <v/>
      </c>
      <c r="AL33">
        <f>IF(BJ32&lt;=0,0,ROUND(BJ32+N33-Z33,2))</f>
        <v/>
      </c>
      <c r="AM33">
        <f>IF(BK32&lt;=0,0,ROUND(BK32+O33-AA33,2))</f>
        <v/>
      </c>
      <c r="AN33">
        <f>IF(BL32&lt;=0,0,ROUND(BL32+P33-AB33,2))</f>
        <v/>
      </c>
      <c r="AO33">
        <f>IF(BM32&lt;=0,0,ROUND(BM32+Q33-AC33,2))</f>
        <v/>
      </c>
      <c r="AP33">
        <f>IF(BN32&lt;=0,0,ROUND(BN32+R33-AD33,2))</f>
        <v/>
      </c>
      <c r="AQ33">
        <f>IF(BO32&lt;=0,0,ROUND(BO32+S33-AE33,2))</f>
        <v/>
      </c>
      <c r="AR33">
        <f>IF(BP32&lt;=0,0,ROUND(BP32+T33-AF33,2))</f>
        <v/>
      </c>
      <c r="AS33">
        <f>IF(BQ32&lt;=0,0,ROUND(BQ32+U33-AG33,2))</f>
        <v/>
      </c>
      <c r="AT33">
        <f>IF(AH33&lt;=0,0,ROUND(MIN(AH33,MAX(0,$F33-SUMPRODUCT(($AT$3:$BE$3&lt;AT$3)*$AH33:$AS33))),2))</f>
        <v/>
      </c>
      <c r="AU33">
        <f>IF(AI33&lt;=0,0,ROUND(MIN(AI33,MAX(0,$F33-SUMPRODUCT(($AT$3:$BE$3&lt;AU$3)*$AH33:$AS33))),2))</f>
        <v/>
      </c>
      <c r="AV33">
        <f>IF(AJ33&lt;=0,0,ROUND(MIN(AJ33,MAX(0,$F33-SUMPRODUCT(($AT$3:$BE$3&lt;AV$3)*$AH33:$AS33))),2))</f>
        <v/>
      </c>
      <c r="AW33">
        <f>IF(AK33&lt;=0,0,ROUND(MIN(AK33,MAX(0,$F33-SUMPRODUCT(($AT$3:$BE$3&lt;AW$3)*$AH33:$AS33))),2))</f>
        <v/>
      </c>
      <c r="AX33">
        <f>IF(AL33&lt;=0,0,ROUND(MIN(AL33,MAX(0,$F33-SUMPRODUCT(($AT$3:$BE$3&lt;AX$3)*$AH33:$AS33))),2))</f>
        <v/>
      </c>
      <c r="AY33">
        <f>IF(AM33&lt;=0,0,ROUND(MIN(AM33,MAX(0,$F33-SUMPRODUCT(($AT$3:$BE$3&lt;AY$3)*$AH33:$AS33))),2))</f>
        <v/>
      </c>
      <c r="AZ33">
        <f>IF(AN33&lt;=0,0,ROUND(MIN(AN33,MAX(0,$F33-SUMPRODUCT(($AT$3:$BE$3&lt;AZ$3)*$AH33:$AS33))),2))</f>
        <v/>
      </c>
      <c r="BA33">
        <f>IF(AO33&lt;=0,0,ROUND(MIN(AO33,MAX(0,$F33-SUMPRODUCT(($AT$3:$BE$3&lt;BA$3)*$AH33:$AS33))),2))</f>
        <v/>
      </c>
      <c r="BB33">
        <f>IF(AP33&lt;=0,0,ROUND(MIN(AP33,MAX(0,$F33-SUMPRODUCT(($AT$3:$BE$3&lt;BB$3)*$AH33:$AS33))),2))</f>
        <v/>
      </c>
      <c r="BC33">
        <f>IF(AQ33&lt;=0,0,ROUND(MIN(AQ33,MAX(0,$F33-SUMPRODUCT(($AT$3:$BE$3&lt;BC$3)*$AH33:$AS33))),2))</f>
        <v/>
      </c>
      <c r="BD33">
        <f>IF(AR33&lt;=0,0,ROUND(MIN(AR33,MAX(0,$F33-SUMPRODUCT(($AT$3:$BE$3&lt;BD$3)*$AH33:$AS33))),2))</f>
        <v/>
      </c>
      <c r="BE33">
        <f>IF(AS33&lt;=0,0,ROUND(MIN(AS33,MAX(0,$F33-SUMPRODUCT(($AT$3:$BE$3&lt;BE$3)*$AH33:$AS33))),2))</f>
        <v/>
      </c>
      <c r="BF33">
        <f>IF(BF32&lt;=0,0,ROUND(BF32+J33-V33-AT33,2))</f>
        <v/>
      </c>
      <c r="BG33">
        <f>IF(BG32&lt;=0,0,ROUND(BG32+K33-W33-AU33,2))</f>
        <v/>
      </c>
      <c r="BH33">
        <f>IF(BH32&lt;=0,0,ROUND(BH32+L33-X33-AV33,2))</f>
        <v/>
      </c>
      <c r="BI33">
        <f>IF(BI32&lt;=0,0,ROUND(BI32+M33-Y33-AW33,2))</f>
        <v/>
      </c>
      <c r="BJ33">
        <f>IF(BJ32&lt;=0,0,ROUND(BJ32+N33-Z33-AX33,2))</f>
        <v/>
      </c>
      <c r="BK33">
        <f>IF(BK32&lt;=0,0,ROUND(BK32+O33-AA33-AY33,2))</f>
        <v/>
      </c>
      <c r="BL33">
        <f>IF(BL32&lt;=0,0,ROUND(BL32+P33-AB33-AZ33,2))</f>
        <v/>
      </c>
      <c r="BM33">
        <f>IF(BM32&lt;=0,0,ROUND(BM32+Q33-AC33-BA33,2))</f>
        <v/>
      </c>
      <c r="BN33">
        <f>IF(BN32&lt;=0,0,ROUND(BN32+R33-AD33-BB33,2))</f>
        <v/>
      </c>
      <c r="BO33">
        <f>IF(BO32&lt;=0,0,ROUND(BO32+S33-AE33-BC33,2))</f>
        <v/>
      </c>
      <c r="BP33">
        <f>IF(BP32&lt;=0,0,ROUND(BP32+T33-AF33-BD33,2))</f>
        <v/>
      </c>
      <c r="BQ33">
        <f>IF(BQ32&lt;=0,0,ROUND(BQ32+U33-AG33-BE33,2))</f>
        <v/>
      </c>
    </row>
    <row r="34">
      <c r="A34" t="n">
        <v>29</v>
      </c>
      <c r="B34" s="29">
        <f>Months!B34</f>
        <v/>
      </c>
      <c r="C34">
        <f>Months!C34</f>
        <v/>
      </c>
      <c r="D34">
        <f>Months!D34</f>
        <v/>
      </c>
      <c r="E34">
        <f>SUM(V34:AG34)</f>
        <v/>
      </c>
      <c r="F34">
        <f>MAX(0,ROUND(C34+D34-E34,2))</f>
        <v/>
      </c>
      <c r="G34">
        <f>ROUND(E34+SUM(AT34:BE34),2)</f>
        <v/>
      </c>
      <c r="H34">
        <f>ROUND(SUM(J34:U34),2)</f>
        <v/>
      </c>
      <c r="I34">
        <f>ROUND(SUM(BF34:BQ34),2)</f>
        <v/>
      </c>
      <c r="J34">
        <f>IF(BF33&lt;=0,0,ROUND(BF33*IF($A34&lt;=Debts!$M$5,Debts!$X$5,Debts!$Y$5)/12,2)+IF(AND(Debts!$AC$5=1,$A34=Debts!$M$5+1),SUMPRODUCT(ROUND(BF$5:BF32*Debts!$Y$5/12,2)),0))</f>
        <v/>
      </c>
      <c r="K34">
        <f>IF(BG33&lt;=0,0,ROUND(BG33*IF($A34&lt;=Debts!$M$6,Debts!$X$6,Debts!$Y$6)/12,2)+IF(AND(Debts!$AC$6=1,$A34=Debts!$M$6+1),SUMPRODUCT(ROUND(BG$5:BG32*Debts!$Y$6/12,2)),0))</f>
        <v/>
      </c>
      <c r="L34">
        <f>IF(BH33&lt;=0,0,ROUND(BH33*IF($A34&lt;=Debts!$M$7,Debts!$X$7,Debts!$Y$7)/12,2)+IF(AND(Debts!$AC$7=1,$A34=Debts!$M$7+1),SUMPRODUCT(ROUND(BH$5:BH32*Debts!$Y$7/12,2)),0))</f>
        <v/>
      </c>
      <c r="M34">
        <f>IF(BI33&lt;=0,0,ROUND(BI33*IF($A34&lt;=Debts!$M$8,Debts!$X$8,Debts!$Y$8)/12,2)+IF(AND(Debts!$AC$8=1,$A34=Debts!$M$8+1),SUMPRODUCT(ROUND(BI$5:BI32*Debts!$Y$8/12,2)),0))</f>
        <v/>
      </c>
      <c r="N34">
        <f>IF(BJ33&lt;=0,0,ROUND(BJ33*IF($A34&lt;=Debts!$M$9,Debts!$X$9,Debts!$Y$9)/12,2)+IF(AND(Debts!$AC$9=1,$A34=Debts!$M$9+1),SUMPRODUCT(ROUND(BJ$5:BJ32*Debts!$Y$9/12,2)),0))</f>
        <v/>
      </c>
      <c r="O34">
        <f>IF(BK33&lt;=0,0,ROUND(BK33*IF($A34&lt;=Debts!$M$10,Debts!$X$10,Debts!$Y$10)/12,2)+IF(AND(Debts!$AC$10=1,$A34=Debts!$M$10+1),SUMPRODUCT(ROUND(BK$5:BK32*Debts!$Y$10/12,2)),0))</f>
        <v/>
      </c>
      <c r="P34">
        <f>IF(BL33&lt;=0,0,ROUND(BL33*IF($A34&lt;=Debts!$M$11,Debts!$X$11,Debts!$Y$11)/12,2)+IF(AND(Debts!$AC$11=1,$A34=Debts!$M$11+1),SUMPRODUCT(ROUND(BL$5:BL32*Debts!$Y$11/12,2)),0))</f>
        <v/>
      </c>
      <c r="Q34">
        <f>IF(BM33&lt;=0,0,ROUND(BM33*IF($A34&lt;=Debts!$M$12,Debts!$X$12,Debts!$Y$12)/12,2)+IF(AND(Debts!$AC$12=1,$A34=Debts!$M$12+1),SUMPRODUCT(ROUND(BM$5:BM32*Debts!$Y$12/12,2)),0))</f>
        <v/>
      </c>
      <c r="R34">
        <f>IF(BN33&lt;=0,0,ROUND(BN33*IF($A34&lt;=Debts!$M$13,Debts!$X$13,Debts!$Y$13)/12,2)+IF(AND(Debts!$AC$13=1,$A34=Debts!$M$13+1),SUMPRODUCT(ROUND(BN$5:BN32*Debts!$Y$13/12,2)),0))</f>
        <v/>
      </c>
      <c r="S34">
        <f>IF(BO33&lt;=0,0,ROUND(BO33*IF($A34&lt;=Debts!$M$14,Debts!$X$14,Debts!$Y$14)/12,2)+IF(AND(Debts!$AC$14=1,$A34=Debts!$M$14+1),SUMPRODUCT(ROUND(BO$5:BO32*Debts!$Y$14/12,2)),0))</f>
        <v/>
      </c>
      <c r="T34">
        <f>IF(BP33&lt;=0,0,ROUND(BP33*IF($A34&lt;=Debts!$M$15,Debts!$X$15,Debts!$Y$15)/12,2)+IF(AND(Debts!$AC$15=1,$A34=Debts!$M$15+1),SUMPRODUCT(ROUND(BP$5:BP32*Debts!$Y$15/12,2)),0))</f>
        <v/>
      </c>
      <c r="U34">
        <f>IF(BQ33&lt;=0,0,ROUND(BQ33*IF($A34&lt;=Debts!$M$16,Debts!$X$16,Debts!$Y$16)/12,2)+IF(AND(Debts!$AC$16=1,$A34=Debts!$M$16+1),SUMPRODUCT(ROUND(BQ$5:BQ32*Debts!$Y$16/12,2)),0))</f>
        <v/>
      </c>
      <c r="V34">
        <f>IF(BF33&lt;=0,0,MIN(ROUND(BF33+J34,2),IF(Debts!$Z$5=0,Debts!$AA$5,MAX(Debts!$AA$5,ROUND(BF33*Debts!$Z$5+Debts!$AB$5*J34,2)))))</f>
        <v/>
      </c>
      <c r="W34">
        <f>IF(BG33&lt;=0,0,MIN(ROUND(BG33+K34,2),IF(Debts!$Z$6=0,Debts!$AA$6,MAX(Debts!$AA$6,ROUND(BG33*Debts!$Z$6+Debts!$AB$6*K34,2)))))</f>
        <v/>
      </c>
      <c r="X34">
        <f>IF(BH33&lt;=0,0,MIN(ROUND(BH33+L34,2),IF(Debts!$Z$7=0,Debts!$AA$7,MAX(Debts!$AA$7,ROUND(BH33*Debts!$Z$7+Debts!$AB$7*L34,2)))))</f>
        <v/>
      </c>
      <c r="Y34">
        <f>IF(BI33&lt;=0,0,MIN(ROUND(BI33+M34,2),IF(Debts!$Z$8=0,Debts!$AA$8,MAX(Debts!$AA$8,ROUND(BI33*Debts!$Z$8+Debts!$AB$8*M34,2)))))</f>
        <v/>
      </c>
      <c r="Z34">
        <f>IF(BJ33&lt;=0,0,MIN(ROUND(BJ33+N34,2),IF(Debts!$Z$9=0,Debts!$AA$9,MAX(Debts!$AA$9,ROUND(BJ33*Debts!$Z$9+Debts!$AB$9*N34,2)))))</f>
        <v/>
      </c>
      <c r="AA34">
        <f>IF(BK33&lt;=0,0,MIN(ROUND(BK33+O34,2),IF(Debts!$Z$10=0,Debts!$AA$10,MAX(Debts!$AA$10,ROUND(BK33*Debts!$Z$10+Debts!$AB$10*O34,2)))))</f>
        <v/>
      </c>
      <c r="AB34">
        <f>IF(BL33&lt;=0,0,MIN(ROUND(BL33+P34,2),IF(Debts!$Z$11=0,Debts!$AA$11,MAX(Debts!$AA$11,ROUND(BL33*Debts!$Z$11+Debts!$AB$11*P34,2)))))</f>
        <v/>
      </c>
      <c r="AC34">
        <f>IF(BM33&lt;=0,0,MIN(ROUND(BM33+Q34,2),IF(Debts!$Z$12=0,Debts!$AA$12,MAX(Debts!$AA$12,ROUND(BM33*Debts!$Z$12+Debts!$AB$12*Q34,2)))))</f>
        <v/>
      </c>
      <c r="AD34">
        <f>IF(BN33&lt;=0,0,MIN(ROUND(BN33+R34,2),IF(Debts!$Z$13=0,Debts!$AA$13,MAX(Debts!$AA$13,ROUND(BN33*Debts!$Z$13+Debts!$AB$13*R34,2)))))</f>
        <v/>
      </c>
      <c r="AE34">
        <f>IF(BO33&lt;=0,0,MIN(ROUND(BO33+S34,2),IF(Debts!$Z$14=0,Debts!$AA$14,MAX(Debts!$AA$14,ROUND(BO33*Debts!$Z$14+Debts!$AB$14*S34,2)))))</f>
        <v/>
      </c>
      <c r="AF34">
        <f>IF(BP33&lt;=0,0,MIN(ROUND(BP33+T34,2),IF(Debts!$Z$15=0,Debts!$AA$15,MAX(Debts!$AA$15,ROUND(BP33*Debts!$Z$15+Debts!$AB$15*T34,2)))))</f>
        <v/>
      </c>
      <c r="AG34">
        <f>IF(BQ33&lt;=0,0,MIN(ROUND(BQ33+U34,2),IF(Debts!$Z$16=0,Debts!$AA$16,MAX(Debts!$AA$16,ROUND(BQ33*Debts!$Z$16+Debts!$AB$16*U34,2)))))</f>
        <v/>
      </c>
      <c r="AH34">
        <f>IF(BF33&lt;=0,0,ROUND(BF33+J34-V34,2))</f>
        <v/>
      </c>
      <c r="AI34">
        <f>IF(BG33&lt;=0,0,ROUND(BG33+K34-W34,2))</f>
        <v/>
      </c>
      <c r="AJ34">
        <f>IF(BH33&lt;=0,0,ROUND(BH33+L34-X34,2))</f>
        <v/>
      </c>
      <c r="AK34">
        <f>IF(BI33&lt;=0,0,ROUND(BI33+M34-Y34,2))</f>
        <v/>
      </c>
      <c r="AL34">
        <f>IF(BJ33&lt;=0,0,ROUND(BJ33+N34-Z34,2))</f>
        <v/>
      </c>
      <c r="AM34">
        <f>IF(BK33&lt;=0,0,ROUND(BK33+O34-AA34,2))</f>
        <v/>
      </c>
      <c r="AN34">
        <f>IF(BL33&lt;=0,0,ROUND(BL33+P34-AB34,2))</f>
        <v/>
      </c>
      <c r="AO34">
        <f>IF(BM33&lt;=0,0,ROUND(BM33+Q34-AC34,2))</f>
        <v/>
      </c>
      <c r="AP34">
        <f>IF(BN33&lt;=0,0,ROUND(BN33+R34-AD34,2))</f>
        <v/>
      </c>
      <c r="AQ34">
        <f>IF(BO33&lt;=0,0,ROUND(BO33+S34-AE34,2))</f>
        <v/>
      </c>
      <c r="AR34">
        <f>IF(BP33&lt;=0,0,ROUND(BP33+T34-AF34,2))</f>
        <v/>
      </c>
      <c r="AS34">
        <f>IF(BQ33&lt;=0,0,ROUND(BQ33+U34-AG34,2))</f>
        <v/>
      </c>
      <c r="AT34">
        <f>IF(AH34&lt;=0,0,ROUND(MIN(AH34,MAX(0,$F34-SUMPRODUCT(($AT$3:$BE$3&lt;AT$3)*$AH34:$AS34))),2))</f>
        <v/>
      </c>
      <c r="AU34">
        <f>IF(AI34&lt;=0,0,ROUND(MIN(AI34,MAX(0,$F34-SUMPRODUCT(($AT$3:$BE$3&lt;AU$3)*$AH34:$AS34))),2))</f>
        <v/>
      </c>
      <c r="AV34">
        <f>IF(AJ34&lt;=0,0,ROUND(MIN(AJ34,MAX(0,$F34-SUMPRODUCT(($AT$3:$BE$3&lt;AV$3)*$AH34:$AS34))),2))</f>
        <v/>
      </c>
      <c r="AW34">
        <f>IF(AK34&lt;=0,0,ROUND(MIN(AK34,MAX(0,$F34-SUMPRODUCT(($AT$3:$BE$3&lt;AW$3)*$AH34:$AS34))),2))</f>
        <v/>
      </c>
      <c r="AX34">
        <f>IF(AL34&lt;=0,0,ROUND(MIN(AL34,MAX(0,$F34-SUMPRODUCT(($AT$3:$BE$3&lt;AX$3)*$AH34:$AS34))),2))</f>
        <v/>
      </c>
      <c r="AY34">
        <f>IF(AM34&lt;=0,0,ROUND(MIN(AM34,MAX(0,$F34-SUMPRODUCT(($AT$3:$BE$3&lt;AY$3)*$AH34:$AS34))),2))</f>
        <v/>
      </c>
      <c r="AZ34">
        <f>IF(AN34&lt;=0,0,ROUND(MIN(AN34,MAX(0,$F34-SUMPRODUCT(($AT$3:$BE$3&lt;AZ$3)*$AH34:$AS34))),2))</f>
        <v/>
      </c>
      <c r="BA34">
        <f>IF(AO34&lt;=0,0,ROUND(MIN(AO34,MAX(0,$F34-SUMPRODUCT(($AT$3:$BE$3&lt;BA$3)*$AH34:$AS34))),2))</f>
        <v/>
      </c>
      <c r="BB34">
        <f>IF(AP34&lt;=0,0,ROUND(MIN(AP34,MAX(0,$F34-SUMPRODUCT(($AT$3:$BE$3&lt;BB$3)*$AH34:$AS34))),2))</f>
        <v/>
      </c>
      <c r="BC34">
        <f>IF(AQ34&lt;=0,0,ROUND(MIN(AQ34,MAX(0,$F34-SUMPRODUCT(($AT$3:$BE$3&lt;BC$3)*$AH34:$AS34))),2))</f>
        <v/>
      </c>
      <c r="BD34">
        <f>IF(AR34&lt;=0,0,ROUND(MIN(AR34,MAX(0,$F34-SUMPRODUCT(($AT$3:$BE$3&lt;BD$3)*$AH34:$AS34))),2))</f>
        <v/>
      </c>
      <c r="BE34">
        <f>IF(AS34&lt;=0,0,ROUND(MIN(AS34,MAX(0,$F34-SUMPRODUCT(($AT$3:$BE$3&lt;BE$3)*$AH34:$AS34))),2))</f>
        <v/>
      </c>
      <c r="BF34">
        <f>IF(BF33&lt;=0,0,ROUND(BF33+J34-V34-AT34,2))</f>
        <v/>
      </c>
      <c r="BG34">
        <f>IF(BG33&lt;=0,0,ROUND(BG33+K34-W34-AU34,2))</f>
        <v/>
      </c>
      <c r="BH34">
        <f>IF(BH33&lt;=0,0,ROUND(BH33+L34-X34-AV34,2))</f>
        <v/>
      </c>
      <c r="BI34">
        <f>IF(BI33&lt;=0,0,ROUND(BI33+M34-Y34-AW34,2))</f>
        <v/>
      </c>
      <c r="BJ34">
        <f>IF(BJ33&lt;=0,0,ROUND(BJ33+N34-Z34-AX34,2))</f>
        <v/>
      </c>
      <c r="BK34">
        <f>IF(BK33&lt;=0,0,ROUND(BK33+O34-AA34-AY34,2))</f>
        <v/>
      </c>
      <c r="BL34">
        <f>IF(BL33&lt;=0,0,ROUND(BL33+P34-AB34-AZ34,2))</f>
        <v/>
      </c>
      <c r="BM34">
        <f>IF(BM33&lt;=0,0,ROUND(BM33+Q34-AC34-BA34,2))</f>
        <v/>
      </c>
      <c r="BN34">
        <f>IF(BN33&lt;=0,0,ROUND(BN33+R34-AD34-BB34,2))</f>
        <v/>
      </c>
      <c r="BO34">
        <f>IF(BO33&lt;=0,0,ROUND(BO33+S34-AE34-BC34,2))</f>
        <v/>
      </c>
      <c r="BP34">
        <f>IF(BP33&lt;=0,0,ROUND(BP33+T34-AF34-BD34,2))</f>
        <v/>
      </c>
      <c r="BQ34">
        <f>IF(BQ33&lt;=0,0,ROUND(BQ33+U34-AG34-BE34,2))</f>
        <v/>
      </c>
    </row>
    <row r="35">
      <c r="A35" t="n">
        <v>30</v>
      </c>
      <c r="B35" s="29">
        <f>Months!B35</f>
        <v/>
      </c>
      <c r="C35">
        <f>Months!C35</f>
        <v/>
      </c>
      <c r="D35">
        <f>Months!D35</f>
        <v/>
      </c>
      <c r="E35">
        <f>SUM(V35:AG35)</f>
        <v/>
      </c>
      <c r="F35">
        <f>MAX(0,ROUND(C35+D35-E35,2))</f>
        <v/>
      </c>
      <c r="G35">
        <f>ROUND(E35+SUM(AT35:BE35),2)</f>
        <v/>
      </c>
      <c r="H35">
        <f>ROUND(SUM(J35:U35),2)</f>
        <v/>
      </c>
      <c r="I35">
        <f>ROUND(SUM(BF35:BQ35),2)</f>
        <v/>
      </c>
      <c r="J35">
        <f>IF(BF34&lt;=0,0,ROUND(BF34*IF($A35&lt;=Debts!$M$5,Debts!$X$5,Debts!$Y$5)/12,2)+IF(AND(Debts!$AC$5=1,$A35=Debts!$M$5+1),SUMPRODUCT(ROUND(BF$5:BF33*Debts!$Y$5/12,2)),0))</f>
        <v/>
      </c>
      <c r="K35">
        <f>IF(BG34&lt;=0,0,ROUND(BG34*IF($A35&lt;=Debts!$M$6,Debts!$X$6,Debts!$Y$6)/12,2)+IF(AND(Debts!$AC$6=1,$A35=Debts!$M$6+1),SUMPRODUCT(ROUND(BG$5:BG33*Debts!$Y$6/12,2)),0))</f>
        <v/>
      </c>
      <c r="L35">
        <f>IF(BH34&lt;=0,0,ROUND(BH34*IF($A35&lt;=Debts!$M$7,Debts!$X$7,Debts!$Y$7)/12,2)+IF(AND(Debts!$AC$7=1,$A35=Debts!$M$7+1),SUMPRODUCT(ROUND(BH$5:BH33*Debts!$Y$7/12,2)),0))</f>
        <v/>
      </c>
      <c r="M35">
        <f>IF(BI34&lt;=0,0,ROUND(BI34*IF($A35&lt;=Debts!$M$8,Debts!$X$8,Debts!$Y$8)/12,2)+IF(AND(Debts!$AC$8=1,$A35=Debts!$M$8+1),SUMPRODUCT(ROUND(BI$5:BI33*Debts!$Y$8/12,2)),0))</f>
        <v/>
      </c>
      <c r="N35">
        <f>IF(BJ34&lt;=0,0,ROUND(BJ34*IF($A35&lt;=Debts!$M$9,Debts!$X$9,Debts!$Y$9)/12,2)+IF(AND(Debts!$AC$9=1,$A35=Debts!$M$9+1),SUMPRODUCT(ROUND(BJ$5:BJ33*Debts!$Y$9/12,2)),0))</f>
        <v/>
      </c>
      <c r="O35">
        <f>IF(BK34&lt;=0,0,ROUND(BK34*IF($A35&lt;=Debts!$M$10,Debts!$X$10,Debts!$Y$10)/12,2)+IF(AND(Debts!$AC$10=1,$A35=Debts!$M$10+1),SUMPRODUCT(ROUND(BK$5:BK33*Debts!$Y$10/12,2)),0))</f>
        <v/>
      </c>
      <c r="P35">
        <f>IF(BL34&lt;=0,0,ROUND(BL34*IF($A35&lt;=Debts!$M$11,Debts!$X$11,Debts!$Y$11)/12,2)+IF(AND(Debts!$AC$11=1,$A35=Debts!$M$11+1),SUMPRODUCT(ROUND(BL$5:BL33*Debts!$Y$11/12,2)),0))</f>
        <v/>
      </c>
      <c r="Q35">
        <f>IF(BM34&lt;=0,0,ROUND(BM34*IF($A35&lt;=Debts!$M$12,Debts!$X$12,Debts!$Y$12)/12,2)+IF(AND(Debts!$AC$12=1,$A35=Debts!$M$12+1),SUMPRODUCT(ROUND(BM$5:BM33*Debts!$Y$12/12,2)),0))</f>
        <v/>
      </c>
      <c r="R35">
        <f>IF(BN34&lt;=0,0,ROUND(BN34*IF($A35&lt;=Debts!$M$13,Debts!$X$13,Debts!$Y$13)/12,2)+IF(AND(Debts!$AC$13=1,$A35=Debts!$M$13+1),SUMPRODUCT(ROUND(BN$5:BN33*Debts!$Y$13/12,2)),0))</f>
        <v/>
      </c>
      <c r="S35">
        <f>IF(BO34&lt;=0,0,ROUND(BO34*IF($A35&lt;=Debts!$M$14,Debts!$X$14,Debts!$Y$14)/12,2)+IF(AND(Debts!$AC$14=1,$A35=Debts!$M$14+1),SUMPRODUCT(ROUND(BO$5:BO33*Debts!$Y$14/12,2)),0))</f>
        <v/>
      </c>
      <c r="T35">
        <f>IF(BP34&lt;=0,0,ROUND(BP34*IF($A35&lt;=Debts!$M$15,Debts!$X$15,Debts!$Y$15)/12,2)+IF(AND(Debts!$AC$15=1,$A35=Debts!$M$15+1),SUMPRODUCT(ROUND(BP$5:BP33*Debts!$Y$15/12,2)),0))</f>
        <v/>
      </c>
      <c r="U35">
        <f>IF(BQ34&lt;=0,0,ROUND(BQ34*IF($A35&lt;=Debts!$M$16,Debts!$X$16,Debts!$Y$16)/12,2)+IF(AND(Debts!$AC$16=1,$A35=Debts!$M$16+1),SUMPRODUCT(ROUND(BQ$5:BQ33*Debts!$Y$16/12,2)),0))</f>
        <v/>
      </c>
      <c r="V35">
        <f>IF(BF34&lt;=0,0,MIN(ROUND(BF34+J35,2),IF(Debts!$Z$5=0,Debts!$AA$5,MAX(Debts!$AA$5,ROUND(BF34*Debts!$Z$5+Debts!$AB$5*J35,2)))))</f>
        <v/>
      </c>
      <c r="W35">
        <f>IF(BG34&lt;=0,0,MIN(ROUND(BG34+K35,2),IF(Debts!$Z$6=0,Debts!$AA$6,MAX(Debts!$AA$6,ROUND(BG34*Debts!$Z$6+Debts!$AB$6*K35,2)))))</f>
        <v/>
      </c>
      <c r="X35">
        <f>IF(BH34&lt;=0,0,MIN(ROUND(BH34+L35,2),IF(Debts!$Z$7=0,Debts!$AA$7,MAX(Debts!$AA$7,ROUND(BH34*Debts!$Z$7+Debts!$AB$7*L35,2)))))</f>
        <v/>
      </c>
      <c r="Y35">
        <f>IF(BI34&lt;=0,0,MIN(ROUND(BI34+M35,2),IF(Debts!$Z$8=0,Debts!$AA$8,MAX(Debts!$AA$8,ROUND(BI34*Debts!$Z$8+Debts!$AB$8*M35,2)))))</f>
        <v/>
      </c>
      <c r="Z35">
        <f>IF(BJ34&lt;=0,0,MIN(ROUND(BJ34+N35,2),IF(Debts!$Z$9=0,Debts!$AA$9,MAX(Debts!$AA$9,ROUND(BJ34*Debts!$Z$9+Debts!$AB$9*N35,2)))))</f>
        <v/>
      </c>
      <c r="AA35">
        <f>IF(BK34&lt;=0,0,MIN(ROUND(BK34+O35,2),IF(Debts!$Z$10=0,Debts!$AA$10,MAX(Debts!$AA$10,ROUND(BK34*Debts!$Z$10+Debts!$AB$10*O35,2)))))</f>
        <v/>
      </c>
      <c r="AB35">
        <f>IF(BL34&lt;=0,0,MIN(ROUND(BL34+P35,2),IF(Debts!$Z$11=0,Debts!$AA$11,MAX(Debts!$AA$11,ROUND(BL34*Debts!$Z$11+Debts!$AB$11*P35,2)))))</f>
        <v/>
      </c>
      <c r="AC35">
        <f>IF(BM34&lt;=0,0,MIN(ROUND(BM34+Q35,2),IF(Debts!$Z$12=0,Debts!$AA$12,MAX(Debts!$AA$12,ROUND(BM34*Debts!$Z$12+Debts!$AB$12*Q35,2)))))</f>
        <v/>
      </c>
      <c r="AD35">
        <f>IF(BN34&lt;=0,0,MIN(ROUND(BN34+R35,2),IF(Debts!$Z$13=0,Debts!$AA$13,MAX(Debts!$AA$13,ROUND(BN34*Debts!$Z$13+Debts!$AB$13*R35,2)))))</f>
        <v/>
      </c>
      <c r="AE35">
        <f>IF(BO34&lt;=0,0,MIN(ROUND(BO34+S35,2),IF(Debts!$Z$14=0,Debts!$AA$14,MAX(Debts!$AA$14,ROUND(BO34*Debts!$Z$14+Debts!$AB$14*S35,2)))))</f>
        <v/>
      </c>
      <c r="AF35">
        <f>IF(BP34&lt;=0,0,MIN(ROUND(BP34+T35,2),IF(Debts!$Z$15=0,Debts!$AA$15,MAX(Debts!$AA$15,ROUND(BP34*Debts!$Z$15+Debts!$AB$15*T35,2)))))</f>
        <v/>
      </c>
      <c r="AG35">
        <f>IF(BQ34&lt;=0,0,MIN(ROUND(BQ34+U35,2),IF(Debts!$Z$16=0,Debts!$AA$16,MAX(Debts!$AA$16,ROUND(BQ34*Debts!$Z$16+Debts!$AB$16*U35,2)))))</f>
        <v/>
      </c>
      <c r="AH35">
        <f>IF(BF34&lt;=0,0,ROUND(BF34+J35-V35,2))</f>
        <v/>
      </c>
      <c r="AI35">
        <f>IF(BG34&lt;=0,0,ROUND(BG34+K35-W35,2))</f>
        <v/>
      </c>
      <c r="AJ35">
        <f>IF(BH34&lt;=0,0,ROUND(BH34+L35-X35,2))</f>
        <v/>
      </c>
      <c r="AK35">
        <f>IF(BI34&lt;=0,0,ROUND(BI34+M35-Y35,2))</f>
        <v/>
      </c>
      <c r="AL35">
        <f>IF(BJ34&lt;=0,0,ROUND(BJ34+N35-Z35,2))</f>
        <v/>
      </c>
      <c r="AM35">
        <f>IF(BK34&lt;=0,0,ROUND(BK34+O35-AA35,2))</f>
        <v/>
      </c>
      <c r="AN35">
        <f>IF(BL34&lt;=0,0,ROUND(BL34+P35-AB35,2))</f>
        <v/>
      </c>
      <c r="AO35">
        <f>IF(BM34&lt;=0,0,ROUND(BM34+Q35-AC35,2))</f>
        <v/>
      </c>
      <c r="AP35">
        <f>IF(BN34&lt;=0,0,ROUND(BN34+R35-AD35,2))</f>
        <v/>
      </c>
      <c r="AQ35">
        <f>IF(BO34&lt;=0,0,ROUND(BO34+S35-AE35,2))</f>
        <v/>
      </c>
      <c r="AR35">
        <f>IF(BP34&lt;=0,0,ROUND(BP34+T35-AF35,2))</f>
        <v/>
      </c>
      <c r="AS35">
        <f>IF(BQ34&lt;=0,0,ROUND(BQ34+U35-AG35,2))</f>
        <v/>
      </c>
      <c r="AT35">
        <f>IF(AH35&lt;=0,0,ROUND(MIN(AH35,MAX(0,$F35-SUMPRODUCT(($AT$3:$BE$3&lt;AT$3)*$AH35:$AS35))),2))</f>
        <v/>
      </c>
      <c r="AU35">
        <f>IF(AI35&lt;=0,0,ROUND(MIN(AI35,MAX(0,$F35-SUMPRODUCT(($AT$3:$BE$3&lt;AU$3)*$AH35:$AS35))),2))</f>
        <v/>
      </c>
      <c r="AV35">
        <f>IF(AJ35&lt;=0,0,ROUND(MIN(AJ35,MAX(0,$F35-SUMPRODUCT(($AT$3:$BE$3&lt;AV$3)*$AH35:$AS35))),2))</f>
        <v/>
      </c>
      <c r="AW35">
        <f>IF(AK35&lt;=0,0,ROUND(MIN(AK35,MAX(0,$F35-SUMPRODUCT(($AT$3:$BE$3&lt;AW$3)*$AH35:$AS35))),2))</f>
        <v/>
      </c>
      <c r="AX35">
        <f>IF(AL35&lt;=0,0,ROUND(MIN(AL35,MAX(0,$F35-SUMPRODUCT(($AT$3:$BE$3&lt;AX$3)*$AH35:$AS35))),2))</f>
        <v/>
      </c>
      <c r="AY35">
        <f>IF(AM35&lt;=0,0,ROUND(MIN(AM35,MAX(0,$F35-SUMPRODUCT(($AT$3:$BE$3&lt;AY$3)*$AH35:$AS35))),2))</f>
        <v/>
      </c>
      <c r="AZ35">
        <f>IF(AN35&lt;=0,0,ROUND(MIN(AN35,MAX(0,$F35-SUMPRODUCT(($AT$3:$BE$3&lt;AZ$3)*$AH35:$AS35))),2))</f>
        <v/>
      </c>
      <c r="BA35">
        <f>IF(AO35&lt;=0,0,ROUND(MIN(AO35,MAX(0,$F35-SUMPRODUCT(($AT$3:$BE$3&lt;BA$3)*$AH35:$AS35))),2))</f>
        <v/>
      </c>
      <c r="BB35">
        <f>IF(AP35&lt;=0,0,ROUND(MIN(AP35,MAX(0,$F35-SUMPRODUCT(($AT$3:$BE$3&lt;BB$3)*$AH35:$AS35))),2))</f>
        <v/>
      </c>
      <c r="BC35">
        <f>IF(AQ35&lt;=0,0,ROUND(MIN(AQ35,MAX(0,$F35-SUMPRODUCT(($AT$3:$BE$3&lt;BC$3)*$AH35:$AS35))),2))</f>
        <v/>
      </c>
      <c r="BD35">
        <f>IF(AR35&lt;=0,0,ROUND(MIN(AR35,MAX(0,$F35-SUMPRODUCT(($AT$3:$BE$3&lt;BD$3)*$AH35:$AS35))),2))</f>
        <v/>
      </c>
      <c r="BE35">
        <f>IF(AS35&lt;=0,0,ROUND(MIN(AS35,MAX(0,$F35-SUMPRODUCT(($AT$3:$BE$3&lt;BE$3)*$AH35:$AS35))),2))</f>
        <v/>
      </c>
      <c r="BF35">
        <f>IF(BF34&lt;=0,0,ROUND(BF34+J35-V35-AT35,2))</f>
        <v/>
      </c>
      <c r="BG35">
        <f>IF(BG34&lt;=0,0,ROUND(BG34+K35-W35-AU35,2))</f>
        <v/>
      </c>
      <c r="BH35">
        <f>IF(BH34&lt;=0,0,ROUND(BH34+L35-X35-AV35,2))</f>
        <v/>
      </c>
      <c r="BI35">
        <f>IF(BI34&lt;=0,0,ROUND(BI34+M35-Y35-AW35,2))</f>
        <v/>
      </c>
      <c r="BJ35">
        <f>IF(BJ34&lt;=0,0,ROUND(BJ34+N35-Z35-AX35,2))</f>
        <v/>
      </c>
      <c r="BK35">
        <f>IF(BK34&lt;=0,0,ROUND(BK34+O35-AA35-AY35,2))</f>
        <v/>
      </c>
      <c r="BL35">
        <f>IF(BL34&lt;=0,0,ROUND(BL34+P35-AB35-AZ35,2))</f>
        <v/>
      </c>
      <c r="BM35">
        <f>IF(BM34&lt;=0,0,ROUND(BM34+Q35-AC35-BA35,2))</f>
        <v/>
      </c>
      <c r="BN35">
        <f>IF(BN34&lt;=0,0,ROUND(BN34+R35-AD35-BB35,2))</f>
        <v/>
      </c>
      <c r="BO35">
        <f>IF(BO34&lt;=0,0,ROUND(BO34+S35-AE35-BC35,2))</f>
        <v/>
      </c>
      <c r="BP35">
        <f>IF(BP34&lt;=0,0,ROUND(BP34+T35-AF35-BD35,2))</f>
        <v/>
      </c>
      <c r="BQ35">
        <f>IF(BQ34&lt;=0,0,ROUND(BQ34+U35-AG35-BE35,2))</f>
        <v/>
      </c>
    </row>
    <row r="36">
      <c r="A36" t="n">
        <v>31</v>
      </c>
      <c r="B36" s="29">
        <f>Months!B36</f>
        <v/>
      </c>
      <c r="C36">
        <f>Months!C36</f>
        <v/>
      </c>
      <c r="D36">
        <f>Months!D36</f>
        <v/>
      </c>
      <c r="E36">
        <f>SUM(V36:AG36)</f>
        <v/>
      </c>
      <c r="F36">
        <f>MAX(0,ROUND(C36+D36-E36,2))</f>
        <v/>
      </c>
      <c r="G36">
        <f>ROUND(E36+SUM(AT36:BE36),2)</f>
        <v/>
      </c>
      <c r="H36">
        <f>ROUND(SUM(J36:U36),2)</f>
        <v/>
      </c>
      <c r="I36">
        <f>ROUND(SUM(BF36:BQ36),2)</f>
        <v/>
      </c>
      <c r="J36">
        <f>IF(BF35&lt;=0,0,ROUND(BF35*IF($A36&lt;=Debts!$M$5,Debts!$X$5,Debts!$Y$5)/12,2)+IF(AND(Debts!$AC$5=1,$A36=Debts!$M$5+1),SUMPRODUCT(ROUND(BF$5:BF34*Debts!$Y$5/12,2)),0))</f>
        <v/>
      </c>
      <c r="K36">
        <f>IF(BG35&lt;=0,0,ROUND(BG35*IF($A36&lt;=Debts!$M$6,Debts!$X$6,Debts!$Y$6)/12,2)+IF(AND(Debts!$AC$6=1,$A36=Debts!$M$6+1),SUMPRODUCT(ROUND(BG$5:BG34*Debts!$Y$6/12,2)),0))</f>
        <v/>
      </c>
      <c r="L36">
        <f>IF(BH35&lt;=0,0,ROUND(BH35*IF($A36&lt;=Debts!$M$7,Debts!$X$7,Debts!$Y$7)/12,2)+IF(AND(Debts!$AC$7=1,$A36=Debts!$M$7+1),SUMPRODUCT(ROUND(BH$5:BH34*Debts!$Y$7/12,2)),0))</f>
        <v/>
      </c>
      <c r="M36">
        <f>IF(BI35&lt;=0,0,ROUND(BI35*IF($A36&lt;=Debts!$M$8,Debts!$X$8,Debts!$Y$8)/12,2)+IF(AND(Debts!$AC$8=1,$A36=Debts!$M$8+1),SUMPRODUCT(ROUND(BI$5:BI34*Debts!$Y$8/12,2)),0))</f>
        <v/>
      </c>
      <c r="N36">
        <f>IF(BJ35&lt;=0,0,ROUND(BJ35*IF($A36&lt;=Debts!$M$9,Debts!$X$9,Debts!$Y$9)/12,2)+IF(AND(Debts!$AC$9=1,$A36=Debts!$M$9+1),SUMPRODUCT(ROUND(BJ$5:BJ34*Debts!$Y$9/12,2)),0))</f>
        <v/>
      </c>
      <c r="O36">
        <f>IF(BK35&lt;=0,0,ROUND(BK35*IF($A36&lt;=Debts!$M$10,Debts!$X$10,Debts!$Y$10)/12,2)+IF(AND(Debts!$AC$10=1,$A36=Debts!$M$10+1),SUMPRODUCT(ROUND(BK$5:BK34*Debts!$Y$10/12,2)),0))</f>
        <v/>
      </c>
      <c r="P36">
        <f>IF(BL35&lt;=0,0,ROUND(BL35*IF($A36&lt;=Debts!$M$11,Debts!$X$11,Debts!$Y$11)/12,2)+IF(AND(Debts!$AC$11=1,$A36=Debts!$M$11+1),SUMPRODUCT(ROUND(BL$5:BL34*Debts!$Y$11/12,2)),0))</f>
        <v/>
      </c>
      <c r="Q36">
        <f>IF(BM35&lt;=0,0,ROUND(BM35*IF($A36&lt;=Debts!$M$12,Debts!$X$12,Debts!$Y$12)/12,2)+IF(AND(Debts!$AC$12=1,$A36=Debts!$M$12+1),SUMPRODUCT(ROUND(BM$5:BM34*Debts!$Y$12/12,2)),0))</f>
        <v/>
      </c>
      <c r="R36">
        <f>IF(BN35&lt;=0,0,ROUND(BN35*IF($A36&lt;=Debts!$M$13,Debts!$X$13,Debts!$Y$13)/12,2)+IF(AND(Debts!$AC$13=1,$A36=Debts!$M$13+1),SUMPRODUCT(ROUND(BN$5:BN34*Debts!$Y$13/12,2)),0))</f>
        <v/>
      </c>
      <c r="S36">
        <f>IF(BO35&lt;=0,0,ROUND(BO35*IF($A36&lt;=Debts!$M$14,Debts!$X$14,Debts!$Y$14)/12,2)+IF(AND(Debts!$AC$14=1,$A36=Debts!$M$14+1),SUMPRODUCT(ROUND(BO$5:BO34*Debts!$Y$14/12,2)),0))</f>
        <v/>
      </c>
      <c r="T36">
        <f>IF(BP35&lt;=0,0,ROUND(BP35*IF($A36&lt;=Debts!$M$15,Debts!$X$15,Debts!$Y$15)/12,2)+IF(AND(Debts!$AC$15=1,$A36=Debts!$M$15+1),SUMPRODUCT(ROUND(BP$5:BP34*Debts!$Y$15/12,2)),0))</f>
        <v/>
      </c>
      <c r="U36">
        <f>IF(BQ35&lt;=0,0,ROUND(BQ35*IF($A36&lt;=Debts!$M$16,Debts!$X$16,Debts!$Y$16)/12,2)+IF(AND(Debts!$AC$16=1,$A36=Debts!$M$16+1),SUMPRODUCT(ROUND(BQ$5:BQ34*Debts!$Y$16/12,2)),0))</f>
        <v/>
      </c>
      <c r="V36">
        <f>IF(BF35&lt;=0,0,MIN(ROUND(BF35+J36,2),IF(Debts!$Z$5=0,Debts!$AA$5,MAX(Debts!$AA$5,ROUND(BF35*Debts!$Z$5+Debts!$AB$5*J36,2)))))</f>
        <v/>
      </c>
      <c r="W36">
        <f>IF(BG35&lt;=0,0,MIN(ROUND(BG35+K36,2),IF(Debts!$Z$6=0,Debts!$AA$6,MAX(Debts!$AA$6,ROUND(BG35*Debts!$Z$6+Debts!$AB$6*K36,2)))))</f>
        <v/>
      </c>
      <c r="X36">
        <f>IF(BH35&lt;=0,0,MIN(ROUND(BH35+L36,2),IF(Debts!$Z$7=0,Debts!$AA$7,MAX(Debts!$AA$7,ROUND(BH35*Debts!$Z$7+Debts!$AB$7*L36,2)))))</f>
        <v/>
      </c>
      <c r="Y36">
        <f>IF(BI35&lt;=0,0,MIN(ROUND(BI35+M36,2),IF(Debts!$Z$8=0,Debts!$AA$8,MAX(Debts!$AA$8,ROUND(BI35*Debts!$Z$8+Debts!$AB$8*M36,2)))))</f>
        <v/>
      </c>
      <c r="Z36">
        <f>IF(BJ35&lt;=0,0,MIN(ROUND(BJ35+N36,2),IF(Debts!$Z$9=0,Debts!$AA$9,MAX(Debts!$AA$9,ROUND(BJ35*Debts!$Z$9+Debts!$AB$9*N36,2)))))</f>
        <v/>
      </c>
      <c r="AA36">
        <f>IF(BK35&lt;=0,0,MIN(ROUND(BK35+O36,2),IF(Debts!$Z$10=0,Debts!$AA$10,MAX(Debts!$AA$10,ROUND(BK35*Debts!$Z$10+Debts!$AB$10*O36,2)))))</f>
        <v/>
      </c>
      <c r="AB36">
        <f>IF(BL35&lt;=0,0,MIN(ROUND(BL35+P36,2),IF(Debts!$Z$11=0,Debts!$AA$11,MAX(Debts!$AA$11,ROUND(BL35*Debts!$Z$11+Debts!$AB$11*P36,2)))))</f>
        <v/>
      </c>
      <c r="AC36">
        <f>IF(BM35&lt;=0,0,MIN(ROUND(BM35+Q36,2),IF(Debts!$Z$12=0,Debts!$AA$12,MAX(Debts!$AA$12,ROUND(BM35*Debts!$Z$12+Debts!$AB$12*Q36,2)))))</f>
        <v/>
      </c>
      <c r="AD36">
        <f>IF(BN35&lt;=0,0,MIN(ROUND(BN35+R36,2),IF(Debts!$Z$13=0,Debts!$AA$13,MAX(Debts!$AA$13,ROUND(BN35*Debts!$Z$13+Debts!$AB$13*R36,2)))))</f>
        <v/>
      </c>
      <c r="AE36">
        <f>IF(BO35&lt;=0,0,MIN(ROUND(BO35+S36,2),IF(Debts!$Z$14=0,Debts!$AA$14,MAX(Debts!$AA$14,ROUND(BO35*Debts!$Z$14+Debts!$AB$14*S36,2)))))</f>
        <v/>
      </c>
      <c r="AF36">
        <f>IF(BP35&lt;=0,0,MIN(ROUND(BP35+T36,2),IF(Debts!$Z$15=0,Debts!$AA$15,MAX(Debts!$AA$15,ROUND(BP35*Debts!$Z$15+Debts!$AB$15*T36,2)))))</f>
        <v/>
      </c>
      <c r="AG36">
        <f>IF(BQ35&lt;=0,0,MIN(ROUND(BQ35+U36,2),IF(Debts!$Z$16=0,Debts!$AA$16,MAX(Debts!$AA$16,ROUND(BQ35*Debts!$Z$16+Debts!$AB$16*U36,2)))))</f>
        <v/>
      </c>
      <c r="AH36">
        <f>IF(BF35&lt;=0,0,ROUND(BF35+J36-V36,2))</f>
        <v/>
      </c>
      <c r="AI36">
        <f>IF(BG35&lt;=0,0,ROUND(BG35+K36-W36,2))</f>
        <v/>
      </c>
      <c r="AJ36">
        <f>IF(BH35&lt;=0,0,ROUND(BH35+L36-X36,2))</f>
        <v/>
      </c>
      <c r="AK36">
        <f>IF(BI35&lt;=0,0,ROUND(BI35+M36-Y36,2))</f>
        <v/>
      </c>
      <c r="AL36">
        <f>IF(BJ35&lt;=0,0,ROUND(BJ35+N36-Z36,2))</f>
        <v/>
      </c>
      <c r="AM36">
        <f>IF(BK35&lt;=0,0,ROUND(BK35+O36-AA36,2))</f>
        <v/>
      </c>
      <c r="AN36">
        <f>IF(BL35&lt;=0,0,ROUND(BL35+P36-AB36,2))</f>
        <v/>
      </c>
      <c r="AO36">
        <f>IF(BM35&lt;=0,0,ROUND(BM35+Q36-AC36,2))</f>
        <v/>
      </c>
      <c r="AP36">
        <f>IF(BN35&lt;=0,0,ROUND(BN35+R36-AD36,2))</f>
        <v/>
      </c>
      <c r="AQ36">
        <f>IF(BO35&lt;=0,0,ROUND(BO35+S36-AE36,2))</f>
        <v/>
      </c>
      <c r="AR36">
        <f>IF(BP35&lt;=0,0,ROUND(BP35+T36-AF36,2))</f>
        <v/>
      </c>
      <c r="AS36">
        <f>IF(BQ35&lt;=0,0,ROUND(BQ35+U36-AG36,2))</f>
        <v/>
      </c>
      <c r="AT36">
        <f>IF(AH36&lt;=0,0,ROUND(MIN(AH36,MAX(0,$F36-SUMPRODUCT(($AT$3:$BE$3&lt;AT$3)*$AH36:$AS36))),2))</f>
        <v/>
      </c>
      <c r="AU36">
        <f>IF(AI36&lt;=0,0,ROUND(MIN(AI36,MAX(0,$F36-SUMPRODUCT(($AT$3:$BE$3&lt;AU$3)*$AH36:$AS36))),2))</f>
        <v/>
      </c>
      <c r="AV36">
        <f>IF(AJ36&lt;=0,0,ROUND(MIN(AJ36,MAX(0,$F36-SUMPRODUCT(($AT$3:$BE$3&lt;AV$3)*$AH36:$AS36))),2))</f>
        <v/>
      </c>
      <c r="AW36">
        <f>IF(AK36&lt;=0,0,ROUND(MIN(AK36,MAX(0,$F36-SUMPRODUCT(($AT$3:$BE$3&lt;AW$3)*$AH36:$AS36))),2))</f>
        <v/>
      </c>
      <c r="AX36">
        <f>IF(AL36&lt;=0,0,ROUND(MIN(AL36,MAX(0,$F36-SUMPRODUCT(($AT$3:$BE$3&lt;AX$3)*$AH36:$AS36))),2))</f>
        <v/>
      </c>
      <c r="AY36">
        <f>IF(AM36&lt;=0,0,ROUND(MIN(AM36,MAX(0,$F36-SUMPRODUCT(($AT$3:$BE$3&lt;AY$3)*$AH36:$AS36))),2))</f>
        <v/>
      </c>
      <c r="AZ36">
        <f>IF(AN36&lt;=0,0,ROUND(MIN(AN36,MAX(0,$F36-SUMPRODUCT(($AT$3:$BE$3&lt;AZ$3)*$AH36:$AS36))),2))</f>
        <v/>
      </c>
      <c r="BA36">
        <f>IF(AO36&lt;=0,0,ROUND(MIN(AO36,MAX(0,$F36-SUMPRODUCT(($AT$3:$BE$3&lt;BA$3)*$AH36:$AS36))),2))</f>
        <v/>
      </c>
      <c r="BB36">
        <f>IF(AP36&lt;=0,0,ROUND(MIN(AP36,MAX(0,$F36-SUMPRODUCT(($AT$3:$BE$3&lt;BB$3)*$AH36:$AS36))),2))</f>
        <v/>
      </c>
      <c r="BC36">
        <f>IF(AQ36&lt;=0,0,ROUND(MIN(AQ36,MAX(0,$F36-SUMPRODUCT(($AT$3:$BE$3&lt;BC$3)*$AH36:$AS36))),2))</f>
        <v/>
      </c>
      <c r="BD36">
        <f>IF(AR36&lt;=0,0,ROUND(MIN(AR36,MAX(0,$F36-SUMPRODUCT(($AT$3:$BE$3&lt;BD$3)*$AH36:$AS36))),2))</f>
        <v/>
      </c>
      <c r="BE36">
        <f>IF(AS36&lt;=0,0,ROUND(MIN(AS36,MAX(0,$F36-SUMPRODUCT(($AT$3:$BE$3&lt;BE$3)*$AH36:$AS36))),2))</f>
        <v/>
      </c>
      <c r="BF36">
        <f>IF(BF35&lt;=0,0,ROUND(BF35+J36-V36-AT36,2))</f>
        <v/>
      </c>
      <c r="BG36">
        <f>IF(BG35&lt;=0,0,ROUND(BG35+K36-W36-AU36,2))</f>
        <v/>
      </c>
      <c r="BH36">
        <f>IF(BH35&lt;=0,0,ROUND(BH35+L36-X36-AV36,2))</f>
        <v/>
      </c>
      <c r="BI36">
        <f>IF(BI35&lt;=0,0,ROUND(BI35+M36-Y36-AW36,2))</f>
        <v/>
      </c>
      <c r="BJ36">
        <f>IF(BJ35&lt;=0,0,ROUND(BJ35+N36-Z36-AX36,2))</f>
        <v/>
      </c>
      <c r="BK36">
        <f>IF(BK35&lt;=0,0,ROUND(BK35+O36-AA36-AY36,2))</f>
        <v/>
      </c>
      <c r="BL36">
        <f>IF(BL35&lt;=0,0,ROUND(BL35+P36-AB36-AZ36,2))</f>
        <v/>
      </c>
      <c r="BM36">
        <f>IF(BM35&lt;=0,0,ROUND(BM35+Q36-AC36-BA36,2))</f>
        <v/>
      </c>
      <c r="BN36">
        <f>IF(BN35&lt;=0,0,ROUND(BN35+R36-AD36-BB36,2))</f>
        <v/>
      </c>
      <c r="BO36">
        <f>IF(BO35&lt;=0,0,ROUND(BO35+S36-AE36-BC36,2))</f>
        <v/>
      </c>
      <c r="BP36">
        <f>IF(BP35&lt;=0,0,ROUND(BP35+T36-AF36-BD36,2))</f>
        <v/>
      </c>
      <c r="BQ36">
        <f>IF(BQ35&lt;=0,0,ROUND(BQ35+U36-AG36-BE36,2))</f>
        <v/>
      </c>
    </row>
    <row r="37">
      <c r="A37" t="n">
        <v>32</v>
      </c>
      <c r="B37" s="29">
        <f>Months!B37</f>
        <v/>
      </c>
      <c r="C37">
        <f>Months!C37</f>
        <v/>
      </c>
      <c r="D37">
        <f>Months!D37</f>
        <v/>
      </c>
      <c r="E37">
        <f>SUM(V37:AG37)</f>
        <v/>
      </c>
      <c r="F37">
        <f>MAX(0,ROUND(C37+D37-E37,2))</f>
        <v/>
      </c>
      <c r="G37">
        <f>ROUND(E37+SUM(AT37:BE37),2)</f>
        <v/>
      </c>
      <c r="H37">
        <f>ROUND(SUM(J37:U37),2)</f>
        <v/>
      </c>
      <c r="I37">
        <f>ROUND(SUM(BF37:BQ37),2)</f>
        <v/>
      </c>
      <c r="J37">
        <f>IF(BF36&lt;=0,0,ROUND(BF36*IF($A37&lt;=Debts!$M$5,Debts!$X$5,Debts!$Y$5)/12,2)+IF(AND(Debts!$AC$5=1,$A37=Debts!$M$5+1),SUMPRODUCT(ROUND(BF$5:BF35*Debts!$Y$5/12,2)),0))</f>
        <v/>
      </c>
      <c r="K37">
        <f>IF(BG36&lt;=0,0,ROUND(BG36*IF($A37&lt;=Debts!$M$6,Debts!$X$6,Debts!$Y$6)/12,2)+IF(AND(Debts!$AC$6=1,$A37=Debts!$M$6+1),SUMPRODUCT(ROUND(BG$5:BG35*Debts!$Y$6/12,2)),0))</f>
        <v/>
      </c>
      <c r="L37">
        <f>IF(BH36&lt;=0,0,ROUND(BH36*IF($A37&lt;=Debts!$M$7,Debts!$X$7,Debts!$Y$7)/12,2)+IF(AND(Debts!$AC$7=1,$A37=Debts!$M$7+1),SUMPRODUCT(ROUND(BH$5:BH35*Debts!$Y$7/12,2)),0))</f>
        <v/>
      </c>
      <c r="M37">
        <f>IF(BI36&lt;=0,0,ROUND(BI36*IF($A37&lt;=Debts!$M$8,Debts!$X$8,Debts!$Y$8)/12,2)+IF(AND(Debts!$AC$8=1,$A37=Debts!$M$8+1),SUMPRODUCT(ROUND(BI$5:BI35*Debts!$Y$8/12,2)),0))</f>
        <v/>
      </c>
      <c r="N37">
        <f>IF(BJ36&lt;=0,0,ROUND(BJ36*IF($A37&lt;=Debts!$M$9,Debts!$X$9,Debts!$Y$9)/12,2)+IF(AND(Debts!$AC$9=1,$A37=Debts!$M$9+1),SUMPRODUCT(ROUND(BJ$5:BJ35*Debts!$Y$9/12,2)),0))</f>
        <v/>
      </c>
      <c r="O37">
        <f>IF(BK36&lt;=0,0,ROUND(BK36*IF($A37&lt;=Debts!$M$10,Debts!$X$10,Debts!$Y$10)/12,2)+IF(AND(Debts!$AC$10=1,$A37=Debts!$M$10+1),SUMPRODUCT(ROUND(BK$5:BK35*Debts!$Y$10/12,2)),0))</f>
        <v/>
      </c>
      <c r="P37">
        <f>IF(BL36&lt;=0,0,ROUND(BL36*IF($A37&lt;=Debts!$M$11,Debts!$X$11,Debts!$Y$11)/12,2)+IF(AND(Debts!$AC$11=1,$A37=Debts!$M$11+1),SUMPRODUCT(ROUND(BL$5:BL35*Debts!$Y$11/12,2)),0))</f>
        <v/>
      </c>
      <c r="Q37">
        <f>IF(BM36&lt;=0,0,ROUND(BM36*IF($A37&lt;=Debts!$M$12,Debts!$X$12,Debts!$Y$12)/12,2)+IF(AND(Debts!$AC$12=1,$A37=Debts!$M$12+1),SUMPRODUCT(ROUND(BM$5:BM35*Debts!$Y$12/12,2)),0))</f>
        <v/>
      </c>
      <c r="R37">
        <f>IF(BN36&lt;=0,0,ROUND(BN36*IF($A37&lt;=Debts!$M$13,Debts!$X$13,Debts!$Y$13)/12,2)+IF(AND(Debts!$AC$13=1,$A37=Debts!$M$13+1),SUMPRODUCT(ROUND(BN$5:BN35*Debts!$Y$13/12,2)),0))</f>
        <v/>
      </c>
      <c r="S37">
        <f>IF(BO36&lt;=0,0,ROUND(BO36*IF($A37&lt;=Debts!$M$14,Debts!$X$14,Debts!$Y$14)/12,2)+IF(AND(Debts!$AC$14=1,$A37=Debts!$M$14+1),SUMPRODUCT(ROUND(BO$5:BO35*Debts!$Y$14/12,2)),0))</f>
        <v/>
      </c>
      <c r="T37">
        <f>IF(BP36&lt;=0,0,ROUND(BP36*IF($A37&lt;=Debts!$M$15,Debts!$X$15,Debts!$Y$15)/12,2)+IF(AND(Debts!$AC$15=1,$A37=Debts!$M$15+1),SUMPRODUCT(ROUND(BP$5:BP35*Debts!$Y$15/12,2)),0))</f>
        <v/>
      </c>
      <c r="U37">
        <f>IF(BQ36&lt;=0,0,ROUND(BQ36*IF($A37&lt;=Debts!$M$16,Debts!$X$16,Debts!$Y$16)/12,2)+IF(AND(Debts!$AC$16=1,$A37=Debts!$M$16+1),SUMPRODUCT(ROUND(BQ$5:BQ35*Debts!$Y$16/12,2)),0))</f>
        <v/>
      </c>
      <c r="V37">
        <f>IF(BF36&lt;=0,0,MIN(ROUND(BF36+J37,2),IF(Debts!$Z$5=0,Debts!$AA$5,MAX(Debts!$AA$5,ROUND(BF36*Debts!$Z$5+Debts!$AB$5*J37,2)))))</f>
        <v/>
      </c>
      <c r="W37">
        <f>IF(BG36&lt;=0,0,MIN(ROUND(BG36+K37,2),IF(Debts!$Z$6=0,Debts!$AA$6,MAX(Debts!$AA$6,ROUND(BG36*Debts!$Z$6+Debts!$AB$6*K37,2)))))</f>
        <v/>
      </c>
      <c r="X37">
        <f>IF(BH36&lt;=0,0,MIN(ROUND(BH36+L37,2),IF(Debts!$Z$7=0,Debts!$AA$7,MAX(Debts!$AA$7,ROUND(BH36*Debts!$Z$7+Debts!$AB$7*L37,2)))))</f>
        <v/>
      </c>
      <c r="Y37">
        <f>IF(BI36&lt;=0,0,MIN(ROUND(BI36+M37,2),IF(Debts!$Z$8=0,Debts!$AA$8,MAX(Debts!$AA$8,ROUND(BI36*Debts!$Z$8+Debts!$AB$8*M37,2)))))</f>
        <v/>
      </c>
      <c r="Z37">
        <f>IF(BJ36&lt;=0,0,MIN(ROUND(BJ36+N37,2),IF(Debts!$Z$9=0,Debts!$AA$9,MAX(Debts!$AA$9,ROUND(BJ36*Debts!$Z$9+Debts!$AB$9*N37,2)))))</f>
        <v/>
      </c>
      <c r="AA37">
        <f>IF(BK36&lt;=0,0,MIN(ROUND(BK36+O37,2),IF(Debts!$Z$10=0,Debts!$AA$10,MAX(Debts!$AA$10,ROUND(BK36*Debts!$Z$10+Debts!$AB$10*O37,2)))))</f>
        <v/>
      </c>
      <c r="AB37">
        <f>IF(BL36&lt;=0,0,MIN(ROUND(BL36+P37,2),IF(Debts!$Z$11=0,Debts!$AA$11,MAX(Debts!$AA$11,ROUND(BL36*Debts!$Z$11+Debts!$AB$11*P37,2)))))</f>
        <v/>
      </c>
      <c r="AC37">
        <f>IF(BM36&lt;=0,0,MIN(ROUND(BM36+Q37,2),IF(Debts!$Z$12=0,Debts!$AA$12,MAX(Debts!$AA$12,ROUND(BM36*Debts!$Z$12+Debts!$AB$12*Q37,2)))))</f>
        <v/>
      </c>
      <c r="AD37">
        <f>IF(BN36&lt;=0,0,MIN(ROUND(BN36+R37,2),IF(Debts!$Z$13=0,Debts!$AA$13,MAX(Debts!$AA$13,ROUND(BN36*Debts!$Z$13+Debts!$AB$13*R37,2)))))</f>
        <v/>
      </c>
      <c r="AE37">
        <f>IF(BO36&lt;=0,0,MIN(ROUND(BO36+S37,2),IF(Debts!$Z$14=0,Debts!$AA$14,MAX(Debts!$AA$14,ROUND(BO36*Debts!$Z$14+Debts!$AB$14*S37,2)))))</f>
        <v/>
      </c>
      <c r="AF37">
        <f>IF(BP36&lt;=0,0,MIN(ROUND(BP36+T37,2),IF(Debts!$Z$15=0,Debts!$AA$15,MAX(Debts!$AA$15,ROUND(BP36*Debts!$Z$15+Debts!$AB$15*T37,2)))))</f>
        <v/>
      </c>
      <c r="AG37">
        <f>IF(BQ36&lt;=0,0,MIN(ROUND(BQ36+U37,2),IF(Debts!$Z$16=0,Debts!$AA$16,MAX(Debts!$AA$16,ROUND(BQ36*Debts!$Z$16+Debts!$AB$16*U37,2)))))</f>
        <v/>
      </c>
      <c r="AH37">
        <f>IF(BF36&lt;=0,0,ROUND(BF36+J37-V37,2))</f>
        <v/>
      </c>
      <c r="AI37">
        <f>IF(BG36&lt;=0,0,ROUND(BG36+K37-W37,2))</f>
        <v/>
      </c>
      <c r="AJ37">
        <f>IF(BH36&lt;=0,0,ROUND(BH36+L37-X37,2))</f>
        <v/>
      </c>
      <c r="AK37">
        <f>IF(BI36&lt;=0,0,ROUND(BI36+M37-Y37,2))</f>
        <v/>
      </c>
      <c r="AL37">
        <f>IF(BJ36&lt;=0,0,ROUND(BJ36+N37-Z37,2))</f>
        <v/>
      </c>
      <c r="AM37">
        <f>IF(BK36&lt;=0,0,ROUND(BK36+O37-AA37,2))</f>
        <v/>
      </c>
      <c r="AN37">
        <f>IF(BL36&lt;=0,0,ROUND(BL36+P37-AB37,2))</f>
        <v/>
      </c>
      <c r="AO37">
        <f>IF(BM36&lt;=0,0,ROUND(BM36+Q37-AC37,2))</f>
        <v/>
      </c>
      <c r="AP37">
        <f>IF(BN36&lt;=0,0,ROUND(BN36+R37-AD37,2))</f>
        <v/>
      </c>
      <c r="AQ37">
        <f>IF(BO36&lt;=0,0,ROUND(BO36+S37-AE37,2))</f>
        <v/>
      </c>
      <c r="AR37">
        <f>IF(BP36&lt;=0,0,ROUND(BP36+T37-AF37,2))</f>
        <v/>
      </c>
      <c r="AS37">
        <f>IF(BQ36&lt;=0,0,ROUND(BQ36+U37-AG37,2))</f>
        <v/>
      </c>
      <c r="AT37">
        <f>IF(AH37&lt;=0,0,ROUND(MIN(AH37,MAX(0,$F37-SUMPRODUCT(($AT$3:$BE$3&lt;AT$3)*$AH37:$AS37))),2))</f>
        <v/>
      </c>
      <c r="AU37">
        <f>IF(AI37&lt;=0,0,ROUND(MIN(AI37,MAX(0,$F37-SUMPRODUCT(($AT$3:$BE$3&lt;AU$3)*$AH37:$AS37))),2))</f>
        <v/>
      </c>
      <c r="AV37">
        <f>IF(AJ37&lt;=0,0,ROUND(MIN(AJ37,MAX(0,$F37-SUMPRODUCT(($AT$3:$BE$3&lt;AV$3)*$AH37:$AS37))),2))</f>
        <v/>
      </c>
      <c r="AW37">
        <f>IF(AK37&lt;=0,0,ROUND(MIN(AK37,MAX(0,$F37-SUMPRODUCT(($AT$3:$BE$3&lt;AW$3)*$AH37:$AS37))),2))</f>
        <v/>
      </c>
      <c r="AX37">
        <f>IF(AL37&lt;=0,0,ROUND(MIN(AL37,MAX(0,$F37-SUMPRODUCT(($AT$3:$BE$3&lt;AX$3)*$AH37:$AS37))),2))</f>
        <v/>
      </c>
      <c r="AY37">
        <f>IF(AM37&lt;=0,0,ROUND(MIN(AM37,MAX(0,$F37-SUMPRODUCT(($AT$3:$BE$3&lt;AY$3)*$AH37:$AS37))),2))</f>
        <v/>
      </c>
      <c r="AZ37">
        <f>IF(AN37&lt;=0,0,ROUND(MIN(AN37,MAX(0,$F37-SUMPRODUCT(($AT$3:$BE$3&lt;AZ$3)*$AH37:$AS37))),2))</f>
        <v/>
      </c>
      <c r="BA37">
        <f>IF(AO37&lt;=0,0,ROUND(MIN(AO37,MAX(0,$F37-SUMPRODUCT(($AT$3:$BE$3&lt;BA$3)*$AH37:$AS37))),2))</f>
        <v/>
      </c>
      <c r="BB37">
        <f>IF(AP37&lt;=0,0,ROUND(MIN(AP37,MAX(0,$F37-SUMPRODUCT(($AT$3:$BE$3&lt;BB$3)*$AH37:$AS37))),2))</f>
        <v/>
      </c>
      <c r="BC37">
        <f>IF(AQ37&lt;=0,0,ROUND(MIN(AQ37,MAX(0,$F37-SUMPRODUCT(($AT$3:$BE$3&lt;BC$3)*$AH37:$AS37))),2))</f>
        <v/>
      </c>
      <c r="BD37">
        <f>IF(AR37&lt;=0,0,ROUND(MIN(AR37,MAX(0,$F37-SUMPRODUCT(($AT$3:$BE$3&lt;BD$3)*$AH37:$AS37))),2))</f>
        <v/>
      </c>
      <c r="BE37">
        <f>IF(AS37&lt;=0,0,ROUND(MIN(AS37,MAX(0,$F37-SUMPRODUCT(($AT$3:$BE$3&lt;BE$3)*$AH37:$AS37))),2))</f>
        <v/>
      </c>
      <c r="BF37">
        <f>IF(BF36&lt;=0,0,ROUND(BF36+J37-V37-AT37,2))</f>
        <v/>
      </c>
      <c r="BG37">
        <f>IF(BG36&lt;=0,0,ROUND(BG36+K37-W37-AU37,2))</f>
        <v/>
      </c>
      <c r="BH37">
        <f>IF(BH36&lt;=0,0,ROUND(BH36+L37-X37-AV37,2))</f>
        <v/>
      </c>
      <c r="BI37">
        <f>IF(BI36&lt;=0,0,ROUND(BI36+M37-Y37-AW37,2))</f>
        <v/>
      </c>
      <c r="BJ37">
        <f>IF(BJ36&lt;=0,0,ROUND(BJ36+N37-Z37-AX37,2))</f>
        <v/>
      </c>
      <c r="BK37">
        <f>IF(BK36&lt;=0,0,ROUND(BK36+O37-AA37-AY37,2))</f>
        <v/>
      </c>
      <c r="BL37">
        <f>IF(BL36&lt;=0,0,ROUND(BL36+P37-AB37-AZ37,2))</f>
        <v/>
      </c>
      <c r="BM37">
        <f>IF(BM36&lt;=0,0,ROUND(BM36+Q37-AC37-BA37,2))</f>
        <v/>
      </c>
      <c r="BN37">
        <f>IF(BN36&lt;=0,0,ROUND(BN36+R37-AD37-BB37,2))</f>
        <v/>
      </c>
      <c r="BO37">
        <f>IF(BO36&lt;=0,0,ROUND(BO36+S37-AE37-BC37,2))</f>
        <v/>
      </c>
      <c r="BP37">
        <f>IF(BP36&lt;=0,0,ROUND(BP36+T37-AF37-BD37,2))</f>
        <v/>
      </c>
      <c r="BQ37">
        <f>IF(BQ36&lt;=0,0,ROUND(BQ36+U37-AG37-BE37,2))</f>
        <v/>
      </c>
    </row>
    <row r="38">
      <c r="A38" t="n">
        <v>33</v>
      </c>
      <c r="B38" s="29">
        <f>Months!B38</f>
        <v/>
      </c>
      <c r="C38">
        <f>Months!C38</f>
        <v/>
      </c>
      <c r="D38">
        <f>Months!D38</f>
        <v/>
      </c>
      <c r="E38">
        <f>SUM(V38:AG38)</f>
        <v/>
      </c>
      <c r="F38">
        <f>MAX(0,ROUND(C38+D38-E38,2))</f>
        <v/>
      </c>
      <c r="G38">
        <f>ROUND(E38+SUM(AT38:BE38),2)</f>
        <v/>
      </c>
      <c r="H38">
        <f>ROUND(SUM(J38:U38),2)</f>
        <v/>
      </c>
      <c r="I38">
        <f>ROUND(SUM(BF38:BQ38),2)</f>
        <v/>
      </c>
      <c r="J38">
        <f>IF(BF37&lt;=0,0,ROUND(BF37*IF($A38&lt;=Debts!$M$5,Debts!$X$5,Debts!$Y$5)/12,2)+IF(AND(Debts!$AC$5=1,$A38=Debts!$M$5+1),SUMPRODUCT(ROUND(BF$5:BF36*Debts!$Y$5/12,2)),0))</f>
        <v/>
      </c>
      <c r="K38">
        <f>IF(BG37&lt;=0,0,ROUND(BG37*IF($A38&lt;=Debts!$M$6,Debts!$X$6,Debts!$Y$6)/12,2)+IF(AND(Debts!$AC$6=1,$A38=Debts!$M$6+1),SUMPRODUCT(ROUND(BG$5:BG36*Debts!$Y$6/12,2)),0))</f>
        <v/>
      </c>
      <c r="L38">
        <f>IF(BH37&lt;=0,0,ROUND(BH37*IF($A38&lt;=Debts!$M$7,Debts!$X$7,Debts!$Y$7)/12,2)+IF(AND(Debts!$AC$7=1,$A38=Debts!$M$7+1),SUMPRODUCT(ROUND(BH$5:BH36*Debts!$Y$7/12,2)),0))</f>
        <v/>
      </c>
      <c r="M38">
        <f>IF(BI37&lt;=0,0,ROUND(BI37*IF($A38&lt;=Debts!$M$8,Debts!$X$8,Debts!$Y$8)/12,2)+IF(AND(Debts!$AC$8=1,$A38=Debts!$M$8+1),SUMPRODUCT(ROUND(BI$5:BI36*Debts!$Y$8/12,2)),0))</f>
        <v/>
      </c>
      <c r="N38">
        <f>IF(BJ37&lt;=0,0,ROUND(BJ37*IF($A38&lt;=Debts!$M$9,Debts!$X$9,Debts!$Y$9)/12,2)+IF(AND(Debts!$AC$9=1,$A38=Debts!$M$9+1),SUMPRODUCT(ROUND(BJ$5:BJ36*Debts!$Y$9/12,2)),0))</f>
        <v/>
      </c>
      <c r="O38">
        <f>IF(BK37&lt;=0,0,ROUND(BK37*IF($A38&lt;=Debts!$M$10,Debts!$X$10,Debts!$Y$10)/12,2)+IF(AND(Debts!$AC$10=1,$A38=Debts!$M$10+1),SUMPRODUCT(ROUND(BK$5:BK36*Debts!$Y$10/12,2)),0))</f>
        <v/>
      </c>
      <c r="P38">
        <f>IF(BL37&lt;=0,0,ROUND(BL37*IF($A38&lt;=Debts!$M$11,Debts!$X$11,Debts!$Y$11)/12,2)+IF(AND(Debts!$AC$11=1,$A38=Debts!$M$11+1),SUMPRODUCT(ROUND(BL$5:BL36*Debts!$Y$11/12,2)),0))</f>
        <v/>
      </c>
      <c r="Q38">
        <f>IF(BM37&lt;=0,0,ROUND(BM37*IF($A38&lt;=Debts!$M$12,Debts!$X$12,Debts!$Y$12)/12,2)+IF(AND(Debts!$AC$12=1,$A38=Debts!$M$12+1),SUMPRODUCT(ROUND(BM$5:BM36*Debts!$Y$12/12,2)),0))</f>
        <v/>
      </c>
      <c r="R38">
        <f>IF(BN37&lt;=0,0,ROUND(BN37*IF($A38&lt;=Debts!$M$13,Debts!$X$13,Debts!$Y$13)/12,2)+IF(AND(Debts!$AC$13=1,$A38=Debts!$M$13+1),SUMPRODUCT(ROUND(BN$5:BN36*Debts!$Y$13/12,2)),0))</f>
        <v/>
      </c>
      <c r="S38">
        <f>IF(BO37&lt;=0,0,ROUND(BO37*IF($A38&lt;=Debts!$M$14,Debts!$X$14,Debts!$Y$14)/12,2)+IF(AND(Debts!$AC$14=1,$A38=Debts!$M$14+1),SUMPRODUCT(ROUND(BO$5:BO36*Debts!$Y$14/12,2)),0))</f>
        <v/>
      </c>
      <c r="T38">
        <f>IF(BP37&lt;=0,0,ROUND(BP37*IF($A38&lt;=Debts!$M$15,Debts!$X$15,Debts!$Y$15)/12,2)+IF(AND(Debts!$AC$15=1,$A38=Debts!$M$15+1),SUMPRODUCT(ROUND(BP$5:BP36*Debts!$Y$15/12,2)),0))</f>
        <v/>
      </c>
      <c r="U38">
        <f>IF(BQ37&lt;=0,0,ROUND(BQ37*IF($A38&lt;=Debts!$M$16,Debts!$X$16,Debts!$Y$16)/12,2)+IF(AND(Debts!$AC$16=1,$A38=Debts!$M$16+1),SUMPRODUCT(ROUND(BQ$5:BQ36*Debts!$Y$16/12,2)),0))</f>
        <v/>
      </c>
      <c r="V38">
        <f>IF(BF37&lt;=0,0,MIN(ROUND(BF37+J38,2),IF(Debts!$Z$5=0,Debts!$AA$5,MAX(Debts!$AA$5,ROUND(BF37*Debts!$Z$5+Debts!$AB$5*J38,2)))))</f>
        <v/>
      </c>
      <c r="W38">
        <f>IF(BG37&lt;=0,0,MIN(ROUND(BG37+K38,2),IF(Debts!$Z$6=0,Debts!$AA$6,MAX(Debts!$AA$6,ROUND(BG37*Debts!$Z$6+Debts!$AB$6*K38,2)))))</f>
        <v/>
      </c>
      <c r="X38">
        <f>IF(BH37&lt;=0,0,MIN(ROUND(BH37+L38,2),IF(Debts!$Z$7=0,Debts!$AA$7,MAX(Debts!$AA$7,ROUND(BH37*Debts!$Z$7+Debts!$AB$7*L38,2)))))</f>
        <v/>
      </c>
      <c r="Y38">
        <f>IF(BI37&lt;=0,0,MIN(ROUND(BI37+M38,2),IF(Debts!$Z$8=0,Debts!$AA$8,MAX(Debts!$AA$8,ROUND(BI37*Debts!$Z$8+Debts!$AB$8*M38,2)))))</f>
        <v/>
      </c>
      <c r="Z38">
        <f>IF(BJ37&lt;=0,0,MIN(ROUND(BJ37+N38,2),IF(Debts!$Z$9=0,Debts!$AA$9,MAX(Debts!$AA$9,ROUND(BJ37*Debts!$Z$9+Debts!$AB$9*N38,2)))))</f>
        <v/>
      </c>
      <c r="AA38">
        <f>IF(BK37&lt;=0,0,MIN(ROUND(BK37+O38,2),IF(Debts!$Z$10=0,Debts!$AA$10,MAX(Debts!$AA$10,ROUND(BK37*Debts!$Z$10+Debts!$AB$10*O38,2)))))</f>
        <v/>
      </c>
      <c r="AB38">
        <f>IF(BL37&lt;=0,0,MIN(ROUND(BL37+P38,2),IF(Debts!$Z$11=0,Debts!$AA$11,MAX(Debts!$AA$11,ROUND(BL37*Debts!$Z$11+Debts!$AB$11*P38,2)))))</f>
        <v/>
      </c>
      <c r="AC38">
        <f>IF(BM37&lt;=0,0,MIN(ROUND(BM37+Q38,2),IF(Debts!$Z$12=0,Debts!$AA$12,MAX(Debts!$AA$12,ROUND(BM37*Debts!$Z$12+Debts!$AB$12*Q38,2)))))</f>
        <v/>
      </c>
      <c r="AD38">
        <f>IF(BN37&lt;=0,0,MIN(ROUND(BN37+R38,2),IF(Debts!$Z$13=0,Debts!$AA$13,MAX(Debts!$AA$13,ROUND(BN37*Debts!$Z$13+Debts!$AB$13*R38,2)))))</f>
        <v/>
      </c>
      <c r="AE38">
        <f>IF(BO37&lt;=0,0,MIN(ROUND(BO37+S38,2),IF(Debts!$Z$14=0,Debts!$AA$14,MAX(Debts!$AA$14,ROUND(BO37*Debts!$Z$14+Debts!$AB$14*S38,2)))))</f>
        <v/>
      </c>
      <c r="AF38">
        <f>IF(BP37&lt;=0,0,MIN(ROUND(BP37+T38,2),IF(Debts!$Z$15=0,Debts!$AA$15,MAX(Debts!$AA$15,ROUND(BP37*Debts!$Z$15+Debts!$AB$15*T38,2)))))</f>
        <v/>
      </c>
      <c r="AG38">
        <f>IF(BQ37&lt;=0,0,MIN(ROUND(BQ37+U38,2),IF(Debts!$Z$16=0,Debts!$AA$16,MAX(Debts!$AA$16,ROUND(BQ37*Debts!$Z$16+Debts!$AB$16*U38,2)))))</f>
        <v/>
      </c>
      <c r="AH38">
        <f>IF(BF37&lt;=0,0,ROUND(BF37+J38-V38,2))</f>
        <v/>
      </c>
      <c r="AI38">
        <f>IF(BG37&lt;=0,0,ROUND(BG37+K38-W38,2))</f>
        <v/>
      </c>
      <c r="AJ38">
        <f>IF(BH37&lt;=0,0,ROUND(BH37+L38-X38,2))</f>
        <v/>
      </c>
      <c r="AK38">
        <f>IF(BI37&lt;=0,0,ROUND(BI37+M38-Y38,2))</f>
        <v/>
      </c>
      <c r="AL38">
        <f>IF(BJ37&lt;=0,0,ROUND(BJ37+N38-Z38,2))</f>
        <v/>
      </c>
      <c r="AM38">
        <f>IF(BK37&lt;=0,0,ROUND(BK37+O38-AA38,2))</f>
        <v/>
      </c>
      <c r="AN38">
        <f>IF(BL37&lt;=0,0,ROUND(BL37+P38-AB38,2))</f>
        <v/>
      </c>
      <c r="AO38">
        <f>IF(BM37&lt;=0,0,ROUND(BM37+Q38-AC38,2))</f>
        <v/>
      </c>
      <c r="AP38">
        <f>IF(BN37&lt;=0,0,ROUND(BN37+R38-AD38,2))</f>
        <v/>
      </c>
      <c r="AQ38">
        <f>IF(BO37&lt;=0,0,ROUND(BO37+S38-AE38,2))</f>
        <v/>
      </c>
      <c r="AR38">
        <f>IF(BP37&lt;=0,0,ROUND(BP37+T38-AF38,2))</f>
        <v/>
      </c>
      <c r="AS38">
        <f>IF(BQ37&lt;=0,0,ROUND(BQ37+U38-AG38,2))</f>
        <v/>
      </c>
      <c r="AT38">
        <f>IF(AH38&lt;=0,0,ROUND(MIN(AH38,MAX(0,$F38-SUMPRODUCT(($AT$3:$BE$3&lt;AT$3)*$AH38:$AS38))),2))</f>
        <v/>
      </c>
      <c r="AU38">
        <f>IF(AI38&lt;=0,0,ROUND(MIN(AI38,MAX(0,$F38-SUMPRODUCT(($AT$3:$BE$3&lt;AU$3)*$AH38:$AS38))),2))</f>
        <v/>
      </c>
      <c r="AV38">
        <f>IF(AJ38&lt;=0,0,ROUND(MIN(AJ38,MAX(0,$F38-SUMPRODUCT(($AT$3:$BE$3&lt;AV$3)*$AH38:$AS38))),2))</f>
        <v/>
      </c>
      <c r="AW38">
        <f>IF(AK38&lt;=0,0,ROUND(MIN(AK38,MAX(0,$F38-SUMPRODUCT(($AT$3:$BE$3&lt;AW$3)*$AH38:$AS38))),2))</f>
        <v/>
      </c>
      <c r="AX38">
        <f>IF(AL38&lt;=0,0,ROUND(MIN(AL38,MAX(0,$F38-SUMPRODUCT(($AT$3:$BE$3&lt;AX$3)*$AH38:$AS38))),2))</f>
        <v/>
      </c>
      <c r="AY38">
        <f>IF(AM38&lt;=0,0,ROUND(MIN(AM38,MAX(0,$F38-SUMPRODUCT(($AT$3:$BE$3&lt;AY$3)*$AH38:$AS38))),2))</f>
        <v/>
      </c>
      <c r="AZ38">
        <f>IF(AN38&lt;=0,0,ROUND(MIN(AN38,MAX(0,$F38-SUMPRODUCT(($AT$3:$BE$3&lt;AZ$3)*$AH38:$AS38))),2))</f>
        <v/>
      </c>
      <c r="BA38">
        <f>IF(AO38&lt;=0,0,ROUND(MIN(AO38,MAX(0,$F38-SUMPRODUCT(($AT$3:$BE$3&lt;BA$3)*$AH38:$AS38))),2))</f>
        <v/>
      </c>
      <c r="BB38">
        <f>IF(AP38&lt;=0,0,ROUND(MIN(AP38,MAX(0,$F38-SUMPRODUCT(($AT$3:$BE$3&lt;BB$3)*$AH38:$AS38))),2))</f>
        <v/>
      </c>
      <c r="BC38">
        <f>IF(AQ38&lt;=0,0,ROUND(MIN(AQ38,MAX(0,$F38-SUMPRODUCT(($AT$3:$BE$3&lt;BC$3)*$AH38:$AS38))),2))</f>
        <v/>
      </c>
      <c r="BD38">
        <f>IF(AR38&lt;=0,0,ROUND(MIN(AR38,MAX(0,$F38-SUMPRODUCT(($AT$3:$BE$3&lt;BD$3)*$AH38:$AS38))),2))</f>
        <v/>
      </c>
      <c r="BE38">
        <f>IF(AS38&lt;=0,0,ROUND(MIN(AS38,MAX(0,$F38-SUMPRODUCT(($AT$3:$BE$3&lt;BE$3)*$AH38:$AS38))),2))</f>
        <v/>
      </c>
      <c r="BF38">
        <f>IF(BF37&lt;=0,0,ROUND(BF37+J38-V38-AT38,2))</f>
        <v/>
      </c>
      <c r="BG38">
        <f>IF(BG37&lt;=0,0,ROUND(BG37+K38-W38-AU38,2))</f>
        <v/>
      </c>
      <c r="BH38">
        <f>IF(BH37&lt;=0,0,ROUND(BH37+L38-X38-AV38,2))</f>
        <v/>
      </c>
      <c r="BI38">
        <f>IF(BI37&lt;=0,0,ROUND(BI37+M38-Y38-AW38,2))</f>
        <v/>
      </c>
      <c r="BJ38">
        <f>IF(BJ37&lt;=0,0,ROUND(BJ37+N38-Z38-AX38,2))</f>
        <v/>
      </c>
      <c r="BK38">
        <f>IF(BK37&lt;=0,0,ROUND(BK37+O38-AA38-AY38,2))</f>
        <v/>
      </c>
      <c r="BL38">
        <f>IF(BL37&lt;=0,0,ROUND(BL37+P38-AB38-AZ38,2))</f>
        <v/>
      </c>
      <c r="BM38">
        <f>IF(BM37&lt;=0,0,ROUND(BM37+Q38-AC38-BA38,2))</f>
        <v/>
      </c>
      <c r="BN38">
        <f>IF(BN37&lt;=0,0,ROUND(BN37+R38-AD38-BB38,2))</f>
        <v/>
      </c>
      <c r="BO38">
        <f>IF(BO37&lt;=0,0,ROUND(BO37+S38-AE38-BC38,2))</f>
        <v/>
      </c>
      <c r="BP38">
        <f>IF(BP37&lt;=0,0,ROUND(BP37+T38-AF38-BD38,2))</f>
        <v/>
      </c>
      <c r="BQ38">
        <f>IF(BQ37&lt;=0,0,ROUND(BQ37+U38-AG38-BE38,2))</f>
        <v/>
      </c>
    </row>
    <row r="39">
      <c r="A39" t="n">
        <v>34</v>
      </c>
      <c r="B39" s="29">
        <f>Months!B39</f>
        <v/>
      </c>
      <c r="C39">
        <f>Months!C39</f>
        <v/>
      </c>
      <c r="D39">
        <f>Months!D39</f>
        <v/>
      </c>
      <c r="E39">
        <f>SUM(V39:AG39)</f>
        <v/>
      </c>
      <c r="F39">
        <f>MAX(0,ROUND(C39+D39-E39,2))</f>
        <v/>
      </c>
      <c r="G39">
        <f>ROUND(E39+SUM(AT39:BE39),2)</f>
        <v/>
      </c>
      <c r="H39">
        <f>ROUND(SUM(J39:U39),2)</f>
        <v/>
      </c>
      <c r="I39">
        <f>ROUND(SUM(BF39:BQ39),2)</f>
        <v/>
      </c>
      <c r="J39">
        <f>IF(BF38&lt;=0,0,ROUND(BF38*IF($A39&lt;=Debts!$M$5,Debts!$X$5,Debts!$Y$5)/12,2)+IF(AND(Debts!$AC$5=1,$A39=Debts!$M$5+1),SUMPRODUCT(ROUND(BF$5:BF37*Debts!$Y$5/12,2)),0))</f>
        <v/>
      </c>
      <c r="K39">
        <f>IF(BG38&lt;=0,0,ROUND(BG38*IF($A39&lt;=Debts!$M$6,Debts!$X$6,Debts!$Y$6)/12,2)+IF(AND(Debts!$AC$6=1,$A39=Debts!$M$6+1),SUMPRODUCT(ROUND(BG$5:BG37*Debts!$Y$6/12,2)),0))</f>
        <v/>
      </c>
      <c r="L39">
        <f>IF(BH38&lt;=0,0,ROUND(BH38*IF($A39&lt;=Debts!$M$7,Debts!$X$7,Debts!$Y$7)/12,2)+IF(AND(Debts!$AC$7=1,$A39=Debts!$M$7+1),SUMPRODUCT(ROUND(BH$5:BH37*Debts!$Y$7/12,2)),0))</f>
        <v/>
      </c>
      <c r="M39">
        <f>IF(BI38&lt;=0,0,ROUND(BI38*IF($A39&lt;=Debts!$M$8,Debts!$X$8,Debts!$Y$8)/12,2)+IF(AND(Debts!$AC$8=1,$A39=Debts!$M$8+1),SUMPRODUCT(ROUND(BI$5:BI37*Debts!$Y$8/12,2)),0))</f>
        <v/>
      </c>
      <c r="N39">
        <f>IF(BJ38&lt;=0,0,ROUND(BJ38*IF($A39&lt;=Debts!$M$9,Debts!$X$9,Debts!$Y$9)/12,2)+IF(AND(Debts!$AC$9=1,$A39=Debts!$M$9+1),SUMPRODUCT(ROUND(BJ$5:BJ37*Debts!$Y$9/12,2)),0))</f>
        <v/>
      </c>
      <c r="O39">
        <f>IF(BK38&lt;=0,0,ROUND(BK38*IF($A39&lt;=Debts!$M$10,Debts!$X$10,Debts!$Y$10)/12,2)+IF(AND(Debts!$AC$10=1,$A39=Debts!$M$10+1),SUMPRODUCT(ROUND(BK$5:BK37*Debts!$Y$10/12,2)),0))</f>
        <v/>
      </c>
      <c r="P39">
        <f>IF(BL38&lt;=0,0,ROUND(BL38*IF($A39&lt;=Debts!$M$11,Debts!$X$11,Debts!$Y$11)/12,2)+IF(AND(Debts!$AC$11=1,$A39=Debts!$M$11+1),SUMPRODUCT(ROUND(BL$5:BL37*Debts!$Y$11/12,2)),0))</f>
        <v/>
      </c>
      <c r="Q39">
        <f>IF(BM38&lt;=0,0,ROUND(BM38*IF($A39&lt;=Debts!$M$12,Debts!$X$12,Debts!$Y$12)/12,2)+IF(AND(Debts!$AC$12=1,$A39=Debts!$M$12+1),SUMPRODUCT(ROUND(BM$5:BM37*Debts!$Y$12/12,2)),0))</f>
        <v/>
      </c>
      <c r="R39">
        <f>IF(BN38&lt;=0,0,ROUND(BN38*IF($A39&lt;=Debts!$M$13,Debts!$X$13,Debts!$Y$13)/12,2)+IF(AND(Debts!$AC$13=1,$A39=Debts!$M$13+1),SUMPRODUCT(ROUND(BN$5:BN37*Debts!$Y$13/12,2)),0))</f>
        <v/>
      </c>
      <c r="S39">
        <f>IF(BO38&lt;=0,0,ROUND(BO38*IF($A39&lt;=Debts!$M$14,Debts!$X$14,Debts!$Y$14)/12,2)+IF(AND(Debts!$AC$14=1,$A39=Debts!$M$14+1),SUMPRODUCT(ROUND(BO$5:BO37*Debts!$Y$14/12,2)),0))</f>
        <v/>
      </c>
      <c r="T39">
        <f>IF(BP38&lt;=0,0,ROUND(BP38*IF($A39&lt;=Debts!$M$15,Debts!$X$15,Debts!$Y$15)/12,2)+IF(AND(Debts!$AC$15=1,$A39=Debts!$M$15+1),SUMPRODUCT(ROUND(BP$5:BP37*Debts!$Y$15/12,2)),0))</f>
        <v/>
      </c>
      <c r="U39">
        <f>IF(BQ38&lt;=0,0,ROUND(BQ38*IF($A39&lt;=Debts!$M$16,Debts!$X$16,Debts!$Y$16)/12,2)+IF(AND(Debts!$AC$16=1,$A39=Debts!$M$16+1),SUMPRODUCT(ROUND(BQ$5:BQ37*Debts!$Y$16/12,2)),0))</f>
        <v/>
      </c>
      <c r="V39">
        <f>IF(BF38&lt;=0,0,MIN(ROUND(BF38+J39,2),IF(Debts!$Z$5=0,Debts!$AA$5,MAX(Debts!$AA$5,ROUND(BF38*Debts!$Z$5+Debts!$AB$5*J39,2)))))</f>
        <v/>
      </c>
      <c r="W39">
        <f>IF(BG38&lt;=0,0,MIN(ROUND(BG38+K39,2),IF(Debts!$Z$6=0,Debts!$AA$6,MAX(Debts!$AA$6,ROUND(BG38*Debts!$Z$6+Debts!$AB$6*K39,2)))))</f>
        <v/>
      </c>
      <c r="X39">
        <f>IF(BH38&lt;=0,0,MIN(ROUND(BH38+L39,2),IF(Debts!$Z$7=0,Debts!$AA$7,MAX(Debts!$AA$7,ROUND(BH38*Debts!$Z$7+Debts!$AB$7*L39,2)))))</f>
        <v/>
      </c>
      <c r="Y39">
        <f>IF(BI38&lt;=0,0,MIN(ROUND(BI38+M39,2),IF(Debts!$Z$8=0,Debts!$AA$8,MAX(Debts!$AA$8,ROUND(BI38*Debts!$Z$8+Debts!$AB$8*M39,2)))))</f>
        <v/>
      </c>
      <c r="Z39">
        <f>IF(BJ38&lt;=0,0,MIN(ROUND(BJ38+N39,2),IF(Debts!$Z$9=0,Debts!$AA$9,MAX(Debts!$AA$9,ROUND(BJ38*Debts!$Z$9+Debts!$AB$9*N39,2)))))</f>
        <v/>
      </c>
      <c r="AA39">
        <f>IF(BK38&lt;=0,0,MIN(ROUND(BK38+O39,2),IF(Debts!$Z$10=0,Debts!$AA$10,MAX(Debts!$AA$10,ROUND(BK38*Debts!$Z$10+Debts!$AB$10*O39,2)))))</f>
        <v/>
      </c>
      <c r="AB39">
        <f>IF(BL38&lt;=0,0,MIN(ROUND(BL38+P39,2),IF(Debts!$Z$11=0,Debts!$AA$11,MAX(Debts!$AA$11,ROUND(BL38*Debts!$Z$11+Debts!$AB$11*P39,2)))))</f>
        <v/>
      </c>
      <c r="AC39">
        <f>IF(BM38&lt;=0,0,MIN(ROUND(BM38+Q39,2),IF(Debts!$Z$12=0,Debts!$AA$12,MAX(Debts!$AA$12,ROUND(BM38*Debts!$Z$12+Debts!$AB$12*Q39,2)))))</f>
        <v/>
      </c>
      <c r="AD39">
        <f>IF(BN38&lt;=0,0,MIN(ROUND(BN38+R39,2),IF(Debts!$Z$13=0,Debts!$AA$13,MAX(Debts!$AA$13,ROUND(BN38*Debts!$Z$13+Debts!$AB$13*R39,2)))))</f>
        <v/>
      </c>
      <c r="AE39">
        <f>IF(BO38&lt;=0,0,MIN(ROUND(BO38+S39,2),IF(Debts!$Z$14=0,Debts!$AA$14,MAX(Debts!$AA$14,ROUND(BO38*Debts!$Z$14+Debts!$AB$14*S39,2)))))</f>
        <v/>
      </c>
      <c r="AF39">
        <f>IF(BP38&lt;=0,0,MIN(ROUND(BP38+T39,2),IF(Debts!$Z$15=0,Debts!$AA$15,MAX(Debts!$AA$15,ROUND(BP38*Debts!$Z$15+Debts!$AB$15*T39,2)))))</f>
        <v/>
      </c>
      <c r="AG39">
        <f>IF(BQ38&lt;=0,0,MIN(ROUND(BQ38+U39,2),IF(Debts!$Z$16=0,Debts!$AA$16,MAX(Debts!$AA$16,ROUND(BQ38*Debts!$Z$16+Debts!$AB$16*U39,2)))))</f>
        <v/>
      </c>
      <c r="AH39">
        <f>IF(BF38&lt;=0,0,ROUND(BF38+J39-V39,2))</f>
        <v/>
      </c>
      <c r="AI39">
        <f>IF(BG38&lt;=0,0,ROUND(BG38+K39-W39,2))</f>
        <v/>
      </c>
      <c r="AJ39">
        <f>IF(BH38&lt;=0,0,ROUND(BH38+L39-X39,2))</f>
        <v/>
      </c>
      <c r="AK39">
        <f>IF(BI38&lt;=0,0,ROUND(BI38+M39-Y39,2))</f>
        <v/>
      </c>
      <c r="AL39">
        <f>IF(BJ38&lt;=0,0,ROUND(BJ38+N39-Z39,2))</f>
        <v/>
      </c>
      <c r="AM39">
        <f>IF(BK38&lt;=0,0,ROUND(BK38+O39-AA39,2))</f>
        <v/>
      </c>
      <c r="AN39">
        <f>IF(BL38&lt;=0,0,ROUND(BL38+P39-AB39,2))</f>
        <v/>
      </c>
      <c r="AO39">
        <f>IF(BM38&lt;=0,0,ROUND(BM38+Q39-AC39,2))</f>
        <v/>
      </c>
      <c r="AP39">
        <f>IF(BN38&lt;=0,0,ROUND(BN38+R39-AD39,2))</f>
        <v/>
      </c>
      <c r="AQ39">
        <f>IF(BO38&lt;=0,0,ROUND(BO38+S39-AE39,2))</f>
        <v/>
      </c>
      <c r="AR39">
        <f>IF(BP38&lt;=0,0,ROUND(BP38+T39-AF39,2))</f>
        <v/>
      </c>
      <c r="AS39">
        <f>IF(BQ38&lt;=0,0,ROUND(BQ38+U39-AG39,2))</f>
        <v/>
      </c>
      <c r="AT39">
        <f>IF(AH39&lt;=0,0,ROUND(MIN(AH39,MAX(0,$F39-SUMPRODUCT(($AT$3:$BE$3&lt;AT$3)*$AH39:$AS39))),2))</f>
        <v/>
      </c>
      <c r="AU39">
        <f>IF(AI39&lt;=0,0,ROUND(MIN(AI39,MAX(0,$F39-SUMPRODUCT(($AT$3:$BE$3&lt;AU$3)*$AH39:$AS39))),2))</f>
        <v/>
      </c>
      <c r="AV39">
        <f>IF(AJ39&lt;=0,0,ROUND(MIN(AJ39,MAX(0,$F39-SUMPRODUCT(($AT$3:$BE$3&lt;AV$3)*$AH39:$AS39))),2))</f>
        <v/>
      </c>
      <c r="AW39">
        <f>IF(AK39&lt;=0,0,ROUND(MIN(AK39,MAX(0,$F39-SUMPRODUCT(($AT$3:$BE$3&lt;AW$3)*$AH39:$AS39))),2))</f>
        <v/>
      </c>
      <c r="AX39">
        <f>IF(AL39&lt;=0,0,ROUND(MIN(AL39,MAX(0,$F39-SUMPRODUCT(($AT$3:$BE$3&lt;AX$3)*$AH39:$AS39))),2))</f>
        <v/>
      </c>
      <c r="AY39">
        <f>IF(AM39&lt;=0,0,ROUND(MIN(AM39,MAX(0,$F39-SUMPRODUCT(($AT$3:$BE$3&lt;AY$3)*$AH39:$AS39))),2))</f>
        <v/>
      </c>
      <c r="AZ39">
        <f>IF(AN39&lt;=0,0,ROUND(MIN(AN39,MAX(0,$F39-SUMPRODUCT(($AT$3:$BE$3&lt;AZ$3)*$AH39:$AS39))),2))</f>
        <v/>
      </c>
      <c r="BA39">
        <f>IF(AO39&lt;=0,0,ROUND(MIN(AO39,MAX(0,$F39-SUMPRODUCT(($AT$3:$BE$3&lt;BA$3)*$AH39:$AS39))),2))</f>
        <v/>
      </c>
      <c r="BB39">
        <f>IF(AP39&lt;=0,0,ROUND(MIN(AP39,MAX(0,$F39-SUMPRODUCT(($AT$3:$BE$3&lt;BB$3)*$AH39:$AS39))),2))</f>
        <v/>
      </c>
      <c r="BC39">
        <f>IF(AQ39&lt;=0,0,ROUND(MIN(AQ39,MAX(0,$F39-SUMPRODUCT(($AT$3:$BE$3&lt;BC$3)*$AH39:$AS39))),2))</f>
        <v/>
      </c>
      <c r="BD39">
        <f>IF(AR39&lt;=0,0,ROUND(MIN(AR39,MAX(0,$F39-SUMPRODUCT(($AT$3:$BE$3&lt;BD$3)*$AH39:$AS39))),2))</f>
        <v/>
      </c>
      <c r="BE39">
        <f>IF(AS39&lt;=0,0,ROUND(MIN(AS39,MAX(0,$F39-SUMPRODUCT(($AT$3:$BE$3&lt;BE$3)*$AH39:$AS39))),2))</f>
        <v/>
      </c>
      <c r="BF39">
        <f>IF(BF38&lt;=0,0,ROUND(BF38+J39-V39-AT39,2))</f>
        <v/>
      </c>
      <c r="BG39">
        <f>IF(BG38&lt;=0,0,ROUND(BG38+K39-W39-AU39,2))</f>
        <v/>
      </c>
      <c r="BH39">
        <f>IF(BH38&lt;=0,0,ROUND(BH38+L39-X39-AV39,2))</f>
        <v/>
      </c>
      <c r="BI39">
        <f>IF(BI38&lt;=0,0,ROUND(BI38+M39-Y39-AW39,2))</f>
        <v/>
      </c>
      <c r="BJ39">
        <f>IF(BJ38&lt;=0,0,ROUND(BJ38+N39-Z39-AX39,2))</f>
        <v/>
      </c>
      <c r="BK39">
        <f>IF(BK38&lt;=0,0,ROUND(BK38+O39-AA39-AY39,2))</f>
        <v/>
      </c>
      <c r="BL39">
        <f>IF(BL38&lt;=0,0,ROUND(BL38+P39-AB39-AZ39,2))</f>
        <v/>
      </c>
      <c r="BM39">
        <f>IF(BM38&lt;=0,0,ROUND(BM38+Q39-AC39-BA39,2))</f>
        <v/>
      </c>
      <c r="BN39">
        <f>IF(BN38&lt;=0,0,ROUND(BN38+R39-AD39-BB39,2))</f>
        <v/>
      </c>
      <c r="BO39">
        <f>IF(BO38&lt;=0,0,ROUND(BO38+S39-AE39-BC39,2))</f>
        <v/>
      </c>
      <c r="BP39">
        <f>IF(BP38&lt;=0,0,ROUND(BP38+T39-AF39-BD39,2))</f>
        <v/>
      </c>
      <c r="BQ39">
        <f>IF(BQ38&lt;=0,0,ROUND(BQ38+U39-AG39-BE39,2))</f>
        <v/>
      </c>
    </row>
    <row r="40">
      <c r="A40" t="n">
        <v>35</v>
      </c>
      <c r="B40" s="29">
        <f>Months!B40</f>
        <v/>
      </c>
      <c r="C40">
        <f>Months!C40</f>
        <v/>
      </c>
      <c r="D40">
        <f>Months!D40</f>
        <v/>
      </c>
      <c r="E40">
        <f>SUM(V40:AG40)</f>
        <v/>
      </c>
      <c r="F40">
        <f>MAX(0,ROUND(C40+D40-E40,2))</f>
        <v/>
      </c>
      <c r="G40">
        <f>ROUND(E40+SUM(AT40:BE40),2)</f>
        <v/>
      </c>
      <c r="H40">
        <f>ROUND(SUM(J40:U40),2)</f>
        <v/>
      </c>
      <c r="I40">
        <f>ROUND(SUM(BF40:BQ40),2)</f>
        <v/>
      </c>
      <c r="J40">
        <f>IF(BF39&lt;=0,0,ROUND(BF39*IF($A40&lt;=Debts!$M$5,Debts!$X$5,Debts!$Y$5)/12,2)+IF(AND(Debts!$AC$5=1,$A40=Debts!$M$5+1),SUMPRODUCT(ROUND(BF$5:BF38*Debts!$Y$5/12,2)),0))</f>
        <v/>
      </c>
      <c r="K40">
        <f>IF(BG39&lt;=0,0,ROUND(BG39*IF($A40&lt;=Debts!$M$6,Debts!$X$6,Debts!$Y$6)/12,2)+IF(AND(Debts!$AC$6=1,$A40=Debts!$M$6+1),SUMPRODUCT(ROUND(BG$5:BG38*Debts!$Y$6/12,2)),0))</f>
        <v/>
      </c>
      <c r="L40">
        <f>IF(BH39&lt;=0,0,ROUND(BH39*IF($A40&lt;=Debts!$M$7,Debts!$X$7,Debts!$Y$7)/12,2)+IF(AND(Debts!$AC$7=1,$A40=Debts!$M$7+1),SUMPRODUCT(ROUND(BH$5:BH38*Debts!$Y$7/12,2)),0))</f>
        <v/>
      </c>
      <c r="M40">
        <f>IF(BI39&lt;=0,0,ROUND(BI39*IF($A40&lt;=Debts!$M$8,Debts!$X$8,Debts!$Y$8)/12,2)+IF(AND(Debts!$AC$8=1,$A40=Debts!$M$8+1),SUMPRODUCT(ROUND(BI$5:BI38*Debts!$Y$8/12,2)),0))</f>
        <v/>
      </c>
      <c r="N40">
        <f>IF(BJ39&lt;=0,0,ROUND(BJ39*IF($A40&lt;=Debts!$M$9,Debts!$X$9,Debts!$Y$9)/12,2)+IF(AND(Debts!$AC$9=1,$A40=Debts!$M$9+1),SUMPRODUCT(ROUND(BJ$5:BJ38*Debts!$Y$9/12,2)),0))</f>
        <v/>
      </c>
      <c r="O40">
        <f>IF(BK39&lt;=0,0,ROUND(BK39*IF($A40&lt;=Debts!$M$10,Debts!$X$10,Debts!$Y$10)/12,2)+IF(AND(Debts!$AC$10=1,$A40=Debts!$M$10+1),SUMPRODUCT(ROUND(BK$5:BK38*Debts!$Y$10/12,2)),0))</f>
        <v/>
      </c>
      <c r="P40">
        <f>IF(BL39&lt;=0,0,ROUND(BL39*IF($A40&lt;=Debts!$M$11,Debts!$X$11,Debts!$Y$11)/12,2)+IF(AND(Debts!$AC$11=1,$A40=Debts!$M$11+1),SUMPRODUCT(ROUND(BL$5:BL38*Debts!$Y$11/12,2)),0))</f>
        <v/>
      </c>
      <c r="Q40">
        <f>IF(BM39&lt;=0,0,ROUND(BM39*IF($A40&lt;=Debts!$M$12,Debts!$X$12,Debts!$Y$12)/12,2)+IF(AND(Debts!$AC$12=1,$A40=Debts!$M$12+1),SUMPRODUCT(ROUND(BM$5:BM38*Debts!$Y$12/12,2)),0))</f>
        <v/>
      </c>
      <c r="R40">
        <f>IF(BN39&lt;=0,0,ROUND(BN39*IF($A40&lt;=Debts!$M$13,Debts!$X$13,Debts!$Y$13)/12,2)+IF(AND(Debts!$AC$13=1,$A40=Debts!$M$13+1),SUMPRODUCT(ROUND(BN$5:BN38*Debts!$Y$13/12,2)),0))</f>
        <v/>
      </c>
      <c r="S40">
        <f>IF(BO39&lt;=0,0,ROUND(BO39*IF($A40&lt;=Debts!$M$14,Debts!$X$14,Debts!$Y$14)/12,2)+IF(AND(Debts!$AC$14=1,$A40=Debts!$M$14+1),SUMPRODUCT(ROUND(BO$5:BO38*Debts!$Y$14/12,2)),0))</f>
        <v/>
      </c>
      <c r="T40">
        <f>IF(BP39&lt;=0,0,ROUND(BP39*IF($A40&lt;=Debts!$M$15,Debts!$X$15,Debts!$Y$15)/12,2)+IF(AND(Debts!$AC$15=1,$A40=Debts!$M$15+1),SUMPRODUCT(ROUND(BP$5:BP38*Debts!$Y$15/12,2)),0))</f>
        <v/>
      </c>
      <c r="U40">
        <f>IF(BQ39&lt;=0,0,ROUND(BQ39*IF($A40&lt;=Debts!$M$16,Debts!$X$16,Debts!$Y$16)/12,2)+IF(AND(Debts!$AC$16=1,$A40=Debts!$M$16+1),SUMPRODUCT(ROUND(BQ$5:BQ38*Debts!$Y$16/12,2)),0))</f>
        <v/>
      </c>
      <c r="V40">
        <f>IF(BF39&lt;=0,0,MIN(ROUND(BF39+J40,2),IF(Debts!$Z$5=0,Debts!$AA$5,MAX(Debts!$AA$5,ROUND(BF39*Debts!$Z$5+Debts!$AB$5*J40,2)))))</f>
        <v/>
      </c>
      <c r="W40">
        <f>IF(BG39&lt;=0,0,MIN(ROUND(BG39+K40,2),IF(Debts!$Z$6=0,Debts!$AA$6,MAX(Debts!$AA$6,ROUND(BG39*Debts!$Z$6+Debts!$AB$6*K40,2)))))</f>
        <v/>
      </c>
      <c r="X40">
        <f>IF(BH39&lt;=0,0,MIN(ROUND(BH39+L40,2),IF(Debts!$Z$7=0,Debts!$AA$7,MAX(Debts!$AA$7,ROUND(BH39*Debts!$Z$7+Debts!$AB$7*L40,2)))))</f>
        <v/>
      </c>
      <c r="Y40">
        <f>IF(BI39&lt;=0,0,MIN(ROUND(BI39+M40,2),IF(Debts!$Z$8=0,Debts!$AA$8,MAX(Debts!$AA$8,ROUND(BI39*Debts!$Z$8+Debts!$AB$8*M40,2)))))</f>
        <v/>
      </c>
      <c r="Z40">
        <f>IF(BJ39&lt;=0,0,MIN(ROUND(BJ39+N40,2),IF(Debts!$Z$9=0,Debts!$AA$9,MAX(Debts!$AA$9,ROUND(BJ39*Debts!$Z$9+Debts!$AB$9*N40,2)))))</f>
        <v/>
      </c>
      <c r="AA40">
        <f>IF(BK39&lt;=0,0,MIN(ROUND(BK39+O40,2),IF(Debts!$Z$10=0,Debts!$AA$10,MAX(Debts!$AA$10,ROUND(BK39*Debts!$Z$10+Debts!$AB$10*O40,2)))))</f>
        <v/>
      </c>
      <c r="AB40">
        <f>IF(BL39&lt;=0,0,MIN(ROUND(BL39+P40,2),IF(Debts!$Z$11=0,Debts!$AA$11,MAX(Debts!$AA$11,ROUND(BL39*Debts!$Z$11+Debts!$AB$11*P40,2)))))</f>
        <v/>
      </c>
      <c r="AC40">
        <f>IF(BM39&lt;=0,0,MIN(ROUND(BM39+Q40,2),IF(Debts!$Z$12=0,Debts!$AA$12,MAX(Debts!$AA$12,ROUND(BM39*Debts!$Z$12+Debts!$AB$12*Q40,2)))))</f>
        <v/>
      </c>
      <c r="AD40">
        <f>IF(BN39&lt;=0,0,MIN(ROUND(BN39+R40,2),IF(Debts!$Z$13=0,Debts!$AA$13,MAX(Debts!$AA$13,ROUND(BN39*Debts!$Z$13+Debts!$AB$13*R40,2)))))</f>
        <v/>
      </c>
      <c r="AE40">
        <f>IF(BO39&lt;=0,0,MIN(ROUND(BO39+S40,2),IF(Debts!$Z$14=0,Debts!$AA$14,MAX(Debts!$AA$14,ROUND(BO39*Debts!$Z$14+Debts!$AB$14*S40,2)))))</f>
        <v/>
      </c>
      <c r="AF40">
        <f>IF(BP39&lt;=0,0,MIN(ROUND(BP39+T40,2),IF(Debts!$Z$15=0,Debts!$AA$15,MAX(Debts!$AA$15,ROUND(BP39*Debts!$Z$15+Debts!$AB$15*T40,2)))))</f>
        <v/>
      </c>
      <c r="AG40">
        <f>IF(BQ39&lt;=0,0,MIN(ROUND(BQ39+U40,2),IF(Debts!$Z$16=0,Debts!$AA$16,MAX(Debts!$AA$16,ROUND(BQ39*Debts!$Z$16+Debts!$AB$16*U40,2)))))</f>
        <v/>
      </c>
      <c r="AH40">
        <f>IF(BF39&lt;=0,0,ROUND(BF39+J40-V40,2))</f>
        <v/>
      </c>
      <c r="AI40">
        <f>IF(BG39&lt;=0,0,ROUND(BG39+K40-W40,2))</f>
        <v/>
      </c>
      <c r="AJ40">
        <f>IF(BH39&lt;=0,0,ROUND(BH39+L40-X40,2))</f>
        <v/>
      </c>
      <c r="AK40">
        <f>IF(BI39&lt;=0,0,ROUND(BI39+M40-Y40,2))</f>
        <v/>
      </c>
      <c r="AL40">
        <f>IF(BJ39&lt;=0,0,ROUND(BJ39+N40-Z40,2))</f>
        <v/>
      </c>
      <c r="AM40">
        <f>IF(BK39&lt;=0,0,ROUND(BK39+O40-AA40,2))</f>
        <v/>
      </c>
      <c r="AN40">
        <f>IF(BL39&lt;=0,0,ROUND(BL39+P40-AB40,2))</f>
        <v/>
      </c>
      <c r="AO40">
        <f>IF(BM39&lt;=0,0,ROUND(BM39+Q40-AC40,2))</f>
        <v/>
      </c>
      <c r="AP40">
        <f>IF(BN39&lt;=0,0,ROUND(BN39+R40-AD40,2))</f>
        <v/>
      </c>
      <c r="AQ40">
        <f>IF(BO39&lt;=0,0,ROUND(BO39+S40-AE40,2))</f>
        <v/>
      </c>
      <c r="AR40">
        <f>IF(BP39&lt;=0,0,ROUND(BP39+T40-AF40,2))</f>
        <v/>
      </c>
      <c r="AS40">
        <f>IF(BQ39&lt;=0,0,ROUND(BQ39+U40-AG40,2))</f>
        <v/>
      </c>
      <c r="AT40">
        <f>IF(AH40&lt;=0,0,ROUND(MIN(AH40,MAX(0,$F40-SUMPRODUCT(($AT$3:$BE$3&lt;AT$3)*$AH40:$AS40))),2))</f>
        <v/>
      </c>
      <c r="AU40">
        <f>IF(AI40&lt;=0,0,ROUND(MIN(AI40,MAX(0,$F40-SUMPRODUCT(($AT$3:$BE$3&lt;AU$3)*$AH40:$AS40))),2))</f>
        <v/>
      </c>
      <c r="AV40">
        <f>IF(AJ40&lt;=0,0,ROUND(MIN(AJ40,MAX(0,$F40-SUMPRODUCT(($AT$3:$BE$3&lt;AV$3)*$AH40:$AS40))),2))</f>
        <v/>
      </c>
      <c r="AW40">
        <f>IF(AK40&lt;=0,0,ROUND(MIN(AK40,MAX(0,$F40-SUMPRODUCT(($AT$3:$BE$3&lt;AW$3)*$AH40:$AS40))),2))</f>
        <v/>
      </c>
      <c r="AX40">
        <f>IF(AL40&lt;=0,0,ROUND(MIN(AL40,MAX(0,$F40-SUMPRODUCT(($AT$3:$BE$3&lt;AX$3)*$AH40:$AS40))),2))</f>
        <v/>
      </c>
      <c r="AY40">
        <f>IF(AM40&lt;=0,0,ROUND(MIN(AM40,MAX(0,$F40-SUMPRODUCT(($AT$3:$BE$3&lt;AY$3)*$AH40:$AS40))),2))</f>
        <v/>
      </c>
      <c r="AZ40">
        <f>IF(AN40&lt;=0,0,ROUND(MIN(AN40,MAX(0,$F40-SUMPRODUCT(($AT$3:$BE$3&lt;AZ$3)*$AH40:$AS40))),2))</f>
        <v/>
      </c>
      <c r="BA40">
        <f>IF(AO40&lt;=0,0,ROUND(MIN(AO40,MAX(0,$F40-SUMPRODUCT(($AT$3:$BE$3&lt;BA$3)*$AH40:$AS40))),2))</f>
        <v/>
      </c>
      <c r="BB40">
        <f>IF(AP40&lt;=0,0,ROUND(MIN(AP40,MAX(0,$F40-SUMPRODUCT(($AT$3:$BE$3&lt;BB$3)*$AH40:$AS40))),2))</f>
        <v/>
      </c>
      <c r="BC40">
        <f>IF(AQ40&lt;=0,0,ROUND(MIN(AQ40,MAX(0,$F40-SUMPRODUCT(($AT$3:$BE$3&lt;BC$3)*$AH40:$AS40))),2))</f>
        <v/>
      </c>
      <c r="BD40">
        <f>IF(AR40&lt;=0,0,ROUND(MIN(AR40,MAX(0,$F40-SUMPRODUCT(($AT$3:$BE$3&lt;BD$3)*$AH40:$AS40))),2))</f>
        <v/>
      </c>
      <c r="BE40">
        <f>IF(AS40&lt;=0,0,ROUND(MIN(AS40,MAX(0,$F40-SUMPRODUCT(($AT$3:$BE$3&lt;BE$3)*$AH40:$AS40))),2))</f>
        <v/>
      </c>
      <c r="BF40">
        <f>IF(BF39&lt;=0,0,ROUND(BF39+J40-V40-AT40,2))</f>
        <v/>
      </c>
      <c r="BG40">
        <f>IF(BG39&lt;=0,0,ROUND(BG39+K40-W40-AU40,2))</f>
        <v/>
      </c>
      <c r="BH40">
        <f>IF(BH39&lt;=0,0,ROUND(BH39+L40-X40-AV40,2))</f>
        <v/>
      </c>
      <c r="BI40">
        <f>IF(BI39&lt;=0,0,ROUND(BI39+M40-Y40-AW40,2))</f>
        <v/>
      </c>
      <c r="BJ40">
        <f>IF(BJ39&lt;=0,0,ROUND(BJ39+N40-Z40-AX40,2))</f>
        <v/>
      </c>
      <c r="BK40">
        <f>IF(BK39&lt;=0,0,ROUND(BK39+O40-AA40-AY40,2))</f>
        <v/>
      </c>
      <c r="BL40">
        <f>IF(BL39&lt;=0,0,ROUND(BL39+P40-AB40-AZ40,2))</f>
        <v/>
      </c>
      <c r="BM40">
        <f>IF(BM39&lt;=0,0,ROUND(BM39+Q40-AC40-BA40,2))</f>
        <v/>
      </c>
      <c r="BN40">
        <f>IF(BN39&lt;=0,0,ROUND(BN39+R40-AD40-BB40,2))</f>
        <v/>
      </c>
      <c r="BO40">
        <f>IF(BO39&lt;=0,0,ROUND(BO39+S40-AE40-BC40,2))</f>
        <v/>
      </c>
      <c r="BP40">
        <f>IF(BP39&lt;=0,0,ROUND(BP39+T40-AF40-BD40,2))</f>
        <v/>
      </c>
      <c r="BQ40">
        <f>IF(BQ39&lt;=0,0,ROUND(BQ39+U40-AG40-BE40,2))</f>
        <v/>
      </c>
    </row>
    <row r="41">
      <c r="A41" t="n">
        <v>36</v>
      </c>
      <c r="B41" s="29">
        <f>Months!B41</f>
        <v/>
      </c>
      <c r="C41">
        <f>Months!C41</f>
        <v/>
      </c>
      <c r="D41">
        <f>Months!D41</f>
        <v/>
      </c>
      <c r="E41">
        <f>SUM(V41:AG41)</f>
        <v/>
      </c>
      <c r="F41">
        <f>MAX(0,ROUND(C41+D41-E41,2))</f>
        <v/>
      </c>
      <c r="G41">
        <f>ROUND(E41+SUM(AT41:BE41),2)</f>
        <v/>
      </c>
      <c r="H41">
        <f>ROUND(SUM(J41:U41),2)</f>
        <v/>
      </c>
      <c r="I41">
        <f>ROUND(SUM(BF41:BQ41),2)</f>
        <v/>
      </c>
      <c r="J41">
        <f>IF(BF40&lt;=0,0,ROUND(BF40*IF($A41&lt;=Debts!$M$5,Debts!$X$5,Debts!$Y$5)/12,2)+IF(AND(Debts!$AC$5=1,$A41=Debts!$M$5+1),SUMPRODUCT(ROUND(BF$5:BF39*Debts!$Y$5/12,2)),0))</f>
        <v/>
      </c>
      <c r="K41">
        <f>IF(BG40&lt;=0,0,ROUND(BG40*IF($A41&lt;=Debts!$M$6,Debts!$X$6,Debts!$Y$6)/12,2)+IF(AND(Debts!$AC$6=1,$A41=Debts!$M$6+1),SUMPRODUCT(ROUND(BG$5:BG39*Debts!$Y$6/12,2)),0))</f>
        <v/>
      </c>
      <c r="L41">
        <f>IF(BH40&lt;=0,0,ROUND(BH40*IF($A41&lt;=Debts!$M$7,Debts!$X$7,Debts!$Y$7)/12,2)+IF(AND(Debts!$AC$7=1,$A41=Debts!$M$7+1),SUMPRODUCT(ROUND(BH$5:BH39*Debts!$Y$7/12,2)),0))</f>
        <v/>
      </c>
      <c r="M41">
        <f>IF(BI40&lt;=0,0,ROUND(BI40*IF($A41&lt;=Debts!$M$8,Debts!$X$8,Debts!$Y$8)/12,2)+IF(AND(Debts!$AC$8=1,$A41=Debts!$M$8+1),SUMPRODUCT(ROUND(BI$5:BI39*Debts!$Y$8/12,2)),0))</f>
        <v/>
      </c>
      <c r="N41">
        <f>IF(BJ40&lt;=0,0,ROUND(BJ40*IF($A41&lt;=Debts!$M$9,Debts!$X$9,Debts!$Y$9)/12,2)+IF(AND(Debts!$AC$9=1,$A41=Debts!$M$9+1),SUMPRODUCT(ROUND(BJ$5:BJ39*Debts!$Y$9/12,2)),0))</f>
        <v/>
      </c>
      <c r="O41">
        <f>IF(BK40&lt;=0,0,ROUND(BK40*IF($A41&lt;=Debts!$M$10,Debts!$X$10,Debts!$Y$10)/12,2)+IF(AND(Debts!$AC$10=1,$A41=Debts!$M$10+1),SUMPRODUCT(ROUND(BK$5:BK39*Debts!$Y$10/12,2)),0))</f>
        <v/>
      </c>
      <c r="P41">
        <f>IF(BL40&lt;=0,0,ROUND(BL40*IF($A41&lt;=Debts!$M$11,Debts!$X$11,Debts!$Y$11)/12,2)+IF(AND(Debts!$AC$11=1,$A41=Debts!$M$11+1),SUMPRODUCT(ROUND(BL$5:BL39*Debts!$Y$11/12,2)),0))</f>
        <v/>
      </c>
      <c r="Q41">
        <f>IF(BM40&lt;=0,0,ROUND(BM40*IF($A41&lt;=Debts!$M$12,Debts!$X$12,Debts!$Y$12)/12,2)+IF(AND(Debts!$AC$12=1,$A41=Debts!$M$12+1),SUMPRODUCT(ROUND(BM$5:BM39*Debts!$Y$12/12,2)),0))</f>
        <v/>
      </c>
      <c r="R41">
        <f>IF(BN40&lt;=0,0,ROUND(BN40*IF($A41&lt;=Debts!$M$13,Debts!$X$13,Debts!$Y$13)/12,2)+IF(AND(Debts!$AC$13=1,$A41=Debts!$M$13+1),SUMPRODUCT(ROUND(BN$5:BN39*Debts!$Y$13/12,2)),0))</f>
        <v/>
      </c>
      <c r="S41">
        <f>IF(BO40&lt;=0,0,ROUND(BO40*IF($A41&lt;=Debts!$M$14,Debts!$X$14,Debts!$Y$14)/12,2)+IF(AND(Debts!$AC$14=1,$A41=Debts!$M$14+1),SUMPRODUCT(ROUND(BO$5:BO39*Debts!$Y$14/12,2)),0))</f>
        <v/>
      </c>
      <c r="T41">
        <f>IF(BP40&lt;=0,0,ROUND(BP40*IF($A41&lt;=Debts!$M$15,Debts!$X$15,Debts!$Y$15)/12,2)+IF(AND(Debts!$AC$15=1,$A41=Debts!$M$15+1),SUMPRODUCT(ROUND(BP$5:BP39*Debts!$Y$15/12,2)),0))</f>
        <v/>
      </c>
      <c r="U41">
        <f>IF(BQ40&lt;=0,0,ROUND(BQ40*IF($A41&lt;=Debts!$M$16,Debts!$X$16,Debts!$Y$16)/12,2)+IF(AND(Debts!$AC$16=1,$A41=Debts!$M$16+1),SUMPRODUCT(ROUND(BQ$5:BQ39*Debts!$Y$16/12,2)),0))</f>
        <v/>
      </c>
      <c r="V41">
        <f>IF(BF40&lt;=0,0,MIN(ROUND(BF40+J41,2),IF(Debts!$Z$5=0,Debts!$AA$5,MAX(Debts!$AA$5,ROUND(BF40*Debts!$Z$5+Debts!$AB$5*J41,2)))))</f>
        <v/>
      </c>
      <c r="W41">
        <f>IF(BG40&lt;=0,0,MIN(ROUND(BG40+K41,2),IF(Debts!$Z$6=0,Debts!$AA$6,MAX(Debts!$AA$6,ROUND(BG40*Debts!$Z$6+Debts!$AB$6*K41,2)))))</f>
        <v/>
      </c>
      <c r="X41">
        <f>IF(BH40&lt;=0,0,MIN(ROUND(BH40+L41,2),IF(Debts!$Z$7=0,Debts!$AA$7,MAX(Debts!$AA$7,ROUND(BH40*Debts!$Z$7+Debts!$AB$7*L41,2)))))</f>
        <v/>
      </c>
      <c r="Y41">
        <f>IF(BI40&lt;=0,0,MIN(ROUND(BI40+M41,2),IF(Debts!$Z$8=0,Debts!$AA$8,MAX(Debts!$AA$8,ROUND(BI40*Debts!$Z$8+Debts!$AB$8*M41,2)))))</f>
        <v/>
      </c>
      <c r="Z41">
        <f>IF(BJ40&lt;=0,0,MIN(ROUND(BJ40+N41,2),IF(Debts!$Z$9=0,Debts!$AA$9,MAX(Debts!$AA$9,ROUND(BJ40*Debts!$Z$9+Debts!$AB$9*N41,2)))))</f>
        <v/>
      </c>
      <c r="AA41">
        <f>IF(BK40&lt;=0,0,MIN(ROUND(BK40+O41,2),IF(Debts!$Z$10=0,Debts!$AA$10,MAX(Debts!$AA$10,ROUND(BK40*Debts!$Z$10+Debts!$AB$10*O41,2)))))</f>
        <v/>
      </c>
      <c r="AB41">
        <f>IF(BL40&lt;=0,0,MIN(ROUND(BL40+P41,2),IF(Debts!$Z$11=0,Debts!$AA$11,MAX(Debts!$AA$11,ROUND(BL40*Debts!$Z$11+Debts!$AB$11*P41,2)))))</f>
        <v/>
      </c>
      <c r="AC41">
        <f>IF(BM40&lt;=0,0,MIN(ROUND(BM40+Q41,2),IF(Debts!$Z$12=0,Debts!$AA$12,MAX(Debts!$AA$12,ROUND(BM40*Debts!$Z$12+Debts!$AB$12*Q41,2)))))</f>
        <v/>
      </c>
      <c r="AD41">
        <f>IF(BN40&lt;=0,0,MIN(ROUND(BN40+R41,2),IF(Debts!$Z$13=0,Debts!$AA$13,MAX(Debts!$AA$13,ROUND(BN40*Debts!$Z$13+Debts!$AB$13*R41,2)))))</f>
        <v/>
      </c>
      <c r="AE41">
        <f>IF(BO40&lt;=0,0,MIN(ROUND(BO40+S41,2),IF(Debts!$Z$14=0,Debts!$AA$14,MAX(Debts!$AA$14,ROUND(BO40*Debts!$Z$14+Debts!$AB$14*S41,2)))))</f>
        <v/>
      </c>
      <c r="AF41">
        <f>IF(BP40&lt;=0,0,MIN(ROUND(BP40+T41,2),IF(Debts!$Z$15=0,Debts!$AA$15,MAX(Debts!$AA$15,ROUND(BP40*Debts!$Z$15+Debts!$AB$15*T41,2)))))</f>
        <v/>
      </c>
      <c r="AG41">
        <f>IF(BQ40&lt;=0,0,MIN(ROUND(BQ40+U41,2),IF(Debts!$Z$16=0,Debts!$AA$16,MAX(Debts!$AA$16,ROUND(BQ40*Debts!$Z$16+Debts!$AB$16*U41,2)))))</f>
        <v/>
      </c>
      <c r="AH41">
        <f>IF(BF40&lt;=0,0,ROUND(BF40+J41-V41,2))</f>
        <v/>
      </c>
      <c r="AI41">
        <f>IF(BG40&lt;=0,0,ROUND(BG40+K41-W41,2))</f>
        <v/>
      </c>
      <c r="AJ41">
        <f>IF(BH40&lt;=0,0,ROUND(BH40+L41-X41,2))</f>
        <v/>
      </c>
      <c r="AK41">
        <f>IF(BI40&lt;=0,0,ROUND(BI40+M41-Y41,2))</f>
        <v/>
      </c>
      <c r="AL41">
        <f>IF(BJ40&lt;=0,0,ROUND(BJ40+N41-Z41,2))</f>
        <v/>
      </c>
      <c r="AM41">
        <f>IF(BK40&lt;=0,0,ROUND(BK40+O41-AA41,2))</f>
        <v/>
      </c>
      <c r="AN41">
        <f>IF(BL40&lt;=0,0,ROUND(BL40+P41-AB41,2))</f>
        <v/>
      </c>
      <c r="AO41">
        <f>IF(BM40&lt;=0,0,ROUND(BM40+Q41-AC41,2))</f>
        <v/>
      </c>
      <c r="AP41">
        <f>IF(BN40&lt;=0,0,ROUND(BN40+R41-AD41,2))</f>
        <v/>
      </c>
      <c r="AQ41">
        <f>IF(BO40&lt;=0,0,ROUND(BO40+S41-AE41,2))</f>
        <v/>
      </c>
      <c r="AR41">
        <f>IF(BP40&lt;=0,0,ROUND(BP40+T41-AF41,2))</f>
        <v/>
      </c>
      <c r="AS41">
        <f>IF(BQ40&lt;=0,0,ROUND(BQ40+U41-AG41,2))</f>
        <v/>
      </c>
      <c r="AT41">
        <f>IF(AH41&lt;=0,0,ROUND(MIN(AH41,MAX(0,$F41-SUMPRODUCT(($AT$3:$BE$3&lt;AT$3)*$AH41:$AS41))),2))</f>
        <v/>
      </c>
      <c r="AU41">
        <f>IF(AI41&lt;=0,0,ROUND(MIN(AI41,MAX(0,$F41-SUMPRODUCT(($AT$3:$BE$3&lt;AU$3)*$AH41:$AS41))),2))</f>
        <v/>
      </c>
      <c r="AV41">
        <f>IF(AJ41&lt;=0,0,ROUND(MIN(AJ41,MAX(0,$F41-SUMPRODUCT(($AT$3:$BE$3&lt;AV$3)*$AH41:$AS41))),2))</f>
        <v/>
      </c>
      <c r="AW41">
        <f>IF(AK41&lt;=0,0,ROUND(MIN(AK41,MAX(0,$F41-SUMPRODUCT(($AT$3:$BE$3&lt;AW$3)*$AH41:$AS41))),2))</f>
        <v/>
      </c>
      <c r="AX41">
        <f>IF(AL41&lt;=0,0,ROUND(MIN(AL41,MAX(0,$F41-SUMPRODUCT(($AT$3:$BE$3&lt;AX$3)*$AH41:$AS41))),2))</f>
        <v/>
      </c>
      <c r="AY41">
        <f>IF(AM41&lt;=0,0,ROUND(MIN(AM41,MAX(0,$F41-SUMPRODUCT(($AT$3:$BE$3&lt;AY$3)*$AH41:$AS41))),2))</f>
        <v/>
      </c>
      <c r="AZ41">
        <f>IF(AN41&lt;=0,0,ROUND(MIN(AN41,MAX(0,$F41-SUMPRODUCT(($AT$3:$BE$3&lt;AZ$3)*$AH41:$AS41))),2))</f>
        <v/>
      </c>
      <c r="BA41">
        <f>IF(AO41&lt;=0,0,ROUND(MIN(AO41,MAX(0,$F41-SUMPRODUCT(($AT$3:$BE$3&lt;BA$3)*$AH41:$AS41))),2))</f>
        <v/>
      </c>
      <c r="BB41">
        <f>IF(AP41&lt;=0,0,ROUND(MIN(AP41,MAX(0,$F41-SUMPRODUCT(($AT$3:$BE$3&lt;BB$3)*$AH41:$AS41))),2))</f>
        <v/>
      </c>
      <c r="BC41">
        <f>IF(AQ41&lt;=0,0,ROUND(MIN(AQ41,MAX(0,$F41-SUMPRODUCT(($AT$3:$BE$3&lt;BC$3)*$AH41:$AS41))),2))</f>
        <v/>
      </c>
      <c r="BD41">
        <f>IF(AR41&lt;=0,0,ROUND(MIN(AR41,MAX(0,$F41-SUMPRODUCT(($AT$3:$BE$3&lt;BD$3)*$AH41:$AS41))),2))</f>
        <v/>
      </c>
      <c r="BE41">
        <f>IF(AS41&lt;=0,0,ROUND(MIN(AS41,MAX(0,$F41-SUMPRODUCT(($AT$3:$BE$3&lt;BE$3)*$AH41:$AS41))),2))</f>
        <v/>
      </c>
      <c r="BF41">
        <f>IF(BF40&lt;=0,0,ROUND(BF40+J41-V41-AT41,2))</f>
        <v/>
      </c>
      <c r="BG41">
        <f>IF(BG40&lt;=0,0,ROUND(BG40+K41-W41-AU41,2))</f>
        <v/>
      </c>
      <c r="BH41">
        <f>IF(BH40&lt;=0,0,ROUND(BH40+L41-X41-AV41,2))</f>
        <v/>
      </c>
      <c r="BI41">
        <f>IF(BI40&lt;=0,0,ROUND(BI40+M41-Y41-AW41,2))</f>
        <v/>
      </c>
      <c r="BJ41">
        <f>IF(BJ40&lt;=0,0,ROUND(BJ40+N41-Z41-AX41,2))</f>
        <v/>
      </c>
      <c r="BK41">
        <f>IF(BK40&lt;=0,0,ROUND(BK40+O41-AA41-AY41,2))</f>
        <v/>
      </c>
      <c r="BL41">
        <f>IF(BL40&lt;=0,0,ROUND(BL40+P41-AB41-AZ41,2))</f>
        <v/>
      </c>
      <c r="BM41">
        <f>IF(BM40&lt;=0,0,ROUND(BM40+Q41-AC41-BA41,2))</f>
        <v/>
      </c>
      <c r="BN41">
        <f>IF(BN40&lt;=0,0,ROUND(BN40+R41-AD41-BB41,2))</f>
        <v/>
      </c>
      <c r="BO41">
        <f>IF(BO40&lt;=0,0,ROUND(BO40+S41-AE41-BC41,2))</f>
        <v/>
      </c>
      <c r="BP41">
        <f>IF(BP40&lt;=0,0,ROUND(BP40+T41-AF41-BD41,2))</f>
        <v/>
      </c>
      <c r="BQ41">
        <f>IF(BQ40&lt;=0,0,ROUND(BQ40+U41-AG41-BE41,2))</f>
        <v/>
      </c>
    </row>
    <row r="42">
      <c r="A42" t="n">
        <v>37</v>
      </c>
      <c r="B42" s="29">
        <f>Months!B42</f>
        <v/>
      </c>
      <c r="C42">
        <f>Months!C42</f>
        <v/>
      </c>
      <c r="D42">
        <f>Months!D42</f>
        <v/>
      </c>
      <c r="E42">
        <f>SUM(V42:AG42)</f>
        <v/>
      </c>
      <c r="F42">
        <f>MAX(0,ROUND(C42+D42-E42,2))</f>
        <v/>
      </c>
      <c r="G42">
        <f>ROUND(E42+SUM(AT42:BE42),2)</f>
        <v/>
      </c>
      <c r="H42">
        <f>ROUND(SUM(J42:U42),2)</f>
        <v/>
      </c>
      <c r="I42">
        <f>ROUND(SUM(BF42:BQ42),2)</f>
        <v/>
      </c>
      <c r="J42">
        <f>IF(BF41&lt;=0,0,ROUND(BF41*IF($A42&lt;=Debts!$M$5,Debts!$X$5,Debts!$Y$5)/12,2)+IF(AND(Debts!$AC$5=1,$A42=Debts!$M$5+1),SUMPRODUCT(ROUND(BF$5:BF40*Debts!$Y$5/12,2)),0))</f>
        <v/>
      </c>
      <c r="K42">
        <f>IF(BG41&lt;=0,0,ROUND(BG41*IF($A42&lt;=Debts!$M$6,Debts!$X$6,Debts!$Y$6)/12,2)+IF(AND(Debts!$AC$6=1,$A42=Debts!$M$6+1),SUMPRODUCT(ROUND(BG$5:BG40*Debts!$Y$6/12,2)),0))</f>
        <v/>
      </c>
      <c r="L42">
        <f>IF(BH41&lt;=0,0,ROUND(BH41*IF($A42&lt;=Debts!$M$7,Debts!$X$7,Debts!$Y$7)/12,2)+IF(AND(Debts!$AC$7=1,$A42=Debts!$M$7+1),SUMPRODUCT(ROUND(BH$5:BH40*Debts!$Y$7/12,2)),0))</f>
        <v/>
      </c>
      <c r="M42">
        <f>IF(BI41&lt;=0,0,ROUND(BI41*IF($A42&lt;=Debts!$M$8,Debts!$X$8,Debts!$Y$8)/12,2)+IF(AND(Debts!$AC$8=1,$A42=Debts!$M$8+1),SUMPRODUCT(ROUND(BI$5:BI40*Debts!$Y$8/12,2)),0))</f>
        <v/>
      </c>
      <c r="N42">
        <f>IF(BJ41&lt;=0,0,ROUND(BJ41*IF($A42&lt;=Debts!$M$9,Debts!$X$9,Debts!$Y$9)/12,2)+IF(AND(Debts!$AC$9=1,$A42=Debts!$M$9+1),SUMPRODUCT(ROUND(BJ$5:BJ40*Debts!$Y$9/12,2)),0))</f>
        <v/>
      </c>
      <c r="O42">
        <f>IF(BK41&lt;=0,0,ROUND(BK41*IF($A42&lt;=Debts!$M$10,Debts!$X$10,Debts!$Y$10)/12,2)+IF(AND(Debts!$AC$10=1,$A42=Debts!$M$10+1),SUMPRODUCT(ROUND(BK$5:BK40*Debts!$Y$10/12,2)),0))</f>
        <v/>
      </c>
      <c r="P42">
        <f>IF(BL41&lt;=0,0,ROUND(BL41*IF($A42&lt;=Debts!$M$11,Debts!$X$11,Debts!$Y$11)/12,2)+IF(AND(Debts!$AC$11=1,$A42=Debts!$M$11+1),SUMPRODUCT(ROUND(BL$5:BL40*Debts!$Y$11/12,2)),0))</f>
        <v/>
      </c>
      <c r="Q42">
        <f>IF(BM41&lt;=0,0,ROUND(BM41*IF($A42&lt;=Debts!$M$12,Debts!$X$12,Debts!$Y$12)/12,2)+IF(AND(Debts!$AC$12=1,$A42=Debts!$M$12+1),SUMPRODUCT(ROUND(BM$5:BM40*Debts!$Y$12/12,2)),0))</f>
        <v/>
      </c>
      <c r="R42">
        <f>IF(BN41&lt;=0,0,ROUND(BN41*IF($A42&lt;=Debts!$M$13,Debts!$X$13,Debts!$Y$13)/12,2)+IF(AND(Debts!$AC$13=1,$A42=Debts!$M$13+1),SUMPRODUCT(ROUND(BN$5:BN40*Debts!$Y$13/12,2)),0))</f>
        <v/>
      </c>
      <c r="S42">
        <f>IF(BO41&lt;=0,0,ROUND(BO41*IF($A42&lt;=Debts!$M$14,Debts!$X$14,Debts!$Y$14)/12,2)+IF(AND(Debts!$AC$14=1,$A42=Debts!$M$14+1),SUMPRODUCT(ROUND(BO$5:BO40*Debts!$Y$14/12,2)),0))</f>
        <v/>
      </c>
      <c r="T42">
        <f>IF(BP41&lt;=0,0,ROUND(BP41*IF($A42&lt;=Debts!$M$15,Debts!$X$15,Debts!$Y$15)/12,2)+IF(AND(Debts!$AC$15=1,$A42=Debts!$M$15+1),SUMPRODUCT(ROUND(BP$5:BP40*Debts!$Y$15/12,2)),0))</f>
        <v/>
      </c>
      <c r="U42">
        <f>IF(BQ41&lt;=0,0,ROUND(BQ41*IF($A42&lt;=Debts!$M$16,Debts!$X$16,Debts!$Y$16)/12,2)+IF(AND(Debts!$AC$16=1,$A42=Debts!$M$16+1),SUMPRODUCT(ROUND(BQ$5:BQ40*Debts!$Y$16/12,2)),0))</f>
        <v/>
      </c>
      <c r="V42">
        <f>IF(BF41&lt;=0,0,MIN(ROUND(BF41+J42,2),IF(Debts!$Z$5=0,Debts!$AA$5,MAX(Debts!$AA$5,ROUND(BF41*Debts!$Z$5+Debts!$AB$5*J42,2)))))</f>
        <v/>
      </c>
      <c r="W42">
        <f>IF(BG41&lt;=0,0,MIN(ROUND(BG41+K42,2),IF(Debts!$Z$6=0,Debts!$AA$6,MAX(Debts!$AA$6,ROUND(BG41*Debts!$Z$6+Debts!$AB$6*K42,2)))))</f>
        <v/>
      </c>
      <c r="X42">
        <f>IF(BH41&lt;=0,0,MIN(ROUND(BH41+L42,2),IF(Debts!$Z$7=0,Debts!$AA$7,MAX(Debts!$AA$7,ROUND(BH41*Debts!$Z$7+Debts!$AB$7*L42,2)))))</f>
        <v/>
      </c>
      <c r="Y42">
        <f>IF(BI41&lt;=0,0,MIN(ROUND(BI41+M42,2),IF(Debts!$Z$8=0,Debts!$AA$8,MAX(Debts!$AA$8,ROUND(BI41*Debts!$Z$8+Debts!$AB$8*M42,2)))))</f>
        <v/>
      </c>
      <c r="Z42">
        <f>IF(BJ41&lt;=0,0,MIN(ROUND(BJ41+N42,2),IF(Debts!$Z$9=0,Debts!$AA$9,MAX(Debts!$AA$9,ROUND(BJ41*Debts!$Z$9+Debts!$AB$9*N42,2)))))</f>
        <v/>
      </c>
      <c r="AA42">
        <f>IF(BK41&lt;=0,0,MIN(ROUND(BK41+O42,2),IF(Debts!$Z$10=0,Debts!$AA$10,MAX(Debts!$AA$10,ROUND(BK41*Debts!$Z$10+Debts!$AB$10*O42,2)))))</f>
        <v/>
      </c>
      <c r="AB42">
        <f>IF(BL41&lt;=0,0,MIN(ROUND(BL41+P42,2),IF(Debts!$Z$11=0,Debts!$AA$11,MAX(Debts!$AA$11,ROUND(BL41*Debts!$Z$11+Debts!$AB$11*P42,2)))))</f>
        <v/>
      </c>
      <c r="AC42">
        <f>IF(BM41&lt;=0,0,MIN(ROUND(BM41+Q42,2),IF(Debts!$Z$12=0,Debts!$AA$12,MAX(Debts!$AA$12,ROUND(BM41*Debts!$Z$12+Debts!$AB$12*Q42,2)))))</f>
        <v/>
      </c>
      <c r="AD42">
        <f>IF(BN41&lt;=0,0,MIN(ROUND(BN41+R42,2),IF(Debts!$Z$13=0,Debts!$AA$13,MAX(Debts!$AA$13,ROUND(BN41*Debts!$Z$13+Debts!$AB$13*R42,2)))))</f>
        <v/>
      </c>
      <c r="AE42">
        <f>IF(BO41&lt;=0,0,MIN(ROUND(BO41+S42,2),IF(Debts!$Z$14=0,Debts!$AA$14,MAX(Debts!$AA$14,ROUND(BO41*Debts!$Z$14+Debts!$AB$14*S42,2)))))</f>
        <v/>
      </c>
      <c r="AF42">
        <f>IF(BP41&lt;=0,0,MIN(ROUND(BP41+T42,2),IF(Debts!$Z$15=0,Debts!$AA$15,MAX(Debts!$AA$15,ROUND(BP41*Debts!$Z$15+Debts!$AB$15*T42,2)))))</f>
        <v/>
      </c>
      <c r="AG42">
        <f>IF(BQ41&lt;=0,0,MIN(ROUND(BQ41+U42,2),IF(Debts!$Z$16=0,Debts!$AA$16,MAX(Debts!$AA$16,ROUND(BQ41*Debts!$Z$16+Debts!$AB$16*U42,2)))))</f>
        <v/>
      </c>
      <c r="AH42">
        <f>IF(BF41&lt;=0,0,ROUND(BF41+J42-V42,2))</f>
        <v/>
      </c>
      <c r="AI42">
        <f>IF(BG41&lt;=0,0,ROUND(BG41+K42-W42,2))</f>
        <v/>
      </c>
      <c r="AJ42">
        <f>IF(BH41&lt;=0,0,ROUND(BH41+L42-X42,2))</f>
        <v/>
      </c>
      <c r="AK42">
        <f>IF(BI41&lt;=0,0,ROUND(BI41+M42-Y42,2))</f>
        <v/>
      </c>
      <c r="AL42">
        <f>IF(BJ41&lt;=0,0,ROUND(BJ41+N42-Z42,2))</f>
        <v/>
      </c>
      <c r="AM42">
        <f>IF(BK41&lt;=0,0,ROUND(BK41+O42-AA42,2))</f>
        <v/>
      </c>
      <c r="AN42">
        <f>IF(BL41&lt;=0,0,ROUND(BL41+P42-AB42,2))</f>
        <v/>
      </c>
      <c r="AO42">
        <f>IF(BM41&lt;=0,0,ROUND(BM41+Q42-AC42,2))</f>
        <v/>
      </c>
      <c r="AP42">
        <f>IF(BN41&lt;=0,0,ROUND(BN41+R42-AD42,2))</f>
        <v/>
      </c>
      <c r="AQ42">
        <f>IF(BO41&lt;=0,0,ROUND(BO41+S42-AE42,2))</f>
        <v/>
      </c>
      <c r="AR42">
        <f>IF(BP41&lt;=0,0,ROUND(BP41+T42-AF42,2))</f>
        <v/>
      </c>
      <c r="AS42">
        <f>IF(BQ41&lt;=0,0,ROUND(BQ41+U42-AG42,2))</f>
        <v/>
      </c>
      <c r="AT42">
        <f>IF(AH42&lt;=0,0,ROUND(MIN(AH42,MAX(0,$F42-SUMPRODUCT(($AT$3:$BE$3&lt;AT$3)*$AH42:$AS42))),2))</f>
        <v/>
      </c>
      <c r="AU42">
        <f>IF(AI42&lt;=0,0,ROUND(MIN(AI42,MAX(0,$F42-SUMPRODUCT(($AT$3:$BE$3&lt;AU$3)*$AH42:$AS42))),2))</f>
        <v/>
      </c>
      <c r="AV42">
        <f>IF(AJ42&lt;=0,0,ROUND(MIN(AJ42,MAX(0,$F42-SUMPRODUCT(($AT$3:$BE$3&lt;AV$3)*$AH42:$AS42))),2))</f>
        <v/>
      </c>
      <c r="AW42">
        <f>IF(AK42&lt;=0,0,ROUND(MIN(AK42,MAX(0,$F42-SUMPRODUCT(($AT$3:$BE$3&lt;AW$3)*$AH42:$AS42))),2))</f>
        <v/>
      </c>
      <c r="AX42">
        <f>IF(AL42&lt;=0,0,ROUND(MIN(AL42,MAX(0,$F42-SUMPRODUCT(($AT$3:$BE$3&lt;AX$3)*$AH42:$AS42))),2))</f>
        <v/>
      </c>
      <c r="AY42">
        <f>IF(AM42&lt;=0,0,ROUND(MIN(AM42,MAX(0,$F42-SUMPRODUCT(($AT$3:$BE$3&lt;AY$3)*$AH42:$AS42))),2))</f>
        <v/>
      </c>
      <c r="AZ42">
        <f>IF(AN42&lt;=0,0,ROUND(MIN(AN42,MAX(0,$F42-SUMPRODUCT(($AT$3:$BE$3&lt;AZ$3)*$AH42:$AS42))),2))</f>
        <v/>
      </c>
      <c r="BA42">
        <f>IF(AO42&lt;=0,0,ROUND(MIN(AO42,MAX(0,$F42-SUMPRODUCT(($AT$3:$BE$3&lt;BA$3)*$AH42:$AS42))),2))</f>
        <v/>
      </c>
      <c r="BB42">
        <f>IF(AP42&lt;=0,0,ROUND(MIN(AP42,MAX(0,$F42-SUMPRODUCT(($AT$3:$BE$3&lt;BB$3)*$AH42:$AS42))),2))</f>
        <v/>
      </c>
      <c r="BC42">
        <f>IF(AQ42&lt;=0,0,ROUND(MIN(AQ42,MAX(0,$F42-SUMPRODUCT(($AT$3:$BE$3&lt;BC$3)*$AH42:$AS42))),2))</f>
        <v/>
      </c>
      <c r="BD42">
        <f>IF(AR42&lt;=0,0,ROUND(MIN(AR42,MAX(0,$F42-SUMPRODUCT(($AT$3:$BE$3&lt;BD$3)*$AH42:$AS42))),2))</f>
        <v/>
      </c>
      <c r="BE42">
        <f>IF(AS42&lt;=0,0,ROUND(MIN(AS42,MAX(0,$F42-SUMPRODUCT(($AT$3:$BE$3&lt;BE$3)*$AH42:$AS42))),2))</f>
        <v/>
      </c>
      <c r="BF42">
        <f>IF(BF41&lt;=0,0,ROUND(BF41+J42-V42-AT42,2))</f>
        <v/>
      </c>
      <c r="BG42">
        <f>IF(BG41&lt;=0,0,ROUND(BG41+K42-W42-AU42,2))</f>
        <v/>
      </c>
      <c r="BH42">
        <f>IF(BH41&lt;=0,0,ROUND(BH41+L42-X42-AV42,2))</f>
        <v/>
      </c>
      <c r="BI42">
        <f>IF(BI41&lt;=0,0,ROUND(BI41+M42-Y42-AW42,2))</f>
        <v/>
      </c>
      <c r="BJ42">
        <f>IF(BJ41&lt;=0,0,ROUND(BJ41+N42-Z42-AX42,2))</f>
        <v/>
      </c>
      <c r="BK42">
        <f>IF(BK41&lt;=0,0,ROUND(BK41+O42-AA42-AY42,2))</f>
        <v/>
      </c>
      <c r="BL42">
        <f>IF(BL41&lt;=0,0,ROUND(BL41+P42-AB42-AZ42,2))</f>
        <v/>
      </c>
      <c r="BM42">
        <f>IF(BM41&lt;=0,0,ROUND(BM41+Q42-AC42-BA42,2))</f>
        <v/>
      </c>
      <c r="BN42">
        <f>IF(BN41&lt;=0,0,ROUND(BN41+R42-AD42-BB42,2))</f>
        <v/>
      </c>
      <c r="BO42">
        <f>IF(BO41&lt;=0,0,ROUND(BO41+S42-AE42-BC42,2))</f>
        <v/>
      </c>
      <c r="BP42">
        <f>IF(BP41&lt;=0,0,ROUND(BP41+T42-AF42-BD42,2))</f>
        <v/>
      </c>
      <c r="BQ42">
        <f>IF(BQ41&lt;=0,0,ROUND(BQ41+U42-AG42-BE42,2))</f>
        <v/>
      </c>
    </row>
    <row r="43">
      <c r="A43" t="n">
        <v>38</v>
      </c>
      <c r="B43" s="29">
        <f>Months!B43</f>
        <v/>
      </c>
      <c r="C43">
        <f>Months!C43</f>
        <v/>
      </c>
      <c r="D43">
        <f>Months!D43</f>
        <v/>
      </c>
      <c r="E43">
        <f>SUM(V43:AG43)</f>
        <v/>
      </c>
      <c r="F43">
        <f>MAX(0,ROUND(C43+D43-E43,2))</f>
        <v/>
      </c>
      <c r="G43">
        <f>ROUND(E43+SUM(AT43:BE43),2)</f>
        <v/>
      </c>
      <c r="H43">
        <f>ROUND(SUM(J43:U43),2)</f>
        <v/>
      </c>
      <c r="I43">
        <f>ROUND(SUM(BF43:BQ43),2)</f>
        <v/>
      </c>
      <c r="J43">
        <f>IF(BF42&lt;=0,0,ROUND(BF42*IF($A43&lt;=Debts!$M$5,Debts!$X$5,Debts!$Y$5)/12,2)+IF(AND(Debts!$AC$5=1,$A43=Debts!$M$5+1),SUMPRODUCT(ROUND(BF$5:BF41*Debts!$Y$5/12,2)),0))</f>
        <v/>
      </c>
      <c r="K43">
        <f>IF(BG42&lt;=0,0,ROUND(BG42*IF($A43&lt;=Debts!$M$6,Debts!$X$6,Debts!$Y$6)/12,2)+IF(AND(Debts!$AC$6=1,$A43=Debts!$M$6+1),SUMPRODUCT(ROUND(BG$5:BG41*Debts!$Y$6/12,2)),0))</f>
        <v/>
      </c>
      <c r="L43">
        <f>IF(BH42&lt;=0,0,ROUND(BH42*IF($A43&lt;=Debts!$M$7,Debts!$X$7,Debts!$Y$7)/12,2)+IF(AND(Debts!$AC$7=1,$A43=Debts!$M$7+1),SUMPRODUCT(ROUND(BH$5:BH41*Debts!$Y$7/12,2)),0))</f>
        <v/>
      </c>
      <c r="M43">
        <f>IF(BI42&lt;=0,0,ROUND(BI42*IF($A43&lt;=Debts!$M$8,Debts!$X$8,Debts!$Y$8)/12,2)+IF(AND(Debts!$AC$8=1,$A43=Debts!$M$8+1),SUMPRODUCT(ROUND(BI$5:BI41*Debts!$Y$8/12,2)),0))</f>
        <v/>
      </c>
      <c r="N43">
        <f>IF(BJ42&lt;=0,0,ROUND(BJ42*IF($A43&lt;=Debts!$M$9,Debts!$X$9,Debts!$Y$9)/12,2)+IF(AND(Debts!$AC$9=1,$A43=Debts!$M$9+1),SUMPRODUCT(ROUND(BJ$5:BJ41*Debts!$Y$9/12,2)),0))</f>
        <v/>
      </c>
      <c r="O43">
        <f>IF(BK42&lt;=0,0,ROUND(BK42*IF($A43&lt;=Debts!$M$10,Debts!$X$10,Debts!$Y$10)/12,2)+IF(AND(Debts!$AC$10=1,$A43=Debts!$M$10+1),SUMPRODUCT(ROUND(BK$5:BK41*Debts!$Y$10/12,2)),0))</f>
        <v/>
      </c>
      <c r="P43">
        <f>IF(BL42&lt;=0,0,ROUND(BL42*IF($A43&lt;=Debts!$M$11,Debts!$X$11,Debts!$Y$11)/12,2)+IF(AND(Debts!$AC$11=1,$A43=Debts!$M$11+1),SUMPRODUCT(ROUND(BL$5:BL41*Debts!$Y$11/12,2)),0))</f>
        <v/>
      </c>
      <c r="Q43">
        <f>IF(BM42&lt;=0,0,ROUND(BM42*IF($A43&lt;=Debts!$M$12,Debts!$X$12,Debts!$Y$12)/12,2)+IF(AND(Debts!$AC$12=1,$A43=Debts!$M$12+1),SUMPRODUCT(ROUND(BM$5:BM41*Debts!$Y$12/12,2)),0))</f>
        <v/>
      </c>
      <c r="R43">
        <f>IF(BN42&lt;=0,0,ROUND(BN42*IF($A43&lt;=Debts!$M$13,Debts!$X$13,Debts!$Y$13)/12,2)+IF(AND(Debts!$AC$13=1,$A43=Debts!$M$13+1),SUMPRODUCT(ROUND(BN$5:BN41*Debts!$Y$13/12,2)),0))</f>
        <v/>
      </c>
      <c r="S43">
        <f>IF(BO42&lt;=0,0,ROUND(BO42*IF($A43&lt;=Debts!$M$14,Debts!$X$14,Debts!$Y$14)/12,2)+IF(AND(Debts!$AC$14=1,$A43=Debts!$M$14+1),SUMPRODUCT(ROUND(BO$5:BO41*Debts!$Y$14/12,2)),0))</f>
        <v/>
      </c>
      <c r="T43">
        <f>IF(BP42&lt;=0,0,ROUND(BP42*IF($A43&lt;=Debts!$M$15,Debts!$X$15,Debts!$Y$15)/12,2)+IF(AND(Debts!$AC$15=1,$A43=Debts!$M$15+1),SUMPRODUCT(ROUND(BP$5:BP41*Debts!$Y$15/12,2)),0))</f>
        <v/>
      </c>
      <c r="U43">
        <f>IF(BQ42&lt;=0,0,ROUND(BQ42*IF($A43&lt;=Debts!$M$16,Debts!$X$16,Debts!$Y$16)/12,2)+IF(AND(Debts!$AC$16=1,$A43=Debts!$M$16+1),SUMPRODUCT(ROUND(BQ$5:BQ41*Debts!$Y$16/12,2)),0))</f>
        <v/>
      </c>
      <c r="V43">
        <f>IF(BF42&lt;=0,0,MIN(ROUND(BF42+J43,2),IF(Debts!$Z$5=0,Debts!$AA$5,MAX(Debts!$AA$5,ROUND(BF42*Debts!$Z$5+Debts!$AB$5*J43,2)))))</f>
        <v/>
      </c>
      <c r="W43">
        <f>IF(BG42&lt;=0,0,MIN(ROUND(BG42+K43,2),IF(Debts!$Z$6=0,Debts!$AA$6,MAX(Debts!$AA$6,ROUND(BG42*Debts!$Z$6+Debts!$AB$6*K43,2)))))</f>
        <v/>
      </c>
      <c r="X43">
        <f>IF(BH42&lt;=0,0,MIN(ROUND(BH42+L43,2),IF(Debts!$Z$7=0,Debts!$AA$7,MAX(Debts!$AA$7,ROUND(BH42*Debts!$Z$7+Debts!$AB$7*L43,2)))))</f>
        <v/>
      </c>
      <c r="Y43">
        <f>IF(BI42&lt;=0,0,MIN(ROUND(BI42+M43,2),IF(Debts!$Z$8=0,Debts!$AA$8,MAX(Debts!$AA$8,ROUND(BI42*Debts!$Z$8+Debts!$AB$8*M43,2)))))</f>
        <v/>
      </c>
      <c r="Z43">
        <f>IF(BJ42&lt;=0,0,MIN(ROUND(BJ42+N43,2),IF(Debts!$Z$9=0,Debts!$AA$9,MAX(Debts!$AA$9,ROUND(BJ42*Debts!$Z$9+Debts!$AB$9*N43,2)))))</f>
        <v/>
      </c>
      <c r="AA43">
        <f>IF(BK42&lt;=0,0,MIN(ROUND(BK42+O43,2),IF(Debts!$Z$10=0,Debts!$AA$10,MAX(Debts!$AA$10,ROUND(BK42*Debts!$Z$10+Debts!$AB$10*O43,2)))))</f>
        <v/>
      </c>
      <c r="AB43">
        <f>IF(BL42&lt;=0,0,MIN(ROUND(BL42+P43,2),IF(Debts!$Z$11=0,Debts!$AA$11,MAX(Debts!$AA$11,ROUND(BL42*Debts!$Z$11+Debts!$AB$11*P43,2)))))</f>
        <v/>
      </c>
      <c r="AC43">
        <f>IF(BM42&lt;=0,0,MIN(ROUND(BM42+Q43,2),IF(Debts!$Z$12=0,Debts!$AA$12,MAX(Debts!$AA$12,ROUND(BM42*Debts!$Z$12+Debts!$AB$12*Q43,2)))))</f>
        <v/>
      </c>
      <c r="AD43">
        <f>IF(BN42&lt;=0,0,MIN(ROUND(BN42+R43,2),IF(Debts!$Z$13=0,Debts!$AA$13,MAX(Debts!$AA$13,ROUND(BN42*Debts!$Z$13+Debts!$AB$13*R43,2)))))</f>
        <v/>
      </c>
      <c r="AE43">
        <f>IF(BO42&lt;=0,0,MIN(ROUND(BO42+S43,2),IF(Debts!$Z$14=0,Debts!$AA$14,MAX(Debts!$AA$14,ROUND(BO42*Debts!$Z$14+Debts!$AB$14*S43,2)))))</f>
        <v/>
      </c>
      <c r="AF43">
        <f>IF(BP42&lt;=0,0,MIN(ROUND(BP42+T43,2),IF(Debts!$Z$15=0,Debts!$AA$15,MAX(Debts!$AA$15,ROUND(BP42*Debts!$Z$15+Debts!$AB$15*T43,2)))))</f>
        <v/>
      </c>
      <c r="AG43">
        <f>IF(BQ42&lt;=0,0,MIN(ROUND(BQ42+U43,2),IF(Debts!$Z$16=0,Debts!$AA$16,MAX(Debts!$AA$16,ROUND(BQ42*Debts!$Z$16+Debts!$AB$16*U43,2)))))</f>
        <v/>
      </c>
      <c r="AH43">
        <f>IF(BF42&lt;=0,0,ROUND(BF42+J43-V43,2))</f>
        <v/>
      </c>
      <c r="AI43">
        <f>IF(BG42&lt;=0,0,ROUND(BG42+K43-W43,2))</f>
        <v/>
      </c>
      <c r="AJ43">
        <f>IF(BH42&lt;=0,0,ROUND(BH42+L43-X43,2))</f>
        <v/>
      </c>
      <c r="AK43">
        <f>IF(BI42&lt;=0,0,ROUND(BI42+M43-Y43,2))</f>
        <v/>
      </c>
      <c r="AL43">
        <f>IF(BJ42&lt;=0,0,ROUND(BJ42+N43-Z43,2))</f>
        <v/>
      </c>
      <c r="AM43">
        <f>IF(BK42&lt;=0,0,ROUND(BK42+O43-AA43,2))</f>
        <v/>
      </c>
      <c r="AN43">
        <f>IF(BL42&lt;=0,0,ROUND(BL42+P43-AB43,2))</f>
        <v/>
      </c>
      <c r="AO43">
        <f>IF(BM42&lt;=0,0,ROUND(BM42+Q43-AC43,2))</f>
        <v/>
      </c>
      <c r="AP43">
        <f>IF(BN42&lt;=0,0,ROUND(BN42+R43-AD43,2))</f>
        <v/>
      </c>
      <c r="AQ43">
        <f>IF(BO42&lt;=0,0,ROUND(BO42+S43-AE43,2))</f>
        <v/>
      </c>
      <c r="AR43">
        <f>IF(BP42&lt;=0,0,ROUND(BP42+T43-AF43,2))</f>
        <v/>
      </c>
      <c r="AS43">
        <f>IF(BQ42&lt;=0,0,ROUND(BQ42+U43-AG43,2))</f>
        <v/>
      </c>
      <c r="AT43">
        <f>IF(AH43&lt;=0,0,ROUND(MIN(AH43,MAX(0,$F43-SUMPRODUCT(($AT$3:$BE$3&lt;AT$3)*$AH43:$AS43))),2))</f>
        <v/>
      </c>
      <c r="AU43">
        <f>IF(AI43&lt;=0,0,ROUND(MIN(AI43,MAX(0,$F43-SUMPRODUCT(($AT$3:$BE$3&lt;AU$3)*$AH43:$AS43))),2))</f>
        <v/>
      </c>
      <c r="AV43">
        <f>IF(AJ43&lt;=0,0,ROUND(MIN(AJ43,MAX(0,$F43-SUMPRODUCT(($AT$3:$BE$3&lt;AV$3)*$AH43:$AS43))),2))</f>
        <v/>
      </c>
      <c r="AW43">
        <f>IF(AK43&lt;=0,0,ROUND(MIN(AK43,MAX(0,$F43-SUMPRODUCT(($AT$3:$BE$3&lt;AW$3)*$AH43:$AS43))),2))</f>
        <v/>
      </c>
      <c r="AX43">
        <f>IF(AL43&lt;=0,0,ROUND(MIN(AL43,MAX(0,$F43-SUMPRODUCT(($AT$3:$BE$3&lt;AX$3)*$AH43:$AS43))),2))</f>
        <v/>
      </c>
      <c r="AY43">
        <f>IF(AM43&lt;=0,0,ROUND(MIN(AM43,MAX(0,$F43-SUMPRODUCT(($AT$3:$BE$3&lt;AY$3)*$AH43:$AS43))),2))</f>
        <v/>
      </c>
      <c r="AZ43">
        <f>IF(AN43&lt;=0,0,ROUND(MIN(AN43,MAX(0,$F43-SUMPRODUCT(($AT$3:$BE$3&lt;AZ$3)*$AH43:$AS43))),2))</f>
        <v/>
      </c>
      <c r="BA43">
        <f>IF(AO43&lt;=0,0,ROUND(MIN(AO43,MAX(0,$F43-SUMPRODUCT(($AT$3:$BE$3&lt;BA$3)*$AH43:$AS43))),2))</f>
        <v/>
      </c>
      <c r="BB43">
        <f>IF(AP43&lt;=0,0,ROUND(MIN(AP43,MAX(0,$F43-SUMPRODUCT(($AT$3:$BE$3&lt;BB$3)*$AH43:$AS43))),2))</f>
        <v/>
      </c>
      <c r="BC43">
        <f>IF(AQ43&lt;=0,0,ROUND(MIN(AQ43,MAX(0,$F43-SUMPRODUCT(($AT$3:$BE$3&lt;BC$3)*$AH43:$AS43))),2))</f>
        <v/>
      </c>
      <c r="BD43">
        <f>IF(AR43&lt;=0,0,ROUND(MIN(AR43,MAX(0,$F43-SUMPRODUCT(($AT$3:$BE$3&lt;BD$3)*$AH43:$AS43))),2))</f>
        <v/>
      </c>
      <c r="BE43">
        <f>IF(AS43&lt;=0,0,ROUND(MIN(AS43,MAX(0,$F43-SUMPRODUCT(($AT$3:$BE$3&lt;BE$3)*$AH43:$AS43))),2))</f>
        <v/>
      </c>
      <c r="BF43">
        <f>IF(BF42&lt;=0,0,ROUND(BF42+J43-V43-AT43,2))</f>
        <v/>
      </c>
      <c r="BG43">
        <f>IF(BG42&lt;=0,0,ROUND(BG42+K43-W43-AU43,2))</f>
        <v/>
      </c>
      <c r="BH43">
        <f>IF(BH42&lt;=0,0,ROUND(BH42+L43-X43-AV43,2))</f>
        <v/>
      </c>
      <c r="BI43">
        <f>IF(BI42&lt;=0,0,ROUND(BI42+M43-Y43-AW43,2))</f>
        <v/>
      </c>
      <c r="BJ43">
        <f>IF(BJ42&lt;=0,0,ROUND(BJ42+N43-Z43-AX43,2))</f>
        <v/>
      </c>
      <c r="BK43">
        <f>IF(BK42&lt;=0,0,ROUND(BK42+O43-AA43-AY43,2))</f>
        <v/>
      </c>
      <c r="BL43">
        <f>IF(BL42&lt;=0,0,ROUND(BL42+P43-AB43-AZ43,2))</f>
        <v/>
      </c>
      <c r="BM43">
        <f>IF(BM42&lt;=0,0,ROUND(BM42+Q43-AC43-BA43,2))</f>
        <v/>
      </c>
      <c r="BN43">
        <f>IF(BN42&lt;=0,0,ROUND(BN42+R43-AD43-BB43,2))</f>
        <v/>
      </c>
      <c r="BO43">
        <f>IF(BO42&lt;=0,0,ROUND(BO42+S43-AE43-BC43,2))</f>
        <v/>
      </c>
      <c r="BP43">
        <f>IF(BP42&lt;=0,0,ROUND(BP42+T43-AF43-BD43,2))</f>
        <v/>
      </c>
      <c r="BQ43">
        <f>IF(BQ42&lt;=0,0,ROUND(BQ42+U43-AG43-BE43,2))</f>
        <v/>
      </c>
    </row>
    <row r="44">
      <c r="A44" t="n">
        <v>39</v>
      </c>
      <c r="B44" s="29">
        <f>Months!B44</f>
        <v/>
      </c>
      <c r="C44">
        <f>Months!C44</f>
        <v/>
      </c>
      <c r="D44">
        <f>Months!D44</f>
        <v/>
      </c>
      <c r="E44">
        <f>SUM(V44:AG44)</f>
        <v/>
      </c>
      <c r="F44">
        <f>MAX(0,ROUND(C44+D44-E44,2))</f>
        <v/>
      </c>
      <c r="G44">
        <f>ROUND(E44+SUM(AT44:BE44),2)</f>
        <v/>
      </c>
      <c r="H44">
        <f>ROUND(SUM(J44:U44),2)</f>
        <v/>
      </c>
      <c r="I44">
        <f>ROUND(SUM(BF44:BQ44),2)</f>
        <v/>
      </c>
      <c r="J44">
        <f>IF(BF43&lt;=0,0,ROUND(BF43*IF($A44&lt;=Debts!$M$5,Debts!$X$5,Debts!$Y$5)/12,2)+IF(AND(Debts!$AC$5=1,$A44=Debts!$M$5+1),SUMPRODUCT(ROUND(BF$5:BF42*Debts!$Y$5/12,2)),0))</f>
        <v/>
      </c>
      <c r="K44">
        <f>IF(BG43&lt;=0,0,ROUND(BG43*IF($A44&lt;=Debts!$M$6,Debts!$X$6,Debts!$Y$6)/12,2)+IF(AND(Debts!$AC$6=1,$A44=Debts!$M$6+1),SUMPRODUCT(ROUND(BG$5:BG42*Debts!$Y$6/12,2)),0))</f>
        <v/>
      </c>
      <c r="L44">
        <f>IF(BH43&lt;=0,0,ROUND(BH43*IF($A44&lt;=Debts!$M$7,Debts!$X$7,Debts!$Y$7)/12,2)+IF(AND(Debts!$AC$7=1,$A44=Debts!$M$7+1),SUMPRODUCT(ROUND(BH$5:BH42*Debts!$Y$7/12,2)),0))</f>
        <v/>
      </c>
      <c r="M44">
        <f>IF(BI43&lt;=0,0,ROUND(BI43*IF($A44&lt;=Debts!$M$8,Debts!$X$8,Debts!$Y$8)/12,2)+IF(AND(Debts!$AC$8=1,$A44=Debts!$M$8+1),SUMPRODUCT(ROUND(BI$5:BI42*Debts!$Y$8/12,2)),0))</f>
        <v/>
      </c>
      <c r="N44">
        <f>IF(BJ43&lt;=0,0,ROUND(BJ43*IF($A44&lt;=Debts!$M$9,Debts!$X$9,Debts!$Y$9)/12,2)+IF(AND(Debts!$AC$9=1,$A44=Debts!$M$9+1),SUMPRODUCT(ROUND(BJ$5:BJ42*Debts!$Y$9/12,2)),0))</f>
        <v/>
      </c>
      <c r="O44">
        <f>IF(BK43&lt;=0,0,ROUND(BK43*IF($A44&lt;=Debts!$M$10,Debts!$X$10,Debts!$Y$10)/12,2)+IF(AND(Debts!$AC$10=1,$A44=Debts!$M$10+1),SUMPRODUCT(ROUND(BK$5:BK42*Debts!$Y$10/12,2)),0))</f>
        <v/>
      </c>
      <c r="P44">
        <f>IF(BL43&lt;=0,0,ROUND(BL43*IF($A44&lt;=Debts!$M$11,Debts!$X$11,Debts!$Y$11)/12,2)+IF(AND(Debts!$AC$11=1,$A44=Debts!$M$11+1),SUMPRODUCT(ROUND(BL$5:BL42*Debts!$Y$11/12,2)),0))</f>
        <v/>
      </c>
      <c r="Q44">
        <f>IF(BM43&lt;=0,0,ROUND(BM43*IF($A44&lt;=Debts!$M$12,Debts!$X$12,Debts!$Y$12)/12,2)+IF(AND(Debts!$AC$12=1,$A44=Debts!$M$12+1),SUMPRODUCT(ROUND(BM$5:BM42*Debts!$Y$12/12,2)),0))</f>
        <v/>
      </c>
      <c r="R44">
        <f>IF(BN43&lt;=0,0,ROUND(BN43*IF($A44&lt;=Debts!$M$13,Debts!$X$13,Debts!$Y$13)/12,2)+IF(AND(Debts!$AC$13=1,$A44=Debts!$M$13+1),SUMPRODUCT(ROUND(BN$5:BN42*Debts!$Y$13/12,2)),0))</f>
        <v/>
      </c>
      <c r="S44">
        <f>IF(BO43&lt;=0,0,ROUND(BO43*IF($A44&lt;=Debts!$M$14,Debts!$X$14,Debts!$Y$14)/12,2)+IF(AND(Debts!$AC$14=1,$A44=Debts!$M$14+1),SUMPRODUCT(ROUND(BO$5:BO42*Debts!$Y$14/12,2)),0))</f>
        <v/>
      </c>
      <c r="T44">
        <f>IF(BP43&lt;=0,0,ROUND(BP43*IF($A44&lt;=Debts!$M$15,Debts!$X$15,Debts!$Y$15)/12,2)+IF(AND(Debts!$AC$15=1,$A44=Debts!$M$15+1),SUMPRODUCT(ROUND(BP$5:BP42*Debts!$Y$15/12,2)),0))</f>
        <v/>
      </c>
      <c r="U44">
        <f>IF(BQ43&lt;=0,0,ROUND(BQ43*IF($A44&lt;=Debts!$M$16,Debts!$X$16,Debts!$Y$16)/12,2)+IF(AND(Debts!$AC$16=1,$A44=Debts!$M$16+1),SUMPRODUCT(ROUND(BQ$5:BQ42*Debts!$Y$16/12,2)),0))</f>
        <v/>
      </c>
      <c r="V44">
        <f>IF(BF43&lt;=0,0,MIN(ROUND(BF43+J44,2),IF(Debts!$Z$5=0,Debts!$AA$5,MAX(Debts!$AA$5,ROUND(BF43*Debts!$Z$5+Debts!$AB$5*J44,2)))))</f>
        <v/>
      </c>
      <c r="W44">
        <f>IF(BG43&lt;=0,0,MIN(ROUND(BG43+K44,2),IF(Debts!$Z$6=0,Debts!$AA$6,MAX(Debts!$AA$6,ROUND(BG43*Debts!$Z$6+Debts!$AB$6*K44,2)))))</f>
        <v/>
      </c>
      <c r="X44">
        <f>IF(BH43&lt;=0,0,MIN(ROUND(BH43+L44,2),IF(Debts!$Z$7=0,Debts!$AA$7,MAX(Debts!$AA$7,ROUND(BH43*Debts!$Z$7+Debts!$AB$7*L44,2)))))</f>
        <v/>
      </c>
      <c r="Y44">
        <f>IF(BI43&lt;=0,0,MIN(ROUND(BI43+M44,2),IF(Debts!$Z$8=0,Debts!$AA$8,MAX(Debts!$AA$8,ROUND(BI43*Debts!$Z$8+Debts!$AB$8*M44,2)))))</f>
        <v/>
      </c>
      <c r="Z44">
        <f>IF(BJ43&lt;=0,0,MIN(ROUND(BJ43+N44,2),IF(Debts!$Z$9=0,Debts!$AA$9,MAX(Debts!$AA$9,ROUND(BJ43*Debts!$Z$9+Debts!$AB$9*N44,2)))))</f>
        <v/>
      </c>
      <c r="AA44">
        <f>IF(BK43&lt;=0,0,MIN(ROUND(BK43+O44,2),IF(Debts!$Z$10=0,Debts!$AA$10,MAX(Debts!$AA$10,ROUND(BK43*Debts!$Z$10+Debts!$AB$10*O44,2)))))</f>
        <v/>
      </c>
      <c r="AB44">
        <f>IF(BL43&lt;=0,0,MIN(ROUND(BL43+P44,2),IF(Debts!$Z$11=0,Debts!$AA$11,MAX(Debts!$AA$11,ROUND(BL43*Debts!$Z$11+Debts!$AB$11*P44,2)))))</f>
        <v/>
      </c>
      <c r="AC44">
        <f>IF(BM43&lt;=0,0,MIN(ROUND(BM43+Q44,2),IF(Debts!$Z$12=0,Debts!$AA$12,MAX(Debts!$AA$12,ROUND(BM43*Debts!$Z$12+Debts!$AB$12*Q44,2)))))</f>
        <v/>
      </c>
      <c r="AD44">
        <f>IF(BN43&lt;=0,0,MIN(ROUND(BN43+R44,2),IF(Debts!$Z$13=0,Debts!$AA$13,MAX(Debts!$AA$13,ROUND(BN43*Debts!$Z$13+Debts!$AB$13*R44,2)))))</f>
        <v/>
      </c>
      <c r="AE44">
        <f>IF(BO43&lt;=0,0,MIN(ROUND(BO43+S44,2),IF(Debts!$Z$14=0,Debts!$AA$14,MAX(Debts!$AA$14,ROUND(BO43*Debts!$Z$14+Debts!$AB$14*S44,2)))))</f>
        <v/>
      </c>
      <c r="AF44">
        <f>IF(BP43&lt;=0,0,MIN(ROUND(BP43+T44,2),IF(Debts!$Z$15=0,Debts!$AA$15,MAX(Debts!$AA$15,ROUND(BP43*Debts!$Z$15+Debts!$AB$15*T44,2)))))</f>
        <v/>
      </c>
      <c r="AG44">
        <f>IF(BQ43&lt;=0,0,MIN(ROUND(BQ43+U44,2),IF(Debts!$Z$16=0,Debts!$AA$16,MAX(Debts!$AA$16,ROUND(BQ43*Debts!$Z$16+Debts!$AB$16*U44,2)))))</f>
        <v/>
      </c>
      <c r="AH44">
        <f>IF(BF43&lt;=0,0,ROUND(BF43+J44-V44,2))</f>
        <v/>
      </c>
      <c r="AI44">
        <f>IF(BG43&lt;=0,0,ROUND(BG43+K44-W44,2))</f>
        <v/>
      </c>
      <c r="AJ44">
        <f>IF(BH43&lt;=0,0,ROUND(BH43+L44-X44,2))</f>
        <v/>
      </c>
      <c r="AK44">
        <f>IF(BI43&lt;=0,0,ROUND(BI43+M44-Y44,2))</f>
        <v/>
      </c>
      <c r="AL44">
        <f>IF(BJ43&lt;=0,0,ROUND(BJ43+N44-Z44,2))</f>
        <v/>
      </c>
      <c r="AM44">
        <f>IF(BK43&lt;=0,0,ROUND(BK43+O44-AA44,2))</f>
        <v/>
      </c>
      <c r="AN44">
        <f>IF(BL43&lt;=0,0,ROUND(BL43+P44-AB44,2))</f>
        <v/>
      </c>
      <c r="AO44">
        <f>IF(BM43&lt;=0,0,ROUND(BM43+Q44-AC44,2))</f>
        <v/>
      </c>
      <c r="AP44">
        <f>IF(BN43&lt;=0,0,ROUND(BN43+R44-AD44,2))</f>
        <v/>
      </c>
      <c r="AQ44">
        <f>IF(BO43&lt;=0,0,ROUND(BO43+S44-AE44,2))</f>
        <v/>
      </c>
      <c r="AR44">
        <f>IF(BP43&lt;=0,0,ROUND(BP43+T44-AF44,2))</f>
        <v/>
      </c>
      <c r="AS44">
        <f>IF(BQ43&lt;=0,0,ROUND(BQ43+U44-AG44,2))</f>
        <v/>
      </c>
      <c r="AT44">
        <f>IF(AH44&lt;=0,0,ROUND(MIN(AH44,MAX(0,$F44-SUMPRODUCT(($AT$3:$BE$3&lt;AT$3)*$AH44:$AS44))),2))</f>
        <v/>
      </c>
      <c r="AU44">
        <f>IF(AI44&lt;=0,0,ROUND(MIN(AI44,MAX(0,$F44-SUMPRODUCT(($AT$3:$BE$3&lt;AU$3)*$AH44:$AS44))),2))</f>
        <v/>
      </c>
      <c r="AV44">
        <f>IF(AJ44&lt;=0,0,ROUND(MIN(AJ44,MAX(0,$F44-SUMPRODUCT(($AT$3:$BE$3&lt;AV$3)*$AH44:$AS44))),2))</f>
        <v/>
      </c>
      <c r="AW44">
        <f>IF(AK44&lt;=0,0,ROUND(MIN(AK44,MAX(0,$F44-SUMPRODUCT(($AT$3:$BE$3&lt;AW$3)*$AH44:$AS44))),2))</f>
        <v/>
      </c>
      <c r="AX44">
        <f>IF(AL44&lt;=0,0,ROUND(MIN(AL44,MAX(0,$F44-SUMPRODUCT(($AT$3:$BE$3&lt;AX$3)*$AH44:$AS44))),2))</f>
        <v/>
      </c>
      <c r="AY44">
        <f>IF(AM44&lt;=0,0,ROUND(MIN(AM44,MAX(0,$F44-SUMPRODUCT(($AT$3:$BE$3&lt;AY$3)*$AH44:$AS44))),2))</f>
        <v/>
      </c>
      <c r="AZ44">
        <f>IF(AN44&lt;=0,0,ROUND(MIN(AN44,MAX(0,$F44-SUMPRODUCT(($AT$3:$BE$3&lt;AZ$3)*$AH44:$AS44))),2))</f>
        <v/>
      </c>
      <c r="BA44">
        <f>IF(AO44&lt;=0,0,ROUND(MIN(AO44,MAX(0,$F44-SUMPRODUCT(($AT$3:$BE$3&lt;BA$3)*$AH44:$AS44))),2))</f>
        <v/>
      </c>
      <c r="BB44">
        <f>IF(AP44&lt;=0,0,ROUND(MIN(AP44,MAX(0,$F44-SUMPRODUCT(($AT$3:$BE$3&lt;BB$3)*$AH44:$AS44))),2))</f>
        <v/>
      </c>
      <c r="BC44">
        <f>IF(AQ44&lt;=0,0,ROUND(MIN(AQ44,MAX(0,$F44-SUMPRODUCT(($AT$3:$BE$3&lt;BC$3)*$AH44:$AS44))),2))</f>
        <v/>
      </c>
      <c r="BD44">
        <f>IF(AR44&lt;=0,0,ROUND(MIN(AR44,MAX(0,$F44-SUMPRODUCT(($AT$3:$BE$3&lt;BD$3)*$AH44:$AS44))),2))</f>
        <v/>
      </c>
      <c r="BE44">
        <f>IF(AS44&lt;=0,0,ROUND(MIN(AS44,MAX(0,$F44-SUMPRODUCT(($AT$3:$BE$3&lt;BE$3)*$AH44:$AS44))),2))</f>
        <v/>
      </c>
      <c r="BF44">
        <f>IF(BF43&lt;=0,0,ROUND(BF43+J44-V44-AT44,2))</f>
        <v/>
      </c>
      <c r="BG44">
        <f>IF(BG43&lt;=0,0,ROUND(BG43+K44-W44-AU44,2))</f>
        <v/>
      </c>
      <c r="BH44">
        <f>IF(BH43&lt;=0,0,ROUND(BH43+L44-X44-AV44,2))</f>
        <v/>
      </c>
      <c r="BI44">
        <f>IF(BI43&lt;=0,0,ROUND(BI43+M44-Y44-AW44,2))</f>
        <v/>
      </c>
      <c r="BJ44">
        <f>IF(BJ43&lt;=0,0,ROUND(BJ43+N44-Z44-AX44,2))</f>
        <v/>
      </c>
      <c r="BK44">
        <f>IF(BK43&lt;=0,0,ROUND(BK43+O44-AA44-AY44,2))</f>
        <v/>
      </c>
      <c r="BL44">
        <f>IF(BL43&lt;=0,0,ROUND(BL43+P44-AB44-AZ44,2))</f>
        <v/>
      </c>
      <c r="BM44">
        <f>IF(BM43&lt;=0,0,ROUND(BM43+Q44-AC44-BA44,2))</f>
        <v/>
      </c>
      <c r="BN44">
        <f>IF(BN43&lt;=0,0,ROUND(BN43+R44-AD44-BB44,2))</f>
        <v/>
      </c>
      <c r="BO44">
        <f>IF(BO43&lt;=0,0,ROUND(BO43+S44-AE44-BC44,2))</f>
        <v/>
      </c>
      <c r="BP44">
        <f>IF(BP43&lt;=0,0,ROUND(BP43+T44-AF44-BD44,2))</f>
        <v/>
      </c>
      <c r="BQ44">
        <f>IF(BQ43&lt;=0,0,ROUND(BQ43+U44-AG44-BE44,2))</f>
        <v/>
      </c>
    </row>
    <row r="45">
      <c r="A45" t="n">
        <v>40</v>
      </c>
      <c r="B45" s="29">
        <f>Months!B45</f>
        <v/>
      </c>
      <c r="C45">
        <f>Months!C45</f>
        <v/>
      </c>
      <c r="D45">
        <f>Months!D45</f>
        <v/>
      </c>
      <c r="E45">
        <f>SUM(V45:AG45)</f>
        <v/>
      </c>
      <c r="F45">
        <f>MAX(0,ROUND(C45+D45-E45,2))</f>
        <v/>
      </c>
      <c r="G45">
        <f>ROUND(E45+SUM(AT45:BE45),2)</f>
        <v/>
      </c>
      <c r="H45">
        <f>ROUND(SUM(J45:U45),2)</f>
        <v/>
      </c>
      <c r="I45">
        <f>ROUND(SUM(BF45:BQ45),2)</f>
        <v/>
      </c>
      <c r="J45">
        <f>IF(BF44&lt;=0,0,ROUND(BF44*IF($A45&lt;=Debts!$M$5,Debts!$X$5,Debts!$Y$5)/12,2)+IF(AND(Debts!$AC$5=1,$A45=Debts!$M$5+1),SUMPRODUCT(ROUND(BF$5:BF43*Debts!$Y$5/12,2)),0))</f>
        <v/>
      </c>
      <c r="K45">
        <f>IF(BG44&lt;=0,0,ROUND(BG44*IF($A45&lt;=Debts!$M$6,Debts!$X$6,Debts!$Y$6)/12,2)+IF(AND(Debts!$AC$6=1,$A45=Debts!$M$6+1),SUMPRODUCT(ROUND(BG$5:BG43*Debts!$Y$6/12,2)),0))</f>
        <v/>
      </c>
      <c r="L45">
        <f>IF(BH44&lt;=0,0,ROUND(BH44*IF($A45&lt;=Debts!$M$7,Debts!$X$7,Debts!$Y$7)/12,2)+IF(AND(Debts!$AC$7=1,$A45=Debts!$M$7+1),SUMPRODUCT(ROUND(BH$5:BH43*Debts!$Y$7/12,2)),0))</f>
        <v/>
      </c>
      <c r="M45">
        <f>IF(BI44&lt;=0,0,ROUND(BI44*IF($A45&lt;=Debts!$M$8,Debts!$X$8,Debts!$Y$8)/12,2)+IF(AND(Debts!$AC$8=1,$A45=Debts!$M$8+1),SUMPRODUCT(ROUND(BI$5:BI43*Debts!$Y$8/12,2)),0))</f>
        <v/>
      </c>
      <c r="N45">
        <f>IF(BJ44&lt;=0,0,ROUND(BJ44*IF($A45&lt;=Debts!$M$9,Debts!$X$9,Debts!$Y$9)/12,2)+IF(AND(Debts!$AC$9=1,$A45=Debts!$M$9+1),SUMPRODUCT(ROUND(BJ$5:BJ43*Debts!$Y$9/12,2)),0))</f>
        <v/>
      </c>
      <c r="O45">
        <f>IF(BK44&lt;=0,0,ROUND(BK44*IF($A45&lt;=Debts!$M$10,Debts!$X$10,Debts!$Y$10)/12,2)+IF(AND(Debts!$AC$10=1,$A45=Debts!$M$10+1),SUMPRODUCT(ROUND(BK$5:BK43*Debts!$Y$10/12,2)),0))</f>
        <v/>
      </c>
      <c r="P45">
        <f>IF(BL44&lt;=0,0,ROUND(BL44*IF($A45&lt;=Debts!$M$11,Debts!$X$11,Debts!$Y$11)/12,2)+IF(AND(Debts!$AC$11=1,$A45=Debts!$M$11+1),SUMPRODUCT(ROUND(BL$5:BL43*Debts!$Y$11/12,2)),0))</f>
        <v/>
      </c>
      <c r="Q45">
        <f>IF(BM44&lt;=0,0,ROUND(BM44*IF($A45&lt;=Debts!$M$12,Debts!$X$12,Debts!$Y$12)/12,2)+IF(AND(Debts!$AC$12=1,$A45=Debts!$M$12+1),SUMPRODUCT(ROUND(BM$5:BM43*Debts!$Y$12/12,2)),0))</f>
        <v/>
      </c>
      <c r="R45">
        <f>IF(BN44&lt;=0,0,ROUND(BN44*IF($A45&lt;=Debts!$M$13,Debts!$X$13,Debts!$Y$13)/12,2)+IF(AND(Debts!$AC$13=1,$A45=Debts!$M$13+1),SUMPRODUCT(ROUND(BN$5:BN43*Debts!$Y$13/12,2)),0))</f>
        <v/>
      </c>
      <c r="S45">
        <f>IF(BO44&lt;=0,0,ROUND(BO44*IF($A45&lt;=Debts!$M$14,Debts!$X$14,Debts!$Y$14)/12,2)+IF(AND(Debts!$AC$14=1,$A45=Debts!$M$14+1),SUMPRODUCT(ROUND(BO$5:BO43*Debts!$Y$14/12,2)),0))</f>
        <v/>
      </c>
      <c r="T45">
        <f>IF(BP44&lt;=0,0,ROUND(BP44*IF($A45&lt;=Debts!$M$15,Debts!$X$15,Debts!$Y$15)/12,2)+IF(AND(Debts!$AC$15=1,$A45=Debts!$M$15+1),SUMPRODUCT(ROUND(BP$5:BP43*Debts!$Y$15/12,2)),0))</f>
        <v/>
      </c>
      <c r="U45">
        <f>IF(BQ44&lt;=0,0,ROUND(BQ44*IF($A45&lt;=Debts!$M$16,Debts!$X$16,Debts!$Y$16)/12,2)+IF(AND(Debts!$AC$16=1,$A45=Debts!$M$16+1),SUMPRODUCT(ROUND(BQ$5:BQ43*Debts!$Y$16/12,2)),0))</f>
        <v/>
      </c>
      <c r="V45">
        <f>IF(BF44&lt;=0,0,MIN(ROUND(BF44+J45,2),IF(Debts!$Z$5=0,Debts!$AA$5,MAX(Debts!$AA$5,ROUND(BF44*Debts!$Z$5+Debts!$AB$5*J45,2)))))</f>
        <v/>
      </c>
      <c r="W45">
        <f>IF(BG44&lt;=0,0,MIN(ROUND(BG44+K45,2),IF(Debts!$Z$6=0,Debts!$AA$6,MAX(Debts!$AA$6,ROUND(BG44*Debts!$Z$6+Debts!$AB$6*K45,2)))))</f>
        <v/>
      </c>
      <c r="X45">
        <f>IF(BH44&lt;=0,0,MIN(ROUND(BH44+L45,2),IF(Debts!$Z$7=0,Debts!$AA$7,MAX(Debts!$AA$7,ROUND(BH44*Debts!$Z$7+Debts!$AB$7*L45,2)))))</f>
        <v/>
      </c>
      <c r="Y45">
        <f>IF(BI44&lt;=0,0,MIN(ROUND(BI44+M45,2),IF(Debts!$Z$8=0,Debts!$AA$8,MAX(Debts!$AA$8,ROUND(BI44*Debts!$Z$8+Debts!$AB$8*M45,2)))))</f>
        <v/>
      </c>
      <c r="Z45">
        <f>IF(BJ44&lt;=0,0,MIN(ROUND(BJ44+N45,2),IF(Debts!$Z$9=0,Debts!$AA$9,MAX(Debts!$AA$9,ROUND(BJ44*Debts!$Z$9+Debts!$AB$9*N45,2)))))</f>
        <v/>
      </c>
      <c r="AA45">
        <f>IF(BK44&lt;=0,0,MIN(ROUND(BK44+O45,2),IF(Debts!$Z$10=0,Debts!$AA$10,MAX(Debts!$AA$10,ROUND(BK44*Debts!$Z$10+Debts!$AB$10*O45,2)))))</f>
        <v/>
      </c>
      <c r="AB45">
        <f>IF(BL44&lt;=0,0,MIN(ROUND(BL44+P45,2),IF(Debts!$Z$11=0,Debts!$AA$11,MAX(Debts!$AA$11,ROUND(BL44*Debts!$Z$11+Debts!$AB$11*P45,2)))))</f>
        <v/>
      </c>
      <c r="AC45">
        <f>IF(BM44&lt;=0,0,MIN(ROUND(BM44+Q45,2),IF(Debts!$Z$12=0,Debts!$AA$12,MAX(Debts!$AA$12,ROUND(BM44*Debts!$Z$12+Debts!$AB$12*Q45,2)))))</f>
        <v/>
      </c>
      <c r="AD45">
        <f>IF(BN44&lt;=0,0,MIN(ROUND(BN44+R45,2),IF(Debts!$Z$13=0,Debts!$AA$13,MAX(Debts!$AA$13,ROUND(BN44*Debts!$Z$13+Debts!$AB$13*R45,2)))))</f>
        <v/>
      </c>
      <c r="AE45">
        <f>IF(BO44&lt;=0,0,MIN(ROUND(BO44+S45,2),IF(Debts!$Z$14=0,Debts!$AA$14,MAX(Debts!$AA$14,ROUND(BO44*Debts!$Z$14+Debts!$AB$14*S45,2)))))</f>
        <v/>
      </c>
      <c r="AF45">
        <f>IF(BP44&lt;=0,0,MIN(ROUND(BP44+T45,2),IF(Debts!$Z$15=0,Debts!$AA$15,MAX(Debts!$AA$15,ROUND(BP44*Debts!$Z$15+Debts!$AB$15*T45,2)))))</f>
        <v/>
      </c>
      <c r="AG45">
        <f>IF(BQ44&lt;=0,0,MIN(ROUND(BQ44+U45,2),IF(Debts!$Z$16=0,Debts!$AA$16,MAX(Debts!$AA$16,ROUND(BQ44*Debts!$Z$16+Debts!$AB$16*U45,2)))))</f>
        <v/>
      </c>
      <c r="AH45">
        <f>IF(BF44&lt;=0,0,ROUND(BF44+J45-V45,2))</f>
        <v/>
      </c>
      <c r="AI45">
        <f>IF(BG44&lt;=0,0,ROUND(BG44+K45-W45,2))</f>
        <v/>
      </c>
      <c r="AJ45">
        <f>IF(BH44&lt;=0,0,ROUND(BH44+L45-X45,2))</f>
        <v/>
      </c>
      <c r="AK45">
        <f>IF(BI44&lt;=0,0,ROUND(BI44+M45-Y45,2))</f>
        <v/>
      </c>
      <c r="AL45">
        <f>IF(BJ44&lt;=0,0,ROUND(BJ44+N45-Z45,2))</f>
        <v/>
      </c>
      <c r="AM45">
        <f>IF(BK44&lt;=0,0,ROUND(BK44+O45-AA45,2))</f>
        <v/>
      </c>
      <c r="AN45">
        <f>IF(BL44&lt;=0,0,ROUND(BL44+P45-AB45,2))</f>
        <v/>
      </c>
      <c r="AO45">
        <f>IF(BM44&lt;=0,0,ROUND(BM44+Q45-AC45,2))</f>
        <v/>
      </c>
      <c r="AP45">
        <f>IF(BN44&lt;=0,0,ROUND(BN44+R45-AD45,2))</f>
        <v/>
      </c>
      <c r="AQ45">
        <f>IF(BO44&lt;=0,0,ROUND(BO44+S45-AE45,2))</f>
        <v/>
      </c>
      <c r="AR45">
        <f>IF(BP44&lt;=0,0,ROUND(BP44+T45-AF45,2))</f>
        <v/>
      </c>
      <c r="AS45">
        <f>IF(BQ44&lt;=0,0,ROUND(BQ44+U45-AG45,2))</f>
        <v/>
      </c>
      <c r="AT45">
        <f>IF(AH45&lt;=0,0,ROUND(MIN(AH45,MAX(0,$F45-SUMPRODUCT(($AT$3:$BE$3&lt;AT$3)*$AH45:$AS45))),2))</f>
        <v/>
      </c>
      <c r="AU45">
        <f>IF(AI45&lt;=0,0,ROUND(MIN(AI45,MAX(0,$F45-SUMPRODUCT(($AT$3:$BE$3&lt;AU$3)*$AH45:$AS45))),2))</f>
        <v/>
      </c>
      <c r="AV45">
        <f>IF(AJ45&lt;=0,0,ROUND(MIN(AJ45,MAX(0,$F45-SUMPRODUCT(($AT$3:$BE$3&lt;AV$3)*$AH45:$AS45))),2))</f>
        <v/>
      </c>
      <c r="AW45">
        <f>IF(AK45&lt;=0,0,ROUND(MIN(AK45,MAX(0,$F45-SUMPRODUCT(($AT$3:$BE$3&lt;AW$3)*$AH45:$AS45))),2))</f>
        <v/>
      </c>
      <c r="AX45">
        <f>IF(AL45&lt;=0,0,ROUND(MIN(AL45,MAX(0,$F45-SUMPRODUCT(($AT$3:$BE$3&lt;AX$3)*$AH45:$AS45))),2))</f>
        <v/>
      </c>
      <c r="AY45">
        <f>IF(AM45&lt;=0,0,ROUND(MIN(AM45,MAX(0,$F45-SUMPRODUCT(($AT$3:$BE$3&lt;AY$3)*$AH45:$AS45))),2))</f>
        <v/>
      </c>
      <c r="AZ45">
        <f>IF(AN45&lt;=0,0,ROUND(MIN(AN45,MAX(0,$F45-SUMPRODUCT(($AT$3:$BE$3&lt;AZ$3)*$AH45:$AS45))),2))</f>
        <v/>
      </c>
      <c r="BA45">
        <f>IF(AO45&lt;=0,0,ROUND(MIN(AO45,MAX(0,$F45-SUMPRODUCT(($AT$3:$BE$3&lt;BA$3)*$AH45:$AS45))),2))</f>
        <v/>
      </c>
      <c r="BB45">
        <f>IF(AP45&lt;=0,0,ROUND(MIN(AP45,MAX(0,$F45-SUMPRODUCT(($AT$3:$BE$3&lt;BB$3)*$AH45:$AS45))),2))</f>
        <v/>
      </c>
      <c r="BC45">
        <f>IF(AQ45&lt;=0,0,ROUND(MIN(AQ45,MAX(0,$F45-SUMPRODUCT(($AT$3:$BE$3&lt;BC$3)*$AH45:$AS45))),2))</f>
        <v/>
      </c>
      <c r="BD45">
        <f>IF(AR45&lt;=0,0,ROUND(MIN(AR45,MAX(0,$F45-SUMPRODUCT(($AT$3:$BE$3&lt;BD$3)*$AH45:$AS45))),2))</f>
        <v/>
      </c>
      <c r="BE45">
        <f>IF(AS45&lt;=0,0,ROUND(MIN(AS45,MAX(0,$F45-SUMPRODUCT(($AT$3:$BE$3&lt;BE$3)*$AH45:$AS45))),2))</f>
        <v/>
      </c>
      <c r="BF45">
        <f>IF(BF44&lt;=0,0,ROUND(BF44+J45-V45-AT45,2))</f>
        <v/>
      </c>
      <c r="BG45">
        <f>IF(BG44&lt;=0,0,ROUND(BG44+K45-W45-AU45,2))</f>
        <v/>
      </c>
      <c r="BH45">
        <f>IF(BH44&lt;=0,0,ROUND(BH44+L45-X45-AV45,2))</f>
        <v/>
      </c>
      <c r="BI45">
        <f>IF(BI44&lt;=0,0,ROUND(BI44+M45-Y45-AW45,2))</f>
        <v/>
      </c>
      <c r="BJ45">
        <f>IF(BJ44&lt;=0,0,ROUND(BJ44+N45-Z45-AX45,2))</f>
        <v/>
      </c>
      <c r="BK45">
        <f>IF(BK44&lt;=0,0,ROUND(BK44+O45-AA45-AY45,2))</f>
        <v/>
      </c>
      <c r="BL45">
        <f>IF(BL44&lt;=0,0,ROUND(BL44+P45-AB45-AZ45,2))</f>
        <v/>
      </c>
      <c r="BM45">
        <f>IF(BM44&lt;=0,0,ROUND(BM44+Q45-AC45-BA45,2))</f>
        <v/>
      </c>
      <c r="BN45">
        <f>IF(BN44&lt;=0,0,ROUND(BN44+R45-AD45-BB45,2))</f>
        <v/>
      </c>
      <c r="BO45">
        <f>IF(BO44&lt;=0,0,ROUND(BO44+S45-AE45-BC45,2))</f>
        <v/>
      </c>
      <c r="BP45">
        <f>IF(BP44&lt;=0,0,ROUND(BP44+T45-AF45-BD45,2))</f>
        <v/>
      </c>
      <c r="BQ45">
        <f>IF(BQ44&lt;=0,0,ROUND(BQ44+U45-AG45-BE45,2))</f>
        <v/>
      </c>
    </row>
    <row r="46">
      <c r="A46" t="n">
        <v>41</v>
      </c>
      <c r="B46" s="29">
        <f>Months!B46</f>
        <v/>
      </c>
      <c r="C46">
        <f>Months!C46</f>
        <v/>
      </c>
      <c r="D46">
        <f>Months!D46</f>
        <v/>
      </c>
      <c r="E46">
        <f>SUM(V46:AG46)</f>
        <v/>
      </c>
      <c r="F46">
        <f>MAX(0,ROUND(C46+D46-E46,2))</f>
        <v/>
      </c>
      <c r="G46">
        <f>ROUND(E46+SUM(AT46:BE46),2)</f>
        <v/>
      </c>
      <c r="H46">
        <f>ROUND(SUM(J46:U46),2)</f>
        <v/>
      </c>
      <c r="I46">
        <f>ROUND(SUM(BF46:BQ46),2)</f>
        <v/>
      </c>
      <c r="J46">
        <f>IF(BF45&lt;=0,0,ROUND(BF45*IF($A46&lt;=Debts!$M$5,Debts!$X$5,Debts!$Y$5)/12,2)+IF(AND(Debts!$AC$5=1,$A46=Debts!$M$5+1),SUMPRODUCT(ROUND(BF$5:BF44*Debts!$Y$5/12,2)),0))</f>
        <v/>
      </c>
      <c r="K46">
        <f>IF(BG45&lt;=0,0,ROUND(BG45*IF($A46&lt;=Debts!$M$6,Debts!$X$6,Debts!$Y$6)/12,2)+IF(AND(Debts!$AC$6=1,$A46=Debts!$M$6+1),SUMPRODUCT(ROUND(BG$5:BG44*Debts!$Y$6/12,2)),0))</f>
        <v/>
      </c>
      <c r="L46">
        <f>IF(BH45&lt;=0,0,ROUND(BH45*IF($A46&lt;=Debts!$M$7,Debts!$X$7,Debts!$Y$7)/12,2)+IF(AND(Debts!$AC$7=1,$A46=Debts!$M$7+1),SUMPRODUCT(ROUND(BH$5:BH44*Debts!$Y$7/12,2)),0))</f>
        <v/>
      </c>
      <c r="M46">
        <f>IF(BI45&lt;=0,0,ROUND(BI45*IF($A46&lt;=Debts!$M$8,Debts!$X$8,Debts!$Y$8)/12,2)+IF(AND(Debts!$AC$8=1,$A46=Debts!$M$8+1),SUMPRODUCT(ROUND(BI$5:BI44*Debts!$Y$8/12,2)),0))</f>
        <v/>
      </c>
      <c r="N46">
        <f>IF(BJ45&lt;=0,0,ROUND(BJ45*IF($A46&lt;=Debts!$M$9,Debts!$X$9,Debts!$Y$9)/12,2)+IF(AND(Debts!$AC$9=1,$A46=Debts!$M$9+1),SUMPRODUCT(ROUND(BJ$5:BJ44*Debts!$Y$9/12,2)),0))</f>
        <v/>
      </c>
      <c r="O46">
        <f>IF(BK45&lt;=0,0,ROUND(BK45*IF($A46&lt;=Debts!$M$10,Debts!$X$10,Debts!$Y$10)/12,2)+IF(AND(Debts!$AC$10=1,$A46=Debts!$M$10+1),SUMPRODUCT(ROUND(BK$5:BK44*Debts!$Y$10/12,2)),0))</f>
        <v/>
      </c>
      <c r="P46">
        <f>IF(BL45&lt;=0,0,ROUND(BL45*IF($A46&lt;=Debts!$M$11,Debts!$X$11,Debts!$Y$11)/12,2)+IF(AND(Debts!$AC$11=1,$A46=Debts!$M$11+1),SUMPRODUCT(ROUND(BL$5:BL44*Debts!$Y$11/12,2)),0))</f>
        <v/>
      </c>
      <c r="Q46">
        <f>IF(BM45&lt;=0,0,ROUND(BM45*IF($A46&lt;=Debts!$M$12,Debts!$X$12,Debts!$Y$12)/12,2)+IF(AND(Debts!$AC$12=1,$A46=Debts!$M$12+1),SUMPRODUCT(ROUND(BM$5:BM44*Debts!$Y$12/12,2)),0))</f>
        <v/>
      </c>
      <c r="R46">
        <f>IF(BN45&lt;=0,0,ROUND(BN45*IF($A46&lt;=Debts!$M$13,Debts!$X$13,Debts!$Y$13)/12,2)+IF(AND(Debts!$AC$13=1,$A46=Debts!$M$13+1),SUMPRODUCT(ROUND(BN$5:BN44*Debts!$Y$13/12,2)),0))</f>
        <v/>
      </c>
      <c r="S46">
        <f>IF(BO45&lt;=0,0,ROUND(BO45*IF($A46&lt;=Debts!$M$14,Debts!$X$14,Debts!$Y$14)/12,2)+IF(AND(Debts!$AC$14=1,$A46=Debts!$M$14+1),SUMPRODUCT(ROUND(BO$5:BO44*Debts!$Y$14/12,2)),0))</f>
        <v/>
      </c>
      <c r="T46">
        <f>IF(BP45&lt;=0,0,ROUND(BP45*IF($A46&lt;=Debts!$M$15,Debts!$X$15,Debts!$Y$15)/12,2)+IF(AND(Debts!$AC$15=1,$A46=Debts!$M$15+1),SUMPRODUCT(ROUND(BP$5:BP44*Debts!$Y$15/12,2)),0))</f>
        <v/>
      </c>
      <c r="U46">
        <f>IF(BQ45&lt;=0,0,ROUND(BQ45*IF($A46&lt;=Debts!$M$16,Debts!$X$16,Debts!$Y$16)/12,2)+IF(AND(Debts!$AC$16=1,$A46=Debts!$M$16+1),SUMPRODUCT(ROUND(BQ$5:BQ44*Debts!$Y$16/12,2)),0))</f>
        <v/>
      </c>
      <c r="V46">
        <f>IF(BF45&lt;=0,0,MIN(ROUND(BF45+J46,2),IF(Debts!$Z$5=0,Debts!$AA$5,MAX(Debts!$AA$5,ROUND(BF45*Debts!$Z$5+Debts!$AB$5*J46,2)))))</f>
        <v/>
      </c>
      <c r="W46">
        <f>IF(BG45&lt;=0,0,MIN(ROUND(BG45+K46,2),IF(Debts!$Z$6=0,Debts!$AA$6,MAX(Debts!$AA$6,ROUND(BG45*Debts!$Z$6+Debts!$AB$6*K46,2)))))</f>
        <v/>
      </c>
      <c r="X46">
        <f>IF(BH45&lt;=0,0,MIN(ROUND(BH45+L46,2),IF(Debts!$Z$7=0,Debts!$AA$7,MAX(Debts!$AA$7,ROUND(BH45*Debts!$Z$7+Debts!$AB$7*L46,2)))))</f>
        <v/>
      </c>
      <c r="Y46">
        <f>IF(BI45&lt;=0,0,MIN(ROUND(BI45+M46,2),IF(Debts!$Z$8=0,Debts!$AA$8,MAX(Debts!$AA$8,ROUND(BI45*Debts!$Z$8+Debts!$AB$8*M46,2)))))</f>
        <v/>
      </c>
      <c r="Z46">
        <f>IF(BJ45&lt;=0,0,MIN(ROUND(BJ45+N46,2),IF(Debts!$Z$9=0,Debts!$AA$9,MAX(Debts!$AA$9,ROUND(BJ45*Debts!$Z$9+Debts!$AB$9*N46,2)))))</f>
        <v/>
      </c>
      <c r="AA46">
        <f>IF(BK45&lt;=0,0,MIN(ROUND(BK45+O46,2),IF(Debts!$Z$10=0,Debts!$AA$10,MAX(Debts!$AA$10,ROUND(BK45*Debts!$Z$10+Debts!$AB$10*O46,2)))))</f>
        <v/>
      </c>
      <c r="AB46">
        <f>IF(BL45&lt;=0,0,MIN(ROUND(BL45+P46,2),IF(Debts!$Z$11=0,Debts!$AA$11,MAX(Debts!$AA$11,ROUND(BL45*Debts!$Z$11+Debts!$AB$11*P46,2)))))</f>
        <v/>
      </c>
      <c r="AC46">
        <f>IF(BM45&lt;=0,0,MIN(ROUND(BM45+Q46,2),IF(Debts!$Z$12=0,Debts!$AA$12,MAX(Debts!$AA$12,ROUND(BM45*Debts!$Z$12+Debts!$AB$12*Q46,2)))))</f>
        <v/>
      </c>
      <c r="AD46">
        <f>IF(BN45&lt;=0,0,MIN(ROUND(BN45+R46,2),IF(Debts!$Z$13=0,Debts!$AA$13,MAX(Debts!$AA$13,ROUND(BN45*Debts!$Z$13+Debts!$AB$13*R46,2)))))</f>
        <v/>
      </c>
      <c r="AE46">
        <f>IF(BO45&lt;=0,0,MIN(ROUND(BO45+S46,2),IF(Debts!$Z$14=0,Debts!$AA$14,MAX(Debts!$AA$14,ROUND(BO45*Debts!$Z$14+Debts!$AB$14*S46,2)))))</f>
        <v/>
      </c>
      <c r="AF46">
        <f>IF(BP45&lt;=0,0,MIN(ROUND(BP45+T46,2),IF(Debts!$Z$15=0,Debts!$AA$15,MAX(Debts!$AA$15,ROUND(BP45*Debts!$Z$15+Debts!$AB$15*T46,2)))))</f>
        <v/>
      </c>
      <c r="AG46">
        <f>IF(BQ45&lt;=0,0,MIN(ROUND(BQ45+U46,2),IF(Debts!$Z$16=0,Debts!$AA$16,MAX(Debts!$AA$16,ROUND(BQ45*Debts!$Z$16+Debts!$AB$16*U46,2)))))</f>
        <v/>
      </c>
      <c r="AH46">
        <f>IF(BF45&lt;=0,0,ROUND(BF45+J46-V46,2))</f>
        <v/>
      </c>
      <c r="AI46">
        <f>IF(BG45&lt;=0,0,ROUND(BG45+K46-W46,2))</f>
        <v/>
      </c>
      <c r="AJ46">
        <f>IF(BH45&lt;=0,0,ROUND(BH45+L46-X46,2))</f>
        <v/>
      </c>
      <c r="AK46">
        <f>IF(BI45&lt;=0,0,ROUND(BI45+M46-Y46,2))</f>
        <v/>
      </c>
      <c r="AL46">
        <f>IF(BJ45&lt;=0,0,ROUND(BJ45+N46-Z46,2))</f>
        <v/>
      </c>
      <c r="AM46">
        <f>IF(BK45&lt;=0,0,ROUND(BK45+O46-AA46,2))</f>
        <v/>
      </c>
      <c r="AN46">
        <f>IF(BL45&lt;=0,0,ROUND(BL45+P46-AB46,2))</f>
        <v/>
      </c>
      <c r="AO46">
        <f>IF(BM45&lt;=0,0,ROUND(BM45+Q46-AC46,2))</f>
        <v/>
      </c>
      <c r="AP46">
        <f>IF(BN45&lt;=0,0,ROUND(BN45+R46-AD46,2))</f>
        <v/>
      </c>
      <c r="AQ46">
        <f>IF(BO45&lt;=0,0,ROUND(BO45+S46-AE46,2))</f>
        <v/>
      </c>
      <c r="AR46">
        <f>IF(BP45&lt;=0,0,ROUND(BP45+T46-AF46,2))</f>
        <v/>
      </c>
      <c r="AS46">
        <f>IF(BQ45&lt;=0,0,ROUND(BQ45+U46-AG46,2))</f>
        <v/>
      </c>
      <c r="AT46">
        <f>IF(AH46&lt;=0,0,ROUND(MIN(AH46,MAX(0,$F46-SUMPRODUCT(($AT$3:$BE$3&lt;AT$3)*$AH46:$AS46))),2))</f>
        <v/>
      </c>
      <c r="AU46">
        <f>IF(AI46&lt;=0,0,ROUND(MIN(AI46,MAX(0,$F46-SUMPRODUCT(($AT$3:$BE$3&lt;AU$3)*$AH46:$AS46))),2))</f>
        <v/>
      </c>
      <c r="AV46">
        <f>IF(AJ46&lt;=0,0,ROUND(MIN(AJ46,MAX(0,$F46-SUMPRODUCT(($AT$3:$BE$3&lt;AV$3)*$AH46:$AS46))),2))</f>
        <v/>
      </c>
      <c r="AW46">
        <f>IF(AK46&lt;=0,0,ROUND(MIN(AK46,MAX(0,$F46-SUMPRODUCT(($AT$3:$BE$3&lt;AW$3)*$AH46:$AS46))),2))</f>
        <v/>
      </c>
      <c r="AX46">
        <f>IF(AL46&lt;=0,0,ROUND(MIN(AL46,MAX(0,$F46-SUMPRODUCT(($AT$3:$BE$3&lt;AX$3)*$AH46:$AS46))),2))</f>
        <v/>
      </c>
      <c r="AY46">
        <f>IF(AM46&lt;=0,0,ROUND(MIN(AM46,MAX(0,$F46-SUMPRODUCT(($AT$3:$BE$3&lt;AY$3)*$AH46:$AS46))),2))</f>
        <v/>
      </c>
      <c r="AZ46">
        <f>IF(AN46&lt;=0,0,ROUND(MIN(AN46,MAX(0,$F46-SUMPRODUCT(($AT$3:$BE$3&lt;AZ$3)*$AH46:$AS46))),2))</f>
        <v/>
      </c>
      <c r="BA46">
        <f>IF(AO46&lt;=0,0,ROUND(MIN(AO46,MAX(0,$F46-SUMPRODUCT(($AT$3:$BE$3&lt;BA$3)*$AH46:$AS46))),2))</f>
        <v/>
      </c>
      <c r="BB46">
        <f>IF(AP46&lt;=0,0,ROUND(MIN(AP46,MAX(0,$F46-SUMPRODUCT(($AT$3:$BE$3&lt;BB$3)*$AH46:$AS46))),2))</f>
        <v/>
      </c>
      <c r="BC46">
        <f>IF(AQ46&lt;=0,0,ROUND(MIN(AQ46,MAX(0,$F46-SUMPRODUCT(($AT$3:$BE$3&lt;BC$3)*$AH46:$AS46))),2))</f>
        <v/>
      </c>
      <c r="BD46">
        <f>IF(AR46&lt;=0,0,ROUND(MIN(AR46,MAX(0,$F46-SUMPRODUCT(($AT$3:$BE$3&lt;BD$3)*$AH46:$AS46))),2))</f>
        <v/>
      </c>
      <c r="BE46">
        <f>IF(AS46&lt;=0,0,ROUND(MIN(AS46,MAX(0,$F46-SUMPRODUCT(($AT$3:$BE$3&lt;BE$3)*$AH46:$AS46))),2))</f>
        <v/>
      </c>
      <c r="BF46">
        <f>IF(BF45&lt;=0,0,ROUND(BF45+J46-V46-AT46,2))</f>
        <v/>
      </c>
      <c r="BG46">
        <f>IF(BG45&lt;=0,0,ROUND(BG45+K46-W46-AU46,2))</f>
        <v/>
      </c>
      <c r="BH46">
        <f>IF(BH45&lt;=0,0,ROUND(BH45+L46-X46-AV46,2))</f>
        <v/>
      </c>
      <c r="BI46">
        <f>IF(BI45&lt;=0,0,ROUND(BI45+M46-Y46-AW46,2))</f>
        <v/>
      </c>
      <c r="BJ46">
        <f>IF(BJ45&lt;=0,0,ROUND(BJ45+N46-Z46-AX46,2))</f>
        <v/>
      </c>
      <c r="BK46">
        <f>IF(BK45&lt;=0,0,ROUND(BK45+O46-AA46-AY46,2))</f>
        <v/>
      </c>
      <c r="BL46">
        <f>IF(BL45&lt;=0,0,ROUND(BL45+P46-AB46-AZ46,2))</f>
        <v/>
      </c>
      <c r="BM46">
        <f>IF(BM45&lt;=0,0,ROUND(BM45+Q46-AC46-BA46,2))</f>
        <v/>
      </c>
      <c r="BN46">
        <f>IF(BN45&lt;=0,0,ROUND(BN45+R46-AD46-BB46,2))</f>
        <v/>
      </c>
      <c r="BO46">
        <f>IF(BO45&lt;=0,0,ROUND(BO45+S46-AE46-BC46,2))</f>
        <v/>
      </c>
      <c r="BP46">
        <f>IF(BP45&lt;=0,0,ROUND(BP45+T46-AF46-BD46,2))</f>
        <v/>
      </c>
      <c r="BQ46">
        <f>IF(BQ45&lt;=0,0,ROUND(BQ45+U46-AG46-BE46,2))</f>
        <v/>
      </c>
    </row>
    <row r="47">
      <c r="A47" t="n">
        <v>42</v>
      </c>
      <c r="B47" s="29">
        <f>Months!B47</f>
        <v/>
      </c>
      <c r="C47">
        <f>Months!C47</f>
        <v/>
      </c>
      <c r="D47">
        <f>Months!D47</f>
        <v/>
      </c>
      <c r="E47">
        <f>SUM(V47:AG47)</f>
        <v/>
      </c>
      <c r="F47">
        <f>MAX(0,ROUND(C47+D47-E47,2))</f>
        <v/>
      </c>
      <c r="G47">
        <f>ROUND(E47+SUM(AT47:BE47),2)</f>
        <v/>
      </c>
      <c r="H47">
        <f>ROUND(SUM(J47:U47),2)</f>
        <v/>
      </c>
      <c r="I47">
        <f>ROUND(SUM(BF47:BQ47),2)</f>
        <v/>
      </c>
      <c r="J47">
        <f>IF(BF46&lt;=0,0,ROUND(BF46*IF($A47&lt;=Debts!$M$5,Debts!$X$5,Debts!$Y$5)/12,2)+IF(AND(Debts!$AC$5=1,$A47=Debts!$M$5+1),SUMPRODUCT(ROUND(BF$5:BF45*Debts!$Y$5/12,2)),0))</f>
        <v/>
      </c>
      <c r="K47">
        <f>IF(BG46&lt;=0,0,ROUND(BG46*IF($A47&lt;=Debts!$M$6,Debts!$X$6,Debts!$Y$6)/12,2)+IF(AND(Debts!$AC$6=1,$A47=Debts!$M$6+1),SUMPRODUCT(ROUND(BG$5:BG45*Debts!$Y$6/12,2)),0))</f>
        <v/>
      </c>
      <c r="L47">
        <f>IF(BH46&lt;=0,0,ROUND(BH46*IF($A47&lt;=Debts!$M$7,Debts!$X$7,Debts!$Y$7)/12,2)+IF(AND(Debts!$AC$7=1,$A47=Debts!$M$7+1),SUMPRODUCT(ROUND(BH$5:BH45*Debts!$Y$7/12,2)),0))</f>
        <v/>
      </c>
      <c r="M47">
        <f>IF(BI46&lt;=0,0,ROUND(BI46*IF($A47&lt;=Debts!$M$8,Debts!$X$8,Debts!$Y$8)/12,2)+IF(AND(Debts!$AC$8=1,$A47=Debts!$M$8+1),SUMPRODUCT(ROUND(BI$5:BI45*Debts!$Y$8/12,2)),0))</f>
        <v/>
      </c>
      <c r="N47">
        <f>IF(BJ46&lt;=0,0,ROUND(BJ46*IF($A47&lt;=Debts!$M$9,Debts!$X$9,Debts!$Y$9)/12,2)+IF(AND(Debts!$AC$9=1,$A47=Debts!$M$9+1),SUMPRODUCT(ROUND(BJ$5:BJ45*Debts!$Y$9/12,2)),0))</f>
        <v/>
      </c>
      <c r="O47">
        <f>IF(BK46&lt;=0,0,ROUND(BK46*IF($A47&lt;=Debts!$M$10,Debts!$X$10,Debts!$Y$10)/12,2)+IF(AND(Debts!$AC$10=1,$A47=Debts!$M$10+1),SUMPRODUCT(ROUND(BK$5:BK45*Debts!$Y$10/12,2)),0))</f>
        <v/>
      </c>
      <c r="P47">
        <f>IF(BL46&lt;=0,0,ROUND(BL46*IF($A47&lt;=Debts!$M$11,Debts!$X$11,Debts!$Y$11)/12,2)+IF(AND(Debts!$AC$11=1,$A47=Debts!$M$11+1),SUMPRODUCT(ROUND(BL$5:BL45*Debts!$Y$11/12,2)),0))</f>
        <v/>
      </c>
      <c r="Q47">
        <f>IF(BM46&lt;=0,0,ROUND(BM46*IF($A47&lt;=Debts!$M$12,Debts!$X$12,Debts!$Y$12)/12,2)+IF(AND(Debts!$AC$12=1,$A47=Debts!$M$12+1),SUMPRODUCT(ROUND(BM$5:BM45*Debts!$Y$12/12,2)),0))</f>
        <v/>
      </c>
      <c r="R47">
        <f>IF(BN46&lt;=0,0,ROUND(BN46*IF($A47&lt;=Debts!$M$13,Debts!$X$13,Debts!$Y$13)/12,2)+IF(AND(Debts!$AC$13=1,$A47=Debts!$M$13+1),SUMPRODUCT(ROUND(BN$5:BN45*Debts!$Y$13/12,2)),0))</f>
        <v/>
      </c>
      <c r="S47">
        <f>IF(BO46&lt;=0,0,ROUND(BO46*IF($A47&lt;=Debts!$M$14,Debts!$X$14,Debts!$Y$14)/12,2)+IF(AND(Debts!$AC$14=1,$A47=Debts!$M$14+1),SUMPRODUCT(ROUND(BO$5:BO45*Debts!$Y$14/12,2)),0))</f>
        <v/>
      </c>
      <c r="T47">
        <f>IF(BP46&lt;=0,0,ROUND(BP46*IF($A47&lt;=Debts!$M$15,Debts!$X$15,Debts!$Y$15)/12,2)+IF(AND(Debts!$AC$15=1,$A47=Debts!$M$15+1),SUMPRODUCT(ROUND(BP$5:BP45*Debts!$Y$15/12,2)),0))</f>
        <v/>
      </c>
      <c r="U47">
        <f>IF(BQ46&lt;=0,0,ROUND(BQ46*IF($A47&lt;=Debts!$M$16,Debts!$X$16,Debts!$Y$16)/12,2)+IF(AND(Debts!$AC$16=1,$A47=Debts!$M$16+1),SUMPRODUCT(ROUND(BQ$5:BQ45*Debts!$Y$16/12,2)),0))</f>
        <v/>
      </c>
      <c r="V47">
        <f>IF(BF46&lt;=0,0,MIN(ROUND(BF46+J47,2),IF(Debts!$Z$5=0,Debts!$AA$5,MAX(Debts!$AA$5,ROUND(BF46*Debts!$Z$5+Debts!$AB$5*J47,2)))))</f>
        <v/>
      </c>
      <c r="W47">
        <f>IF(BG46&lt;=0,0,MIN(ROUND(BG46+K47,2),IF(Debts!$Z$6=0,Debts!$AA$6,MAX(Debts!$AA$6,ROUND(BG46*Debts!$Z$6+Debts!$AB$6*K47,2)))))</f>
        <v/>
      </c>
      <c r="X47">
        <f>IF(BH46&lt;=0,0,MIN(ROUND(BH46+L47,2),IF(Debts!$Z$7=0,Debts!$AA$7,MAX(Debts!$AA$7,ROUND(BH46*Debts!$Z$7+Debts!$AB$7*L47,2)))))</f>
        <v/>
      </c>
      <c r="Y47">
        <f>IF(BI46&lt;=0,0,MIN(ROUND(BI46+M47,2),IF(Debts!$Z$8=0,Debts!$AA$8,MAX(Debts!$AA$8,ROUND(BI46*Debts!$Z$8+Debts!$AB$8*M47,2)))))</f>
        <v/>
      </c>
      <c r="Z47">
        <f>IF(BJ46&lt;=0,0,MIN(ROUND(BJ46+N47,2),IF(Debts!$Z$9=0,Debts!$AA$9,MAX(Debts!$AA$9,ROUND(BJ46*Debts!$Z$9+Debts!$AB$9*N47,2)))))</f>
        <v/>
      </c>
      <c r="AA47">
        <f>IF(BK46&lt;=0,0,MIN(ROUND(BK46+O47,2),IF(Debts!$Z$10=0,Debts!$AA$10,MAX(Debts!$AA$10,ROUND(BK46*Debts!$Z$10+Debts!$AB$10*O47,2)))))</f>
        <v/>
      </c>
      <c r="AB47">
        <f>IF(BL46&lt;=0,0,MIN(ROUND(BL46+P47,2),IF(Debts!$Z$11=0,Debts!$AA$11,MAX(Debts!$AA$11,ROUND(BL46*Debts!$Z$11+Debts!$AB$11*P47,2)))))</f>
        <v/>
      </c>
      <c r="AC47">
        <f>IF(BM46&lt;=0,0,MIN(ROUND(BM46+Q47,2),IF(Debts!$Z$12=0,Debts!$AA$12,MAX(Debts!$AA$12,ROUND(BM46*Debts!$Z$12+Debts!$AB$12*Q47,2)))))</f>
        <v/>
      </c>
      <c r="AD47">
        <f>IF(BN46&lt;=0,0,MIN(ROUND(BN46+R47,2),IF(Debts!$Z$13=0,Debts!$AA$13,MAX(Debts!$AA$13,ROUND(BN46*Debts!$Z$13+Debts!$AB$13*R47,2)))))</f>
        <v/>
      </c>
      <c r="AE47">
        <f>IF(BO46&lt;=0,0,MIN(ROUND(BO46+S47,2),IF(Debts!$Z$14=0,Debts!$AA$14,MAX(Debts!$AA$14,ROUND(BO46*Debts!$Z$14+Debts!$AB$14*S47,2)))))</f>
        <v/>
      </c>
      <c r="AF47">
        <f>IF(BP46&lt;=0,0,MIN(ROUND(BP46+T47,2),IF(Debts!$Z$15=0,Debts!$AA$15,MAX(Debts!$AA$15,ROUND(BP46*Debts!$Z$15+Debts!$AB$15*T47,2)))))</f>
        <v/>
      </c>
      <c r="AG47">
        <f>IF(BQ46&lt;=0,0,MIN(ROUND(BQ46+U47,2),IF(Debts!$Z$16=0,Debts!$AA$16,MAX(Debts!$AA$16,ROUND(BQ46*Debts!$Z$16+Debts!$AB$16*U47,2)))))</f>
        <v/>
      </c>
      <c r="AH47">
        <f>IF(BF46&lt;=0,0,ROUND(BF46+J47-V47,2))</f>
        <v/>
      </c>
      <c r="AI47">
        <f>IF(BG46&lt;=0,0,ROUND(BG46+K47-W47,2))</f>
        <v/>
      </c>
      <c r="AJ47">
        <f>IF(BH46&lt;=0,0,ROUND(BH46+L47-X47,2))</f>
        <v/>
      </c>
      <c r="AK47">
        <f>IF(BI46&lt;=0,0,ROUND(BI46+M47-Y47,2))</f>
        <v/>
      </c>
      <c r="AL47">
        <f>IF(BJ46&lt;=0,0,ROUND(BJ46+N47-Z47,2))</f>
        <v/>
      </c>
      <c r="AM47">
        <f>IF(BK46&lt;=0,0,ROUND(BK46+O47-AA47,2))</f>
        <v/>
      </c>
      <c r="AN47">
        <f>IF(BL46&lt;=0,0,ROUND(BL46+P47-AB47,2))</f>
        <v/>
      </c>
      <c r="AO47">
        <f>IF(BM46&lt;=0,0,ROUND(BM46+Q47-AC47,2))</f>
        <v/>
      </c>
      <c r="AP47">
        <f>IF(BN46&lt;=0,0,ROUND(BN46+R47-AD47,2))</f>
        <v/>
      </c>
      <c r="AQ47">
        <f>IF(BO46&lt;=0,0,ROUND(BO46+S47-AE47,2))</f>
        <v/>
      </c>
      <c r="AR47">
        <f>IF(BP46&lt;=0,0,ROUND(BP46+T47-AF47,2))</f>
        <v/>
      </c>
      <c r="AS47">
        <f>IF(BQ46&lt;=0,0,ROUND(BQ46+U47-AG47,2))</f>
        <v/>
      </c>
      <c r="AT47">
        <f>IF(AH47&lt;=0,0,ROUND(MIN(AH47,MAX(0,$F47-SUMPRODUCT(($AT$3:$BE$3&lt;AT$3)*$AH47:$AS47))),2))</f>
        <v/>
      </c>
      <c r="AU47">
        <f>IF(AI47&lt;=0,0,ROUND(MIN(AI47,MAX(0,$F47-SUMPRODUCT(($AT$3:$BE$3&lt;AU$3)*$AH47:$AS47))),2))</f>
        <v/>
      </c>
      <c r="AV47">
        <f>IF(AJ47&lt;=0,0,ROUND(MIN(AJ47,MAX(0,$F47-SUMPRODUCT(($AT$3:$BE$3&lt;AV$3)*$AH47:$AS47))),2))</f>
        <v/>
      </c>
      <c r="AW47">
        <f>IF(AK47&lt;=0,0,ROUND(MIN(AK47,MAX(0,$F47-SUMPRODUCT(($AT$3:$BE$3&lt;AW$3)*$AH47:$AS47))),2))</f>
        <v/>
      </c>
      <c r="AX47">
        <f>IF(AL47&lt;=0,0,ROUND(MIN(AL47,MAX(0,$F47-SUMPRODUCT(($AT$3:$BE$3&lt;AX$3)*$AH47:$AS47))),2))</f>
        <v/>
      </c>
      <c r="AY47">
        <f>IF(AM47&lt;=0,0,ROUND(MIN(AM47,MAX(0,$F47-SUMPRODUCT(($AT$3:$BE$3&lt;AY$3)*$AH47:$AS47))),2))</f>
        <v/>
      </c>
      <c r="AZ47">
        <f>IF(AN47&lt;=0,0,ROUND(MIN(AN47,MAX(0,$F47-SUMPRODUCT(($AT$3:$BE$3&lt;AZ$3)*$AH47:$AS47))),2))</f>
        <v/>
      </c>
      <c r="BA47">
        <f>IF(AO47&lt;=0,0,ROUND(MIN(AO47,MAX(0,$F47-SUMPRODUCT(($AT$3:$BE$3&lt;BA$3)*$AH47:$AS47))),2))</f>
        <v/>
      </c>
      <c r="BB47">
        <f>IF(AP47&lt;=0,0,ROUND(MIN(AP47,MAX(0,$F47-SUMPRODUCT(($AT$3:$BE$3&lt;BB$3)*$AH47:$AS47))),2))</f>
        <v/>
      </c>
      <c r="BC47">
        <f>IF(AQ47&lt;=0,0,ROUND(MIN(AQ47,MAX(0,$F47-SUMPRODUCT(($AT$3:$BE$3&lt;BC$3)*$AH47:$AS47))),2))</f>
        <v/>
      </c>
      <c r="BD47">
        <f>IF(AR47&lt;=0,0,ROUND(MIN(AR47,MAX(0,$F47-SUMPRODUCT(($AT$3:$BE$3&lt;BD$3)*$AH47:$AS47))),2))</f>
        <v/>
      </c>
      <c r="BE47">
        <f>IF(AS47&lt;=0,0,ROUND(MIN(AS47,MAX(0,$F47-SUMPRODUCT(($AT$3:$BE$3&lt;BE$3)*$AH47:$AS47))),2))</f>
        <v/>
      </c>
      <c r="BF47">
        <f>IF(BF46&lt;=0,0,ROUND(BF46+J47-V47-AT47,2))</f>
        <v/>
      </c>
      <c r="BG47">
        <f>IF(BG46&lt;=0,0,ROUND(BG46+K47-W47-AU47,2))</f>
        <v/>
      </c>
      <c r="BH47">
        <f>IF(BH46&lt;=0,0,ROUND(BH46+L47-X47-AV47,2))</f>
        <v/>
      </c>
      <c r="BI47">
        <f>IF(BI46&lt;=0,0,ROUND(BI46+M47-Y47-AW47,2))</f>
        <v/>
      </c>
      <c r="BJ47">
        <f>IF(BJ46&lt;=0,0,ROUND(BJ46+N47-Z47-AX47,2))</f>
        <v/>
      </c>
      <c r="BK47">
        <f>IF(BK46&lt;=0,0,ROUND(BK46+O47-AA47-AY47,2))</f>
        <v/>
      </c>
      <c r="BL47">
        <f>IF(BL46&lt;=0,0,ROUND(BL46+P47-AB47-AZ47,2))</f>
        <v/>
      </c>
      <c r="BM47">
        <f>IF(BM46&lt;=0,0,ROUND(BM46+Q47-AC47-BA47,2))</f>
        <v/>
      </c>
      <c r="BN47">
        <f>IF(BN46&lt;=0,0,ROUND(BN46+R47-AD47-BB47,2))</f>
        <v/>
      </c>
      <c r="BO47">
        <f>IF(BO46&lt;=0,0,ROUND(BO46+S47-AE47-BC47,2))</f>
        <v/>
      </c>
      <c r="BP47">
        <f>IF(BP46&lt;=0,0,ROUND(BP46+T47-AF47-BD47,2))</f>
        <v/>
      </c>
      <c r="BQ47">
        <f>IF(BQ46&lt;=0,0,ROUND(BQ46+U47-AG47-BE47,2))</f>
        <v/>
      </c>
    </row>
    <row r="48">
      <c r="A48" t="n">
        <v>43</v>
      </c>
      <c r="B48" s="29">
        <f>Months!B48</f>
        <v/>
      </c>
      <c r="C48">
        <f>Months!C48</f>
        <v/>
      </c>
      <c r="D48">
        <f>Months!D48</f>
        <v/>
      </c>
      <c r="E48">
        <f>SUM(V48:AG48)</f>
        <v/>
      </c>
      <c r="F48">
        <f>MAX(0,ROUND(C48+D48-E48,2))</f>
        <v/>
      </c>
      <c r="G48">
        <f>ROUND(E48+SUM(AT48:BE48),2)</f>
        <v/>
      </c>
      <c r="H48">
        <f>ROUND(SUM(J48:U48),2)</f>
        <v/>
      </c>
      <c r="I48">
        <f>ROUND(SUM(BF48:BQ48),2)</f>
        <v/>
      </c>
      <c r="J48">
        <f>IF(BF47&lt;=0,0,ROUND(BF47*IF($A48&lt;=Debts!$M$5,Debts!$X$5,Debts!$Y$5)/12,2)+IF(AND(Debts!$AC$5=1,$A48=Debts!$M$5+1),SUMPRODUCT(ROUND(BF$5:BF46*Debts!$Y$5/12,2)),0))</f>
        <v/>
      </c>
      <c r="K48">
        <f>IF(BG47&lt;=0,0,ROUND(BG47*IF($A48&lt;=Debts!$M$6,Debts!$X$6,Debts!$Y$6)/12,2)+IF(AND(Debts!$AC$6=1,$A48=Debts!$M$6+1),SUMPRODUCT(ROUND(BG$5:BG46*Debts!$Y$6/12,2)),0))</f>
        <v/>
      </c>
      <c r="L48">
        <f>IF(BH47&lt;=0,0,ROUND(BH47*IF($A48&lt;=Debts!$M$7,Debts!$X$7,Debts!$Y$7)/12,2)+IF(AND(Debts!$AC$7=1,$A48=Debts!$M$7+1),SUMPRODUCT(ROUND(BH$5:BH46*Debts!$Y$7/12,2)),0))</f>
        <v/>
      </c>
      <c r="M48">
        <f>IF(BI47&lt;=0,0,ROUND(BI47*IF($A48&lt;=Debts!$M$8,Debts!$X$8,Debts!$Y$8)/12,2)+IF(AND(Debts!$AC$8=1,$A48=Debts!$M$8+1),SUMPRODUCT(ROUND(BI$5:BI46*Debts!$Y$8/12,2)),0))</f>
        <v/>
      </c>
      <c r="N48">
        <f>IF(BJ47&lt;=0,0,ROUND(BJ47*IF($A48&lt;=Debts!$M$9,Debts!$X$9,Debts!$Y$9)/12,2)+IF(AND(Debts!$AC$9=1,$A48=Debts!$M$9+1),SUMPRODUCT(ROUND(BJ$5:BJ46*Debts!$Y$9/12,2)),0))</f>
        <v/>
      </c>
      <c r="O48">
        <f>IF(BK47&lt;=0,0,ROUND(BK47*IF($A48&lt;=Debts!$M$10,Debts!$X$10,Debts!$Y$10)/12,2)+IF(AND(Debts!$AC$10=1,$A48=Debts!$M$10+1),SUMPRODUCT(ROUND(BK$5:BK46*Debts!$Y$10/12,2)),0))</f>
        <v/>
      </c>
      <c r="P48">
        <f>IF(BL47&lt;=0,0,ROUND(BL47*IF($A48&lt;=Debts!$M$11,Debts!$X$11,Debts!$Y$11)/12,2)+IF(AND(Debts!$AC$11=1,$A48=Debts!$M$11+1),SUMPRODUCT(ROUND(BL$5:BL46*Debts!$Y$11/12,2)),0))</f>
        <v/>
      </c>
      <c r="Q48">
        <f>IF(BM47&lt;=0,0,ROUND(BM47*IF($A48&lt;=Debts!$M$12,Debts!$X$12,Debts!$Y$12)/12,2)+IF(AND(Debts!$AC$12=1,$A48=Debts!$M$12+1),SUMPRODUCT(ROUND(BM$5:BM46*Debts!$Y$12/12,2)),0))</f>
        <v/>
      </c>
      <c r="R48">
        <f>IF(BN47&lt;=0,0,ROUND(BN47*IF($A48&lt;=Debts!$M$13,Debts!$X$13,Debts!$Y$13)/12,2)+IF(AND(Debts!$AC$13=1,$A48=Debts!$M$13+1),SUMPRODUCT(ROUND(BN$5:BN46*Debts!$Y$13/12,2)),0))</f>
        <v/>
      </c>
      <c r="S48">
        <f>IF(BO47&lt;=0,0,ROUND(BO47*IF($A48&lt;=Debts!$M$14,Debts!$X$14,Debts!$Y$14)/12,2)+IF(AND(Debts!$AC$14=1,$A48=Debts!$M$14+1),SUMPRODUCT(ROUND(BO$5:BO46*Debts!$Y$14/12,2)),0))</f>
        <v/>
      </c>
      <c r="T48">
        <f>IF(BP47&lt;=0,0,ROUND(BP47*IF($A48&lt;=Debts!$M$15,Debts!$X$15,Debts!$Y$15)/12,2)+IF(AND(Debts!$AC$15=1,$A48=Debts!$M$15+1),SUMPRODUCT(ROUND(BP$5:BP46*Debts!$Y$15/12,2)),0))</f>
        <v/>
      </c>
      <c r="U48">
        <f>IF(BQ47&lt;=0,0,ROUND(BQ47*IF($A48&lt;=Debts!$M$16,Debts!$X$16,Debts!$Y$16)/12,2)+IF(AND(Debts!$AC$16=1,$A48=Debts!$M$16+1),SUMPRODUCT(ROUND(BQ$5:BQ46*Debts!$Y$16/12,2)),0))</f>
        <v/>
      </c>
      <c r="V48">
        <f>IF(BF47&lt;=0,0,MIN(ROUND(BF47+J48,2),IF(Debts!$Z$5=0,Debts!$AA$5,MAX(Debts!$AA$5,ROUND(BF47*Debts!$Z$5+Debts!$AB$5*J48,2)))))</f>
        <v/>
      </c>
      <c r="W48">
        <f>IF(BG47&lt;=0,0,MIN(ROUND(BG47+K48,2),IF(Debts!$Z$6=0,Debts!$AA$6,MAX(Debts!$AA$6,ROUND(BG47*Debts!$Z$6+Debts!$AB$6*K48,2)))))</f>
        <v/>
      </c>
      <c r="X48">
        <f>IF(BH47&lt;=0,0,MIN(ROUND(BH47+L48,2),IF(Debts!$Z$7=0,Debts!$AA$7,MAX(Debts!$AA$7,ROUND(BH47*Debts!$Z$7+Debts!$AB$7*L48,2)))))</f>
        <v/>
      </c>
      <c r="Y48">
        <f>IF(BI47&lt;=0,0,MIN(ROUND(BI47+M48,2),IF(Debts!$Z$8=0,Debts!$AA$8,MAX(Debts!$AA$8,ROUND(BI47*Debts!$Z$8+Debts!$AB$8*M48,2)))))</f>
        <v/>
      </c>
      <c r="Z48">
        <f>IF(BJ47&lt;=0,0,MIN(ROUND(BJ47+N48,2),IF(Debts!$Z$9=0,Debts!$AA$9,MAX(Debts!$AA$9,ROUND(BJ47*Debts!$Z$9+Debts!$AB$9*N48,2)))))</f>
        <v/>
      </c>
      <c r="AA48">
        <f>IF(BK47&lt;=0,0,MIN(ROUND(BK47+O48,2),IF(Debts!$Z$10=0,Debts!$AA$10,MAX(Debts!$AA$10,ROUND(BK47*Debts!$Z$10+Debts!$AB$10*O48,2)))))</f>
        <v/>
      </c>
      <c r="AB48">
        <f>IF(BL47&lt;=0,0,MIN(ROUND(BL47+P48,2),IF(Debts!$Z$11=0,Debts!$AA$11,MAX(Debts!$AA$11,ROUND(BL47*Debts!$Z$11+Debts!$AB$11*P48,2)))))</f>
        <v/>
      </c>
      <c r="AC48">
        <f>IF(BM47&lt;=0,0,MIN(ROUND(BM47+Q48,2),IF(Debts!$Z$12=0,Debts!$AA$12,MAX(Debts!$AA$12,ROUND(BM47*Debts!$Z$12+Debts!$AB$12*Q48,2)))))</f>
        <v/>
      </c>
      <c r="AD48">
        <f>IF(BN47&lt;=0,0,MIN(ROUND(BN47+R48,2),IF(Debts!$Z$13=0,Debts!$AA$13,MAX(Debts!$AA$13,ROUND(BN47*Debts!$Z$13+Debts!$AB$13*R48,2)))))</f>
        <v/>
      </c>
      <c r="AE48">
        <f>IF(BO47&lt;=0,0,MIN(ROUND(BO47+S48,2),IF(Debts!$Z$14=0,Debts!$AA$14,MAX(Debts!$AA$14,ROUND(BO47*Debts!$Z$14+Debts!$AB$14*S48,2)))))</f>
        <v/>
      </c>
      <c r="AF48">
        <f>IF(BP47&lt;=0,0,MIN(ROUND(BP47+T48,2),IF(Debts!$Z$15=0,Debts!$AA$15,MAX(Debts!$AA$15,ROUND(BP47*Debts!$Z$15+Debts!$AB$15*T48,2)))))</f>
        <v/>
      </c>
      <c r="AG48">
        <f>IF(BQ47&lt;=0,0,MIN(ROUND(BQ47+U48,2),IF(Debts!$Z$16=0,Debts!$AA$16,MAX(Debts!$AA$16,ROUND(BQ47*Debts!$Z$16+Debts!$AB$16*U48,2)))))</f>
        <v/>
      </c>
      <c r="AH48">
        <f>IF(BF47&lt;=0,0,ROUND(BF47+J48-V48,2))</f>
        <v/>
      </c>
      <c r="AI48">
        <f>IF(BG47&lt;=0,0,ROUND(BG47+K48-W48,2))</f>
        <v/>
      </c>
      <c r="AJ48">
        <f>IF(BH47&lt;=0,0,ROUND(BH47+L48-X48,2))</f>
        <v/>
      </c>
      <c r="AK48">
        <f>IF(BI47&lt;=0,0,ROUND(BI47+M48-Y48,2))</f>
        <v/>
      </c>
      <c r="AL48">
        <f>IF(BJ47&lt;=0,0,ROUND(BJ47+N48-Z48,2))</f>
        <v/>
      </c>
      <c r="AM48">
        <f>IF(BK47&lt;=0,0,ROUND(BK47+O48-AA48,2))</f>
        <v/>
      </c>
      <c r="AN48">
        <f>IF(BL47&lt;=0,0,ROUND(BL47+P48-AB48,2))</f>
        <v/>
      </c>
      <c r="AO48">
        <f>IF(BM47&lt;=0,0,ROUND(BM47+Q48-AC48,2))</f>
        <v/>
      </c>
      <c r="AP48">
        <f>IF(BN47&lt;=0,0,ROUND(BN47+R48-AD48,2))</f>
        <v/>
      </c>
      <c r="AQ48">
        <f>IF(BO47&lt;=0,0,ROUND(BO47+S48-AE48,2))</f>
        <v/>
      </c>
      <c r="AR48">
        <f>IF(BP47&lt;=0,0,ROUND(BP47+T48-AF48,2))</f>
        <v/>
      </c>
      <c r="AS48">
        <f>IF(BQ47&lt;=0,0,ROUND(BQ47+U48-AG48,2))</f>
        <v/>
      </c>
      <c r="AT48">
        <f>IF(AH48&lt;=0,0,ROUND(MIN(AH48,MAX(0,$F48-SUMPRODUCT(($AT$3:$BE$3&lt;AT$3)*$AH48:$AS48))),2))</f>
        <v/>
      </c>
      <c r="AU48">
        <f>IF(AI48&lt;=0,0,ROUND(MIN(AI48,MAX(0,$F48-SUMPRODUCT(($AT$3:$BE$3&lt;AU$3)*$AH48:$AS48))),2))</f>
        <v/>
      </c>
      <c r="AV48">
        <f>IF(AJ48&lt;=0,0,ROUND(MIN(AJ48,MAX(0,$F48-SUMPRODUCT(($AT$3:$BE$3&lt;AV$3)*$AH48:$AS48))),2))</f>
        <v/>
      </c>
      <c r="AW48">
        <f>IF(AK48&lt;=0,0,ROUND(MIN(AK48,MAX(0,$F48-SUMPRODUCT(($AT$3:$BE$3&lt;AW$3)*$AH48:$AS48))),2))</f>
        <v/>
      </c>
      <c r="AX48">
        <f>IF(AL48&lt;=0,0,ROUND(MIN(AL48,MAX(0,$F48-SUMPRODUCT(($AT$3:$BE$3&lt;AX$3)*$AH48:$AS48))),2))</f>
        <v/>
      </c>
      <c r="AY48">
        <f>IF(AM48&lt;=0,0,ROUND(MIN(AM48,MAX(0,$F48-SUMPRODUCT(($AT$3:$BE$3&lt;AY$3)*$AH48:$AS48))),2))</f>
        <v/>
      </c>
      <c r="AZ48">
        <f>IF(AN48&lt;=0,0,ROUND(MIN(AN48,MAX(0,$F48-SUMPRODUCT(($AT$3:$BE$3&lt;AZ$3)*$AH48:$AS48))),2))</f>
        <v/>
      </c>
      <c r="BA48">
        <f>IF(AO48&lt;=0,0,ROUND(MIN(AO48,MAX(0,$F48-SUMPRODUCT(($AT$3:$BE$3&lt;BA$3)*$AH48:$AS48))),2))</f>
        <v/>
      </c>
      <c r="BB48">
        <f>IF(AP48&lt;=0,0,ROUND(MIN(AP48,MAX(0,$F48-SUMPRODUCT(($AT$3:$BE$3&lt;BB$3)*$AH48:$AS48))),2))</f>
        <v/>
      </c>
      <c r="BC48">
        <f>IF(AQ48&lt;=0,0,ROUND(MIN(AQ48,MAX(0,$F48-SUMPRODUCT(($AT$3:$BE$3&lt;BC$3)*$AH48:$AS48))),2))</f>
        <v/>
      </c>
      <c r="BD48">
        <f>IF(AR48&lt;=0,0,ROUND(MIN(AR48,MAX(0,$F48-SUMPRODUCT(($AT$3:$BE$3&lt;BD$3)*$AH48:$AS48))),2))</f>
        <v/>
      </c>
      <c r="BE48">
        <f>IF(AS48&lt;=0,0,ROUND(MIN(AS48,MAX(0,$F48-SUMPRODUCT(($AT$3:$BE$3&lt;BE$3)*$AH48:$AS48))),2))</f>
        <v/>
      </c>
      <c r="BF48">
        <f>IF(BF47&lt;=0,0,ROUND(BF47+J48-V48-AT48,2))</f>
        <v/>
      </c>
      <c r="BG48">
        <f>IF(BG47&lt;=0,0,ROUND(BG47+K48-W48-AU48,2))</f>
        <v/>
      </c>
      <c r="BH48">
        <f>IF(BH47&lt;=0,0,ROUND(BH47+L48-X48-AV48,2))</f>
        <v/>
      </c>
      <c r="BI48">
        <f>IF(BI47&lt;=0,0,ROUND(BI47+M48-Y48-AW48,2))</f>
        <v/>
      </c>
      <c r="BJ48">
        <f>IF(BJ47&lt;=0,0,ROUND(BJ47+N48-Z48-AX48,2))</f>
        <v/>
      </c>
      <c r="BK48">
        <f>IF(BK47&lt;=0,0,ROUND(BK47+O48-AA48-AY48,2))</f>
        <v/>
      </c>
      <c r="BL48">
        <f>IF(BL47&lt;=0,0,ROUND(BL47+P48-AB48-AZ48,2))</f>
        <v/>
      </c>
      <c r="BM48">
        <f>IF(BM47&lt;=0,0,ROUND(BM47+Q48-AC48-BA48,2))</f>
        <v/>
      </c>
      <c r="BN48">
        <f>IF(BN47&lt;=0,0,ROUND(BN47+R48-AD48-BB48,2))</f>
        <v/>
      </c>
      <c r="BO48">
        <f>IF(BO47&lt;=0,0,ROUND(BO47+S48-AE48-BC48,2))</f>
        <v/>
      </c>
      <c r="BP48">
        <f>IF(BP47&lt;=0,0,ROUND(BP47+T48-AF48-BD48,2))</f>
        <v/>
      </c>
      <c r="BQ48">
        <f>IF(BQ47&lt;=0,0,ROUND(BQ47+U48-AG48-BE48,2))</f>
        <v/>
      </c>
    </row>
    <row r="49">
      <c r="A49" t="n">
        <v>44</v>
      </c>
      <c r="B49" s="29">
        <f>Months!B49</f>
        <v/>
      </c>
      <c r="C49">
        <f>Months!C49</f>
        <v/>
      </c>
      <c r="D49">
        <f>Months!D49</f>
        <v/>
      </c>
      <c r="E49">
        <f>SUM(V49:AG49)</f>
        <v/>
      </c>
      <c r="F49">
        <f>MAX(0,ROUND(C49+D49-E49,2))</f>
        <v/>
      </c>
      <c r="G49">
        <f>ROUND(E49+SUM(AT49:BE49),2)</f>
        <v/>
      </c>
      <c r="H49">
        <f>ROUND(SUM(J49:U49),2)</f>
        <v/>
      </c>
      <c r="I49">
        <f>ROUND(SUM(BF49:BQ49),2)</f>
        <v/>
      </c>
      <c r="J49">
        <f>IF(BF48&lt;=0,0,ROUND(BF48*IF($A49&lt;=Debts!$M$5,Debts!$X$5,Debts!$Y$5)/12,2)+IF(AND(Debts!$AC$5=1,$A49=Debts!$M$5+1),SUMPRODUCT(ROUND(BF$5:BF47*Debts!$Y$5/12,2)),0))</f>
        <v/>
      </c>
      <c r="K49">
        <f>IF(BG48&lt;=0,0,ROUND(BG48*IF($A49&lt;=Debts!$M$6,Debts!$X$6,Debts!$Y$6)/12,2)+IF(AND(Debts!$AC$6=1,$A49=Debts!$M$6+1),SUMPRODUCT(ROUND(BG$5:BG47*Debts!$Y$6/12,2)),0))</f>
        <v/>
      </c>
      <c r="L49">
        <f>IF(BH48&lt;=0,0,ROUND(BH48*IF($A49&lt;=Debts!$M$7,Debts!$X$7,Debts!$Y$7)/12,2)+IF(AND(Debts!$AC$7=1,$A49=Debts!$M$7+1),SUMPRODUCT(ROUND(BH$5:BH47*Debts!$Y$7/12,2)),0))</f>
        <v/>
      </c>
      <c r="M49">
        <f>IF(BI48&lt;=0,0,ROUND(BI48*IF($A49&lt;=Debts!$M$8,Debts!$X$8,Debts!$Y$8)/12,2)+IF(AND(Debts!$AC$8=1,$A49=Debts!$M$8+1),SUMPRODUCT(ROUND(BI$5:BI47*Debts!$Y$8/12,2)),0))</f>
        <v/>
      </c>
      <c r="N49">
        <f>IF(BJ48&lt;=0,0,ROUND(BJ48*IF($A49&lt;=Debts!$M$9,Debts!$X$9,Debts!$Y$9)/12,2)+IF(AND(Debts!$AC$9=1,$A49=Debts!$M$9+1),SUMPRODUCT(ROUND(BJ$5:BJ47*Debts!$Y$9/12,2)),0))</f>
        <v/>
      </c>
      <c r="O49">
        <f>IF(BK48&lt;=0,0,ROUND(BK48*IF($A49&lt;=Debts!$M$10,Debts!$X$10,Debts!$Y$10)/12,2)+IF(AND(Debts!$AC$10=1,$A49=Debts!$M$10+1),SUMPRODUCT(ROUND(BK$5:BK47*Debts!$Y$10/12,2)),0))</f>
        <v/>
      </c>
      <c r="P49">
        <f>IF(BL48&lt;=0,0,ROUND(BL48*IF($A49&lt;=Debts!$M$11,Debts!$X$11,Debts!$Y$11)/12,2)+IF(AND(Debts!$AC$11=1,$A49=Debts!$M$11+1),SUMPRODUCT(ROUND(BL$5:BL47*Debts!$Y$11/12,2)),0))</f>
        <v/>
      </c>
      <c r="Q49">
        <f>IF(BM48&lt;=0,0,ROUND(BM48*IF($A49&lt;=Debts!$M$12,Debts!$X$12,Debts!$Y$12)/12,2)+IF(AND(Debts!$AC$12=1,$A49=Debts!$M$12+1),SUMPRODUCT(ROUND(BM$5:BM47*Debts!$Y$12/12,2)),0))</f>
        <v/>
      </c>
      <c r="R49">
        <f>IF(BN48&lt;=0,0,ROUND(BN48*IF($A49&lt;=Debts!$M$13,Debts!$X$13,Debts!$Y$13)/12,2)+IF(AND(Debts!$AC$13=1,$A49=Debts!$M$13+1),SUMPRODUCT(ROUND(BN$5:BN47*Debts!$Y$13/12,2)),0))</f>
        <v/>
      </c>
      <c r="S49">
        <f>IF(BO48&lt;=0,0,ROUND(BO48*IF($A49&lt;=Debts!$M$14,Debts!$X$14,Debts!$Y$14)/12,2)+IF(AND(Debts!$AC$14=1,$A49=Debts!$M$14+1),SUMPRODUCT(ROUND(BO$5:BO47*Debts!$Y$14/12,2)),0))</f>
        <v/>
      </c>
      <c r="T49">
        <f>IF(BP48&lt;=0,0,ROUND(BP48*IF($A49&lt;=Debts!$M$15,Debts!$X$15,Debts!$Y$15)/12,2)+IF(AND(Debts!$AC$15=1,$A49=Debts!$M$15+1),SUMPRODUCT(ROUND(BP$5:BP47*Debts!$Y$15/12,2)),0))</f>
        <v/>
      </c>
      <c r="U49">
        <f>IF(BQ48&lt;=0,0,ROUND(BQ48*IF($A49&lt;=Debts!$M$16,Debts!$X$16,Debts!$Y$16)/12,2)+IF(AND(Debts!$AC$16=1,$A49=Debts!$M$16+1),SUMPRODUCT(ROUND(BQ$5:BQ47*Debts!$Y$16/12,2)),0))</f>
        <v/>
      </c>
      <c r="V49">
        <f>IF(BF48&lt;=0,0,MIN(ROUND(BF48+J49,2),IF(Debts!$Z$5=0,Debts!$AA$5,MAX(Debts!$AA$5,ROUND(BF48*Debts!$Z$5+Debts!$AB$5*J49,2)))))</f>
        <v/>
      </c>
      <c r="W49">
        <f>IF(BG48&lt;=0,0,MIN(ROUND(BG48+K49,2),IF(Debts!$Z$6=0,Debts!$AA$6,MAX(Debts!$AA$6,ROUND(BG48*Debts!$Z$6+Debts!$AB$6*K49,2)))))</f>
        <v/>
      </c>
      <c r="X49">
        <f>IF(BH48&lt;=0,0,MIN(ROUND(BH48+L49,2),IF(Debts!$Z$7=0,Debts!$AA$7,MAX(Debts!$AA$7,ROUND(BH48*Debts!$Z$7+Debts!$AB$7*L49,2)))))</f>
        <v/>
      </c>
      <c r="Y49">
        <f>IF(BI48&lt;=0,0,MIN(ROUND(BI48+M49,2),IF(Debts!$Z$8=0,Debts!$AA$8,MAX(Debts!$AA$8,ROUND(BI48*Debts!$Z$8+Debts!$AB$8*M49,2)))))</f>
        <v/>
      </c>
      <c r="Z49">
        <f>IF(BJ48&lt;=0,0,MIN(ROUND(BJ48+N49,2),IF(Debts!$Z$9=0,Debts!$AA$9,MAX(Debts!$AA$9,ROUND(BJ48*Debts!$Z$9+Debts!$AB$9*N49,2)))))</f>
        <v/>
      </c>
      <c r="AA49">
        <f>IF(BK48&lt;=0,0,MIN(ROUND(BK48+O49,2),IF(Debts!$Z$10=0,Debts!$AA$10,MAX(Debts!$AA$10,ROUND(BK48*Debts!$Z$10+Debts!$AB$10*O49,2)))))</f>
        <v/>
      </c>
      <c r="AB49">
        <f>IF(BL48&lt;=0,0,MIN(ROUND(BL48+P49,2),IF(Debts!$Z$11=0,Debts!$AA$11,MAX(Debts!$AA$11,ROUND(BL48*Debts!$Z$11+Debts!$AB$11*P49,2)))))</f>
        <v/>
      </c>
      <c r="AC49">
        <f>IF(BM48&lt;=0,0,MIN(ROUND(BM48+Q49,2),IF(Debts!$Z$12=0,Debts!$AA$12,MAX(Debts!$AA$12,ROUND(BM48*Debts!$Z$12+Debts!$AB$12*Q49,2)))))</f>
        <v/>
      </c>
      <c r="AD49">
        <f>IF(BN48&lt;=0,0,MIN(ROUND(BN48+R49,2),IF(Debts!$Z$13=0,Debts!$AA$13,MAX(Debts!$AA$13,ROUND(BN48*Debts!$Z$13+Debts!$AB$13*R49,2)))))</f>
        <v/>
      </c>
      <c r="AE49">
        <f>IF(BO48&lt;=0,0,MIN(ROUND(BO48+S49,2),IF(Debts!$Z$14=0,Debts!$AA$14,MAX(Debts!$AA$14,ROUND(BO48*Debts!$Z$14+Debts!$AB$14*S49,2)))))</f>
        <v/>
      </c>
      <c r="AF49">
        <f>IF(BP48&lt;=0,0,MIN(ROUND(BP48+T49,2),IF(Debts!$Z$15=0,Debts!$AA$15,MAX(Debts!$AA$15,ROUND(BP48*Debts!$Z$15+Debts!$AB$15*T49,2)))))</f>
        <v/>
      </c>
      <c r="AG49">
        <f>IF(BQ48&lt;=0,0,MIN(ROUND(BQ48+U49,2),IF(Debts!$Z$16=0,Debts!$AA$16,MAX(Debts!$AA$16,ROUND(BQ48*Debts!$Z$16+Debts!$AB$16*U49,2)))))</f>
        <v/>
      </c>
      <c r="AH49">
        <f>IF(BF48&lt;=0,0,ROUND(BF48+J49-V49,2))</f>
        <v/>
      </c>
      <c r="AI49">
        <f>IF(BG48&lt;=0,0,ROUND(BG48+K49-W49,2))</f>
        <v/>
      </c>
      <c r="AJ49">
        <f>IF(BH48&lt;=0,0,ROUND(BH48+L49-X49,2))</f>
        <v/>
      </c>
      <c r="AK49">
        <f>IF(BI48&lt;=0,0,ROUND(BI48+M49-Y49,2))</f>
        <v/>
      </c>
      <c r="AL49">
        <f>IF(BJ48&lt;=0,0,ROUND(BJ48+N49-Z49,2))</f>
        <v/>
      </c>
      <c r="AM49">
        <f>IF(BK48&lt;=0,0,ROUND(BK48+O49-AA49,2))</f>
        <v/>
      </c>
      <c r="AN49">
        <f>IF(BL48&lt;=0,0,ROUND(BL48+P49-AB49,2))</f>
        <v/>
      </c>
      <c r="AO49">
        <f>IF(BM48&lt;=0,0,ROUND(BM48+Q49-AC49,2))</f>
        <v/>
      </c>
      <c r="AP49">
        <f>IF(BN48&lt;=0,0,ROUND(BN48+R49-AD49,2))</f>
        <v/>
      </c>
      <c r="AQ49">
        <f>IF(BO48&lt;=0,0,ROUND(BO48+S49-AE49,2))</f>
        <v/>
      </c>
      <c r="AR49">
        <f>IF(BP48&lt;=0,0,ROUND(BP48+T49-AF49,2))</f>
        <v/>
      </c>
      <c r="AS49">
        <f>IF(BQ48&lt;=0,0,ROUND(BQ48+U49-AG49,2))</f>
        <v/>
      </c>
      <c r="AT49">
        <f>IF(AH49&lt;=0,0,ROUND(MIN(AH49,MAX(0,$F49-SUMPRODUCT(($AT$3:$BE$3&lt;AT$3)*$AH49:$AS49))),2))</f>
        <v/>
      </c>
      <c r="AU49">
        <f>IF(AI49&lt;=0,0,ROUND(MIN(AI49,MAX(0,$F49-SUMPRODUCT(($AT$3:$BE$3&lt;AU$3)*$AH49:$AS49))),2))</f>
        <v/>
      </c>
      <c r="AV49">
        <f>IF(AJ49&lt;=0,0,ROUND(MIN(AJ49,MAX(0,$F49-SUMPRODUCT(($AT$3:$BE$3&lt;AV$3)*$AH49:$AS49))),2))</f>
        <v/>
      </c>
      <c r="AW49">
        <f>IF(AK49&lt;=0,0,ROUND(MIN(AK49,MAX(0,$F49-SUMPRODUCT(($AT$3:$BE$3&lt;AW$3)*$AH49:$AS49))),2))</f>
        <v/>
      </c>
      <c r="AX49">
        <f>IF(AL49&lt;=0,0,ROUND(MIN(AL49,MAX(0,$F49-SUMPRODUCT(($AT$3:$BE$3&lt;AX$3)*$AH49:$AS49))),2))</f>
        <v/>
      </c>
      <c r="AY49">
        <f>IF(AM49&lt;=0,0,ROUND(MIN(AM49,MAX(0,$F49-SUMPRODUCT(($AT$3:$BE$3&lt;AY$3)*$AH49:$AS49))),2))</f>
        <v/>
      </c>
      <c r="AZ49">
        <f>IF(AN49&lt;=0,0,ROUND(MIN(AN49,MAX(0,$F49-SUMPRODUCT(($AT$3:$BE$3&lt;AZ$3)*$AH49:$AS49))),2))</f>
        <v/>
      </c>
      <c r="BA49">
        <f>IF(AO49&lt;=0,0,ROUND(MIN(AO49,MAX(0,$F49-SUMPRODUCT(($AT$3:$BE$3&lt;BA$3)*$AH49:$AS49))),2))</f>
        <v/>
      </c>
      <c r="BB49">
        <f>IF(AP49&lt;=0,0,ROUND(MIN(AP49,MAX(0,$F49-SUMPRODUCT(($AT$3:$BE$3&lt;BB$3)*$AH49:$AS49))),2))</f>
        <v/>
      </c>
      <c r="BC49">
        <f>IF(AQ49&lt;=0,0,ROUND(MIN(AQ49,MAX(0,$F49-SUMPRODUCT(($AT$3:$BE$3&lt;BC$3)*$AH49:$AS49))),2))</f>
        <v/>
      </c>
      <c r="BD49">
        <f>IF(AR49&lt;=0,0,ROUND(MIN(AR49,MAX(0,$F49-SUMPRODUCT(($AT$3:$BE$3&lt;BD$3)*$AH49:$AS49))),2))</f>
        <v/>
      </c>
      <c r="BE49">
        <f>IF(AS49&lt;=0,0,ROUND(MIN(AS49,MAX(0,$F49-SUMPRODUCT(($AT$3:$BE$3&lt;BE$3)*$AH49:$AS49))),2))</f>
        <v/>
      </c>
      <c r="BF49">
        <f>IF(BF48&lt;=0,0,ROUND(BF48+J49-V49-AT49,2))</f>
        <v/>
      </c>
      <c r="BG49">
        <f>IF(BG48&lt;=0,0,ROUND(BG48+K49-W49-AU49,2))</f>
        <v/>
      </c>
      <c r="BH49">
        <f>IF(BH48&lt;=0,0,ROUND(BH48+L49-X49-AV49,2))</f>
        <v/>
      </c>
      <c r="BI49">
        <f>IF(BI48&lt;=0,0,ROUND(BI48+M49-Y49-AW49,2))</f>
        <v/>
      </c>
      <c r="BJ49">
        <f>IF(BJ48&lt;=0,0,ROUND(BJ48+N49-Z49-AX49,2))</f>
        <v/>
      </c>
      <c r="BK49">
        <f>IF(BK48&lt;=0,0,ROUND(BK48+O49-AA49-AY49,2))</f>
        <v/>
      </c>
      <c r="BL49">
        <f>IF(BL48&lt;=0,0,ROUND(BL48+P49-AB49-AZ49,2))</f>
        <v/>
      </c>
      <c r="BM49">
        <f>IF(BM48&lt;=0,0,ROUND(BM48+Q49-AC49-BA49,2))</f>
        <v/>
      </c>
      <c r="BN49">
        <f>IF(BN48&lt;=0,0,ROUND(BN48+R49-AD49-BB49,2))</f>
        <v/>
      </c>
      <c r="BO49">
        <f>IF(BO48&lt;=0,0,ROUND(BO48+S49-AE49-BC49,2))</f>
        <v/>
      </c>
      <c r="BP49">
        <f>IF(BP48&lt;=0,0,ROUND(BP48+T49-AF49-BD49,2))</f>
        <v/>
      </c>
      <c r="BQ49">
        <f>IF(BQ48&lt;=0,0,ROUND(BQ48+U49-AG49-BE49,2))</f>
        <v/>
      </c>
    </row>
    <row r="50">
      <c r="A50" t="n">
        <v>45</v>
      </c>
      <c r="B50" s="29">
        <f>Months!B50</f>
        <v/>
      </c>
      <c r="C50">
        <f>Months!C50</f>
        <v/>
      </c>
      <c r="D50">
        <f>Months!D50</f>
        <v/>
      </c>
      <c r="E50">
        <f>SUM(V50:AG50)</f>
        <v/>
      </c>
      <c r="F50">
        <f>MAX(0,ROUND(C50+D50-E50,2))</f>
        <v/>
      </c>
      <c r="G50">
        <f>ROUND(E50+SUM(AT50:BE50),2)</f>
        <v/>
      </c>
      <c r="H50">
        <f>ROUND(SUM(J50:U50),2)</f>
        <v/>
      </c>
      <c r="I50">
        <f>ROUND(SUM(BF50:BQ50),2)</f>
        <v/>
      </c>
      <c r="J50">
        <f>IF(BF49&lt;=0,0,ROUND(BF49*IF($A50&lt;=Debts!$M$5,Debts!$X$5,Debts!$Y$5)/12,2)+IF(AND(Debts!$AC$5=1,$A50=Debts!$M$5+1),SUMPRODUCT(ROUND(BF$5:BF48*Debts!$Y$5/12,2)),0))</f>
        <v/>
      </c>
      <c r="K50">
        <f>IF(BG49&lt;=0,0,ROUND(BG49*IF($A50&lt;=Debts!$M$6,Debts!$X$6,Debts!$Y$6)/12,2)+IF(AND(Debts!$AC$6=1,$A50=Debts!$M$6+1),SUMPRODUCT(ROUND(BG$5:BG48*Debts!$Y$6/12,2)),0))</f>
        <v/>
      </c>
      <c r="L50">
        <f>IF(BH49&lt;=0,0,ROUND(BH49*IF($A50&lt;=Debts!$M$7,Debts!$X$7,Debts!$Y$7)/12,2)+IF(AND(Debts!$AC$7=1,$A50=Debts!$M$7+1),SUMPRODUCT(ROUND(BH$5:BH48*Debts!$Y$7/12,2)),0))</f>
        <v/>
      </c>
      <c r="M50">
        <f>IF(BI49&lt;=0,0,ROUND(BI49*IF($A50&lt;=Debts!$M$8,Debts!$X$8,Debts!$Y$8)/12,2)+IF(AND(Debts!$AC$8=1,$A50=Debts!$M$8+1),SUMPRODUCT(ROUND(BI$5:BI48*Debts!$Y$8/12,2)),0))</f>
        <v/>
      </c>
      <c r="N50">
        <f>IF(BJ49&lt;=0,0,ROUND(BJ49*IF($A50&lt;=Debts!$M$9,Debts!$X$9,Debts!$Y$9)/12,2)+IF(AND(Debts!$AC$9=1,$A50=Debts!$M$9+1),SUMPRODUCT(ROUND(BJ$5:BJ48*Debts!$Y$9/12,2)),0))</f>
        <v/>
      </c>
      <c r="O50">
        <f>IF(BK49&lt;=0,0,ROUND(BK49*IF($A50&lt;=Debts!$M$10,Debts!$X$10,Debts!$Y$10)/12,2)+IF(AND(Debts!$AC$10=1,$A50=Debts!$M$10+1),SUMPRODUCT(ROUND(BK$5:BK48*Debts!$Y$10/12,2)),0))</f>
        <v/>
      </c>
      <c r="P50">
        <f>IF(BL49&lt;=0,0,ROUND(BL49*IF($A50&lt;=Debts!$M$11,Debts!$X$11,Debts!$Y$11)/12,2)+IF(AND(Debts!$AC$11=1,$A50=Debts!$M$11+1),SUMPRODUCT(ROUND(BL$5:BL48*Debts!$Y$11/12,2)),0))</f>
        <v/>
      </c>
      <c r="Q50">
        <f>IF(BM49&lt;=0,0,ROUND(BM49*IF($A50&lt;=Debts!$M$12,Debts!$X$12,Debts!$Y$12)/12,2)+IF(AND(Debts!$AC$12=1,$A50=Debts!$M$12+1),SUMPRODUCT(ROUND(BM$5:BM48*Debts!$Y$12/12,2)),0))</f>
        <v/>
      </c>
      <c r="R50">
        <f>IF(BN49&lt;=0,0,ROUND(BN49*IF($A50&lt;=Debts!$M$13,Debts!$X$13,Debts!$Y$13)/12,2)+IF(AND(Debts!$AC$13=1,$A50=Debts!$M$13+1),SUMPRODUCT(ROUND(BN$5:BN48*Debts!$Y$13/12,2)),0))</f>
        <v/>
      </c>
      <c r="S50">
        <f>IF(BO49&lt;=0,0,ROUND(BO49*IF($A50&lt;=Debts!$M$14,Debts!$X$14,Debts!$Y$14)/12,2)+IF(AND(Debts!$AC$14=1,$A50=Debts!$M$14+1),SUMPRODUCT(ROUND(BO$5:BO48*Debts!$Y$14/12,2)),0))</f>
        <v/>
      </c>
      <c r="T50">
        <f>IF(BP49&lt;=0,0,ROUND(BP49*IF($A50&lt;=Debts!$M$15,Debts!$X$15,Debts!$Y$15)/12,2)+IF(AND(Debts!$AC$15=1,$A50=Debts!$M$15+1),SUMPRODUCT(ROUND(BP$5:BP48*Debts!$Y$15/12,2)),0))</f>
        <v/>
      </c>
      <c r="U50">
        <f>IF(BQ49&lt;=0,0,ROUND(BQ49*IF($A50&lt;=Debts!$M$16,Debts!$X$16,Debts!$Y$16)/12,2)+IF(AND(Debts!$AC$16=1,$A50=Debts!$M$16+1),SUMPRODUCT(ROUND(BQ$5:BQ48*Debts!$Y$16/12,2)),0))</f>
        <v/>
      </c>
      <c r="V50">
        <f>IF(BF49&lt;=0,0,MIN(ROUND(BF49+J50,2),IF(Debts!$Z$5=0,Debts!$AA$5,MAX(Debts!$AA$5,ROUND(BF49*Debts!$Z$5+Debts!$AB$5*J50,2)))))</f>
        <v/>
      </c>
      <c r="W50">
        <f>IF(BG49&lt;=0,0,MIN(ROUND(BG49+K50,2),IF(Debts!$Z$6=0,Debts!$AA$6,MAX(Debts!$AA$6,ROUND(BG49*Debts!$Z$6+Debts!$AB$6*K50,2)))))</f>
        <v/>
      </c>
      <c r="X50">
        <f>IF(BH49&lt;=0,0,MIN(ROUND(BH49+L50,2),IF(Debts!$Z$7=0,Debts!$AA$7,MAX(Debts!$AA$7,ROUND(BH49*Debts!$Z$7+Debts!$AB$7*L50,2)))))</f>
        <v/>
      </c>
      <c r="Y50">
        <f>IF(BI49&lt;=0,0,MIN(ROUND(BI49+M50,2),IF(Debts!$Z$8=0,Debts!$AA$8,MAX(Debts!$AA$8,ROUND(BI49*Debts!$Z$8+Debts!$AB$8*M50,2)))))</f>
        <v/>
      </c>
      <c r="Z50">
        <f>IF(BJ49&lt;=0,0,MIN(ROUND(BJ49+N50,2),IF(Debts!$Z$9=0,Debts!$AA$9,MAX(Debts!$AA$9,ROUND(BJ49*Debts!$Z$9+Debts!$AB$9*N50,2)))))</f>
        <v/>
      </c>
      <c r="AA50">
        <f>IF(BK49&lt;=0,0,MIN(ROUND(BK49+O50,2),IF(Debts!$Z$10=0,Debts!$AA$10,MAX(Debts!$AA$10,ROUND(BK49*Debts!$Z$10+Debts!$AB$10*O50,2)))))</f>
        <v/>
      </c>
      <c r="AB50">
        <f>IF(BL49&lt;=0,0,MIN(ROUND(BL49+P50,2),IF(Debts!$Z$11=0,Debts!$AA$11,MAX(Debts!$AA$11,ROUND(BL49*Debts!$Z$11+Debts!$AB$11*P50,2)))))</f>
        <v/>
      </c>
      <c r="AC50">
        <f>IF(BM49&lt;=0,0,MIN(ROUND(BM49+Q50,2),IF(Debts!$Z$12=0,Debts!$AA$12,MAX(Debts!$AA$12,ROUND(BM49*Debts!$Z$12+Debts!$AB$12*Q50,2)))))</f>
        <v/>
      </c>
      <c r="AD50">
        <f>IF(BN49&lt;=0,0,MIN(ROUND(BN49+R50,2),IF(Debts!$Z$13=0,Debts!$AA$13,MAX(Debts!$AA$13,ROUND(BN49*Debts!$Z$13+Debts!$AB$13*R50,2)))))</f>
        <v/>
      </c>
      <c r="AE50">
        <f>IF(BO49&lt;=0,0,MIN(ROUND(BO49+S50,2),IF(Debts!$Z$14=0,Debts!$AA$14,MAX(Debts!$AA$14,ROUND(BO49*Debts!$Z$14+Debts!$AB$14*S50,2)))))</f>
        <v/>
      </c>
      <c r="AF50">
        <f>IF(BP49&lt;=0,0,MIN(ROUND(BP49+T50,2),IF(Debts!$Z$15=0,Debts!$AA$15,MAX(Debts!$AA$15,ROUND(BP49*Debts!$Z$15+Debts!$AB$15*T50,2)))))</f>
        <v/>
      </c>
      <c r="AG50">
        <f>IF(BQ49&lt;=0,0,MIN(ROUND(BQ49+U50,2),IF(Debts!$Z$16=0,Debts!$AA$16,MAX(Debts!$AA$16,ROUND(BQ49*Debts!$Z$16+Debts!$AB$16*U50,2)))))</f>
        <v/>
      </c>
      <c r="AH50">
        <f>IF(BF49&lt;=0,0,ROUND(BF49+J50-V50,2))</f>
        <v/>
      </c>
      <c r="AI50">
        <f>IF(BG49&lt;=0,0,ROUND(BG49+K50-W50,2))</f>
        <v/>
      </c>
      <c r="AJ50">
        <f>IF(BH49&lt;=0,0,ROUND(BH49+L50-X50,2))</f>
        <v/>
      </c>
      <c r="AK50">
        <f>IF(BI49&lt;=0,0,ROUND(BI49+M50-Y50,2))</f>
        <v/>
      </c>
      <c r="AL50">
        <f>IF(BJ49&lt;=0,0,ROUND(BJ49+N50-Z50,2))</f>
        <v/>
      </c>
      <c r="AM50">
        <f>IF(BK49&lt;=0,0,ROUND(BK49+O50-AA50,2))</f>
        <v/>
      </c>
      <c r="AN50">
        <f>IF(BL49&lt;=0,0,ROUND(BL49+P50-AB50,2))</f>
        <v/>
      </c>
      <c r="AO50">
        <f>IF(BM49&lt;=0,0,ROUND(BM49+Q50-AC50,2))</f>
        <v/>
      </c>
      <c r="AP50">
        <f>IF(BN49&lt;=0,0,ROUND(BN49+R50-AD50,2))</f>
        <v/>
      </c>
      <c r="AQ50">
        <f>IF(BO49&lt;=0,0,ROUND(BO49+S50-AE50,2))</f>
        <v/>
      </c>
      <c r="AR50">
        <f>IF(BP49&lt;=0,0,ROUND(BP49+T50-AF50,2))</f>
        <v/>
      </c>
      <c r="AS50">
        <f>IF(BQ49&lt;=0,0,ROUND(BQ49+U50-AG50,2))</f>
        <v/>
      </c>
      <c r="AT50">
        <f>IF(AH50&lt;=0,0,ROUND(MIN(AH50,MAX(0,$F50-SUMPRODUCT(($AT$3:$BE$3&lt;AT$3)*$AH50:$AS50))),2))</f>
        <v/>
      </c>
      <c r="AU50">
        <f>IF(AI50&lt;=0,0,ROUND(MIN(AI50,MAX(0,$F50-SUMPRODUCT(($AT$3:$BE$3&lt;AU$3)*$AH50:$AS50))),2))</f>
        <v/>
      </c>
      <c r="AV50">
        <f>IF(AJ50&lt;=0,0,ROUND(MIN(AJ50,MAX(0,$F50-SUMPRODUCT(($AT$3:$BE$3&lt;AV$3)*$AH50:$AS50))),2))</f>
        <v/>
      </c>
      <c r="AW50">
        <f>IF(AK50&lt;=0,0,ROUND(MIN(AK50,MAX(0,$F50-SUMPRODUCT(($AT$3:$BE$3&lt;AW$3)*$AH50:$AS50))),2))</f>
        <v/>
      </c>
      <c r="AX50">
        <f>IF(AL50&lt;=0,0,ROUND(MIN(AL50,MAX(0,$F50-SUMPRODUCT(($AT$3:$BE$3&lt;AX$3)*$AH50:$AS50))),2))</f>
        <v/>
      </c>
      <c r="AY50">
        <f>IF(AM50&lt;=0,0,ROUND(MIN(AM50,MAX(0,$F50-SUMPRODUCT(($AT$3:$BE$3&lt;AY$3)*$AH50:$AS50))),2))</f>
        <v/>
      </c>
      <c r="AZ50">
        <f>IF(AN50&lt;=0,0,ROUND(MIN(AN50,MAX(0,$F50-SUMPRODUCT(($AT$3:$BE$3&lt;AZ$3)*$AH50:$AS50))),2))</f>
        <v/>
      </c>
      <c r="BA50">
        <f>IF(AO50&lt;=0,0,ROUND(MIN(AO50,MAX(0,$F50-SUMPRODUCT(($AT$3:$BE$3&lt;BA$3)*$AH50:$AS50))),2))</f>
        <v/>
      </c>
      <c r="BB50">
        <f>IF(AP50&lt;=0,0,ROUND(MIN(AP50,MAX(0,$F50-SUMPRODUCT(($AT$3:$BE$3&lt;BB$3)*$AH50:$AS50))),2))</f>
        <v/>
      </c>
      <c r="BC50">
        <f>IF(AQ50&lt;=0,0,ROUND(MIN(AQ50,MAX(0,$F50-SUMPRODUCT(($AT$3:$BE$3&lt;BC$3)*$AH50:$AS50))),2))</f>
        <v/>
      </c>
      <c r="BD50">
        <f>IF(AR50&lt;=0,0,ROUND(MIN(AR50,MAX(0,$F50-SUMPRODUCT(($AT$3:$BE$3&lt;BD$3)*$AH50:$AS50))),2))</f>
        <v/>
      </c>
      <c r="BE50">
        <f>IF(AS50&lt;=0,0,ROUND(MIN(AS50,MAX(0,$F50-SUMPRODUCT(($AT$3:$BE$3&lt;BE$3)*$AH50:$AS50))),2))</f>
        <v/>
      </c>
      <c r="BF50">
        <f>IF(BF49&lt;=0,0,ROUND(BF49+J50-V50-AT50,2))</f>
        <v/>
      </c>
      <c r="BG50">
        <f>IF(BG49&lt;=0,0,ROUND(BG49+K50-W50-AU50,2))</f>
        <v/>
      </c>
      <c r="BH50">
        <f>IF(BH49&lt;=0,0,ROUND(BH49+L50-X50-AV50,2))</f>
        <v/>
      </c>
      <c r="BI50">
        <f>IF(BI49&lt;=0,0,ROUND(BI49+M50-Y50-AW50,2))</f>
        <v/>
      </c>
      <c r="BJ50">
        <f>IF(BJ49&lt;=0,0,ROUND(BJ49+N50-Z50-AX50,2))</f>
        <v/>
      </c>
      <c r="BK50">
        <f>IF(BK49&lt;=0,0,ROUND(BK49+O50-AA50-AY50,2))</f>
        <v/>
      </c>
      <c r="BL50">
        <f>IF(BL49&lt;=0,0,ROUND(BL49+P50-AB50-AZ50,2))</f>
        <v/>
      </c>
      <c r="BM50">
        <f>IF(BM49&lt;=0,0,ROUND(BM49+Q50-AC50-BA50,2))</f>
        <v/>
      </c>
      <c r="BN50">
        <f>IF(BN49&lt;=0,0,ROUND(BN49+R50-AD50-BB50,2))</f>
        <v/>
      </c>
      <c r="BO50">
        <f>IF(BO49&lt;=0,0,ROUND(BO49+S50-AE50-BC50,2))</f>
        <v/>
      </c>
      <c r="BP50">
        <f>IF(BP49&lt;=0,0,ROUND(BP49+T50-AF50-BD50,2))</f>
        <v/>
      </c>
      <c r="BQ50">
        <f>IF(BQ49&lt;=0,0,ROUND(BQ49+U50-AG50-BE50,2))</f>
        <v/>
      </c>
    </row>
    <row r="51">
      <c r="A51" t="n">
        <v>46</v>
      </c>
      <c r="B51" s="29">
        <f>Months!B51</f>
        <v/>
      </c>
      <c r="C51">
        <f>Months!C51</f>
        <v/>
      </c>
      <c r="D51">
        <f>Months!D51</f>
        <v/>
      </c>
      <c r="E51">
        <f>SUM(V51:AG51)</f>
        <v/>
      </c>
      <c r="F51">
        <f>MAX(0,ROUND(C51+D51-E51,2))</f>
        <v/>
      </c>
      <c r="G51">
        <f>ROUND(E51+SUM(AT51:BE51),2)</f>
        <v/>
      </c>
      <c r="H51">
        <f>ROUND(SUM(J51:U51),2)</f>
        <v/>
      </c>
      <c r="I51">
        <f>ROUND(SUM(BF51:BQ51),2)</f>
        <v/>
      </c>
      <c r="J51">
        <f>IF(BF50&lt;=0,0,ROUND(BF50*IF($A51&lt;=Debts!$M$5,Debts!$X$5,Debts!$Y$5)/12,2)+IF(AND(Debts!$AC$5=1,$A51=Debts!$M$5+1),SUMPRODUCT(ROUND(BF$5:BF49*Debts!$Y$5/12,2)),0))</f>
        <v/>
      </c>
      <c r="K51">
        <f>IF(BG50&lt;=0,0,ROUND(BG50*IF($A51&lt;=Debts!$M$6,Debts!$X$6,Debts!$Y$6)/12,2)+IF(AND(Debts!$AC$6=1,$A51=Debts!$M$6+1),SUMPRODUCT(ROUND(BG$5:BG49*Debts!$Y$6/12,2)),0))</f>
        <v/>
      </c>
      <c r="L51">
        <f>IF(BH50&lt;=0,0,ROUND(BH50*IF($A51&lt;=Debts!$M$7,Debts!$X$7,Debts!$Y$7)/12,2)+IF(AND(Debts!$AC$7=1,$A51=Debts!$M$7+1),SUMPRODUCT(ROUND(BH$5:BH49*Debts!$Y$7/12,2)),0))</f>
        <v/>
      </c>
      <c r="M51">
        <f>IF(BI50&lt;=0,0,ROUND(BI50*IF($A51&lt;=Debts!$M$8,Debts!$X$8,Debts!$Y$8)/12,2)+IF(AND(Debts!$AC$8=1,$A51=Debts!$M$8+1),SUMPRODUCT(ROUND(BI$5:BI49*Debts!$Y$8/12,2)),0))</f>
        <v/>
      </c>
      <c r="N51">
        <f>IF(BJ50&lt;=0,0,ROUND(BJ50*IF($A51&lt;=Debts!$M$9,Debts!$X$9,Debts!$Y$9)/12,2)+IF(AND(Debts!$AC$9=1,$A51=Debts!$M$9+1),SUMPRODUCT(ROUND(BJ$5:BJ49*Debts!$Y$9/12,2)),0))</f>
        <v/>
      </c>
      <c r="O51">
        <f>IF(BK50&lt;=0,0,ROUND(BK50*IF($A51&lt;=Debts!$M$10,Debts!$X$10,Debts!$Y$10)/12,2)+IF(AND(Debts!$AC$10=1,$A51=Debts!$M$10+1),SUMPRODUCT(ROUND(BK$5:BK49*Debts!$Y$10/12,2)),0))</f>
        <v/>
      </c>
      <c r="P51">
        <f>IF(BL50&lt;=0,0,ROUND(BL50*IF($A51&lt;=Debts!$M$11,Debts!$X$11,Debts!$Y$11)/12,2)+IF(AND(Debts!$AC$11=1,$A51=Debts!$M$11+1),SUMPRODUCT(ROUND(BL$5:BL49*Debts!$Y$11/12,2)),0))</f>
        <v/>
      </c>
      <c r="Q51">
        <f>IF(BM50&lt;=0,0,ROUND(BM50*IF($A51&lt;=Debts!$M$12,Debts!$X$12,Debts!$Y$12)/12,2)+IF(AND(Debts!$AC$12=1,$A51=Debts!$M$12+1),SUMPRODUCT(ROUND(BM$5:BM49*Debts!$Y$12/12,2)),0))</f>
        <v/>
      </c>
      <c r="R51">
        <f>IF(BN50&lt;=0,0,ROUND(BN50*IF($A51&lt;=Debts!$M$13,Debts!$X$13,Debts!$Y$13)/12,2)+IF(AND(Debts!$AC$13=1,$A51=Debts!$M$13+1),SUMPRODUCT(ROUND(BN$5:BN49*Debts!$Y$13/12,2)),0))</f>
        <v/>
      </c>
      <c r="S51">
        <f>IF(BO50&lt;=0,0,ROUND(BO50*IF($A51&lt;=Debts!$M$14,Debts!$X$14,Debts!$Y$14)/12,2)+IF(AND(Debts!$AC$14=1,$A51=Debts!$M$14+1),SUMPRODUCT(ROUND(BO$5:BO49*Debts!$Y$14/12,2)),0))</f>
        <v/>
      </c>
      <c r="T51">
        <f>IF(BP50&lt;=0,0,ROUND(BP50*IF($A51&lt;=Debts!$M$15,Debts!$X$15,Debts!$Y$15)/12,2)+IF(AND(Debts!$AC$15=1,$A51=Debts!$M$15+1),SUMPRODUCT(ROUND(BP$5:BP49*Debts!$Y$15/12,2)),0))</f>
        <v/>
      </c>
      <c r="U51">
        <f>IF(BQ50&lt;=0,0,ROUND(BQ50*IF($A51&lt;=Debts!$M$16,Debts!$X$16,Debts!$Y$16)/12,2)+IF(AND(Debts!$AC$16=1,$A51=Debts!$M$16+1),SUMPRODUCT(ROUND(BQ$5:BQ49*Debts!$Y$16/12,2)),0))</f>
        <v/>
      </c>
      <c r="V51">
        <f>IF(BF50&lt;=0,0,MIN(ROUND(BF50+J51,2),IF(Debts!$Z$5=0,Debts!$AA$5,MAX(Debts!$AA$5,ROUND(BF50*Debts!$Z$5+Debts!$AB$5*J51,2)))))</f>
        <v/>
      </c>
      <c r="W51">
        <f>IF(BG50&lt;=0,0,MIN(ROUND(BG50+K51,2),IF(Debts!$Z$6=0,Debts!$AA$6,MAX(Debts!$AA$6,ROUND(BG50*Debts!$Z$6+Debts!$AB$6*K51,2)))))</f>
        <v/>
      </c>
      <c r="X51">
        <f>IF(BH50&lt;=0,0,MIN(ROUND(BH50+L51,2),IF(Debts!$Z$7=0,Debts!$AA$7,MAX(Debts!$AA$7,ROUND(BH50*Debts!$Z$7+Debts!$AB$7*L51,2)))))</f>
        <v/>
      </c>
      <c r="Y51">
        <f>IF(BI50&lt;=0,0,MIN(ROUND(BI50+M51,2),IF(Debts!$Z$8=0,Debts!$AA$8,MAX(Debts!$AA$8,ROUND(BI50*Debts!$Z$8+Debts!$AB$8*M51,2)))))</f>
        <v/>
      </c>
      <c r="Z51">
        <f>IF(BJ50&lt;=0,0,MIN(ROUND(BJ50+N51,2),IF(Debts!$Z$9=0,Debts!$AA$9,MAX(Debts!$AA$9,ROUND(BJ50*Debts!$Z$9+Debts!$AB$9*N51,2)))))</f>
        <v/>
      </c>
      <c r="AA51">
        <f>IF(BK50&lt;=0,0,MIN(ROUND(BK50+O51,2),IF(Debts!$Z$10=0,Debts!$AA$10,MAX(Debts!$AA$10,ROUND(BK50*Debts!$Z$10+Debts!$AB$10*O51,2)))))</f>
        <v/>
      </c>
      <c r="AB51">
        <f>IF(BL50&lt;=0,0,MIN(ROUND(BL50+P51,2),IF(Debts!$Z$11=0,Debts!$AA$11,MAX(Debts!$AA$11,ROUND(BL50*Debts!$Z$11+Debts!$AB$11*P51,2)))))</f>
        <v/>
      </c>
      <c r="AC51">
        <f>IF(BM50&lt;=0,0,MIN(ROUND(BM50+Q51,2),IF(Debts!$Z$12=0,Debts!$AA$12,MAX(Debts!$AA$12,ROUND(BM50*Debts!$Z$12+Debts!$AB$12*Q51,2)))))</f>
        <v/>
      </c>
      <c r="AD51">
        <f>IF(BN50&lt;=0,0,MIN(ROUND(BN50+R51,2),IF(Debts!$Z$13=0,Debts!$AA$13,MAX(Debts!$AA$13,ROUND(BN50*Debts!$Z$13+Debts!$AB$13*R51,2)))))</f>
        <v/>
      </c>
      <c r="AE51">
        <f>IF(BO50&lt;=0,0,MIN(ROUND(BO50+S51,2),IF(Debts!$Z$14=0,Debts!$AA$14,MAX(Debts!$AA$14,ROUND(BO50*Debts!$Z$14+Debts!$AB$14*S51,2)))))</f>
        <v/>
      </c>
      <c r="AF51">
        <f>IF(BP50&lt;=0,0,MIN(ROUND(BP50+T51,2),IF(Debts!$Z$15=0,Debts!$AA$15,MAX(Debts!$AA$15,ROUND(BP50*Debts!$Z$15+Debts!$AB$15*T51,2)))))</f>
        <v/>
      </c>
      <c r="AG51">
        <f>IF(BQ50&lt;=0,0,MIN(ROUND(BQ50+U51,2),IF(Debts!$Z$16=0,Debts!$AA$16,MAX(Debts!$AA$16,ROUND(BQ50*Debts!$Z$16+Debts!$AB$16*U51,2)))))</f>
        <v/>
      </c>
      <c r="AH51">
        <f>IF(BF50&lt;=0,0,ROUND(BF50+J51-V51,2))</f>
        <v/>
      </c>
      <c r="AI51">
        <f>IF(BG50&lt;=0,0,ROUND(BG50+K51-W51,2))</f>
        <v/>
      </c>
      <c r="AJ51">
        <f>IF(BH50&lt;=0,0,ROUND(BH50+L51-X51,2))</f>
        <v/>
      </c>
      <c r="AK51">
        <f>IF(BI50&lt;=0,0,ROUND(BI50+M51-Y51,2))</f>
        <v/>
      </c>
      <c r="AL51">
        <f>IF(BJ50&lt;=0,0,ROUND(BJ50+N51-Z51,2))</f>
        <v/>
      </c>
      <c r="AM51">
        <f>IF(BK50&lt;=0,0,ROUND(BK50+O51-AA51,2))</f>
        <v/>
      </c>
      <c r="AN51">
        <f>IF(BL50&lt;=0,0,ROUND(BL50+P51-AB51,2))</f>
        <v/>
      </c>
      <c r="AO51">
        <f>IF(BM50&lt;=0,0,ROUND(BM50+Q51-AC51,2))</f>
        <v/>
      </c>
      <c r="AP51">
        <f>IF(BN50&lt;=0,0,ROUND(BN50+R51-AD51,2))</f>
        <v/>
      </c>
      <c r="AQ51">
        <f>IF(BO50&lt;=0,0,ROUND(BO50+S51-AE51,2))</f>
        <v/>
      </c>
      <c r="AR51">
        <f>IF(BP50&lt;=0,0,ROUND(BP50+T51-AF51,2))</f>
        <v/>
      </c>
      <c r="AS51">
        <f>IF(BQ50&lt;=0,0,ROUND(BQ50+U51-AG51,2))</f>
        <v/>
      </c>
      <c r="AT51">
        <f>IF(AH51&lt;=0,0,ROUND(MIN(AH51,MAX(0,$F51-SUMPRODUCT(($AT$3:$BE$3&lt;AT$3)*$AH51:$AS51))),2))</f>
        <v/>
      </c>
      <c r="AU51">
        <f>IF(AI51&lt;=0,0,ROUND(MIN(AI51,MAX(0,$F51-SUMPRODUCT(($AT$3:$BE$3&lt;AU$3)*$AH51:$AS51))),2))</f>
        <v/>
      </c>
      <c r="AV51">
        <f>IF(AJ51&lt;=0,0,ROUND(MIN(AJ51,MAX(0,$F51-SUMPRODUCT(($AT$3:$BE$3&lt;AV$3)*$AH51:$AS51))),2))</f>
        <v/>
      </c>
      <c r="AW51">
        <f>IF(AK51&lt;=0,0,ROUND(MIN(AK51,MAX(0,$F51-SUMPRODUCT(($AT$3:$BE$3&lt;AW$3)*$AH51:$AS51))),2))</f>
        <v/>
      </c>
      <c r="AX51">
        <f>IF(AL51&lt;=0,0,ROUND(MIN(AL51,MAX(0,$F51-SUMPRODUCT(($AT$3:$BE$3&lt;AX$3)*$AH51:$AS51))),2))</f>
        <v/>
      </c>
      <c r="AY51">
        <f>IF(AM51&lt;=0,0,ROUND(MIN(AM51,MAX(0,$F51-SUMPRODUCT(($AT$3:$BE$3&lt;AY$3)*$AH51:$AS51))),2))</f>
        <v/>
      </c>
      <c r="AZ51">
        <f>IF(AN51&lt;=0,0,ROUND(MIN(AN51,MAX(0,$F51-SUMPRODUCT(($AT$3:$BE$3&lt;AZ$3)*$AH51:$AS51))),2))</f>
        <v/>
      </c>
      <c r="BA51">
        <f>IF(AO51&lt;=0,0,ROUND(MIN(AO51,MAX(0,$F51-SUMPRODUCT(($AT$3:$BE$3&lt;BA$3)*$AH51:$AS51))),2))</f>
        <v/>
      </c>
      <c r="BB51">
        <f>IF(AP51&lt;=0,0,ROUND(MIN(AP51,MAX(0,$F51-SUMPRODUCT(($AT$3:$BE$3&lt;BB$3)*$AH51:$AS51))),2))</f>
        <v/>
      </c>
      <c r="BC51">
        <f>IF(AQ51&lt;=0,0,ROUND(MIN(AQ51,MAX(0,$F51-SUMPRODUCT(($AT$3:$BE$3&lt;BC$3)*$AH51:$AS51))),2))</f>
        <v/>
      </c>
      <c r="BD51">
        <f>IF(AR51&lt;=0,0,ROUND(MIN(AR51,MAX(0,$F51-SUMPRODUCT(($AT$3:$BE$3&lt;BD$3)*$AH51:$AS51))),2))</f>
        <v/>
      </c>
      <c r="BE51">
        <f>IF(AS51&lt;=0,0,ROUND(MIN(AS51,MAX(0,$F51-SUMPRODUCT(($AT$3:$BE$3&lt;BE$3)*$AH51:$AS51))),2))</f>
        <v/>
      </c>
      <c r="BF51">
        <f>IF(BF50&lt;=0,0,ROUND(BF50+J51-V51-AT51,2))</f>
        <v/>
      </c>
      <c r="BG51">
        <f>IF(BG50&lt;=0,0,ROUND(BG50+K51-W51-AU51,2))</f>
        <v/>
      </c>
      <c r="BH51">
        <f>IF(BH50&lt;=0,0,ROUND(BH50+L51-X51-AV51,2))</f>
        <v/>
      </c>
      <c r="BI51">
        <f>IF(BI50&lt;=0,0,ROUND(BI50+M51-Y51-AW51,2))</f>
        <v/>
      </c>
      <c r="BJ51">
        <f>IF(BJ50&lt;=0,0,ROUND(BJ50+N51-Z51-AX51,2))</f>
        <v/>
      </c>
      <c r="BK51">
        <f>IF(BK50&lt;=0,0,ROUND(BK50+O51-AA51-AY51,2))</f>
        <v/>
      </c>
      <c r="BL51">
        <f>IF(BL50&lt;=0,0,ROUND(BL50+P51-AB51-AZ51,2))</f>
        <v/>
      </c>
      <c r="BM51">
        <f>IF(BM50&lt;=0,0,ROUND(BM50+Q51-AC51-BA51,2))</f>
        <v/>
      </c>
      <c r="BN51">
        <f>IF(BN50&lt;=0,0,ROUND(BN50+R51-AD51-BB51,2))</f>
        <v/>
      </c>
      <c r="BO51">
        <f>IF(BO50&lt;=0,0,ROUND(BO50+S51-AE51-BC51,2))</f>
        <v/>
      </c>
      <c r="BP51">
        <f>IF(BP50&lt;=0,0,ROUND(BP50+T51-AF51-BD51,2))</f>
        <v/>
      </c>
      <c r="BQ51">
        <f>IF(BQ50&lt;=0,0,ROUND(BQ50+U51-AG51-BE51,2))</f>
        <v/>
      </c>
    </row>
    <row r="52">
      <c r="A52" t="n">
        <v>47</v>
      </c>
      <c r="B52" s="29">
        <f>Months!B52</f>
        <v/>
      </c>
      <c r="C52">
        <f>Months!C52</f>
        <v/>
      </c>
      <c r="D52">
        <f>Months!D52</f>
        <v/>
      </c>
      <c r="E52">
        <f>SUM(V52:AG52)</f>
        <v/>
      </c>
      <c r="F52">
        <f>MAX(0,ROUND(C52+D52-E52,2))</f>
        <v/>
      </c>
      <c r="G52">
        <f>ROUND(E52+SUM(AT52:BE52),2)</f>
        <v/>
      </c>
      <c r="H52">
        <f>ROUND(SUM(J52:U52),2)</f>
        <v/>
      </c>
      <c r="I52">
        <f>ROUND(SUM(BF52:BQ52),2)</f>
        <v/>
      </c>
      <c r="J52">
        <f>IF(BF51&lt;=0,0,ROUND(BF51*IF($A52&lt;=Debts!$M$5,Debts!$X$5,Debts!$Y$5)/12,2)+IF(AND(Debts!$AC$5=1,$A52=Debts!$M$5+1),SUMPRODUCT(ROUND(BF$5:BF50*Debts!$Y$5/12,2)),0))</f>
        <v/>
      </c>
      <c r="K52">
        <f>IF(BG51&lt;=0,0,ROUND(BG51*IF($A52&lt;=Debts!$M$6,Debts!$X$6,Debts!$Y$6)/12,2)+IF(AND(Debts!$AC$6=1,$A52=Debts!$M$6+1),SUMPRODUCT(ROUND(BG$5:BG50*Debts!$Y$6/12,2)),0))</f>
        <v/>
      </c>
      <c r="L52">
        <f>IF(BH51&lt;=0,0,ROUND(BH51*IF($A52&lt;=Debts!$M$7,Debts!$X$7,Debts!$Y$7)/12,2)+IF(AND(Debts!$AC$7=1,$A52=Debts!$M$7+1),SUMPRODUCT(ROUND(BH$5:BH50*Debts!$Y$7/12,2)),0))</f>
        <v/>
      </c>
      <c r="M52">
        <f>IF(BI51&lt;=0,0,ROUND(BI51*IF($A52&lt;=Debts!$M$8,Debts!$X$8,Debts!$Y$8)/12,2)+IF(AND(Debts!$AC$8=1,$A52=Debts!$M$8+1),SUMPRODUCT(ROUND(BI$5:BI50*Debts!$Y$8/12,2)),0))</f>
        <v/>
      </c>
      <c r="N52">
        <f>IF(BJ51&lt;=0,0,ROUND(BJ51*IF($A52&lt;=Debts!$M$9,Debts!$X$9,Debts!$Y$9)/12,2)+IF(AND(Debts!$AC$9=1,$A52=Debts!$M$9+1),SUMPRODUCT(ROUND(BJ$5:BJ50*Debts!$Y$9/12,2)),0))</f>
        <v/>
      </c>
      <c r="O52">
        <f>IF(BK51&lt;=0,0,ROUND(BK51*IF($A52&lt;=Debts!$M$10,Debts!$X$10,Debts!$Y$10)/12,2)+IF(AND(Debts!$AC$10=1,$A52=Debts!$M$10+1),SUMPRODUCT(ROUND(BK$5:BK50*Debts!$Y$10/12,2)),0))</f>
        <v/>
      </c>
      <c r="P52">
        <f>IF(BL51&lt;=0,0,ROUND(BL51*IF($A52&lt;=Debts!$M$11,Debts!$X$11,Debts!$Y$11)/12,2)+IF(AND(Debts!$AC$11=1,$A52=Debts!$M$11+1),SUMPRODUCT(ROUND(BL$5:BL50*Debts!$Y$11/12,2)),0))</f>
        <v/>
      </c>
      <c r="Q52">
        <f>IF(BM51&lt;=0,0,ROUND(BM51*IF($A52&lt;=Debts!$M$12,Debts!$X$12,Debts!$Y$12)/12,2)+IF(AND(Debts!$AC$12=1,$A52=Debts!$M$12+1),SUMPRODUCT(ROUND(BM$5:BM50*Debts!$Y$12/12,2)),0))</f>
        <v/>
      </c>
      <c r="R52">
        <f>IF(BN51&lt;=0,0,ROUND(BN51*IF($A52&lt;=Debts!$M$13,Debts!$X$13,Debts!$Y$13)/12,2)+IF(AND(Debts!$AC$13=1,$A52=Debts!$M$13+1),SUMPRODUCT(ROUND(BN$5:BN50*Debts!$Y$13/12,2)),0))</f>
        <v/>
      </c>
      <c r="S52">
        <f>IF(BO51&lt;=0,0,ROUND(BO51*IF($A52&lt;=Debts!$M$14,Debts!$X$14,Debts!$Y$14)/12,2)+IF(AND(Debts!$AC$14=1,$A52=Debts!$M$14+1),SUMPRODUCT(ROUND(BO$5:BO50*Debts!$Y$14/12,2)),0))</f>
        <v/>
      </c>
      <c r="T52">
        <f>IF(BP51&lt;=0,0,ROUND(BP51*IF($A52&lt;=Debts!$M$15,Debts!$X$15,Debts!$Y$15)/12,2)+IF(AND(Debts!$AC$15=1,$A52=Debts!$M$15+1),SUMPRODUCT(ROUND(BP$5:BP50*Debts!$Y$15/12,2)),0))</f>
        <v/>
      </c>
      <c r="U52">
        <f>IF(BQ51&lt;=0,0,ROUND(BQ51*IF($A52&lt;=Debts!$M$16,Debts!$X$16,Debts!$Y$16)/12,2)+IF(AND(Debts!$AC$16=1,$A52=Debts!$M$16+1),SUMPRODUCT(ROUND(BQ$5:BQ50*Debts!$Y$16/12,2)),0))</f>
        <v/>
      </c>
      <c r="V52">
        <f>IF(BF51&lt;=0,0,MIN(ROUND(BF51+J52,2),IF(Debts!$Z$5=0,Debts!$AA$5,MAX(Debts!$AA$5,ROUND(BF51*Debts!$Z$5+Debts!$AB$5*J52,2)))))</f>
        <v/>
      </c>
      <c r="W52">
        <f>IF(BG51&lt;=0,0,MIN(ROUND(BG51+K52,2),IF(Debts!$Z$6=0,Debts!$AA$6,MAX(Debts!$AA$6,ROUND(BG51*Debts!$Z$6+Debts!$AB$6*K52,2)))))</f>
        <v/>
      </c>
      <c r="X52">
        <f>IF(BH51&lt;=0,0,MIN(ROUND(BH51+L52,2),IF(Debts!$Z$7=0,Debts!$AA$7,MAX(Debts!$AA$7,ROUND(BH51*Debts!$Z$7+Debts!$AB$7*L52,2)))))</f>
        <v/>
      </c>
      <c r="Y52">
        <f>IF(BI51&lt;=0,0,MIN(ROUND(BI51+M52,2),IF(Debts!$Z$8=0,Debts!$AA$8,MAX(Debts!$AA$8,ROUND(BI51*Debts!$Z$8+Debts!$AB$8*M52,2)))))</f>
        <v/>
      </c>
      <c r="Z52">
        <f>IF(BJ51&lt;=0,0,MIN(ROUND(BJ51+N52,2),IF(Debts!$Z$9=0,Debts!$AA$9,MAX(Debts!$AA$9,ROUND(BJ51*Debts!$Z$9+Debts!$AB$9*N52,2)))))</f>
        <v/>
      </c>
      <c r="AA52">
        <f>IF(BK51&lt;=0,0,MIN(ROUND(BK51+O52,2),IF(Debts!$Z$10=0,Debts!$AA$10,MAX(Debts!$AA$10,ROUND(BK51*Debts!$Z$10+Debts!$AB$10*O52,2)))))</f>
        <v/>
      </c>
      <c r="AB52">
        <f>IF(BL51&lt;=0,0,MIN(ROUND(BL51+P52,2),IF(Debts!$Z$11=0,Debts!$AA$11,MAX(Debts!$AA$11,ROUND(BL51*Debts!$Z$11+Debts!$AB$11*P52,2)))))</f>
        <v/>
      </c>
      <c r="AC52">
        <f>IF(BM51&lt;=0,0,MIN(ROUND(BM51+Q52,2),IF(Debts!$Z$12=0,Debts!$AA$12,MAX(Debts!$AA$12,ROUND(BM51*Debts!$Z$12+Debts!$AB$12*Q52,2)))))</f>
        <v/>
      </c>
      <c r="AD52">
        <f>IF(BN51&lt;=0,0,MIN(ROUND(BN51+R52,2),IF(Debts!$Z$13=0,Debts!$AA$13,MAX(Debts!$AA$13,ROUND(BN51*Debts!$Z$13+Debts!$AB$13*R52,2)))))</f>
        <v/>
      </c>
      <c r="AE52">
        <f>IF(BO51&lt;=0,0,MIN(ROUND(BO51+S52,2),IF(Debts!$Z$14=0,Debts!$AA$14,MAX(Debts!$AA$14,ROUND(BO51*Debts!$Z$14+Debts!$AB$14*S52,2)))))</f>
        <v/>
      </c>
      <c r="AF52">
        <f>IF(BP51&lt;=0,0,MIN(ROUND(BP51+T52,2),IF(Debts!$Z$15=0,Debts!$AA$15,MAX(Debts!$AA$15,ROUND(BP51*Debts!$Z$15+Debts!$AB$15*T52,2)))))</f>
        <v/>
      </c>
      <c r="AG52">
        <f>IF(BQ51&lt;=0,0,MIN(ROUND(BQ51+U52,2),IF(Debts!$Z$16=0,Debts!$AA$16,MAX(Debts!$AA$16,ROUND(BQ51*Debts!$Z$16+Debts!$AB$16*U52,2)))))</f>
        <v/>
      </c>
      <c r="AH52">
        <f>IF(BF51&lt;=0,0,ROUND(BF51+J52-V52,2))</f>
        <v/>
      </c>
      <c r="AI52">
        <f>IF(BG51&lt;=0,0,ROUND(BG51+K52-W52,2))</f>
        <v/>
      </c>
      <c r="AJ52">
        <f>IF(BH51&lt;=0,0,ROUND(BH51+L52-X52,2))</f>
        <v/>
      </c>
      <c r="AK52">
        <f>IF(BI51&lt;=0,0,ROUND(BI51+M52-Y52,2))</f>
        <v/>
      </c>
      <c r="AL52">
        <f>IF(BJ51&lt;=0,0,ROUND(BJ51+N52-Z52,2))</f>
        <v/>
      </c>
      <c r="AM52">
        <f>IF(BK51&lt;=0,0,ROUND(BK51+O52-AA52,2))</f>
        <v/>
      </c>
      <c r="AN52">
        <f>IF(BL51&lt;=0,0,ROUND(BL51+P52-AB52,2))</f>
        <v/>
      </c>
      <c r="AO52">
        <f>IF(BM51&lt;=0,0,ROUND(BM51+Q52-AC52,2))</f>
        <v/>
      </c>
      <c r="AP52">
        <f>IF(BN51&lt;=0,0,ROUND(BN51+R52-AD52,2))</f>
        <v/>
      </c>
      <c r="AQ52">
        <f>IF(BO51&lt;=0,0,ROUND(BO51+S52-AE52,2))</f>
        <v/>
      </c>
      <c r="AR52">
        <f>IF(BP51&lt;=0,0,ROUND(BP51+T52-AF52,2))</f>
        <v/>
      </c>
      <c r="AS52">
        <f>IF(BQ51&lt;=0,0,ROUND(BQ51+U52-AG52,2))</f>
        <v/>
      </c>
      <c r="AT52">
        <f>IF(AH52&lt;=0,0,ROUND(MIN(AH52,MAX(0,$F52-SUMPRODUCT(($AT$3:$BE$3&lt;AT$3)*$AH52:$AS52))),2))</f>
        <v/>
      </c>
      <c r="AU52">
        <f>IF(AI52&lt;=0,0,ROUND(MIN(AI52,MAX(0,$F52-SUMPRODUCT(($AT$3:$BE$3&lt;AU$3)*$AH52:$AS52))),2))</f>
        <v/>
      </c>
      <c r="AV52">
        <f>IF(AJ52&lt;=0,0,ROUND(MIN(AJ52,MAX(0,$F52-SUMPRODUCT(($AT$3:$BE$3&lt;AV$3)*$AH52:$AS52))),2))</f>
        <v/>
      </c>
      <c r="AW52">
        <f>IF(AK52&lt;=0,0,ROUND(MIN(AK52,MAX(0,$F52-SUMPRODUCT(($AT$3:$BE$3&lt;AW$3)*$AH52:$AS52))),2))</f>
        <v/>
      </c>
      <c r="AX52">
        <f>IF(AL52&lt;=0,0,ROUND(MIN(AL52,MAX(0,$F52-SUMPRODUCT(($AT$3:$BE$3&lt;AX$3)*$AH52:$AS52))),2))</f>
        <v/>
      </c>
      <c r="AY52">
        <f>IF(AM52&lt;=0,0,ROUND(MIN(AM52,MAX(0,$F52-SUMPRODUCT(($AT$3:$BE$3&lt;AY$3)*$AH52:$AS52))),2))</f>
        <v/>
      </c>
      <c r="AZ52">
        <f>IF(AN52&lt;=0,0,ROUND(MIN(AN52,MAX(0,$F52-SUMPRODUCT(($AT$3:$BE$3&lt;AZ$3)*$AH52:$AS52))),2))</f>
        <v/>
      </c>
      <c r="BA52">
        <f>IF(AO52&lt;=0,0,ROUND(MIN(AO52,MAX(0,$F52-SUMPRODUCT(($AT$3:$BE$3&lt;BA$3)*$AH52:$AS52))),2))</f>
        <v/>
      </c>
      <c r="BB52">
        <f>IF(AP52&lt;=0,0,ROUND(MIN(AP52,MAX(0,$F52-SUMPRODUCT(($AT$3:$BE$3&lt;BB$3)*$AH52:$AS52))),2))</f>
        <v/>
      </c>
      <c r="BC52">
        <f>IF(AQ52&lt;=0,0,ROUND(MIN(AQ52,MAX(0,$F52-SUMPRODUCT(($AT$3:$BE$3&lt;BC$3)*$AH52:$AS52))),2))</f>
        <v/>
      </c>
      <c r="BD52">
        <f>IF(AR52&lt;=0,0,ROUND(MIN(AR52,MAX(0,$F52-SUMPRODUCT(($AT$3:$BE$3&lt;BD$3)*$AH52:$AS52))),2))</f>
        <v/>
      </c>
      <c r="BE52">
        <f>IF(AS52&lt;=0,0,ROUND(MIN(AS52,MAX(0,$F52-SUMPRODUCT(($AT$3:$BE$3&lt;BE$3)*$AH52:$AS52))),2))</f>
        <v/>
      </c>
      <c r="BF52">
        <f>IF(BF51&lt;=0,0,ROUND(BF51+J52-V52-AT52,2))</f>
        <v/>
      </c>
      <c r="BG52">
        <f>IF(BG51&lt;=0,0,ROUND(BG51+K52-W52-AU52,2))</f>
        <v/>
      </c>
      <c r="BH52">
        <f>IF(BH51&lt;=0,0,ROUND(BH51+L52-X52-AV52,2))</f>
        <v/>
      </c>
      <c r="BI52">
        <f>IF(BI51&lt;=0,0,ROUND(BI51+M52-Y52-AW52,2))</f>
        <v/>
      </c>
      <c r="BJ52">
        <f>IF(BJ51&lt;=0,0,ROUND(BJ51+N52-Z52-AX52,2))</f>
        <v/>
      </c>
      <c r="BK52">
        <f>IF(BK51&lt;=0,0,ROUND(BK51+O52-AA52-AY52,2))</f>
        <v/>
      </c>
      <c r="BL52">
        <f>IF(BL51&lt;=0,0,ROUND(BL51+P52-AB52-AZ52,2))</f>
        <v/>
      </c>
      <c r="BM52">
        <f>IF(BM51&lt;=0,0,ROUND(BM51+Q52-AC52-BA52,2))</f>
        <v/>
      </c>
      <c r="BN52">
        <f>IF(BN51&lt;=0,0,ROUND(BN51+R52-AD52-BB52,2))</f>
        <v/>
      </c>
      <c r="BO52">
        <f>IF(BO51&lt;=0,0,ROUND(BO51+S52-AE52-BC52,2))</f>
        <v/>
      </c>
      <c r="BP52">
        <f>IF(BP51&lt;=0,0,ROUND(BP51+T52-AF52-BD52,2))</f>
        <v/>
      </c>
      <c r="BQ52">
        <f>IF(BQ51&lt;=0,0,ROUND(BQ51+U52-AG52-BE52,2))</f>
        <v/>
      </c>
    </row>
    <row r="53">
      <c r="A53" t="n">
        <v>48</v>
      </c>
      <c r="B53" s="29">
        <f>Months!B53</f>
        <v/>
      </c>
      <c r="C53">
        <f>Months!C53</f>
        <v/>
      </c>
      <c r="D53">
        <f>Months!D53</f>
        <v/>
      </c>
      <c r="E53">
        <f>SUM(V53:AG53)</f>
        <v/>
      </c>
      <c r="F53">
        <f>MAX(0,ROUND(C53+D53-E53,2))</f>
        <v/>
      </c>
      <c r="G53">
        <f>ROUND(E53+SUM(AT53:BE53),2)</f>
        <v/>
      </c>
      <c r="H53">
        <f>ROUND(SUM(J53:U53),2)</f>
        <v/>
      </c>
      <c r="I53">
        <f>ROUND(SUM(BF53:BQ53),2)</f>
        <v/>
      </c>
      <c r="J53">
        <f>IF(BF52&lt;=0,0,ROUND(BF52*IF($A53&lt;=Debts!$M$5,Debts!$X$5,Debts!$Y$5)/12,2)+IF(AND(Debts!$AC$5=1,$A53=Debts!$M$5+1),SUMPRODUCT(ROUND(BF$5:BF51*Debts!$Y$5/12,2)),0))</f>
        <v/>
      </c>
      <c r="K53">
        <f>IF(BG52&lt;=0,0,ROUND(BG52*IF($A53&lt;=Debts!$M$6,Debts!$X$6,Debts!$Y$6)/12,2)+IF(AND(Debts!$AC$6=1,$A53=Debts!$M$6+1),SUMPRODUCT(ROUND(BG$5:BG51*Debts!$Y$6/12,2)),0))</f>
        <v/>
      </c>
      <c r="L53">
        <f>IF(BH52&lt;=0,0,ROUND(BH52*IF($A53&lt;=Debts!$M$7,Debts!$X$7,Debts!$Y$7)/12,2)+IF(AND(Debts!$AC$7=1,$A53=Debts!$M$7+1),SUMPRODUCT(ROUND(BH$5:BH51*Debts!$Y$7/12,2)),0))</f>
        <v/>
      </c>
      <c r="M53">
        <f>IF(BI52&lt;=0,0,ROUND(BI52*IF($A53&lt;=Debts!$M$8,Debts!$X$8,Debts!$Y$8)/12,2)+IF(AND(Debts!$AC$8=1,$A53=Debts!$M$8+1),SUMPRODUCT(ROUND(BI$5:BI51*Debts!$Y$8/12,2)),0))</f>
        <v/>
      </c>
      <c r="N53">
        <f>IF(BJ52&lt;=0,0,ROUND(BJ52*IF($A53&lt;=Debts!$M$9,Debts!$X$9,Debts!$Y$9)/12,2)+IF(AND(Debts!$AC$9=1,$A53=Debts!$M$9+1),SUMPRODUCT(ROUND(BJ$5:BJ51*Debts!$Y$9/12,2)),0))</f>
        <v/>
      </c>
      <c r="O53">
        <f>IF(BK52&lt;=0,0,ROUND(BK52*IF($A53&lt;=Debts!$M$10,Debts!$X$10,Debts!$Y$10)/12,2)+IF(AND(Debts!$AC$10=1,$A53=Debts!$M$10+1),SUMPRODUCT(ROUND(BK$5:BK51*Debts!$Y$10/12,2)),0))</f>
        <v/>
      </c>
      <c r="P53">
        <f>IF(BL52&lt;=0,0,ROUND(BL52*IF($A53&lt;=Debts!$M$11,Debts!$X$11,Debts!$Y$11)/12,2)+IF(AND(Debts!$AC$11=1,$A53=Debts!$M$11+1),SUMPRODUCT(ROUND(BL$5:BL51*Debts!$Y$11/12,2)),0))</f>
        <v/>
      </c>
      <c r="Q53">
        <f>IF(BM52&lt;=0,0,ROUND(BM52*IF($A53&lt;=Debts!$M$12,Debts!$X$12,Debts!$Y$12)/12,2)+IF(AND(Debts!$AC$12=1,$A53=Debts!$M$12+1),SUMPRODUCT(ROUND(BM$5:BM51*Debts!$Y$12/12,2)),0))</f>
        <v/>
      </c>
      <c r="R53">
        <f>IF(BN52&lt;=0,0,ROUND(BN52*IF($A53&lt;=Debts!$M$13,Debts!$X$13,Debts!$Y$13)/12,2)+IF(AND(Debts!$AC$13=1,$A53=Debts!$M$13+1),SUMPRODUCT(ROUND(BN$5:BN51*Debts!$Y$13/12,2)),0))</f>
        <v/>
      </c>
      <c r="S53">
        <f>IF(BO52&lt;=0,0,ROUND(BO52*IF($A53&lt;=Debts!$M$14,Debts!$X$14,Debts!$Y$14)/12,2)+IF(AND(Debts!$AC$14=1,$A53=Debts!$M$14+1),SUMPRODUCT(ROUND(BO$5:BO51*Debts!$Y$14/12,2)),0))</f>
        <v/>
      </c>
      <c r="T53">
        <f>IF(BP52&lt;=0,0,ROUND(BP52*IF($A53&lt;=Debts!$M$15,Debts!$X$15,Debts!$Y$15)/12,2)+IF(AND(Debts!$AC$15=1,$A53=Debts!$M$15+1),SUMPRODUCT(ROUND(BP$5:BP51*Debts!$Y$15/12,2)),0))</f>
        <v/>
      </c>
      <c r="U53">
        <f>IF(BQ52&lt;=0,0,ROUND(BQ52*IF($A53&lt;=Debts!$M$16,Debts!$X$16,Debts!$Y$16)/12,2)+IF(AND(Debts!$AC$16=1,$A53=Debts!$M$16+1),SUMPRODUCT(ROUND(BQ$5:BQ51*Debts!$Y$16/12,2)),0))</f>
        <v/>
      </c>
      <c r="V53">
        <f>IF(BF52&lt;=0,0,MIN(ROUND(BF52+J53,2),IF(Debts!$Z$5=0,Debts!$AA$5,MAX(Debts!$AA$5,ROUND(BF52*Debts!$Z$5+Debts!$AB$5*J53,2)))))</f>
        <v/>
      </c>
      <c r="W53">
        <f>IF(BG52&lt;=0,0,MIN(ROUND(BG52+K53,2),IF(Debts!$Z$6=0,Debts!$AA$6,MAX(Debts!$AA$6,ROUND(BG52*Debts!$Z$6+Debts!$AB$6*K53,2)))))</f>
        <v/>
      </c>
      <c r="X53">
        <f>IF(BH52&lt;=0,0,MIN(ROUND(BH52+L53,2),IF(Debts!$Z$7=0,Debts!$AA$7,MAX(Debts!$AA$7,ROUND(BH52*Debts!$Z$7+Debts!$AB$7*L53,2)))))</f>
        <v/>
      </c>
      <c r="Y53">
        <f>IF(BI52&lt;=0,0,MIN(ROUND(BI52+M53,2),IF(Debts!$Z$8=0,Debts!$AA$8,MAX(Debts!$AA$8,ROUND(BI52*Debts!$Z$8+Debts!$AB$8*M53,2)))))</f>
        <v/>
      </c>
      <c r="Z53">
        <f>IF(BJ52&lt;=0,0,MIN(ROUND(BJ52+N53,2),IF(Debts!$Z$9=0,Debts!$AA$9,MAX(Debts!$AA$9,ROUND(BJ52*Debts!$Z$9+Debts!$AB$9*N53,2)))))</f>
        <v/>
      </c>
      <c r="AA53">
        <f>IF(BK52&lt;=0,0,MIN(ROUND(BK52+O53,2),IF(Debts!$Z$10=0,Debts!$AA$10,MAX(Debts!$AA$10,ROUND(BK52*Debts!$Z$10+Debts!$AB$10*O53,2)))))</f>
        <v/>
      </c>
      <c r="AB53">
        <f>IF(BL52&lt;=0,0,MIN(ROUND(BL52+P53,2),IF(Debts!$Z$11=0,Debts!$AA$11,MAX(Debts!$AA$11,ROUND(BL52*Debts!$Z$11+Debts!$AB$11*P53,2)))))</f>
        <v/>
      </c>
      <c r="AC53">
        <f>IF(BM52&lt;=0,0,MIN(ROUND(BM52+Q53,2),IF(Debts!$Z$12=0,Debts!$AA$12,MAX(Debts!$AA$12,ROUND(BM52*Debts!$Z$12+Debts!$AB$12*Q53,2)))))</f>
        <v/>
      </c>
      <c r="AD53">
        <f>IF(BN52&lt;=0,0,MIN(ROUND(BN52+R53,2),IF(Debts!$Z$13=0,Debts!$AA$13,MAX(Debts!$AA$13,ROUND(BN52*Debts!$Z$13+Debts!$AB$13*R53,2)))))</f>
        <v/>
      </c>
      <c r="AE53">
        <f>IF(BO52&lt;=0,0,MIN(ROUND(BO52+S53,2),IF(Debts!$Z$14=0,Debts!$AA$14,MAX(Debts!$AA$14,ROUND(BO52*Debts!$Z$14+Debts!$AB$14*S53,2)))))</f>
        <v/>
      </c>
      <c r="AF53">
        <f>IF(BP52&lt;=0,0,MIN(ROUND(BP52+T53,2),IF(Debts!$Z$15=0,Debts!$AA$15,MAX(Debts!$AA$15,ROUND(BP52*Debts!$Z$15+Debts!$AB$15*T53,2)))))</f>
        <v/>
      </c>
      <c r="AG53">
        <f>IF(BQ52&lt;=0,0,MIN(ROUND(BQ52+U53,2),IF(Debts!$Z$16=0,Debts!$AA$16,MAX(Debts!$AA$16,ROUND(BQ52*Debts!$Z$16+Debts!$AB$16*U53,2)))))</f>
        <v/>
      </c>
      <c r="AH53">
        <f>IF(BF52&lt;=0,0,ROUND(BF52+J53-V53,2))</f>
        <v/>
      </c>
      <c r="AI53">
        <f>IF(BG52&lt;=0,0,ROUND(BG52+K53-W53,2))</f>
        <v/>
      </c>
      <c r="AJ53">
        <f>IF(BH52&lt;=0,0,ROUND(BH52+L53-X53,2))</f>
        <v/>
      </c>
      <c r="AK53">
        <f>IF(BI52&lt;=0,0,ROUND(BI52+M53-Y53,2))</f>
        <v/>
      </c>
      <c r="AL53">
        <f>IF(BJ52&lt;=0,0,ROUND(BJ52+N53-Z53,2))</f>
        <v/>
      </c>
      <c r="AM53">
        <f>IF(BK52&lt;=0,0,ROUND(BK52+O53-AA53,2))</f>
        <v/>
      </c>
      <c r="AN53">
        <f>IF(BL52&lt;=0,0,ROUND(BL52+P53-AB53,2))</f>
        <v/>
      </c>
      <c r="AO53">
        <f>IF(BM52&lt;=0,0,ROUND(BM52+Q53-AC53,2))</f>
        <v/>
      </c>
      <c r="AP53">
        <f>IF(BN52&lt;=0,0,ROUND(BN52+R53-AD53,2))</f>
        <v/>
      </c>
      <c r="AQ53">
        <f>IF(BO52&lt;=0,0,ROUND(BO52+S53-AE53,2))</f>
        <v/>
      </c>
      <c r="AR53">
        <f>IF(BP52&lt;=0,0,ROUND(BP52+T53-AF53,2))</f>
        <v/>
      </c>
      <c r="AS53">
        <f>IF(BQ52&lt;=0,0,ROUND(BQ52+U53-AG53,2))</f>
        <v/>
      </c>
      <c r="AT53">
        <f>IF(AH53&lt;=0,0,ROUND(MIN(AH53,MAX(0,$F53-SUMPRODUCT(($AT$3:$BE$3&lt;AT$3)*$AH53:$AS53))),2))</f>
        <v/>
      </c>
      <c r="AU53">
        <f>IF(AI53&lt;=0,0,ROUND(MIN(AI53,MAX(0,$F53-SUMPRODUCT(($AT$3:$BE$3&lt;AU$3)*$AH53:$AS53))),2))</f>
        <v/>
      </c>
      <c r="AV53">
        <f>IF(AJ53&lt;=0,0,ROUND(MIN(AJ53,MAX(0,$F53-SUMPRODUCT(($AT$3:$BE$3&lt;AV$3)*$AH53:$AS53))),2))</f>
        <v/>
      </c>
      <c r="AW53">
        <f>IF(AK53&lt;=0,0,ROUND(MIN(AK53,MAX(0,$F53-SUMPRODUCT(($AT$3:$BE$3&lt;AW$3)*$AH53:$AS53))),2))</f>
        <v/>
      </c>
      <c r="AX53">
        <f>IF(AL53&lt;=0,0,ROUND(MIN(AL53,MAX(0,$F53-SUMPRODUCT(($AT$3:$BE$3&lt;AX$3)*$AH53:$AS53))),2))</f>
        <v/>
      </c>
      <c r="AY53">
        <f>IF(AM53&lt;=0,0,ROUND(MIN(AM53,MAX(0,$F53-SUMPRODUCT(($AT$3:$BE$3&lt;AY$3)*$AH53:$AS53))),2))</f>
        <v/>
      </c>
      <c r="AZ53">
        <f>IF(AN53&lt;=0,0,ROUND(MIN(AN53,MAX(0,$F53-SUMPRODUCT(($AT$3:$BE$3&lt;AZ$3)*$AH53:$AS53))),2))</f>
        <v/>
      </c>
      <c r="BA53">
        <f>IF(AO53&lt;=0,0,ROUND(MIN(AO53,MAX(0,$F53-SUMPRODUCT(($AT$3:$BE$3&lt;BA$3)*$AH53:$AS53))),2))</f>
        <v/>
      </c>
      <c r="BB53">
        <f>IF(AP53&lt;=0,0,ROUND(MIN(AP53,MAX(0,$F53-SUMPRODUCT(($AT$3:$BE$3&lt;BB$3)*$AH53:$AS53))),2))</f>
        <v/>
      </c>
      <c r="BC53">
        <f>IF(AQ53&lt;=0,0,ROUND(MIN(AQ53,MAX(0,$F53-SUMPRODUCT(($AT$3:$BE$3&lt;BC$3)*$AH53:$AS53))),2))</f>
        <v/>
      </c>
      <c r="BD53">
        <f>IF(AR53&lt;=0,0,ROUND(MIN(AR53,MAX(0,$F53-SUMPRODUCT(($AT$3:$BE$3&lt;BD$3)*$AH53:$AS53))),2))</f>
        <v/>
      </c>
      <c r="BE53">
        <f>IF(AS53&lt;=0,0,ROUND(MIN(AS53,MAX(0,$F53-SUMPRODUCT(($AT$3:$BE$3&lt;BE$3)*$AH53:$AS53))),2))</f>
        <v/>
      </c>
      <c r="BF53">
        <f>IF(BF52&lt;=0,0,ROUND(BF52+J53-V53-AT53,2))</f>
        <v/>
      </c>
      <c r="BG53">
        <f>IF(BG52&lt;=0,0,ROUND(BG52+K53-W53-AU53,2))</f>
        <v/>
      </c>
      <c r="BH53">
        <f>IF(BH52&lt;=0,0,ROUND(BH52+L53-X53-AV53,2))</f>
        <v/>
      </c>
      <c r="BI53">
        <f>IF(BI52&lt;=0,0,ROUND(BI52+M53-Y53-AW53,2))</f>
        <v/>
      </c>
      <c r="BJ53">
        <f>IF(BJ52&lt;=0,0,ROUND(BJ52+N53-Z53-AX53,2))</f>
        <v/>
      </c>
      <c r="BK53">
        <f>IF(BK52&lt;=0,0,ROUND(BK52+O53-AA53-AY53,2))</f>
        <v/>
      </c>
      <c r="BL53">
        <f>IF(BL52&lt;=0,0,ROUND(BL52+P53-AB53-AZ53,2))</f>
        <v/>
      </c>
      <c r="BM53">
        <f>IF(BM52&lt;=0,0,ROUND(BM52+Q53-AC53-BA53,2))</f>
        <v/>
      </c>
      <c r="BN53">
        <f>IF(BN52&lt;=0,0,ROUND(BN52+R53-AD53-BB53,2))</f>
        <v/>
      </c>
      <c r="BO53">
        <f>IF(BO52&lt;=0,0,ROUND(BO52+S53-AE53-BC53,2))</f>
        <v/>
      </c>
      <c r="BP53">
        <f>IF(BP52&lt;=0,0,ROUND(BP52+T53-AF53-BD53,2))</f>
        <v/>
      </c>
      <c r="BQ53">
        <f>IF(BQ52&lt;=0,0,ROUND(BQ52+U53-AG53-BE53,2))</f>
        <v/>
      </c>
    </row>
    <row r="54">
      <c r="A54" t="n">
        <v>49</v>
      </c>
      <c r="B54" s="29">
        <f>Months!B54</f>
        <v/>
      </c>
      <c r="C54">
        <f>Months!C54</f>
        <v/>
      </c>
      <c r="D54">
        <f>Months!D54</f>
        <v/>
      </c>
      <c r="E54">
        <f>SUM(V54:AG54)</f>
        <v/>
      </c>
      <c r="F54">
        <f>MAX(0,ROUND(C54+D54-E54,2))</f>
        <v/>
      </c>
      <c r="G54">
        <f>ROUND(E54+SUM(AT54:BE54),2)</f>
        <v/>
      </c>
      <c r="H54">
        <f>ROUND(SUM(J54:U54),2)</f>
        <v/>
      </c>
      <c r="I54">
        <f>ROUND(SUM(BF54:BQ54),2)</f>
        <v/>
      </c>
      <c r="J54">
        <f>IF(BF53&lt;=0,0,ROUND(BF53*IF($A54&lt;=Debts!$M$5,Debts!$X$5,Debts!$Y$5)/12,2)+IF(AND(Debts!$AC$5=1,$A54=Debts!$M$5+1),SUMPRODUCT(ROUND(BF$5:BF52*Debts!$Y$5/12,2)),0))</f>
        <v/>
      </c>
      <c r="K54">
        <f>IF(BG53&lt;=0,0,ROUND(BG53*IF($A54&lt;=Debts!$M$6,Debts!$X$6,Debts!$Y$6)/12,2)+IF(AND(Debts!$AC$6=1,$A54=Debts!$M$6+1),SUMPRODUCT(ROUND(BG$5:BG52*Debts!$Y$6/12,2)),0))</f>
        <v/>
      </c>
      <c r="L54">
        <f>IF(BH53&lt;=0,0,ROUND(BH53*IF($A54&lt;=Debts!$M$7,Debts!$X$7,Debts!$Y$7)/12,2)+IF(AND(Debts!$AC$7=1,$A54=Debts!$M$7+1),SUMPRODUCT(ROUND(BH$5:BH52*Debts!$Y$7/12,2)),0))</f>
        <v/>
      </c>
      <c r="M54">
        <f>IF(BI53&lt;=0,0,ROUND(BI53*IF($A54&lt;=Debts!$M$8,Debts!$X$8,Debts!$Y$8)/12,2)+IF(AND(Debts!$AC$8=1,$A54=Debts!$M$8+1),SUMPRODUCT(ROUND(BI$5:BI52*Debts!$Y$8/12,2)),0))</f>
        <v/>
      </c>
      <c r="N54">
        <f>IF(BJ53&lt;=0,0,ROUND(BJ53*IF($A54&lt;=Debts!$M$9,Debts!$X$9,Debts!$Y$9)/12,2)+IF(AND(Debts!$AC$9=1,$A54=Debts!$M$9+1),SUMPRODUCT(ROUND(BJ$5:BJ52*Debts!$Y$9/12,2)),0))</f>
        <v/>
      </c>
      <c r="O54">
        <f>IF(BK53&lt;=0,0,ROUND(BK53*IF($A54&lt;=Debts!$M$10,Debts!$X$10,Debts!$Y$10)/12,2)+IF(AND(Debts!$AC$10=1,$A54=Debts!$M$10+1),SUMPRODUCT(ROUND(BK$5:BK52*Debts!$Y$10/12,2)),0))</f>
        <v/>
      </c>
      <c r="P54">
        <f>IF(BL53&lt;=0,0,ROUND(BL53*IF($A54&lt;=Debts!$M$11,Debts!$X$11,Debts!$Y$11)/12,2)+IF(AND(Debts!$AC$11=1,$A54=Debts!$M$11+1),SUMPRODUCT(ROUND(BL$5:BL52*Debts!$Y$11/12,2)),0))</f>
        <v/>
      </c>
      <c r="Q54">
        <f>IF(BM53&lt;=0,0,ROUND(BM53*IF($A54&lt;=Debts!$M$12,Debts!$X$12,Debts!$Y$12)/12,2)+IF(AND(Debts!$AC$12=1,$A54=Debts!$M$12+1),SUMPRODUCT(ROUND(BM$5:BM52*Debts!$Y$12/12,2)),0))</f>
        <v/>
      </c>
      <c r="R54">
        <f>IF(BN53&lt;=0,0,ROUND(BN53*IF($A54&lt;=Debts!$M$13,Debts!$X$13,Debts!$Y$13)/12,2)+IF(AND(Debts!$AC$13=1,$A54=Debts!$M$13+1),SUMPRODUCT(ROUND(BN$5:BN52*Debts!$Y$13/12,2)),0))</f>
        <v/>
      </c>
      <c r="S54">
        <f>IF(BO53&lt;=0,0,ROUND(BO53*IF($A54&lt;=Debts!$M$14,Debts!$X$14,Debts!$Y$14)/12,2)+IF(AND(Debts!$AC$14=1,$A54=Debts!$M$14+1),SUMPRODUCT(ROUND(BO$5:BO52*Debts!$Y$14/12,2)),0))</f>
        <v/>
      </c>
      <c r="T54">
        <f>IF(BP53&lt;=0,0,ROUND(BP53*IF($A54&lt;=Debts!$M$15,Debts!$X$15,Debts!$Y$15)/12,2)+IF(AND(Debts!$AC$15=1,$A54=Debts!$M$15+1),SUMPRODUCT(ROUND(BP$5:BP52*Debts!$Y$15/12,2)),0))</f>
        <v/>
      </c>
      <c r="U54">
        <f>IF(BQ53&lt;=0,0,ROUND(BQ53*IF($A54&lt;=Debts!$M$16,Debts!$X$16,Debts!$Y$16)/12,2)+IF(AND(Debts!$AC$16=1,$A54=Debts!$M$16+1),SUMPRODUCT(ROUND(BQ$5:BQ52*Debts!$Y$16/12,2)),0))</f>
        <v/>
      </c>
      <c r="V54">
        <f>IF(BF53&lt;=0,0,MIN(ROUND(BF53+J54,2),IF(Debts!$Z$5=0,Debts!$AA$5,MAX(Debts!$AA$5,ROUND(BF53*Debts!$Z$5+Debts!$AB$5*J54,2)))))</f>
        <v/>
      </c>
      <c r="W54">
        <f>IF(BG53&lt;=0,0,MIN(ROUND(BG53+K54,2),IF(Debts!$Z$6=0,Debts!$AA$6,MAX(Debts!$AA$6,ROUND(BG53*Debts!$Z$6+Debts!$AB$6*K54,2)))))</f>
        <v/>
      </c>
      <c r="X54">
        <f>IF(BH53&lt;=0,0,MIN(ROUND(BH53+L54,2),IF(Debts!$Z$7=0,Debts!$AA$7,MAX(Debts!$AA$7,ROUND(BH53*Debts!$Z$7+Debts!$AB$7*L54,2)))))</f>
        <v/>
      </c>
      <c r="Y54">
        <f>IF(BI53&lt;=0,0,MIN(ROUND(BI53+M54,2),IF(Debts!$Z$8=0,Debts!$AA$8,MAX(Debts!$AA$8,ROUND(BI53*Debts!$Z$8+Debts!$AB$8*M54,2)))))</f>
        <v/>
      </c>
      <c r="Z54">
        <f>IF(BJ53&lt;=0,0,MIN(ROUND(BJ53+N54,2),IF(Debts!$Z$9=0,Debts!$AA$9,MAX(Debts!$AA$9,ROUND(BJ53*Debts!$Z$9+Debts!$AB$9*N54,2)))))</f>
        <v/>
      </c>
      <c r="AA54">
        <f>IF(BK53&lt;=0,0,MIN(ROUND(BK53+O54,2),IF(Debts!$Z$10=0,Debts!$AA$10,MAX(Debts!$AA$10,ROUND(BK53*Debts!$Z$10+Debts!$AB$10*O54,2)))))</f>
        <v/>
      </c>
      <c r="AB54">
        <f>IF(BL53&lt;=0,0,MIN(ROUND(BL53+P54,2),IF(Debts!$Z$11=0,Debts!$AA$11,MAX(Debts!$AA$11,ROUND(BL53*Debts!$Z$11+Debts!$AB$11*P54,2)))))</f>
        <v/>
      </c>
      <c r="AC54">
        <f>IF(BM53&lt;=0,0,MIN(ROUND(BM53+Q54,2),IF(Debts!$Z$12=0,Debts!$AA$12,MAX(Debts!$AA$12,ROUND(BM53*Debts!$Z$12+Debts!$AB$12*Q54,2)))))</f>
        <v/>
      </c>
      <c r="AD54">
        <f>IF(BN53&lt;=0,0,MIN(ROUND(BN53+R54,2),IF(Debts!$Z$13=0,Debts!$AA$13,MAX(Debts!$AA$13,ROUND(BN53*Debts!$Z$13+Debts!$AB$13*R54,2)))))</f>
        <v/>
      </c>
      <c r="AE54">
        <f>IF(BO53&lt;=0,0,MIN(ROUND(BO53+S54,2),IF(Debts!$Z$14=0,Debts!$AA$14,MAX(Debts!$AA$14,ROUND(BO53*Debts!$Z$14+Debts!$AB$14*S54,2)))))</f>
        <v/>
      </c>
      <c r="AF54">
        <f>IF(BP53&lt;=0,0,MIN(ROUND(BP53+T54,2),IF(Debts!$Z$15=0,Debts!$AA$15,MAX(Debts!$AA$15,ROUND(BP53*Debts!$Z$15+Debts!$AB$15*T54,2)))))</f>
        <v/>
      </c>
      <c r="AG54">
        <f>IF(BQ53&lt;=0,0,MIN(ROUND(BQ53+U54,2),IF(Debts!$Z$16=0,Debts!$AA$16,MAX(Debts!$AA$16,ROUND(BQ53*Debts!$Z$16+Debts!$AB$16*U54,2)))))</f>
        <v/>
      </c>
      <c r="AH54">
        <f>IF(BF53&lt;=0,0,ROUND(BF53+J54-V54,2))</f>
        <v/>
      </c>
      <c r="AI54">
        <f>IF(BG53&lt;=0,0,ROUND(BG53+K54-W54,2))</f>
        <v/>
      </c>
      <c r="AJ54">
        <f>IF(BH53&lt;=0,0,ROUND(BH53+L54-X54,2))</f>
        <v/>
      </c>
      <c r="AK54">
        <f>IF(BI53&lt;=0,0,ROUND(BI53+M54-Y54,2))</f>
        <v/>
      </c>
      <c r="AL54">
        <f>IF(BJ53&lt;=0,0,ROUND(BJ53+N54-Z54,2))</f>
        <v/>
      </c>
      <c r="AM54">
        <f>IF(BK53&lt;=0,0,ROUND(BK53+O54-AA54,2))</f>
        <v/>
      </c>
      <c r="AN54">
        <f>IF(BL53&lt;=0,0,ROUND(BL53+P54-AB54,2))</f>
        <v/>
      </c>
      <c r="AO54">
        <f>IF(BM53&lt;=0,0,ROUND(BM53+Q54-AC54,2))</f>
        <v/>
      </c>
      <c r="AP54">
        <f>IF(BN53&lt;=0,0,ROUND(BN53+R54-AD54,2))</f>
        <v/>
      </c>
      <c r="AQ54">
        <f>IF(BO53&lt;=0,0,ROUND(BO53+S54-AE54,2))</f>
        <v/>
      </c>
      <c r="AR54">
        <f>IF(BP53&lt;=0,0,ROUND(BP53+T54-AF54,2))</f>
        <v/>
      </c>
      <c r="AS54">
        <f>IF(BQ53&lt;=0,0,ROUND(BQ53+U54-AG54,2))</f>
        <v/>
      </c>
      <c r="AT54">
        <f>IF(AH54&lt;=0,0,ROUND(MIN(AH54,MAX(0,$F54-SUMPRODUCT(($AT$3:$BE$3&lt;AT$3)*$AH54:$AS54))),2))</f>
        <v/>
      </c>
      <c r="AU54">
        <f>IF(AI54&lt;=0,0,ROUND(MIN(AI54,MAX(0,$F54-SUMPRODUCT(($AT$3:$BE$3&lt;AU$3)*$AH54:$AS54))),2))</f>
        <v/>
      </c>
      <c r="AV54">
        <f>IF(AJ54&lt;=0,0,ROUND(MIN(AJ54,MAX(0,$F54-SUMPRODUCT(($AT$3:$BE$3&lt;AV$3)*$AH54:$AS54))),2))</f>
        <v/>
      </c>
      <c r="AW54">
        <f>IF(AK54&lt;=0,0,ROUND(MIN(AK54,MAX(0,$F54-SUMPRODUCT(($AT$3:$BE$3&lt;AW$3)*$AH54:$AS54))),2))</f>
        <v/>
      </c>
      <c r="AX54">
        <f>IF(AL54&lt;=0,0,ROUND(MIN(AL54,MAX(0,$F54-SUMPRODUCT(($AT$3:$BE$3&lt;AX$3)*$AH54:$AS54))),2))</f>
        <v/>
      </c>
      <c r="AY54">
        <f>IF(AM54&lt;=0,0,ROUND(MIN(AM54,MAX(0,$F54-SUMPRODUCT(($AT$3:$BE$3&lt;AY$3)*$AH54:$AS54))),2))</f>
        <v/>
      </c>
      <c r="AZ54">
        <f>IF(AN54&lt;=0,0,ROUND(MIN(AN54,MAX(0,$F54-SUMPRODUCT(($AT$3:$BE$3&lt;AZ$3)*$AH54:$AS54))),2))</f>
        <v/>
      </c>
      <c r="BA54">
        <f>IF(AO54&lt;=0,0,ROUND(MIN(AO54,MAX(0,$F54-SUMPRODUCT(($AT$3:$BE$3&lt;BA$3)*$AH54:$AS54))),2))</f>
        <v/>
      </c>
      <c r="BB54">
        <f>IF(AP54&lt;=0,0,ROUND(MIN(AP54,MAX(0,$F54-SUMPRODUCT(($AT$3:$BE$3&lt;BB$3)*$AH54:$AS54))),2))</f>
        <v/>
      </c>
      <c r="BC54">
        <f>IF(AQ54&lt;=0,0,ROUND(MIN(AQ54,MAX(0,$F54-SUMPRODUCT(($AT$3:$BE$3&lt;BC$3)*$AH54:$AS54))),2))</f>
        <v/>
      </c>
      <c r="BD54">
        <f>IF(AR54&lt;=0,0,ROUND(MIN(AR54,MAX(0,$F54-SUMPRODUCT(($AT$3:$BE$3&lt;BD$3)*$AH54:$AS54))),2))</f>
        <v/>
      </c>
      <c r="BE54">
        <f>IF(AS54&lt;=0,0,ROUND(MIN(AS54,MAX(0,$F54-SUMPRODUCT(($AT$3:$BE$3&lt;BE$3)*$AH54:$AS54))),2))</f>
        <v/>
      </c>
      <c r="BF54">
        <f>IF(BF53&lt;=0,0,ROUND(BF53+J54-V54-AT54,2))</f>
        <v/>
      </c>
      <c r="BG54">
        <f>IF(BG53&lt;=0,0,ROUND(BG53+K54-W54-AU54,2))</f>
        <v/>
      </c>
      <c r="BH54">
        <f>IF(BH53&lt;=0,0,ROUND(BH53+L54-X54-AV54,2))</f>
        <v/>
      </c>
      <c r="BI54">
        <f>IF(BI53&lt;=0,0,ROUND(BI53+M54-Y54-AW54,2))</f>
        <v/>
      </c>
      <c r="BJ54">
        <f>IF(BJ53&lt;=0,0,ROUND(BJ53+N54-Z54-AX54,2))</f>
        <v/>
      </c>
      <c r="BK54">
        <f>IF(BK53&lt;=0,0,ROUND(BK53+O54-AA54-AY54,2))</f>
        <v/>
      </c>
      <c r="BL54">
        <f>IF(BL53&lt;=0,0,ROUND(BL53+P54-AB54-AZ54,2))</f>
        <v/>
      </c>
      <c r="BM54">
        <f>IF(BM53&lt;=0,0,ROUND(BM53+Q54-AC54-BA54,2))</f>
        <v/>
      </c>
      <c r="BN54">
        <f>IF(BN53&lt;=0,0,ROUND(BN53+R54-AD54-BB54,2))</f>
        <v/>
      </c>
      <c r="BO54">
        <f>IF(BO53&lt;=0,0,ROUND(BO53+S54-AE54-BC54,2))</f>
        <v/>
      </c>
      <c r="BP54">
        <f>IF(BP53&lt;=0,0,ROUND(BP53+T54-AF54-BD54,2))</f>
        <v/>
      </c>
      <c r="BQ54">
        <f>IF(BQ53&lt;=0,0,ROUND(BQ53+U54-AG54-BE54,2))</f>
        <v/>
      </c>
    </row>
    <row r="55">
      <c r="A55" t="n">
        <v>50</v>
      </c>
      <c r="B55" s="29">
        <f>Months!B55</f>
        <v/>
      </c>
      <c r="C55">
        <f>Months!C55</f>
        <v/>
      </c>
      <c r="D55">
        <f>Months!D55</f>
        <v/>
      </c>
      <c r="E55">
        <f>SUM(V55:AG55)</f>
        <v/>
      </c>
      <c r="F55">
        <f>MAX(0,ROUND(C55+D55-E55,2))</f>
        <v/>
      </c>
      <c r="G55">
        <f>ROUND(E55+SUM(AT55:BE55),2)</f>
        <v/>
      </c>
      <c r="H55">
        <f>ROUND(SUM(J55:U55),2)</f>
        <v/>
      </c>
      <c r="I55">
        <f>ROUND(SUM(BF55:BQ55),2)</f>
        <v/>
      </c>
      <c r="J55">
        <f>IF(BF54&lt;=0,0,ROUND(BF54*IF($A55&lt;=Debts!$M$5,Debts!$X$5,Debts!$Y$5)/12,2)+IF(AND(Debts!$AC$5=1,$A55=Debts!$M$5+1),SUMPRODUCT(ROUND(BF$5:BF53*Debts!$Y$5/12,2)),0))</f>
        <v/>
      </c>
      <c r="K55">
        <f>IF(BG54&lt;=0,0,ROUND(BG54*IF($A55&lt;=Debts!$M$6,Debts!$X$6,Debts!$Y$6)/12,2)+IF(AND(Debts!$AC$6=1,$A55=Debts!$M$6+1),SUMPRODUCT(ROUND(BG$5:BG53*Debts!$Y$6/12,2)),0))</f>
        <v/>
      </c>
      <c r="L55">
        <f>IF(BH54&lt;=0,0,ROUND(BH54*IF($A55&lt;=Debts!$M$7,Debts!$X$7,Debts!$Y$7)/12,2)+IF(AND(Debts!$AC$7=1,$A55=Debts!$M$7+1),SUMPRODUCT(ROUND(BH$5:BH53*Debts!$Y$7/12,2)),0))</f>
        <v/>
      </c>
      <c r="M55">
        <f>IF(BI54&lt;=0,0,ROUND(BI54*IF($A55&lt;=Debts!$M$8,Debts!$X$8,Debts!$Y$8)/12,2)+IF(AND(Debts!$AC$8=1,$A55=Debts!$M$8+1),SUMPRODUCT(ROUND(BI$5:BI53*Debts!$Y$8/12,2)),0))</f>
        <v/>
      </c>
      <c r="N55">
        <f>IF(BJ54&lt;=0,0,ROUND(BJ54*IF($A55&lt;=Debts!$M$9,Debts!$X$9,Debts!$Y$9)/12,2)+IF(AND(Debts!$AC$9=1,$A55=Debts!$M$9+1),SUMPRODUCT(ROUND(BJ$5:BJ53*Debts!$Y$9/12,2)),0))</f>
        <v/>
      </c>
      <c r="O55">
        <f>IF(BK54&lt;=0,0,ROUND(BK54*IF($A55&lt;=Debts!$M$10,Debts!$X$10,Debts!$Y$10)/12,2)+IF(AND(Debts!$AC$10=1,$A55=Debts!$M$10+1),SUMPRODUCT(ROUND(BK$5:BK53*Debts!$Y$10/12,2)),0))</f>
        <v/>
      </c>
      <c r="P55">
        <f>IF(BL54&lt;=0,0,ROUND(BL54*IF($A55&lt;=Debts!$M$11,Debts!$X$11,Debts!$Y$11)/12,2)+IF(AND(Debts!$AC$11=1,$A55=Debts!$M$11+1),SUMPRODUCT(ROUND(BL$5:BL53*Debts!$Y$11/12,2)),0))</f>
        <v/>
      </c>
      <c r="Q55">
        <f>IF(BM54&lt;=0,0,ROUND(BM54*IF($A55&lt;=Debts!$M$12,Debts!$X$12,Debts!$Y$12)/12,2)+IF(AND(Debts!$AC$12=1,$A55=Debts!$M$12+1),SUMPRODUCT(ROUND(BM$5:BM53*Debts!$Y$12/12,2)),0))</f>
        <v/>
      </c>
      <c r="R55">
        <f>IF(BN54&lt;=0,0,ROUND(BN54*IF($A55&lt;=Debts!$M$13,Debts!$X$13,Debts!$Y$13)/12,2)+IF(AND(Debts!$AC$13=1,$A55=Debts!$M$13+1),SUMPRODUCT(ROUND(BN$5:BN53*Debts!$Y$13/12,2)),0))</f>
        <v/>
      </c>
      <c r="S55">
        <f>IF(BO54&lt;=0,0,ROUND(BO54*IF($A55&lt;=Debts!$M$14,Debts!$X$14,Debts!$Y$14)/12,2)+IF(AND(Debts!$AC$14=1,$A55=Debts!$M$14+1),SUMPRODUCT(ROUND(BO$5:BO53*Debts!$Y$14/12,2)),0))</f>
        <v/>
      </c>
      <c r="T55">
        <f>IF(BP54&lt;=0,0,ROUND(BP54*IF($A55&lt;=Debts!$M$15,Debts!$X$15,Debts!$Y$15)/12,2)+IF(AND(Debts!$AC$15=1,$A55=Debts!$M$15+1),SUMPRODUCT(ROUND(BP$5:BP53*Debts!$Y$15/12,2)),0))</f>
        <v/>
      </c>
      <c r="U55">
        <f>IF(BQ54&lt;=0,0,ROUND(BQ54*IF($A55&lt;=Debts!$M$16,Debts!$X$16,Debts!$Y$16)/12,2)+IF(AND(Debts!$AC$16=1,$A55=Debts!$M$16+1),SUMPRODUCT(ROUND(BQ$5:BQ53*Debts!$Y$16/12,2)),0))</f>
        <v/>
      </c>
      <c r="V55">
        <f>IF(BF54&lt;=0,0,MIN(ROUND(BF54+J55,2),IF(Debts!$Z$5=0,Debts!$AA$5,MAX(Debts!$AA$5,ROUND(BF54*Debts!$Z$5+Debts!$AB$5*J55,2)))))</f>
        <v/>
      </c>
      <c r="W55">
        <f>IF(BG54&lt;=0,0,MIN(ROUND(BG54+K55,2),IF(Debts!$Z$6=0,Debts!$AA$6,MAX(Debts!$AA$6,ROUND(BG54*Debts!$Z$6+Debts!$AB$6*K55,2)))))</f>
        <v/>
      </c>
      <c r="X55">
        <f>IF(BH54&lt;=0,0,MIN(ROUND(BH54+L55,2),IF(Debts!$Z$7=0,Debts!$AA$7,MAX(Debts!$AA$7,ROUND(BH54*Debts!$Z$7+Debts!$AB$7*L55,2)))))</f>
        <v/>
      </c>
      <c r="Y55">
        <f>IF(BI54&lt;=0,0,MIN(ROUND(BI54+M55,2),IF(Debts!$Z$8=0,Debts!$AA$8,MAX(Debts!$AA$8,ROUND(BI54*Debts!$Z$8+Debts!$AB$8*M55,2)))))</f>
        <v/>
      </c>
      <c r="Z55">
        <f>IF(BJ54&lt;=0,0,MIN(ROUND(BJ54+N55,2),IF(Debts!$Z$9=0,Debts!$AA$9,MAX(Debts!$AA$9,ROUND(BJ54*Debts!$Z$9+Debts!$AB$9*N55,2)))))</f>
        <v/>
      </c>
      <c r="AA55">
        <f>IF(BK54&lt;=0,0,MIN(ROUND(BK54+O55,2),IF(Debts!$Z$10=0,Debts!$AA$10,MAX(Debts!$AA$10,ROUND(BK54*Debts!$Z$10+Debts!$AB$10*O55,2)))))</f>
        <v/>
      </c>
      <c r="AB55">
        <f>IF(BL54&lt;=0,0,MIN(ROUND(BL54+P55,2),IF(Debts!$Z$11=0,Debts!$AA$11,MAX(Debts!$AA$11,ROUND(BL54*Debts!$Z$11+Debts!$AB$11*P55,2)))))</f>
        <v/>
      </c>
      <c r="AC55">
        <f>IF(BM54&lt;=0,0,MIN(ROUND(BM54+Q55,2),IF(Debts!$Z$12=0,Debts!$AA$12,MAX(Debts!$AA$12,ROUND(BM54*Debts!$Z$12+Debts!$AB$12*Q55,2)))))</f>
        <v/>
      </c>
      <c r="AD55">
        <f>IF(BN54&lt;=0,0,MIN(ROUND(BN54+R55,2),IF(Debts!$Z$13=0,Debts!$AA$13,MAX(Debts!$AA$13,ROUND(BN54*Debts!$Z$13+Debts!$AB$13*R55,2)))))</f>
        <v/>
      </c>
      <c r="AE55">
        <f>IF(BO54&lt;=0,0,MIN(ROUND(BO54+S55,2),IF(Debts!$Z$14=0,Debts!$AA$14,MAX(Debts!$AA$14,ROUND(BO54*Debts!$Z$14+Debts!$AB$14*S55,2)))))</f>
        <v/>
      </c>
      <c r="AF55">
        <f>IF(BP54&lt;=0,0,MIN(ROUND(BP54+T55,2),IF(Debts!$Z$15=0,Debts!$AA$15,MAX(Debts!$AA$15,ROUND(BP54*Debts!$Z$15+Debts!$AB$15*T55,2)))))</f>
        <v/>
      </c>
      <c r="AG55">
        <f>IF(BQ54&lt;=0,0,MIN(ROUND(BQ54+U55,2),IF(Debts!$Z$16=0,Debts!$AA$16,MAX(Debts!$AA$16,ROUND(BQ54*Debts!$Z$16+Debts!$AB$16*U55,2)))))</f>
        <v/>
      </c>
      <c r="AH55">
        <f>IF(BF54&lt;=0,0,ROUND(BF54+J55-V55,2))</f>
        <v/>
      </c>
      <c r="AI55">
        <f>IF(BG54&lt;=0,0,ROUND(BG54+K55-W55,2))</f>
        <v/>
      </c>
      <c r="AJ55">
        <f>IF(BH54&lt;=0,0,ROUND(BH54+L55-X55,2))</f>
        <v/>
      </c>
      <c r="AK55">
        <f>IF(BI54&lt;=0,0,ROUND(BI54+M55-Y55,2))</f>
        <v/>
      </c>
      <c r="AL55">
        <f>IF(BJ54&lt;=0,0,ROUND(BJ54+N55-Z55,2))</f>
        <v/>
      </c>
      <c r="AM55">
        <f>IF(BK54&lt;=0,0,ROUND(BK54+O55-AA55,2))</f>
        <v/>
      </c>
      <c r="AN55">
        <f>IF(BL54&lt;=0,0,ROUND(BL54+P55-AB55,2))</f>
        <v/>
      </c>
      <c r="AO55">
        <f>IF(BM54&lt;=0,0,ROUND(BM54+Q55-AC55,2))</f>
        <v/>
      </c>
      <c r="AP55">
        <f>IF(BN54&lt;=0,0,ROUND(BN54+R55-AD55,2))</f>
        <v/>
      </c>
      <c r="AQ55">
        <f>IF(BO54&lt;=0,0,ROUND(BO54+S55-AE55,2))</f>
        <v/>
      </c>
      <c r="AR55">
        <f>IF(BP54&lt;=0,0,ROUND(BP54+T55-AF55,2))</f>
        <v/>
      </c>
      <c r="AS55">
        <f>IF(BQ54&lt;=0,0,ROUND(BQ54+U55-AG55,2))</f>
        <v/>
      </c>
      <c r="AT55">
        <f>IF(AH55&lt;=0,0,ROUND(MIN(AH55,MAX(0,$F55-SUMPRODUCT(($AT$3:$BE$3&lt;AT$3)*$AH55:$AS55))),2))</f>
        <v/>
      </c>
      <c r="AU55">
        <f>IF(AI55&lt;=0,0,ROUND(MIN(AI55,MAX(0,$F55-SUMPRODUCT(($AT$3:$BE$3&lt;AU$3)*$AH55:$AS55))),2))</f>
        <v/>
      </c>
      <c r="AV55">
        <f>IF(AJ55&lt;=0,0,ROUND(MIN(AJ55,MAX(0,$F55-SUMPRODUCT(($AT$3:$BE$3&lt;AV$3)*$AH55:$AS55))),2))</f>
        <v/>
      </c>
      <c r="AW55">
        <f>IF(AK55&lt;=0,0,ROUND(MIN(AK55,MAX(0,$F55-SUMPRODUCT(($AT$3:$BE$3&lt;AW$3)*$AH55:$AS55))),2))</f>
        <v/>
      </c>
      <c r="AX55">
        <f>IF(AL55&lt;=0,0,ROUND(MIN(AL55,MAX(0,$F55-SUMPRODUCT(($AT$3:$BE$3&lt;AX$3)*$AH55:$AS55))),2))</f>
        <v/>
      </c>
      <c r="AY55">
        <f>IF(AM55&lt;=0,0,ROUND(MIN(AM55,MAX(0,$F55-SUMPRODUCT(($AT$3:$BE$3&lt;AY$3)*$AH55:$AS55))),2))</f>
        <v/>
      </c>
      <c r="AZ55">
        <f>IF(AN55&lt;=0,0,ROUND(MIN(AN55,MAX(0,$F55-SUMPRODUCT(($AT$3:$BE$3&lt;AZ$3)*$AH55:$AS55))),2))</f>
        <v/>
      </c>
      <c r="BA55">
        <f>IF(AO55&lt;=0,0,ROUND(MIN(AO55,MAX(0,$F55-SUMPRODUCT(($AT$3:$BE$3&lt;BA$3)*$AH55:$AS55))),2))</f>
        <v/>
      </c>
      <c r="BB55">
        <f>IF(AP55&lt;=0,0,ROUND(MIN(AP55,MAX(0,$F55-SUMPRODUCT(($AT$3:$BE$3&lt;BB$3)*$AH55:$AS55))),2))</f>
        <v/>
      </c>
      <c r="BC55">
        <f>IF(AQ55&lt;=0,0,ROUND(MIN(AQ55,MAX(0,$F55-SUMPRODUCT(($AT$3:$BE$3&lt;BC$3)*$AH55:$AS55))),2))</f>
        <v/>
      </c>
      <c r="BD55">
        <f>IF(AR55&lt;=0,0,ROUND(MIN(AR55,MAX(0,$F55-SUMPRODUCT(($AT$3:$BE$3&lt;BD$3)*$AH55:$AS55))),2))</f>
        <v/>
      </c>
      <c r="BE55">
        <f>IF(AS55&lt;=0,0,ROUND(MIN(AS55,MAX(0,$F55-SUMPRODUCT(($AT$3:$BE$3&lt;BE$3)*$AH55:$AS55))),2))</f>
        <v/>
      </c>
      <c r="BF55">
        <f>IF(BF54&lt;=0,0,ROUND(BF54+J55-V55-AT55,2))</f>
        <v/>
      </c>
      <c r="BG55">
        <f>IF(BG54&lt;=0,0,ROUND(BG54+K55-W55-AU55,2))</f>
        <v/>
      </c>
      <c r="BH55">
        <f>IF(BH54&lt;=0,0,ROUND(BH54+L55-X55-AV55,2))</f>
        <v/>
      </c>
      <c r="BI55">
        <f>IF(BI54&lt;=0,0,ROUND(BI54+M55-Y55-AW55,2))</f>
        <v/>
      </c>
      <c r="BJ55">
        <f>IF(BJ54&lt;=0,0,ROUND(BJ54+N55-Z55-AX55,2))</f>
        <v/>
      </c>
      <c r="BK55">
        <f>IF(BK54&lt;=0,0,ROUND(BK54+O55-AA55-AY55,2))</f>
        <v/>
      </c>
      <c r="BL55">
        <f>IF(BL54&lt;=0,0,ROUND(BL54+P55-AB55-AZ55,2))</f>
        <v/>
      </c>
      <c r="BM55">
        <f>IF(BM54&lt;=0,0,ROUND(BM54+Q55-AC55-BA55,2))</f>
        <v/>
      </c>
      <c r="BN55">
        <f>IF(BN54&lt;=0,0,ROUND(BN54+R55-AD55-BB55,2))</f>
        <v/>
      </c>
      <c r="BO55">
        <f>IF(BO54&lt;=0,0,ROUND(BO54+S55-AE55-BC55,2))</f>
        <v/>
      </c>
      <c r="BP55">
        <f>IF(BP54&lt;=0,0,ROUND(BP54+T55-AF55-BD55,2))</f>
        <v/>
      </c>
      <c r="BQ55">
        <f>IF(BQ54&lt;=0,0,ROUND(BQ54+U55-AG55-BE55,2))</f>
        <v/>
      </c>
    </row>
    <row r="56">
      <c r="A56" t="n">
        <v>51</v>
      </c>
      <c r="B56" s="29">
        <f>Months!B56</f>
        <v/>
      </c>
      <c r="C56">
        <f>Months!C56</f>
        <v/>
      </c>
      <c r="D56">
        <f>Months!D56</f>
        <v/>
      </c>
      <c r="E56">
        <f>SUM(V56:AG56)</f>
        <v/>
      </c>
      <c r="F56">
        <f>MAX(0,ROUND(C56+D56-E56,2))</f>
        <v/>
      </c>
      <c r="G56">
        <f>ROUND(E56+SUM(AT56:BE56),2)</f>
        <v/>
      </c>
      <c r="H56">
        <f>ROUND(SUM(J56:U56),2)</f>
        <v/>
      </c>
      <c r="I56">
        <f>ROUND(SUM(BF56:BQ56),2)</f>
        <v/>
      </c>
      <c r="J56">
        <f>IF(BF55&lt;=0,0,ROUND(BF55*IF($A56&lt;=Debts!$M$5,Debts!$X$5,Debts!$Y$5)/12,2)+IF(AND(Debts!$AC$5=1,$A56=Debts!$M$5+1),SUMPRODUCT(ROUND(BF$5:BF54*Debts!$Y$5/12,2)),0))</f>
        <v/>
      </c>
      <c r="K56">
        <f>IF(BG55&lt;=0,0,ROUND(BG55*IF($A56&lt;=Debts!$M$6,Debts!$X$6,Debts!$Y$6)/12,2)+IF(AND(Debts!$AC$6=1,$A56=Debts!$M$6+1),SUMPRODUCT(ROUND(BG$5:BG54*Debts!$Y$6/12,2)),0))</f>
        <v/>
      </c>
      <c r="L56">
        <f>IF(BH55&lt;=0,0,ROUND(BH55*IF($A56&lt;=Debts!$M$7,Debts!$X$7,Debts!$Y$7)/12,2)+IF(AND(Debts!$AC$7=1,$A56=Debts!$M$7+1),SUMPRODUCT(ROUND(BH$5:BH54*Debts!$Y$7/12,2)),0))</f>
        <v/>
      </c>
      <c r="M56">
        <f>IF(BI55&lt;=0,0,ROUND(BI55*IF($A56&lt;=Debts!$M$8,Debts!$X$8,Debts!$Y$8)/12,2)+IF(AND(Debts!$AC$8=1,$A56=Debts!$M$8+1),SUMPRODUCT(ROUND(BI$5:BI54*Debts!$Y$8/12,2)),0))</f>
        <v/>
      </c>
      <c r="N56">
        <f>IF(BJ55&lt;=0,0,ROUND(BJ55*IF($A56&lt;=Debts!$M$9,Debts!$X$9,Debts!$Y$9)/12,2)+IF(AND(Debts!$AC$9=1,$A56=Debts!$M$9+1),SUMPRODUCT(ROUND(BJ$5:BJ54*Debts!$Y$9/12,2)),0))</f>
        <v/>
      </c>
      <c r="O56">
        <f>IF(BK55&lt;=0,0,ROUND(BK55*IF($A56&lt;=Debts!$M$10,Debts!$X$10,Debts!$Y$10)/12,2)+IF(AND(Debts!$AC$10=1,$A56=Debts!$M$10+1),SUMPRODUCT(ROUND(BK$5:BK54*Debts!$Y$10/12,2)),0))</f>
        <v/>
      </c>
      <c r="P56">
        <f>IF(BL55&lt;=0,0,ROUND(BL55*IF($A56&lt;=Debts!$M$11,Debts!$X$11,Debts!$Y$11)/12,2)+IF(AND(Debts!$AC$11=1,$A56=Debts!$M$11+1),SUMPRODUCT(ROUND(BL$5:BL54*Debts!$Y$11/12,2)),0))</f>
        <v/>
      </c>
      <c r="Q56">
        <f>IF(BM55&lt;=0,0,ROUND(BM55*IF($A56&lt;=Debts!$M$12,Debts!$X$12,Debts!$Y$12)/12,2)+IF(AND(Debts!$AC$12=1,$A56=Debts!$M$12+1),SUMPRODUCT(ROUND(BM$5:BM54*Debts!$Y$12/12,2)),0))</f>
        <v/>
      </c>
      <c r="R56">
        <f>IF(BN55&lt;=0,0,ROUND(BN55*IF($A56&lt;=Debts!$M$13,Debts!$X$13,Debts!$Y$13)/12,2)+IF(AND(Debts!$AC$13=1,$A56=Debts!$M$13+1),SUMPRODUCT(ROUND(BN$5:BN54*Debts!$Y$13/12,2)),0))</f>
        <v/>
      </c>
      <c r="S56">
        <f>IF(BO55&lt;=0,0,ROUND(BO55*IF($A56&lt;=Debts!$M$14,Debts!$X$14,Debts!$Y$14)/12,2)+IF(AND(Debts!$AC$14=1,$A56=Debts!$M$14+1),SUMPRODUCT(ROUND(BO$5:BO54*Debts!$Y$14/12,2)),0))</f>
        <v/>
      </c>
      <c r="T56">
        <f>IF(BP55&lt;=0,0,ROUND(BP55*IF($A56&lt;=Debts!$M$15,Debts!$X$15,Debts!$Y$15)/12,2)+IF(AND(Debts!$AC$15=1,$A56=Debts!$M$15+1),SUMPRODUCT(ROUND(BP$5:BP54*Debts!$Y$15/12,2)),0))</f>
        <v/>
      </c>
      <c r="U56">
        <f>IF(BQ55&lt;=0,0,ROUND(BQ55*IF($A56&lt;=Debts!$M$16,Debts!$X$16,Debts!$Y$16)/12,2)+IF(AND(Debts!$AC$16=1,$A56=Debts!$M$16+1),SUMPRODUCT(ROUND(BQ$5:BQ54*Debts!$Y$16/12,2)),0))</f>
        <v/>
      </c>
      <c r="V56">
        <f>IF(BF55&lt;=0,0,MIN(ROUND(BF55+J56,2),IF(Debts!$Z$5=0,Debts!$AA$5,MAX(Debts!$AA$5,ROUND(BF55*Debts!$Z$5+Debts!$AB$5*J56,2)))))</f>
        <v/>
      </c>
      <c r="W56">
        <f>IF(BG55&lt;=0,0,MIN(ROUND(BG55+K56,2),IF(Debts!$Z$6=0,Debts!$AA$6,MAX(Debts!$AA$6,ROUND(BG55*Debts!$Z$6+Debts!$AB$6*K56,2)))))</f>
        <v/>
      </c>
      <c r="X56">
        <f>IF(BH55&lt;=0,0,MIN(ROUND(BH55+L56,2),IF(Debts!$Z$7=0,Debts!$AA$7,MAX(Debts!$AA$7,ROUND(BH55*Debts!$Z$7+Debts!$AB$7*L56,2)))))</f>
        <v/>
      </c>
      <c r="Y56">
        <f>IF(BI55&lt;=0,0,MIN(ROUND(BI55+M56,2),IF(Debts!$Z$8=0,Debts!$AA$8,MAX(Debts!$AA$8,ROUND(BI55*Debts!$Z$8+Debts!$AB$8*M56,2)))))</f>
        <v/>
      </c>
      <c r="Z56">
        <f>IF(BJ55&lt;=0,0,MIN(ROUND(BJ55+N56,2),IF(Debts!$Z$9=0,Debts!$AA$9,MAX(Debts!$AA$9,ROUND(BJ55*Debts!$Z$9+Debts!$AB$9*N56,2)))))</f>
        <v/>
      </c>
      <c r="AA56">
        <f>IF(BK55&lt;=0,0,MIN(ROUND(BK55+O56,2),IF(Debts!$Z$10=0,Debts!$AA$10,MAX(Debts!$AA$10,ROUND(BK55*Debts!$Z$10+Debts!$AB$10*O56,2)))))</f>
        <v/>
      </c>
      <c r="AB56">
        <f>IF(BL55&lt;=0,0,MIN(ROUND(BL55+P56,2),IF(Debts!$Z$11=0,Debts!$AA$11,MAX(Debts!$AA$11,ROUND(BL55*Debts!$Z$11+Debts!$AB$11*P56,2)))))</f>
        <v/>
      </c>
      <c r="AC56">
        <f>IF(BM55&lt;=0,0,MIN(ROUND(BM55+Q56,2),IF(Debts!$Z$12=0,Debts!$AA$12,MAX(Debts!$AA$12,ROUND(BM55*Debts!$Z$12+Debts!$AB$12*Q56,2)))))</f>
        <v/>
      </c>
      <c r="AD56">
        <f>IF(BN55&lt;=0,0,MIN(ROUND(BN55+R56,2),IF(Debts!$Z$13=0,Debts!$AA$13,MAX(Debts!$AA$13,ROUND(BN55*Debts!$Z$13+Debts!$AB$13*R56,2)))))</f>
        <v/>
      </c>
      <c r="AE56">
        <f>IF(BO55&lt;=0,0,MIN(ROUND(BO55+S56,2),IF(Debts!$Z$14=0,Debts!$AA$14,MAX(Debts!$AA$14,ROUND(BO55*Debts!$Z$14+Debts!$AB$14*S56,2)))))</f>
        <v/>
      </c>
      <c r="AF56">
        <f>IF(BP55&lt;=0,0,MIN(ROUND(BP55+T56,2),IF(Debts!$Z$15=0,Debts!$AA$15,MAX(Debts!$AA$15,ROUND(BP55*Debts!$Z$15+Debts!$AB$15*T56,2)))))</f>
        <v/>
      </c>
      <c r="AG56">
        <f>IF(BQ55&lt;=0,0,MIN(ROUND(BQ55+U56,2),IF(Debts!$Z$16=0,Debts!$AA$16,MAX(Debts!$AA$16,ROUND(BQ55*Debts!$Z$16+Debts!$AB$16*U56,2)))))</f>
        <v/>
      </c>
      <c r="AH56">
        <f>IF(BF55&lt;=0,0,ROUND(BF55+J56-V56,2))</f>
        <v/>
      </c>
      <c r="AI56">
        <f>IF(BG55&lt;=0,0,ROUND(BG55+K56-W56,2))</f>
        <v/>
      </c>
      <c r="AJ56">
        <f>IF(BH55&lt;=0,0,ROUND(BH55+L56-X56,2))</f>
        <v/>
      </c>
      <c r="AK56">
        <f>IF(BI55&lt;=0,0,ROUND(BI55+M56-Y56,2))</f>
        <v/>
      </c>
      <c r="AL56">
        <f>IF(BJ55&lt;=0,0,ROUND(BJ55+N56-Z56,2))</f>
        <v/>
      </c>
      <c r="AM56">
        <f>IF(BK55&lt;=0,0,ROUND(BK55+O56-AA56,2))</f>
        <v/>
      </c>
      <c r="AN56">
        <f>IF(BL55&lt;=0,0,ROUND(BL55+P56-AB56,2))</f>
        <v/>
      </c>
      <c r="AO56">
        <f>IF(BM55&lt;=0,0,ROUND(BM55+Q56-AC56,2))</f>
        <v/>
      </c>
      <c r="AP56">
        <f>IF(BN55&lt;=0,0,ROUND(BN55+R56-AD56,2))</f>
        <v/>
      </c>
      <c r="AQ56">
        <f>IF(BO55&lt;=0,0,ROUND(BO55+S56-AE56,2))</f>
        <v/>
      </c>
      <c r="AR56">
        <f>IF(BP55&lt;=0,0,ROUND(BP55+T56-AF56,2))</f>
        <v/>
      </c>
      <c r="AS56">
        <f>IF(BQ55&lt;=0,0,ROUND(BQ55+U56-AG56,2))</f>
        <v/>
      </c>
      <c r="AT56">
        <f>IF(AH56&lt;=0,0,ROUND(MIN(AH56,MAX(0,$F56-SUMPRODUCT(($AT$3:$BE$3&lt;AT$3)*$AH56:$AS56))),2))</f>
        <v/>
      </c>
      <c r="AU56">
        <f>IF(AI56&lt;=0,0,ROUND(MIN(AI56,MAX(0,$F56-SUMPRODUCT(($AT$3:$BE$3&lt;AU$3)*$AH56:$AS56))),2))</f>
        <v/>
      </c>
      <c r="AV56">
        <f>IF(AJ56&lt;=0,0,ROUND(MIN(AJ56,MAX(0,$F56-SUMPRODUCT(($AT$3:$BE$3&lt;AV$3)*$AH56:$AS56))),2))</f>
        <v/>
      </c>
      <c r="AW56">
        <f>IF(AK56&lt;=0,0,ROUND(MIN(AK56,MAX(0,$F56-SUMPRODUCT(($AT$3:$BE$3&lt;AW$3)*$AH56:$AS56))),2))</f>
        <v/>
      </c>
      <c r="AX56">
        <f>IF(AL56&lt;=0,0,ROUND(MIN(AL56,MAX(0,$F56-SUMPRODUCT(($AT$3:$BE$3&lt;AX$3)*$AH56:$AS56))),2))</f>
        <v/>
      </c>
      <c r="AY56">
        <f>IF(AM56&lt;=0,0,ROUND(MIN(AM56,MAX(0,$F56-SUMPRODUCT(($AT$3:$BE$3&lt;AY$3)*$AH56:$AS56))),2))</f>
        <v/>
      </c>
      <c r="AZ56">
        <f>IF(AN56&lt;=0,0,ROUND(MIN(AN56,MAX(0,$F56-SUMPRODUCT(($AT$3:$BE$3&lt;AZ$3)*$AH56:$AS56))),2))</f>
        <v/>
      </c>
      <c r="BA56">
        <f>IF(AO56&lt;=0,0,ROUND(MIN(AO56,MAX(0,$F56-SUMPRODUCT(($AT$3:$BE$3&lt;BA$3)*$AH56:$AS56))),2))</f>
        <v/>
      </c>
      <c r="BB56">
        <f>IF(AP56&lt;=0,0,ROUND(MIN(AP56,MAX(0,$F56-SUMPRODUCT(($AT$3:$BE$3&lt;BB$3)*$AH56:$AS56))),2))</f>
        <v/>
      </c>
      <c r="BC56">
        <f>IF(AQ56&lt;=0,0,ROUND(MIN(AQ56,MAX(0,$F56-SUMPRODUCT(($AT$3:$BE$3&lt;BC$3)*$AH56:$AS56))),2))</f>
        <v/>
      </c>
      <c r="BD56">
        <f>IF(AR56&lt;=0,0,ROUND(MIN(AR56,MAX(0,$F56-SUMPRODUCT(($AT$3:$BE$3&lt;BD$3)*$AH56:$AS56))),2))</f>
        <v/>
      </c>
      <c r="BE56">
        <f>IF(AS56&lt;=0,0,ROUND(MIN(AS56,MAX(0,$F56-SUMPRODUCT(($AT$3:$BE$3&lt;BE$3)*$AH56:$AS56))),2))</f>
        <v/>
      </c>
      <c r="BF56">
        <f>IF(BF55&lt;=0,0,ROUND(BF55+J56-V56-AT56,2))</f>
        <v/>
      </c>
      <c r="BG56">
        <f>IF(BG55&lt;=0,0,ROUND(BG55+K56-W56-AU56,2))</f>
        <v/>
      </c>
      <c r="BH56">
        <f>IF(BH55&lt;=0,0,ROUND(BH55+L56-X56-AV56,2))</f>
        <v/>
      </c>
      <c r="BI56">
        <f>IF(BI55&lt;=0,0,ROUND(BI55+M56-Y56-AW56,2))</f>
        <v/>
      </c>
      <c r="BJ56">
        <f>IF(BJ55&lt;=0,0,ROUND(BJ55+N56-Z56-AX56,2))</f>
        <v/>
      </c>
      <c r="BK56">
        <f>IF(BK55&lt;=0,0,ROUND(BK55+O56-AA56-AY56,2))</f>
        <v/>
      </c>
      <c r="BL56">
        <f>IF(BL55&lt;=0,0,ROUND(BL55+P56-AB56-AZ56,2))</f>
        <v/>
      </c>
      <c r="BM56">
        <f>IF(BM55&lt;=0,0,ROUND(BM55+Q56-AC56-BA56,2))</f>
        <v/>
      </c>
      <c r="BN56">
        <f>IF(BN55&lt;=0,0,ROUND(BN55+R56-AD56-BB56,2))</f>
        <v/>
      </c>
      <c r="BO56">
        <f>IF(BO55&lt;=0,0,ROUND(BO55+S56-AE56-BC56,2))</f>
        <v/>
      </c>
      <c r="BP56">
        <f>IF(BP55&lt;=0,0,ROUND(BP55+T56-AF56-BD56,2))</f>
        <v/>
      </c>
      <c r="BQ56">
        <f>IF(BQ55&lt;=0,0,ROUND(BQ55+U56-AG56-BE56,2))</f>
        <v/>
      </c>
    </row>
    <row r="57">
      <c r="A57" t="n">
        <v>52</v>
      </c>
      <c r="B57" s="29">
        <f>Months!B57</f>
        <v/>
      </c>
      <c r="C57">
        <f>Months!C57</f>
        <v/>
      </c>
      <c r="D57">
        <f>Months!D57</f>
        <v/>
      </c>
      <c r="E57">
        <f>SUM(V57:AG57)</f>
        <v/>
      </c>
      <c r="F57">
        <f>MAX(0,ROUND(C57+D57-E57,2))</f>
        <v/>
      </c>
      <c r="G57">
        <f>ROUND(E57+SUM(AT57:BE57),2)</f>
        <v/>
      </c>
      <c r="H57">
        <f>ROUND(SUM(J57:U57),2)</f>
        <v/>
      </c>
      <c r="I57">
        <f>ROUND(SUM(BF57:BQ57),2)</f>
        <v/>
      </c>
      <c r="J57">
        <f>IF(BF56&lt;=0,0,ROUND(BF56*IF($A57&lt;=Debts!$M$5,Debts!$X$5,Debts!$Y$5)/12,2)+IF(AND(Debts!$AC$5=1,$A57=Debts!$M$5+1),SUMPRODUCT(ROUND(BF$5:BF55*Debts!$Y$5/12,2)),0))</f>
        <v/>
      </c>
      <c r="K57">
        <f>IF(BG56&lt;=0,0,ROUND(BG56*IF($A57&lt;=Debts!$M$6,Debts!$X$6,Debts!$Y$6)/12,2)+IF(AND(Debts!$AC$6=1,$A57=Debts!$M$6+1),SUMPRODUCT(ROUND(BG$5:BG55*Debts!$Y$6/12,2)),0))</f>
        <v/>
      </c>
      <c r="L57">
        <f>IF(BH56&lt;=0,0,ROUND(BH56*IF($A57&lt;=Debts!$M$7,Debts!$X$7,Debts!$Y$7)/12,2)+IF(AND(Debts!$AC$7=1,$A57=Debts!$M$7+1),SUMPRODUCT(ROUND(BH$5:BH55*Debts!$Y$7/12,2)),0))</f>
        <v/>
      </c>
      <c r="M57">
        <f>IF(BI56&lt;=0,0,ROUND(BI56*IF($A57&lt;=Debts!$M$8,Debts!$X$8,Debts!$Y$8)/12,2)+IF(AND(Debts!$AC$8=1,$A57=Debts!$M$8+1),SUMPRODUCT(ROUND(BI$5:BI55*Debts!$Y$8/12,2)),0))</f>
        <v/>
      </c>
      <c r="N57">
        <f>IF(BJ56&lt;=0,0,ROUND(BJ56*IF($A57&lt;=Debts!$M$9,Debts!$X$9,Debts!$Y$9)/12,2)+IF(AND(Debts!$AC$9=1,$A57=Debts!$M$9+1),SUMPRODUCT(ROUND(BJ$5:BJ55*Debts!$Y$9/12,2)),0))</f>
        <v/>
      </c>
      <c r="O57">
        <f>IF(BK56&lt;=0,0,ROUND(BK56*IF($A57&lt;=Debts!$M$10,Debts!$X$10,Debts!$Y$10)/12,2)+IF(AND(Debts!$AC$10=1,$A57=Debts!$M$10+1),SUMPRODUCT(ROUND(BK$5:BK55*Debts!$Y$10/12,2)),0))</f>
        <v/>
      </c>
      <c r="P57">
        <f>IF(BL56&lt;=0,0,ROUND(BL56*IF($A57&lt;=Debts!$M$11,Debts!$X$11,Debts!$Y$11)/12,2)+IF(AND(Debts!$AC$11=1,$A57=Debts!$M$11+1),SUMPRODUCT(ROUND(BL$5:BL55*Debts!$Y$11/12,2)),0))</f>
        <v/>
      </c>
      <c r="Q57">
        <f>IF(BM56&lt;=0,0,ROUND(BM56*IF($A57&lt;=Debts!$M$12,Debts!$X$12,Debts!$Y$12)/12,2)+IF(AND(Debts!$AC$12=1,$A57=Debts!$M$12+1),SUMPRODUCT(ROUND(BM$5:BM55*Debts!$Y$12/12,2)),0))</f>
        <v/>
      </c>
      <c r="R57">
        <f>IF(BN56&lt;=0,0,ROUND(BN56*IF($A57&lt;=Debts!$M$13,Debts!$X$13,Debts!$Y$13)/12,2)+IF(AND(Debts!$AC$13=1,$A57=Debts!$M$13+1),SUMPRODUCT(ROUND(BN$5:BN55*Debts!$Y$13/12,2)),0))</f>
        <v/>
      </c>
      <c r="S57">
        <f>IF(BO56&lt;=0,0,ROUND(BO56*IF($A57&lt;=Debts!$M$14,Debts!$X$14,Debts!$Y$14)/12,2)+IF(AND(Debts!$AC$14=1,$A57=Debts!$M$14+1),SUMPRODUCT(ROUND(BO$5:BO55*Debts!$Y$14/12,2)),0))</f>
        <v/>
      </c>
      <c r="T57">
        <f>IF(BP56&lt;=0,0,ROUND(BP56*IF($A57&lt;=Debts!$M$15,Debts!$X$15,Debts!$Y$15)/12,2)+IF(AND(Debts!$AC$15=1,$A57=Debts!$M$15+1),SUMPRODUCT(ROUND(BP$5:BP55*Debts!$Y$15/12,2)),0))</f>
        <v/>
      </c>
      <c r="U57">
        <f>IF(BQ56&lt;=0,0,ROUND(BQ56*IF($A57&lt;=Debts!$M$16,Debts!$X$16,Debts!$Y$16)/12,2)+IF(AND(Debts!$AC$16=1,$A57=Debts!$M$16+1),SUMPRODUCT(ROUND(BQ$5:BQ55*Debts!$Y$16/12,2)),0))</f>
        <v/>
      </c>
      <c r="V57">
        <f>IF(BF56&lt;=0,0,MIN(ROUND(BF56+J57,2),IF(Debts!$Z$5=0,Debts!$AA$5,MAX(Debts!$AA$5,ROUND(BF56*Debts!$Z$5+Debts!$AB$5*J57,2)))))</f>
        <v/>
      </c>
      <c r="W57">
        <f>IF(BG56&lt;=0,0,MIN(ROUND(BG56+K57,2),IF(Debts!$Z$6=0,Debts!$AA$6,MAX(Debts!$AA$6,ROUND(BG56*Debts!$Z$6+Debts!$AB$6*K57,2)))))</f>
        <v/>
      </c>
      <c r="X57">
        <f>IF(BH56&lt;=0,0,MIN(ROUND(BH56+L57,2),IF(Debts!$Z$7=0,Debts!$AA$7,MAX(Debts!$AA$7,ROUND(BH56*Debts!$Z$7+Debts!$AB$7*L57,2)))))</f>
        <v/>
      </c>
      <c r="Y57">
        <f>IF(BI56&lt;=0,0,MIN(ROUND(BI56+M57,2),IF(Debts!$Z$8=0,Debts!$AA$8,MAX(Debts!$AA$8,ROUND(BI56*Debts!$Z$8+Debts!$AB$8*M57,2)))))</f>
        <v/>
      </c>
      <c r="Z57">
        <f>IF(BJ56&lt;=0,0,MIN(ROUND(BJ56+N57,2),IF(Debts!$Z$9=0,Debts!$AA$9,MAX(Debts!$AA$9,ROUND(BJ56*Debts!$Z$9+Debts!$AB$9*N57,2)))))</f>
        <v/>
      </c>
      <c r="AA57">
        <f>IF(BK56&lt;=0,0,MIN(ROUND(BK56+O57,2),IF(Debts!$Z$10=0,Debts!$AA$10,MAX(Debts!$AA$10,ROUND(BK56*Debts!$Z$10+Debts!$AB$10*O57,2)))))</f>
        <v/>
      </c>
      <c r="AB57">
        <f>IF(BL56&lt;=0,0,MIN(ROUND(BL56+P57,2),IF(Debts!$Z$11=0,Debts!$AA$11,MAX(Debts!$AA$11,ROUND(BL56*Debts!$Z$11+Debts!$AB$11*P57,2)))))</f>
        <v/>
      </c>
      <c r="AC57">
        <f>IF(BM56&lt;=0,0,MIN(ROUND(BM56+Q57,2),IF(Debts!$Z$12=0,Debts!$AA$12,MAX(Debts!$AA$12,ROUND(BM56*Debts!$Z$12+Debts!$AB$12*Q57,2)))))</f>
        <v/>
      </c>
      <c r="AD57">
        <f>IF(BN56&lt;=0,0,MIN(ROUND(BN56+R57,2),IF(Debts!$Z$13=0,Debts!$AA$13,MAX(Debts!$AA$13,ROUND(BN56*Debts!$Z$13+Debts!$AB$13*R57,2)))))</f>
        <v/>
      </c>
      <c r="AE57">
        <f>IF(BO56&lt;=0,0,MIN(ROUND(BO56+S57,2),IF(Debts!$Z$14=0,Debts!$AA$14,MAX(Debts!$AA$14,ROUND(BO56*Debts!$Z$14+Debts!$AB$14*S57,2)))))</f>
        <v/>
      </c>
      <c r="AF57">
        <f>IF(BP56&lt;=0,0,MIN(ROUND(BP56+T57,2),IF(Debts!$Z$15=0,Debts!$AA$15,MAX(Debts!$AA$15,ROUND(BP56*Debts!$Z$15+Debts!$AB$15*T57,2)))))</f>
        <v/>
      </c>
      <c r="AG57">
        <f>IF(BQ56&lt;=0,0,MIN(ROUND(BQ56+U57,2),IF(Debts!$Z$16=0,Debts!$AA$16,MAX(Debts!$AA$16,ROUND(BQ56*Debts!$Z$16+Debts!$AB$16*U57,2)))))</f>
        <v/>
      </c>
      <c r="AH57">
        <f>IF(BF56&lt;=0,0,ROUND(BF56+J57-V57,2))</f>
        <v/>
      </c>
      <c r="AI57">
        <f>IF(BG56&lt;=0,0,ROUND(BG56+K57-W57,2))</f>
        <v/>
      </c>
      <c r="AJ57">
        <f>IF(BH56&lt;=0,0,ROUND(BH56+L57-X57,2))</f>
        <v/>
      </c>
      <c r="AK57">
        <f>IF(BI56&lt;=0,0,ROUND(BI56+M57-Y57,2))</f>
        <v/>
      </c>
      <c r="AL57">
        <f>IF(BJ56&lt;=0,0,ROUND(BJ56+N57-Z57,2))</f>
        <v/>
      </c>
      <c r="AM57">
        <f>IF(BK56&lt;=0,0,ROUND(BK56+O57-AA57,2))</f>
        <v/>
      </c>
      <c r="AN57">
        <f>IF(BL56&lt;=0,0,ROUND(BL56+P57-AB57,2))</f>
        <v/>
      </c>
      <c r="AO57">
        <f>IF(BM56&lt;=0,0,ROUND(BM56+Q57-AC57,2))</f>
        <v/>
      </c>
      <c r="AP57">
        <f>IF(BN56&lt;=0,0,ROUND(BN56+R57-AD57,2))</f>
        <v/>
      </c>
      <c r="AQ57">
        <f>IF(BO56&lt;=0,0,ROUND(BO56+S57-AE57,2))</f>
        <v/>
      </c>
      <c r="AR57">
        <f>IF(BP56&lt;=0,0,ROUND(BP56+T57-AF57,2))</f>
        <v/>
      </c>
      <c r="AS57">
        <f>IF(BQ56&lt;=0,0,ROUND(BQ56+U57-AG57,2))</f>
        <v/>
      </c>
      <c r="AT57">
        <f>IF(AH57&lt;=0,0,ROUND(MIN(AH57,MAX(0,$F57-SUMPRODUCT(($AT$3:$BE$3&lt;AT$3)*$AH57:$AS57))),2))</f>
        <v/>
      </c>
      <c r="AU57">
        <f>IF(AI57&lt;=0,0,ROUND(MIN(AI57,MAX(0,$F57-SUMPRODUCT(($AT$3:$BE$3&lt;AU$3)*$AH57:$AS57))),2))</f>
        <v/>
      </c>
      <c r="AV57">
        <f>IF(AJ57&lt;=0,0,ROUND(MIN(AJ57,MAX(0,$F57-SUMPRODUCT(($AT$3:$BE$3&lt;AV$3)*$AH57:$AS57))),2))</f>
        <v/>
      </c>
      <c r="AW57">
        <f>IF(AK57&lt;=0,0,ROUND(MIN(AK57,MAX(0,$F57-SUMPRODUCT(($AT$3:$BE$3&lt;AW$3)*$AH57:$AS57))),2))</f>
        <v/>
      </c>
      <c r="AX57">
        <f>IF(AL57&lt;=0,0,ROUND(MIN(AL57,MAX(0,$F57-SUMPRODUCT(($AT$3:$BE$3&lt;AX$3)*$AH57:$AS57))),2))</f>
        <v/>
      </c>
      <c r="AY57">
        <f>IF(AM57&lt;=0,0,ROUND(MIN(AM57,MAX(0,$F57-SUMPRODUCT(($AT$3:$BE$3&lt;AY$3)*$AH57:$AS57))),2))</f>
        <v/>
      </c>
      <c r="AZ57">
        <f>IF(AN57&lt;=0,0,ROUND(MIN(AN57,MAX(0,$F57-SUMPRODUCT(($AT$3:$BE$3&lt;AZ$3)*$AH57:$AS57))),2))</f>
        <v/>
      </c>
      <c r="BA57">
        <f>IF(AO57&lt;=0,0,ROUND(MIN(AO57,MAX(0,$F57-SUMPRODUCT(($AT$3:$BE$3&lt;BA$3)*$AH57:$AS57))),2))</f>
        <v/>
      </c>
      <c r="BB57">
        <f>IF(AP57&lt;=0,0,ROUND(MIN(AP57,MAX(0,$F57-SUMPRODUCT(($AT$3:$BE$3&lt;BB$3)*$AH57:$AS57))),2))</f>
        <v/>
      </c>
      <c r="BC57">
        <f>IF(AQ57&lt;=0,0,ROUND(MIN(AQ57,MAX(0,$F57-SUMPRODUCT(($AT$3:$BE$3&lt;BC$3)*$AH57:$AS57))),2))</f>
        <v/>
      </c>
      <c r="BD57">
        <f>IF(AR57&lt;=0,0,ROUND(MIN(AR57,MAX(0,$F57-SUMPRODUCT(($AT$3:$BE$3&lt;BD$3)*$AH57:$AS57))),2))</f>
        <v/>
      </c>
      <c r="BE57">
        <f>IF(AS57&lt;=0,0,ROUND(MIN(AS57,MAX(0,$F57-SUMPRODUCT(($AT$3:$BE$3&lt;BE$3)*$AH57:$AS57))),2))</f>
        <v/>
      </c>
      <c r="BF57">
        <f>IF(BF56&lt;=0,0,ROUND(BF56+J57-V57-AT57,2))</f>
        <v/>
      </c>
      <c r="BG57">
        <f>IF(BG56&lt;=0,0,ROUND(BG56+K57-W57-AU57,2))</f>
        <v/>
      </c>
      <c r="BH57">
        <f>IF(BH56&lt;=0,0,ROUND(BH56+L57-X57-AV57,2))</f>
        <v/>
      </c>
      <c r="BI57">
        <f>IF(BI56&lt;=0,0,ROUND(BI56+M57-Y57-AW57,2))</f>
        <v/>
      </c>
      <c r="BJ57">
        <f>IF(BJ56&lt;=0,0,ROUND(BJ56+N57-Z57-AX57,2))</f>
        <v/>
      </c>
      <c r="BK57">
        <f>IF(BK56&lt;=0,0,ROUND(BK56+O57-AA57-AY57,2))</f>
        <v/>
      </c>
      <c r="BL57">
        <f>IF(BL56&lt;=0,0,ROUND(BL56+P57-AB57-AZ57,2))</f>
        <v/>
      </c>
      <c r="BM57">
        <f>IF(BM56&lt;=0,0,ROUND(BM56+Q57-AC57-BA57,2))</f>
        <v/>
      </c>
      <c r="BN57">
        <f>IF(BN56&lt;=0,0,ROUND(BN56+R57-AD57-BB57,2))</f>
        <v/>
      </c>
      <c r="BO57">
        <f>IF(BO56&lt;=0,0,ROUND(BO56+S57-AE57-BC57,2))</f>
        <v/>
      </c>
      <c r="BP57">
        <f>IF(BP56&lt;=0,0,ROUND(BP56+T57-AF57-BD57,2))</f>
        <v/>
      </c>
      <c r="BQ57">
        <f>IF(BQ56&lt;=0,0,ROUND(BQ56+U57-AG57-BE57,2))</f>
        <v/>
      </c>
    </row>
    <row r="58">
      <c r="A58" t="n">
        <v>53</v>
      </c>
      <c r="B58" s="29">
        <f>Months!B58</f>
        <v/>
      </c>
      <c r="C58">
        <f>Months!C58</f>
        <v/>
      </c>
      <c r="D58">
        <f>Months!D58</f>
        <v/>
      </c>
      <c r="E58">
        <f>SUM(V58:AG58)</f>
        <v/>
      </c>
      <c r="F58">
        <f>MAX(0,ROUND(C58+D58-E58,2))</f>
        <v/>
      </c>
      <c r="G58">
        <f>ROUND(E58+SUM(AT58:BE58),2)</f>
        <v/>
      </c>
      <c r="H58">
        <f>ROUND(SUM(J58:U58),2)</f>
        <v/>
      </c>
      <c r="I58">
        <f>ROUND(SUM(BF58:BQ58),2)</f>
        <v/>
      </c>
      <c r="J58">
        <f>IF(BF57&lt;=0,0,ROUND(BF57*IF($A58&lt;=Debts!$M$5,Debts!$X$5,Debts!$Y$5)/12,2)+IF(AND(Debts!$AC$5=1,$A58=Debts!$M$5+1),SUMPRODUCT(ROUND(BF$5:BF56*Debts!$Y$5/12,2)),0))</f>
        <v/>
      </c>
      <c r="K58">
        <f>IF(BG57&lt;=0,0,ROUND(BG57*IF($A58&lt;=Debts!$M$6,Debts!$X$6,Debts!$Y$6)/12,2)+IF(AND(Debts!$AC$6=1,$A58=Debts!$M$6+1),SUMPRODUCT(ROUND(BG$5:BG56*Debts!$Y$6/12,2)),0))</f>
        <v/>
      </c>
      <c r="L58">
        <f>IF(BH57&lt;=0,0,ROUND(BH57*IF($A58&lt;=Debts!$M$7,Debts!$X$7,Debts!$Y$7)/12,2)+IF(AND(Debts!$AC$7=1,$A58=Debts!$M$7+1),SUMPRODUCT(ROUND(BH$5:BH56*Debts!$Y$7/12,2)),0))</f>
        <v/>
      </c>
      <c r="M58">
        <f>IF(BI57&lt;=0,0,ROUND(BI57*IF($A58&lt;=Debts!$M$8,Debts!$X$8,Debts!$Y$8)/12,2)+IF(AND(Debts!$AC$8=1,$A58=Debts!$M$8+1),SUMPRODUCT(ROUND(BI$5:BI56*Debts!$Y$8/12,2)),0))</f>
        <v/>
      </c>
      <c r="N58">
        <f>IF(BJ57&lt;=0,0,ROUND(BJ57*IF($A58&lt;=Debts!$M$9,Debts!$X$9,Debts!$Y$9)/12,2)+IF(AND(Debts!$AC$9=1,$A58=Debts!$M$9+1),SUMPRODUCT(ROUND(BJ$5:BJ56*Debts!$Y$9/12,2)),0))</f>
        <v/>
      </c>
      <c r="O58">
        <f>IF(BK57&lt;=0,0,ROUND(BK57*IF($A58&lt;=Debts!$M$10,Debts!$X$10,Debts!$Y$10)/12,2)+IF(AND(Debts!$AC$10=1,$A58=Debts!$M$10+1),SUMPRODUCT(ROUND(BK$5:BK56*Debts!$Y$10/12,2)),0))</f>
        <v/>
      </c>
      <c r="P58">
        <f>IF(BL57&lt;=0,0,ROUND(BL57*IF($A58&lt;=Debts!$M$11,Debts!$X$11,Debts!$Y$11)/12,2)+IF(AND(Debts!$AC$11=1,$A58=Debts!$M$11+1),SUMPRODUCT(ROUND(BL$5:BL56*Debts!$Y$11/12,2)),0))</f>
        <v/>
      </c>
      <c r="Q58">
        <f>IF(BM57&lt;=0,0,ROUND(BM57*IF($A58&lt;=Debts!$M$12,Debts!$X$12,Debts!$Y$12)/12,2)+IF(AND(Debts!$AC$12=1,$A58=Debts!$M$12+1),SUMPRODUCT(ROUND(BM$5:BM56*Debts!$Y$12/12,2)),0))</f>
        <v/>
      </c>
      <c r="R58">
        <f>IF(BN57&lt;=0,0,ROUND(BN57*IF($A58&lt;=Debts!$M$13,Debts!$X$13,Debts!$Y$13)/12,2)+IF(AND(Debts!$AC$13=1,$A58=Debts!$M$13+1),SUMPRODUCT(ROUND(BN$5:BN56*Debts!$Y$13/12,2)),0))</f>
        <v/>
      </c>
      <c r="S58">
        <f>IF(BO57&lt;=0,0,ROUND(BO57*IF($A58&lt;=Debts!$M$14,Debts!$X$14,Debts!$Y$14)/12,2)+IF(AND(Debts!$AC$14=1,$A58=Debts!$M$14+1),SUMPRODUCT(ROUND(BO$5:BO56*Debts!$Y$14/12,2)),0))</f>
        <v/>
      </c>
      <c r="T58">
        <f>IF(BP57&lt;=0,0,ROUND(BP57*IF($A58&lt;=Debts!$M$15,Debts!$X$15,Debts!$Y$15)/12,2)+IF(AND(Debts!$AC$15=1,$A58=Debts!$M$15+1),SUMPRODUCT(ROUND(BP$5:BP56*Debts!$Y$15/12,2)),0))</f>
        <v/>
      </c>
      <c r="U58">
        <f>IF(BQ57&lt;=0,0,ROUND(BQ57*IF($A58&lt;=Debts!$M$16,Debts!$X$16,Debts!$Y$16)/12,2)+IF(AND(Debts!$AC$16=1,$A58=Debts!$M$16+1),SUMPRODUCT(ROUND(BQ$5:BQ56*Debts!$Y$16/12,2)),0))</f>
        <v/>
      </c>
      <c r="V58">
        <f>IF(BF57&lt;=0,0,MIN(ROUND(BF57+J58,2),IF(Debts!$Z$5=0,Debts!$AA$5,MAX(Debts!$AA$5,ROUND(BF57*Debts!$Z$5+Debts!$AB$5*J58,2)))))</f>
        <v/>
      </c>
      <c r="W58">
        <f>IF(BG57&lt;=0,0,MIN(ROUND(BG57+K58,2),IF(Debts!$Z$6=0,Debts!$AA$6,MAX(Debts!$AA$6,ROUND(BG57*Debts!$Z$6+Debts!$AB$6*K58,2)))))</f>
        <v/>
      </c>
      <c r="X58">
        <f>IF(BH57&lt;=0,0,MIN(ROUND(BH57+L58,2),IF(Debts!$Z$7=0,Debts!$AA$7,MAX(Debts!$AA$7,ROUND(BH57*Debts!$Z$7+Debts!$AB$7*L58,2)))))</f>
        <v/>
      </c>
      <c r="Y58">
        <f>IF(BI57&lt;=0,0,MIN(ROUND(BI57+M58,2),IF(Debts!$Z$8=0,Debts!$AA$8,MAX(Debts!$AA$8,ROUND(BI57*Debts!$Z$8+Debts!$AB$8*M58,2)))))</f>
        <v/>
      </c>
      <c r="Z58">
        <f>IF(BJ57&lt;=0,0,MIN(ROUND(BJ57+N58,2),IF(Debts!$Z$9=0,Debts!$AA$9,MAX(Debts!$AA$9,ROUND(BJ57*Debts!$Z$9+Debts!$AB$9*N58,2)))))</f>
        <v/>
      </c>
      <c r="AA58">
        <f>IF(BK57&lt;=0,0,MIN(ROUND(BK57+O58,2),IF(Debts!$Z$10=0,Debts!$AA$10,MAX(Debts!$AA$10,ROUND(BK57*Debts!$Z$10+Debts!$AB$10*O58,2)))))</f>
        <v/>
      </c>
      <c r="AB58">
        <f>IF(BL57&lt;=0,0,MIN(ROUND(BL57+P58,2),IF(Debts!$Z$11=0,Debts!$AA$11,MAX(Debts!$AA$11,ROUND(BL57*Debts!$Z$11+Debts!$AB$11*P58,2)))))</f>
        <v/>
      </c>
      <c r="AC58">
        <f>IF(BM57&lt;=0,0,MIN(ROUND(BM57+Q58,2),IF(Debts!$Z$12=0,Debts!$AA$12,MAX(Debts!$AA$12,ROUND(BM57*Debts!$Z$12+Debts!$AB$12*Q58,2)))))</f>
        <v/>
      </c>
      <c r="AD58">
        <f>IF(BN57&lt;=0,0,MIN(ROUND(BN57+R58,2),IF(Debts!$Z$13=0,Debts!$AA$13,MAX(Debts!$AA$13,ROUND(BN57*Debts!$Z$13+Debts!$AB$13*R58,2)))))</f>
        <v/>
      </c>
      <c r="AE58">
        <f>IF(BO57&lt;=0,0,MIN(ROUND(BO57+S58,2),IF(Debts!$Z$14=0,Debts!$AA$14,MAX(Debts!$AA$14,ROUND(BO57*Debts!$Z$14+Debts!$AB$14*S58,2)))))</f>
        <v/>
      </c>
      <c r="AF58">
        <f>IF(BP57&lt;=0,0,MIN(ROUND(BP57+T58,2),IF(Debts!$Z$15=0,Debts!$AA$15,MAX(Debts!$AA$15,ROUND(BP57*Debts!$Z$15+Debts!$AB$15*T58,2)))))</f>
        <v/>
      </c>
      <c r="AG58">
        <f>IF(BQ57&lt;=0,0,MIN(ROUND(BQ57+U58,2),IF(Debts!$Z$16=0,Debts!$AA$16,MAX(Debts!$AA$16,ROUND(BQ57*Debts!$Z$16+Debts!$AB$16*U58,2)))))</f>
        <v/>
      </c>
      <c r="AH58">
        <f>IF(BF57&lt;=0,0,ROUND(BF57+J58-V58,2))</f>
        <v/>
      </c>
      <c r="AI58">
        <f>IF(BG57&lt;=0,0,ROUND(BG57+K58-W58,2))</f>
        <v/>
      </c>
      <c r="AJ58">
        <f>IF(BH57&lt;=0,0,ROUND(BH57+L58-X58,2))</f>
        <v/>
      </c>
      <c r="AK58">
        <f>IF(BI57&lt;=0,0,ROUND(BI57+M58-Y58,2))</f>
        <v/>
      </c>
      <c r="AL58">
        <f>IF(BJ57&lt;=0,0,ROUND(BJ57+N58-Z58,2))</f>
        <v/>
      </c>
      <c r="AM58">
        <f>IF(BK57&lt;=0,0,ROUND(BK57+O58-AA58,2))</f>
        <v/>
      </c>
      <c r="AN58">
        <f>IF(BL57&lt;=0,0,ROUND(BL57+P58-AB58,2))</f>
        <v/>
      </c>
      <c r="AO58">
        <f>IF(BM57&lt;=0,0,ROUND(BM57+Q58-AC58,2))</f>
        <v/>
      </c>
      <c r="AP58">
        <f>IF(BN57&lt;=0,0,ROUND(BN57+R58-AD58,2))</f>
        <v/>
      </c>
      <c r="AQ58">
        <f>IF(BO57&lt;=0,0,ROUND(BO57+S58-AE58,2))</f>
        <v/>
      </c>
      <c r="AR58">
        <f>IF(BP57&lt;=0,0,ROUND(BP57+T58-AF58,2))</f>
        <v/>
      </c>
      <c r="AS58">
        <f>IF(BQ57&lt;=0,0,ROUND(BQ57+U58-AG58,2))</f>
        <v/>
      </c>
      <c r="AT58">
        <f>IF(AH58&lt;=0,0,ROUND(MIN(AH58,MAX(0,$F58-SUMPRODUCT(($AT$3:$BE$3&lt;AT$3)*$AH58:$AS58))),2))</f>
        <v/>
      </c>
      <c r="AU58">
        <f>IF(AI58&lt;=0,0,ROUND(MIN(AI58,MAX(0,$F58-SUMPRODUCT(($AT$3:$BE$3&lt;AU$3)*$AH58:$AS58))),2))</f>
        <v/>
      </c>
      <c r="AV58">
        <f>IF(AJ58&lt;=0,0,ROUND(MIN(AJ58,MAX(0,$F58-SUMPRODUCT(($AT$3:$BE$3&lt;AV$3)*$AH58:$AS58))),2))</f>
        <v/>
      </c>
      <c r="AW58">
        <f>IF(AK58&lt;=0,0,ROUND(MIN(AK58,MAX(0,$F58-SUMPRODUCT(($AT$3:$BE$3&lt;AW$3)*$AH58:$AS58))),2))</f>
        <v/>
      </c>
      <c r="AX58">
        <f>IF(AL58&lt;=0,0,ROUND(MIN(AL58,MAX(0,$F58-SUMPRODUCT(($AT$3:$BE$3&lt;AX$3)*$AH58:$AS58))),2))</f>
        <v/>
      </c>
      <c r="AY58">
        <f>IF(AM58&lt;=0,0,ROUND(MIN(AM58,MAX(0,$F58-SUMPRODUCT(($AT$3:$BE$3&lt;AY$3)*$AH58:$AS58))),2))</f>
        <v/>
      </c>
      <c r="AZ58">
        <f>IF(AN58&lt;=0,0,ROUND(MIN(AN58,MAX(0,$F58-SUMPRODUCT(($AT$3:$BE$3&lt;AZ$3)*$AH58:$AS58))),2))</f>
        <v/>
      </c>
      <c r="BA58">
        <f>IF(AO58&lt;=0,0,ROUND(MIN(AO58,MAX(0,$F58-SUMPRODUCT(($AT$3:$BE$3&lt;BA$3)*$AH58:$AS58))),2))</f>
        <v/>
      </c>
      <c r="BB58">
        <f>IF(AP58&lt;=0,0,ROUND(MIN(AP58,MAX(0,$F58-SUMPRODUCT(($AT$3:$BE$3&lt;BB$3)*$AH58:$AS58))),2))</f>
        <v/>
      </c>
      <c r="BC58">
        <f>IF(AQ58&lt;=0,0,ROUND(MIN(AQ58,MAX(0,$F58-SUMPRODUCT(($AT$3:$BE$3&lt;BC$3)*$AH58:$AS58))),2))</f>
        <v/>
      </c>
      <c r="BD58">
        <f>IF(AR58&lt;=0,0,ROUND(MIN(AR58,MAX(0,$F58-SUMPRODUCT(($AT$3:$BE$3&lt;BD$3)*$AH58:$AS58))),2))</f>
        <v/>
      </c>
      <c r="BE58">
        <f>IF(AS58&lt;=0,0,ROUND(MIN(AS58,MAX(0,$F58-SUMPRODUCT(($AT$3:$BE$3&lt;BE$3)*$AH58:$AS58))),2))</f>
        <v/>
      </c>
      <c r="BF58">
        <f>IF(BF57&lt;=0,0,ROUND(BF57+J58-V58-AT58,2))</f>
        <v/>
      </c>
      <c r="BG58">
        <f>IF(BG57&lt;=0,0,ROUND(BG57+K58-W58-AU58,2))</f>
        <v/>
      </c>
      <c r="BH58">
        <f>IF(BH57&lt;=0,0,ROUND(BH57+L58-X58-AV58,2))</f>
        <v/>
      </c>
      <c r="BI58">
        <f>IF(BI57&lt;=0,0,ROUND(BI57+M58-Y58-AW58,2))</f>
        <v/>
      </c>
      <c r="BJ58">
        <f>IF(BJ57&lt;=0,0,ROUND(BJ57+N58-Z58-AX58,2))</f>
        <v/>
      </c>
      <c r="BK58">
        <f>IF(BK57&lt;=0,0,ROUND(BK57+O58-AA58-AY58,2))</f>
        <v/>
      </c>
      <c r="BL58">
        <f>IF(BL57&lt;=0,0,ROUND(BL57+P58-AB58-AZ58,2))</f>
        <v/>
      </c>
      <c r="BM58">
        <f>IF(BM57&lt;=0,0,ROUND(BM57+Q58-AC58-BA58,2))</f>
        <v/>
      </c>
      <c r="BN58">
        <f>IF(BN57&lt;=0,0,ROUND(BN57+R58-AD58-BB58,2))</f>
        <v/>
      </c>
      <c r="BO58">
        <f>IF(BO57&lt;=0,0,ROUND(BO57+S58-AE58-BC58,2))</f>
        <v/>
      </c>
      <c r="BP58">
        <f>IF(BP57&lt;=0,0,ROUND(BP57+T58-AF58-BD58,2))</f>
        <v/>
      </c>
      <c r="BQ58">
        <f>IF(BQ57&lt;=0,0,ROUND(BQ57+U58-AG58-BE58,2))</f>
        <v/>
      </c>
    </row>
    <row r="59">
      <c r="A59" t="n">
        <v>54</v>
      </c>
      <c r="B59" s="29">
        <f>Months!B59</f>
        <v/>
      </c>
      <c r="C59">
        <f>Months!C59</f>
        <v/>
      </c>
      <c r="D59">
        <f>Months!D59</f>
        <v/>
      </c>
      <c r="E59">
        <f>SUM(V59:AG59)</f>
        <v/>
      </c>
      <c r="F59">
        <f>MAX(0,ROUND(C59+D59-E59,2))</f>
        <v/>
      </c>
      <c r="G59">
        <f>ROUND(E59+SUM(AT59:BE59),2)</f>
        <v/>
      </c>
      <c r="H59">
        <f>ROUND(SUM(J59:U59),2)</f>
        <v/>
      </c>
      <c r="I59">
        <f>ROUND(SUM(BF59:BQ59),2)</f>
        <v/>
      </c>
      <c r="J59">
        <f>IF(BF58&lt;=0,0,ROUND(BF58*IF($A59&lt;=Debts!$M$5,Debts!$X$5,Debts!$Y$5)/12,2)+IF(AND(Debts!$AC$5=1,$A59=Debts!$M$5+1),SUMPRODUCT(ROUND(BF$5:BF57*Debts!$Y$5/12,2)),0))</f>
        <v/>
      </c>
      <c r="K59">
        <f>IF(BG58&lt;=0,0,ROUND(BG58*IF($A59&lt;=Debts!$M$6,Debts!$X$6,Debts!$Y$6)/12,2)+IF(AND(Debts!$AC$6=1,$A59=Debts!$M$6+1),SUMPRODUCT(ROUND(BG$5:BG57*Debts!$Y$6/12,2)),0))</f>
        <v/>
      </c>
      <c r="L59">
        <f>IF(BH58&lt;=0,0,ROUND(BH58*IF($A59&lt;=Debts!$M$7,Debts!$X$7,Debts!$Y$7)/12,2)+IF(AND(Debts!$AC$7=1,$A59=Debts!$M$7+1),SUMPRODUCT(ROUND(BH$5:BH57*Debts!$Y$7/12,2)),0))</f>
        <v/>
      </c>
      <c r="M59">
        <f>IF(BI58&lt;=0,0,ROUND(BI58*IF($A59&lt;=Debts!$M$8,Debts!$X$8,Debts!$Y$8)/12,2)+IF(AND(Debts!$AC$8=1,$A59=Debts!$M$8+1),SUMPRODUCT(ROUND(BI$5:BI57*Debts!$Y$8/12,2)),0))</f>
        <v/>
      </c>
      <c r="N59">
        <f>IF(BJ58&lt;=0,0,ROUND(BJ58*IF($A59&lt;=Debts!$M$9,Debts!$X$9,Debts!$Y$9)/12,2)+IF(AND(Debts!$AC$9=1,$A59=Debts!$M$9+1),SUMPRODUCT(ROUND(BJ$5:BJ57*Debts!$Y$9/12,2)),0))</f>
        <v/>
      </c>
      <c r="O59">
        <f>IF(BK58&lt;=0,0,ROUND(BK58*IF($A59&lt;=Debts!$M$10,Debts!$X$10,Debts!$Y$10)/12,2)+IF(AND(Debts!$AC$10=1,$A59=Debts!$M$10+1),SUMPRODUCT(ROUND(BK$5:BK57*Debts!$Y$10/12,2)),0))</f>
        <v/>
      </c>
      <c r="P59">
        <f>IF(BL58&lt;=0,0,ROUND(BL58*IF($A59&lt;=Debts!$M$11,Debts!$X$11,Debts!$Y$11)/12,2)+IF(AND(Debts!$AC$11=1,$A59=Debts!$M$11+1),SUMPRODUCT(ROUND(BL$5:BL57*Debts!$Y$11/12,2)),0))</f>
        <v/>
      </c>
      <c r="Q59">
        <f>IF(BM58&lt;=0,0,ROUND(BM58*IF($A59&lt;=Debts!$M$12,Debts!$X$12,Debts!$Y$12)/12,2)+IF(AND(Debts!$AC$12=1,$A59=Debts!$M$12+1),SUMPRODUCT(ROUND(BM$5:BM57*Debts!$Y$12/12,2)),0))</f>
        <v/>
      </c>
      <c r="R59">
        <f>IF(BN58&lt;=0,0,ROUND(BN58*IF($A59&lt;=Debts!$M$13,Debts!$X$13,Debts!$Y$13)/12,2)+IF(AND(Debts!$AC$13=1,$A59=Debts!$M$13+1),SUMPRODUCT(ROUND(BN$5:BN57*Debts!$Y$13/12,2)),0))</f>
        <v/>
      </c>
      <c r="S59">
        <f>IF(BO58&lt;=0,0,ROUND(BO58*IF($A59&lt;=Debts!$M$14,Debts!$X$14,Debts!$Y$14)/12,2)+IF(AND(Debts!$AC$14=1,$A59=Debts!$M$14+1),SUMPRODUCT(ROUND(BO$5:BO57*Debts!$Y$14/12,2)),0))</f>
        <v/>
      </c>
      <c r="T59">
        <f>IF(BP58&lt;=0,0,ROUND(BP58*IF($A59&lt;=Debts!$M$15,Debts!$X$15,Debts!$Y$15)/12,2)+IF(AND(Debts!$AC$15=1,$A59=Debts!$M$15+1),SUMPRODUCT(ROUND(BP$5:BP57*Debts!$Y$15/12,2)),0))</f>
        <v/>
      </c>
      <c r="U59">
        <f>IF(BQ58&lt;=0,0,ROUND(BQ58*IF($A59&lt;=Debts!$M$16,Debts!$X$16,Debts!$Y$16)/12,2)+IF(AND(Debts!$AC$16=1,$A59=Debts!$M$16+1),SUMPRODUCT(ROUND(BQ$5:BQ57*Debts!$Y$16/12,2)),0))</f>
        <v/>
      </c>
      <c r="V59">
        <f>IF(BF58&lt;=0,0,MIN(ROUND(BF58+J59,2),IF(Debts!$Z$5=0,Debts!$AA$5,MAX(Debts!$AA$5,ROUND(BF58*Debts!$Z$5+Debts!$AB$5*J59,2)))))</f>
        <v/>
      </c>
      <c r="W59">
        <f>IF(BG58&lt;=0,0,MIN(ROUND(BG58+K59,2),IF(Debts!$Z$6=0,Debts!$AA$6,MAX(Debts!$AA$6,ROUND(BG58*Debts!$Z$6+Debts!$AB$6*K59,2)))))</f>
        <v/>
      </c>
      <c r="X59">
        <f>IF(BH58&lt;=0,0,MIN(ROUND(BH58+L59,2),IF(Debts!$Z$7=0,Debts!$AA$7,MAX(Debts!$AA$7,ROUND(BH58*Debts!$Z$7+Debts!$AB$7*L59,2)))))</f>
        <v/>
      </c>
      <c r="Y59">
        <f>IF(BI58&lt;=0,0,MIN(ROUND(BI58+M59,2),IF(Debts!$Z$8=0,Debts!$AA$8,MAX(Debts!$AA$8,ROUND(BI58*Debts!$Z$8+Debts!$AB$8*M59,2)))))</f>
        <v/>
      </c>
      <c r="Z59">
        <f>IF(BJ58&lt;=0,0,MIN(ROUND(BJ58+N59,2),IF(Debts!$Z$9=0,Debts!$AA$9,MAX(Debts!$AA$9,ROUND(BJ58*Debts!$Z$9+Debts!$AB$9*N59,2)))))</f>
        <v/>
      </c>
      <c r="AA59">
        <f>IF(BK58&lt;=0,0,MIN(ROUND(BK58+O59,2),IF(Debts!$Z$10=0,Debts!$AA$10,MAX(Debts!$AA$10,ROUND(BK58*Debts!$Z$10+Debts!$AB$10*O59,2)))))</f>
        <v/>
      </c>
      <c r="AB59">
        <f>IF(BL58&lt;=0,0,MIN(ROUND(BL58+P59,2),IF(Debts!$Z$11=0,Debts!$AA$11,MAX(Debts!$AA$11,ROUND(BL58*Debts!$Z$11+Debts!$AB$11*P59,2)))))</f>
        <v/>
      </c>
      <c r="AC59">
        <f>IF(BM58&lt;=0,0,MIN(ROUND(BM58+Q59,2),IF(Debts!$Z$12=0,Debts!$AA$12,MAX(Debts!$AA$12,ROUND(BM58*Debts!$Z$12+Debts!$AB$12*Q59,2)))))</f>
        <v/>
      </c>
      <c r="AD59">
        <f>IF(BN58&lt;=0,0,MIN(ROUND(BN58+R59,2),IF(Debts!$Z$13=0,Debts!$AA$13,MAX(Debts!$AA$13,ROUND(BN58*Debts!$Z$13+Debts!$AB$13*R59,2)))))</f>
        <v/>
      </c>
      <c r="AE59">
        <f>IF(BO58&lt;=0,0,MIN(ROUND(BO58+S59,2),IF(Debts!$Z$14=0,Debts!$AA$14,MAX(Debts!$AA$14,ROUND(BO58*Debts!$Z$14+Debts!$AB$14*S59,2)))))</f>
        <v/>
      </c>
      <c r="AF59">
        <f>IF(BP58&lt;=0,0,MIN(ROUND(BP58+T59,2),IF(Debts!$Z$15=0,Debts!$AA$15,MAX(Debts!$AA$15,ROUND(BP58*Debts!$Z$15+Debts!$AB$15*T59,2)))))</f>
        <v/>
      </c>
      <c r="AG59">
        <f>IF(BQ58&lt;=0,0,MIN(ROUND(BQ58+U59,2),IF(Debts!$Z$16=0,Debts!$AA$16,MAX(Debts!$AA$16,ROUND(BQ58*Debts!$Z$16+Debts!$AB$16*U59,2)))))</f>
        <v/>
      </c>
      <c r="AH59">
        <f>IF(BF58&lt;=0,0,ROUND(BF58+J59-V59,2))</f>
        <v/>
      </c>
      <c r="AI59">
        <f>IF(BG58&lt;=0,0,ROUND(BG58+K59-W59,2))</f>
        <v/>
      </c>
      <c r="AJ59">
        <f>IF(BH58&lt;=0,0,ROUND(BH58+L59-X59,2))</f>
        <v/>
      </c>
      <c r="AK59">
        <f>IF(BI58&lt;=0,0,ROUND(BI58+M59-Y59,2))</f>
        <v/>
      </c>
      <c r="AL59">
        <f>IF(BJ58&lt;=0,0,ROUND(BJ58+N59-Z59,2))</f>
        <v/>
      </c>
      <c r="AM59">
        <f>IF(BK58&lt;=0,0,ROUND(BK58+O59-AA59,2))</f>
        <v/>
      </c>
      <c r="AN59">
        <f>IF(BL58&lt;=0,0,ROUND(BL58+P59-AB59,2))</f>
        <v/>
      </c>
      <c r="AO59">
        <f>IF(BM58&lt;=0,0,ROUND(BM58+Q59-AC59,2))</f>
        <v/>
      </c>
      <c r="AP59">
        <f>IF(BN58&lt;=0,0,ROUND(BN58+R59-AD59,2))</f>
        <v/>
      </c>
      <c r="AQ59">
        <f>IF(BO58&lt;=0,0,ROUND(BO58+S59-AE59,2))</f>
        <v/>
      </c>
      <c r="AR59">
        <f>IF(BP58&lt;=0,0,ROUND(BP58+T59-AF59,2))</f>
        <v/>
      </c>
      <c r="AS59">
        <f>IF(BQ58&lt;=0,0,ROUND(BQ58+U59-AG59,2))</f>
        <v/>
      </c>
      <c r="AT59">
        <f>IF(AH59&lt;=0,0,ROUND(MIN(AH59,MAX(0,$F59-SUMPRODUCT(($AT$3:$BE$3&lt;AT$3)*$AH59:$AS59))),2))</f>
        <v/>
      </c>
      <c r="AU59">
        <f>IF(AI59&lt;=0,0,ROUND(MIN(AI59,MAX(0,$F59-SUMPRODUCT(($AT$3:$BE$3&lt;AU$3)*$AH59:$AS59))),2))</f>
        <v/>
      </c>
      <c r="AV59">
        <f>IF(AJ59&lt;=0,0,ROUND(MIN(AJ59,MAX(0,$F59-SUMPRODUCT(($AT$3:$BE$3&lt;AV$3)*$AH59:$AS59))),2))</f>
        <v/>
      </c>
      <c r="AW59">
        <f>IF(AK59&lt;=0,0,ROUND(MIN(AK59,MAX(0,$F59-SUMPRODUCT(($AT$3:$BE$3&lt;AW$3)*$AH59:$AS59))),2))</f>
        <v/>
      </c>
      <c r="AX59">
        <f>IF(AL59&lt;=0,0,ROUND(MIN(AL59,MAX(0,$F59-SUMPRODUCT(($AT$3:$BE$3&lt;AX$3)*$AH59:$AS59))),2))</f>
        <v/>
      </c>
      <c r="AY59">
        <f>IF(AM59&lt;=0,0,ROUND(MIN(AM59,MAX(0,$F59-SUMPRODUCT(($AT$3:$BE$3&lt;AY$3)*$AH59:$AS59))),2))</f>
        <v/>
      </c>
      <c r="AZ59">
        <f>IF(AN59&lt;=0,0,ROUND(MIN(AN59,MAX(0,$F59-SUMPRODUCT(($AT$3:$BE$3&lt;AZ$3)*$AH59:$AS59))),2))</f>
        <v/>
      </c>
      <c r="BA59">
        <f>IF(AO59&lt;=0,0,ROUND(MIN(AO59,MAX(0,$F59-SUMPRODUCT(($AT$3:$BE$3&lt;BA$3)*$AH59:$AS59))),2))</f>
        <v/>
      </c>
      <c r="BB59">
        <f>IF(AP59&lt;=0,0,ROUND(MIN(AP59,MAX(0,$F59-SUMPRODUCT(($AT$3:$BE$3&lt;BB$3)*$AH59:$AS59))),2))</f>
        <v/>
      </c>
      <c r="BC59">
        <f>IF(AQ59&lt;=0,0,ROUND(MIN(AQ59,MAX(0,$F59-SUMPRODUCT(($AT$3:$BE$3&lt;BC$3)*$AH59:$AS59))),2))</f>
        <v/>
      </c>
      <c r="BD59">
        <f>IF(AR59&lt;=0,0,ROUND(MIN(AR59,MAX(0,$F59-SUMPRODUCT(($AT$3:$BE$3&lt;BD$3)*$AH59:$AS59))),2))</f>
        <v/>
      </c>
      <c r="BE59">
        <f>IF(AS59&lt;=0,0,ROUND(MIN(AS59,MAX(0,$F59-SUMPRODUCT(($AT$3:$BE$3&lt;BE$3)*$AH59:$AS59))),2))</f>
        <v/>
      </c>
      <c r="BF59">
        <f>IF(BF58&lt;=0,0,ROUND(BF58+J59-V59-AT59,2))</f>
        <v/>
      </c>
      <c r="BG59">
        <f>IF(BG58&lt;=0,0,ROUND(BG58+K59-W59-AU59,2))</f>
        <v/>
      </c>
      <c r="BH59">
        <f>IF(BH58&lt;=0,0,ROUND(BH58+L59-X59-AV59,2))</f>
        <v/>
      </c>
      <c r="BI59">
        <f>IF(BI58&lt;=0,0,ROUND(BI58+M59-Y59-AW59,2))</f>
        <v/>
      </c>
      <c r="BJ59">
        <f>IF(BJ58&lt;=0,0,ROUND(BJ58+N59-Z59-AX59,2))</f>
        <v/>
      </c>
      <c r="BK59">
        <f>IF(BK58&lt;=0,0,ROUND(BK58+O59-AA59-AY59,2))</f>
        <v/>
      </c>
      <c r="BL59">
        <f>IF(BL58&lt;=0,0,ROUND(BL58+P59-AB59-AZ59,2))</f>
        <v/>
      </c>
      <c r="BM59">
        <f>IF(BM58&lt;=0,0,ROUND(BM58+Q59-AC59-BA59,2))</f>
        <v/>
      </c>
      <c r="BN59">
        <f>IF(BN58&lt;=0,0,ROUND(BN58+R59-AD59-BB59,2))</f>
        <v/>
      </c>
      <c r="BO59">
        <f>IF(BO58&lt;=0,0,ROUND(BO58+S59-AE59-BC59,2))</f>
        <v/>
      </c>
      <c r="BP59">
        <f>IF(BP58&lt;=0,0,ROUND(BP58+T59-AF59-BD59,2))</f>
        <v/>
      </c>
      <c r="BQ59">
        <f>IF(BQ58&lt;=0,0,ROUND(BQ58+U59-AG59-BE59,2))</f>
        <v/>
      </c>
    </row>
    <row r="60">
      <c r="A60" t="n">
        <v>55</v>
      </c>
      <c r="B60" s="29">
        <f>Months!B60</f>
        <v/>
      </c>
      <c r="C60">
        <f>Months!C60</f>
        <v/>
      </c>
      <c r="D60">
        <f>Months!D60</f>
        <v/>
      </c>
      <c r="E60">
        <f>SUM(V60:AG60)</f>
        <v/>
      </c>
      <c r="F60">
        <f>MAX(0,ROUND(C60+D60-E60,2))</f>
        <v/>
      </c>
      <c r="G60">
        <f>ROUND(E60+SUM(AT60:BE60),2)</f>
        <v/>
      </c>
      <c r="H60">
        <f>ROUND(SUM(J60:U60),2)</f>
        <v/>
      </c>
      <c r="I60">
        <f>ROUND(SUM(BF60:BQ60),2)</f>
        <v/>
      </c>
      <c r="J60">
        <f>IF(BF59&lt;=0,0,ROUND(BF59*IF($A60&lt;=Debts!$M$5,Debts!$X$5,Debts!$Y$5)/12,2)+IF(AND(Debts!$AC$5=1,$A60=Debts!$M$5+1),SUMPRODUCT(ROUND(BF$5:BF58*Debts!$Y$5/12,2)),0))</f>
        <v/>
      </c>
      <c r="K60">
        <f>IF(BG59&lt;=0,0,ROUND(BG59*IF($A60&lt;=Debts!$M$6,Debts!$X$6,Debts!$Y$6)/12,2)+IF(AND(Debts!$AC$6=1,$A60=Debts!$M$6+1),SUMPRODUCT(ROUND(BG$5:BG58*Debts!$Y$6/12,2)),0))</f>
        <v/>
      </c>
      <c r="L60">
        <f>IF(BH59&lt;=0,0,ROUND(BH59*IF($A60&lt;=Debts!$M$7,Debts!$X$7,Debts!$Y$7)/12,2)+IF(AND(Debts!$AC$7=1,$A60=Debts!$M$7+1),SUMPRODUCT(ROUND(BH$5:BH58*Debts!$Y$7/12,2)),0))</f>
        <v/>
      </c>
      <c r="M60">
        <f>IF(BI59&lt;=0,0,ROUND(BI59*IF($A60&lt;=Debts!$M$8,Debts!$X$8,Debts!$Y$8)/12,2)+IF(AND(Debts!$AC$8=1,$A60=Debts!$M$8+1),SUMPRODUCT(ROUND(BI$5:BI58*Debts!$Y$8/12,2)),0))</f>
        <v/>
      </c>
      <c r="N60">
        <f>IF(BJ59&lt;=0,0,ROUND(BJ59*IF($A60&lt;=Debts!$M$9,Debts!$X$9,Debts!$Y$9)/12,2)+IF(AND(Debts!$AC$9=1,$A60=Debts!$M$9+1),SUMPRODUCT(ROUND(BJ$5:BJ58*Debts!$Y$9/12,2)),0))</f>
        <v/>
      </c>
      <c r="O60">
        <f>IF(BK59&lt;=0,0,ROUND(BK59*IF($A60&lt;=Debts!$M$10,Debts!$X$10,Debts!$Y$10)/12,2)+IF(AND(Debts!$AC$10=1,$A60=Debts!$M$10+1),SUMPRODUCT(ROUND(BK$5:BK58*Debts!$Y$10/12,2)),0))</f>
        <v/>
      </c>
      <c r="P60">
        <f>IF(BL59&lt;=0,0,ROUND(BL59*IF($A60&lt;=Debts!$M$11,Debts!$X$11,Debts!$Y$11)/12,2)+IF(AND(Debts!$AC$11=1,$A60=Debts!$M$11+1),SUMPRODUCT(ROUND(BL$5:BL58*Debts!$Y$11/12,2)),0))</f>
        <v/>
      </c>
      <c r="Q60">
        <f>IF(BM59&lt;=0,0,ROUND(BM59*IF($A60&lt;=Debts!$M$12,Debts!$X$12,Debts!$Y$12)/12,2)+IF(AND(Debts!$AC$12=1,$A60=Debts!$M$12+1),SUMPRODUCT(ROUND(BM$5:BM58*Debts!$Y$12/12,2)),0))</f>
        <v/>
      </c>
      <c r="R60">
        <f>IF(BN59&lt;=0,0,ROUND(BN59*IF($A60&lt;=Debts!$M$13,Debts!$X$13,Debts!$Y$13)/12,2)+IF(AND(Debts!$AC$13=1,$A60=Debts!$M$13+1),SUMPRODUCT(ROUND(BN$5:BN58*Debts!$Y$13/12,2)),0))</f>
        <v/>
      </c>
      <c r="S60">
        <f>IF(BO59&lt;=0,0,ROUND(BO59*IF($A60&lt;=Debts!$M$14,Debts!$X$14,Debts!$Y$14)/12,2)+IF(AND(Debts!$AC$14=1,$A60=Debts!$M$14+1),SUMPRODUCT(ROUND(BO$5:BO58*Debts!$Y$14/12,2)),0))</f>
        <v/>
      </c>
      <c r="T60">
        <f>IF(BP59&lt;=0,0,ROUND(BP59*IF($A60&lt;=Debts!$M$15,Debts!$X$15,Debts!$Y$15)/12,2)+IF(AND(Debts!$AC$15=1,$A60=Debts!$M$15+1),SUMPRODUCT(ROUND(BP$5:BP58*Debts!$Y$15/12,2)),0))</f>
        <v/>
      </c>
      <c r="U60">
        <f>IF(BQ59&lt;=0,0,ROUND(BQ59*IF($A60&lt;=Debts!$M$16,Debts!$X$16,Debts!$Y$16)/12,2)+IF(AND(Debts!$AC$16=1,$A60=Debts!$M$16+1),SUMPRODUCT(ROUND(BQ$5:BQ58*Debts!$Y$16/12,2)),0))</f>
        <v/>
      </c>
      <c r="V60">
        <f>IF(BF59&lt;=0,0,MIN(ROUND(BF59+J60,2),IF(Debts!$Z$5=0,Debts!$AA$5,MAX(Debts!$AA$5,ROUND(BF59*Debts!$Z$5+Debts!$AB$5*J60,2)))))</f>
        <v/>
      </c>
      <c r="W60">
        <f>IF(BG59&lt;=0,0,MIN(ROUND(BG59+K60,2),IF(Debts!$Z$6=0,Debts!$AA$6,MAX(Debts!$AA$6,ROUND(BG59*Debts!$Z$6+Debts!$AB$6*K60,2)))))</f>
        <v/>
      </c>
      <c r="X60">
        <f>IF(BH59&lt;=0,0,MIN(ROUND(BH59+L60,2),IF(Debts!$Z$7=0,Debts!$AA$7,MAX(Debts!$AA$7,ROUND(BH59*Debts!$Z$7+Debts!$AB$7*L60,2)))))</f>
        <v/>
      </c>
      <c r="Y60">
        <f>IF(BI59&lt;=0,0,MIN(ROUND(BI59+M60,2),IF(Debts!$Z$8=0,Debts!$AA$8,MAX(Debts!$AA$8,ROUND(BI59*Debts!$Z$8+Debts!$AB$8*M60,2)))))</f>
        <v/>
      </c>
      <c r="Z60">
        <f>IF(BJ59&lt;=0,0,MIN(ROUND(BJ59+N60,2),IF(Debts!$Z$9=0,Debts!$AA$9,MAX(Debts!$AA$9,ROUND(BJ59*Debts!$Z$9+Debts!$AB$9*N60,2)))))</f>
        <v/>
      </c>
      <c r="AA60">
        <f>IF(BK59&lt;=0,0,MIN(ROUND(BK59+O60,2),IF(Debts!$Z$10=0,Debts!$AA$10,MAX(Debts!$AA$10,ROUND(BK59*Debts!$Z$10+Debts!$AB$10*O60,2)))))</f>
        <v/>
      </c>
      <c r="AB60">
        <f>IF(BL59&lt;=0,0,MIN(ROUND(BL59+P60,2),IF(Debts!$Z$11=0,Debts!$AA$11,MAX(Debts!$AA$11,ROUND(BL59*Debts!$Z$11+Debts!$AB$11*P60,2)))))</f>
        <v/>
      </c>
      <c r="AC60">
        <f>IF(BM59&lt;=0,0,MIN(ROUND(BM59+Q60,2),IF(Debts!$Z$12=0,Debts!$AA$12,MAX(Debts!$AA$12,ROUND(BM59*Debts!$Z$12+Debts!$AB$12*Q60,2)))))</f>
        <v/>
      </c>
      <c r="AD60">
        <f>IF(BN59&lt;=0,0,MIN(ROUND(BN59+R60,2),IF(Debts!$Z$13=0,Debts!$AA$13,MAX(Debts!$AA$13,ROUND(BN59*Debts!$Z$13+Debts!$AB$13*R60,2)))))</f>
        <v/>
      </c>
      <c r="AE60">
        <f>IF(BO59&lt;=0,0,MIN(ROUND(BO59+S60,2),IF(Debts!$Z$14=0,Debts!$AA$14,MAX(Debts!$AA$14,ROUND(BO59*Debts!$Z$14+Debts!$AB$14*S60,2)))))</f>
        <v/>
      </c>
      <c r="AF60">
        <f>IF(BP59&lt;=0,0,MIN(ROUND(BP59+T60,2),IF(Debts!$Z$15=0,Debts!$AA$15,MAX(Debts!$AA$15,ROUND(BP59*Debts!$Z$15+Debts!$AB$15*T60,2)))))</f>
        <v/>
      </c>
      <c r="AG60">
        <f>IF(BQ59&lt;=0,0,MIN(ROUND(BQ59+U60,2),IF(Debts!$Z$16=0,Debts!$AA$16,MAX(Debts!$AA$16,ROUND(BQ59*Debts!$Z$16+Debts!$AB$16*U60,2)))))</f>
        <v/>
      </c>
      <c r="AH60">
        <f>IF(BF59&lt;=0,0,ROUND(BF59+J60-V60,2))</f>
        <v/>
      </c>
      <c r="AI60">
        <f>IF(BG59&lt;=0,0,ROUND(BG59+K60-W60,2))</f>
        <v/>
      </c>
      <c r="AJ60">
        <f>IF(BH59&lt;=0,0,ROUND(BH59+L60-X60,2))</f>
        <v/>
      </c>
      <c r="AK60">
        <f>IF(BI59&lt;=0,0,ROUND(BI59+M60-Y60,2))</f>
        <v/>
      </c>
      <c r="AL60">
        <f>IF(BJ59&lt;=0,0,ROUND(BJ59+N60-Z60,2))</f>
        <v/>
      </c>
      <c r="AM60">
        <f>IF(BK59&lt;=0,0,ROUND(BK59+O60-AA60,2))</f>
        <v/>
      </c>
      <c r="AN60">
        <f>IF(BL59&lt;=0,0,ROUND(BL59+P60-AB60,2))</f>
        <v/>
      </c>
      <c r="AO60">
        <f>IF(BM59&lt;=0,0,ROUND(BM59+Q60-AC60,2))</f>
        <v/>
      </c>
      <c r="AP60">
        <f>IF(BN59&lt;=0,0,ROUND(BN59+R60-AD60,2))</f>
        <v/>
      </c>
      <c r="AQ60">
        <f>IF(BO59&lt;=0,0,ROUND(BO59+S60-AE60,2))</f>
        <v/>
      </c>
      <c r="AR60">
        <f>IF(BP59&lt;=0,0,ROUND(BP59+T60-AF60,2))</f>
        <v/>
      </c>
      <c r="AS60">
        <f>IF(BQ59&lt;=0,0,ROUND(BQ59+U60-AG60,2))</f>
        <v/>
      </c>
      <c r="AT60">
        <f>IF(AH60&lt;=0,0,ROUND(MIN(AH60,MAX(0,$F60-SUMPRODUCT(($AT$3:$BE$3&lt;AT$3)*$AH60:$AS60))),2))</f>
        <v/>
      </c>
      <c r="AU60">
        <f>IF(AI60&lt;=0,0,ROUND(MIN(AI60,MAX(0,$F60-SUMPRODUCT(($AT$3:$BE$3&lt;AU$3)*$AH60:$AS60))),2))</f>
        <v/>
      </c>
      <c r="AV60">
        <f>IF(AJ60&lt;=0,0,ROUND(MIN(AJ60,MAX(0,$F60-SUMPRODUCT(($AT$3:$BE$3&lt;AV$3)*$AH60:$AS60))),2))</f>
        <v/>
      </c>
      <c r="AW60">
        <f>IF(AK60&lt;=0,0,ROUND(MIN(AK60,MAX(0,$F60-SUMPRODUCT(($AT$3:$BE$3&lt;AW$3)*$AH60:$AS60))),2))</f>
        <v/>
      </c>
      <c r="AX60">
        <f>IF(AL60&lt;=0,0,ROUND(MIN(AL60,MAX(0,$F60-SUMPRODUCT(($AT$3:$BE$3&lt;AX$3)*$AH60:$AS60))),2))</f>
        <v/>
      </c>
      <c r="AY60">
        <f>IF(AM60&lt;=0,0,ROUND(MIN(AM60,MAX(0,$F60-SUMPRODUCT(($AT$3:$BE$3&lt;AY$3)*$AH60:$AS60))),2))</f>
        <v/>
      </c>
      <c r="AZ60">
        <f>IF(AN60&lt;=0,0,ROUND(MIN(AN60,MAX(0,$F60-SUMPRODUCT(($AT$3:$BE$3&lt;AZ$3)*$AH60:$AS60))),2))</f>
        <v/>
      </c>
      <c r="BA60">
        <f>IF(AO60&lt;=0,0,ROUND(MIN(AO60,MAX(0,$F60-SUMPRODUCT(($AT$3:$BE$3&lt;BA$3)*$AH60:$AS60))),2))</f>
        <v/>
      </c>
      <c r="BB60">
        <f>IF(AP60&lt;=0,0,ROUND(MIN(AP60,MAX(0,$F60-SUMPRODUCT(($AT$3:$BE$3&lt;BB$3)*$AH60:$AS60))),2))</f>
        <v/>
      </c>
      <c r="BC60">
        <f>IF(AQ60&lt;=0,0,ROUND(MIN(AQ60,MAX(0,$F60-SUMPRODUCT(($AT$3:$BE$3&lt;BC$3)*$AH60:$AS60))),2))</f>
        <v/>
      </c>
      <c r="BD60">
        <f>IF(AR60&lt;=0,0,ROUND(MIN(AR60,MAX(0,$F60-SUMPRODUCT(($AT$3:$BE$3&lt;BD$3)*$AH60:$AS60))),2))</f>
        <v/>
      </c>
      <c r="BE60">
        <f>IF(AS60&lt;=0,0,ROUND(MIN(AS60,MAX(0,$F60-SUMPRODUCT(($AT$3:$BE$3&lt;BE$3)*$AH60:$AS60))),2))</f>
        <v/>
      </c>
      <c r="BF60">
        <f>IF(BF59&lt;=0,0,ROUND(BF59+J60-V60-AT60,2))</f>
        <v/>
      </c>
      <c r="BG60">
        <f>IF(BG59&lt;=0,0,ROUND(BG59+K60-W60-AU60,2))</f>
        <v/>
      </c>
      <c r="BH60">
        <f>IF(BH59&lt;=0,0,ROUND(BH59+L60-X60-AV60,2))</f>
        <v/>
      </c>
      <c r="BI60">
        <f>IF(BI59&lt;=0,0,ROUND(BI59+M60-Y60-AW60,2))</f>
        <v/>
      </c>
      <c r="BJ60">
        <f>IF(BJ59&lt;=0,0,ROUND(BJ59+N60-Z60-AX60,2))</f>
        <v/>
      </c>
      <c r="BK60">
        <f>IF(BK59&lt;=0,0,ROUND(BK59+O60-AA60-AY60,2))</f>
        <v/>
      </c>
      <c r="BL60">
        <f>IF(BL59&lt;=0,0,ROUND(BL59+P60-AB60-AZ60,2))</f>
        <v/>
      </c>
      <c r="BM60">
        <f>IF(BM59&lt;=0,0,ROUND(BM59+Q60-AC60-BA60,2))</f>
        <v/>
      </c>
      <c r="BN60">
        <f>IF(BN59&lt;=0,0,ROUND(BN59+R60-AD60-BB60,2))</f>
        <v/>
      </c>
      <c r="BO60">
        <f>IF(BO59&lt;=0,0,ROUND(BO59+S60-AE60-BC60,2))</f>
        <v/>
      </c>
      <c r="BP60">
        <f>IF(BP59&lt;=0,0,ROUND(BP59+T60-AF60-BD60,2))</f>
        <v/>
      </c>
      <c r="BQ60">
        <f>IF(BQ59&lt;=0,0,ROUND(BQ59+U60-AG60-BE60,2))</f>
        <v/>
      </c>
    </row>
    <row r="61">
      <c r="A61" t="n">
        <v>56</v>
      </c>
      <c r="B61" s="29">
        <f>Months!B61</f>
        <v/>
      </c>
      <c r="C61">
        <f>Months!C61</f>
        <v/>
      </c>
      <c r="D61">
        <f>Months!D61</f>
        <v/>
      </c>
      <c r="E61">
        <f>SUM(V61:AG61)</f>
        <v/>
      </c>
      <c r="F61">
        <f>MAX(0,ROUND(C61+D61-E61,2))</f>
        <v/>
      </c>
      <c r="G61">
        <f>ROUND(E61+SUM(AT61:BE61),2)</f>
        <v/>
      </c>
      <c r="H61">
        <f>ROUND(SUM(J61:U61),2)</f>
        <v/>
      </c>
      <c r="I61">
        <f>ROUND(SUM(BF61:BQ61),2)</f>
        <v/>
      </c>
      <c r="J61">
        <f>IF(BF60&lt;=0,0,ROUND(BF60*IF($A61&lt;=Debts!$M$5,Debts!$X$5,Debts!$Y$5)/12,2)+IF(AND(Debts!$AC$5=1,$A61=Debts!$M$5+1),SUMPRODUCT(ROUND(BF$5:BF59*Debts!$Y$5/12,2)),0))</f>
        <v/>
      </c>
      <c r="K61">
        <f>IF(BG60&lt;=0,0,ROUND(BG60*IF($A61&lt;=Debts!$M$6,Debts!$X$6,Debts!$Y$6)/12,2)+IF(AND(Debts!$AC$6=1,$A61=Debts!$M$6+1),SUMPRODUCT(ROUND(BG$5:BG59*Debts!$Y$6/12,2)),0))</f>
        <v/>
      </c>
      <c r="L61">
        <f>IF(BH60&lt;=0,0,ROUND(BH60*IF($A61&lt;=Debts!$M$7,Debts!$X$7,Debts!$Y$7)/12,2)+IF(AND(Debts!$AC$7=1,$A61=Debts!$M$7+1),SUMPRODUCT(ROUND(BH$5:BH59*Debts!$Y$7/12,2)),0))</f>
        <v/>
      </c>
      <c r="M61">
        <f>IF(BI60&lt;=0,0,ROUND(BI60*IF($A61&lt;=Debts!$M$8,Debts!$X$8,Debts!$Y$8)/12,2)+IF(AND(Debts!$AC$8=1,$A61=Debts!$M$8+1),SUMPRODUCT(ROUND(BI$5:BI59*Debts!$Y$8/12,2)),0))</f>
        <v/>
      </c>
      <c r="N61">
        <f>IF(BJ60&lt;=0,0,ROUND(BJ60*IF($A61&lt;=Debts!$M$9,Debts!$X$9,Debts!$Y$9)/12,2)+IF(AND(Debts!$AC$9=1,$A61=Debts!$M$9+1),SUMPRODUCT(ROUND(BJ$5:BJ59*Debts!$Y$9/12,2)),0))</f>
        <v/>
      </c>
      <c r="O61">
        <f>IF(BK60&lt;=0,0,ROUND(BK60*IF($A61&lt;=Debts!$M$10,Debts!$X$10,Debts!$Y$10)/12,2)+IF(AND(Debts!$AC$10=1,$A61=Debts!$M$10+1),SUMPRODUCT(ROUND(BK$5:BK59*Debts!$Y$10/12,2)),0))</f>
        <v/>
      </c>
      <c r="P61">
        <f>IF(BL60&lt;=0,0,ROUND(BL60*IF($A61&lt;=Debts!$M$11,Debts!$X$11,Debts!$Y$11)/12,2)+IF(AND(Debts!$AC$11=1,$A61=Debts!$M$11+1),SUMPRODUCT(ROUND(BL$5:BL59*Debts!$Y$11/12,2)),0))</f>
        <v/>
      </c>
      <c r="Q61">
        <f>IF(BM60&lt;=0,0,ROUND(BM60*IF($A61&lt;=Debts!$M$12,Debts!$X$12,Debts!$Y$12)/12,2)+IF(AND(Debts!$AC$12=1,$A61=Debts!$M$12+1),SUMPRODUCT(ROUND(BM$5:BM59*Debts!$Y$12/12,2)),0))</f>
        <v/>
      </c>
      <c r="R61">
        <f>IF(BN60&lt;=0,0,ROUND(BN60*IF($A61&lt;=Debts!$M$13,Debts!$X$13,Debts!$Y$13)/12,2)+IF(AND(Debts!$AC$13=1,$A61=Debts!$M$13+1),SUMPRODUCT(ROUND(BN$5:BN59*Debts!$Y$13/12,2)),0))</f>
        <v/>
      </c>
      <c r="S61">
        <f>IF(BO60&lt;=0,0,ROUND(BO60*IF($A61&lt;=Debts!$M$14,Debts!$X$14,Debts!$Y$14)/12,2)+IF(AND(Debts!$AC$14=1,$A61=Debts!$M$14+1),SUMPRODUCT(ROUND(BO$5:BO59*Debts!$Y$14/12,2)),0))</f>
        <v/>
      </c>
      <c r="T61">
        <f>IF(BP60&lt;=0,0,ROUND(BP60*IF($A61&lt;=Debts!$M$15,Debts!$X$15,Debts!$Y$15)/12,2)+IF(AND(Debts!$AC$15=1,$A61=Debts!$M$15+1),SUMPRODUCT(ROUND(BP$5:BP59*Debts!$Y$15/12,2)),0))</f>
        <v/>
      </c>
      <c r="U61">
        <f>IF(BQ60&lt;=0,0,ROUND(BQ60*IF($A61&lt;=Debts!$M$16,Debts!$X$16,Debts!$Y$16)/12,2)+IF(AND(Debts!$AC$16=1,$A61=Debts!$M$16+1),SUMPRODUCT(ROUND(BQ$5:BQ59*Debts!$Y$16/12,2)),0))</f>
        <v/>
      </c>
      <c r="V61">
        <f>IF(BF60&lt;=0,0,MIN(ROUND(BF60+J61,2),IF(Debts!$Z$5=0,Debts!$AA$5,MAX(Debts!$AA$5,ROUND(BF60*Debts!$Z$5+Debts!$AB$5*J61,2)))))</f>
        <v/>
      </c>
      <c r="W61">
        <f>IF(BG60&lt;=0,0,MIN(ROUND(BG60+K61,2),IF(Debts!$Z$6=0,Debts!$AA$6,MAX(Debts!$AA$6,ROUND(BG60*Debts!$Z$6+Debts!$AB$6*K61,2)))))</f>
        <v/>
      </c>
      <c r="X61">
        <f>IF(BH60&lt;=0,0,MIN(ROUND(BH60+L61,2),IF(Debts!$Z$7=0,Debts!$AA$7,MAX(Debts!$AA$7,ROUND(BH60*Debts!$Z$7+Debts!$AB$7*L61,2)))))</f>
        <v/>
      </c>
      <c r="Y61">
        <f>IF(BI60&lt;=0,0,MIN(ROUND(BI60+M61,2),IF(Debts!$Z$8=0,Debts!$AA$8,MAX(Debts!$AA$8,ROUND(BI60*Debts!$Z$8+Debts!$AB$8*M61,2)))))</f>
        <v/>
      </c>
      <c r="Z61">
        <f>IF(BJ60&lt;=0,0,MIN(ROUND(BJ60+N61,2),IF(Debts!$Z$9=0,Debts!$AA$9,MAX(Debts!$AA$9,ROUND(BJ60*Debts!$Z$9+Debts!$AB$9*N61,2)))))</f>
        <v/>
      </c>
      <c r="AA61">
        <f>IF(BK60&lt;=0,0,MIN(ROUND(BK60+O61,2),IF(Debts!$Z$10=0,Debts!$AA$10,MAX(Debts!$AA$10,ROUND(BK60*Debts!$Z$10+Debts!$AB$10*O61,2)))))</f>
        <v/>
      </c>
      <c r="AB61">
        <f>IF(BL60&lt;=0,0,MIN(ROUND(BL60+P61,2),IF(Debts!$Z$11=0,Debts!$AA$11,MAX(Debts!$AA$11,ROUND(BL60*Debts!$Z$11+Debts!$AB$11*P61,2)))))</f>
        <v/>
      </c>
      <c r="AC61">
        <f>IF(BM60&lt;=0,0,MIN(ROUND(BM60+Q61,2),IF(Debts!$Z$12=0,Debts!$AA$12,MAX(Debts!$AA$12,ROUND(BM60*Debts!$Z$12+Debts!$AB$12*Q61,2)))))</f>
        <v/>
      </c>
      <c r="AD61">
        <f>IF(BN60&lt;=0,0,MIN(ROUND(BN60+R61,2),IF(Debts!$Z$13=0,Debts!$AA$13,MAX(Debts!$AA$13,ROUND(BN60*Debts!$Z$13+Debts!$AB$13*R61,2)))))</f>
        <v/>
      </c>
      <c r="AE61">
        <f>IF(BO60&lt;=0,0,MIN(ROUND(BO60+S61,2),IF(Debts!$Z$14=0,Debts!$AA$14,MAX(Debts!$AA$14,ROUND(BO60*Debts!$Z$14+Debts!$AB$14*S61,2)))))</f>
        <v/>
      </c>
      <c r="AF61">
        <f>IF(BP60&lt;=0,0,MIN(ROUND(BP60+T61,2),IF(Debts!$Z$15=0,Debts!$AA$15,MAX(Debts!$AA$15,ROUND(BP60*Debts!$Z$15+Debts!$AB$15*T61,2)))))</f>
        <v/>
      </c>
      <c r="AG61">
        <f>IF(BQ60&lt;=0,0,MIN(ROUND(BQ60+U61,2),IF(Debts!$Z$16=0,Debts!$AA$16,MAX(Debts!$AA$16,ROUND(BQ60*Debts!$Z$16+Debts!$AB$16*U61,2)))))</f>
        <v/>
      </c>
      <c r="AH61">
        <f>IF(BF60&lt;=0,0,ROUND(BF60+J61-V61,2))</f>
        <v/>
      </c>
      <c r="AI61">
        <f>IF(BG60&lt;=0,0,ROUND(BG60+K61-W61,2))</f>
        <v/>
      </c>
      <c r="AJ61">
        <f>IF(BH60&lt;=0,0,ROUND(BH60+L61-X61,2))</f>
        <v/>
      </c>
      <c r="AK61">
        <f>IF(BI60&lt;=0,0,ROUND(BI60+M61-Y61,2))</f>
        <v/>
      </c>
      <c r="AL61">
        <f>IF(BJ60&lt;=0,0,ROUND(BJ60+N61-Z61,2))</f>
        <v/>
      </c>
      <c r="AM61">
        <f>IF(BK60&lt;=0,0,ROUND(BK60+O61-AA61,2))</f>
        <v/>
      </c>
      <c r="AN61">
        <f>IF(BL60&lt;=0,0,ROUND(BL60+P61-AB61,2))</f>
        <v/>
      </c>
      <c r="AO61">
        <f>IF(BM60&lt;=0,0,ROUND(BM60+Q61-AC61,2))</f>
        <v/>
      </c>
      <c r="AP61">
        <f>IF(BN60&lt;=0,0,ROUND(BN60+R61-AD61,2))</f>
        <v/>
      </c>
      <c r="AQ61">
        <f>IF(BO60&lt;=0,0,ROUND(BO60+S61-AE61,2))</f>
        <v/>
      </c>
      <c r="AR61">
        <f>IF(BP60&lt;=0,0,ROUND(BP60+T61-AF61,2))</f>
        <v/>
      </c>
      <c r="AS61">
        <f>IF(BQ60&lt;=0,0,ROUND(BQ60+U61-AG61,2))</f>
        <v/>
      </c>
      <c r="AT61">
        <f>IF(AH61&lt;=0,0,ROUND(MIN(AH61,MAX(0,$F61-SUMPRODUCT(($AT$3:$BE$3&lt;AT$3)*$AH61:$AS61))),2))</f>
        <v/>
      </c>
      <c r="AU61">
        <f>IF(AI61&lt;=0,0,ROUND(MIN(AI61,MAX(0,$F61-SUMPRODUCT(($AT$3:$BE$3&lt;AU$3)*$AH61:$AS61))),2))</f>
        <v/>
      </c>
      <c r="AV61">
        <f>IF(AJ61&lt;=0,0,ROUND(MIN(AJ61,MAX(0,$F61-SUMPRODUCT(($AT$3:$BE$3&lt;AV$3)*$AH61:$AS61))),2))</f>
        <v/>
      </c>
      <c r="AW61">
        <f>IF(AK61&lt;=0,0,ROUND(MIN(AK61,MAX(0,$F61-SUMPRODUCT(($AT$3:$BE$3&lt;AW$3)*$AH61:$AS61))),2))</f>
        <v/>
      </c>
      <c r="AX61">
        <f>IF(AL61&lt;=0,0,ROUND(MIN(AL61,MAX(0,$F61-SUMPRODUCT(($AT$3:$BE$3&lt;AX$3)*$AH61:$AS61))),2))</f>
        <v/>
      </c>
      <c r="AY61">
        <f>IF(AM61&lt;=0,0,ROUND(MIN(AM61,MAX(0,$F61-SUMPRODUCT(($AT$3:$BE$3&lt;AY$3)*$AH61:$AS61))),2))</f>
        <v/>
      </c>
      <c r="AZ61">
        <f>IF(AN61&lt;=0,0,ROUND(MIN(AN61,MAX(0,$F61-SUMPRODUCT(($AT$3:$BE$3&lt;AZ$3)*$AH61:$AS61))),2))</f>
        <v/>
      </c>
      <c r="BA61">
        <f>IF(AO61&lt;=0,0,ROUND(MIN(AO61,MAX(0,$F61-SUMPRODUCT(($AT$3:$BE$3&lt;BA$3)*$AH61:$AS61))),2))</f>
        <v/>
      </c>
      <c r="BB61">
        <f>IF(AP61&lt;=0,0,ROUND(MIN(AP61,MAX(0,$F61-SUMPRODUCT(($AT$3:$BE$3&lt;BB$3)*$AH61:$AS61))),2))</f>
        <v/>
      </c>
      <c r="BC61">
        <f>IF(AQ61&lt;=0,0,ROUND(MIN(AQ61,MAX(0,$F61-SUMPRODUCT(($AT$3:$BE$3&lt;BC$3)*$AH61:$AS61))),2))</f>
        <v/>
      </c>
      <c r="BD61">
        <f>IF(AR61&lt;=0,0,ROUND(MIN(AR61,MAX(0,$F61-SUMPRODUCT(($AT$3:$BE$3&lt;BD$3)*$AH61:$AS61))),2))</f>
        <v/>
      </c>
      <c r="BE61">
        <f>IF(AS61&lt;=0,0,ROUND(MIN(AS61,MAX(0,$F61-SUMPRODUCT(($AT$3:$BE$3&lt;BE$3)*$AH61:$AS61))),2))</f>
        <v/>
      </c>
      <c r="BF61">
        <f>IF(BF60&lt;=0,0,ROUND(BF60+J61-V61-AT61,2))</f>
        <v/>
      </c>
      <c r="BG61">
        <f>IF(BG60&lt;=0,0,ROUND(BG60+K61-W61-AU61,2))</f>
        <v/>
      </c>
      <c r="BH61">
        <f>IF(BH60&lt;=0,0,ROUND(BH60+L61-X61-AV61,2))</f>
        <v/>
      </c>
      <c r="BI61">
        <f>IF(BI60&lt;=0,0,ROUND(BI60+M61-Y61-AW61,2))</f>
        <v/>
      </c>
      <c r="BJ61">
        <f>IF(BJ60&lt;=0,0,ROUND(BJ60+N61-Z61-AX61,2))</f>
        <v/>
      </c>
      <c r="BK61">
        <f>IF(BK60&lt;=0,0,ROUND(BK60+O61-AA61-AY61,2))</f>
        <v/>
      </c>
      <c r="BL61">
        <f>IF(BL60&lt;=0,0,ROUND(BL60+P61-AB61-AZ61,2))</f>
        <v/>
      </c>
      <c r="BM61">
        <f>IF(BM60&lt;=0,0,ROUND(BM60+Q61-AC61-BA61,2))</f>
        <v/>
      </c>
      <c r="BN61">
        <f>IF(BN60&lt;=0,0,ROUND(BN60+R61-AD61-BB61,2))</f>
        <v/>
      </c>
      <c r="BO61">
        <f>IF(BO60&lt;=0,0,ROUND(BO60+S61-AE61-BC61,2))</f>
        <v/>
      </c>
      <c r="BP61">
        <f>IF(BP60&lt;=0,0,ROUND(BP60+T61-AF61-BD61,2))</f>
        <v/>
      </c>
      <c r="BQ61">
        <f>IF(BQ60&lt;=0,0,ROUND(BQ60+U61-AG61-BE61,2))</f>
        <v/>
      </c>
    </row>
    <row r="62">
      <c r="A62" t="n">
        <v>57</v>
      </c>
      <c r="B62" s="29">
        <f>Months!B62</f>
        <v/>
      </c>
      <c r="C62">
        <f>Months!C62</f>
        <v/>
      </c>
      <c r="D62">
        <f>Months!D62</f>
        <v/>
      </c>
      <c r="E62">
        <f>SUM(V62:AG62)</f>
        <v/>
      </c>
      <c r="F62">
        <f>MAX(0,ROUND(C62+D62-E62,2))</f>
        <v/>
      </c>
      <c r="G62">
        <f>ROUND(E62+SUM(AT62:BE62),2)</f>
        <v/>
      </c>
      <c r="H62">
        <f>ROUND(SUM(J62:U62),2)</f>
        <v/>
      </c>
      <c r="I62">
        <f>ROUND(SUM(BF62:BQ62),2)</f>
        <v/>
      </c>
      <c r="J62">
        <f>IF(BF61&lt;=0,0,ROUND(BF61*IF($A62&lt;=Debts!$M$5,Debts!$X$5,Debts!$Y$5)/12,2)+IF(AND(Debts!$AC$5=1,$A62=Debts!$M$5+1),SUMPRODUCT(ROUND(BF$5:BF60*Debts!$Y$5/12,2)),0))</f>
        <v/>
      </c>
      <c r="K62">
        <f>IF(BG61&lt;=0,0,ROUND(BG61*IF($A62&lt;=Debts!$M$6,Debts!$X$6,Debts!$Y$6)/12,2)+IF(AND(Debts!$AC$6=1,$A62=Debts!$M$6+1),SUMPRODUCT(ROUND(BG$5:BG60*Debts!$Y$6/12,2)),0))</f>
        <v/>
      </c>
      <c r="L62">
        <f>IF(BH61&lt;=0,0,ROUND(BH61*IF($A62&lt;=Debts!$M$7,Debts!$X$7,Debts!$Y$7)/12,2)+IF(AND(Debts!$AC$7=1,$A62=Debts!$M$7+1),SUMPRODUCT(ROUND(BH$5:BH60*Debts!$Y$7/12,2)),0))</f>
        <v/>
      </c>
      <c r="M62">
        <f>IF(BI61&lt;=0,0,ROUND(BI61*IF($A62&lt;=Debts!$M$8,Debts!$X$8,Debts!$Y$8)/12,2)+IF(AND(Debts!$AC$8=1,$A62=Debts!$M$8+1),SUMPRODUCT(ROUND(BI$5:BI60*Debts!$Y$8/12,2)),0))</f>
        <v/>
      </c>
      <c r="N62">
        <f>IF(BJ61&lt;=0,0,ROUND(BJ61*IF($A62&lt;=Debts!$M$9,Debts!$X$9,Debts!$Y$9)/12,2)+IF(AND(Debts!$AC$9=1,$A62=Debts!$M$9+1),SUMPRODUCT(ROUND(BJ$5:BJ60*Debts!$Y$9/12,2)),0))</f>
        <v/>
      </c>
      <c r="O62">
        <f>IF(BK61&lt;=0,0,ROUND(BK61*IF($A62&lt;=Debts!$M$10,Debts!$X$10,Debts!$Y$10)/12,2)+IF(AND(Debts!$AC$10=1,$A62=Debts!$M$10+1),SUMPRODUCT(ROUND(BK$5:BK60*Debts!$Y$10/12,2)),0))</f>
        <v/>
      </c>
      <c r="P62">
        <f>IF(BL61&lt;=0,0,ROUND(BL61*IF($A62&lt;=Debts!$M$11,Debts!$X$11,Debts!$Y$11)/12,2)+IF(AND(Debts!$AC$11=1,$A62=Debts!$M$11+1),SUMPRODUCT(ROUND(BL$5:BL60*Debts!$Y$11/12,2)),0))</f>
        <v/>
      </c>
      <c r="Q62">
        <f>IF(BM61&lt;=0,0,ROUND(BM61*IF($A62&lt;=Debts!$M$12,Debts!$X$12,Debts!$Y$12)/12,2)+IF(AND(Debts!$AC$12=1,$A62=Debts!$M$12+1),SUMPRODUCT(ROUND(BM$5:BM60*Debts!$Y$12/12,2)),0))</f>
        <v/>
      </c>
      <c r="R62">
        <f>IF(BN61&lt;=0,0,ROUND(BN61*IF($A62&lt;=Debts!$M$13,Debts!$X$13,Debts!$Y$13)/12,2)+IF(AND(Debts!$AC$13=1,$A62=Debts!$M$13+1),SUMPRODUCT(ROUND(BN$5:BN60*Debts!$Y$13/12,2)),0))</f>
        <v/>
      </c>
      <c r="S62">
        <f>IF(BO61&lt;=0,0,ROUND(BO61*IF($A62&lt;=Debts!$M$14,Debts!$X$14,Debts!$Y$14)/12,2)+IF(AND(Debts!$AC$14=1,$A62=Debts!$M$14+1),SUMPRODUCT(ROUND(BO$5:BO60*Debts!$Y$14/12,2)),0))</f>
        <v/>
      </c>
      <c r="T62">
        <f>IF(BP61&lt;=0,0,ROUND(BP61*IF($A62&lt;=Debts!$M$15,Debts!$X$15,Debts!$Y$15)/12,2)+IF(AND(Debts!$AC$15=1,$A62=Debts!$M$15+1),SUMPRODUCT(ROUND(BP$5:BP60*Debts!$Y$15/12,2)),0))</f>
        <v/>
      </c>
      <c r="U62">
        <f>IF(BQ61&lt;=0,0,ROUND(BQ61*IF($A62&lt;=Debts!$M$16,Debts!$X$16,Debts!$Y$16)/12,2)+IF(AND(Debts!$AC$16=1,$A62=Debts!$M$16+1),SUMPRODUCT(ROUND(BQ$5:BQ60*Debts!$Y$16/12,2)),0))</f>
        <v/>
      </c>
      <c r="V62">
        <f>IF(BF61&lt;=0,0,MIN(ROUND(BF61+J62,2),IF(Debts!$Z$5=0,Debts!$AA$5,MAX(Debts!$AA$5,ROUND(BF61*Debts!$Z$5+Debts!$AB$5*J62,2)))))</f>
        <v/>
      </c>
      <c r="W62">
        <f>IF(BG61&lt;=0,0,MIN(ROUND(BG61+K62,2),IF(Debts!$Z$6=0,Debts!$AA$6,MAX(Debts!$AA$6,ROUND(BG61*Debts!$Z$6+Debts!$AB$6*K62,2)))))</f>
        <v/>
      </c>
      <c r="X62">
        <f>IF(BH61&lt;=0,0,MIN(ROUND(BH61+L62,2),IF(Debts!$Z$7=0,Debts!$AA$7,MAX(Debts!$AA$7,ROUND(BH61*Debts!$Z$7+Debts!$AB$7*L62,2)))))</f>
        <v/>
      </c>
      <c r="Y62">
        <f>IF(BI61&lt;=0,0,MIN(ROUND(BI61+M62,2),IF(Debts!$Z$8=0,Debts!$AA$8,MAX(Debts!$AA$8,ROUND(BI61*Debts!$Z$8+Debts!$AB$8*M62,2)))))</f>
        <v/>
      </c>
      <c r="Z62">
        <f>IF(BJ61&lt;=0,0,MIN(ROUND(BJ61+N62,2),IF(Debts!$Z$9=0,Debts!$AA$9,MAX(Debts!$AA$9,ROUND(BJ61*Debts!$Z$9+Debts!$AB$9*N62,2)))))</f>
        <v/>
      </c>
      <c r="AA62">
        <f>IF(BK61&lt;=0,0,MIN(ROUND(BK61+O62,2),IF(Debts!$Z$10=0,Debts!$AA$10,MAX(Debts!$AA$10,ROUND(BK61*Debts!$Z$10+Debts!$AB$10*O62,2)))))</f>
        <v/>
      </c>
      <c r="AB62">
        <f>IF(BL61&lt;=0,0,MIN(ROUND(BL61+P62,2),IF(Debts!$Z$11=0,Debts!$AA$11,MAX(Debts!$AA$11,ROUND(BL61*Debts!$Z$11+Debts!$AB$11*P62,2)))))</f>
        <v/>
      </c>
      <c r="AC62">
        <f>IF(BM61&lt;=0,0,MIN(ROUND(BM61+Q62,2),IF(Debts!$Z$12=0,Debts!$AA$12,MAX(Debts!$AA$12,ROUND(BM61*Debts!$Z$12+Debts!$AB$12*Q62,2)))))</f>
        <v/>
      </c>
      <c r="AD62">
        <f>IF(BN61&lt;=0,0,MIN(ROUND(BN61+R62,2),IF(Debts!$Z$13=0,Debts!$AA$13,MAX(Debts!$AA$13,ROUND(BN61*Debts!$Z$13+Debts!$AB$13*R62,2)))))</f>
        <v/>
      </c>
      <c r="AE62">
        <f>IF(BO61&lt;=0,0,MIN(ROUND(BO61+S62,2),IF(Debts!$Z$14=0,Debts!$AA$14,MAX(Debts!$AA$14,ROUND(BO61*Debts!$Z$14+Debts!$AB$14*S62,2)))))</f>
        <v/>
      </c>
      <c r="AF62">
        <f>IF(BP61&lt;=0,0,MIN(ROUND(BP61+T62,2),IF(Debts!$Z$15=0,Debts!$AA$15,MAX(Debts!$AA$15,ROUND(BP61*Debts!$Z$15+Debts!$AB$15*T62,2)))))</f>
        <v/>
      </c>
      <c r="AG62">
        <f>IF(BQ61&lt;=0,0,MIN(ROUND(BQ61+U62,2),IF(Debts!$Z$16=0,Debts!$AA$16,MAX(Debts!$AA$16,ROUND(BQ61*Debts!$Z$16+Debts!$AB$16*U62,2)))))</f>
        <v/>
      </c>
      <c r="AH62">
        <f>IF(BF61&lt;=0,0,ROUND(BF61+J62-V62,2))</f>
        <v/>
      </c>
      <c r="AI62">
        <f>IF(BG61&lt;=0,0,ROUND(BG61+K62-W62,2))</f>
        <v/>
      </c>
      <c r="AJ62">
        <f>IF(BH61&lt;=0,0,ROUND(BH61+L62-X62,2))</f>
        <v/>
      </c>
      <c r="AK62">
        <f>IF(BI61&lt;=0,0,ROUND(BI61+M62-Y62,2))</f>
        <v/>
      </c>
      <c r="AL62">
        <f>IF(BJ61&lt;=0,0,ROUND(BJ61+N62-Z62,2))</f>
        <v/>
      </c>
      <c r="AM62">
        <f>IF(BK61&lt;=0,0,ROUND(BK61+O62-AA62,2))</f>
        <v/>
      </c>
      <c r="AN62">
        <f>IF(BL61&lt;=0,0,ROUND(BL61+P62-AB62,2))</f>
        <v/>
      </c>
      <c r="AO62">
        <f>IF(BM61&lt;=0,0,ROUND(BM61+Q62-AC62,2))</f>
        <v/>
      </c>
      <c r="AP62">
        <f>IF(BN61&lt;=0,0,ROUND(BN61+R62-AD62,2))</f>
        <v/>
      </c>
      <c r="AQ62">
        <f>IF(BO61&lt;=0,0,ROUND(BO61+S62-AE62,2))</f>
        <v/>
      </c>
      <c r="AR62">
        <f>IF(BP61&lt;=0,0,ROUND(BP61+T62-AF62,2))</f>
        <v/>
      </c>
      <c r="AS62">
        <f>IF(BQ61&lt;=0,0,ROUND(BQ61+U62-AG62,2))</f>
        <v/>
      </c>
      <c r="AT62">
        <f>IF(AH62&lt;=0,0,ROUND(MIN(AH62,MAX(0,$F62-SUMPRODUCT(($AT$3:$BE$3&lt;AT$3)*$AH62:$AS62))),2))</f>
        <v/>
      </c>
      <c r="AU62">
        <f>IF(AI62&lt;=0,0,ROUND(MIN(AI62,MAX(0,$F62-SUMPRODUCT(($AT$3:$BE$3&lt;AU$3)*$AH62:$AS62))),2))</f>
        <v/>
      </c>
      <c r="AV62">
        <f>IF(AJ62&lt;=0,0,ROUND(MIN(AJ62,MAX(0,$F62-SUMPRODUCT(($AT$3:$BE$3&lt;AV$3)*$AH62:$AS62))),2))</f>
        <v/>
      </c>
      <c r="AW62">
        <f>IF(AK62&lt;=0,0,ROUND(MIN(AK62,MAX(0,$F62-SUMPRODUCT(($AT$3:$BE$3&lt;AW$3)*$AH62:$AS62))),2))</f>
        <v/>
      </c>
      <c r="AX62">
        <f>IF(AL62&lt;=0,0,ROUND(MIN(AL62,MAX(0,$F62-SUMPRODUCT(($AT$3:$BE$3&lt;AX$3)*$AH62:$AS62))),2))</f>
        <v/>
      </c>
      <c r="AY62">
        <f>IF(AM62&lt;=0,0,ROUND(MIN(AM62,MAX(0,$F62-SUMPRODUCT(($AT$3:$BE$3&lt;AY$3)*$AH62:$AS62))),2))</f>
        <v/>
      </c>
      <c r="AZ62">
        <f>IF(AN62&lt;=0,0,ROUND(MIN(AN62,MAX(0,$F62-SUMPRODUCT(($AT$3:$BE$3&lt;AZ$3)*$AH62:$AS62))),2))</f>
        <v/>
      </c>
      <c r="BA62">
        <f>IF(AO62&lt;=0,0,ROUND(MIN(AO62,MAX(0,$F62-SUMPRODUCT(($AT$3:$BE$3&lt;BA$3)*$AH62:$AS62))),2))</f>
        <v/>
      </c>
      <c r="BB62">
        <f>IF(AP62&lt;=0,0,ROUND(MIN(AP62,MAX(0,$F62-SUMPRODUCT(($AT$3:$BE$3&lt;BB$3)*$AH62:$AS62))),2))</f>
        <v/>
      </c>
      <c r="BC62">
        <f>IF(AQ62&lt;=0,0,ROUND(MIN(AQ62,MAX(0,$F62-SUMPRODUCT(($AT$3:$BE$3&lt;BC$3)*$AH62:$AS62))),2))</f>
        <v/>
      </c>
      <c r="BD62">
        <f>IF(AR62&lt;=0,0,ROUND(MIN(AR62,MAX(0,$F62-SUMPRODUCT(($AT$3:$BE$3&lt;BD$3)*$AH62:$AS62))),2))</f>
        <v/>
      </c>
      <c r="BE62">
        <f>IF(AS62&lt;=0,0,ROUND(MIN(AS62,MAX(0,$F62-SUMPRODUCT(($AT$3:$BE$3&lt;BE$3)*$AH62:$AS62))),2))</f>
        <v/>
      </c>
      <c r="BF62">
        <f>IF(BF61&lt;=0,0,ROUND(BF61+J62-V62-AT62,2))</f>
        <v/>
      </c>
      <c r="BG62">
        <f>IF(BG61&lt;=0,0,ROUND(BG61+K62-W62-AU62,2))</f>
        <v/>
      </c>
      <c r="BH62">
        <f>IF(BH61&lt;=0,0,ROUND(BH61+L62-X62-AV62,2))</f>
        <v/>
      </c>
      <c r="BI62">
        <f>IF(BI61&lt;=0,0,ROUND(BI61+M62-Y62-AW62,2))</f>
        <v/>
      </c>
      <c r="BJ62">
        <f>IF(BJ61&lt;=0,0,ROUND(BJ61+N62-Z62-AX62,2))</f>
        <v/>
      </c>
      <c r="BK62">
        <f>IF(BK61&lt;=0,0,ROUND(BK61+O62-AA62-AY62,2))</f>
        <v/>
      </c>
      <c r="BL62">
        <f>IF(BL61&lt;=0,0,ROUND(BL61+P62-AB62-AZ62,2))</f>
        <v/>
      </c>
      <c r="BM62">
        <f>IF(BM61&lt;=0,0,ROUND(BM61+Q62-AC62-BA62,2))</f>
        <v/>
      </c>
      <c r="BN62">
        <f>IF(BN61&lt;=0,0,ROUND(BN61+R62-AD62-BB62,2))</f>
        <v/>
      </c>
      <c r="BO62">
        <f>IF(BO61&lt;=0,0,ROUND(BO61+S62-AE62-BC62,2))</f>
        <v/>
      </c>
      <c r="BP62">
        <f>IF(BP61&lt;=0,0,ROUND(BP61+T62-AF62-BD62,2))</f>
        <v/>
      </c>
      <c r="BQ62">
        <f>IF(BQ61&lt;=0,0,ROUND(BQ61+U62-AG62-BE62,2))</f>
        <v/>
      </c>
    </row>
    <row r="63">
      <c r="A63" t="n">
        <v>58</v>
      </c>
      <c r="B63" s="29">
        <f>Months!B63</f>
        <v/>
      </c>
      <c r="C63">
        <f>Months!C63</f>
        <v/>
      </c>
      <c r="D63">
        <f>Months!D63</f>
        <v/>
      </c>
      <c r="E63">
        <f>SUM(V63:AG63)</f>
        <v/>
      </c>
      <c r="F63">
        <f>MAX(0,ROUND(C63+D63-E63,2))</f>
        <v/>
      </c>
      <c r="G63">
        <f>ROUND(E63+SUM(AT63:BE63),2)</f>
        <v/>
      </c>
      <c r="H63">
        <f>ROUND(SUM(J63:U63),2)</f>
        <v/>
      </c>
      <c r="I63">
        <f>ROUND(SUM(BF63:BQ63),2)</f>
        <v/>
      </c>
      <c r="J63">
        <f>IF(BF62&lt;=0,0,ROUND(BF62*IF($A63&lt;=Debts!$M$5,Debts!$X$5,Debts!$Y$5)/12,2)+IF(AND(Debts!$AC$5=1,$A63=Debts!$M$5+1),SUMPRODUCT(ROUND(BF$5:BF61*Debts!$Y$5/12,2)),0))</f>
        <v/>
      </c>
      <c r="K63">
        <f>IF(BG62&lt;=0,0,ROUND(BG62*IF($A63&lt;=Debts!$M$6,Debts!$X$6,Debts!$Y$6)/12,2)+IF(AND(Debts!$AC$6=1,$A63=Debts!$M$6+1),SUMPRODUCT(ROUND(BG$5:BG61*Debts!$Y$6/12,2)),0))</f>
        <v/>
      </c>
      <c r="L63">
        <f>IF(BH62&lt;=0,0,ROUND(BH62*IF($A63&lt;=Debts!$M$7,Debts!$X$7,Debts!$Y$7)/12,2)+IF(AND(Debts!$AC$7=1,$A63=Debts!$M$7+1),SUMPRODUCT(ROUND(BH$5:BH61*Debts!$Y$7/12,2)),0))</f>
        <v/>
      </c>
      <c r="M63">
        <f>IF(BI62&lt;=0,0,ROUND(BI62*IF($A63&lt;=Debts!$M$8,Debts!$X$8,Debts!$Y$8)/12,2)+IF(AND(Debts!$AC$8=1,$A63=Debts!$M$8+1),SUMPRODUCT(ROUND(BI$5:BI61*Debts!$Y$8/12,2)),0))</f>
        <v/>
      </c>
      <c r="N63">
        <f>IF(BJ62&lt;=0,0,ROUND(BJ62*IF($A63&lt;=Debts!$M$9,Debts!$X$9,Debts!$Y$9)/12,2)+IF(AND(Debts!$AC$9=1,$A63=Debts!$M$9+1),SUMPRODUCT(ROUND(BJ$5:BJ61*Debts!$Y$9/12,2)),0))</f>
        <v/>
      </c>
      <c r="O63">
        <f>IF(BK62&lt;=0,0,ROUND(BK62*IF($A63&lt;=Debts!$M$10,Debts!$X$10,Debts!$Y$10)/12,2)+IF(AND(Debts!$AC$10=1,$A63=Debts!$M$10+1),SUMPRODUCT(ROUND(BK$5:BK61*Debts!$Y$10/12,2)),0))</f>
        <v/>
      </c>
      <c r="P63">
        <f>IF(BL62&lt;=0,0,ROUND(BL62*IF($A63&lt;=Debts!$M$11,Debts!$X$11,Debts!$Y$11)/12,2)+IF(AND(Debts!$AC$11=1,$A63=Debts!$M$11+1),SUMPRODUCT(ROUND(BL$5:BL61*Debts!$Y$11/12,2)),0))</f>
        <v/>
      </c>
      <c r="Q63">
        <f>IF(BM62&lt;=0,0,ROUND(BM62*IF($A63&lt;=Debts!$M$12,Debts!$X$12,Debts!$Y$12)/12,2)+IF(AND(Debts!$AC$12=1,$A63=Debts!$M$12+1),SUMPRODUCT(ROUND(BM$5:BM61*Debts!$Y$12/12,2)),0))</f>
        <v/>
      </c>
      <c r="R63">
        <f>IF(BN62&lt;=0,0,ROUND(BN62*IF($A63&lt;=Debts!$M$13,Debts!$X$13,Debts!$Y$13)/12,2)+IF(AND(Debts!$AC$13=1,$A63=Debts!$M$13+1),SUMPRODUCT(ROUND(BN$5:BN61*Debts!$Y$13/12,2)),0))</f>
        <v/>
      </c>
      <c r="S63">
        <f>IF(BO62&lt;=0,0,ROUND(BO62*IF($A63&lt;=Debts!$M$14,Debts!$X$14,Debts!$Y$14)/12,2)+IF(AND(Debts!$AC$14=1,$A63=Debts!$M$14+1),SUMPRODUCT(ROUND(BO$5:BO61*Debts!$Y$14/12,2)),0))</f>
        <v/>
      </c>
      <c r="T63">
        <f>IF(BP62&lt;=0,0,ROUND(BP62*IF($A63&lt;=Debts!$M$15,Debts!$X$15,Debts!$Y$15)/12,2)+IF(AND(Debts!$AC$15=1,$A63=Debts!$M$15+1),SUMPRODUCT(ROUND(BP$5:BP61*Debts!$Y$15/12,2)),0))</f>
        <v/>
      </c>
      <c r="U63">
        <f>IF(BQ62&lt;=0,0,ROUND(BQ62*IF($A63&lt;=Debts!$M$16,Debts!$X$16,Debts!$Y$16)/12,2)+IF(AND(Debts!$AC$16=1,$A63=Debts!$M$16+1),SUMPRODUCT(ROUND(BQ$5:BQ61*Debts!$Y$16/12,2)),0))</f>
        <v/>
      </c>
      <c r="V63">
        <f>IF(BF62&lt;=0,0,MIN(ROUND(BF62+J63,2),IF(Debts!$Z$5=0,Debts!$AA$5,MAX(Debts!$AA$5,ROUND(BF62*Debts!$Z$5+Debts!$AB$5*J63,2)))))</f>
        <v/>
      </c>
      <c r="W63">
        <f>IF(BG62&lt;=0,0,MIN(ROUND(BG62+K63,2),IF(Debts!$Z$6=0,Debts!$AA$6,MAX(Debts!$AA$6,ROUND(BG62*Debts!$Z$6+Debts!$AB$6*K63,2)))))</f>
        <v/>
      </c>
      <c r="X63">
        <f>IF(BH62&lt;=0,0,MIN(ROUND(BH62+L63,2),IF(Debts!$Z$7=0,Debts!$AA$7,MAX(Debts!$AA$7,ROUND(BH62*Debts!$Z$7+Debts!$AB$7*L63,2)))))</f>
        <v/>
      </c>
      <c r="Y63">
        <f>IF(BI62&lt;=0,0,MIN(ROUND(BI62+M63,2),IF(Debts!$Z$8=0,Debts!$AA$8,MAX(Debts!$AA$8,ROUND(BI62*Debts!$Z$8+Debts!$AB$8*M63,2)))))</f>
        <v/>
      </c>
      <c r="Z63">
        <f>IF(BJ62&lt;=0,0,MIN(ROUND(BJ62+N63,2),IF(Debts!$Z$9=0,Debts!$AA$9,MAX(Debts!$AA$9,ROUND(BJ62*Debts!$Z$9+Debts!$AB$9*N63,2)))))</f>
        <v/>
      </c>
      <c r="AA63">
        <f>IF(BK62&lt;=0,0,MIN(ROUND(BK62+O63,2),IF(Debts!$Z$10=0,Debts!$AA$10,MAX(Debts!$AA$10,ROUND(BK62*Debts!$Z$10+Debts!$AB$10*O63,2)))))</f>
        <v/>
      </c>
      <c r="AB63">
        <f>IF(BL62&lt;=0,0,MIN(ROUND(BL62+P63,2),IF(Debts!$Z$11=0,Debts!$AA$11,MAX(Debts!$AA$11,ROUND(BL62*Debts!$Z$11+Debts!$AB$11*P63,2)))))</f>
        <v/>
      </c>
      <c r="AC63">
        <f>IF(BM62&lt;=0,0,MIN(ROUND(BM62+Q63,2),IF(Debts!$Z$12=0,Debts!$AA$12,MAX(Debts!$AA$12,ROUND(BM62*Debts!$Z$12+Debts!$AB$12*Q63,2)))))</f>
        <v/>
      </c>
      <c r="AD63">
        <f>IF(BN62&lt;=0,0,MIN(ROUND(BN62+R63,2),IF(Debts!$Z$13=0,Debts!$AA$13,MAX(Debts!$AA$13,ROUND(BN62*Debts!$Z$13+Debts!$AB$13*R63,2)))))</f>
        <v/>
      </c>
      <c r="AE63">
        <f>IF(BO62&lt;=0,0,MIN(ROUND(BO62+S63,2),IF(Debts!$Z$14=0,Debts!$AA$14,MAX(Debts!$AA$14,ROUND(BO62*Debts!$Z$14+Debts!$AB$14*S63,2)))))</f>
        <v/>
      </c>
      <c r="AF63">
        <f>IF(BP62&lt;=0,0,MIN(ROUND(BP62+T63,2),IF(Debts!$Z$15=0,Debts!$AA$15,MAX(Debts!$AA$15,ROUND(BP62*Debts!$Z$15+Debts!$AB$15*T63,2)))))</f>
        <v/>
      </c>
      <c r="AG63">
        <f>IF(BQ62&lt;=0,0,MIN(ROUND(BQ62+U63,2),IF(Debts!$Z$16=0,Debts!$AA$16,MAX(Debts!$AA$16,ROUND(BQ62*Debts!$Z$16+Debts!$AB$16*U63,2)))))</f>
        <v/>
      </c>
      <c r="AH63">
        <f>IF(BF62&lt;=0,0,ROUND(BF62+J63-V63,2))</f>
        <v/>
      </c>
      <c r="AI63">
        <f>IF(BG62&lt;=0,0,ROUND(BG62+K63-W63,2))</f>
        <v/>
      </c>
      <c r="AJ63">
        <f>IF(BH62&lt;=0,0,ROUND(BH62+L63-X63,2))</f>
        <v/>
      </c>
      <c r="AK63">
        <f>IF(BI62&lt;=0,0,ROUND(BI62+M63-Y63,2))</f>
        <v/>
      </c>
      <c r="AL63">
        <f>IF(BJ62&lt;=0,0,ROUND(BJ62+N63-Z63,2))</f>
        <v/>
      </c>
      <c r="AM63">
        <f>IF(BK62&lt;=0,0,ROUND(BK62+O63-AA63,2))</f>
        <v/>
      </c>
      <c r="AN63">
        <f>IF(BL62&lt;=0,0,ROUND(BL62+P63-AB63,2))</f>
        <v/>
      </c>
      <c r="AO63">
        <f>IF(BM62&lt;=0,0,ROUND(BM62+Q63-AC63,2))</f>
        <v/>
      </c>
      <c r="AP63">
        <f>IF(BN62&lt;=0,0,ROUND(BN62+R63-AD63,2))</f>
        <v/>
      </c>
      <c r="AQ63">
        <f>IF(BO62&lt;=0,0,ROUND(BO62+S63-AE63,2))</f>
        <v/>
      </c>
      <c r="AR63">
        <f>IF(BP62&lt;=0,0,ROUND(BP62+T63-AF63,2))</f>
        <v/>
      </c>
      <c r="AS63">
        <f>IF(BQ62&lt;=0,0,ROUND(BQ62+U63-AG63,2))</f>
        <v/>
      </c>
      <c r="AT63">
        <f>IF(AH63&lt;=0,0,ROUND(MIN(AH63,MAX(0,$F63-SUMPRODUCT(($AT$3:$BE$3&lt;AT$3)*$AH63:$AS63))),2))</f>
        <v/>
      </c>
      <c r="AU63">
        <f>IF(AI63&lt;=0,0,ROUND(MIN(AI63,MAX(0,$F63-SUMPRODUCT(($AT$3:$BE$3&lt;AU$3)*$AH63:$AS63))),2))</f>
        <v/>
      </c>
      <c r="AV63">
        <f>IF(AJ63&lt;=0,0,ROUND(MIN(AJ63,MAX(0,$F63-SUMPRODUCT(($AT$3:$BE$3&lt;AV$3)*$AH63:$AS63))),2))</f>
        <v/>
      </c>
      <c r="AW63">
        <f>IF(AK63&lt;=0,0,ROUND(MIN(AK63,MAX(0,$F63-SUMPRODUCT(($AT$3:$BE$3&lt;AW$3)*$AH63:$AS63))),2))</f>
        <v/>
      </c>
      <c r="AX63">
        <f>IF(AL63&lt;=0,0,ROUND(MIN(AL63,MAX(0,$F63-SUMPRODUCT(($AT$3:$BE$3&lt;AX$3)*$AH63:$AS63))),2))</f>
        <v/>
      </c>
      <c r="AY63">
        <f>IF(AM63&lt;=0,0,ROUND(MIN(AM63,MAX(0,$F63-SUMPRODUCT(($AT$3:$BE$3&lt;AY$3)*$AH63:$AS63))),2))</f>
        <v/>
      </c>
      <c r="AZ63">
        <f>IF(AN63&lt;=0,0,ROUND(MIN(AN63,MAX(0,$F63-SUMPRODUCT(($AT$3:$BE$3&lt;AZ$3)*$AH63:$AS63))),2))</f>
        <v/>
      </c>
      <c r="BA63">
        <f>IF(AO63&lt;=0,0,ROUND(MIN(AO63,MAX(0,$F63-SUMPRODUCT(($AT$3:$BE$3&lt;BA$3)*$AH63:$AS63))),2))</f>
        <v/>
      </c>
      <c r="BB63">
        <f>IF(AP63&lt;=0,0,ROUND(MIN(AP63,MAX(0,$F63-SUMPRODUCT(($AT$3:$BE$3&lt;BB$3)*$AH63:$AS63))),2))</f>
        <v/>
      </c>
      <c r="BC63">
        <f>IF(AQ63&lt;=0,0,ROUND(MIN(AQ63,MAX(0,$F63-SUMPRODUCT(($AT$3:$BE$3&lt;BC$3)*$AH63:$AS63))),2))</f>
        <v/>
      </c>
      <c r="BD63">
        <f>IF(AR63&lt;=0,0,ROUND(MIN(AR63,MAX(0,$F63-SUMPRODUCT(($AT$3:$BE$3&lt;BD$3)*$AH63:$AS63))),2))</f>
        <v/>
      </c>
      <c r="BE63">
        <f>IF(AS63&lt;=0,0,ROUND(MIN(AS63,MAX(0,$F63-SUMPRODUCT(($AT$3:$BE$3&lt;BE$3)*$AH63:$AS63))),2))</f>
        <v/>
      </c>
      <c r="BF63">
        <f>IF(BF62&lt;=0,0,ROUND(BF62+J63-V63-AT63,2))</f>
        <v/>
      </c>
      <c r="BG63">
        <f>IF(BG62&lt;=0,0,ROUND(BG62+K63-W63-AU63,2))</f>
        <v/>
      </c>
      <c r="BH63">
        <f>IF(BH62&lt;=0,0,ROUND(BH62+L63-X63-AV63,2))</f>
        <v/>
      </c>
      <c r="BI63">
        <f>IF(BI62&lt;=0,0,ROUND(BI62+M63-Y63-AW63,2))</f>
        <v/>
      </c>
      <c r="BJ63">
        <f>IF(BJ62&lt;=0,0,ROUND(BJ62+N63-Z63-AX63,2))</f>
        <v/>
      </c>
      <c r="BK63">
        <f>IF(BK62&lt;=0,0,ROUND(BK62+O63-AA63-AY63,2))</f>
        <v/>
      </c>
      <c r="BL63">
        <f>IF(BL62&lt;=0,0,ROUND(BL62+P63-AB63-AZ63,2))</f>
        <v/>
      </c>
      <c r="BM63">
        <f>IF(BM62&lt;=0,0,ROUND(BM62+Q63-AC63-BA63,2))</f>
        <v/>
      </c>
      <c r="BN63">
        <f>IF(BN62&lt;=0,0,ROUND(BN62+R63-AD63-BB63,2))</f>
        <v/>
      </c>
      <c r="BO63">
        <f>IF(BO62&lt;=0,0,ROUND(BO62+S63-AE63-BC63,2))</f>
        <v/>
      </c>
      <c r="BP63">
        <f>IF(BP62&lt;=0,0,ROUND(BP62+T63-AF63-BD63,2))</f>
        <v/>
      </c>
      <c r="BQ63">
        <f>IF(BQ62&lt;=0,0,ROUND(BQ62+U63-AG63-BE63,2))</f>
        <v/>
      </c>
    </row>
    <row r="64">
      <c r="A64" t="n">
        <v>59</v>
      </c>
      <c r="B64" s="29">
        <f>Months!B64</f>
        <v/>
      </c>
      <c r="C64">
        <f>Months!C64</f>
        <v/>
      </c>
      <c r="D64">
        <f>Months!D64</f>
        <v/>
      </c>
      <c r="E64">
        <f>SUM(V64:AG64)</f>
        <v/>
      </c>
      <c r="F64">
        <f>MAX(0,ROUND(C64+D64-E64,2))</f>
        <v/>
      </c>
      <c r="G64">
        <f>ROUND(E64+SUM(AT64:BE64),2)</f>
        <v/>
      </c>
      <c r="H64">
        <f>ROUND(SUM(J64:U64),2)</f>
        <v/>
      </c>
      <c r="I64">
        <f>ROUND(SUM(BF64:BQ64),2)</f>
        <v/>
      </c>
      <c r="J64">
        <f>IF(BF63&lt;=0,0,ROUND(BF63*IF($A64&lt;=Debts!$M$5,Debts!$X$5,Debts!$Y$5)/12,2)+IF(AND(Debts!$AC$5=1,$A64=Debts!$M$5+1),SUMPRODUCT(ROUND(BF$5:BF62*Debts!$Y$5/12,2)),0))</f>
        <v/>
      </c>
      <c r="K64">
        <f>IF(BG63&lt;=0,0,ROUND(BG63*IF($A64&lt;=Debts!$M$6,Debts!$X$6,Debts!$Y$6)/12,2)+IF(AND(Debts!$AC$6=1,$A64=Debts!$M$6+1),SUMPRODUCT(ROUND(BG$5:BG62*Debts!$Y$6/12,2)),0))</f>
        <v/>
      </c>
      <c r="L64">
        <f>IF(BH63&lt;=0,0,ROUND(BH63*IF($A64&lt;=Debts!$M$7,Debts!$X$7,Debts!$Y$7)/12,2)+IF(AND(Debts!$AC$7=1,$A64=Debts!$M$7+1),SUMPRODUCT(ROUND(BH$5:BH62*Debts!$Y$7/12,2)),0))</f>
        <v/>
      </c>
      <c r="M64">
        <f>IF(BI63&lt;=0,0,ROUND(BI63*IF($A64&lt;=Debts!$M$8,Debts!$X$8,Debts!$Y$8)/12,2)+IF(AND(Debts!$AC$8=1,$A64=Debts!$M$8+1),SUMPRODUCT(ROUND(BI$5:BI62*Debts!$Y$8/12,2)),0))</f>
        <v/>
      </c>
      <c r="N64">
        <f>IF(BJ63&lt;=0,0,ROUND(BJ63*IF($A64&lt;=Debts!$M$9,Debts!$X$9,Debts!$Y$9)/12,2)+IF(AND(Debts!$AC$9=1,$A64=Debts!$M$9+1),SUMPRODUCT(ROUND(BJ$5:BJ62*Debts!$Y$9/12,2)),0))</f>
        <v/>
      </c>
      <c r="O64">
        <f>IF(BK63&lt;=0,0,ROUND(BK63*IF($A64&lt;=Debts!$M$10,Debts!$X$10,Debts!$Y$10)/12,2)+IF(AND(Debts!$AC$10=1,$A64=Debts!$M$10+1),SUMPRODUCT(ROUND(BK$5:BK62*Debts!$Y$10/12,2)),0))</f>
        <v/>
      </c>
      <c r="P64">
        <f>IF(BL63&lt;=0,0,ROUND(BL63*IF($A64&lt;=Debts!$M$11,Debts!$X$11,Debts!$Y$11)/12,2)+IF(AND(Debts!$AC$11=1,$A64=Debts!$M$11+1),SUMPRODUCT(ROUND(BL$5:BL62*Debts!$Y$11/12,2)),0))</f>
        <v/>
      </c>
      <c r="Q64">
        <f>IF(BM63&lt;=0,0,ROUND(BM63*IF($A64&lt;=Debts!$M$12,Debts!$X$12,Debts!$Y$12)/12,2)+IF(AND(Debts!$AC$12=1,$A64=Debts!$M$12+1),SUMPRODUCT(ROUND(BM$5:BM62*Debts!$Y$12/12,2)),0))</f>
        <v/>
      </c>
      <c r="R64">
        <f>IF(BN63&lt;=0,0,ROUND(BN63*IF($A64&lt;=Debts!$M$13,Debts!$X$13,Debts!$Y$13)/12,2)+IF(AND(Debts!$AC$13=1,$A64=Debts!$M$13+1),SUMPRODUCT(ROUND(BN$5:BN62*Debts!$Y$13/12,2)),0))</f>
        <v/>
      </c>
      <c r="S64">
        <f>IF(BO63&lt;=0,0,ROUND(BO63*IF($A64&lt;=Debts!$M$14,Debts!$X$14,Debts!$Y$14)/12,2)+IF(AND(Debts!$AC$14=1,$A64=Debts!$M$14+1),SUMPRODUCT(ROUND(BO$5:BO62*Debts!$Y$14/12,2)),0))</f>
        <v/>
      </c>
      <c r="T64">
        <f>IF(BP63&lt;=0,0,ROUND(BP63*IF($A64&lt;=Debts!$M$15,Debts!$X$15,Debts!$Y$15)/12,2)+IF(AND(Debts!$AC$15=1,$A64=Debts!$M$15+1),SUMPRODUCT(ROUND(BP$5:BP62*Debts!$Y$15/12,2)),0))</f>
        <v/>
      </c>
      <c r="U64">
        <f>IF(BQ63&lt;=0,0,ROUND(BQ63*IF($A64&lt;=Debts!$M$16,Debts!$X$16,Debts!$Y$16)/12,2)+IF(AND(Debts!$AC$16=1,$A64=Debts!$M$16+1),SUMPRODUCT(ROUND(BQ$5:BQ62*Debts!$Y$16/12,2)),0))</f>
        <v/>
      </c>
      <c r="V64">
        <f>IF(BF63&lt;=0,0,MIN(ROUND(BF63+J64,2),IF(Debts!$Z$5=0,Debts!$AA$5,MAX(Debts!$AA$5,ROUND(BF63*Debts!$Z$5+Debts!$AB$5*J64,2)))))</f>
        <v/>
      </c>
      <c r="W64">
        <f>IF(BG63&lt;=0,0,MIN(ROUND(BG63+K64,2),IF(Debts!$Z$6=0,Debts!$AA$6,MAX(Debts!$AA$6,ROUND(BG63*Debts!$Z$6+Debts!$AB$6*K64,2)))))</f>
        <v/>
      </c>
      <c r="X64">
        <f>IF(BH63&lt;=0,0,MIN(ROUND(BH63+L64,2),IF(Debts!$Z$7=0,Debts!$AA$7,MAX(Debts!$AA$7,ROUND(BH63*Debts!$Z$7+Debts!$AB$7*L64,2)))))</f>
        <v/>
      </c>
      <c r="Y64">
        <f>IF(BI63&lt;=0,0,MIN(ROUND(BI63+M64,2),IF(Debts!$Z$8=0,Debts!$AA$8,MAX(Debts!$AA$8,ROUND(BI63*Debts!$Z$8+Debts!$AB$8*M64,2)))))</f>
        <v/>
      </c>
      <c r="Z64">
        <f>IF(BJ63&lt;=0,0,MIN(ROUND(BJ63+N64,2),IF(Debts!$Z$9=0,Debts!$AA$9,MAX(Debts!$AA$9,ROUND(BJ63*Debts!$Z$9+Debts!$AB$9*N64,2)))))</f>
        <v/>
      </c>
      <c r="AA64">
        <f>IF(BK63&lt;=0,0,MIN(ROUND(BK63+O64,2),IF(Debts!$Z$10=0,Debts!$AA$10,MAX(Debts!$AA$10,ROUND(BK63*Debts!$Z$10+Debts!$AB$10*O64,2)))))</f>
        <v/>
      </c>
      <c r="AB64">
        <f>IF(BL63&lt;=0,0,MIN(ROUND(BL63+P64,2),IF(Debts!$Z$11=0,Debts!$AA$11,MAX(Debts!$AA$11,ROUND(BL63*Debts!$Z$11+Debts!$AB$11*P64,2)))))</f>
        <v/>
      </c>
      <c r="AC64">
        <f>IF(BM63&lt;=0,0,MIN(ROUND(BM63+Q64,2),IF(Debts!$Z$12=0,Debts!$AA$12,MAX(Debts!$AA$12,ROUND(BM63*Debts!$Z$12+Debts!$AB$12*Q64,2)))))</f>
        <v/>
      </c>
      <c r="AD64">
        <f>IF(BN63&lt;=0,0,MIN(ROUND(BN63+R64,2),IF(Debts!$Z$13=0,Debts!$AA$13,MAX(Debts!$AA$13,ROUND(BN63*Debts!$Z$13+Debts!$AB$13*R64,2)))))</f>
        <v/>
      </c>
      <c r="AE64">
        <f>IF(BO63&lt;=0,0,MIN(ROUND(BO63+S64,2),IF(Debts!$Z$14=0,Debts!$AA$14,MAX(Debts!$AA$14,ROUND(BO63*Debts!$Z$14+Debts!$AB$14*S64,2)))))</f>
        <v/>
      </c>
      <c r="AF64">
        <f>IF(BP63&lt;=0,0,MIN(ROUND(BP63+T64,2),IF(Debts!$Z$15=0,Debts!$AA$15,MAX(Debts!$AA$15,ROUND(BP63*Debts!$Z$15+Debts!$AB$15*T64,2)))))</f>
        <v/>
      </c>
      <c r="AG64">
        <f>IF(BQ63&lt;=0,0,MIN(ROUND(BQ63+U64,2),IF(Debts!$Z$16=0,Debts!$AA$16,MAX(Debts!$AA$16,ROUND(BQ63*Debts!$Z$16+Debts!$AB$16*U64,2)))))</f>
        <v/>
      </c>
      <c r="AH64">
        <f>IF(BF63&lt;=0,0,ROUND(BF63+J64-V64,2))</f>
        <v/>
      </c>
      <c r="AI64">
        <f>IF(BG63&lt;=0,0,ROUND(BG63+K64-W64,2))</f>
        <v/>
      </c>
      <c r="AJ64">
        <f>IF(BH63&lt;=0,0,ROUND(BH63+L64-X64,2))</f>
        <v/>
      </c>
      <c r="AK64">
        <f>IF(BI63&lt;=0,0,ROUND(BI63+M64-Y64,2))</f>
        <v/>
      </c>
      <c r="AL64">
        <f>IF(BJ63&lt;=0,0,ROUND(BJ63+N64-Z64,2))</f>
        <v/>
      </c>
      <c r="AM64">
        <f>IF(BK63&lt;=0,0,ROUND(BK63+O64-AA64,2))</f>
        <v/>
      </c>
      <c r="AN64">
        <f>IF(BL63&lt;=0,0,ROUND(BL63+P64-AB64,2))</f>
        <v/>
      </c>
      <c r="AO64">
        <f>IF(BM63&lt;=0,0,ROUND(BM63+Q64-AC64,2))</f>
        <v/>
      </c>
      <c r="AP64">
        <f>IF(BN63&lt;=0,0,ROUND(BN63+R64-AD64,2))</f>
        <v/>
      </c>
      <c r="AQ64">
        <f>IF(BO63&lt;=0,0,ROUND(BO63+S64-AE64,2))</f>
        <v/>
      </c>
      <c r="AR64">
        <f>IF(BP63&lt;=0,0,ROUND(BP63+T64-AF64,2))</f>
        <v/>
      </c>
      <c r="AS64">
        <f>IF(BQ63&lt;=0,0,ROUND(BQ63+U64-AG64,2))</f>
        <v/>
      </c>
      <c r="AT64">
        <f>IF(AH64&lt;=0,0,ROUND(MIN(AH64,MAX(0,$F64-SUMPRODUCT(($AT$3:$BE$3&lt;AT$3)*$AH64:$AS64))),2))</f>
        <v/>
      </c>
      <c r="AU64">
        <f>IF(AI64&lt;=0,0,ROUND(MIN(AI64,MAX(0,$F64-SUMPRODUCT(($AT$3:$BE$3&lt;AU$3)*$AH64:$AS64))),2))</f>
        <v/>
      </c>
      <c r="AV64">
        <f>IF(AJ64&lt;=0,0,ROUND(MIN(AJ64,MAX(0,$F64-SUMPRODUCT(($AT$3:$BE$3&lt;AV$3)*$AH64:$AS64))),2))</f>
        <v/>
      </c>
      <c r="AW64">
        <f>IF(AK64&lt;=0,0,ROUND(MIN(AK64,MAX(0,$F64-SUMPRODUCT(($AT$3:$BE$3&lt;AW$3)*$AH64:$AS64))),2))</f>
        <v/>
      </c>
      <c r="AX64">
        <f>IF(AL64&lt;=0,0,ROUND(MIN(AL64,MAX(0,$F64-SUMPRODUCT(($AT$3:$BE$3&lt;AX$3)*$AH64:$AS64))),2))</f>
        <v/>
      </c>
      <c r="AY64">
        <f>IF(AM64&lt;=0,0,ROUND(MIN(AM64,MAX(0,$F64-SUMPRODUCT(($AT$3:$BE$3&lt;AY$3)*$AH64:$AS64))),2))</f>
        <v/>
      </c>
      <c r="AZ64">
        <f>IF(AN64&lt;=0,0,ROUND(MIN(AN64,MAX(0,$F64-SUMPRODUCT(($AT$3:$BE$3&lt;AZ$3)*$AH64:$AS64))),2))</f>
        <v/>
      </c>
      <c r="BA64">
        <f>IF(AO64&lt;=0,0,ROUND(MIN(AO64,MAX(0,$F64-SUMPRODUCT(($AT$3:$BE$3&lt;BA$3)*$AH64:$AS64))),2))</f>
        <v/>
      </c>
      <c r="BB64">
        <f>IF(AP64&lt;=0,0,ROUND(MIN(AP64,MAX(0,$F64-SUMPRODUCT(($AT$3:$BE$3&lt;BB$3)*$AH64:$AS64))),2))</f>
        <v/>
      </c>
      <c r="BC64">
        <f>IF(AQ64&lt;=0,0,ROUND(MIN(AQ64,MAX(0,$F64-SUMPRODUCT(($AT$3:$BE$3&lt;BC$3)*$AH64:$AS64))),2))</f>
        <v/>
      </c>
      <c r="BD64">
        <f>IF(AR64&lt;=0,0,ROUND(MIN(AR64,MAX(0,$F64-SUMPRODUCT(($AT$3:$BE$3&lt;BD$3)*$AH64:$AS64))),2))</f>
        <v/>
      </c>
      <c r="BE64">
        <f>IF(AS64&lt;=0,0,ROUND(MIN(AS64,MAX(0,$F64-SUMPRODUCT(($AT$3:$BE$3&lt;BE$3)*$AH64:$AS64))),2))</f>
        <v/>
      </c>
      <c r="BF64">
        <f>IF(BF63&lt;=0,0,ROUND(BF63+J64-V64-AT64,2))</f>
        <v/>
      </c>
      <c r="BG64">
        <f>IF(BG63&lt;=0,0,ROUND(BG63+K64-W64-AU64,2))</f>
        <v/>
      </c>
      <c r="BH64">
        <f>IF(BH63&lt;=0,0,ROUND(BH63+L64-X64-AV64,2))</f>
        <v/>
      </c>
      <c r="BI64">
        <f>IF(BI63&lt;=0,0,ROUND(BI63+M64-Y64-AW64,2))</f>
        <v/>
      </c>
      <c r="BJ64">
        <f>IF(BJ63&lt;=0,0,ROUND(BJ63+N64-Z64-AX64,2))</f>
        <v/>
      </c>
      <c r="BK64">
        <f>IF(BK63&lt;=0,0,ROUND(BK63+O64-AA64-AY64,2))</f>
        <v/>
      </c>
      <c r="BL64">
        <f>IF(BL63&lt;=0,0,ROUND(BL63+P64-AB64-AZ64,2))</f>
        <v/>
      </c>
      <c r="BM64">
        <f>IF(BM63&lt;=0,0,ROUND(BM63+Q64-AC64-BA64,2))</f>
        <v/>
      </c>
      <c r="BN64">
        <f>IF(BN63&lt;=0,0,ROUND(BN63+R64-AD64-BB64,2))</f>
        <v/>
      </c>
      <c r="BO64">
        <f>IF(BO63&lt;=0,0,ROUND(BO63+S64-AE64-BC64,2))</f>
        <v/>
      </c>
      <c r="BP64">
        <f>IF(BP63&lt;=0,0,ROUND(BP63+T64-AF64-BD64,2))</f>
        <v/>
      </c>
      <c r="BQ64">
        <f>IF(BQ63&lt;=0,0,ROUND(BQ63+U64-AG64-BE64,2))</f>
        <v/>
      </c>
    </row>
    <row r="65">
      <c r="A65" t="n">
        <v>60</v>
      </c>
      <c r="B65" s="29">
        <f>Months!B65</f>
        <v/>
      </c>
      <c r="C65">
        <f>Months!C65</f>
        <v/>
      </c>
      <c r="D65">
        <f>Months!D65</f>
        <v/>
      </c>
      <c r="E65">
        <f>SUM(V65:AG65)</f>
        <v/>
      </c>
      <c r="F65">
        <f>MAX(0,ROUND(C65+D65-E65,2))</f>
        <v/>
      </c>
      <c r="G65">
        <f>ROUND(E65+SUM(AT65:BE65),2)</f>
        <v/>
      </c>
      <c r="H65">
        <f>ROUND(SUM(J65:U65),2)</f>
        <v/>
      </c>
      <c r="I65">
        <f>ROUND(SUM(BF65:BQ65),2)</f>
        <v/>
      </c>
      <c r="J65">
        <f>IF(BF64&lt;=0,0,ROUND(BF64*IF($A65&lt;=Debts!$M$5,Debts!$X$5,Debts!$Y$5)/12,2)+IF(AND(Debts!$AC$5=1,$A65=Debts!$M$5+1),SUMPRODUCT(ROUND(BF$5:BF63*Debts!$Y$5/12,2)),0))</f>
        <v/>
      </c>
      <c r="K65">
        <f>IF(BG64&lt;=0,0,ROUND(BG64*IF($A65&lt;=Debts!$M$6,Debts!$X$6,Debts!$Y$6)/12,2)+IF(AND(Debts!$AC$6=1,$A65=Debts!$M$6+1),SUMPRODUCT(ROUND(BG$5:BG63*Debts!$Y$6/12,2)),0))</f>
        <v/>
      </c>
      <c r="L65">
        <f>IF(BH64&lt;=0,0,ROUND(BH64*IF($A65&lt;=Debts!$M$7,Debts!$X$7,Debts!$Y$7)/12,2)+IF(AND(Debts!$AC$7=1,$A65=Debts!$M$7+1),SUMPRODUCT(ROUND(BH$5:BH63*Debts!$Y$7/12,2)),0))</f>
        <v/>
      </c>
      <c r="M65">
        <f>IF(BI64&lt;=0,0,ROUND(BI64*IF($A65&lt;=Debts!$M$8,Debts!$X$8,Debts!$Y$8)/12,2)+IF(AND(Debts!$AC$8=1,$A65=Debts!$M$8+1),SUMPRODUCT(ROUND(BI$5:BI63*Debts!$Y$8/12,2)),0))</f>
        <v/>
      </c>
      <c r="N65">
        <f>IF(BJ64&lt;=0,0,ROUND(BJ64*IF($A65&lt;=Debts!$M$9,Debts!$X$9,Debts!$Y$9)/12,2)+IF(AND(Debts!$AC$9=1,$A65=Debts!$M$9+1),SUMPRODUCT(ROUND(BJ$5:BJ63*Debts!$Y$9/12,2)),0))</f>
        <v/>
      </c>
      <c r="O65">
        <f>IF(BK64&lt;=0,0,ROUND(BK64*IF($A65&lt;=Debts!$M$10,Debts!$X$10,Debts!$Y$10)/12,2)+IF(AND(Debts!$AC$10=1,$A65=Debts!$M$10+1),SUMPRODUCT(ROUND(BK$5:BK63*Debts!$Y$10/12,2)),0))</f>
        <v/>
      </c>
      <c r="P65">
        <f>IF(BL64&lt;=0,0,ROUND(BL64*IF($A65&lt;=Debts!$M$11,Debts!$X$11,Debts!$Y$11)/12,2)+IF(AND(Debts!$AC$11=1,$A65=Debts!$M$11+1),SUMPRODUCT(ROUND(BL$5:BL63*Debts!$Y$11/12,2)),0))</f>
        <v/>
      </c>
      <c r="Q65">
        <f>IF(BM64&lt;=0,0,ROUND(BM64*IF($A65&lt;=Debts!$M$12,Debts!$X$12,Debts!$Y$12)/12,2)+IF(AND(Debts!$AC$12=1,$A65=Debts!$M$12+1),SUMPRODUCT(ROUND(BM$5:BM63*Debts!$Y$12/12,2)),0))</f>
        <v/>
      </c>
      <c r="R65">
        <f>IF(BN64&lt;=0,0,ROUND(BN64*IF($A65&lt;=Debts!$M$13,Debts!$X$13,Debts!$Y$13)/12,2)+IF(AND(Debts!$AC$13=1,$A65=Debts!$M$13+1),SUMPRODUCT(ROUND(BN$5:BN63*Debts!$Y$13/12,2)),0))</f>
        <v/>
      </c>
      <c r="S65">
        <f>IF(BO64&lt;=0,0,ROUND(BO64*IF($A65&lt;=Debts!$M$14,Debts!$X$14,Debts!$Y$14)/12,2)+IF(AND(Debts!$AC$14=1,$A65=Debts!$M$14+1),SUMPRODUCT(ROUND(BO$5:BO63*Debts!$Y$14/12,2)),0))</f>
        <v/>
      </c>
      <c r="T65">
        <f>IF(BP64&lt;=0,0,ROUND(BP64*IF($A65&lt;=Debts!$M$15,Debts!$X$15,Debts!$Y$15)/12,2)+IF(AND(Debts!$AC$15=1,$A65=Debts!$M$15+1),SUMPRODUCT(ROUND(BP$5:BP63*Debts!$Y$15/12,2)),0))</f>
        <v/>
      </c>
      <c r="U65">
        <f>IF(BQ64&lt;=0,0,ROUND(BQ64*IF($A65&lt;=Debts!$M$16,Debts!$X$16,Debts!$Y$16)/12,2)+IF(AND(Debts!$AC$16=1,$A65=Debts!$M$16+1),SUMPRODUCT(ROUND(BQ$5:BQ63*Debts!$Y$16/12,2)),0))</f>
        <v/>
      </c>
      <c r="V65">
        <f>IF(BF64&lt;=0,0,MIN(ROUND(BF64+J65,2),IF(Debts!$Z$5=0,Debts!$AA$5,MAX(Debts!$AA$5,ROUND(BF64*Debts!$Z$5+Debts!$AB$5*J65,2)))))</f>
        <v/>
      </c>
      <c r="W65">
        <f>IF(BG64&lt;=0,0,MIN(ROUND(BG64+K65,2),IF(Debts!$Z$6=0,Debts!$AA$6,MAX(Debts!$AA$6,ROUND(BG64*Debts!$Z$6+Debts!$AB$6*K65,2)))))</f>
        <v/>
      </c>
      <c r="X65">
        <f>IF(BH64&lt;=0,0,MIN(ROUND(BH64+L65,2),IF(Debts!$Z$7=0,Debts!$AA$7,MAX(Debts!$AA$7,ROUND(BH64*Debts!$Z$7+Debts!$AB$7*L65,2)))))</f>
        <v/>
      </c>
      <c r="Y65">
        <f>IF(BI64&lt;=0,0,MIN(ROUND(BI64+M65,2),IF(Debts!$Z$8=0,Debts!$AA$8,MAX(Debts!$AA$8,ROUND(BI64*Debts!$Z$8+Debts!$AB$8*M65,2)))))</f>
        <v/>
      </c>
      <c r="Z65">
        <f>IF(BJ64&lt;=0,0,MIN(ROUND(BJ64+N65,2),IF(Debts!$Z$9=0,Debts!$AA$9,MAX(Debts!$AA$9,ROUND(BJ64*Debts!$Z$9+Debts!$AB$9*N65,2)))))</f>
        <v/>
      </c>
      <c r="AA65">
        <f>IF(BK64&lt;=0,0,MIN(ROUND(BK64+O65,2),IF(Debts!$Z$10=0,Debts!$AA$10,MAX(Debts!$AA$10,ROUND(BK64*Debts!$Z$10+Debts!$AB$10*O65,2)))))</f>
        <v/>
      </c>
      <c r="AB65">
        <f>IF(BL64&lt;=0,0,MIN(ROUND(BL64+P65,2),IF(Debts!$Z$11=0,Debts!$AA$11,MAX(Debts!$AA$11,ROUND(BL64*Debts!$Z$11+Debts!$AB$11*P65,2)))))</f>
        <v/>
      </c>
      <c r="AC65">
        <f>IF(BM64&lt;=0,0,MIN(ROUND(BM64+Q65,2),IF(Debts!$Z$12=0,Debts!$AA$12,MAX(Debts!$AA$12,ROUND(BM64*Debts!$Z$12+Debts!$AB$12*Q65,2)))))</f>
        <v/>
      </c>
      <c r="AD65">
        <f>IF(BN64&lt;=0,0,MIN(ROUND(BN64+R65,2),IF(Debts!$Z$13=0,Debts!$AA$13,MAX(Debts!$AA$13,ROUND(BN64*Debts!$Z$13+Debts!$AB$13*R65,2)))))</f>
        <v/>
      </c>
      <c r="AE65">
        <f>IF(BO64&lt;=0,0,MIN(ROUND(BO64+S65,2),IF(Debts!$Z$14=0,Debts!$AA$14,MAX(Debts!$AA$14,ROUND(BO64*Debts!$Z$14+Debts!$AB$14*S65,2)))))</f>
        <v/>
      </c>
      <c r="AF65">
        <f>IF(BP64&lt;=0,0,MIN(ROUND(BP64+T65,2),IF(Debts!$Z$15=0,Debts!$AA$15,MAX(Debts!$AA$15,ROUND(BP64*Debts!$Z$15+Debts!$AB$15*T65,2)))))</f>
        <v/>
      </c>
      <c r="AG65">
        <f>IF(BQ64&lt;=0,0,MIN(ROUND(BQ64+U65,2),IF(Debts!$Z$16=0,Debts!$AA$16,MAX(Debts!$AA$16,ROUND(BQ64*Debts!$Z$16+Debts!$AB$16*U65,2)))))</f>
        <v/>
      </c>
      <c r="AH65">
        <f>IF(BF64&lt;=0,0,ROUND(BF64+J65-V65,2))</f>
        <v/>
      </c>
      <c r="AI65">
        <f>IF(BG64&lt;=0,0,ROUND(BG64+K65-W65,2))</f>
        <v/>
      </c>
      <c r="AJ65">
        <f>IF(BH64&lt;=0,0,ROUND(BH64+L65-X65,2))</f>
        <v/>
      </c>
      <c r="AK65">
        <f>IF(BI64&lt;=0,0,ROUND(BI64+M65-Y65,2))</f>
        <v/>
      </c>
      <c r="AL65">
        <f>IF(BJ64&lt;=0,0,ROUND(BJ64+N65-Z65,2))</f>
        <v/>
      </c>
      <c r="AM65">
        <f>IF(BK64&lt;=0,0,ROUND(BK64+O65-AA65,2))</f>
        <v/>
      </c>
      <c r="AN65">
        <f>IF(BL64&lt;=0,0,ROUND(BL64+P65-AB65,2))</f>
        <v/>
      </c>
      <c r="AO65">
        <f>IF(BM64&lt;=0,0,ROUND(BM64+Q65-AC65,2))</f>
        <v/>
      </c>
      <c r="AP65">
        <f>IF(BN64&lt;=0,0,ROUND(BN64+R65-AD65,2))</f>
        <v/>
      </c>
      <c r="AQ65">
        <f>IF(BO64&lt;=0,0,ROUND(BO64+S65-AE65,2))</f>
        <v/>
      </c>
      <c r="AR65">
        <f>IF(BP64&lt;=0,0,ROUND(BP64+T65-AF65,2))</f>
        <v/>
      </c>
      <c r="AS65">
        <f>IF(BQ64&lt;=0,0,ROUND(BQ64+U65-AG65,2))</f>
        <v/>
      </c>
      <c r="AT65">
        <f>IF(AH65&lt;=0,0,ROUND(MIN(AH65,MAX(0,$F65-SUMPRODUCT(($AT$3:$BE$3&lt;AT$3)*$AH65:$AS65))),2))</f>
        <v/>
      </c>
      <c r="AU65">
        <f>IF(AI65&lt;=0,0,ROUND(MIN(AI65,MAX(0,$F65-SUMPRODUCT(($AT$3:$BE$3&lt;AU$3)*$AH65:$AS65))),2))</f>
        <v/>
      </c>
      <c r="AV65">
        <f>IF(AJ65&lt;=0,0,ROUND(MIN(AJ65,MAX(0,$F65-SUMPRODUCT(($AT$3:$BE$3&lt;AV$3)*$AH65:$AS65))),2))</f>
        <v/>
      </c>
      <c r="AW65">
        <f>IF(AK65&lt;=0,0,ROUND(MIN(AK65,MAX(0,$F65-SUMPRODUCT(($AT$3:$BE$3&lt;AW$3)*$AH65:$AS65))),2))</f>
        <v/>
      </c>
      <c r="AX65">
        <f>IF(AL65&lt;=0,0,ROUND(MIN(AL65,MAX(0,$F65-SUMPRODUCT(($AT$3:$BE$3&lt;AX$3)*$AH65:$AS65))),2))</f>
        <v/>
      </c>
      <c r="AY65">
        <f>IF(AM65&lt;=0,0,ROUND(MIN(AM65,MAX(0,$F65-SUMPRODUCT(($AT$3:$BE$3&lt;AY$3)*$AH65:$AS65))),2))</f>
        <v/>
      </c>
      <c r="AZ65">
        <f>IF(AN65&lt;=0,0,ROUND(MIN(AN65,MAX(0,$F65-SUMPRODUCT(($AT$3:$BE$3&lt;AZ$3)*$AH65:$AS65))),2))</f>
        <v/>
      </c>
      <c r="BA65">
        <f>IF(AO65&lt;=0,0,ROUND(MIN(AO65,MAX(0,$F65-SUMPRODUCT(($AT$3:$BE$3&lt;BA$3)*$AH65:$AS65))),2))</f>
        <v/>
      </c>
      <c r="BB65">
        <f>IF(AP65&lt;=0,0,ROUND(MIN(AP65,MAX(0,$F65-SUMPRODUCT(($AT$3:$BE$3&lt;BB$3)*$AH65:$AS65))),2))</f>
        <v/>
      </c>
      <c r="BC65">
        <f>IF(AQ65&lt;=0,0,ROUND(MIN(AQ65,MAX(0,$F65-SUMPRODUCT(($AT$3:$BE$3&lt;BC$3)*$AH65:$AS65))),2))</f>
        <v/>
      </c>
      <c r="BD65">
        <f>IF(AR65&lt;=0,0,ROUND(MIN(AR65,MAX(0,$F65-SUMPRODUCT(($AT$3:$BE$3&lt;BD$3)*$AH65:$AS65))),2))</f>
        <v/>
      </c>
      <c r="BE65">
        <f>IF(AS65&lt;=0,0,ROUND(MIN(AS65,MAX(0,$F65-SUMPRODUCT(($AT$3:$BE$3&lt;BE$3)*$AH65:$AS65))),2))</f>
        <v/>
      </c>
      <c r="BF65">
        <f>IF(BF64&lt;=0,0,ROUND(BF64+J65-V65-AT65,2))</f>
        <v/>
      </c>
      <c r="BG65">
        <f>IF(BG64&lt;=0,0,ROUND(BG64+K65-W65-AU65,2))</f>
        <v/>
      </c>
      <c r="BH65">
        <f>IF(BH64&lt;=0,0,ROUND(BH64+L65-X65-AV65,2))</f>
        <v/>
      </c>
      <c r="BI65">
        <f>IF(BI64&lt;=0,0,ROUND(BI64+M65-Y65-AW65,2))</f>
        <v/>
      </c>
      <c r="BJ65">
        <f>IF(BJ64&lt;=0,0,ROUND(BJ64+N65-Z65-AX65,2))</f>
        <v/>
      </c>
      <c r="BK65">
        <f>IF(BK64&lt;=0,0,ROUND(BK64+O65-AA65-AY65,2))</f>
        <v/>
      </c>
      <c r="BL65">
        <f>IF(BL64&lt;=0,0,ROUND(BL64+P65-AB65-AZ65,2))</f>
        <v/>
      </c>
      <c r="BM65">
        <f>IF(BM64&lt;=0,0,ROUND(BM64+Q65-AC65-BA65,2))</f>
        <v/>
      </c>
      <c r="BN65">
        <f>IF(BN64&lt;=0,0,ROUND(BN64+R65-AD65-BB65,2))</f>
        <v/>
      </c>
      <c r="BO65">
        <f>IF(BO64&lt;=0,0,ROUND(BO64+S65-AE65-BC65,2))</f>
        <v/>
      </c>
      <c r="BP65">
        <f>IF(BP64&lt;=0,0,ROUND(BP64+T65-AF65-BD65,2))</f>
        <v/>
      </c>
      <c r="BQ65">
        <f>IF(BQ64&lt;=0,0,ROUND(BQ64+U65-AG65-BE65,2))</f>
        <v/>
      </c>
    </row>
    <row r="66">
      <c r="A66" t="n">
        <v>61</v>
      </c>
      <c r="B66" s="29">
        <f>Months!B66</f>
        <v/>
      </c>
      <c r="C66">
        <f>Months!C66</f>
        <v/>
      </c>
      <c r="D66">
        <f>Months!D66</f>
        <v/>
      </c>
      <c r="E66">
        <f>SUM(V66:AG66)</f>
        <v/>
      </c>
      <c r="F66">
        <f>MAX(0,ROUND(C66+D66-E66,2))</f>
        <v/>
      </c>
      <c r="G66">
        <f>ROUND(E66+SUM(AT66:BE66),2)</f>
        <v/>
      </c>
      <c r="H66">
        <f>ROUND(SUM(J66:U66),2)</f>
        <v/>
      </c>
      <c r="I66">
        <f>ROUND(SUM(BF66:BQ66),2)</f>
        <v/>
      </c>
      <c r="J66">
        <f>IF(BF65&lt;=0,0,ROUND(BF65*IF($A66&lt;=Debts!$M$5,Debts!$X$5,Debts!$Y$5)/12,2)+IF(AND(Debts!$AC$5=1,$A66=Debts!$M$5+1),SUMPRODUCT(ROUND(BF$5:BF64*Debts!$Y$5/12,2)),0))</f>
        <v/>
      </c>
      <c r="K66">
        <f>IF(BG65&lt;=0,0,ROUND(BG65*IF($A66&lt;=Debts!$M$6,Debts!$X$6,Debts!$Y$6)/12,2)+IF(AND(Debts!$AC$6=1,$A66=Debts!$M$6+1),SUMPRODUCT(ROUND(BG$5:BG64*Debts!$Y$6/12,2)),0))</f>
        <v/>
      </c>
      <c r="L66">
        <f>IF(BH65&lt;=0,0,ROUND(BH65*IF($A66&lt;=Debts!$M$7,Debts!$X$7,Debts!$Y$7)/12,2)+IF(AND(Debts!$AC$7=1,$A66=Debts!$M$7+1),SUMPRODUCT(ROUND(BH$5:BH64*Debts!$Y$7/12,2)),0))</f>
        <v/>
      </c>
      <c r="M66">
        <f>IF(BI65&lt;=0,0,ROUND(BI65*IF($A66&lt;=Debts!$M$8,Debts!$X$8,Debts!$Y$8)/12,2)+IF(AND(Debts!$AC$8=1,$A66=Debts!$M$8+1),SUMPRODUCT(ROUND(BI$5:BI64*Debts!$Y$8/12,2)),0))</f>
        <v/>
      </c>
      <c r="N66">
        <f>IF(BJ65&lt;=0,0,ROUND(BJ65*IF($A66&lt;=Debts!$M$9,Debts!$X$9,Debts!$Y$9)/12,2)+IF(AND(Debts!$AC$9=1,$A66=Debts!$M$9+1),SUMPRODUCT(ROUND(BJ$5:BJ64*Debts!$Y$9/12,2)),0))</f>
        <v/>
      </c>
      <c r="O66">
        <f>IF(BK65&lt;=0,0,ROUND(BK65*IF($A66&lt;=Debts!$M$10,Debts!$X$10,Debts!$Y$10)/12,2)+IF(AND(Debts!$AC$10=1,$A66=Debts!$M$10+1),SUMPRODUCT(ROUND(BK$5:BK64*Debts!$Y$10/12,2)),0))</f>
        <v/>
      </c>
      <c r="P66">
        <f>IF(BL65&lt;=0,0,ROUND(BL65*IF($A66&lt;=Debts!$M$11,Debts!$X$11,Debts!$Y$11)/12,2)+IF(AND(Debts!$AC$11=1,$A66=Debts!$M$11+1),SUMPRODUCT(ROUND(BL$5:BL64*Debts!$Y$11/12,2)),0))</f>
        <v/>
      </c>
      <c r="Q66">
        <f>IF(BM65&lt;=0,0,ROUND(BM65*IF($A66&lt;=Debts!$M$12,Debts!$X$12,Debts!$Y$12)/12,2)+IF(AND(Debts!$AC$12=1,$A66=Debts!$M$12+1),SUMPRODUCT(ROUND(BM$5:BM64*Debts!$Y$12/12,2)),0))</f>
        <v/>
      </c>
      <c r="R66">
        <f>IF(BN65&lt;=0,0,ROUND(BN65*IF($A66&lt;=Debts!$M$13,Debts!$X$13,Debts!$Y$13)/12,2)+IF(AND(Debts!$AC$13=1,$A66=Debts!$M$13+1),SUMPRODUCT(ROUND(BN$5:BN64*Debts!$Y$13/12,2)),0))</f>
        <v/>
      </c>
      <c r="S66">
        <f>IF(BO65&lt;=0,0,ROUND(BO65*IF($A66&lt;=Debts!$M$14,Debts!$X$14,Debts!$Y$14)/12,2)+IF(AND(Debts!$AC$14=1,$A66=Debts!$M$14+1),SUMPRODUCT(ROUND(BO$5:BO64*Debts!$Y$14/12,2)),0))</f>
        <v/>
      </c>
      <c r="T66">
        <f>IF(BP65&lt;=0,0,ROUND(BP65*IF($A66&lt;=Debts!$M$15,Debts!$X$15,Debts!$Y$15)/12,2)+IF(AND(Debts!$AC$15=1,$A66=Debts!$M$15+1),SUMPRODUCT(ROUND(BP$5:BP64*Debts!$Y$15/12,2)),0))</f>
        <v/>
      </c>
      <c r="U66">
        <f>IF(BQ65&lt;=0,0,ROUND(BQ65*IF($A66&lt;=Debts!$M$16,Debts!$X$16,Debts!$Y$16)/12,2)+IF(AND(Debts!$AC$16=1,$A66=Debts!$M$16+1),SUMPRODUCT(ROUND(BQ$5:BQ64*Debts!$Y$16/12,2)),0))</f>
        <v/>
      </c>
      <c r="V66">
        <f>IF(BF65&lt;=0,0,MIN(ROUND(BF65+J66,2),IF(Debts!$Z$5=0,Debts!$AA$5,MAX(Debts!$AA$5,ROUND(BF65*Debts!$Z$5+Debts!$AB$5*J66,2)))))</f>
        <v/>
      </c>
      <c r="W66">
        <f>IF(BG65&lt;=0,0,MIN(ROUND(BG65+K66,2),IF(Debts!$Z$6=0,Debts!$AA$6,MAX(Debts!$AA$6,ROUND(BG65*Debts!$Z$6+Debts!$AB$6*K66,2)))))</f>
        <v/>
      </c>
      <c r="X66">
        <f>IF(BH65&lt;=0,0,MIN(ROUND(BH65+L66,2),IF(Debts!$Z$7=0,Debts!$AA$7,MAX(Debts!$AA$7,ROUND(BH65*Debts!$Z$7+Debts!$AB$7*L66,2)))))</f>
        <v/>
      </c>
      <c r="Y66">
        <f>IF(BI65&lt;=0,0,MIN(ROUND(BI65+M66,2),IF(Debts!$Z$8=0,Debts!$AA$8,MAX(Debts!$AA$8,ROUND(BI65*Debts!$Z$8+Debts!$AB$8*M66,2)))))</f>
        <v/>
      </c>
      <c r="Z66">
        <f>IF(BJ65&lt;=0,0,MIN(ROUND(BJ65+N66,2),IF(Debts!$Z$9=0,Debts!$AA$9,MAX(Debts!$AA$9,ROUND(BJ65*Debts!$Z$9+Debts!$AB$9*N66,2)))))</f>
        <v/>
      </c>
      <c r="AA66">
        <f>IF(BK65&lt;=0,0,MIN(ROUND(BK65+O66,2),IF(Debts!$Z$10=0,Debts!$AA$10,MAX(Debts!$AA$10,ROUND(BK65*Debts!$Z$10+Debts!$AB$10*O66,2)))))</f>
        <v/>
      </c>
      <c r="AB66">
        <f>IF(BL65&lt;=0,0,MIN(ROUND(BL65+P66,2),IF(Debts!$Z$11=0,Debts!$AA$11,MAX(Debts!$AA$11,ROUND(BL65*Debts!$Z$11+Debts!$AB$11*P66,2)))))</f>
        <v/>
      </c>
      <c r="AC66">
        <f>IF(BM65&lt;=0,0,MIN(ROUND(BM65+Q66,2),IF(Debts!$Z$12=0,Debts!$AA$12,MAX(Debts!$AA$12,ROUND(BM65*Debts!$Z$12+Debts!$AB$12*Q66,2)))))</f>
        <v/>
      </c>
      <c r="AD66">
        <f>IF(BN65&lt;=0,0,MIN(ROUND(BN65+R66,2),IF(Debts!$Z$13=0,Debts!$AA$13,MAX(Debts!$AA$13,ROUND(BN65*Debts!$Z$13+Debts!$AB$13*R66,2)))))</f>
        <v/>
      </c>
      <c r="AE66">
        <f>IF(BO65&lt;=0,0,MIN(ROUND(BO65+S66,2),IF(Debts!$Z$14=0,Debts!$AA$14,MAX(Debts!$AA$14,ROUND(BO65*Debts!$Z$14+Debts!$AB$14*S66,2)))))</f>
        <v/>
      </c>
      <c r="AF66">
        <f>IF(BP65&lt;=0,0,MIN(ROUND(BP65+T66,2),IF(Debts!$Z$15=0,Debts!$AA$15,MAX(Debts!$AA$15,ROUND(BP65*Debts!$Z$15+Debts!$AB$15*T66,2)))))</f>
        <v/>
      </c>
      <c r="AG66">
        <f>IF(BQ65&lt;=0,0,MIN(ROUND(BQ65+U66,2),IF(Debts!$Z$16=0,Debts!$AA$16,MAX(Debts!$AA$16,ROUND(BQ65*Debts!$Z$16+Debts!$AB$16*U66,2)))))</f>
        <v/>
      </c>
      <c r="AH66">
        <f>IF(BF65&lt;=0,0,ROUND(BF65+J66-V66,2))</f>
        <v/>
      </c>
      <c r="AI66">
        <f>IF(BG65&lt;=0,0,ROUND(BG65+K66-W66,2))</f>
        <v/>
      </c>
      <c r="AJ66">
        <f>IF(BH65&lt;=0,0,ROUND(BH65+L66-X66,2))</f>
        <v/>
      </c>
      <c r="AK66">
        <f>IF(BI65&lt;=0,0,ROUND(BI65+M66-Y66,2))</f>
        <v/>
      </c>
      <c r="AL66">
        <f>IF(BJ65&lt;=0,0,ROUND(BJ65+N66-Z66,2))</f>
        <v/>
      </c>
      <c r="AM66">
        <f>IF(BK65&lt;=0,0,ROUND(BK65+O66-AA66,2))</f>
        <v/>
      </c>
      <c r="AN66">
        <f>IF(BL65&lt;=0,0,ROUND(BL65+P66-AB66,2))</f>
        <v/>
      </c>
      <c r="AO66">
        <f>IF(BM65&lt;=0,0,ROUND(BM65+Q66-AC66,2))</f>
        <v/>
      </c>
      <c r="AP66">
        <f>IF(BN65&lt;=0,0,ROUND(BN65+R66-AD66,2))</f>
        <v/>
      </c>
      <c r="AQ66">
        <f>IF(BO65&lt;=0,0,ROUND(BO65+S66-AE66,2))</f>
        <v/>
      </c>
      <c r="AR66">
        <f>IF(BP65&lt;=0,0,ROUND(BP65+T66-AF66,2))</f>
        <v/>
      </c>
      <c r="AS66">
        <f>IF(BQ65&lt;=0,0,ROUND(BQ65+U66-AG66,2))</f>
        <v/>
      </c>
      <c r="AT66">
        <f>IF(AH66&lt;=0,0,ROUND(MIN(AH66,MAX(0,$F66-SUMPRODUCT(($AT$3:$BE$3&lt;AT$3)*$AH66:$AS66))),2))</f>
        <v/>
      </c>
      <c r="AU66">
        <f>IF(AI66&lt;=0,0,ROUND(MIN(AI66,MAX(0,$F66-SUMPRODUCT(($AT$3:$BE$3&lt;AU$3)*$AH66:$AS66))),2))</f>
        <v/>
      </c>
      <c r="AV66">
        <f>IF(AJ66&lt;=0,0,ROUND(MIN(AJ66,MAX(0,$F66-SUMPRODUCT(($AT$3:$BE$3&lt;AV$3)*$AH66:$AS66))),2))</f>
        <v/>
      </c>
      <c r="AW66">
        <f>IF(AK66&lt;=0,0,ROUND(MIN(AK66,MAX(0,$F66-SUMPRODUCT(($AT$3:$BE$3&lt;AW$3)*$AH66:$AS66))),2))</f>
        <v/>
      </c>
      <c r="AX66">
        <f>IF(AL66&lt;=0,0,ROUND(MIN(AL66,MAX(0,$F66-SUMPRODUCT(($AT$3:$BE$3&lt;AX$3)*$AH66:$AS66))),2))</f>
        <v/>
      </c>
      <c r="AY66">
        <f>IF(AM66&lt;=0,0,ROUND(MIN(AM66,MAX(0,$F66-SUMPRODUCT(($AT$3:$BE$3&lt;AY$3)*$AH66:$AS66))),2))</f>
        <v/>
      </c>
      <c r="AZ66">
        <f>IF(AN66&lt;=0,0,ROUND(MIN(AN66,MAX(0,$F66-SUMPRODUCT(($AT$3:$BE$3&lt;AZ$3)*$AH66:$AS66))),2))</f>
        <v/>
      </c>
      <c r="BA66">
        <f>IF(AO66&lt;=0,0,ROUND(MIN(AO66,MAX(0,$F66-SUMPRODUCT(($AT$3:$BE$3&lt;BA$3)*$AH66:$AS66))),2))</f>
        <v/>
      </c>
      <c r="BB66">
        <f>IF(AP66&lt;=0,0,ROUND(MIN(AP66,MAX(0,$F66-SUMPRODUCT(($AT$3:$BE$3&lt;BB$3)*$AH66:$AS66))),2))</f>
        <v/>
      </c>
      <c r="BC66">
        <f>IF(AQ66&lt;=0,0,ROUND(MIN(AQ66,MAX(0,$F66-SUMPRODUCT(($AT$3:$BE$3&lt;BC$3)*$AH66:$AS66))),2))</f>
        <v/>
      </c>
      <c r="BD66">
        <f>IF(AR66&lt;=0,0,ROUND(MIN(AR66,MAX(0,$F66-SUMPRODUCT(($AT$3:$BE$3&lt;BD$3)*$AH66:$AS66))),2))</f>
        <v/>
      </c>
      <c r="BE66">
        <f>IF(AS66&lt;=0,0,ROUND(MIN(AS66,MAX(0,$F66-SUMPRODUCT(($AT$3:$BE$3&lt;BE$3)*$AH66:$AS66))),2))</f>
        <v/>
      </c>
      <c r="BF66">
        <f>IF(BF65&lt;=0,0,ROUND(BF65+J66-V66-AT66,2))</f>
        <v/>
      </c>
      <c r="BG66">
        <f>IF(BG65&lt;=0,0,ROUND(BG65+K66-W66-AU66,2))</f>
        <v/>
      </c>
      <c r="BH66">
        <f>IF(BH65&lt;=0,0,ROUND(BH65+L66-X66-AV66,2))</f>
        <v/>
      </c>
      <c r="BI66">
        <f>IF(BI65&lt;=0,0,ROUND(BI65+M66-Y66-AW66,2))</f>
        <v/>
      </c>
      <c r="BJ66">
        <f>IF(BJ65&lt;=0,0,ROUND(BJ65+N66-Z66-AX66,2))</f>
        <v/>
      </c>
      <c r="BK66">
        <f>IF(BK65&lt;=0,0,ROUND(BK65+O66-AA66-AY66,2))</f>
        <v/>
      </c>
      <c r="BL66">
        <f>IF(BL65&lt;=0,0,ROUND(BL65+P66-AB66-AZ66,2))</f>
        <v/>
      </c>
      <c r="BM66">
        <f>IF(BM65&lt;=0,0,ROUND(BM65+Q66-AC66-BA66,2))</f>
        <v/>
      </c>
      <c r="BN66">
        <f>IF(BN65&lt;=0,0,ROUND(BN65+R66-AD66-BB66,2))</f>
        <v/>
      </c>
      <c r="BO66">
        <f>IF(BO65&lt;=0,0,ROUND(BO65+S66-AE66-BC66,2))</f>
        <v/>
      </c>
      <c r="BP66">
        <f>IF(BP65&lt;=0,0,ROUND(BP65+T66-AF66-BD66,2))</f>
        <v/>
      </c>
      <c r="BQ66">
        <f>IF(BQ65&lt;=0,0,ROUND(BQ65+U66-AG66-BE66,2))</f>
        <v/>
      </c>
    </row>
    <row r="67">
      <c r="A67" t="n">
        <v>62</v>
      </c>
      <c r="B67" s="29">
        <f>Months!B67</f>
        <v/>
      </c>
      <c r="C67">
        <f>Months!C67</f>
        <v/>
      </c>
      <c r="D67">
        <f>Months!D67</f>
        <v/>
      </c>
      <c r="E67">
        <f>SUM(V67:AG67)</f>
        <v/>
      </c>
      <c r="F67">
        <f>MAX(0,ROUND(C67+D67-E67,2))</f>
        <v/>
      </c>
      <c r="G67">
        <f>ROUND(E67+SUM(AT67:BE67),2)</f>
        <v/>
      </c>
      <c r="H67">
        <f>ROUND(SUM(J67:U67),2)</f>
        <v/>
      </c>
      <c r="I67">
        <f>ROUND(SUM(BF67:BQ67),2)</f>
        <v/>
      </c>
      <c r="J67">
        <f>IF(BF66&lt;=0,0,ROUND(BF66*IF($A67&lt;=Debts!$M$5,Debts!$X$5,Debts!$Y$5)/12,2)+IF(AND(Debts!$AC$5=1,$A67=Debts!$M$5+1),SUMPRODUCT(ROUND(BF$5:BF65*Debts!$Y$5/12,2)),0))</f>
        <v/>
      </c>
      <c r="K67">
        <f>IF(BG66&lt;=0,0,ROUND(BG66*IF($A67&lt;=Debts!$M$6,Debts!$X$6,Debts!$Y$6)/12,2)+IF(AND(Debts!$AC$6=1,$A67=Debts!$M$6+1),SUMPRODUCT(ROUND(BG$5:BG65*Debts!$Y$6/12,2)),0))</f>
        <v/>
      </c>
      <c r="L67">
        <f>IF(BH66&lt;=0,0,ROUND(BH66*IF($A67&lt;=Debts!$M$7,Debts!$X$7,Debts!$Y$7)/12,2)+IF(AND(Debts!$AC$7=1,$A67=Debts!$M$7+1),SUMPRODUCT(ROUND(BH$5:BH65*Debts!$Y$7/12,2)),0))</f>
        <v/>
      </c>
      <c r="M67">
        <f>IF(BI66&lt;=0,0,ROUND(BI66*IF($A67&lt;=Debts!$M$8,Debts!$X$8,Debts!$Y$8)/12,2)+IF(AND(Debts!$AC$8=1,$A67=Debts!$M$8+1),SUMPRODUCT(ROUND(BI$5:BI65*Debts!$Y$8/12,2)),0))</f>
        <v/>
      </c>
      <c r="N67">
        <f>IF(BJ66&lt;=0,0,ROUND(BJ66*IF($A67&lt;=Debts!$M$9,Debts!$X$9,Debts!$Y$9)/12,2)+IF(AND(Debts!$AC$9=1,$A67=Debts!$M$9+1),SUMPRODUCT(ROUND(BJ$5:BJ65*Debts!$Y$9/12,2)),0))</f>
        <v/>
      </c>
      <c r="O67">
        <f>IF(BK66&lt;=0,0,ROUND(BK66*IF($A67&lt;=Debts!$M$10,Debts!$X$10,Debts!$Y$10)/12,2)+IF(AND(Debts!$AC$10=1,$A67=Debts!$M$10+1),SUMPRODUCT(ROUND(BK$5:BK65*Debts!$Y$10/12,2)),0))</f>
        <v/>
      </c>
      <c r="P67">
        <f>IF(BL66&lt;=0,0,ROUND(BL66*IF($A67&lt;=Debts!$M$11,Debts!$X$11,Debts!$Y$11)/12,2)+IF(AND(Debts!$AC$11=1,$A67=Debts!$M$11+1),SUMPRODUCT(ROUND(BL$5:BL65*Debts!$Y$11/12,2)),0))</f>
        <v/>
      </c>
      <c r="Q67">
        <f>IF(BM66&lt;=0,0,ROUND(BM66*IF($A67&lt;=Debts!$M$12,Debts!$X$12,Debts!$Y$12)/12,2)+IF(AND(Debts!$AC$12=1,$A67=Debts!$M$12+1),SUMPRODUCT(ROUND(BM$5:BM65*Debts!$Y$12/12,2)),0))</f>
        <v/>
      </c>
      <c r="R67">
        <f>IF(BN66&lt;=0,0,ROUND(BN66*IF($A67&lt;=Debts!$M$13,Debts!$X$13,Debts!$Y$13)/12,2)+IF(AND(Debts!$AC$13=1,$A67=Debts!$M$13+1),SUMPRODUCT(ROUND(BN$5:BN65*Debts!$Y$13/12,2)),0))</f>
        <v/>
      </c>
      <c r="S67">
        <f>IF(BO66&lt;=0,0,ROUND(BO66*IF($A67&lt;=Debts!$M$14,Debts!$X$14,Debts!$Y$14)/12,2)+IF(AND(Debts!$AC$14=1,$A67=Debts!$M$14+1),SUMPRODUCT(ROUND(BO$5:BO65*Debts!$Y$14/12,2)),0))</f>
        <v/>
      </c>
      <c r="T67">
        <f>IF(BP66&lt;=0,0,ROUND(BP66*IF($A67&lt;=Debts!$M$15,Debts!$X$15,Debts!$Y$15)/12,2)+IF(AND(Debts!$AC$15=1,$A67=Debts!$M$15+1),SUMPRODUCT(ROUND(BP$5:BP65*Debts!$Y$15/12,2)),0))</f>
        <v/>
      </c>
      <c r="U67">
        <f>IF(BQ66&lt;=0,0,ROUND(BQ66*IF($A67&lt;=Debts!$M$16,Debts!$X$16,Debts!$Y$16)/12,2)+IF(AND(Debts!$AC$16=1,$A67=Debts!$M$16+1),SUMPRODUCT(ROUND(BQ$5:BQ65*Debts!$Y$16/12,2)),0))</f>
        <v/>
      </c>
      <c r="V67">
        <f>IF(BF66&lt;=0,0,MIN(ROUND(BF66+J67,2),IF(Debts!$Z$5=0,Debts!$AA$5,MAX(Debts!$AA$5,ROUND(BF66*Debts!$Z$5+Debts!$AB$5*J67,2)))))</f>
        <v/>
      </c>
      <c r="W67">
        <f>IF(BG66&lt;=0,0,MIN(ROUND(BG66+K67,2),IF(Debts!$Z$6=0,Debts!$AA$6,MAX(Debts!$AA$6,ROUND(BG66*Debts!$Z$6+Debts!$AB$6*K67,2)))))</f>
        <v/>
      </c>
      <c r="X67">
        <f>IF(BH66&lt;=0,0,MIN(ROUND(BH66+L67,2),IF(Debts!$Z$7=0,Debts!$AA$7,MAX(Debts!$AA$7,ROUND(BH66*Debts!$Z$7+Debts!$AB$7*L67,2)))))</f>
        <v/>
      </c>
      <c r="Y67">
        <f>IF(BI66&lt;=0,0,MIN(ROUND(BI66+M67,2),IF(Debts!$Z$8=0,Debts!$AA$8,MAX(Debts!$AA$8,ROUND(BI66*Debts!$Z$8+Debts!$AB$8*M67,2)))))</f>
        <v/>
      </c>
      <c r="Z67">
        <f>IF(BJ66&lt;=0,0,MIN(ROUND(BJ66+N67,2),IF(Debts!$Z$9=0,Debts!$AA$9,MAX(Debts!$AA$9,ROUND(BJ66*Debts!$Z$9+Debts!$AB$9*N67,2)))))</f>
        <v/>
      </c>
      <c r="AA67">
        <f>IF(BK66&lt;=0,0,MIN(ROUND(BK66+O67,2),IF(Debts!$Z$10=0,Debts!$AA$10,MAX(Debts!$AA$10,ROUND(BK66*Debts!$Z$10+Debts!$AB$10*O67,2)))))</f>
        <v/>
      </c>
      <c r="AB67">
        <f>IF(BL66&lt;=0,0,MIN(ROUND(BL66+P67,2),IF(Debts!$Z$11=0,Debts!$AA$11,MAX(Debts!$AA$11,ROUND(BL66*Debts!$Z$11+Debts!$AB$11*P67,2)))))</f>
        <v/>
      </c>
      <c r="AC67">
        <f>IF(BM66&lt;=0,0,MIN(ROUND(BM66+Q67,2),IF(Debts!$Z$12=0,Debts!$AA$12,MAX(Debts!$AA$12,ROUND(BM66*Debts!$Z$12+Debts!$AB$12*Q67,2)))))</f>
        <v/>
      </c>
      <c r="AD67">
        <f>IF(BN66&lt;=0,0,MIN(ROUND(BN66+R67,2),IF(Debts!$Z$13=0,Debts!$AA$13,MAX(Debts!$AA$13,ROUND(BN66*Debts!$Z$13+Debts!$AB$13*R67,2)))))</f>
        <v/>
      </c>
      <c r="AE67">
        <f>IF(BO66&lt;=0,0,MIN(ROUND(BO66+S67,2),IF(Debts!$Z$14=0,Debts!$AA$14,MAX(Debts!$AA$14,ROUND(BO66*Debts!$Z$14+Debts!$AB$14*S67,2)))))</f>
        <v/>
      </c>
      <c r="AF67">
        <f>IF(BP66&lt;=0,0,MIN(ROUND(BP66+T67,2),IF(Debts!$Z$15=0,Debts!$AA$15,MAX(Debts!$AA$15,ROUND(BP66*Debts!$Z$15+Debts!$AB$15*T67,2)))))</f>
        <v/>
      </c>
      <c r="AG67">
        <f>IF(BQ66&lt;=0,0,MIN(ROUND(BQ66+U67,2),IF(Debts!$Z$16=0,Debts!$AA$16,MAX(Debts!$AA$16,ROUND(BQ66*Debts!$Z$16+Debts!$AB$16*U67,2)))))</f>
        <v/>
      </c>
      <c r="AH67">
        <f>IF(BF66&lt;=0,0,ROUND(BF66+J67-V67,2))</f>
        <v/>
      </c>
      <c r="AI67">
        <f>IF(BG66&lt;=0,0,ROUND(BG66+K67-W67,2))</f>
        <v/>
      </c>
      <c r="AJ67">
        <f>IF(BH66&lt;=0,0,ROUND(BH66+L67-X67,2))</f>
        <v/>
      </c>
      <c r="AK67">
        <f>IF(BI66&lt;=0,0,ROUND(BI66+M67-Y67,2))</f>
        <v/>
      </c>
      <c r="AL67">
        <f>IF(BJ66&lt;=0,0,ROUND(BJ66+N67-Z67,2))</f>
        <v/>
      </c>
      <c r="AM67">
        <f>IF(BK66&lt;=0,0,ROUND(BK66+O67-AA67,2))</f>
        <v/>
      </c>
      <c r="AN67">
        <f>IF(BL66&lt;=0,0,ROUND(BL66+P67-AB67,2))</f>
        <v/>
      </c>
      <c r="AO67">
        <f>IF(BM66&lt;=0,0,ROUND(BM66+Q67-AC67,2))</f>
        <v/>
      </c>
      <c r="AP67">
        <f>IF(BN66&lt;=0,0,ROUND(BN66+R67-AD67,2))</f>
        <v/>
      </c>
      <c r="AQ67">
        <f>IF(BO66&lt;=0,0,ROUND(BO66+S67-AE67,2))</f>
        <v/>
      </c>
      <c r="AR67">
        <f>IF(BP66&lt;=0,0,ROUND(BP66+T67-AF67,2))</f>
        <v/>
      </c>
      <c r="AS67">
        <f>IF(BQ66&lt;=0,0,ROUND(BQ66+U67-AG67,2))</f>
        <v/>
      </c>
      <c r="AT67">
        <f>IF(AH67&lt;=0,0,ROUND(MIN(AH67,MAX(0,$F67-SUMPRODUCT(($AT$3:$BE$3&lt;AT$3)*$AH67:$AS67))),2))</f>
        <v/>
      </c>
      <c r="AU67">
        <f>IF(AI67&lt;=0,0,ROUND(MIN(AI67,MAX(0,$F67-SUMPRODUCT(($AT$3:$BE$3&lt;AU$3)*$AH67:$AS67))),2))</f>
        <v/>
      </c>
      <c r="AV67">
        <f>IF(AJ67&lt;=0,0,ROUND(MIN(AJ67,MAX(0,$F67-SUMPRODUCT(($AT$3:$BE$3&lt;AV$3)*$AH67:$AS67))),2))</f>
        <v/>
      </c>
      <c r="AW67">
        <f>IF(AK67&lt;=0,0,ROUND(MIN(AK67,MAX(0,$F67-SUMPRODUCT(($AT$3:$BE$3&lt;AW$3)*$AH67:$AS67))),2))</f>
        <v/>
      </c>
      <c r="AX67">
        <f>IF(AL67&lt;=0,0,ROUND(MIN(AL67,MAX(0,$F67-SUMPRODUCT(($AT$3:$BE$3&lt;AX$3)*$AH67:$AS67))),2))</f>
        <v/>
      </c>
      <c r="AY67">
        <f>IF(AM67&lt;=0,0,ROUND(MIN(AM67,MAX(0,$F67-SUMPRODUCT(($AT$3:$BE$3&lt;AY$3)*$AH67:$AS67))),2))</f>
        <v/>
      </c>
      <c r="AZ67">
        <f>IF(AN67&lt;=0,0,ROUND(MIN(AN67,MAX(0,$F67-SUMPRODUCT(($AT$3:$BE$3&lt;AZ$3)*$AH67:$AS67))),2))</f>
        <v/>
      </c>
      <c r="BA67">
        <f>IF(AO67&lt;=0,0,ROUND(MIN(AO67,MAX(0,$F67-SUMPRODUCT(($AT$3:$BE$3&lt;BA$3)*$AH67:$AS67))),2))</f>
        <v/>
      </c>
      <c r="BB67">
        <f>IF(AP67&lt;=0,0,ROUND(MIN(AP67,MAX(0,$F67-SUMPRODUCT(($AT$3:$BE$3&lt;BB$3)*$AH67:$AS67))),2))</f>
        <v/>
      </c>
      <c r="BC67">
        <f>IF(AQ67&lt;=0,0,ROUND(MIN(AQ67,MAX(0,$F67-SUMPRODUCT(($AT$3:$BE$3&lt;BC$3)*$AH67:$AS67))),2))</f>
        <v/>
      </c>
      <c r="BD67">
        <f>IF(AR67&lt;=0,0,ROUND(MIN(AR67,MAX(0,$F67-SUMPRODUCT(($AT$3:$BE$3&lt;BD$3)*$AH67:$AS67))),2))</f>
        <v/>
      </c>
      <c r="BE67">
        <f>IF(AS67&lt;=0,0,ROUND(MIN(AS67,MAX(0,$F67-SUMPRODUCT(($AT$3:$BE$3&lt;BE$3)*$AH67:$AS67))),2))</f>
        <v/>
      </c>
      <c r="BF67">
        <f>IF(BF66&lt;=0,0,ROUND(BF66+J67-V67-AT67,2))</f>
        <v/>
      </c>
      <c r="BG67">
        <f>IF(BG66&lt;=0,0,ROUND(BG66+K67-W67-AU67,2))</f>
        <v/>
      </c>
      <c r="BH67">
        <f>IF(BH66&lt;=0,0,ROUND(BH66+L67-X67-AV67,2))</f>
        <v/>
      </c>
      <c r="BI67">
        <f>IF(BI66&lt;=0,0,ROUND(BI66+M67-Y67-AW67,2))</f>
        <v/>
      </c>
      <c r="BJ67">
        <f>IF(BJ66&lt;=0,0,ROUND(BJ66+N67-Z67-AX67,2))</f>
        <v/>
      </c>
      <c r="BK67">
        <f>IF(BK66&lt;=0,0,ROUND(BK66+O67-AA67-AY67,2))</f>
        <v/>
      </c>
      <c r="BL67">
        <f>IF(BL66&lt;=0,0,ROUND(BL66+P67-AB67-AZ67,2))</f>
        <v/>
      </c>
      <c r="BM67">
        <f>IF(BM66&lt;=0,0,ROUND(BM66+Q67-AC67-BA67,2))</f>
        <v/>
      </c>
      <c r="BN67">
        <f>IF(BN66&lt;=0,0,ROUND(BN66+R67-AD67-BB67,2))</f>
        <v/>
      </c>
      <c r="BO67">
        <f>IF(BO66&lt;=0,0,ROUND(BO66+S67-AE67-BC67,2))</f>
        <v/>
      </c>
      <c r="BP67">
        <f>IF(BP66&lt;=0,0,ROUND(BP66+T67-AF67-BD67,2))</f>
        <v/>
      </c>
      <c r="BQ67">
        <f>IF(BQ66&lt;=0,0,ROUND(BQ66+U67-AG67-BE67,2))</f>
        <v/>
      </c>
    </row>
    <row r="68">
      <c r="A68" t="n">
        <v>63</v>
      </c>
      <c r="B68" s="29">
        <f>Months!B68</f>
        <v/>
      </c>
      <c r="C68">
        <f>Months!C68</f>
        <v/>
      </c>
      <c r="D68">
        <f>Months!D68</f>
        <v/>
      </c>
      <c r="E68">
        <f>SUM(V68:AG68)</f>
        <v/>
      </c>
      <c r="F68">
        <f>MAX(0,ROUND(C68+D68-E68,2))</f>
        <v/>
      </c>
      <c r="G68">
        <f>ROUND(E68+SUM(AT68:BE68),2)</f>
        <v/>
      </c>
      <c r="H68">
        <f>ROUND(SUM(J68:U68),2)</f>
        <v/>
      </c>
      <c r="I68">
        <f>ROUND(SUM(BF68:BQ68),2)</f>
        <v/>
      </c>
      <c r="J68">
        <f>IF(BF67&lt;=0,0,ROUND(BF67*IF($A68&lt;=Debts!$M$5,Debts!$X$5,Debts!$Y$5)/12,2)+IF(AND(Debts!$AC$5=1,$A68=Debts!$M$5+1),SUMPRODUCT(ROUND(BF$5:BF66*Debts!$Y$5/12,2)),0))</f>
        <v/>
      </c>
      <c r="K68">
        <f>IF(BG67&lt;=0,0,ROUND(BG67*IF($A68&lt;=Debts!$M$6,Debts!$X$6,Debts!$Y$6)/12,2)+IF(AND(Debts!$AC$6=1,$A68=Debts!$M$6+1),SUMPRODUCT(ROUND(BG$5:BG66*Debts!$Y$6/12,2)),0))</f>
        <v/>
      </c>
      <c r="L68">
        <f>IF(BH67&lt;=0,0,ROUND(BH67*IF($A68&lt;=Debts!$M$7,Debts!$X$7,Debts!$Y$7)/12,2)+IF(AND(Debts!$AC$7=1,$A68=Debts!$M$7+1),SUMPRODUCT(ROUND(BH$5:BH66*Debts!$Y$7/12,2)),0))</f>
        <v/>
      </c>
      <c r="M68">
        <f>IF(BI67&lt;=0,0,ROUND(BI67*IF($A68&lt;=Debts!$M$8,Debts!$X$8,Debts!$Y$8)/12,2)+IF(AND(Debts!$AC$8=1,$A68=Debts!$M$8+1),SUMPRODUCT(ROUND(BI$5:BI66*Debts!$Y$8/12,2)),0))</f>
        <v/>
      </c>
      <c r="N68">
        <f>IF(BJ67&lt;=0,0,ROUND(BJ67*IF($A68&lt;=Debts!$M$9,Debts!$X$9,Debts!$Y$9)/12,2)+IF(AND(Debts!$AC$9=1,$A68=Debts!$M$9+1),SUMPRODUCT(ROUND(BJ$5:BJ66*Debts!$Y$9/12,2)),0))</f>
        <v/>
      </c>
      <c r="O68">
        <f>IF(BK67&lt;=0,0,ROUND(BK67*IF($A68&lt;=Debts!$M$10,Debts!$X$10,Debts!$Y$10)/12,2)+IF(AND(Debts!$AC$10=1,$A68=Debts!$M$10+1),SUMPRODUCT(ROUND(BK$5:BK66*Debts!$Y$10/12,2)),0))</f>
        <v/>
      </c>
      <c r="P68">
        <f>IF(BL67&lt;=0,0,ROUND(BL67*IF($A68&lt;=Debts!$M$11,Debts!$X$11,Debts!$Y$11)/12,2)+IF(AND(Debts!$AC$11=1,$A68=Debts!$M$11+1),SUMPRODUCT(ROUND(BL$5:BL66*Debts!$Y$11/12,2)),0))</f>
        <v/>
      </c>
      <c r="Q68">
        <f>IF(BM67&lt;=0,0,ROUND(BM67*IF($A68&lt;=Debts!$M$12,Debts!$X$12,Debts!$Y$12)/12,2)+IF(AND(Debts!$AC$12=1,$A68=Debts!$M$12+1),SUMPRODUCT(ROUND(BM$5:BM66*Debts!$Y$12/12,2)),0))</f>
        <v/>
      </c>
      <c r="R68">
        <f>IF(BN67&lt;=0,0,ROUND(BN67*IF($A68&lt;=Debts!$M$13,Debts!$X$13,Debts!$Y$13)/12,2)+IF(AND(Debts!$AC$13=1,$A68=Debts!$M$13+1),SUMPRODUCT(ROUND(BN$5:BN66*Debts!$Y$13/12,2)),0))</f>
        <v/>
      </c>
      <c r="S68">
        <f>IF(BO67&lt;=0,0,ROUND(BO67*IF($A68&lt;=Debts!$M$14,Debts!$X$14,Debts!$Y$14)/12,2)+IF(AND(Debts!$AC$14=1,$A68=Debts!$M$14+1),SUMPRODUCT(ROUND(BO$5:BO66*Debts!$Y$14/12,2)),0))</f>
        <v/>
      </c>
      <c r="T68">
        <f>IF(BP67&lt;=0,0,ROUND(BP67*IF($A68&lt;=Debts!$M$15,Debts!$X$15,Debts!$Y$15)/12,2)+IF(AND(Debts!$AC$15=1,$A68=Debts!$M$15+1),SUMPRODUCT(ROUND(BP$5:BP66*Debts!$Y$15/12,2)),0))</f>
        <v/>
      </c>
      <c r="U68">
        <f>IF(BQ67&lt;=0,0,ROUND(BQ67*IF($A68&lt;=Debts!$M$16,Debts!$X$16,Debts!$Y$16)/12,2)+IF(AND(Debts!$AC$16=1,$A68=Debts!$M$16+1),SUMPRODUCT(ROUND(BQ$5:BQ66*Debts!$Y$16/12,2)),0))</f>
        <v/>
      </c>
      <c r="V68">
        <f>IF(BF67&lt;=0,0,MIN(ROUND(BF67+J68,2),IF(Debts!$Z$5=0,Debts!$AA$5,MAX(Debts!$AA$5,ROUND(BF67*Debts!$Z$5+Debts!$AB$5*J68,2)))))</f>
        <v/>
      </c>
      <c r="W68">
        <f>IF(BG67&lt;=0,0,MIN(ROUND(BG67+K68,2),IF(Debts!$Z$6=0,Debts!$AA$6,MAX(Debts!$AA$6,ROUND(BG67*Debts!$Z$6+Debts!$AB$6*K68,2)))))</f>
        <v/>
      </c>
      <c r="X68">
        <f>IF(BH67&lt;=0,0,MIN(ROUND(BH67+L68,2),IF(Debts!$Z$7=0,Debts!$AA$7,MAX(Debts!$AA$7,ROUND(BH67*Debts!$Z$7+Debts!$AB$7*L68,2)))))</f>
        <v/>
      </c>
      <c r="Y68">
        <f>IF(BI67&lt;=0,0,MIN(ROUND(BI67+M68,2),IF(Debts!$Z$8=0,Debts!$AA$8,MAX(Debts!$AA$8,ROUND(BI67*Debts!$Z$8+Debts!$AB$8*M68,2)))))</f>
        <v/>
      </c>
      <c r="Z68">
        <f>IF(BJ67&lt;=0,0,MIN(ROUND(BJ67+N68,2),IF(Debts!$Z$9=0,Debts!$AA$9,MAX(Debts!$AA$9,ROUND(BJ67*Debts!$Z$9+Debts!$AB$9*N68,2)))))</f>
        <v/>
      </c>
      <c r="AA68">
        <f>IF(BK67&lt;=0,0,MIN(ROUND(BK67+O68,2),IF(Debts!$Z$10=0,Debts!$AA$10,MAX(Debts!$AA$10,ROUND(BK67*Debts!$Z$10+Debts!$AB$10*O68,2)))))</f>
        <v/>
      </c>
      <c r="AB68">
        <f>IF(BL67&lt;=0,0,MIN(ROUND(BL67+P68,2),IF(Debts!$Z$11=0,Debts!$AA$11,MAX(Debts!$AA$11,ROUND(BL67*Debts!$Z$11+Debts!$AB$11*P68,2)))))</f>
        <v/>
      </c>
      <c r="AC68">
        <f>IF(BM67&lt;=0,0,MIN(ROUND(BM67+Q68,2),IF(Debts!$Z$12=0,Debts!$AA$12,MAX(Debts!$AA$12,ROUND(BM67*Debts!$Z$12+Debts!$AB$12*Q68,2)))))</f>
        <v/>
      </c>
      <c r="AD68">
        <f>IF(BN67&lt;=0,0,MIN(ROUND(BN67+R68,2),IF(Debts!$Z$13=0,Debts!$AA$13,MAX(Debts!$AA$13,ROUND(BN67*Debts!$Z$13+Debts!$AB$13*R68,2)))))</f>
        <v/>
      </c>
      <c r="AE68">
        <f>IF(BO67&lt;=0,0,MIN(ROUND(BO67+S68,2),IF(Debts!$Z$14=0,Debts!$AA$14,MAX(Debts!$AA$14,ROUND(BO67*Debts!$Z$14+Debts!$AB$14*S68,2)))))</f>
        <v/>
      </c>
      <c r="AF68">
        <f>IF(BP67&lt;=0,0,MIN(ROUND(BP67+T68,2),IF(Debts!$Z$15=0,Debts!$AA$15,MAX(Debts!$AA$15,ROUND(BP67*Debts!$Z$15+Debts!$AB$15*T68,2)))))</f>
        <v/>
      </c>
      <c r="AG68">
        <f>IF(BQ67&lt;=0,0,MIN(ROUND(BQ67+U68,2),IF(Debts!$Z$16=0,Debts!$AA$16,MAX(Debts!$AA$16,ROUND(BQ67*Debts!$Z$16+Debts!$AB$16*U68,2)))))</f>
        <v/>
      </c>
      <c r="AH68">
        <f>IF(BF67&lt;=0,0,ROUND(BF67+J68-V68,2))</f>
        <v/>
      </c>
      <c r="AI68">
        <f>IF(BG67&lt;=0,0,ROUND(BG67+K68-W68,2))</f>
        <v/>
      </c>
      <c r="AJ68">
        <f>IF(BH67&lt;=0,0,ROUND(BH67+L68-X68,2))</f>
        <v/>
      </c>
      <c r="AK68">
        <f>IF(BI67&lt;=0,0,ROUND(BI67+M68-Y68,2))</f>
        <v/>
      </c>
      <c r="AL68">
        <f>IF(BJ67&lt;=0,0,ROUND(BJ67+N68-Z68,2))</f>
        <v/>
      </c>
      <c r="AM68">
        <f>IF(BK67&lt;=0,0,ROUND(BK67+O68-AA68,2))</f>
        <v/>
      </c>
      <c r="AN68">
        <f>IF(BL67&lt;=0,0,ROUND(BL67+P68-AB68,2))</f>
        <v/>
      </c>
      <c r="AO68">
        <f>IF(BM67&lt;=0,0,ROUND(BM67+Q68-AC68,2))</f>
        <v/>
      </c>
      <c r="AP68">
        <f>IF(BN67&lt;=0,0,ROUND(BN67+R68-AD68,2))</f>
        <v/>
      </c>
      <c r="AQ68">
        <f>IF(BO67&lt;=0,0,ROUND(BO67+S68-AE68,2))</f>
        <v/>
      </c>
      <c r="AR68">
        <f>IF(BP67&lt;=0,0,ROUND(BP67+T68-AF68,2))</f>
        <v/>
      </c>
      <c r="AS68">
        <f>IF(BQ67&lt;=0,0,ROUND(BQ67+U68-AG68,2))</f>
        <v/>
      </c>
      <c r="AT68">
        <f>IF(AH68&lt;=0,0,ROUND(MIN(AH68,MAX(0,$F68-SUMPRODUCT(($AT$3:$BE$3&lt;AT$3)*$AH68:$AS68))),2))</f>
        <v/>
      </c>
      <c r="AU68">
        <f>IF(AI68&lt;=0,0,ROUND(MIN(AI68,MAX(0,$F68-SUMPRODUCT(($AT$3:$BE$3&lt;AU$3)*$AH68:$AS68))),2))</f>
        <v/>
      </c>
      <c r="AV68">
        <f>IF(AJ68&lt;=0,0,ROUND(MIN(AJ68,MAX(0,$F68-SUMPRODUCT(($AT$3:$BE$3&lt;AV$3)*$AH68:$AS68))),2))</f>
        <v/>
      </c>
      <c r="AW68">
        <f>IF(AK68&lt;=0,0,ROUND(MIN(AK68,MAX(0,$F68-SUMPRODUCT(($AT$3:$BE$3&lt;AW$3)*$AH68:$AS68))),2))</f>
        <v/>
      </c>
      <c r="AX68">
        <f>IF(AL68&lt;=0,0,ROUND(MIN(AL68,MAX(0,$F68-SUMPRODUCT(($AT$3:$BE$3&lt;AX$3)*$AH68:$AS68))),2))</f>
        <v/>
      </c>
      <c r="AY68">
        <f>IF(AM68&lt;=0,0,ROUND(MIN(AM68,MAX(0,$F68-SUMPRODUCT(($AT$3:$BE$3&lt;AY$3)*$AH68:$AS68))),2))</f>
        <v/>
      </c>
      <c r="AZ68">
        <f>IF(AN68&lt;=0,0,ROUND(MIN(AN68,MAX(0,$F68-SUMPRODUCT(($AT$3:$BE$3&lt;AZ$3)*$AH68:$AS68))),2))</f>
        <v/>
      </c>
      <c r="BA68">
        <f>IF(AO68&lt;=0,0,ROUND(MIN(AO68,MAX(0,$F68-SUMPRODUCT(($AT$3:$BE$3&lt;BA$3)*$AH68:$AS68))),2))</f>
        <v/>
      </c>
      <c r="BB68">
        <f>IF(AP68&lt;=0,0,ROUND(MIN(AP68,MAX(0,$F68-SUMPRODUCT(($AT$3:$BE$3&lt;BB$3)*$AH68:$AS68))),2))</f>
        <v/>
      </c>
      <c r="BC68">
        <f>IF(AQ68&lt;=0,0,ROUND(MIN(AQ68,MAX(0,$F68-SUMPRODUCT(($AT$3:$BE$3&lt;BC$3)*$AH68:$AS68))),2))</f>
        <v/>
      </c>
      <c r="BD68">
        <f>IF(AR68&lt;=0,0,ROUND(MIN(AR68,MAX(0,$F68-SUMPRODUCT(($AT$3:$BE$3&lt;BD$3)*$AH68:$AS68))),2))</f>
        <v/>
      </c>
      <c r="BE68">
        <f>IF(AS68&lt;=0,0,ROUND(MIN(AS68,MAX(0,$F68-SUMPRODUCT(($AT$3:$BE$3&lt;BE$3)*$AH68:$AS68))),2))</f>
        <v/>
      </c>
      <c r="BF68">
        <f>IF(BF67&lt;=0,0,ROUND(BF67+J68-V68-AT68,2))</f>
        <v/>
      </c>
      <c r="BG68">
        <f>IF(BG67&lt;=0,0,ROUND(BG67+K68-W68-AU68,2))</f>
        <v/>
      </c>
      <c r="BH68">
        <f>IF(BH67&lt;=0,0,ROUND(BH67+L68-X68-AV68,2))</f>
        <v/>
      </c>
      <c r="BI68">
        <f>IF(BI67&lt;=0,0,ROUND(BI67+M68-Y68-AW68,2))</f>
        <v/>
      </c>
      <c r="BJ68">
        <f>IF(BJ67&lt;=0,0,ROUND(BJ67+N68-Z68-AX68,2))</f>
        <v/>
      </c>
      <c r="BK68">
        <f>IF(BK67&lt;=0,0,ROUND(BK67+O68-AA68-AY68,2))</f>
        <v/>
      </c>
      <c r="BL68">
        <f>IF(BL67&lt;=0,0,ROUND(BL67+P68-AB68-AZ68,2))</f>
        <v/>
      </c>
      <c r="BM68">
        <f>IF(BM67&lt;=0,0,ROUND(BM67+Q68-AC68-BA68,2))</f>
        <v/>
      </c>
      <c r="BN68">
        <f>IF(BN67&lt;=0,0,ROUND(BN67+R68-AD68-BB68,2))</f>
        <v/>
      </c>
      <c r="BO68">
        <f>IF(BO67&lt;=0,0,ROUND(BO67+S68-AE68-BC68,2))</f>
        <v/>
      </c>
      <c r="BP68">
        <f>IF(BP67&lt;=0,0,ROUND(BP67+T68-AF68-BD68,2))</f>
        <v/>
      </c>
      <c r="BQ68">
        <f>IF(BQ67&lt;=0,0,ROUND(BQ67+U68-AG68-BE68,2))</f>
        <v/>
      </c>
    </row>
    <row r="69">
      <c r="A69" t="n">
        <v>64</v>
      </c>
      <c r="B69" s="29">
        <f>Months!B69</f>
        <v/>
      </c>
      <c r="C69">
        <f>Months!C69</f>
        <v/>
      </c>
      <c r="D69">
        <f>Months!D69</f>
        <v/>
      </c>
      <c r="E69">
        <f>SUM(V69:AG69)</f>
        <v/>
      </c>
      <c r="F69">
        <f>MAX(0,ROUND(C69+D69-E69,2))</f>
        <v/>
      </c>
      <c r="G69">
        <f>ROUND(E69+SUM(AT69:BE69),2)</f>
        <v/>
      </c>
      <c r="H69">
        <f>ROUND(SUM(J69:U69),2)</f>
        <v/>
      </c>
      <c r="I69">
        <f>ROUND(SUM(BF69:BQ69),2)</f>
        <v/>
      </c>
      <c r="J69">
        <f>IF(BF68&lt;=0,0,ROUND(BF68*IF($A69&lt;=Debts!$M$5,Debts!$X$5,Debts!$Y$5)/12,2)+IF(AND(Debts!$AC$5=1,$A69=Debts!$M$5+1),SUMPRODUCT(ROUND(BF$5:BF67*Debts!$Y$5/12,2)),0))</f>
        <v/>
      </c>
      <c r="K69">
        <f>IF(BG68&lt;=0,0,ROUND(BG68*IF($A69&lt;=Debts!$M$6,Debts!$X$6,Debts!$Y$6)/12,2)+IF(AND(Debts!$AC$6=1,$A69=Debts!$M$6+1),SUMPRODUCT(ROUND(BG$5:BG67*Debts!$Y$6/12,2)),0))</f>
        <v/>
      </c>
      <c r="L69">
        <f>IF(BH68&lt;=0,0,ROUND(BH68*IF($A69&lt;=Debts!$M$7,Debts!$X$7,Debts!$Y$7)/12,2)+IF(AND(Debts!$AC$7=1,$A69=Debts!$M$7+1),SUMPRODUCT(ROUND(BH$5:BH67*Debts!$Y$7/12,2)),0))</f>
        <v/>
      </c>
      <c r="M69">
        <f>IF(BI68&lt;=0,0,ROUND(BI68*IF($A69&lt;=Debts!$M$8,Debts!$X$8,Debts!$Y$8)/12,2)+IF(AND(Debts!$AC$8=1,$A69=Debts!$M$8+1),SUMPRODUCT(ROUND(BI$5:BI67*Debts!$Y$8/12,2)),0))</f>
        <v/>
      </c>
      <c r="N69">
        <f>IF(BJ68&lt;=0,0,ROUND(BJ68*IF($A69&lt;=Debts!$M$9,Debts!$X$9,Debts!$Y$9)/12,2)+IF(AND(Debts!$AC$9=1,$A69=Debts!$M$9+1),SUMPRODUCT(ROUND(BJ$5:BJ67*Debts!$Y$9/12,2)),0))</f>
        <v/>
      </c>
      <c r="O69">
        <f>IF(BK68&lt;=0,0,ROUND(BK68*IF($A69&lt;=Debts!$M$10,Debts!$X$10,Debts!$Y$10)/12,2)+IF(AND(Debts!$AC$10=1,$A69=Debts!$M$10+1),SUMPRODUCT(ROUND(BK$5:BK67*Debts!$Y$10/12,2)),0))</f>
        <v/>
      </c>
      <c r="P69">
        <f>IF(BL68&lt;=0,0,ROUND(BL68*IF($A69&lt;=Debts!$M$11,Debts!$X$11,Debts!$Y$11)/12,2)+IF(AND(Debts!$AC$11=1,$A69=Debts!$M$11+1),SUMPRODUCT(ROUND(BL$5:BL67*Debts!$Y$11/12,2)),0))</f>
        <v/>
      </c>
      <c r="Q69">
        <f>IF(BM68&lt;=0,0,ROUND(BM68*IF($A69&lt;=Debts!$M$12,Debts!$X$12,Debts!$Y$12)/12,2)+IF(AND(Debts!$AC$12=1,$A69=Debts!$M$12+1),SUMPRODUCT(ROUND(BM$5:BM67*Debts!$Y$12/12,2)),0))</f>
        <v/>
      </c>
      <c r="R69">
        <f>IF(BN68&lt;=0,0,ROUND(BN68*IF($A69&lt;=Debts!$M$13,Debts!$X$13,Debts!$Y$13)/12,2)+IF(AND(Debts!$AC$13=1,$A69=Debts!$M$13+1),SUMPRODUCT(ROUND(BN$5:BN67*Debts!$Y$13/12,2)),0))</f>
        <v/>
      </c>
      <c r="S69">
        <f>IF(BO68&lt;=0,0,ROUND(BO68*IF($A69&lt;=Debts!$M$14,Debts!$X$14,Debts!$Y$14)/12,2)+IF(AND(Debts!$AC$14=1,$A69=Debts!$M$14+1),SUMPRODUCT(ROUND(BO$5:BO67*Debts!$Y$14/12,2)),0))</f>
        <v/>
      </c>
      <c r="T69">
        <f>IF(BP68&lt;=0,0,ROUND(BP68*IF($A69&lt;=Debts!$M$15,Debts!$X$15,Debts!$Y$15)/12,2)+IF(AND(Debts!$AC$15=1,$A69=Debts!$M$15+1),SUMPRODUCT(ROUND(BP$5:BP67*Debts!$Y$15/12,2)),0))</f>
        <v/>
      </c>
      <c r="U69">
        <f>IF(BQ68&lt;=0,0,ROUND(BQ68*IF($A69&lt;=Debts!$M$16,Debts!$X$16,Debts!$Y$16)/12,2)+IF(AND(Debts!$AC$16=1,$A69=Debts!$M$16+1),SUMPRODUCT(ROUND(BQ$5:BQ67*Debts!$Y$16/12,2)),0))</f>
        <v/>
      </c>
      <c r="V69">
        <f>IF(BF68&lt;=0,0,MIN(ROUND(BF68+J69,2),IF(Debts!$Z$5=0,Debts!$AA$5,MAX(Debts!$AA$5,ROUND(BF68*Debts!$Z$5+Debts!$AB$5*J69,2)))))</f>
        <v/>
      </c>
      <c r="W69">
        <f>IF(BG68&lt;=0,0,MIN(ROUND(BG68+K69,2),IF(Debts!$Z$6=0,Debts!$AA$6,MAX(Debts!$AA$6,ROUND(BG68*Debts!$Z$6+Debts!$AB$6*K69,2)))))</f>
        <v/>
      </c>
      <c r="X69">
        <f>IF(BH68&lt;=0,0,MIN(ROUND(BH68+L69,2),IF(Debts!$Z$7=0,Debts!$AA$7,MAX(Debts!$AA$7,ROUND(BH68*Debts!$Z$7+Debts!$AB$7*L69,2)))))</f>
        <v/>
      </c>
      <c r="Y69">
        <f>IF(BI68&lt;=0,0,MIN(ROUND(BI68+M69,2),IF(Debts!$Z$8=0,Debts!$AA$8,MAX(Debts!$AA$8,ROUND(BI68*Debts!$Z$8+Debts!$AB$8*M69,2)))))</f>
        <v/>
      </c>
      <c r="Z69">
        <f>IF(BJ68&lt;=0,0,MIN(ROUND(BJ68+N69,2),IF(Debts!$Z$9=0,Debts!$AA$9,MAX(Debts!$AA$9,ROUND(BJ68*Debts!$Z$9+Debts!$AB$9*N69,2)))))</f>
        <v/>
      </c>
      <c r="AA69">
        <f>IF(BK68&lt;=0,0,MIN(ROUND(BK68+O69,2),IF(Debts!$Z$10=0,Debts!$AA$10,MAX(Debts!$AA$10,ROUND(BK68*Debts!$Z$10+Debts!$AB$10*O69,2)))))</f>
        <v/>
      </c>
      <c r="AB69">
        <f>IF(BL68&lt;=0,0,MIN(ROUND(BL68+P69,2),IF(Debts!$Z$11=0,Debts!$AA$11,MAX(Debts!$AA$11,ROUND(BL68*Debts!$Z$11+Debts!$AB$11*P69,2)))))</f>
        <v/>
      </c>
      <c r="AC69">
        <f>IF(BM68&lt;=0,0,MIN(ROUND(BM68+Q69,2),IF(Debts!$Z$12=0,Debts!$AA$12,MAX(Debts!$AA$12,ROUND(BM68*Debts!$Z$12+Debts!$AB$12*Q69,2)))))</f>
        <v/>
      </c>
      <c r="AD69">
        <f>IF(BN68&lt;=0,0,MIN(ROUND(BN68+R69,2),IF(Debts!$Z$13=0,Debts!$AA$13,MAX(Debts!$AA$13,ROUND(BN68*Debts!$Z$13+Debts!$AB$13*R69,2)))))</f>
        <v/>
      </c>
      <c r="AE69">
        <f>IF(BO68&lt;=0,0,MIN(ROUND(BO68+S69,2),IF(Debts!$Z$14=0,Debts!$AA$14,MAX(Debts!$AA$14,ROUND(BO68*Debts!$Z$14+Debts!$AB$14*S69,2)))))</f>
        <v/>
      </c>
      <c r="AF69">
        <f>IF(BP68&lt;=0,0,MIN(ROUND(BP68+T69,2),IF(Debts!$Z$15=0,Debts!$AA$15,MAX(Debts!$AA$15,ROUND(BP68*Debts!$Z$15+Debts!$AB$15*T69,2)))))</f>
        <v/>
      </c>
      <c r="AG69">
        <f>IF(BQ68&lt;=0,0,MIN(ROUND(BQ68+U69,2),IF(Debts!$Z$16=0,Debts!$AA$16,MAX(Debts!$AA$16,ROUND(BQ68*Debts!$Z$16+Debts!$AB$16*U69,2)))))</f>
        <v/>
      </c>
      <c r="AH69">
        <f>IF(BF68&lt;=0,0,ROUND(BF68+J69-V69,2))</f>
        <v/>
      </c>
      <c r="AI69">
        <f>IF(BG68&lt;=0,0,ROUND(BG68+K69-W69,2))</f>
        <v/>
      </c>
      <c r="AJ69">
        <f>IF(BH68&lt;=0,0,ROUND(BH68+L69-X69,2))</f>
        <v/>
      </c>
      <c r="AK69">
        <f>IF(BI68&lt;=0,0,ROUND(BI68+M69-Y69,2))</f>
        <v/>
      </c>
      <c r="AL69">
        <f>IF(BJ68&lt;=0,0,ROUND(BJ68+N69-Z69,2))</f>
        <v/>
      </c>
      <c r="AM69">
        <f>IF(BK68&lt;=0,0,ROUND(BK68+O69-AA69,2))</f>
        <v/>
      </c>
      <c r="AN69">
        <f>IF(BL68&lt;=0,0,ROUND(BL68+P69-AB69,2))</f>
        <v/>
      </c>
      <c r="AO69">
        <f>IF(BM68&lt;=0,0,ROUND(BM68+Q69-AC69,2))</f>
        <v/>
      </c>
      <c r="AP69">
        <f>IF(BN68&lt;=0,0,ROUND(BN68+R69-AD69,2))</f>
        <v/>
      </c>
      <c r="AQ69">
        <f>IF(BO68&lt;=0,0,ROUND(BO68+S69-AE69,2))</f>
        <v/>
      </c>
      <c r="AR69">
        <f>IF(BP68&lt;=0,0,ROUND(BP68+T69-AF69,2))</f>
        <v/>
      </c>
      <c r="AS69">
        <f>IF(BQ68&lt;=0,0,ROUND(BQ68+U69-AG69,2))</f>
        <v/>
      </c>
      <c r="AT69">
        <f>IF(AH69&lt;=0,0,ROUND(MIN(AH69,MAX(0,$F69-SUMPRODUCT(($AT$3:$BE$3&lt;AT$3)*$AH69:$AS69))),2))</f>
        <v/>
      </c>
      <c r="AU69">
        <f>IF(AI69&lt;=0,0,ROUND(MIN(AI69,MAX(0,$F69-SUMPRODUCT(($AT$3:$BE$3&lt;AU$3)*$AH69:$AS69))),2))</f>
        <v/>
      </c>
      <c r="AV69">
        <f>IF(AJ69&lt;=0,0,ROUND(MIN(AJ69,MAX(0,$F69-SUMPRODUCT(($AT$3:$BE$3&lt;AV$3)*$AH69:$AS69))),2))</f>
        <v/>
      </c>
      <c r="AW69">
        <f>IF(AK69&lt;=0,0,ROUND(MIN(AK69,MAX(0,$F69-SUMPRODUCT(($AT$3:$BE$3&lt;AW$3)*$AH69:$AS69))),2))</f>
        <v/>
      </c>
      <c r="AX69">
        <f>IF(AL69&lt;=0,0,ROUND(MIN(AL69,MAX(0,$F69-SUMPRODUCT(($AT$3:$BE$3&lt;AX$3)*$AH69:$AS69))),2))</f>
        <v/>
      </c>
      <c r="AY69">
        <f>IF(AM69&lt;=0,0,ROUND(MIN(AM69,MAX(0,$F69-SUMPRODUCT(($AT$3:$BE$3&lt;AY$3)*$AH69:$AS69))),2))</f>
        <v/>
      </c>
      <c r="AZ69">
        <f>IF(AN69&lt;=0,0,ROUND(MIN(AN69,MAX(0,$F69-SUMPRODUCT(($AT$3:$BE$3&lt;AZ$3)*$AH69:$AS69))),2))</f>
        <v/>
      </c>
      <c r="BA69">
        <f>IF(AO69&lt;=0,0,ROUND(MIN(AO69,MAX(0,$F69-SUMPRODUCT(($AT$3:$BE$3&lt;BA$3)*$AH69:$AS69))),2))</f>
        <v/>
      </c>
      <c r="BB69">
        <f>IF(AP69&lt;=0,0,ROUND(MIN(AP69,MAX(0,$F69-SUMPRODUCT(($AT$3:$BE$3&lt;BB$3)*$AH69:$AS69))),2))</f>
        <v/>
      </c>
      <c r="BC69">
        <f>IF(AQ69&lt;=0,0,ROUND(MIN(AQ69,MAX(0,$F69-SUMPRODUCT(($AT$3:$BE$3&lt;BC$3)*$AH69:$AS69))),2))</f>
        <v/>
      </c>
      <c r="BD69">
        <f>IF(AR69&lt;=0,0,ROUND(MIN(AR69,MAX(0,$F69-SUMPRODUCT(($AT$3:$BE$3&lt;BD$3)*$AH69:$AS69))),2))</f>
        <v/>
      </c>
      <c r="BE69">
        <f>IF(AS69&lt;=0,0,ROUND(MIN(AS69,MAX(0,$F69-SUMPRODUCT(($AT$3:$BE$3&lt;BE$3)*$AH69:$AS69))),2))</f>
        <v/>
      </c>
      <c r="BF69">
        <f>IF(BF68&lt;=0,0,ROUND(BF68+J69-V69-AT69,2))</f>
        <v/>
      </c>
      <c r="BG69">
        <f>IF(BG68&lt;=0,0,ROUND(BG68+K69-W69-AU69,2))</f>
        <v/>
      </c>
      <c r="BH69">
        <f>IF(BH68&lt;=0,0,ROUND(BH68+L69-X69-AV69,2))</f>
        <v/>
      </c>
      <c r="BI69">
        <f>IF(BI68&lt;=0,0,ROUND(BI68+M69-Y69-AW69,2))</f>
        <v/>
      </c>
      <c r="BJ69">
        <f>IF(BJ68&lt;=0,0,ROUND(BJ68+N69-Z69-AX69,2))</f>
        <v/>
      </c>
      <c r="BK69">
        <f>IF(BK68&lt;=0,0,ROUND(BK68+O69-AA69-AY69,2))</f>
        <v/>
      </c>
      <c r="BL69">
        <f>IF(BL68&lt;=0,0,ROUND(BL68+P69-AB69-AZ69,2))</f>
        <v/>
      </c>
      <c r="BM69">
        <f>IF(BM68&lt;=0,0,ROUND(BM68+Q69-AC69-BA69,2))</f>
        <v/>
      </c>
      <c r="BN69">
        <f>IF(BN68&lt;=0,0,ROUND(BN68+R69-AD69-BB69,2))</f>
        <v/>
      </c>
      <c r="BO69">
        <f>IF(BO68&lt;=0,0,ROUND(BO68+S69-AE69-BC69,2))</f>
        <v/>
      </c>
      <c r="BP69">
        <f>IF(BP68&lt;=0,0,ROUND(BP68+T69-AF69-BD69,2))</f>
        <v/>
      </c>
      <c r="BQ69">
        <f>IF(BQ68&lt;=0,0,ROUND(BQ68+U69-AG69-BE69,2))</f>
        <v/>
      </c>
    </row>
    <row r="70">
      <c r="A70" t="n">
        <v>65</v>
      </c>
      <c r="B70" s="29">
        <f>Months!B70</f>
        <v/>
      </c>
      <c r="C70">
        <f>Months!C70</f>
        <v/>
      </c>
      <c r="D70">
        <f>Months!D70</f>
        <v/>
      </c>
      <c r="E70">
        <f>SUM(V70:AG70)</f>
        <v/>
      </c>
      <c r="F70">
        <f>MAX(0,ROUND(C70+D70-E70,2))</f>
        <v/>
      </c>
      <c r="G70">
        <f>ROUND(E70+SUM(AT70:BE70),2)</f>
        <v/>
      </c>
      <c r="H70">
        <f>ROUND(SUM(J70:U70),2)</f>
        <v/>
      </c>
      <c r="I70">
        <f>ROUND(SUM(BF70:BQ70),2)</f>
        <v/>
      </c>
      <c r="J70">
        <f>IF(BF69&lt;=0,0,ROUND(BF69*IF($A70&lt;=Debts!$M$5,Debts!$X$5,Debts!$Y$5)/12,2)+IF(AND(Debts!$AC$5=1,$A70=Debts!$M$5+1),SUMPRODUCT(ROUND(BF$5:BF68*Debts!$Y$5/12,2)),0))</f>
        <v/>
      </c>
      <c r="K70">
        <f>IF(BG69&lt;=0,0,ROUND(BG69*IF($A70&lt;=Debts!$M$6,Debts!$X$6,Debts!$Y$6)/12,2)+IF(AND(Debts!$AC$6=1,$A70=Debts!$M$6+1),SUMPRODUCT(ROUND(BG$5:BG68*Debts!$Y$6/12,2)),0))</f>
        <v/>
      </c>
      <c r="L70">
        <f>IF(BH69&lt;=0,0,ROUND(BH69*IF($A70&lt;=Debts!$M$7,Debts!$X$7,Debts!$Y$7)/12,2)+IF(AND(Debts!$AC$7=1,$A70=Debts!$M$7+1),SUMPRODUCT(ROUND(BH$5:BH68*Debts!$Y$7/12,2)),0))</f>
        <v/>
      </c>
      <c r="M70">
        <f>IF(BI69&lt;=0,0,ROUND(BI69*IF($A70&lt;=Debts!$M$8,Debts!$X$8,Debts!$Y$8)/12,2)+IF(AND(Debts!$AC$8=1,$A70=Debts!$M$8+1),SUMPRODUCT(ROUND(BI$5:BI68*Debts!$Y$8/12,2)),0))</f>
        <v/>
      </c>
      <c r="N70">
        <f>IF(BJ69&lt;=0,0,ROUND(BJ69*IF($A70&lt;=Debts!$M$9,Debts!$X$9,Debts!$Y$9)/12,2)+IF(AND(Debts!$AC$9=1,$A70=Debts!$M$9+1),SUMPRODUCT(ROUND(BJ$5:BJ68*Debts!$Y$9/12,2)),0))</f>
        <v/>
      </c>
      <c r="O70">
        <f>IF(BK69&lt;=0,0,ROUND(BK69*IF($A70&lt;=Debts!$M$10,Debts!$X$10,Debts!$Y$10)/12,2)+IF(AND(Debts!$AC$10=1,$A70=Debts!$M$10+1),SUMPRODUCT(ROUND(BK$5:BK68*Debts!$Y$10/12,2)),0))</f>
        <v/>
      </c>
      <c r="P70">
        <f>IF(BL69&lt;=0,0,ROUND(BL69*IF($A70&lt;=Debts!$M$11,Debts!$X$11,Debts!$Y$11)/12,2)+IF(AND(Debts!$AC$11=1,$A70=Debts!$M$11+1),SUMPRODUCT(ROUND(BL$5:BL68*Debts!$Y$11/12,2)),0))</f>
        <v/>
      </c>
      <c r="Q70">
        <f>IF(BM69&lt;=0,0,ROUND(BM69*IF($A70&lt;=Debts!$M$12,Debts!$X$12,Debts!$Y$12)/12,2)+IF(AND(Debts!$AC$12=1,$A70=Debts!$M$12+1),SUMPRODUCT(ROUND(BM$5:BM68*Debts!$Y$12/12,2)),0))</f>
        <v/>
      </c>
      <c r="R70">
        <f>IF(BN69&lt;=0,0,ROUND(BN69*IF($A70&lt;=Debts!$M$13,Debts!$X$13,Debts!$Y$13)/12,2)+IF(AND(Debts!$AC$13=1,$A70=Debts!$M$13+1),SUMPRODUCT(ROUND(BN$5:BN68*Debts!$Y$13/12,2)),0))</f>
        <v/>
      </c>
      <c r="S70">
        <f>IF(BO69&lt;=0,0,ROUND(BO69*IF($A70&lt;=Debts!$M$14,Debts!$X$14,Debts!$Y$14)/12,2)+IF(AND(Debts!$AC$14=1,$A70=Debts!$M$14+1),SUMPRODUCT(ROUND(BO$5:BO68*Debts!$Y$14/12,2)),0))</f>
        <v/>
      </c>
      <c r="T70">
        <f>IF(BP69&lt;=0,0,ROUND(BP69*IF($A70&lt;=Debts!$M$15,Debts!$X$15,Debts!$Y$15)/12,2)+IF(AND(Debts!$AC$15=1,$A70=Debts!$M$15+1),SUMPRODUCT(ROUND(BP$5:BP68*Debts!$Y$15/12,2)),0))</f>
        <v/>
      </c>
      <c r="U70">
        <f>IF(BQ69&lt;=0,0,ROUND(BQ69*IF($A70&lt;=Debts!$M$16,Debts!$X$16,Debts!$Y$16)/12,2)+IF(AND(Debts!$AC$16=1,$A70=Debts!$M$16+1),SUMPRODUCT(ROUND(BQ$5:BQ68*Debts!$Y$16/12,2)),0))</f>
        <v/>
      </c>
      <c r="V70">
        <f>IF(BF69&lt;=0,0,MIN(ROUND(BF69+J70,2),IF(Debts!$Z$5=0,Debts!$AA$5,MAX(Debts!$AA$5,ROUND(BF69*Debts!$Z$5+Debts!$AB$5*J70,2)))))</f>
        <v/>
      </c>
      <c r="W70">
        <f>IF(BG69&lt;=0,0,MIN(ROUND(BG69+K70,2),IF(Debts!$Z$6=0,Debts!$AA$6,MAX(Debts!$AA$6,ROUND(BG69*Debts!$Z$6+Debts!$AB$6*K70,2)))))</f>
        <v/>
      </c>
      <c r="X70">
        <f>IF(BH69&lt;=0,0,MIN(ROUND(BH69+L70,2),IF(Debts!$Z$7=0,Debts!$AA$7,MAX(Debts!$AA$7,ROUND(BH69*Debts!$Z$7+Debts!$AB$7*L70,2)))))</f>
        <v/>
      </c>
      <c r="Y70">
        <f>IF(BI69&lt;=0,0,MIN(ROUND(BI69+M70,2),IF(Debts!$Z$8=0,Debts!$AA$8,MAX(Debts!$AA$8,ROUND(BI69*Debts!$Z$8+Debts!$AB$8*M70,2)))))</f>
        <v/>
      </c>
      <c r="Z70">
        <f>IF(BJ69&lt;=0,0,MIN(ROUND(BJ69+N70,2),IF(Debts!$Z$9=0,Debts!$AA$9,MAX(Debts!$AA$9,ROUND(BJ69*Debts!$Z$9+Debts!$AB$9*N70,2)))))</f>
        <v/>
      </c>
      <c r="AA70">
        <f>IF(BK69&lt;=0,0,MIN(ROUND(BK69+O70,2),IF(Debts!$Z$10=0,Debts!$AA$10,MAX(Debts!$AA$10,ROUND(BK69*Debts!$Z$10+Debts!$AB$10*O70,2)))))</f>
        <v/>
      </c>
      <c r="AB70">
        <f>IF(BL69&lt;=0,0,MIN(ROUND(BL69+P70,2),IF(Debts!$Z$11=0,Debts!$AA$11,MAX(Debts!$AA$11,ROUND(BL69*Debts!$Z$11+Debts!$AB$11*P70,2)))))</f>
        <v/>
      </c>
      <c r="AC70">
        <f>IF(BM69&lt;=0,0,MIN(ROUND(BM69+Q70,2),IF(Debts!$Z$12=0,Debts!$AA$12,MAX(Debts!$AA$12,ROUND(BM69*Debts!$Z$12+Debts!$AB$12*Q70,2)))))</f>
        <v/>
      </c>
      <c r="AD70">
        <f>IF(BN69&lt;=0,0,MIN(ROUND(BN69+R70,2),IF(Debts!$Z$13=0,Debts!$AA$13,MAX(Debts!$AA$13,ROUND(BN69*Debts!$Z$13+Debts!$AB$13*R70,2)))))</f>
        <v/>
      </c>
      <c r="AE70">
        <f>IF(BO69&lt;=0,0,MIN(ROUND(BO69+S70,2),IF(Debts!$Z$14=0,Debts!$AA$14,MAX(Debts!$AA$14,ROUND(BO69*Debts!$Z$14+Debts!$AB$14*S70,2)))))</f>
        <v/>
      </c>
      <c r="AF70">
        <f>IF(BP69&lt;=0,0,MIN(ROUND(BP69+T70,2),IF(Debts!$Z$15=0,Debts!$AA$15,MAX(Debts!$AA$15,ROUND(BP69*Debts!$Z$15+Debts!$AB$15*T70,2)))))</f>
        <v/>
      </c>
      <c r="AG70">
        <f>IF(BQ69&lt;=0,0,MIN(ROUND(BQ69+U70,2),IF(Debts!$Z$16=0,Debts!$AA$16,MAX(Debts!$AA$16,ROUND(BQ69*Debts!$Z$16+Debts!$AB$16*U70,2)))))</f>
        <v/>
      </c>
      <c r="AH70">
        <f>IF(BF69&lt;=0,0,ROUND(BF69+J70-V70,2))</f>
        <v/>
      </c>
      <c r="AI70">
        <f>IF(BG69&lt;=0,0,ROUND(BG69+K70-W70,2))</f>
        <v/>
      </c>
      <c r="AJ70">
        <f>IF(BH69&lt;=0,0,ROUND(BH69+L70-X70,2))</f>
        <v/>
      </c>
      <c r="AK70">
        <f>IF(BI69&lt;=0,0,ROUND(BI69+M70-Y70,2))</f>
        <v/>
      </c>
      <c r="AL70">
        <f>IF(BJ69&lt;=0,0,ROUND(BJ69+N70-Z70,2))</f>
        <v/>
      </c>
      <c r="AM70">
        <f>IF(BK69&lt;=0,0,ROUND(BK69+O70-AA70,2))</f>
        <v/>
      </c>
      <c r="AN70">
        <f>IF(BL69&lt;=0,0,ROUND(BL69+P70-AB70,2))</f>
        <v/>
      </c>
      <c r="AO70">
        <f>IF(BM69&lt;=0,0,ROUND(BM69+Q70-AC70,2))</f>
        <v/>
      </c>
      <c r="AP70">
        <f>IF(BN69&lt;=0,0,ROUND(BN69+R70-AD70,2))</f>
        <v/>
      </c>
      <c r="AQ70">
        <f>IF(BO69&lt;=0,0,ROUND(BO69+S70-AE70,2))</f>
        <v/>
      </c>
      <c r="AR70">
        <f>IF(BP69&lt;=0,0,ROUND(BP69+T70-AF70,2))</f>
        <v/>
      </c>
      <c r="AS70">
        <f>IF(BQ69&lt;=0,0,ROUND(BQ69+U70-AG70,2))</f>
        <v/>
      </c>
      <c r="AT70">
        <f>IF(AH70&lt;=0,0,ROUND(MIN(AH70,MAX(0,$F70-SUMPRODUCT(($AT$3:$BE$3&lt;AT$3)*$AH70:$AS70))),2))</f>
        <v/>
      </c>
      <c r="AU70">
        <f>IF(AI70&lt;=0,0,ROUND(MIN(AI70,MAX(0,$F70-SUMPRODUCT(($AT$3:$BE$3&lt;AU$3)*$AH70:$AS70))),2))</f>
        <v/>
      </c>
      <c r="AV70">
        <f>IF(AJ70&lt;=0,0,ROUND(MIN(AJ70,MAX(0,$F70-SUMPRODUCT(($AT$3:$BE$3&lt;AV$3)*$AH70:$AS70))),2))</f>
        <v/>
      </c>
      <c r="AW70">
        <f>IF(AK70&lt;=0,0,ROUND(MIN(AK70,MAX(0,$F70-SUMPRODUCT(($AT$3:$BE$3&lt;AW$3)*$AH70:$AS70))),2))</f>
        <v/>
      </c>
      <c r="AX70">
        <f>IF(AL70&lt;=0,0,ROUND(MIN(AL70,MAX(0,$F70-SUMPRODUCT(($AT$3:$BE$3&lt;AX$3)*$AH70:$AS70))),2))</f>
        <v/>
      </c>
      <c r="AY70">
        <f>IF(AM70&lt;=0,0,ROUND(MIN(AM70,MAX(0,$F70-SUMPRODUCT(($AT$3:$BE$3&lt;AY$3)*$AH70:$AS70))),2))</f>
        <v/>
      </c>
      <c r="AZ70">
        <f>IF(AN70&lt;=0,0,ROUND(MIN(AN70,MAX(0,$F70-SUMPRODUCT(($AT$3:$BE$3&lt;AZ$3)*$AH70:$AS70))),2))</f>
        <v/>
      </c>
      <c r="BA70">
        <f>IF(AO70&lt;=0,0,ROUND(MIN(AO70,MAX(0,$F70-SUMPRODUCT(($AT$3:$BE$3&lt;BA$3)*$AH70:$AS70))),2))</f>
        <v/>
      </c>
      <c r="BB70">
        <f>IF(AP70&lt;=0,0,ROUND(MIN(AP70,MAX(0,$F70-SUMPRODUCT(($AT$3:$BE$3&lt;BB$3)*$AH70:$AS70))),2))</f>
        <v/>
      </c>
      <c r="BC70">
        <f>IF(AQ70&lt;=0,0,ROUND(MIN(AQ70,MAX(0,$F70-SUMPRODUCT(($AT$3:$BE$3&lt;BC$3)*$AH70:$AS70))),2))</f>
        <v/>
      </c>
      <c r="BD70">
        <f>IF(AR70&lt;=0,0,ROUND(MIN(AR70,MAX(0,$F70-SUMPRODUCT(($AT$3:$BE$3&lt;BD$3)*$AH70:$AS70))),2))</f>
        <v/>
      </c>
      <c r="BE70">
        <f>IF(AS70&lt;=0,0,ROUND(MIN(AS70,MAX(0,$F70-SUMPRODUCT(($AT$3:$BE$3&lt;BE$3)*$AH70:$AS70))),2))</f>
        <v/>
      </c>
      <c r="BF70">
        <f>IF(BF69&lt;=0,0,ROUND(BF69+J70-V70-AT70,2))</f>
        <v/>
      </c>
      <c r="BG70">
        <f>IF(BG69&lt;=0,0,ROUND(BG69+K70-W70-AU70,2))</f>
        <v/>
      </c>
      <c r="BH70">
        <f>IF(BH69&lt;=0,0,ROUND(BH69+L70-X70-AV70,2))</f>
        <v/>
      </c>
      <c r="BI70">
        <f>IF(BI69&lt;=0,0,ROUND(BI69+M70-Y70-AW70,2))</f>
        <v/>
      </c>
      <c r="BJ70">
        <f>IF(BJ69&lt;=0,0,ROUND(BJ69+N70-Z70-AX70,2))</f>
        <v/>
      </c>
      <c r="BK70">
        <f>IF(BK69&lt;=0,0,ROUND(BK69+O70-AA70-AY70,2))</f>
        <v/>
      </c>
      <c r="BL70">
        <f>IF(BL69&lt;=0,0,ROUND(BL69+P70-AB70-AZ70,2))</f>
        <v/>
      </c>
      <c r="BM70">
        <f>IF(BM69&lt;=0,0,ROUND(BM69+Q70-AC70-BA70,2))</f>
        <v/>
      </c>
      <c r="BN70">
        <f>IF(BN69&lt;=0,0,ROUND(BN69+R70-AD70-BB70,2))</f>
        <v/>
      </c>
      <c r="BO70">
        <f>IF(BO69&lt;=0,0,ROUND(BO69+S70-AE70-BC70,2))</f>
        <v/>
      </c>
      <c r="BP70">
        <f>IF(BP69&lt;=0,0,ROUND(BP69+T70-AF70-BD70,2))</f>
        <v/>
      </c>
      <c r="BQ70">
        <f>IF(BQ69&lt;=0,0,ROUND(BQ69+U70-AG70-BE70,2))</f>
        <v/>
      </c>
    </row>
    <row r="71">
      <c r="A71" t="n">
        <v>66</v>
      </c>
      <c r="B71" s="29">
        <f>Months!B71</f>
        <v/>
      </c>
      <c r="C71">
        <f>Months!C71</f>
        <v/>
      </c>
      <c r="D71">
        <f>Months!D71</f>
        <v/>
      </c>
      <c r="E71">
        <f>SUM(V71:AG71)</f>
        <v/>
      </c>
      <c r="F71">
        <f>MAX(0,ROUND(C71+D71-E71,2))</f>
        <v/>
      </c>
      <c r="G71">
        <f>ROUND(E71+SUM(AT71:BE71),2)</f>
        <v/>
      </c>
      <c r="H71">
        <f>ROUND(SUM(J71:U71),2)</f>
        <v/>
      </c>
      <c r="I71">
        <f>ROUND(SUM(BF71:BQ71),2)</f>
        <v/>
      </c>
      <c r="J71">
        <f>IF(BF70&lt;=0,0,ROUND(BF70*IF($A71&lt;=Debts!$M$5,Debts!$X$5,Debts!$Y$5)/12,2)+IF(AND(Debts!$AC$5=1,$A71=Debts!$M$5+1),SUMPRODUCT(ROUND(BF$5:BF69*Debts!$Y$5/12,2)),0))</f>
        <v/>
      </c>
      <c r="K71">
        <f>IF(BG70&lt;=0,0,ROUND(BG70*IF($A71&lt;=Debts!$M$6,Debts!$X$6,Debts!$Y$6)/12,2)+IF(AND(Debts!$AC$6=1,$A71=Debts!$M$6+1),SUMPRODUCT(ROUND(BG$5:BG69*Debts!$Y$6/12,2)),0))</f>
        <v/>
      </c>
      <c r="L71">
        <f>IF(BH70&lt;=0,0,ROUND(BH70*IF($A71&lt;=Debts!$M$7,Debts!$X$7,Debts!$Y$7)/12,2)+IF(AND(Debts!$AC$7=1,$A71=Debts!$M$7+1),SUMPRODUCT(ROUND(BH$5:BH69*Debts!$Y$7/12,2)),0))</f>
        <v/>
      </c>
      <c r="M71">
        <f>IF(BI70&lt;=0,0,ROUND(BI70*IF($A71&lt;=Debts!$M$8,Debts!$X$8,Debts!$Y$8)/12,2)+IF(AND(Debts!$AC$8=1,$A71=Debts!$M$8+1),SUMPRODUCT(ROUND(BI$5:BI69*Debts!$Y$8/12,2)),0))</f>
        <v/>
      </c>
      <c r="N71">
        <f>IF(BJ70&lt;=0,0,ROUND(BJ70*IF($A71&lt;=Debts!$M$9,Debts!$X$9,Debts!$Y$9)/12,2)+IF(AND(Debts!$AC$9=1,$A71=Debts!$M$9+1),SUMPRODUCT(ROUND(BJ$5:BJ69*Debts!$Y$9/12,2)),0))</f>
        <v/>
      </c>
      <c r="O71">
        <f>IF(BK70&lt;=0,0,ROUND(BK70*IF($A71&lt;=Debts!$M$10,Debts!$X$10,Debts!$Y$10)/12,2)+IF(AND(Debts!$AC$10=1,$A71=Debts!$M$10+1),SUMPRODUCT(ROUND(BK$5:BK69*Debts!$Y$10/12,2)),0))</f>
        <v/>
      </c>
      <c r="P71">
        <f>IF(BL70&lt;=0,0,ROUND(BL70*IF($A71&lt;=Debts!$M$11,Debts!$X$11,Debts!$Y$11)/12,2)+IF(AND(Debts!$AC$11=1,$A71=Debts!$M$11+1),SUMPRODUCT(ROUND(BL$5:BL69*Debts!$Y$11/12,2)),0))</f>
        <v/>
      </c>
      <c r="Q71">
        <f>IF(BM70&lt;=0,0,ROUND(BM70*IF($A71&lt;=Debts!$M$12,Debts!$X$12,Debts!$Y$12)/12,2)+IF(AND(Debts!$AC$12=1,$A71=Debts!$M$12+1),SUMPRODUCT(ROUND(BM$5:BM69*Debts!$Y$12/12,2)),0))</f>
        <v/>
      </c>
      <c r="R71">
        <f>IF(BN70&lt;=0,0,ROUND(BN70*IF($A71&lt;=Debts!$M$13,Debts!$X$13,Debts!$Y$13)/12,2)+IF(AND(Debts!$AC$13=1,$A71=Debts!$M$13+1),SUMPRODUCT(ROUND(BN$5:BN69*Debts!$Y$13/12,2)),0))</f>
        <v/>
      </c>
      <c r="S71">
        <f>IF(BO70&lt;=0,0,ROUND(BO70*IF($A71&lt;=Debts!$M$14,Debts!$X$14,Debts!$Y$14)/12,2)+IF(AND(Debts!$AC$14=1,$A71=Debts!$M$14+1),SUMPRODUCT(ROUND(BO$5:BO69*Debts!$Y$14/12,2)),0))</f>
        <v/>
      </c>
      <c r="T71">
        <f>IF(BP70&lt;=0,0,ROUND(BP70*IF($A71&lt;=Debts!$M$15,Debts!$X$15,Debts!$Y$15)/12,2)+IF(AND(Debts!$AC$15=1,$A71=Debts!$M$15+1),SUMPRODUCT(ROUND(BP$5:BP69*Debts!$Y$15/12,2)),0))</f>
        <v/>
      </c>
      <c r="U71">
        <f>IF(BQ70&lt;=0,0,ROUND(BQ70*IF($A71&lt;=Debts!$M$16,Debts!$X$16,Debts!$Y$16)/12,2)+IF(AND(Debts!$AC$16=1,$A71=Debts!$M$16+1),SUMPRODUCT(ROUND(BQ$5:BQ69*Debts!$Y$16/12,2)),0))</f>
        <v/>
      </c>
      <c r="V71">
        <f>IF(BF70&lt;=0,0,MIN(ROUND(BF70+J71,2),IF(Debts!$Z$5=0,Debts!$AA$5,MAX(Debts!$AA$5,ROUND(BF70*Debts!$Z$5+Debts!$AB$5*J71,2)))))</f>
        <v/>
      </c>
      <c r="W71">
        <f>IF(BG70&lt;=0,0,MIN(ROUND(BG70+K71,2),IF(Debts!$Z$6=0,Debts!$AA$6,MAX(Debts!$AA$6,ROUND(BG70*Debts!$Z$6+Debts!$AB$6*K71,2)))))</f>
        <v/>
      </c>
      <c r="X71">
        <f>IF(BH70&lt;=0,0,MIN(ROUND(BH70+L71,2),IF(Debts!$Z$7=0,Debts!$AA$7,MAX(Debts!$AA$7,ROUND(BH70*Debts!$Z$7+Debts!$AB$7*L71,2)))))</f>
        <v/>
      </c>
      <c r="Y71">
        <f>IF(BI70&lt;=0,0,MIN(ROUND(BI70+M71,2),IF(Debts!$Z$8=0,Debts!$AA$8,MAX(Debts!$AA$8,ROUND(BI70*Debts!$Z$8+Debts!$AB$8*M71,2)))))</f>
        <v/>
      </c>
      <c r="Z71">
        <f>IF(BJ70&lt;=0,0,MIN(ROUND(BJ70+N71,2),IF(Debts!$Z$9=0,Debts!$AA$9,MAX(Debts!$AA$9,ROUND(BJ70*Debts!$Z$9+Debts!$AB$9*N71,2)))))</f>
        <v/>
      </c>
      <c r="AA71">
        <f>IF(BK70&lt;=0,0,MIN(ROUND(BK70+O71,2),IF(Debts!$Z$10=0,Debts!$AA$10,MAX(Debts!$AA$10,ROUND(BK70*Debts!$Z$10+Debts!$AB$10*O71,2)))))</f>
        <v/>
      </c>
      <c r="AB71">
        <f>IF(BL70&lt;=0,0,MIN(ROUND(BL70+P71,2),IF(Debts!$Z$11=0,Debts!$AA$11,MAX(Debts!$AA$11,ROUND(BL70*Debts!$Z$11+Debts!$AB$11*P71,2)))))</f>
        <v/>
      </c>
      <c r="AC71">
        <f>IF(BM70&lt;=0,0,MIN(ROUND(BM70+Q71,2),IF(Debts!$Z$12=0,Debts!$AA$12,MAX(Debts!$AA$12,ROUND(BM70*Debts!$Z$12+Debts!$AB$12*Q71,2)))))</f>
        <v/>
      </c>
      <c r="AD71">
        <f>IF(BN70&lt;=0,0,MIN(ROUND(BN70+R71,2),IF(Debts!$Z$13=0,Debts!$AA$13,MAX(Debts!$AA$13,ROUND(BN70*Debts!$Z$13+Debts!$AB$13*R71,2)))))</f>
        <v/>
      </c>
      <c r="AE71">
        <f>IF(BO70&lt;=0,0,MIN(ROUND(BO70+S71,2),IF(Debts!$Z$14=0,Debts!$AA$14,MAX(Debts!$AA$14,ROUND(BO70*Debts!$Z$14+Debts!$AB$14*S71,2)))))</f>
        <v/>
      </c>
      <c r="AF71">
        <f>IF(BP70&lt;=0,0,MIN(ROUND(BP70+T71,2),IF(Debts!$Z$15=0,Debts!$AA$15,MAX(Debts!$AA$15,ROUND(BP70*Debts!$Z$15+Debts!$AB$15*T71,2)))))</f>
        <v/>
      </c>
      <c r="AG71">
        <f>IF(BQ70&lt;=0,0,MIN(ROUND(BQ70+U71,2),IF(Debts!$Z$16=0,Debts!$AA$16,MAX(Debts!$AA$16,ROUND(BQ70*Debts!$Z$16+Debts!$AB$16*U71,2)))))</f>
        <v/>
      </c>
      <c r="AH71">
        <f>IF(BF70&lt;=0,0,ROUND(BF70+J71-V71,2))</f>
        <v/>
      </c>
      <c r="AI71">
        <f>IF(BG70&lt;=0,0,ROUND(BG70+K71-W71,2))</f>
        <v/>
      </c>
      <c r="AJ71">
        <f>IF(BH70&lt;=0,0,ROUND(BH70+L71-X71,2))</f>
        <v/>
      </c>
      <c r="AK71">
        <f>IF(BI70&lt;=0,0,ROUND(BI70+M71-Y71,2))</f>
        <v/>
      </c>
      <c r="AL71">
        <f>IF(BJ70&lt;=0,0,ROUND(BJ70+N71-Z71,2))</f>
        <v/>
      </c>
      <c r="AM71">
        <f>IF(BK70&lt;=0,0,ROUND(BK70+O71-AA71,2))</f>
        <v/>
      </c>
      <c r="AN71">
        <f>IF(BL70&lt;=0,0,ROUND(BL70+P71-AB71,2))</f>
        <v/>
      </c>
      <c r="AO71">
        <f>IF(BM70&lt;=0,0,ROUND(BM70+Q71-AC71,2))</f>
        <v/>
      </c>
      <c r="AP71">
        <f>IF(BN70&lt;=0,0,ROUND(BN70+R71-AD71,2))</f>
        <v/>
      </c>
      <c r="AQ71">
        <f>IF(BO70&lt;=0,0,ROUND(BO70+S71-AE71,2))</f>
        <v/>
      </c>
      <c r="AR71">
        <f>IF(BP70&lt;=0,0,ROUND(BP70+T71-AF71,2))</f>
        <v/>
      </c>
      <c r="AS71">
        <f>IF(BQ70&lt;=0,0,ROUND(BQ70+U71-AG71,2))</f>
        <v/>
      </c>
      <c r="AT71">
        <f>IF(AH71&lt;=0,0,ROUND(MIN(AH71,MAX(0,$F71-SUMPRODUCT(($AT$3:$BE$3&lt;AT$3)*$AH71:$AS71))),2))</f>
        <v/>
      </c>
      <c r="AU71">
        <f>IF(AI71&lt;=0,0,ROUND(MIN(AI71,MAX(0,$F71-SUMPRODUCT(($AT$3:$BE$3&lt;AU$3)*$AH71:$AS71))),2))</f>
        <v/>
      </c>
      <c r="AV71">
        <f>IF(AJ71&lt;=0,0,ROUND(MIN(AJ71,MAX(0,$F71-SUMPRODUCT(($AT$3:$BE$3&lt;AV$3)*$AH71:$AS71))),2))</f>
        <v/>
      </c>
      <c r="AW71">
        <f>IF(AK71&lt;=0,0,ROUND(MIN(AK71,MAX(0,$F71-SUMPRODUCT(($AT$3:$BE$3&lt;AW$3)*$AH71:$AS71))),2))</f>
        <v/>
      </c>
      <c r="AX71">
        <f>IF(AL71&lt;=0,0,ROUND(MIN(AL71,MAX(0,$F71-SUMPRODUCT(($AT$3:$BE$3&lt;AX$3)*$AH71:$AS71))),2))</f>
        <v/>
      </c>
      <c r="AY71">
        <f>IF(AM71&lt;=0,0,ROUND(MIN(AM71,MAX(0,$F71-SUMPRODUCT(($AT$3:$BE$3&lt;AY$3)*$AH71:$AS71))),2))</f>
        <v/>
      </c>
      <c r="AZ71">
        <f>IF(AN71&lt;=0,0,ROUND(MIN(AN71,MAX(0,$F71-SUMPRODUCT(($AT$3:$BE$3&lt;AZ$3)*$AH71:$AS71))),2))</f>
        <v/>
      </c>
      <c r="BA71">
        <f>IF(AO71&lt;=0,0,ROUND(MIN(AO71,MAX(0,$F71-SUMPRODUCT(($AT$3:$BE$3&lt;BA$3)*$AH71:$AS71))),2))</f>
        <v/>
      </c>
      <c r="BB71">
        <f>IF(AP71&lt;=0,0,ROUND(MIN(AP71,MAX(0,$F71-SUMPRODUCT(($AT$3:$BE$3&lt;BB$3)*$AH71:$AS71))),2))</f>
        <v/>
      </c>
      <c r="BC71">
        <f>IF(AQ71&lt;=0,0,ROUND(MIN(AQ71,MAX(0,$F71-SUMPRODUCT(($AT$3:$BE$3&lt;BC$3)*$AH71:$AS71))),2))</f>
        <v/>
      </c>
      <c r="BD71">
        <f>IF(AR71&lt;=0,0,ROUND(MIN(AR71,MAX(0,$F71-SUMPRODUCT(($AT$3:$BE$3&lt;BD$3)*$AH71:$AS71))),2))</f>
        <v/>
      </c>
      <c r="BE71">
        <f>IF(AS71&lt;=0,0,ROUND(MIN(AS71,MAX(0,$F71-SUMPRODUCT(($AT$3:$BE$3&lt;BE$3)*$AH71:$AS71))),2))</f>
        <v/>
      </c>
      <c r="BF71">
        <f>IF(BF70&lt;=0,0,ROUND(BF70+J71-V71-AT71,2))</f>
        <v/>
      </c>
      <c r="BG71">
        <f>IF(BG70&lt;=0,0,ROUND(BG70+K71-W71-AU71,2))</f>
        <v/>
      </c>
      <c r="BH71">
        <f>IF(BH70&lt;=0,0,ROUND(BH70+L71-X71-AV71,2))</f>
        <v/>
      </c>
      <c r="BI71">
        <f>IF(BI70&lt;=0,0,ROUND(BI70+M71-Y71-AW71,2))</f>
        <v/>
      </c>
      <c r="BJ71">
        <f>IF(BJ70&lt;=0,0,ROUND(BJ70+N71-Z71-AX71,2))</f>
        <v/>
      </c>
      <c r="BK71">
        <f>IF(BK70&lt;=0,0,ROUND(BK70+O71-AA71-AY71,2))</f>
        <v/>
      </c>
      <c r="BL71">
        <f>IF(BL70&lt;=0,0,ROUND(BL70+P71-AB71-AZ71,2))</f>
        <v/>
      </c>
      <c r="BM71">
        <f>IF(BM70&lt;=0,0,ROUND(BM70+Q71-AC71-BA71,2))</f>
        <v/>
      </c>
      <c r="BN71">
        <f>IF(BN70&lt;=0,0,ROUND(BN70+R71-AD71-BB71,2))</f>
        <v/>
      </c>
      <c r="BO71">
        <f>IF(BO70&lt;=0,0,ROUND(BO70+S71-AE71-BC71,2))</f>
        <v/>
      </c>
      <c r="BP71">
        <f>IF(BP70&lt;=0,0,ROUND(BP70+T71-AF71-BD71,2))</f>
        <v/>
      </c>
      <c r="BQ71">
        <f>IF(BQ70&lt;=0,0,ROUND(BQ70+U71-AG71-BE71,2))</f>
        <v/>
      </c>
    </row>
    <row r="72">
      <c r="A72" t="n">
        <v>67</v>
      </c>
      <c r="B72" s="29">
        <f>Months!B72</f>
        <v/>
      </c>
      <c r="C72">
        <f>Months!C72</f>
        <v/>
      </c>
      <c r="D72">
        <f>Months!D72</f>
        <v/>
      </c>
      <c r="E72">
        <f>SUM(V72:AG72)</f>
        <v/>
      </c>
      <c r="F72">
        <f>MAX(0,ROUND(C72+D72-E72,2))</f>
        <v/>
      </c>
      <c r="G72">
        <f>ROUND(E72+SUM(AT72:BE72),2)</f>
        <v/>
      </c>
      <c r="H72">
        <f>ROUND(SUM(J72:U72),2)</f>
        <v/>
      </c>
      <c r="I72">
        <f>ROUND(SUM(BF72:BQ72),2)</f>
        <v/>
      </c>
      <c r="J72">
        <f>IF(BF71&lt;=0,0,ROUND(BF71*IF($A72&lt;=Debts!$M$5,Debts!$X$5,Debts!$Y$5)/12,2)+IF(AND(Debts!$AC$5=1,$A72=Debts!$M$5+1),SUMPRODUCT(ROUND(BF$5:BF70*Debts!$Y$5/12,2)),0))</f>
        <v/>
      </c>
      <c r="K72">
        <f>IF(BG71&lt;=0,0,ROUND(BG71*IF($A72&lt;=Debts!$M$6,Debts!$X$6,Debts!$Y$6)/12,2)+IF(AND(Debts!$AC$6=1,$A72=Debts!$M$6+1),SUMPRODUCT(ROUND(BG$5:BG70*Debts!$Y$6/12,2)),0))</f>
        <v/>
      </c>
      <c r="L72">
        <f>IF(BH71&lt;=0,0,ROUND(BH71*IF($A72&lt;=Debts!$M$7,Debts!$X$7,Debts!$Y$7)/12,2)+IF(AND(Debts!$AC$7=1,$A72=Debts!$M$7+1),SUMPRODUCT(ROUND(BH$5:BH70*Debts!$Y$7/12,2)),0))</f>
        <v/>
      </c>
      <c r="M72">
        <f>IF(BI71&lt;=0,0,ROUND(BI71*IF($A72&lt;=Debts!$M$8,Debts!$X$8,Debts!$Y$8)/12,2)+IF(AND(Debts!$AC$8=1,$A72=Debts!$M$8+1),SUMPRODUCT(ROUND(BI$5:BI70*Debts!$Y$8/12,2)),0))</f>
        <v/>
      </c>
      <c r="N72">
        <f>IF(BJ71&lt;=0,0,ROUND(BJ71*IF($A72&lt;=Debts!$M$9,Debts!$X$9,Debts!$Y$9)/12,2)+IF(AND(Debts!$AC$9=1,$A72=Debts!$M$9+1),SUMPRODUCT(ROUND(BJ$5:BJ70*Debts!$Y$9/12,2)),0))</f>
        <v/>
      </c>
      <c r="O72">
        <f>IF(BK71&lt;=0,0,ROUND(BK71*IF($A72&lt;=Debts!$M$10,Debts!$X$10,Debts!$Y$10)/12,2)+IF(AND(Debts!$AC$10=1,$A72=Debts!$M$10+1),SUMPRODUCT(ROUND(BK$5:BK70*Debts!$Y$10/12,2)),0))</f>
        <v/>
      </c>
      <c r="P72">
        <f>IF(BL71&lt;=0,0,ROUND(BL71*IF($A72&lt;=Debts!$M$11,Debts!$X$11,Debts!$Y$11)/12,2)+IF(AND(Debts!$AC$11=1,$A72=Debts!$M$11+1),SUMPRODUCT(ROUND(BL$5:BL70*Debts!$Y$11/12,2)),0))</f>
        <v/>
      </c>
      <c r="Q72">
        <f>IF(BM71&lt;=0,0,ROUND(BM71*IF($A72&lt;=Debts!$M$12,Debts!$X$12,Debts!$Y$12)/12,2)+IF(AND(Debts!$AC$12=1,$A72=Debts!$M$12+1),SUMPRODUCT(ROUND(BM$5:BM70*Debts!$Y$12/12,2)),0))</f>
        <v/>
      </c>
      <c r="R72">
        <f>IF(BN71&lt;=0,0,ROUND(BN71*IF($A72&lt;=Debts!$M$13,Debts!$X$13,Debts!$Y$13)/12,2)+IF(AND(Debts!$AC$13=1,$A72=Debts!$M$13+1),SUMPRODUCT(ROUND(BN$5:BN70*Debts!$Y$13/12,2)),0))</f>
        <v/>
      </c>
      <c r="S72">
        <f>IF(BO71&lt;=0,0,ROUND(BO71*IF($A72&lt;=Debts!$M$14,Debts!$X$14,Debts!$Y$14)/12,2)+IF(AND(Debts!$AC$14=1,$A72=Debts!$M$14+1),SUMPRODUCT(ROUND(BO$5:BO70*Debts!$Y$14/12,2)),0))</f>
        <v/>
      </c>
      <c r="T72">
        <f>IF(BP71&lt;=0,0,ROUND(BP71*IF($A72&lt;=Debts!$M$15,Debts!$X$15,Debts!$Y$15)/12,2)+IF(AND(Debts!$AC$15=1,$A72=Debts!$M$15+1),SUMPRODUCT(ROUND(BP$5:BP70*Debts!$Y$15/12,2)),0))</f>
        <v/>
      </c>
      <c r="U72">
        <f>IF(BQ71&lt;=0,0,ROUND(BQ71*IF($A72&lt;=Debts!$M$16,Debts!$X$16,Debts!$Y$16)/12,2)+IF(AND(Debts!$AC$16=1,$A72=Debts!$M$16+1),SUMPRODUCT(ROUND(BQ$5:BQ70*Debts!$Y$16/12,2)),0))</f>
        <v/>
      </c>
      <c r="V72">
        <f>IF(BF71&lt;=0,0,MIN(ROUND(BF71+J72,2),IF(Debts!$Z$5=0,Debts!$AA$5,MAX(Debts!$AA$5,ROUND(BF71*Debts!$Z$5+Debts!$AB$5*J72,2)))))</f>
        <v/>
      </c>
      <c r="W72">
        <f>IF(BG71&lt;=0,0,MIN(ROUND(BG71+K72,2),IF(Debts!$Z$6=0,Debts!$AA$6,MAX(Debts!$AA$6,ROUND(BG71*Debts!$Z$6+Debts!$AB$6*K72,2)))))</f>
        <v/>
      </c>
      <c r="X72">
        <f>IF(BH71&lt;=0,0,MIN(ROUND(BH71+L72,2),IF(Debts!$Z$7=0,Debts!$AA$7,MAX(Debts!$AA$7,ROUND(BH71*Debts!$Z$7+Debts!$AB$7*L72,2)))))</f>
        <v/>
      </c>
      <c r="Y72">
        <f>IF(BI71&lt;=0,0,MIN(ROUND(BI71+M72,2),IF(Debts!$Z$8=0,Debts!$AA$8,MAX(Debts!$AA$8,ROUND(BI71*Debts!$Z$8+Debts!$AB$8*M72,2)))))</f>
        <v/>
      </c>
      <c r="Z72">
        <f>IF(BJ71&lt;=0,0,MIN(ROUND(BJ71+N72,2),IF(Debts!$Z$9=0,Debts!$AA$9,MAX(Debts!$AA$9,ROUND(BJ71*Debts!$Z$9+Debts!$AB$9*N72,2)))))</f>
        <v/>
      </c>
      <c r="AA72">
        <f>IF(BK71&lt;=0,0,MIN(ROUND(BK71+O72,2),IF(Debts!$Z$10=0,Debts!$AA$10,MAX(Debts!$AA$10,ROUND(BK71*Debts!$Z$10+Debts!$AB$10*O72,2)))))</f>
        <v/>
      </c>
      <c r="AB72">
        <f>IF(BL71&lt;=0,0,MIN(ROUND(BL71+P72,2),IF(Debts!$Z$11=0,Debts!$AA$11,MAX(Debts!$AA$11,ROUND(BL71*Debts!$Z$11+Debts!$AB$11*P72,2)))))</f>
        <v/>
      </c>
      <c r="AC72">
        <f>IF(BM71&lt;=0,0,MIN(ROUND(BM71+Q72,2),IF(Debts!$Z$12=0,Debts!$AA$12,MAX(Debts!$AA$12,ROUND(BM71*Debts!$Z$12+Debts!$AB$12*Q72,2)))))</f>
        <v/>
      </c>
      <c r="AD72">
        <f>IF(BN71&lt;=0,0,MIN(ROUND(BN71+R72,2),IF(Debts!$Z$13=0,Debts!$AA$13,MAX(Debts!$AA$13,ROUND(BN71*Debts!$Z$13+Debts!$AB$13*R72,2)))))</f>
        <v/>
      </c>
      <c r="AE72">
        <f>IF(BO71&lt;=0,0,MIN(ROUND(BO71+S72,2),IF(Debts!$Z$14=0,Debts!$AA$14,MAX(Debts!$AA$14,ROUND(BO71*Debts!$Z$14+Debts!$AB$14*S72,2)))))</f>
        <v/>
      </c>
      <c r="AF72">
        <f>IF(BP71&lt;=0,0,MIN(ROUND(BP71+T72,2),IF(Debts!$Z$15=0,Debts!$AA$15,MAX(Debts!$AA$15,ROUND(BP71*Debts!$Z$15+Debts!$AB$15*T72,2)))))</f>
        <v/>
      </c>
      <c r="AG72">
        <f>IF(BQ71&lt;=0,0,MIN(ROUND(BQ71+U72,2),IF(Debts!$Z$16=0,Debts!$AA$16,MAX(Debts!$AA$16,ROUND(BQ71*Debts!$Z$16+Debts!$AB$16*U72,2)))))</f>
        <v/>
      </c>
      <c r="AH72">
        <f>IF(BF71&lt;=0,0,ROUND(BF71+J72-V72,2))</f>
        <v/>
      </c>
      <c r="AI72">
        <f>IF(BG71&lt;=0,0,ROUND(BG71+K72-W72,2))</f>
        <v/>
      </c>
      <c r="AJ72">
        <f>IF(BH71&lt;=0,0,ROUND(BH71+L72-X72,2))</f>
        <v/>
      </c>
      <c r="AK72">
        <f>IF(BI71&lt;=0,0,ROUND(BI71+M72-Y72,2))</f>
        <v/>
      </c>
      <c r="AL72">
        <f>IF(BJ71&lt;=0,0,ROUND(BJ71+N72-Z72,2))</f>
        <v/>
      </c>
      <c r="AM72">
        <f>IF(BK71&lt;=0,0,ROUND(BK71+O72-AA72,2))</f>
        <v/>
      </c>
      <c r="AN72">
        <f>IF(BL71&lt;=0,0,ROUND(BL71+P72-AB72,2))</f>
        <v/>
      </c>
      <c r="AO72">
        <f>IF(BM71&lt;=0,0,ROUND(BM71+Q72-AC72,2))</f>
        <v/>
      </c>
      <c r="AP72">
        <f>IF(BN71&lt;=0,0,ROUND(BN71+R72-AD72,2))</f>
        <v/>
      </c>
      <c r="AQ72">
        <f>IF(BO71&lt;=0,0,ROUND(BO71+S72-AE72,2))</f>
        <v/>
      </c>
      <c r="AR72">
        <f>IF(BP71&lt;=0,0,ROUND(BP71+T72-AF72,2))</f>
        <v/>
      </c>
      <c r="AS72">
        <f>IF(BQ71&lt;=0,0,ROUND(BQ71+U72-AG72,2))</f>
        <v/>
      </c>
      <c r="AT72">
        <f>IF(AH72&lt;=0,0,ROUND(MIN(AH72,MAX(0,$F72-SUMPRODUCT(($AT$3:$BE$3&lt;AT$3)*$AH72:$AS72))),2))</f>
        <v/>
      </c>
      <c r="AU72">
        <f>IF(AI72&lt;=0,0,ROUND(MIN(AI72,MAX(0,$F72-SUMPRODUCT(($AT$3:$BE$3&lt;AU$3)*$AH72:$AS72))),2))</f>
        <v/>
      </c>
      <c r="AV72">
        <f>IF(AJ72&lt;=0,0,ROUND(MIN(AJ72,MAX(0,$F72-SUMPRODUCT(($AT$3:$BE$3&lt;AV$3)*$AH72:$AS72))),2))</f>
        <v/>
      </c>
      <c r="AW72">
        <f>IF(AK72&lt;=0,0,ROUND(MIN(AK72,MAX(0,$F72-SUMPRODUCT(($AT$3:$BE$3&lt;AW$3)*$AH72:$AS72))),2))</f>
        <v/>
      </c>
      <c r="AX72">
        <f>IF(AL72&lt;=0,0,ROUND(MIN(AL72,MAX(0,$F72-SUMPRODUCT(($AT$3:$BE$3&lt;AX$3)*$AH72:$AS72))),2))</f>
        <v/>
      </c>
      <c r="AY72">
        <f>IF(AM72&lt;=0,0,ROUND(MIN(AM72,MAX(0,$F72-SUMPRODUCT(($AT$3:$BE$3&lt;AY$3)*$AH72:$AS72))),2))</f>
        <v/>
      </c>
      <c r="AZ72">
        <f>IF(AN72&lt;=0,0,ROUND(MIN(AN72,MAX(0,$F72-SUMPRODUCT(($AT$3:$BE$3&lt;AZ$3)*$AH72:$AS72))),2))</f>
        <v/>
      </c>
      <c r="BA72">
        <f>IF(AO72&lt;=0,0,ROUND(MIN(AO72,MAX(0,$F72-SUMPRODUCT(($AT$3:$BE$3&lt;BA$3)*$AH72:$AS72))),2))</f>
        <v/>
      </c>
      <c r="BB72">
        <f>IF(AP72&lt;=0,0,ROUND(MIN(AP72,MAX(0,$F72-SUMPRODUCT(($AT$3:$BE$3&lt;BB$3)*$AH72:$AS72))),2))</f>
        <v/>
      </c>
      <c r="BC72">
        <f>IF(AQ72&lt;=0,0,ROUND(MIN(AQ72,MAX(0,$F72-SUMPRODUCT(($AT$3:$BE$3&lt;BC$3)*$AH72:$AS72))),2))</f>
        <v/>
      </c>
      <c r="BD72">
        <f>IF(AR72&lt;=0,0,ROUND(MIN(AR72,MAX(0,$F72-SUMPRODUCT(($AT$3:$BE$3&lt;BD$3)*$AH72:$AS72))),2))</f>
        <v/>
      </c>
      <c r="BE72">
        <f>IF(AS72&lt;=0,0,ROUND(MIN(AS72,MAX(0,$F72-SUMPRODUCT(($AT$3:$BE$3&lt;BE$3)*$AH72:$AS72))),2))</f>
        <v/>
      </c>
      <c r="BF72">
        <f>IF(BF71&lt;=0,0,ROUND(BF71+J72-V72-AT72,2))</f>
        <v/>
      </c>
      <c r="BG72">
        <f>IF(BG71&lt;=0,0,ROUND(BG71+K72-W72-AU72,2))</f>
        <v/>
      </c>
      <c r="BH72">
        <f>IF(BH71&lt;=0,0,ROUND(BH71+L72-X72-AV72,2))</f>
        <v/>
      </c>
      <c r="BI72">
        <f>IF(BI71&lt;=0,0,ROUND(BI71+M72-Y72-AW72,2))</f>
        <v/>
      </c>
      <c r="BJ72">
        <f>IF(BJ71&lt;=0,0,ROUND(BJ71+N72-Z72-AX72,2))</f>
        <v/>
      </c>
      <c r="BK72">
        <f>IF(BK71&lt;=0,0,ROUND(BK71+O72-AA72-AY72,2))</f>
        <v/>
      </c>
      <c r="BL72">
        <f>IF(BL71&lt;=0,0,ROUND(BL71+P72-AB72-AZ72,2))</f>
        <v/>
      </c>
      <c r="BM72">
        <f>IF(BM71&lt;=0,0,ROUND(BM71+Q72-AC72-BA72,2))</f>
        <v/>
      </c>
      <c r="BN72">
        <f>IF(BN71&lt;=0,0,ROUND(BN71+R72-AD72-BB72,2))</f>
        <v/>
      </c>
      <c r="BO72">
        <f>IF(BO71&lt;=0,0,ROUND(BO71+S72-AE72-BC72,2))</f>
        <v/>
      </c>
      <c r="BP72">
        <f>IF(BP71&lt;=0,0,ROUND(BP71+T72-AF72-BD72,2))</f>
        <v/>
      </c>
      <c r="BQ72">
        <f>IF(BQ71&lt;=0,0,ROUND(BQ71+U72-AG72-BE72,2))</f>
        <v/>
      </c>
    </row>
    <row r="73">
      <c r="A73" t="n">
        <v>68</v>
      </c>
      <c r="B73" s="29">
        <f>Months!B73</f>
        <v/>
      </c>
      <c r="C73">
        <f>Months!C73</f>
        <v/>
      </c>
      <c r="D73">
        <f>Months!D73</f>
        <v/>
      </c>
      <c r="E73">
        <f>SUM(V73:AG73)</f>
        <v/>
      </c>
      <c r="F73">
        <f>MAX(0,ROUND(C73+D73-E73,2))</f>
        <v/>
      </c>
      <c r="G73">
        <f>ROUND(E73+SUM(AT73:BE73),2)</f>
        <v/>
      </c>
      <c r="H73">
        <f>ROUND(SUM(J73:U73),2)</f>
        <v/>
      </c>
      <c r="I73">
        <f>ROUND(SUM(BF73:BQ73),2)</f>
        <v/>
      </c>
      <c r="J73">
        <f>IF(BF72&lt;=0,0,ROUND(BF72*IF($A73&lt;=Debts!$M$5,Debts!$X$5,Debts!$Y$5)/12,2)+IF(AND(Debts!$AC$5=1,$A73=Debts!$M$5+1),SUMPRODUCT(ROUND(BF$5:BF71*Debts!$Y$5/12,2)),0))</f>
        <v/>
      </c>
      <c r="K73">
        <f>IF(BG72&lt;=0,0,ROUND(BG72*IF($A73&lt;=Debts!$M$6,Debts!$X$6,Debts!$Y$6)/12,2)+IF(AND(Debts!$AC$6=1,$A73=Debts!$M$6+1),SUMPRODUCT(ROUND(BG$5:BG71*Debts!$Y$6/12,2)),0))</f>
        <v/>
      </c>
      <c r="L73">
        <f>IF(BH72&lt;=0,0,ROUND(BH72*IF($A73&lt;=Debts!$M$7,Debts!$X$7,Debts!$Y$7)/12,2)+IF(AND(Debts!$AC$7=1,$A73=Debts!$M$7+1),SUMPRODUCT(ROUND(BH$5:BH71*Debts!$Y$7/12,2)),0))</f>
        <v/>
      </c>
      <c r="M73">
        <f>IF(BI72&lt;=0,0,ROUND(BI72*IF($A73&lt;=Debts!$M$8,Debts!$X$8,Debts!$Y$8)/12,2)+IF(AND(Debts!$AC$8=1,$A73=Debts!$M$8+1),SUMPRODUCT(ROUND(BI$5:BI71*Debts!$Y$8/12,2)),0))</f>
        <v/>
      </c>
      <c r="N73">
        <f>IF(BJ72&lt;=0,0,ROUND(BJ72*IF($A73&lt;=Debts!$M$9,Debts!$X$9,Debts!$Y$9)/12,2)+IF(AND(Debts!$AC$9=1,$A73=Debts!$M$9+1),SUMPRODUCT(ROUND(BJ$5:BJ71*Debts!$Y$9/12,2)),0))</f>
        <v/>
      </c>
      <c r="O73">
        <f>IF(BK72&lt;=0,0,ROUND(BK72*IF($A73&lt;=Debts!$M$10,Debts!$X$10,Debts!$Y$10)/12,2)+IF(AND(Debts!$AC$10=1,$A73=Debts!$M$10+1),SUMPRODUCT(ROUND(BK$5:BK71*Debts!$Y$10/12,2)),0))</f>
        <v/>
      </c>
      <c r="P73">
        <f>IF(BL72&lt;=0,0,ROUND(BL72*IF($A73&lt;=Debts!$M$11,Debts!$X$11,Debts!$Y$11)/12,2)+IF(AND(Debts!$AC$11=1,$A73=Debts!$M$11+1),SUMPRODUCT(ROUND(BL$5:BL71*Debts!$Y$11/12,2)),0))</f>
        <v/>
      </c>
      <c r="Q73">
        <f>IF(BM72&lt;=0,0,ROUND(BM72*IF($A73&lt;=Debts!$M$12,Debts!$X$12,Debts!$Y$12)/12,2)+IF(AND(Debts!$AC$12=1,$A73=Debts!$M$12+1),SUMPRODUCT(ROUND(BM$5:BM71*Debts!$Y$12/12,2)),0))</f>
        <v/>
      </c>
      <c r="R73">
        <f>IF(BN72&lt;=0,0,ROUND(BN72*IF($A73&lt;=Debts!$M$13,Debts!$X$13,Debts!$Y$13)/12,2)+IF(AND(Debts!$AC$13=1,$A73=Debts!$M$13+1),SUMPRODUCT(ROUND(BN$5:BN71*Debts!$Y$13/12,2)),0))</f>
        <v/>
      </c>
      <c r="S73">
        <f>IF(BO72&lt;=0,0,ROUND(BO72*IF($A73&lt;=Debts!$M$14,Debts!$X$14,Debts!$Y$14)/12,2)+IF(AND(Debts!$AC$14=1,$A73=Debts!$M$14+1),SUMPRODUCT(ROUND(BO$5:BO71*Debts!$Y$14/12,2)),0))</f>
        <v/>
      </c>
      <c r="T73">
        <f>IF(BP72&lt;=0,0,ROUND(BP72*IF($A73&lt;=Debts!$M$15,Debts!$X$15,Debts!$Y$15)/12,2)+IF(AND(Debts!$AC$15=1,$A73=Debts!$M$15+1),SUMPRODUCT(ROUND(BP$5:BP71*Debts!$Y$15/12,2)),0))</f>
        <v/>
      </c>
      <c r="U73">
        <f>IF(BQ72&lt;=0,0,ROUND(BQ72*IF($A73&lt;=Debts!$M$16,Debts!$X$16,Debts!$Y$16)/12,2)+IF(AND(Debts!$AC$16=1,$A73=Debts!$M$16+1),SUMPRODUCT(ROUND(BQ$5:BQ71*Debts!$Y$16/12,2)),0))</f>
        <v/>
      </c>
      <c r="V73">
        <f>IF(BF72&lt;=0,0,MIN(ROUND(BF72+J73,2),IF(Debts!$Z$5=0,Debts!$AA$5,MAX(Debts!$AA$5,ROUND(BF72*Debts!$Z$5+Debts!$AB$5*J73,2)))))</f>
        <v/>
      </c>
      <c r="W73">
        <f>IF(BG72&lt;=0,0,MIN(ROUND(BG72+K73,2),IF(Debts!$Z$6=0,Debts!$AA$6,MAX(Debts!$AA$6,ROUND(BG72*Debts!$Z$6+Debts!$AB$6*K73,2)))))</f>
        <v/>
      </c>
      <c r="X73">
        <f>IF(BH72&lt;=0,0,MIN(ROUND(BH72+L73,2),IF(Debts!$Z$7=0,Debts!$AA$7,MAX(Debts!$AA$7,ROUND(BH72*Debts!$Z$7+Debts!$AB$7*L73,2)))))</f>
        <v/>
      </c>
      <c r="Y73">
        <f>IF(BI72&lt;=0,0,MIN(ROUND(BI72+M73,2),IF(Debts!$Z$8=0,Debts!$AA$8,MAX(Debts!$AA$8,ROUND(BI72*Debts!$Z$8+Debts!$AB$8*M73,2)))))</f>
        <v/>
      </c>
      <c r="Z73">
        <f>IF(BJ72&lt;=0,0,MIN(ROUND(BJ72+N73,2),IF(Debts!$Z$9=0,Debts!$AA$9,MAX(Debts!$AA$9,ROUND(BJ72*Debts!$Z$9+Debts!$AB$9*N73,2)))))</f>
        <v/>
      </c>
      <c r="AA73">
        <f>IF(BK72&lt;=0,0,MIN(ROUND(BK72+O73,2),IF(Debts!$Z$10=0,Debts!$AA$10,MAX(Debts!$AA$10,ROUND(BK72*Debts!$Z$10+Debts!$AB$10*O73,2)))))</f>
        <v/>
      </c>
      <c r="AB73">
        <f>IF(BL72&lt;=0,0,MIN(ROUND(BL72+P73,2),IF(Debts!$Z$11=0,Debts!$AA$11,MAX(Debts!$AA$11,ROUND(BL72*Debts!$Z$11+Debts!$AB$11*P73,2)))))</f>
        <v/>
      </c>
      <c r="AC73">
        <f>IF(BM72&lt;=0,0,MIN(ROUND(BM72+Q73,2),IF(Debts!$Z$12=0,Debts!$AA$12,MAX(Debts!$AA$12,ROUND(BM72*Debts!$Z$12+Debts!$AB$12*Q73,2)))))</f>
        <v/>
      </c>
      <c r="AD73">
        <f>IF(BN72&lt;=0,0,MIN(ROUND(BN72+R73,2),IF(Debts!$Z$13=0,Debts!$AA$13,MAX(Debts!$AA$13,ROUND(BN72*Debts!$Z$13+Debts!$AB$13*R73,2)))))</f>
        <v/>
      </c>
      <c r="AE73">
        <f>IF(BO72&lt;=0,0,MIN(ROUND(BO72+S73,2),IF(Debts!$Z$14=0,Debts!$AA$14,MAX(Debts!$AA$14,ROUND(BO72*Debts!$Z$14+Debts!$AB$14*S73,2)))))</f>
        <v/>
      </c>
      <c r="AF73">
        <f>IF(BP72&lt;=0,0,MIN(ROUND(BP72+T73,2),IF(Debts!$Z$15=0,Debts!$AA$15,MAX(Debts!$AA$15,ROUND(BP72*Debts!$Z$15+Debts!$AB$15*T73,2)))))</f>
        <v/>
      </c>
      <c r="AG73">
        <f>IF(BQ72&lt;=0,0,MIN(ROUND(BQ72+U73,2),IF(Debts!$Z$16=0,Debts!$AA$16,MAX(Debts!$AA$16,ROUND(BQ72*Debts!$Z$16+Debts!$AB$16*U73,2)))))</f>
        <v/>
      </c>
      <c r="AH73">
        <f>IF(BF72&lt;=0,0,ROUND(BF72+J73-V73,2))</f>
        <v/>
      </c>
      <c r="AI73">
        <f>IF(BG72&lt;=0,0,ROUND(BG72+K73-W73,2))</f>
        <v/>
      </c>
      <c r="AJ73">
        <f>IF(BH72&lt;=0,0,ROUND(BH72+L73-X73,2))</f>
        <v/>
      </c>
      <c r="AK73">
        <f>IF(BI72&lt;=0,0,ROUND(BI72+M73-Y73,2))</f>
        <v/>
      </c>
      <c r="AL73">
        <f>IF(BJ72&lt;=0,0,ROUND(BJ72+N73-Z73,2))</f>
        <v/>
      </c>
      <c r="AM73">
        <f>IF(BK72&lt;=0,0,ROUND(BK72+O73-AA73,2))</f>
        <v/>
      </c>
      <c r="AN73">
        <f>IF(BL72&lt;=0,0,ROUND(BL72+P73-AB73,2))</f>
        <v/>
      </c>
      <c r="AO73">
        <f>IF(BM72&lt;=0,0,ROUND(BM72+Q73-AC73,2))</f>
        <v/>
      </c>
      <c r="AP73">
        <f>IF(BN72&lt;=0,0,ROUND(BN72+R73-AD73,2))</f>
        <v/>
      </c>
      <c r="AQ73">
        <f>IF(BO72&lt;=0,0,ROUND(BO72+S73-AE73,2))</f>
        <v/>
      </c>
      <c r="AR73">
        <f>IF(BP72&lt;=0,0,ROUND(BP72+T73-AF73,2))</f>
        <v/>
      </c>
      <c r="AS73">
        <f>IF(BQ72&lt;=0,0,ROUND(BQ72+U73-AG73,2))</f>
        <v/>
      </c>
      <c r="AT73">
        <f>IF(AH73&lt;=0,0,ROUND(MIN(AH73,MAX(0,$F73-SUMPRODUCT(($AT$3:$BE$3&lt;AT$3)*$AH73:$AS73))),2))</f>
        <v/>
      </c>
      <c r="AU73">
        <f>IF(AI73&lt;=0,0,ROUND(MIN(AI73,MAX(0,$F73-SUMPRODUCT(($AT$3:$BE$3&lt;AU$3)*$AH73:$AS73))),2))</f>
        <v/>
      </c>
      <c r="AV73">
        <f>IF(AJ73&lt;=0,0,ROUND(MIN(AJ73,MAX(0,$F73-SUMPRODUCT(($AT$3:$BE$3&lt;AV$3)*$AH73:$AS73))),2))</f>
        <v/>
      </c>
      <c r="AW73">
        <f>IF(AK73&lt;=0,0,ROUND(MIN(AK73,MAX(0,$F73-SUMPRODUCT(($AT$3:$BE$3&lt;AW$3)*$AH73:$AS73))),2))</f>
        <v/>
      </c>
      <c r="AX73">
        <f>IF(AL73&lt;=0,0,ROUND(MIN(AL73,MAX(0,$F73-SUMPRODUCT(($AT$3:$BE$3&lt;AX$3)*$AH73:$AS73))),2))</f>
        <v/>
      </c>
      <c r="AY73">
        <f>IF(AM73&lt;=0,0,ROUND(MIN(AM73,MAX(0,$F73-SUMPRODUCT(($AT$3:$BE$3&lt;AY$3)*$AH73:$AS73))),2))</f>
        <v/>
      </c>
      <c r="AZ73">
        <f>IF(AN73&lt;=0,0,ROUND(MIN(AN73,MAX(0,$F73-SUMPRODUCT(($AT$3:$BE$3&lt;AZ$3)*$AH73:$AS73))),2))</f>
        <v/>
      </c>
      <c r="BA73">
        <f>IF(AO73&lt;=0,0,ROUND(MIN(AO73,MAX(0,$F73-SUMPRODUCT(($AT$3:$BE$3&lt;BA$3)*$AH73:$AS73))),2))</f>
        <v/>
      </c>
      <c r="BB73">
        <f>IF(AP73&lt;=0,0,ROUND(MIN(AP73,MAX(0,$F73-SUMPRODUCT(($AT$3:$BE$3&lt;BB$3)*$AH73:$AS73))),2))</f>
        <v/>
      </c>
      <c r="BC73">
        <f>IF(AQ73&lt;=0,0,ROUND(MIN(AQ73,MAX(0,$F73-SUMPRODUCT(($AT$3:$BE$3&lt;BC$3)*$AH73:$AS73))),2))</f>
        <v/>
      </c>
      <c r="BD73">
        <f>IF(AR73&lt;=0,0,ROUND(MIN(AR73,MAX(0,$F73-SUMPRODUCT(($AT$3:$BE$3&lt;BD$3)*$AH73:$AS73))),2))</f>
        <v/>
      </c>
      <c r="BE73">
        <f>IF(AS73&lt;=0,0,ROUND(MIN(AS73,MAX(0,$F73-SUMPRODUCT(($AT$3:$BE$3&lt;BE$3)*$AH73:$AS73))),2))</f>
        <v/>
      </c>
      <c r="BF73">
        <f>IF(BF72&lt;=0,0,ROUND(BF72+J73-V73-AT73,2))</f>
        <v/>
      </c>
      <c r="BG73">
        <f>IF(BG72&lt;=0,0,ROUND(BG72+K73-W73-AU73,2))</f>
        <v/>
      </c>
      <c r="BH73">
        <f>IF(BH72&lt;=0,0,ROUND(BH72+L73-X73-AV73,2))</f>
        <v/>
      </c>
      <c r="BI73">
        <f>IF(BI72&lt;=0,0,ROUND(BI72+M73-Y73-AW73,2))</f>
        <v/>
      </c>
      <c r="BJ73">
        <f>IF(BJ72&lt;=0,0,ROUND(BJ72+N73-Z73-AX73,2))</f>
        <v/>
      </c>
      <c r="BK73">
        <f>IF(BK72&lt;=0,0,ROUND(BK72+O73-AA73-AY73,2))</f>
        <v/>
      </c>
      <c r="BL73">
        <f>IF(BL72&lt;=0,0,ROUND(BL72+P73-AB73-AZ73,2))</f>
        <v/>
      </c>
      <c r="BM73">
        <f>IF(BM72&lt;=0,0,ROUND(BM72+Q73-AC73-BA73,2))</f>
        <v/>
      </c>
      <c r="BN73">
        <f>IF(BN72&lt;=0,0,ROUND(BN72+R73-AD73-BB73,2))</f>
        <v/>
      </c>
      <c r="BO73">
        <f>IF(BO72&lt;=0,0,ROUND(BO72+S73-AE73-BC73,2))</f>
        <v/>
      </c>
      <c r="BP73">
        <f>IF(BP72&lt;=0,0,ROUND(BP72+T73-AF73-BD73,2))</f>
        <v/>
      </c>
      <c r="BQ73">
        <f>IF(BQ72&lt;=0,0,ROUND(BQ72+U73-AG73-BE73,2))</f>
        <v/>
      </c>
    </row>
    <row r="74">
      <c r="A74" t="n">
        <v>69</v>
      </c>
      <c r="B74" s="29">
        <f>Months!B74</f>
        <v/>
      </c>
      <c r="C74">
        <f>Months!C74</f>
        <v/>
      </c>
      <c r="D74">
        <f>Months!D74</f>
        <v/>
      </c>
      <c r="E74">
        <f>SUM(V74:AG74)</f>
        <v/>
      </c>
      <c r="F74">
        <f>MAX(0,ROUND(C74+D74-E74,2))</f>
        <v/>
      </c>
      <c r="G74">
        <f>ROUND(E74+SUM(AT74:BE74),2)</f>
        <v/>
      </c>
      <c r="H74">
        <f>ROUND(SUM(J74:U74),2)</f>
        <v/>
      </c>
      <c r="I74">
        <f>ROUND(SUM(BF74:BQ74),2)</f>
        <v/>
      </c>
      <c r="J74">
        <f>IF(BF73&lt;=0,0,ROUND(BF73*IF($A74&lt;=Debts!$M$5,Debts!$X$5,Debts!$Y$5)/12,2)+IF(AND(Debts!$AC$5=1,$A74=Debts!$M$5+1),SUMPRODUCT(ROUND(BF$5:BF72*Debts!$Y$5/12,2)),0))</f>
        <v/>
      </c>
      <c r="K74">
        <f>IF(BG73&lt;=0,0,ROUND(BG73*IF($A74&lt;=Debts!$M$6,Debts!$X$6,Debts!$Y$6)/12,2)+IF(AND(Debts!$AC$6=1,$A74=Debts!$M$6+1),SUMPRODUCT(ROUND(BG$5:BG72*Debts!$Y$6/12,2)),0))</f>
        <v/>
      </c>
      <c r="L74">
        <f>IF(BH73&lt;=0,0,ROUND(BH73*IF($A74&lt;=Debts!$M$7,Debts!$X$7,Debts!$Y$7)/12,2)+IF(AND(Debts!$AC$7=1,$A74=Debts!$M$7+1),SUMPRODUCT(ROUND(BH$5:BH72*Debts!$Y$7/12,2)),0))</f>
        <v/>
      </c>
      <c r="M74">
        <f>IF(BI73&lt;=0,0,ROUND(BI73*IF($A74&lt;=Debts!$M$8,Debts!$X$8,Debts!$Y$8)/12,2)+IF(AND(Debts!$AC$8=1,$A74=Debts!$M$8+1),SUMPRODUCT(ROUND(BI$5:BI72*Debts!$Y$8/12,2)),0))</f>
        <v/>
      </c>
      <c r="N74">
        <f>IF(BJ73&lt;=0,0,ROUND(BJ73*IF($A74&lt;=Debts!$M$9,Debts!$X$9,Debts!$Y$9)/12,2)+IF(AND(Debts!$AC$9=1,$A74=Debts!$M$9+1),SUMPRODUCT(ROUND(BJ$5:BJ72*Debts!$Y$9/12,2)),0))</f>
        <v/>
      </c>
      <c r="O74">
        <f>IF(BK73&lt;=0,0,ROUND(BK73*IF($A74&lt;=Debts!$M$10,Debts!$X$10,Debts!$Y$10)/12,2)+IF(AND(Debts!$AC$10=1,$A74=Debts!$M$10+1),SUMPRODUCT(ROUND(BK$5:BK72*Debts!$Y$10/12,2)),0))</f>
        <v/>
      </c>
      <c r="P74">
        <f>IF(BL73&lt;=0,0,ROUND(BL73*IF($A74&lt;=Debts!$M$11,Debts!$X$11,Debts!$Y$11)/12,2)+IF(AND(Debts!$AC$11=1,$A74=Debts!$M$11+1),SUMPRODUCT(ROUND(BL$5:BL72*Debts!$Y$11/12,2)),0))</f>
        <v/>
      </c>
      <c r="Q74">
        <f>IF(BM73&lt;=0,0,ROUND(BM73*IF($A74&lt;=Debts!$M$12,Debts!$X$12,Debts!$Y$12)/12,2)+IF(AND(Debts!$AC$12=1,$A74=Debts!$M$12+1),SUMPRODUCT(ROUND(BM$5:BM72*Debts!$Y$12/12,2)),0))</f>
        <v/>
      </c>
      <c r="R74">
        <f>IF(BN73&lt;=0,0,ROUND(BN73*IF($A74&lt;=Debts!$M$13,Debts!$X$13,Debts!$Y$13)/12,2)+IF(AND(Debts!$AC$13=1,$A74=Debts!$M$13+1),SUMPRODUCT(ROUND(BN$5:BN72*Debts!$Y$13/12,2)),0))</f>
        <v/>
      </c>
      <c r="S74">
        <f>IF(BO73&lt;=0,0,ROUND(BO73*IF($A74&lt;=Debts!$M$14,Debts!$X$14,Debts!$Y$14)/12,2)+IF(AND(Debts!$AC$14=1,$A74=Debts!$M$14+1),SUMPRODUCT(ROUND(BO$5:BO72*Debts!$Y$14/12,2)),0))</f>
        <v/>
      </c>
      <c r="T74">
        <f>IF(BP73&lt;=0,0,ROUND(BP73*IF($A74&lt;=Debts!$M$15,Debts!$X$15,Debts!$Y$15)/12,2)+IF(AND(Debts!$AC$15=1,$A74=Debts!$M$15+1),SUMPRODUCT(ROUND(BP$5:BP72*Debts!$Y$15/12,2)),0))</f>
        <v/>
      </c>
      <c r="U74">
        <f>IF(BQ73&lt;=0,0,ROUND(BQ73*IF($A74&lt;=Debts!$M$16,Debts!$X$16,Debts!$Y$16)/12,2)+IF(AND(Debts!$AC$16=1,$A74=Debts!$M$16+1),SUMPRODUCT(ROUND(BQ$5:BQ72*Debts!$Y$16/12,2)),0))</f>
        <v/>
      </c>
      <c r="V74">
        <f>IF(BF73&lt;=0,0,MIN(ROUND(BF73+J74,2),IF(Debts!$Z$5=0,Debts!$AA$5,MAX(Debts!$AA$5,ROUND(BF73*Debts!$Z$5+Debts!$AB$5*J74,2)))))</f>
        <v/>
      </c>
      <c r="W74">
        <f>IF(BG73&lt;=0,0,MIN(ROUND(BG73+K74,2),IF(Debts!$Z$6=0,Debts!$AA$6,MAX(Debts!$AA$6,ROUND(BG73*Debts!$Z$6+Debts!$AB$6*K74,2)))))</f>
        <v/>
      </c>
      <c r="X74">
        <f>IF(BH73&lt;=0,0,MIN(ROUND(BH73+L74,2),IF(Debts!$Z$7=0,Debts!$AA$7,MAX(Debts!$AA$7,ROUND(BH73*Debts!$Z$7+Debts!$AB$7*L74,2)))))</f>
        <v/>
      </c>
      <c r="Y74">
        <f>IF(BI73&lt;=0,0,MIN(ROUND(BI73+M74,2),IF(Debts!$Z$8=0,Debts!$AA$8,MAX(Debts!$AA$8,ROUND(BI73*Debts!$Z$8+Debts!$AB$8*M74,2)))))</f>
        <v/>
      </c>
      <c r="Z74">
        <f>IF(BJ73&lt;=0,0,MIN(ROUND(BJ73+N74,2),IF(Debts!$Z$9=0,Debts!$AA$9,MAX(Debts!$AA$9,ROUND(BJ73*Debts!$Z$9+Debts!$AB$9*N74,2)))))</f>
        <v/>
      </c>
      <c r="AA74">
        <f>IF(BK73&lt;=0,0,MIN(ROUND(BK73+O74,2),IF(Debts!$Z$10=0,Debts!$AA$10,MAX(Debts!$AA$10,ROUND(BK73*Debts!$Z$10+Debts!$AB$10*O74,2)))))</f>
        <v/>
      </c>
      <c r="AB74">
        <f>IF(BL73&lt;=0,0,MIN(ROUND(BL73+P74,2),IF(Debts!$Z$11=0,Debts!$AA$11,MAX(Debts!$AA$11,ROUND(BL73*Debts!$Z$11+Debts!$AB$11*P74,2)))))</f>
        <v/>
      </c>
      <c r="AC74">
        <f>IF(BM73&lt;=0,0,MIN(ROUND(BM73+Q74,2),IF(Debts!$Z$12=0,Debts!$AA$12,MAX(Debts!$AA$12,ROUND(BM73*Debts!$Z$12+Debts!$AB$12*Q74,2)))))</f>
        <v/>
      </c>
      <c r="AD74">
        <f>IF(BN73&lt;=0,0,MIN(ROUND(BN73+R74,2),IF(Debts!$Z$13=0,Debts!$AA$13,MAX(Debts!$AA$13,ROUND(BN73*Debts!$Z$13+Debts!$AB$13*R74,2)))))</f>
        <v/>
      </c>
      <c r="AE74">
        <f>IF(BO73&lt;=0,0,MIN(ROUND(BO73+S74,2),IF(Debts!$Z$14=0,Debts!$AA$14,MAX(Debts!$AA$14,ROUND(BO73*Debts!$Z$14+Debts!$AB$14*S74,2)))))</f>
        <v/>
      </c>
      <c r="AF74">
        <f>IF(BP73&lt;=0,0,MIN(ROUND(BP73+T74,2),IF(Debts!$Z$15=0,Debts!$AA$15,MAX(Debts!$AA$15,ROUND(BP73*Debts!$Z$15+Debts!$AB$15*T74,2)))))</f>
        <v/>
      </c>
      <c r="AG74">
        <f>IF(BQ73&lt;=0,0,MIN(ROUND(BQ73+U74,2),IF(Debts!$Z$16=0,Debts!$AA$16,MAX(Debts!$AA$16,ROUND(BQ73*Debts!$Z$16+Debts!$AB$16*U74,2)))))</f>
        <v/>
      </c>
      <c r="AH74">
        <f>IF(BF73&lt;=0,0,ROUND(BF73+J74-V74,2))</f>
        <v/>
      </c>
      <c r="AI74">
        <f>IF(BG73&lt;=0,0,ROUND(BG73+K74-W74,2))</f>
        <v/>
      </c>
      <c r="AJ74">
        <f>IF(BH73&lt;=0,0,ROUND(BH73+L74-X74,2))</f>
        <v/>
      </c>
      <c r="AK74">
        <f>IF(BI73&lt;=0,0,ROUND(BI73+M74-Y74,2))</f>
        <v/>
      </c>
      <c r="AL74">
        <f>IF(BJ73&lt;=0,0,ROUND(BJ73+N74-Z74,2))</f>
        <v/>
      </c>
      <c r="AM74">
        <f>IF(BK73&lt;=0,0,ROUND(BK73+O74-AA74,2))</f>
        <v/>
      </c>
      <c r="AN74">
        <f>IF(BL73&lt;=0,0,ROUND(BL73+P74-AB74,2))</f>
        <v/>
      </c>
      <c r="AO74">
        <f>IF(BM73&lt;=0,0,ROUND(BM73+Q74-AC74,2))</f>
        <v/>
      </c>
      <c r="AP74">
        <f>IF(BN73&lt;=0,0,ROUND(BN73+R74-AD74,2))</f>
        <v/>
      </c>
      <c r="AQ74">
        <f>IF(BO73&lt;=0,0,ROUND(BO73+S74-AE74,2))</f>
        <v/>
      </c>
      <c r="AR74">
        <f>IF(BP73&lt;=0,0,ROUND(BP73+T74-AF74,2))</f>
        <v/>
      </c>
      <c r="AS74">
        <f>IF(BQ73&lt;=0,0,ROUND(BQ73+U74-AG74,2))</f>
        <v/>
      </c>
      <c r="AT74">
        <f>IF(AH74&lt;=0,0,ROUND(MIN(AH74,MAX(0,$F74-SUMPRODUCT(($AT$3:$BE$3&lt;AT$3)*$AH74:$AS74))),2))</f>
        <v/>
      </c>
      <c r="AU74">
        <f>IF(AI74&lt;=0,0,ROUND(MIN(AI74,MAX(0,$F74-SUMPRODUCT(($AT$3:$BE$3&lt;AU$3)*$AH74:$AS74))),2))</f>
        <v/>
      </c>
      <c r="AV74">
        <f>IF(AJ74&lt;=0,0,ROUND(MIN(AJ74,MAX(0,$F74-SUMPRODUCT(($AT$3:$BE$3&lt;AV$3)*$AH74:$AS74))),2))</f>
        <v/>
      </c>
      <c r="AW74">
        <f>IF(AK74&lt;=0,0,ROUND(MIN(AK74,MAX(0,$F74-SUMPRODUCT(($AT$3:$BE$3&lt;AW$3)*$AH74:$AS74))),2))</f>
        <v/>
      </c>
      <c r="AX74">
        <f>IF(AL74&lt;=0,0,ROUND(MIN(AL74,MAX(0,$F74-SUMPRODUCT(($AT$3:$BE$3&lt;AX$3)*$AH74:$AS74))),2))</f>
        <v/>
      </c>
      <c r="AY74">
        <f>IF(AM74&lt;=0,0,ROUND(MIN(AM74,MAX(0,$F74-SUMPRODUCT(($AT$3:$BE$3&lt;AY$3)*$AH74:$AS74))),2))</f>
        <v/>
      </c>
      <c r="AZ74">
        <f>IF(AN74&lt;=0,0,ROUND(MIN(AN74,MAX(0,$F74-SUMPRODUCT(($AT$3:$BE$3&lt;AZ$3)*$AH74:$AS74))),2))</f>
        <v/>
      </c>
      <c r="BA74">
        <f>IF(AO74&lt;=0,0,ROUND(MIN(AO74,MAX(0,$F74-SUMPRODUCT(($AT$3:$BE$3&lt;BA$3)*$AH74:$AS74))),2))</f>
        <v/>
      </c>
      <c r="BB74">
        <f>IF(AP74&lt;=0,0,ROUND(MIN(AP74,MAX(0,$F74-SUMPRODUCT(($AT$3:$BE$3&lt;BB$3)*$AH74:$AS74))),2))</f>
        <v/>
      </c>
      <c r="BC74">
        <f>IF(AQ74&lt;=0,0,ROUND(MIN(AQ74,MAX(0,$F74-SUMPRODUCT(($AT$3:$BE$3&lt;BC$3)*$AH74:$AS74))),2))</f>
        <v/>
      </c>
      <c r="BD74">
        <f>IF(AR74&lt;=0,0,ROUND(MIN(AR74,MAX(0,$F74-SUMPRODUCT(($AT$3:$BE$3&lt;BD$3)*$AH74:$AS74))),2))</f>
        <v/>
      </c>
      <c r="BE74">
        <f>IF(AS74&lt;=0,0,ROUND(MIN(AS74,MAX(0,$F74-SUMPRODUCT(($AT$3:$BE$3&lt;BE$3)*$AH74:$AS74))),2))</f>
        <v/>
      </c>
      <c r="BF74">
        <f>IF(BF73&lt;=0,0,ROUND(BF73+J74-V74-AT74,2))</f>
        <v/>
      </c>
      <c r="BG74">
        <f>IF(BG73&lt;=0,0,ROUND(BG73+K74-W74-AU74,2))</f>
        <v/>
      </c>
      <c r="BH74">
        <f>IF(BH73&lt;=0,0,ROUND(BH73+L74-X74-AV74,2))</f>
        <v/>
      </c>
      <c r="BI74">
        <f>IF(BI73&lt;=0,0,ROUND(BI73+M74-Y74-AW74,2))</f>
        <v/>
      </c>
      <c r="BJ74">
        <f>IF(BJ73&lt;=0,0,ROUND(BJ73+N74-Z74-AX74,2))</f>
        <v/>
      </c>
      <c r="BK74">
        <f>IF(BK73&lt;=0,0,ROUND(BK73+O74-AA74-AY74,2))</f>
        <v/>
      </c>
      <c r="BL74">
        <f>IF(BL73&lt;=0,0,ROUND(BL73+P74-AB74-AZ74,2))</f>
        <v/>
      </c>
      <c r="BM74">
        <f>IF(BM73&lt;=0,0,ROUND(BM73+Q74-AC74-BA74,2))</f>
        <v/>
      </c>
      <c r="BN74">
        <f>IF(BN73&lt;=0,0,ROUND(BN73+R74-AD74-BB74,2))</f>
        <v/>
      </c>
      <c r="BO74">
        <f>IF(BO73&lt;=0,0,ROUND(BO73+S74-AE74-BC74,2))</f>
        <v/>
      </c>
      <c r="BP74">
        <f>IF(BP73&lt;=0,0,ROUND(BP73+T74-AF74-BD74,2))</f>
        <v/>
      </c>
      <c r="BQ74">
        <f>IF(BQ73&lt;=0,0,ROUND(BQ73+U74-AG74-BE74,2))</f>
        <v/>
      </c>
    </row>
    <row r="75">
      <c r="A75" t="n">
        <v>70</v>
      </c>
      <c r="B75" s="29">
        <f>Months!B75</f>
        <v/>
      </c>
      <c r="C75">
        <f>Months!C75</f>
        <v/>
      </c>
      <c r="D75">
        <f>Months!D75</f>
        <v/>
      </c>
      <c r="E75">
        <f>SUM(V75:AG75)</f>
        <v/>
      </c>
      <c r="F75">
        <f>MAX(0,ROUND(C75+D75-E75,2))</f>
        <v/>
      </c>
      <c r="G75">
        <f>ROUND(E75+SUM(AT75:BE75),2)</f>
        <v/>
      </c>
      <c r="H75">
        <f>ROUND(SUM(J75:U75),2)</f>
        <v/>
      </c>
      <c r="I75">
        <f>ROUND(SUM(BF75:BQ75),2)</f>
        <v/>
      </c>
      <c r="J75">
        <f>IF(BF74&lt;=0,0,ROUND(BF74*IF($A75&lt;=Debts!$M$5,Debts!$X$5,Debts!$Y$5)/12,2)+IF(AND(Debts!$AC$5=1,$A75=Debts!$M$5+1),SUMPRODUCT(ROUND(BF$5:BF73*Debts!$Y$5/12,2)),0))</f>
        <v/>
      </c>
      <c r="K75">
        <f>IF(BG74&lt;=0,0,ROUND(BG74*IF($A75&lt;=Debts!$M$6,Debts!$X$6,Debts!$Y$6)/12,2)+IF(AND(Debts!$AC$6=1,$A75=Debts!$M$6+1),SUMPRODUCT(ROUND(BG$5:BG73*Debts!$Y$6/12,2)),0))</f>
        <v/>
      </c>
      <c r="L75">
        <f>IF(BH74&lt;=0,0,ROUND(BH74*IF($A75&lt;=Debts!$M$7,Debts!$X$7,Debts!$Y$7)/12,2)+IF(AND(Debts!$AC$7=1,$A75=Debts!$M$7+1),SUMPRODUCT(ROUND(BH$5:BH73*Debts!$Y$7/12,2)),0))</f>
        <v/>
      </c>
      <c r="M75">
        <f>IF(BI74&lt;=0,0,ROUND(BI74*IF($A75&lt;=Debts!$M$8,Debts!$X$8,Debts!$Y$8)/12,2)+IF(AND(Debts!$AC$8=1,$A75=Debts!$M$8+1),SUMPRODUCT(ROUND(BI$5:BI73*Debts!$Y$8/12,2)),0))</f>
        <v/>
      </c>
      <c r="N75">
        <f>IF(BJ74&lt;=0,0,ROUND(BJ74*IF($A75&lt;=Debts!$M$9,Debts!$X$9,Debts!$Y$9)/12,2)+IF(AND(Debts!$AC$9=1,$A75=Debts!$M$9+1),SUMPRODUCT(ROUND(BJ$5:BJ73*Debts!$Y$9/12,2)),0))</f>
        <v/>
      </c>
      <c r="O75">
        <f>IF(BK74&lt;=0,0,ROUND(BK74*IF($A75&lt;=Debts!$M$10,Debts!$X$10,Debts!$Y$10)/12,2)+IF(AND(Debts!$AC$10=1,$A75=Debts!$M$10+1),SUMPRODUCT(ROUND(BK$5:BK73*Debts!$Y$10/12,2)),0))</f>
        <v/>
      </c>
      <c r="P75">
        <f>IF(BL74&lt;=0,0,ROUND(BL74*IF($A75&lt;=Debts!$M$11,Debts!$X$11,Debts!$Y$11)/12,2)+IF(AND(Debts!$AC$11=1,$A75=Debts!$M$11+1),SUMPRODUCT(ROUND(BL$5:BL73*Debts!$Y$11/12,2)),0))</f>
        <v/>
      </c>
      <c r="Q75">
        <f>IF(BM74&lt;=0,0,ROUND(BM74*IF($A75&lt;=Debts!$M$12,Debts!$X$12,Debts!$Y$12)/12,2)+IF(AND(Debts!$AC$12=1,$A75=Debts!$M$12+1),SUMPRODUCT(ROUND(BM$5:BM73*Debts!$Y$12/12,2)),0))</f>
        <v/>
      </c>
      <c r="R75">
        <f>IF(BN74&lt;=0,0,ROUND(BN74*IF($A75&lt;=Debts!$M$13,Debts!$X$13,Debts!$Y$13)/12,2)+IF(AND(Debts!$AC$13=1,$A75=Debts!$M$13+1),SUMPRODUCT(ROUND(BN$5:BN73*Debts!$Y$13/12,2)),0))</f>
        <v/>
      </c>
      <c r="S75">
        <f>IF(BO74&lt;=0,0,ROUND(BO74*IF($A75&lt;=Debts!$M$14,Debts!$X$14,Debts!$Y$14)/12,2)+IF(AND(Debts!$AC$14=1,$A75=Debts!$M$14+1),SUMPRODUCT(ROUND(BO$5:BO73*Debts!$Y$14/12,2)),0))</f>
        <v/>
      </c>
      <c r="T75">
        <f>IF(BP74&lt;=0,0,ROUND(BP74*IF($A75&lt;=Debts!$M$15,Debts!$X$15,Debts!$Y$15)/12,2)+IF(AND(Debts!$AC$15=1,$A75=Debts!$M$15+1),SUMPRODUCT(ROUND(BP$5:BP73*Debts!$Y$15/12,2)),0))</f>
        <v/>
      </c>
      <c r="U75">
        <f>IF(BQ74&lt;=0,0,ROUND(BQ74*IF($A75&lt;=Debts!$M$16,Debts!$X$16,Debts!$Y$16)/12,2)+IF(AND(Debts!$AC$16=1,$A75=Debts!$M$16+1),SUMPRODUCT(ROUND(BQ$5:BQ73*Debts!$Y$16/12,2)),0))</f>
        <v/>
      </c>
      <c r="V75">
        <f>IF(BF74&lt;=0,0,MIN(ROUND(BF74+J75,2),IF(Debts!$Z$5=0,Debts!$AA$5,MAX(Debts!$AA$5,ROUND(BF74*Debts!$Z$5+Debts!$AB$5*J75,2)))))</f>
        <v/>
      </c>
      <c r="W75">
        <f>IF(BG74&lt;=0,0,MIN(ROUND(BG74+K75,2),IF(Debts!$Z$6=0,Debts!$AA$6,MAX(Debts!$AA$6,ROUND(BG74*Debts!$Z$6+Debts!$AB$6*K75,2)))))</f>
        <v/>
      </c>
      <c r="X75">
        <f>IF(BH74&lt;=0,0,MIN(ROUND(BH74+L75,2),IF(Debts!$Z$7=0,Debts!$AA$7,MAX(Debts!$AA$7,ROUND(BH74*Debts!$Z$7+Debts!$AB$7*L75,2)))))</f>
        <v/>
      </c>
      <c r="Y75">
        <f>IF(BI74&lt;=0,0,MIN(ROUND(BI74+M75,2),IF(Debts!$Z$8=0,Debts!$AA$8,MAX(Debts!$AA$8,ROUND(BI74*Debts!$Z$8+Debts!$AB$8*M75,2)))))</f>
        <v/>
      </c>
      <c r="Z75">
        <f>IF(BJ74&lt;=0,0,MIN(ROUND(BJ74+N75,2),IF(Debts!$Z$9=0,Debts!$AA$9,MAX(Debts!$AA$9,ROUND(BJ74*Debts!$Z$9+Debts!$AB$9*N75,2)))))</f>
        <v/>
      </c>
      <c r="AA75">
        <f>IF(BK74&lt;=0,0,MIN(ROUND(BK74+O75,2),IF(Debts!$Z$10=0,Debts!$AA$10,MAX(Debts!$AA$10,ROUND(BK74*Debts!$Z$10+Debts!$AB$10*O75,2)))))</f>
        <v/>
      </c>
      <c r="AB75">
        <f>IF(BL74&lt;=0,0,MIN(ROUND(BL74+P75,2),IF(Debts!$Z$11=0,Debts!$AA$11,MAX(Debts!$AA$11,ROUND(BL74*Debts!$Z$11+Debts!$AB$11*P75,2)))))</f>
        <v/>
      </c>
      <c r="AC75">
        <f>IF(BM74&lt;=0,0,MIN(ROUND(BM74+Q75,2),IF(Debts!$Z$12=0,Debts!$AA$12,MAX(Debts!$AA$12,ROUND(BM74*Debts!$Z$12+Debts!$AB$12*Q75,2)))))</f>
        <v/>
      </c>
      <c r="AD75">
        <f>IF(BN74&lt;=0,0,MIN(ROUND(BN74+R75,2),IF(Debts!$Z$13=0,Debts!$AA$13,MAX(Debts!$AA$13,ROUND(BN74*Debts!$Z$13+Debts!$AB$13*R75,2)))))</f>
        <v/>
      </c>
      <c r="AE75">
        <f>IF(BO74&lt;=0,0,MIN(ROUND(BO74+S75,2),IF(Debts!$Z$14=0,Debts!$AA$14,MAX(Debts!$AA$14,ROUND(BO74*Debts!$Z$14+Debts!$AB$14*S75,2)))))</f>
        <v/>
      </c>
      <c r="AF75">
        <f>IF(BP74&lt;=0,0,MIN(ROUND(BP74+T75,2),IF(Debts!$Z$15=0,Debts!$AA$15,MAX(Debts!$AA$15,ROUND(BP74*Debts!$Z$15+Debts!$AB$15*T75,2)))))</f>
        <v/>
      </c>
      <c r="AG75">
        <f>IF(BQ74&lt;=0,0,MIN(ROUND(BQ74+U75,2),IF(Debts!$Z$16=0,Debts!$AA$16,MAX(Debts!$AA$16,ROUND(BQ74*Debts!$Z$16+Debts!$AB$16*U75,2)))))</f>
        <v/>
      </c>
      <c r="AH75">
        <f>IF(BF74&lt;=0,0,ROUND(BF74+J75-V75,2))</f>
        <v/>
      </c>
      <c r="AI75">
        <f>IF(BG74&lt;=0,0,ROUND(BG74+K75-W75,2))</f>
        <v/>
      </c>
      <c r="AJ75">
        <f>IF(BH74&lt;=0,0,ROUND(BH74+L75-X75,2))</f>
        <v/>
      </c>
      <c r="AK75">
        <f>IF(BI74&lt;=0,0,ROUND(BI74+M75-Y75,2))</f>
        <v/>
      </c>
      <c r="AL75">
        <f>IF(BJ74&lt;=0,0,ROUND(BJ74+N75-Z75,2))</f>
        <v/>
      </c>
      <c r="AM75">
        <f>IF(BK74&lt;=0,0,ROUND(BK74+O75-AA75,2))</f>
        <v/>
      </c>
      <c r="AN75">
        <f>IF(BL74&lt;=0,0,ROUND(BL74+P75-AB75,2))</f>
        <v/>
      </c>
      <c r="AO75">
        <f>IF(BM74&lt;=0,0,ROUND(BM74+Q75-AC75,2))</f>
        <v/>
      </c>
      <c r="AP75">
        <f>IF(BN74&lt;=0,0,ROUND(BN74+R75-AD75,2))</f>
        <v/>
      </c>
      <c r="AQ75">
        <f>IF(BO74&lt;=0,0,ROUND(BO74+S75-AE75,2))</f>
        <v/>
      </c>
      <c r="AR75">
        <f>IF(BP74&lt;=0,0,ROUND(BP74+T75-AF75,2))</f>
        <v/>
      </c>
      <c r="AS75">
        <f>IF(BQ74&lt;=0,0,ROUND(BQ74+U75-AG75,2))</f>
        <v/>
      </c>
      <c r="AT75">
        <f>IF(AH75&lt;=0,0,ROUND(MIN(AH75,MAX(0,$F75-SUMPRODUCT(($AT$3:$BE$3&lt;AT$3)*$AH75:$AS75))),2))</f>
        <v/>
      </c>
      <c r="AU75">
        <f>IF(AI75&lt;=0,0,ROUND(MIN(AI75,MAX(0,$F75-SUMPRODUCT(($AT$3:$BE$3&lt;AU$3)*$AH75:$AS75))),2))</f>
        <v/>
      </c>
      <c r="AV75">
        <f>IF(AJ75&lt;=0,0,ROUND(MIN(AJ75,MAX(0,$F75-SUMPRODUCT(($AT$3:$BE$3&lt;AV$3)*$AH75:$AS75))),2))</f>
        <v/>
      </c>
      <c r="AW75">
        <f>IF(AK75&lt;=0,0,ROUND(MIN(AK75,MAX(0,$F75-SUMPRODUCT(($AT$3:$BE$3&lt;AW$3)*$AH75:$AS75))),2))</f>
        <v/>
      </c>
      <c r="AX75">
        <f>IF(AL75&lt;=0,0,ROUND(MIN(AL75,MAX(0,$F75-SUMPRODUCT(($AT$3:$BE$3&lt;AX$3)*$AH75:$AS75))),2))</f>
        <v/>
      </c>
      <c r="AY75">
        <f>IF(AM75&lt;=0,0,ROUND(MIN(AM75,MAX(0,$F75-SUMPRODUCT(($AT$3:$BE$3&lt;AY$3)*$AH75:$AS75))),2))</f>
        <v/>
      </c>
      <c r="AZ75">
        <f>IF(AN75&lt;=0,0,ROUND(MIN(AN75,MAX(0,$F75-SUMPRODUCT(($AT$3:$BE$3&lt;AZ$3)*$AH75:$AS75))),2))</f>
        <v/>
      </c>
      <c r="BA75">
        <f>IF(AO75&lt;=0,0,ROUND(MIN(AO75,MAX(0,$F75-SUMPRODUCT(($AT$3:$BE$3&lt;BA$3)*$AH75:$AS75))),2))</f>
        <v/>
      </c>
      <c r="BB75">
        <f>IF(AP75&lt;=0,0,ROUND(MIN(AP75,MAX(0,$F75-SUMPRODUCT(($AT$3:$BE$3&lt;BB$3)*$AH75:$AS75))),2))</f>
        <v/>
      </c>
      <c r="BC75">
        <f>IF(AQ75&lt;=0,0,ROUND(MIN(AQ75,MAX(0,$F75-SUMPRODUCT(($AT$3:$BE$3&lt;BC$3)*$AH75:$AS75))),2))</f>
        <v/>
      </c>
      <c r="BD75">
        <f>IF(AR75&lt;=0,0,ROUND(MIN(AR75,MAX(0,$F75-SUMPRODUCT(($AT$3:$BE$3&lt;BD$3)*$AH75:$AS75))),2))</f>
        <v/>
      </c>
      <c r="BE75">
        <f>IF(AS75&lt;=0,0,ROUND(MIN(AS75,MAX(0,$F75-SUMPRODUCT(($AT$3:$BE$3&lt;BE$3)*$AH75:$AS75))),2))</f>
        <v/>
      </c>
      <c r="BF75">
        <f>IF(BF74&lt;=0,0,ROUND(BF74+J75-V75-AT75,2))</f>
        <v/>
      </c>
      <c r="BG75">
        <f>IF(BG74&lt;=0,0,ROUND(BG74+K75-W75-AU75,2))</f>
        <v/>
      </c>
      <c r="BH75">
        <f>IF(BH74&lt;=0,0,ROUND(BH74+L75-X75-AV75,2))</f>
        <v/>
      </c>
      <c r="BI75">
        <f>IF(BI74&lt;=0,0,ROUND(BI74+M75-Y75-AW75,2))</f>
        <v/>
      </c>
      <c r="BJ75">
        <f>IF(BJ74&lt;=0,0,ROUND(BJ74+N75-Z75-AX75,2))</f>
        <v/>
      </c>
      <c r="BK75">
        <f>IF(BK74&lt;=0,0,ROUND(BK74+O75-AA75-AY75,2))</f>
        <v/>
      </c>
      <c r="BL75">
        <f>IF(BL74&lt;=0,0,ROUND(BL74+P75-AB75-AZ75,2))</f>
        <v/>
      </c>
      <c r="BM75">
        <f>IF(BM74&lt;=0,0,ROUND(BM74+Q75-AC75-BA75,2))</f>
        <v/>
      </c>
      <c r="BN75">
        <f>IF(BN74&lt;=0,0,ROUND(BN74+R75-AD75-BB75,2))</f>
        <v/>
      </c>
      <c r="BO75">
        <f>IF(BO74&lt;=0,0,ROUND(BO74+S75-AE75-BC75,2))</f>
        <v/>
      </c>
      <c r="BP75">
        <f>IF(BP74&lt;=0,0,ROUND(BP74+T75-AF75-BD75,2))</f>
        <v/>
      </c>
      <c r="BQ75">
        <f>IF(BQ74&lt;=0,0,ROUND(BQ74+U75-AG75-BE75,2))</f>
        <v/>
      </c>
    </row>
    <row r="76">
      <c r="A76" t="n">
        <v>71</v>
      </c>
      <c r="B76" s="29">
        <f>Months!B76</f>
        <v/>
      </c>
      <c r="C76">
        <f>Months!C76</f>
        <v/>
      </c>
      <c r="D76">
        <f>Months!D76</f>
        <v/>
      </c>
      <c r="E76">
        <f>SUM(V76:AG76)</f>
        <v/>
      </c>
      <c r="F76">
        <f>MAX(0,ROUND(C76+D76-E76,2))</f>
        <v/>
      </c>
      <c r="G76">
        <f>ROUND(E76+SUM(AT76:BE76),2)</f>
        <v/>
      </c>
      <c r="H76">
        <f>ROUND(SUM(J76:U76),2)</f>
        <v/>
      </c>
      <c r="I76">
        <f>ROUND(SUM(BF76:BQ76),2)</f>
        <v/>
      </c>
      <c r="J76">
        <f>IF(BF75&lt;=0,0,ROUND(BF75*IF($A76&lt;=Debts!$M$5,Debts!$X$5,Debts!$Y$5)/12,2)+IF(AND(Debts!$AC$5=1,$A76=Debts!$M$5+1),SUMPRODUCT(ROUND(BF$5:BF74*Debts!$Y$5/12,2)),0))</f>
        <v/>
      </c>
      <c r="K76">
        <f>IF(BG75&lt;=0,0,ROUND(BG75*IF($A76&lt;=Debts!$M$6,Debts!$X$6,Debts!$Y$6)/12,2)+IF(AND(Debts!$AC$6=1,$A76=Debts!$M$6+1),SUMPRODUCT(ROUND(BG$5:BG74*Debts!$Y$6/12,2)),0))</f>
        <v/>
      </c>
      <c r="L76">
        <f>IF(BH75&lt;=0,0,ROUND(BH75*IF($A76&lt;=Debts!$M$7,Debts!$X$7,Debts!$Y$7)/12,2)+IF(AND(Debts!$AC$7=1,$A76=Debts!$M$7+1),SUMPRODUCT(ROUND(BH$5:BH74*Debts!$Y$7/12,2)),0))</f>
        <v/>
      </c>
      <c r="M76">
        <f>IF(BI75&lt;=0,0,ROUND(BI75*IF($A76&lt;=Debts!$M$8,Debts!$X$8,Debts!$Y$8)/12,2)+IF(AND(Debts!$AC$8=1,$A76=Debts!$M$8+1),SUMPRODUCT(ROUND(BI$5:BI74*Debts!$Y$8/12,2)),0))</f>
        <v/>
      </c>
      <c r="N76">
        <f>IF(BJ75&lt;=0,0,ROUND(BJ75*IF($A76&lt;=Debts!$M$9,Debts!$X$9,Debts!$Y$9)/12,2)+IF(AND(Debts!$AC$9=1,$A76=Debts!$M$9+1),SUMPRODUCT(ROUND(BJ$5:BJ74*Debts!$Y$9/12,2)),0))</f>
        <v/>
      </c>
      <c r="O76">
        <f>IF(BK75&lt;=0,0,ROUND(BK75*IF($A76&lt;=Debts!$M$10,Debts!$X$10,Debts!$Y$10)/12,2)+IF(AND(Debts!$AC$10=1,$A76=Debts!$M$10+1),SUMPRODUCT(ROUND(BK$5:BK74*Debts!$Y$10/12,2)),0))</f>
        <v/>
      </c>
      <c r="P76">
        <f>IF(BL75&lt;=0,0,ROUND(BL75*IF($A76&lt;=Debts!$M$11,Debts!$X$11,Debts!$Y$11)/12,2)+IF(AND(Debts!$AC$11=1,$A76=Debts!$M$11+1),SUMPRODUCT(ROUND(BL$5:BL74*Debts!$Y$11/12,2)),0))</f>
        <v/>
      </c>
      <c r="Q76">
        <f>IF(BM75&lt;=0,0,ROUND(BM75*IF($A76&lt;=Debts!$M$12,Debts!$X$12,Debts!$Y$12)/12,2)+IF(AND(Debts!$AC$12=1,$A76=Debts!$M$12+1),SUMPRODUCT(ROUND(BM$5:BM74*Debts!$Y$12/12,2)),0))</f>
        <v/>
      </c>
      <c r="R76">
        <f>IF(BN75&lt;=0,0,ROUND(BN75*IF($A76&lt;=Debts!$M$13,Debts!$X$13,Debts!$Y$13)/12,2)+IF(AND(Debts!$AC$13=1,$A76=Debts!$M$13+1),SUMPRODUCT(ROUND(BN$5:BN74*Debts!$Y$13/12,2)),0))</f>
        <v/>
      </c>
      <c r="S76">
        <f>IF(BO75&lt;=0,0,ROUND(BO75*IF($A76&lt;=Debts!$M$14,Debts!$X$14,Debts!$Y$14)/12,2)+IF(AND(Debts!$AC$14=1,$A76=Debts!$M$14+1),SUMPRODUCT(ROUND(BO$5:BO74*Debts!$Y$14/12,2)),0))</f>
        <v/>
      </c>
      <c r="T76">
        <f>IF(BP75&lt;=0,0,ROUND(BP75*IF($A76&lt;=Debts!$M$15,Debts!$X$15,Debts!$Y$15)/12,2)+IF(AND(Debts!$AC$15=1,$A76=Debts!$M$15+1),SUMPRODUCT(ROUND(BP$5:BP74*Debts!$Y$15/12,2)),0))</f>
        <v/>
      </c>
      <c r="U76">
        <f>IF(BQ75&lt;=0,0,ROUND(BQ75*IF($A76&lt;=Debts!$M$16,Debts!$X$16,Debts!$Y$16)/12,2)+IF(AND(Debts!$AC$16=1,$A76=Debts!$M$16+1),SUMPRODUCT(ROUND(BQ$5:BQ74*Debts!$Y$16/12,2)),0))</f>
        <v/>
      </c>
      <c r="V76">
        <f>IF(BF75&lt;=0,0,MIN(ROUND(BF75+J76,2),IF(Debts!$Z$5=0,Debts!$AA$5,MAX(Debts!$AA$5,ROUND(BF75*Debts!$Z$5+Debts!$AB$5*J76,2)))))</f>
        <v/>
      </c>
      <c r="W76">
        <f>IF(BG75&lt;=0,0,MIN(ROUND(BG75+K76,2),IF(Debts!$Z$6=0,Debts!$AA$6,MAX(Debts!$AA$6,ROUND(BG75*Debts!$Z$6+Debts!$AB$6*K76,2)))))</f>
        <v/>
      </c>
      <c r="X76">
        <f>IF(BH75&lt;=0,0,MIN(ROUND(BH75+L76,2),IF(Debts!$Z$7=0,Debts!$AA$7,MAX(Debts!$AA$7,ROUND(BH75*Debts!$Z$7+Debts!$AB$7*L76,2)))))</f>
        <v/>
      </c>
      <c r="Y76">
        <f>IF(BI75&lt;=0,0,MIN(ROUND(BI75+M76,2),IF(Debts!$Z$8=0,Debts!$AA$8,MAX(Debts!$AA$8,ROUND(BI75*Debts!$Z$8+Debts!$AB$8*M76,2)))))</f>
        <v/>
      </c>
      <c r="Z76">
        <f>IF(BJ75&lt;=0,0,MIN(ROUND(BJ75+N76,2),IF(Debts!$Z$9=0,Debts!$AA$9,MAX(Debts!$AA$9,ROUND(BJ75*Debts!$Z$9+Debts!$AB$9*N76,2)))))</f>
        <v/>
      </c>
      <c r="AA76">
        <f>IF(BK75&lt;=0,0,MIN(ROUND(BK75+O76,2),IF(Debts!$Z$10=0,Debts!$AA$10,MAX(Debts!$AA$10,ROUND(BK75*Debts!$Z$10+Debts!$AB$10*O76,2)))))</f>
        <v/>
      </c>
      <c r="AB76">
        <f>IF(BL75&lt;=0,0,MIN(ROUND(BL75+P76,2),IF(Debts!$Z$11=0,Debts!$AA$11,MAX(Debts!$AA$11,ROUND(BL75*Debts!$Z$11+Debts!$AB$11*P76,2)))))</f>
        <v/>
      </c>
      <c r="AC76">
        <f>IF(BM75&lt;=0,0,MIN(ROUND(BM75+Q76,2),IF(Debts!$Z$12=0,Debts!$AA$12,MAX(Debts!$AA$12,ROUND(BM75*Debts!$Z$12+Debts!$AB$12*Q76,2)))))</f>
        <v/>
      </c>
      <c r="AD76">
        <f>IF(BN75&lt;=0,0,MIN(ROUND(BN75+R76,2),IF(Debts!$Z$13=0,Debts!$AA$13,MAX(Debts!$AA$13,ROUND(BN75*Debts!$Z$13+Debts!$AB$13*R76,2)))))</f>
        <v/>
      </c>
      <c r="AE76">
        <f>IF(BO75&lt;=0,0,MIN(ROUND(BO75+S76,2),IF(Debts!$Z$14=0,Debts!$AA$14,MAX(Debts!$AA$14,ROUND(BO75*Debts!$Z$14+Debts!$AB$14*S76,2)))))</f>
        <v/>
      </c>
      <c r="AF76">
        <f>IF(BP75&lt;=0,0,MIN(ROUND(BP75+T76,2),IF(Debts!$Z$15=0,Debts!$AA$15,MAX(Debts!$AA$15,ROUND(BP75*Debts!$Z$15+Debts!$AB$15*T76,2)))))</f>
        <v/>
      </c>
      <c r="AG76">
        <f>IF(BQ75&lt;=0,0,MIN(ROUND(BQ75+U76,2),IF(Debts!$Z$16=0,Debts!$AA$16,MAX(Debts!$AA$16,ROUND(BQ75*Debts!$Z$16+Debts!$AB$16*U76,2)))))</f>
        <v/>
      </c>
      <c r="AH76">
        <f>IF(BF75&lt;=0,0,ROUND(BF75+J76-V76,2))</f>
        <v/>
      </c>
      <c r="AI76">
        <f>IF(BG75&lt;=0,0,ROUND(BG75+K76-W76,2))</f>
        <v/>
      </c>
      <c r="AJ76">
        <f>IF(BH75&lt;=0,0,ROUND(BH75+L76-X76,2))</f>
        <v/>
      </c>
      <c r="AK76">
        <f>IF(BI75&lt;=0,0,ROUND(BI75+M76-Y76,2))</f>
        <v/>
      </c>
      <c r="AL76">
        <f>IF(BJ75&lt;=0,0,ROUND(BJ75+N76-Z76,2))</f>
        <v/>
      </c>
      <c r="AM76">
        <f>IF(BK75&lt;=0,0,ROUND(BK75+O76-AA76,2))</f>
        <v/>
      </c>
      <c r="AN76">
        <f>IF(BL75&lt;=0,0,ROUND(BL75+P76-AB76,2))</f>
        <v/>
      </c>
      <c r="AO76">
        <f>IF(BM75&lt;=0,0,ROUND(BM75+Q76-AC76,2))</f>
        <v/>
      </c>
      <c r="AP76">
        <f>IF(BN75&lt;=0,0,ROUND(BN75+R76-AD76,2))</f>
        <v/>
      </c>
      <c r="AQ76">
        <f>IF(BO75&lt;=0,0,ROUND(BO75+S76-AE76,2))</f>
        <v/>
      </c>
      <c r="AR76">
        <f>IF(BP75&lt;=0,0,ROUND(BP75+T76-AF76,2))</f>
        <v/>
      </c>
      <c r="AS76">
        <f>IF(BQ75&lt;=0,0,ROUND(BQ75+U76-AG76,2))</f>
        <v/>
      </c>
      <c r="AT76">
        <f>IF(AH76&lt;=0,0,ROUND(MIN(AH76,MAX(0,$F76-SUMPRODUCT(($AT$3:$BE$3&lt;AT$3)*$AH76:$AS76))),2))</f>
        <v/>
      </c>
      <c r="AU76">
        <f>IF(AI76&lt;=0,0,ROUND(MIN(AI76,MAX(0,$F76-SUMPRODUCT(($AT$3:$BE$3&lt;AU$3)*$AH76:$AS76))),2))</f>
        <v/>
      </c>
      <c r="AV76">
        <f>IF(AJ76&lt;=0,0,ROUND(MIN(AJ76,MAX(0,$F76-SUMPRODUCT(($AT$3:$BE$3&lt;AV$3)*$AH76:$AS76))),2))</f>
        <v/>
      </c>
      <c r="AW76">
        <f>IF(AK76&lt;=0,0,ROUND(MIN(AK76,MAX(0,$F76-SUMPRODUCT(($AT$3:$BE$3&lt;AW$3)*$AH76:$AS76))),2))</f>
        <v/>
      </c>
      <c r="AX76">
        <f>IF(AL76&lt;=0,0,ROUND(MIN(AL76,MAX(0,$F76-SUMPRODUCT(($AT$3:$BE$3&lt;AX$3)*$AH76:$AS76))),2))</f>
        <v/>
      </c>
      <c r="AY76">
        <f>IF(AM76&lt;=0,0,ROUND(MIN(AM76,MAX(0,$F76-SUMPRODUCT(($AT$3:$BE$3&lt;AY$3)*$AH76:$AS76))),2))</f>
        <v/>
      </c>
      <c r="AZ76">
        <f>IF(AN76&lt;=0,0,ROUND(MIN(AN76,MAX(0,$F76-SUMPRODUCT(($AT$3:$BE$3&lt;AZ$3)*$AH76:$AS76))),2))</f>
        <v/>
      </c>
      <c r="BA76">
        <f>IF(AO76&lt;=0,0,ROUND(MIN(AO76,MAX(0,$F76-SUMPRODUCT(($AT$3:$BE$3&lt;BA$3)*$AH76:$AS76))),2))</f>
        <v/>
      </c>
      <c r="BB76">
        <f>IF(AP76&lt;=0,0,ROUND(MIN(AP76,MAX(0,$F76-SUMPRODUCT(($AT$3:$BE$3&lt;BB$3)*$AH76:$AS76))),2))</f>
        <v/>
      </c>
      <c r="BC76">
        <f>IF(AQ76&lt;=0,0,ROUND(MIN(AQ76,MAX(0,$F76-SUMPRODUCT(($AT$3:$BE$3&lt;BC$3)*$AH76:$AS76))),2))</f>
        <v/>
      </c>
      <c r="BD76">
        <f>IF(AR76&lt;=0,0,ROUND(MIN(AR76,MAX(0,$F76-SUMPRODUCT(($AT$3:$BE$3&lt;BD$3)*$AH76:$AS76))),2))</f>
        <v/>
      </c>
      <c r="BE76">
        <f>IF(AS76&lt;=0,0,ROUND(MIN(AS76,MAX(0,$F76-SUMPRODUCT(($AT$3:$BE$3&lt;BE$3)*$AH76:$AS76))),2))</f>
        <v/>
      </c>
      <c r="BF76">
        <f>IF(BF75&lt;=0,0,ROUND(BF75+J76-V76-AT76,2))</f>
        <v/>
      </c>
      <c r="BG76">
        <f>IF(BG75&lt;=0,0,ROUND(BG75+K76-W76-AU76,2))</f>
        <v/>
      </c>
      <c r="BH76">
        <f>IF(BH75&lt;=0,0,ROUND(BH75+L76-X76-AV76,2))</f>
        <v/>
      </c>
      <c r="BI76">
        <f>IF(BI75&lt;=0,0,ROUND(BI75+M76-Y76-AW76,2))</f>
        <v/>
      </c>
      <c r="BJ76">
        <f>IF(BJ75&lt;=0,0,ROUND(BJ75+N76-Z76-AX76,2))</f>
        <v/>
      </c>
      <c r="BK76">
        <f>IF(BK75&lt;=0,0,ROUND(BK75+O76-AA76-AY76,2))</f>
        <v/>
      </c>
      <c r="BL76">
        <f>IF(BL75&lt;=0,0,ROUND(BL75+P76-AB76-AZ76,2))</f>
        <v/>
      </c>
      <c r="BM76">
        <f>IF(BM75&lt;=0,0,ROUND(BM75+Q76-AC76-BA76,2))</f>
        <v/>
      </c>
      <c r="BN76">
        <f>IF(BN75&lt;=0,0,ROUND(BN75+R76-AD76-BB76,2))</f>
        <v/>
      </c>
      <c r="BO76">
        <f>IF(BO75&lt;=0,0,ROUND(BO75+S76-AE76-BC76,2))</f>
        <v/>
      </c>
      <c r="BP76">
        <f>IF(BP75&lt;=0,0,ROUND(BP75+T76-AF76-BD76,2))</f>
        <v/>
      </c>
      <c r="BQ76">
        <f>IF(BQ75&lt;=0,0,ROUND(BQ75+U76-AG76-BE76,2))</f>
        <v/>
      </c>
    </row>
    <row r="77">
      <c r="A77" t="n">
        <v>72</v>
      </c>
      <c r="B77" s="29">
        <f>Months!B77</f>
        <v/>
      </c>
      <c r="C77">
        <f>Months!C77</f>
        <v/>
      </c>
      <c r="D77">
        <f>Months!D77</f>
        <v/>
      </c>
      <c r="E77">
        <f>SUM(V77:AG77)</f>
        <v/>
      </c>
      <c r="F77">
        <f>MAX(0,ROUND(C77+D77-E77,2))</f>
        <v/>
      </c>
      <c r="G77">
        <f>ROUND(E77+SUM(AT77:BE77),2)</f>
        <v/>
      </c>
      <c r="H77">
        <f>ROUND(SUM(J77:U77),2)</f>
        <v/>
      </c>
      <c r="I77">
        <f>ROUND(SUM(BF77:BQ77),2)</f>
        <v/>
      </c>
      <c r="J77">
        <f>IF(BF76&lt;=0,0,ROUND(BF76*IF($A77&lt;=Debts!$M$5,Debts!$X$5,Debts!$Y$5)/12,2)+IF(AND(Debts!$AC$5=1,$A77=Debts!$M$5+1),SUMPRODUCT(ROUND(BF$5:BF75*Debts!$Y$5/12,2)),0))</f>
        <v/>
      </c>
      <c r="K77">
        <f>IF(BG76&lt;=0,0,ROUND(BG76*IF($A77&lt;=Debts!$M$6,Debts!$X$6,Debts!$Y$6)/12,2)+IF(AND(Debts!$AC$6=1,$A77=Debts!$M$6+1),SUMPRODUCT(ROUND(BG$5:BG75*Debts!$Y$6/12,2)),0))</f>
        <v/>
      </c>
      <c r="L77">
        <f>IF(BH76&lt;=0,0,ROUND(BH76*IF($A77&lt;=Debts!$M$7,Debts!$X$7,Debts!$Y$7)/12,2)+IF(AND(Debts!$AC$7=1,$A77=Debts!$M$7+1),SUMPRODUCT(ROUND(BH$5:BH75*Debts!$Y$7/12,2)),0))</f>
        <v/>
      </c>
      <c r="M77">
        <f>IF(BI76&lt;=0,0,ROUND(BI76*IF($A77&lt;=Debts!$M$8,Debts!$X$8,Debts!$Y$8)/12,2)+IF(AND(Debts!$AC$8=1,$A77=Debts!$M$8+1),SUMPRODUCT(ROUND(BI$5:BI75*Debts!$Y$8/12,2)),0))</f>
        <v/>
      </c>
      <c r="N77">
        <f>IF(BJ76&lt;=0,0,ROUND(BJ76*IF($A77&lt;=Debts!$M$9,Debts!$X$9,Debts!$Y$9)/12,2)+IF(AND(Debts!$AC$9=1,$A77=Debts!$M$9+1),SUMPRODUCT(ROUND(BJ$5:BJ75*Debts!$Y$9/12,2)),0))</f>
        <v/>
      </c>
      <c r="O77">
        <f>IF(BK76&lt;=0,0,ROUND(BK76*IF($A77&lt;=Debts!$M$10,Debts!$X$10,Debts!$Y$10)/12,2)+IF(AND(Debts!$AC$10=1,$A77=Debts!$M$10+1),SUMPRODUCT(ROUND(BK$5:BK75*Debts!$Y$10/12,2)),0))</f>
        <v/>
      </c>
      <c r="P77">
        <f>IF(BL76&lt;=0,0,ROUND(BL76*IF($A77&lt;=Debts!$M$11,Debts!$X$11,Debts!$Y$11)/12,2)+IF(AND(Debts!$AC$11=1,$A77=Debts!$M$11+1),SUMPRODUCT(ROUND(BL$5:BL75*Debts!$Y$11/12,2)),0))</f>
        <v/>
      </c>
      <c r="Q77">
        <f>IF(BM76&lt;=0,0,ROUND(BM76*IF($A77&lt;=Debts!$M$12,Debts!$X$12,Debts!$Y$12)/12,2)+IF(AND(Debts!$AC$12=1,$A77=Debts!$M$12+1),SUMPRODUCT(ROUND(BM$5:BM75*Debts!$Y$12/12,2)),0))</f>
        <v/>
      </c>
      <c r="R77">
        <f>IF(BN76&lt;=0,0,ROUND(BN76*IF($A77&lt;=Debts!$M$13,Debts!$X$13,Debts!$Y$13)/12,2)+IF(AND(Debts!$AC$13=1,$A77=Debts!$M$13+1),SUMPRODUCT(ROUND(BN$5:BN75*Debts!$Y$13/12,2)),0))</f>
        <v/>
      </c>
      <c r="S77">
        <f>IF(BO76&lt;=0,0,ROUND(BO76*IF($A77&lt;=Debts!$M$14,Debts!$X$14,Debts!$Y$14)/12,2)+IF(AND(Debts!$AC$14=1,$A77=Debts!$M$14+1),SUMPRODUCT(ROUND(BO$5:BO75*Debts!$Y$14/12,2)),0))</f>
        <v/>
      </c>
      <c r="T77">
        <f>IF(BP76&lt;=0,0,ROUND(BP76*IF($A77&lt;=Debts!$M$15,Debts!$X$15,Debts!$Y$15)/12,2)+IF(AND(Debts!$AC$15=1,$A77=Debts!$M$15+1),SUMPRODUCT(ROUND(BP$5:BP75*Debts!$Y$15/12,2)),0))</f>
        <v/>
      </c>
      <c r="U77">
        <f>IF(BQ76&lt;=0,0,ROUND(BQ76*IF($A77&lt;=Debts!$M$16,Debts!$X$16,Debts!$Y$16)/12,2)+IF(AND(Debts!$AC$16=1,$A77=Debts!$M$16+1),SUMPRODUCT(ROUND(BQ$5:BQ75*Debts!$Y$16/12,2)),0))</f>
        <v/>
      </c>
      <c r="V77">
        <f>IF(BF76&lt;=0,0,MIN(ROUND(BF76+J77,2),IF(Debts!$Z$5=0,Debts!$AA$5,MAX(Debts!$AA$5,ROUND(BF76*Debts!$Z$5+Debts!$AB$5*J77,2)))))</f>
        <v/>
      </c>
      <c r="W77">
        <f>IF(BG76&lt;=0,0,MIN(ROUND(BG76+K77,2),IF(Debts!$Z$6=0,Debts!$AA$6,MAX(Debts!$AA$6,ROUND(BG76*Debts!$Z$6+Debts!$AB$6*K77,2)))))</f>
        <v/>
      </c>
      <c r="X77">
        <f>IF(BH76&lt;=0,0,MIN(ROUND(BH76+L77,2),IF(Debts!$Z$7=0,Debts!$AA$7,MAX(Debts!$AA$7,ROUND(BH76*Debts!$Z$7+Debts!$AB$7*L77,2)))))</f>
        <v/>
      </c>
      <c r="Y77">
        <f>IF(BI76&lt;=0,0,MIN(ROUND(BI76+M77,2),IF(Debts!$Z$8=0,Debts!$AA$8,MAX(Debts!$AA$8,ROUND(BI76*Debts!$Z$8+Debts!$AB$8*M77,2)))))</f>
        <v/>
      </c>
      <c r="Z77">
        <f>IF(BJ76&lt;=0,0,MIN(ROUND(BJ76+N77,2),IF(Debts!$Z$9=0,Debts!$AA$9,MAX(Debts!$AA$9,ROUND(BJ76*Debts!$Z$9+Debts!$AB$9*N77,2)))))</f>
        <v/>
      </c>
      <c r="AA77">
        <f>IF(BK76&lt;=0,0,MIN(ROUND(BK76+O77,2),IF(Debts!$Z$10=0,Debts!$AA$10,MAX(Debts!$AA$10,ROUND(BK76*Debts!$Z$10+Debts!$AB$10*O77,2)))))</f>
        <v/>
      </c>
      <c r="AB77">
        <f>IF(BL76&lt;=0,0,MIN(ROUND(BL76+P77,2),IF(Debts!$Z$11=0,Debts!$AA$11,MAX(Debts!$AA$11,ROUND(BL76*Debts!$Z$11+Debts!$AB$11*P77,2)))))</f>
        <v/>
      </c>
      <c r="AC77">
        <f>IF(BM76&lt;=0,0,MIN(ROUND(BM76+Q77,2),IF(Debts!$Z$12=0,Debts!$AA$12,MAX(Debts!$AA$12,ROUND(BM76*Debts!$Z$12+Debts!$AB$12*Q77,2)))))</f>
        <v/>
      </c>
      <c r="AD77">
        <f>IF(BN76&lt;=0,0,MIN(ROUND(BN76+R77,2),IF(Debts!$Z$13=0,Debts!$AA$13,MAX(Debts!$AA$13,ROUND(BN76*Debts!$Z$13+Debts!$AB$13*R77,2)))))</f>
        <v/>
      </c>
      <c r="AE77">
        <f>IF(BO76&lt;=0,0,MIN(ROUND(BO76+S77,2),IF(Debts!$Z$14=0,Debts!$AA$14,MAX(Debts!$AA$14,ROUND(BO76*Debts!$Z$14+Debts!$AB$14*S77,2)))))</f>
        <v/>
      </c>
      <c r="AF77">
        <f>IF(BP76&lt;=0,0,MIN(ROUND(BP76+T77,2),IF(Debts!$Z$15=0,Debts!$AA$15,MAX(Debts!$AA$15,ROUND(BP76*Debts!$Z$15+Debts!$AB$15*T77,2)))))</f>
        <v/>
      </c>
      <c r="AG77">
        <f>IF(BQ76&lt;=0,0,MIN(ROUND(BQ76+U77,2),IF(Debts!$Z$16=0,Debts!$AA$16,MAX(Debts!$AA$16,ROUND(BQ76*Debts!$Z$16+Debts!$AB$16*U77,2)))))</f>
        <v/>
      </c>
      <c r="AH77">
        <f>IF(BF76&lt;=0,0,ROUND(BF76+J77-V77,2))</f>
        <v/>
      </c>
      <c r="AI77">
        <f>IF(BG76&lt;=0,0,ROUND(BG76+K77-W77,2))</f>
        <v/>
      </c>
      <c r="AJ77">
        <f>IF(BH76&lt;=0,0,ROUND(BH76+L77-X77,2))</f>
        <v/>
      </c>
      <c r="AK77">
        <f>IF(BI76&lt;=0,0,ROUND(BI76+M77-Y77,2))</f>
        <v/>
      </c>
      <c r="AL77">
        <f>IF(BJ76&lt;=0,0,ROUND(BJ76+N77-Z77,2))</f>
        <v/>
      </c>
      <c r="AM77">
        <f>IF(BK76&lt;=0,0,ROUND(BK76+O77-AA77,2))</f>
        <v/>
      </c>
      <c r="AN77">
        <f>IF(BL76&lt;=0,0,ROUND(BL76+P77-AB77,2))</f>
        <v/>
      </c>
      <c r="AO77">
        <f>IF(BM76&lt;=0,0,ROUND(BM76+Q77-AC77,2))</f>
        <v/>
      </c>
      <c r="AP77">
        <f>IF(BN76&lt;=0,0,ROUND(BN76+R77-AD77,2))</f>
        <v/>
      </c>
      <c r="AQ77">
        <f>IF(BO76&lt;=0,0,ROUND(BO76+S77-AE77,2))</f>
        <v/>
      </c>
      <c r="AR77">
        <f>IF(BP76&lt;=0,0,ROUND(BP76+T77-AF77,2))</f>
        <v/>
      </c>
      <c r="AS77">
        <f>IF(BQ76&lt;=0,0,ROUND(BQ76+U77-AG77,2))</f>
        <v/>
      </c>
      <c r="AT77">
        <f>IF(AH77&lt;=0,0,ROUND(MIN(AH77,MAX(0,$F77-SUMPRODUCT(($AT$3:$BE$3&lt;AT$3)*$AH77:$AS77))),2))</f>
        <v/>
      </c>
      <c r="AU77">
        <f>IF(AI77&lt;=0,0,ROUND(MIN(AI77,MAX(0,$F77-SUMPRODUCT(($AT$3:$BE$3&lt;AU$3)*$AH77:$AS77))),2))</f>
        <v/>
      </c>
      <c r="AV77">
        <f>IF(AJ77&lt;=0,0,ROUND(MIN(AJ77,MAX(0,$F77-SUMPRODUCT(($AT$3:$BE$3&lt;AV$3)*$AH77:$AS77))),2))</f>
        <v/>
      </c>
      <c r="AW77">
        <f>IF(AK77&lt;=0,0,ROUND(MIN(AK77,MAX(0,$F77-SUMPRODUCT(($AT$3:$BE$3&lt;AW$3)*$AH77:$AS77))),2))</f>
        <v/>
      </c>
      <c r="AX77">
        <f>IF(AL77&lt;=0,0,ROUND(MIN(AL77,MAX(0,$F77-SUMPRODUCT(($AT$3:$BE$3&lt;AX$3)*$AH77:$AS77))),2))</f>
        <v/>
      </c>
      <c r="AY77">
        <f>IF(AM77&lt;=0,0,ROUND(MIN(AM77,MAX(0,$F77-SUMPRODUCT(($AT$3:$BE$3&lt;AY$3)*$AH77:$AS77))),2))</f>
        <v/>
      </c>
      <c r="AZ77">
        <f>IF(AN77&lt;=0,0,ROUND(MIN(AN77,MAX(0,$F77-SUMPRODUCT(($AT$3:$BE$3&lt;AZ$3)*$AH77:$AS77))),2))</f>
        <v/>
      </c>
      <c r="BA77">
        <f>IF(AO77&lt;=0,0,ROUND(MIN(AO77,MAX(0,$F77-SUMPRODUCT(($AT$3:$BE$3&lt;BA$3)*$AH77:$AS77))),2))</f>
        <v/>
      </c>
      <c r="BB77">
        <f>IF(AP77&lt;=0,0,ROUND(MIN(AP77,MAX(0,$F77-SUMPRODUCT(($AT$3:$BE$3&lt;BB$3)*$AH77:$AS77))),2))</f>
        <v/>
      </c>
      <c r="BC77">
        <f>IF(AQ77&lt;=0,0,ROUND(MIN(AQ77,MAX(0,$F77-SUMPRODUCT(($AT$3:$BE$3&lt;BC$3)*$AH77:$AS77))),2))</f>
        <v/>
      </c>
      <c r="BD77">
        <f>IF(AR77&lt;=0,0,ROUND(MIN(AR77,MAX(0,$F77-SUMPRODUCT(($AT$3:$BE$3&lt;BD$3)*$AH77:$AS77))),2))</f>
        <v/>
      </c>
      <c r="BE77">
        <f>IF(AS77&lt;=0,0,ROUND(MIN(AS77,MAX(0,$F77-SUMPRODUCT(($AT$3:$BE$3&lt;BE$3)*$AH77:$AS77))),2))</f>
        <v/>
      </c>
      <c r="BF77">
        <f>IF(BF76&lt;=0,0,ROUND(BF76+J77-V77-AT77,2))</f>
        <v/>
      </c>
      <c r="BG77">
        <f>IF(BG76&lt;=0,0,ROUND(BG76+K77-W77-AU77,2))</f>
        <v/>
      </c>
      <c r="BH77">
        <f>IF(BH76&lt;=0,0,ROUND(BH76+L77-X77-AV77,2))</f>
        <v/>
      </c>
      <c r="BI77">
        <f>IF(BI76&lt;=0,0,ROUND(BI76+M77-Y77-AW77,2))</f>
        <v/>
      </c>
      <c r="BJ77">
        <f>IF(BJ76&lt;=0,0,ROUND(BJ76+N77-Z77-AX77,2))</f>
        <v/>
      </c>
      <c r="BK77">
        <f>IF(BK76&lt;=0,0,ROUND(BK76+O77-AA77-AY77,2))</f>
        <v/>
      </c>
      <c r="BL77">
        <f>IF(BL76&lt;=0,0,ROUND(BL76+P77-AB77-AZ77,2))</f>
        <v/>
      </c>
      <c r="BM77">
        <f>IF(BM76&lt;=0,0,ROUND(BM76+Q77-AC77-BA77,2))</f>
        <v/>
      </c>
      <c r="BN77">
        <f>IF(BN76&lt;=0,0,ROUND(BN76+R77-AD77-BB77,2))</f>
        <v/>
      </c>
      <c r="BO77">
        <f>IF(BO76&lt;=0,0,ROUND(BO76+S77-AE77-BC77,2))</f>
        <v/>
      </c>
      <c r="BP77">
        <f>IF(BP76&lt;=0,0,ROUND(BP76+T77-AF77-BD77,2))</f>
        <v/>
      </c>
      <c r="BQ77">
        <f>IF(BQ76&lt;=0,0,ROUND(BQ76+U77-AG77-BE77,2))</f>
        <v/>
      </c>
    </row>
    <row r="78">
      <c r="A78" t="n">
        <v>73</v>
      </c>
      <c r="B78" s="29">
        <f>Months!B78</f>
        <v/>
      </c>
      <c r="C78">
        <f>Months!C78</f>
        <v/>
      </c>
      <c r="D78">
        <f>Months!D78</f>
        <v/>
      </c>
      <c r="E78">
        <f>SUM(V78:AG78)</f>
        <v/>
      </c>
      <c r="F78">
        <f>MAX(0,ROUND(C78+D78-E78,2))</f>
        <v/>
      </c>
      <c r="G78">
        <f>ROUND(E78+SUM(AT78:BE78),2)</f>
        <v/>
      </c>
      <c r="H78">
        <f>ROUND(SUM(J78:U78),2)</f>
        <v/>
      </c>
      <c r="I78">
        <f>ROUND(SUM(BF78:BQ78),2)</f>
        <v/>
      </c>
      <c r="J78">
        <f>IF(BF77&lt;=0,0,ROUND(BF77*IF($A78&lt;=Debts!$M$5,Debts!$X$5,Debts!$Y$5)/12,2)+IF(AND(Debts!$AC$5=1,$A78=Debts!$M$5+1),SUMPRODUCT(ROUND(BF$5:BF76*Debts!$Y$5/12,2)),0))</f>
        <v/>
      </c>
      <c r="K78">
        <f>IF(BG77&lt;=0,0,ROUND(BG77*IF($A78&lt;=Debts!$M$6,Debts!$X$6,Debts!$Y$6)/12,2)+IF(AND(Debts!$AC$6=1,$A78=Debts!$M$6+1),SUMPRODUCT(ROUND(BG$5:BG76*Debts!$Y$6/12,2)),0))</f>
        <v/>
      </c>
      <c r="L78">
        <f>IF(BH77&lt;=0,0,ROUND(BH77*IF($A78&lt;=Debts!$M$7,Debts!$X$7,Debts!$Y$7)/12,2)+IF(AND(Debts!$AC$7=1,$A78=Debts!$M$7+1),SUMPRODUCT(ROUND(BH$5:BH76*Debts!$Y$7/12,2)),0))</f>
        <v/>
      </c>
      <c r="M78">
        <f>IF(BI77&lt;=0,0,ROUND(BI77*IF($A78&lt;=Debts!$M$8,Debts!$X$8,Debts!$Y$8)/12,2)+IF(AND(Debts!$AC$8=1,$A78=Debts!$M$8+1),SUMPRODUCT(ROUND(BI$5:BI76*Debts!$Y$8/12,2)),0))</f>
        <v/>
      </c>
      <c r="N78">
        <f>IF(BJ77&lt;=0,0,ROUND(BJ77*IF($A78&lt;=Debts!$M$9,Debts!$X$9,Debts!$Y$9)/12,2)+IF(AND(Debts!$AC$9=1,$A78=Debts!$M$9+1),SUMPRODUCT(ROUND(BJ$5:BJ76*Debts!$Y$9/12,2)),0))</f>
        <v/>
      </c>
      <c r="O78">
        <f>IF(BK77&lt;=0,0,ROUND(BK77*IF($A78&lt;=Debts!$M$10,Debts!$X$10,Debts!$Y$10)/12,2)+IF(AND(Debts!$AC$10=1,$A78=Debts!$M$10+1),SUMPRODUCT(ROUND(BK$5:BK76*Debts!$Y$10/12,2)),0))</f>
        <v/>
      </c>
      <c r="P78">
        <f>IF(BL77&lt;=0,0,ROUND(BL77*IF($A78&lt;=Debts!$M$11,Debts!$X$11,Debts!$Y$11)/12,2)+IF(AND(Debts!$AC$11=1,$A78=Debts!$M$11+1),SUMPRODUCT(ROUND(BL$5:BL76*Debts!$Y$11/12,2)),0))</f>
        <v/>
      </c>
      <c r="Q78">
        <f>IF(BM77&lt;=0,0,ROUND(BM77*IF($A78&lt;=Debts!$M$12,Debts!$X$12,Debts!$Y$12)/12,2)+IF(AND(Debts!$AC$12=1,$A78=Debts!$M$12+1),SUMPRODUCT(ROUND(BM$5:BM76*Debts!$Y$12/12,2)),0))</f>
        <v/>
      </c>
      <c r="R78">
        <f>IF(BN77&lt;=0,0,ROUND(BN77*IF($A78&lt;=Debts!$M$13,Debts!$X$13,Debts!$Y$13)/12,2)+IF(AND(Debts!$AC$13=1,$A78=Debts!$M$13+1),SUMPRODUCT(ROUND(BN$5:BN76*Debts!$Y$13/12,2)),0))</f>
        <v/>
      </c>
      <c r="S78">
        <f>IF(BO77&lt;=0,0,ROUND(BO77*IF($A78&lt;=Debts!$M$14,Debts!$X$14,Debts!$Y$14)/12,2)+IF(AND(Debts!$AC$14=1,$A78=Debts!$M$14+1),SUMPRODUCT(ROUND(BO$5:BO76*Debts!$Y$14/12,2)),0))</f>
        <v/>
      </c>
      <c r="T78">
        <f>IF(BP77&lt;=0,0,ROUND(BP77*IF($A78&lt;=Debts!$M$15,Debts!$X$15,Debts!$Y$15)/12,2)+IF(AND(Debts!$AC$15=1,$A78=Debts!$M$15+1),SUMPRODUCT(ROUND(BP$5:BP76*Debts!$Y$15/12,2)),0))</f>
        <v/>
      </c>
      <c r="U78">
        <f>IF(BQ77&lt;=0,0,ROUND(BQ77*IF($A78&lt;=Debts!$M$16,Debts!$X$16,Debts!$Y$16)/12,2)+IF(AND(Debts!$AC$16=1,$A78=Debts!$M$16+1),SUMPRODUCT(ROUND(BQ$5:BQ76*Debts!$Y$16/12,2)),0))</f>
        <v/>
      </c>
      <c r="V78">
        <f>IF(BF77&lt;=0,0,MIN(ROUND(BF77+J78,2),IF(Debts!$Z$5=0,Debts!$AA$5,MAX(Debts!$AA$5,ROUND(BF77*Debts!$Z$5+Debts!$AB$5*J78,2)))))</f>
        <v/>
      </c>
      <c r="W78">
        <f>IF(BG77&lt;=0,0,MIN(ROUND(BG77+K78,2),IF(Debts!$Z$6=0,Debts!$AA$6,MAX(Debts!$AA$6,ROUND(BG77*Debts!$Z$6+Debts!$AB$6*K78,2)))))</f>
        <v/>
      </c>
      <c r="X78">
        <f>IF(BH77&lt;=0,0,MIN(ROUND(BH77+L78,2),IF(Debts!$Z$7=0,Debts!$AA$7,MAX(Debts!$AA$7,ROUND(BH77*Debts!$Z$7+Debts!$AB$7*L78,2)))))</f>
        <v/>
      </c>
      <c r="Y78">
        <f>IF(BI77&lt;=0,0,MIN(ROUND(BI77+M78,2),IF(Debts!$Z$8=0,Debts!$AA$8,MAX(Debts!$AA$8,ROUND(BI77*Debts!$Z$8+Debts!$AB$8*M78,2)))))</f>
        <v/>
      </c>
      <c r="Z78">
        <f>IF(BJ77&lt;=0,0,MIN(ROUND(BJ77+N78,2),IF(Debts!$Z$9=0,Debts!$AA$9,MAX(Debts!$AA$9,ROUND(BJ77*Debts!$Z$9+Debts!$AB$9*N78,2)))))</f>
        <v/>
      </c>
      <c r="AA78">
        <f>IF(BK77&lt;=0,0,MIN(ROUND(BK77+O78,2),IF(Debts!$Z$10=0,Debts!$AA$10,MAX(Debts!$AA$10,ROUND(BK77*Debts!$Z$10+Debts!$AB$10*O78,2)))))</f>
        <v/>
      </c>
      <c r="AB78">
        <f>IF(BL77&lt;=0,0,MIN(ROUND(BL77+P78,2),IF(Debts!$Z$11=0,Debts!$AA$11,MAX(Debts!$AA$11,ROUND(BL77*Debts!$Z$11+Debts!$AB$11*P78,2)))))</f>
        <v/>
      </c>
      <c r="AC78">
        <f>IF(BM77&lt;=0,0,MIN(ROUND(BM77+Q78,2),IF(Debts!$Z$12=0,Debts!$AA$12,MAX(Debts!$AA$12,ROUND(BM77*Debts!$Z$12+Debts!$AB$12*Q78,2)))))</f>
        <v/>
      </c>
      <c r="AD78">
        <f>IF(BN77&lt;=0,0,MIN(ROUND(BN77+R78,2),IF(Debts!$Z$13=0,Debts!$AA$13,MAX(Debts!$AA$13,ROUND(BN77*Debts!$Z$13+Debts!$AB$13*R78,2)))))</f>
        <v/>
      </c>
      <c r="AE78">
        <f>IF(BO77&lt;=0,0,MIN(ROUND(BO77+S78,2),IF(Debts!$Z$14=0,Debts!$AA$14,MAX(Debts!$AA$14,ROUND(BO77*Debts!$Z$14+Debts!$AB$14*S78,2)))))</f>
        <v/>
      </c>
      <c r="AF78">
        <f>IF(BP77&lt;=0,0,MIN(ROUND(BP77+T78,2),IF(Debts!$Z$15=0,Debts!$AA$15,MAX(Debts!$AA$15,ROUND(BP77*Debts!$Z$15+Debts!$AB$15*T78,2)))))</f>
        <v/>
      </c>
      <c r="AG78">
        <f>IF(BQ77&lt;=0,0,MIN(ROUND(BQ77+U78,2),IF(Debts!$Z$16=0,Debts!$AA$16,MAX(Debts!$AA$16,ROUND(BQ77*Debts!$Z$16+Debts!$AB$16*U78,2)))))</f>
        <v/>
      </c>
      <c r="AH78">
        <f>IF(BF77&lt;=0,0,ROUND(BF77+J78-V78,2))</f>
        <v/>
      </c>
      <c r="AI78">
        <f>IF(BG77&lt;=0,0,ROUND(BG77+K78-W78,2))</f>
        <v/>
      </c>
      <c r="AJ78">
        <f>IF(BH77&lt;=0,0,ROUND(BH77+L78-X78,2))</f>
        <v/>
      </c>
      <c r="AK78">
        <f>IF(BI77&lt;=0,0,ROUND(BI77+M78-Y78,2))</f>
        <v/>
      </c>
      <c r="AL78">
        <f>IF(BJ77&lt;=0,0,ROUND(BJ77+N78-Z78,2))</f>
        <v/>
      </c>
      <c r="AM78">
        <f>IF(BK77&lt;=0,0,ROUND(BK77+O78-AA78,2))</f>
        <v/>
      </c>
      <c r="AN78">
        <f>IF(BL77&lt;=0,0,ROUND(BL77+P78-AB78,2))</f>
        <v/>
      </c>
      <c r="AO78">
        <f>IF(BM77&lt;=0,0,ROUND(BM77+Q78-AC78,2))</f>
        <v/>
      </c>
      <c r="AP78">
        <f>IF(BN77&lt;=0,0,ROUND(BN77+R78-AD78,2))</f>
        <v/>
      </c>
      <c r="AQ78">
        <f>IF(BO77&lt;=0,0,ROUND(BO77+S78-AE78,2))</f>
        <v/>
      </c>
      <c r="AR78">
        <f>IF(BP77&lt;=0,0,ROUND(BP77+T78-AF78,2))</f>
        <v/>
      </c>
      <c r="AS78">
        <f>IF(BQ77&lt;=0,0,ROUND(BQ77+U78-AG78,2))</f>
        <v/>
      </c>
      <c r="AT78">
        <f>IF(AH78&lt;=0,0,ROUND(MIN(AH78,MAX(0,$F78-SUMPRODUCT(($AT$3:$BE$3&lt;AT$3)*$AH78:$AS78))),2))</f>
        <v/>
      </c>
      <c r="AU78">
        <f>IF(AI78&lt;=0,0,ROUND(MIN(AI78,MAX(0,$F78-SUMPRODUCT(($AT$3:$BE$3&lt;AU$3)*$AH78:$AS78))),2))</f>
        <v/>
      </c>
      <c r="AV78">
        <f>IF(AJ78&lt;=0,0,ROUND(MIN(AJ78,MAX(0,$F78-SUMPRODUCT(($AT$3:$BE$3&lt;AV$3)*$AH78:$AS78))),2))</f>
        <v/>
      </c>
      <c r="AW78">
        <f>IF(AK78&lt;=0,0,ROUND(MIN(AK78,MAX(0,$F78-SUMPRODUCT(($AT$3:$BE$3&lt;AW$3)*$AH78:$AS78))),2))</f>
        <v/>
      </c>
      <c r="AX78">
        <f>IF(AL78&lt;=0,0,ROUND(MIN(AL78,MAX(0,$F78-SUMPRODUCT(($AT$3:$BE$3&lt;AX$3)*$AH78:$AS78))),2))</f>
        <v/>
      </c>
      <c r="AY78">
        <f>IF(AM78&lt;=0,0,ROUND(MIN(AM78,MAX(0,$F78-SUMPRODUCT(($AT$3:$BE$3&lt;AY$3)*$AH78:$AS78))),2))</f>
        <v/>
      </c>
      <c r="AZ78">
        <f>IF(AN78&lt;=0,0,ROUND(MIN(AN78,MAX(0,$F78-SUMPRODUCT(($AT$3:$BE$3&lt;AZ$3)*$AH78:$AS78))),2))</f>
        <v/>
      </c>
      <c r="BA78">
        <f>IF(AO78&lt;=0,0,ROUND(MIN(AO78,MAX(0,$F78-SUMPRODUCT(($AT$3:$BE$3&lt;BA$3)*$AH78:$AS78))),2))</f>
        <v/>
      </c>
      <c r="BB78">
        <f>IF(AP78&lt;=0,0,ROUND(MIN(AP78,MAX(0,$F78-SUMPRODUCT(($AT$3:$BE$3&lt;BB$3)*$AH78:$AS78))),2))</f>
        <v/>
      </c>
      <c r="BC78">
        <f>IF(AQ78&lt;=0,0,ROUND(MIN(AQ78,MAX(0,$F78-SUMPRODUCT(($AT$3:$BE$3&lt;BC$3)*$AH78:$AS78))),2))</f>
        <v/>
      </c>
      <c r="BD78">
        <f>IF(AR78&lt;=0,0,ROUND(MIN(AR78,MAX(0,$F78-SUMPRODUCT(($AT$3:$BE$3&lt;BD$3)*$AH78:$AS78))),2))</f>
        <v/>
      </c>
      <c r="BE78">
        <f>IF(AS78&lt;=0,0,ROUND(MIN(AS78,MAX(0,$F78-SUMPRODUCT(($AT$3:$BE$3&lt;BE$3)*$AH78:$AS78))),2))</f>
        <v/>
      </c>
      <c r="BF78">
        <f>IF(BF77&lt;=0,0,ROUND(BF77+J78-V78-AT78,2))</f>
        <v/>
      </c>
      <c r="BG78">
        <f>IF(BG77&lt;=0,0,ROUND(BG77+K78-W78-AU78,2))</f>
        <v/>
      </c>
      <c r="BH78">
        <f>IF(BH77&lt;=0,0,ROUND(BH77+L78-X78-AV78,2))</f>
        <v/>
      </c>
      <c r="BI78">
        <f>IF(BI77&lt;=0,0,ROUND(BI77+M78-Y78-AW78,2))</f>
        <v/>
      </c>
      <c r="BJ78">
        <f>IF(BJ77&lt;=0,0,ROUND(BJ77+N78-Z78-AX78,2))</f>
        <v/>
      </c>
      <c r="BK78">
        <f>IF(BK77&lt;=0,0,ROUND(BK77+O78-AA78-AY78,2))</f>
        <v/>
      </c>
      <c r="BL78">
        <f>IF(BL77&lt;=0,0,ROUND(BL77+P78-AB78-AZ78,2))</f>
        <v/>
      </c>
      <c r="BM78">
        <f>IF(BM77&lt;=0,0,ROUND(BM77+Q78-AC78-BA78,2))</f>
        <v/>
      </c>
      <c r="BN78">
        <f>IF(BN77&lt;=0,0,ROUND(BN77+R78-AD78-BB78,2))</f>
        <v/>
      </c>
      <c r="BO78">
        <f>IF(BO77&lt;=0,0,ROUND(BO77+S78-AE78-BC78,2))</f>
        <v/>
      </c>
      <c r="BP78">
        <f>IF(BP77&lt;=0,0,ROUND(BP77+T78-AF78-BD78,2))</f>
        <v/>
      </c>
      <c r="BQ78">
        <f>IF(BQ77&lt;=0,0,ROUND(BQ77+U78-AG78-BE78,2))</f>
        <v/>
      </c>
    </row>
    <row r="79">
      <c r="A79" t="n">
        <v>74</v>
      </c>
      <c r="B79" s="29">
        <f>Months!B79</f>
        <v/>
      </c>
      <c r="C79">
        <f>Months!C79</f>
        <v/>
      </c>
      <c r="D79">
        <f>Months!D79</f>
        <v/>
      </c>
      <c r="E79">
        <f>SUM(V79:AG79)</f>
        <v/>
      </c>
      <c r="F79">
        <f>MAX(0,ROUND(C79+D79-E79,2))</f>
        <v/>
      </c>
      <c r="G79">
        <f>ROUND(E79+SUM(AT79:BE79),2)</f>
        <v/>
      </c>
      <c r="H79">
        <f>ROUND(SUM(J79:U79),2)</f>
        <v/>
      </c>
      <c r="I79">
        <f>ROUND(SUM(BF79:BQ79),2)</f>
        <v/>
      </c>
      <c r="J79">
        <f>IF(BF78&lt;=0,0,ROUND(BF78*IF($A79&lt;=Debts!$M$5,Debts!$X$5,Debts!$Y$5)/12,2)+IF(AND(Debts!$AC$5=1,$A79=Debts!$M$5+1),SUMPRODUCT(ROUND(BF$5:BF77*Debts!$Y$5/12,2)),0))</f>
        <v/>
      </c>
      <c r="K79">
        <f>IF(BG78&lt;=0,0,ROUND(BG78*IF($A79&lt;=Debts!$M$6,Debts!$X$6,Debts!$Y$6)/12,2)+IF(AND(Debts!$AC$6=1,$A79=Debts!$M$6+1),SUMPRODUCT(ROUND(BG$5:BG77*Debts!$Y$6/12,2)),0))</f>
        <v/>
      </c>
      <c r="L79">
        <f>IF(BH78&lt;=0,0,ROUND(BH78*IF($A79&lt;=Debts!$M$7,Debts!$X$7,Debts!$Y$7)/12,2)+IF(AND(Debts!$AC$7=1,$A79=Debts!$M$7+1),SUMPRODUCT(ROUND(BH$5:BH77*Debts!$Y$7/12,2)),0))</f>
        <v/>
      </c>
      <c r="M79">
        <f>IF(BI78&lt;=0,0,ROUND(BI78*IF($A79&lt;=Debts!$M$8,Debts!$X$8,Debts!$Y$8)/12,2)+IF(AND(Debts!$AC$8=1,$A79=Debts!$M$8+1),SUMPRODUCT(ROUND(BI$5:BI77*Debts!$Y$8/12,2)),0))</f>
        <v/>
      </c>
      <c r="N79">
        <f>IF(BJ78&lt;=0,0,ROUND(BJ78*IF($A79&lt;=Debts!$M$9,Debts!$X$9,Debts!$Y$9)/12,2)+IF(AND(Debts!$AC$9=1,$A79=Debts!$M$9+1),SUMPRODUCT(ROUND(BJ$5:BJ77*Debts!$Y$9/12,2)),0))</f>
        <v/>
      </c>
      <c r="O79">
        <f>IF(BK78&lt;=0,0,ROUND(BK78*IF($A79&lt;=Debts!$M$10,Debts!$X$10,Debts!$Y$10)/12,2)+IF(AND(Debts!$AC$10=1,$A79=Debts!$M$10+1),SUMPRODUCT(ROUND(BK$5:BK77*Debts!$Y$10/12,2)),0))</f>
        <v/>
      </c>
      <c r="P79">
        <f>IF(BL78&lt;=0,0,ROUND(BL78*IF($A79&lt;=Debts!$M$11,Debts!$X$11,Debts!$Y$11)/12,2)+IF(AND(Debts!$AC$11=1,$A79=Debts!$M$11+1),SUMPRODUCT(ROUND(BL$5:BL77*Debts!$Y$11/12,2)),0))</f>
        <v/>
      </c>
      <c r="Q79">
        <f>IF(BM78&lt;=0,0,ROUND(BM78*IF($A79&lt;=Debts!$M$12,Debts!$X$12,Debts!$Y$12)/12,2)+IF(AND(Debts!$AC$12=1,$A79=Debts!$M$12+1),SUMPRODUCT(ROUND(BM$5:BM77*Debts!$Y$12/12,2)),0))</f>
        <v/>
      </c>
      <c r="R79">
        <f>IF(BN78&lt;=0,0,ROUND(BN78*IF($A79&lt;=Debts!$M$13,Debts!$X$13,Debts!$Y$13)/12,2)+IF(AND(Debts!$AC$13=1,$A79=Debts!$M$13+1),SUMPRODUCT(ROUND(BN$5:BN77*Debts!$Y$13/12,2)),0))</f>
        <v/>
      </c>
      <c r="S79">
        <f>IF(BO78&lt;=0,0,ROUND(BO78*IF($A79&lt;=Debts!$M$14,Debts!$X$14,Debts!$Y$14)/12,2)+IF(AND(Debts!$AC$14=1,$A79=Debts!$M$14+1),SUMPRODUCT(ROUND(BO$5:BO77*Debts!$Y$14/12,2)),0))</f>
        <v/>
      </c>
      <c r="T79">
        <f>IF(BP78&lt;=0,0,ROUND(BP78*IF($A79&lt;=Debts!$M$15,Debts!$X$15,Debts!$Y$15)/12,2)+IF(AND(Debts!$AC$15=1,$A79=Debts!$M$15+1),SUMPRODUCT(ROUND(BP$5:BP77*Debts!$Y$15/12,2)),0))</f>
        <v/>
      </c>
      <c r="U79">
        <f>IF(BQ78&lt;=0,0,ROUND(BQ78*IF($A79&lt;=Debts!$M$16,Debts!$X$16,Debts!$Y$16)/12,2)+IF(AND(Debts!$AC$16=1,$A79=Debts!$M$16+1),SUMPRODUCT(ROUND(BQ$5:BQ77*Debts!$Y$16/12,2)),0))</f>
        <v/>
      </c>
      <c r="V79">
        <f>IF(BF78&lt;=0,0,MIN(ROUND(BF78+J79,2),IF(Debts!$Z$5=0,Debts!$AA$5,MAX(Debts!$AA$5,ROUND(BF78*Debts!$Z$5+Debts!$AB$5*J79,2)))))</f>
        <v/>
      </c>
      <c r="W79">
        <f>IF(BG78&lt;=0,0,MIN(ROUND(BG78+K79,2),IF(Debts!$Z$6=0,Debts!$AA$6,MAX(Debts!$AA$6,ROUND(BG78*Debts!$Z$6+Debts!$AB$6*K79,2)))))</f>
        <v/>
      </c>
      <c r="X79">
        <f>IF(BH78&lt;=0,0,MIN(ROUND(BH78+L79,2),IF(Debts!$Z$7=0,Debts!$AA$7,MAX(Debts!$AA$7,ROUND(BH78*Debts!$Z$7+Debts!$AB$7*L79,2)))))</f>
        <v/>
      </c>
      <c r="Y79">
        <f>IF(BI78&lt;=0,0,MIN(ROUND(BI78+M79,2),IF(Debts!$Z$8=0,Debts!$AA$8,MAX(Debts!$AA$8,ROUND(BI78*Debts!$Z$8+Debts!$AB$8*M79,2)))))</f>
        <v/>
      </c>
      <c r="Z79">
        <f>IF(BJ78&lt;=0,0,MIN(ROUND(BJ78+N79,2),IF(Debts!$Z$9=0,Debts!$AA$9,MAX(Debts!$AA$9,ROUND(BJ78*Debts!$Z$9+Debts!$AB$9*N79,2)))))</f>
        <v/>
      </c>
      <c r="AA79">
        <f>IF(BK78&lt;=0,0,MIN(ROUND(BK78+O79,2),IF(Debts!$Z$10=0,Debts!$AA$10,MAX(Debts!$AA$10,ROUND(BK78*Debts!$Z$10+Debts!$AB$10*O79,2)))))</f>
        <v/>
      </c>
      <c r="AB79">
        <f>IF(BL78&lt;=0,0,MIN(ROUND(BL78+P79,2),IF(Debts!$Z$11=0,Debts!$AA$11,MAX(Debts!$AA$11,ROUND(BL78*Debts!$Z$11+Debts!$AB$11*P79,2)))))</f>
        <v/>
      </c>
      <c r="AC79">
        <f>IF(BM78&lt;=0,0,MIN(ROUND(BM78+Q79,2),IF(Debts!$Z$12=0,Debts!$AA$12,MAX(Debts!$AA$12,ROUND(BM78*Debts!$Z$12+Debts!$AB$12*Q79,2)))))</f>
        <v/>
      </c>
      <c r="AD79">
        <f>IF(BN78&lt;=0,0,MIN(ROUND(BN78+R79,2),IF(Debts!$Z$13=0,Debts!$AA$13,MAX(Debts!$AA$13,ROUND(BN78*Debts!$Z$13+Debts!$AB$13*R79,2)))))</f>
        <v/>
      </c>
      <c r="AE79">
        <f>IF(BO78&lt;=0,0,MIN(ROUND(BO78+S79,2),IF(Debts!$Z$14=0,Debts!$AA$14,MAX(Debts!$AA$14,ROUND(BO78*Debts!$Z$14+Debts!$AB$14*S79,2)))))</f>
        <v/>
      </c>
      <c r="AF79">
        <f>IF(BP78&lt;=0,0,MIN(ROUND(BP78+T79,2),IF(Debts!$Z$15=0,Debts!$AA$15,MAX(Debts!$AA$15,ROUND(BP78*Debts!$Z$15+Debts!$AB$15*T79,2)))))</f>
        <v/>
      </c>
      <c r="AG79">
        <f>IF(BQ78&lt;=0,0,MIN(ROUND(BQ78+U79,2),IF(Debts!$Z$16=0,Debts!$AA$16,MAX(Debts!$AA$16,ROUND(BQ78*Debts!$Z$16+Debts!$AB$16*U79,2)))))</f>
        <v/>
      </c>
      <c r="AH79">
        <f>IF(BF78&lt;=0,0,ROUND(BF78+J79-V79,2))</f>
        <v/>
      </c>
      <c r="AI79">
        <f>IF(BG78&lt;=0,0,ROUND(BG78+K79-W79,2))</f>
        <v/>
      </c>
      <c r="AJ79">
        <f>IF(BH78&lt;=0,0,ROUND(BH78+L79-X79,2))</f>
        <v/>
      </c>
      <c r="AK79">
        <f>IF(BI78&lt;=0,0,ROUND(BI78+M79-Y79,2))</f>
        <v/>
      </c>
      <c r="AL79">
        <f>IF(BJ78&lt;=0,0,ROUND(BJ78+N79-Z79,2))</f>
        <v/>
      </c>
      <c r="AM79">
        <f>IF(BK78&lt;=0,0,ROUND(BK78+O79-AA79,2))</f>
        <v/>
      </c>
      <c r="AN79">
        <f>IF(BL78&lt;=0,0,ROUND(BL78+P79-AB79,2))</f>
        <v/>
      </c>
      <c r="AO79">
        <f>IF(BM78&lt;=0,0,ROUND(BM78+Q79-AC79,2))</f>
        <v/>
      </c>
      <c r="AP79">
        <f>IF(BN78&lt;=0,0,ROUND(BN78+R79-AD79,2))</f>
        <v/>
      </c>
      <c r="AQ79">
        <f>IF(BO78&lt;=0,0,ROUND(BO78+S79-AE79,2))</f>
        <v/>
      </c>
      <c r="AR79">
        <f>IF(BP78&lt;=0,0,ROUND(BP78+T79-AF79,2))</f>
        <v/>
      </c>
      <c r="AS79">
        <f>IF(BQ78&lt;=0,0,ROUND(BQ78+U79-AG79,2))</f>
        <v/>
      </c>
      <c r="AT79">
        <f>IF(AH79&lt;=0,0,ROUND(MIN(AH79,MAX(0,$F79-SUMPRODUCT(($AT$3:$BE$3&lt;AT$3)*$AH79:$AS79))),2))</f>
        <v/>
      </c>
      <c r="AU79">
        <f>IF(AI79&lt;=0,0,ROUND(MIN(AI79,MAX(0,$F79-SUMPRODUCT(($AT$3:$BE$3&lt;AU$3)*$AH79:$AS79))),2))</f>
        <v/>
      </c>
      <c r="AV79">
        <f>IF(AJ79&lt;=0,0,ROUND(MIN(AJ79,MAX(0,$F79-SUMPRODUCT(($AT$3:$BE$3&lt;AV$3)*$AH79:$AS79))),2))</f>
        <v/>
      </c>
      <c r="AW79">
        <f>IF(AK79&lt;=0,0,ROUND(MIN(AK79,MAX(0,$F79-SUMPRODUCT(($AT$3:$BE$3&lt;AW$3)*$AH79:$AS79))),2))</f>
        <v/>
      </c>
      <c r="AX79">
        <f>IF(AL79&lt;=0,0,ROUND(MIN(AL79,MAX(0,$F79-SUMPRODUCT(($AT$3:$BE$3&lt;AX$3)*$AH79:$AS79))),2))</f>
        <v/>
      </c>
      <c r="AY79">
        <f>IF(AM79&lt;=0,0,ROUND(MIN(AM79,MAX(0,$F79-SUMPRODUCT(($AT$3:$BE$3&lt;AY$3)*$AH79:$AS79))),2))</f>
        <v/>
      </c>
      <c r="AZ79">
        <f>IF(AN79&lt;=0,0,ROUND(MIN(AN79,MAX(0,$F79-SUMPRODUCT(($AT$3:$BE$3&lt;AZ$3)*$AH79:$AS79))),2))</f>
        <v/>
      </c>
      <c r="BA79">
        <f>IF(AO79&lt;=0,0,ROUND(MIN(AO79,MAX(0,$F79-SUMPRODUCT(($AT$3:$BE$3&lt;BA$3)*$AH79:$AS79))),2))</f>
        <v/>
      </c>
      <c r="BB79">
        <f>IF(AP79&lt;=0,0,ROUND(MIN(AP79,MAX(0,$F79-SUMPRODUCT(($AT$3:$BE$3&lt;BB$3)*$AH79:$AS79))),2))</f>
        <v/>
      </c>
      <c r="BC79">
        <f>IF(AQ79&lt;=0,0,ROUND(MIN(AQ79,MAX(0,$F79-SUMPRODUCT(($AT$3:$BE$3&lt;BC$3)*$AH79:$AS79))),2))</f>
        <v/>
      </c>
      <c r="BD79">
        <f>IF(AR79&lt;=0,0,ROUND(MIN(AR79,MAX(0,$F79-SUMPRODUCT(($AT$3:$BE$3&lt;BD$3)*$AH79:$AS79))),2))</f>
        <v/>
      </c>
      <c r="BE79">
        <f>IF(AS79&lt;=0,0,ROUND(MIN(AS79,MAX(0,$F79-SUMPRODUCT(($AT$3:$BE$3&lt;BE$3)*$AH79:$AS79))),2))</f>
        <v/>
      </c>
      <c r="BF79">
        <f>IF(BF78&lt;=0,0,ROUND(BF78+J79-V79-AT79,2))</f>
        <v/>
      </c>
      <c r="BG79">
        <f>IF(BG78&lt;=0,0,ROUND(BG78+K79-W79-AU79,2))</f>
        <v/>
      </c>
      <c r="BH79">
        <f>IF(BH78&lt;=0,0,ROUND(BH78+L79-X79-AV79,2))</f>
        <v/>
      </c>
      <c r="BI79">
        <f>IF(BI78&lt;=0,0,ROUND(BI78+M79-Y79-AW79,2))</f>
        <v/>
      </c>
      <c r="BJ79">
        <f>IF(BJ78&lt;=0,0,ROUND(BJ78+N79-Z79-AX79,2))</f>
        <v/>
      </c>
      <c r="BK79">
        <f>IF(BK78&lt;=0,0,ROUND(BK78+O79-AA79-AY79,2))</f>
        <v/>
      </c>
      <c r="BL79">
        <f>IF(BL78&lt;=0,0,ROUND(BL78+P79-AB79-AZ79,2))</f>
        <v/>
      </c>
      <c r="BM79">
        <f>IF(BM78&lt;=0,0,ROUND(BM78+Q79-AC79-BA79,2))</f>
        <v/>
      </c>
      <c r="BN79">
        <f>IF(BN78&lt;=0,0,ROUND(BN78+R79-AD79-BB79,2))</f>
        <v/>
      </c>
      <c r="BO79">
        <f>IF(BO78&lt;=0,0,ROUND(BO78+S79-AE79-BC79,2))</f>
        <v/>
      </c>
      <c r="BP79">
        <f>IF(BP78&lt;=0,0,ROUND(BP78+T79-AF79-BD79,2))</f>
        <v/>
      </c>
      <c r="BQ79">
        <f>IF(BQ78&lt;=0,0,ROUND(BQ78+U79-AG79-BE79,2))</f>
        <v/>
      </c>
    </row>
    <row r="80">
      <c r="A80" t="n">
        <v>75</v>
      </c>
      <c r="B80" s="29">
        <f>Months!B80</f>
        <v/>
      </c>
      <c r="C80">
        <f>Months!C80</f>
        <v/>
      </c>
      <c r="D80">
        <f>Months!D80</f>
        <v/>
      </c>
      <c r="E80">
        <f>SUM(V80:AG80)</f>
        <v/>
      </c>
      <c r="F80">
        <f>MAX(0,ROUND(C80+D80-E80,2))</f>
        <v/>
      </c>
      <c r="G80">
        <f>ROUND(E80+SUM(AT80:BE80),2)</f>
        <v/>
      </c>
      <c r="H80">
        <f>ROUND(SUM(J80:U80),2)</f>
        <v/>
      </c>
      <c r="I80">
        <f>ROUND(SUM(BF80:BQ80),2)</f>
        <v/>
      </c>
      <c r="J80">
        <f>IF(BF79&lt;=0,0,ROUND(BF79*IF($A80&lt;=Debts!$M$5,Debts!$X$5,Debts!$Y$5)/12,2)+IF(AND(Debts!$AC$5=1,$A80=Debts!$M$5+1),SUMPRODUCT(ROUND(BF$5:BF78*Debts!$Y$5/12,2)),0))</f>
        <v/>
      </c>
      <c r="K80">
        <f>IF(BG79&lt;=0,0,ROUND(BG79*IF($A80&lt;=Debts!$M$6,Debts!$X$6,Debts!$Y$6)/12,2)+IF(AND(Debts!$AC$6=1,$A80=Debts!$M$6+1),SUMPRODUCT(ROUND(BG$5:BG78*Debts!$Y$6/12,2)),0))</f>
        <v/>
      </c>
      <c r="L80">
        <f>IF(BH79&lt;=0,0,ROUND(BH79*IF($A80&lt;=Debts!$M$7,Debts!$X$7,Debts!$Y$7)/12,2)+IF(AND(Debts!$AC$7=1,$A80=Debts!$M$7+1),SUMPRODUCT(ROUND(BH$5:BH78*Debts!$Y$7/12,2)),0))</f>
        <v/>
      </c>
      <c r="M80">
        <f>IF(BI79&lt;=0,0,ROUND(BI79*IF($A80&lt;=Debts!$M$8,Debts!$X$8,Debts!$Y$8)/12,2)+IF(AND(Debts!$AC$8=1,$A80=Debts!$M$8+1),SUMPRODUCT(ROUND(BI$5:BI78*Debts!$Y$8/12,2)),0))</f>
        <v/>
      </c>
      <c r="N80">
        <f>IF(BJ79&lt;=0,0,ROUND(BJ79*IF($A80&lt;=Debts!$M$9,Debts!$X$9,Debts!$Y$9)/12,2)+IF(AND(Debts!$AC$9=1,$A80=Debts!$M$9+1),SUMPRODUCT(ROUND(BJ$5:BJ78*Debts!$Y$9/12,2)),0))</f>
        <v/>
      </c>
      <c r="O80">
        <f>IF(BK79&lt;=0,0,ROUND(BK79*IF($A80&lt;=Debts!$M$10,Debts!$X$10,Debts!$Y$10)/12,2)+IF(AND(Debts!$AC$10=1,$A80=Debts!$M$10+1),SUMPRODUCT(ROUND(BK$5:BK78*Debts!$Y$10/12,2)),0))</f>
        <v/>
      </c>
      <c r="P80">
        <f>IF(BL79&lt;=0,0,ROUND(BL79*IF($A80&lt;=Debts!$M$11,Debts!$X$11,Debts!$Y$11)/12,2)+IF(AND(Debts!$AC$11=1,$A80=Debts!$M$11+1),SUMPRODUCT(ROUND(BL$5:BL78*Debts!$Y$11/12,2)),0))</f>
        <v/>
      </c>
      <c r="Q80">
        <f>IF(BM79&lt;=0,0,ROUND(BM79*IF($A80&lt;=Debts!$M$12,Debts!$X$12,Debts!$Y$12)/12,2)+IF(AND(Debts!$AC$12=1,$A80=Debts!$M$12+1),SUMPRODUCT(ROUND(BM$5:BM78*Debts!$Y$12/12,2)),0))</f>
        <v/>
      </c>
      <c r="R80">
        <f>IF(BN79&lt;=0,0,ROUND(BN79*IF($A80&lt;=Debts!$M$13,Debts!$X$13,Debts!$Y$13)/12,2)+IF(AND(Debts!$AC$13=1,$A80=Debts!$M$13+1),SUMPRODUCT(ROUND(BN$5:BN78*Debts!$Y$13/12,2)),0))</f>
        <v/>
      </c>
      <c r="S80">
        <f>IF(BO79&lt;=0,0,ROUND(BO79*IF($A80&lt;=Debts!$M$14,Debts!$X$14,Debts!$Y$14)/12,2)+IF(AND(Debts!$AC$14=1,$A80=Debts!$M$14+1),SUMPRODUCT(ROUND(BO$5:BO78*Debts!$Y$14/12,2)),0))</f>
        <v/>
      </c>
      <c r="T80">
        <f>IF(BP79&lt;=0,0,ROUND(BP79*IF($A80&lt;=Debts!$M$15,Debts!$X$15,Debts!$Y$15)/12,2)+IF(AND(Debts!$AC$15=1,$A80=Debts!$M$15+1),SUMPRODUCT(ROUND(BP$5:BP78*Debts!$Y$15/12,2)),0))</f>
        <v/>
      </c>
      <c r="U80">
        <f>IF(BQ79&lt;=0,0,ROUND(BQ79*IF($A80&lt;=Debts!$M$16,Debts!$X$16,Debts!$Y$16)/12,2)+IF(AND(Debts!$AC$16=1,$A80=Debts!$M$16+1),SUMPRODUCT(ROUND(BQ$5:BQ78*Debts!$Y$16/12,2)),0))</f>
        <v/>
      </c>
      <c r="V80">
        <f>IF(BF79&lt;=0,0,MIN(ROUND(BF79+J80,2),IF(Debts!$Z$5=0,Debts!$AA$5,MAX(Debts!$AA$5,ROUND(BF79*Debts!$Z$5+Debts!$AB$5*J80,2)))))</f>
        <v/>
      </c>
      <c r="W80">
        <f>IF(BG79&lt;=0,0,MIN(ROUND(BG79+K80,2),IF(Debts!$Z$6=0,Debts!$AA$6,MAX(Debts!$AA$6,ROUND(BG79*Debts!$Z$6+Debts!$AB$6*K80,2)))))</f>
        <v/>
      </c>
      <c r="X80">
        <f>IF(BH79&lt;=0,0,MIN(ROUND(BH79+L80,2),IF(Debts!$Z$7=0,Debts!$AA$7,MAX(Debts!$AA$7,ROUND(BH79*Debts!$Z$7+Debts!$AB$7*L80,2)))))</f>
        <v/>
      </c>
      <c r="Y80">
        <f>IF(BI79&lt;=0,0,MIN(ROUND(BI79+M80,2),IF(Debts!$Z$8=0,Debts!$AA$8,MAX(Debts!$AA$8,ROUND(BI79*Debts!$Z$8+Debts!$AB$8*M80,2)))))</f>
        <v/>
      </c>
      <c r="Z80">
        <f>IF(BJ79&lt;=0,0,MIN(ROUND(BJ79+N80,2),IF(Debts!$Z$9=0,Debts!$AA$9,MAX(Debts!$AA$9,ROUND(BJ79*Debts!$Z$9+Debts!$AB$9*N80,2)))))</f>
        <v/>
      </c>
      <c r="AA80">
        <f>IF(BK79&lt;=0,0,MIN(ROUND(BK79+O80,2),IF(Debts!$Z$10=0,Debts!$AA$10,MAX(Debts!$AA$10,ROUND(BK79*Debts!$Z$10+Debts!$AB$10*O80,2)))))</f>
        <v/>
      </c>
      <c r="AB80">
        <f>IF(BL79&lt;=0,0,MIN(ROUND(BL79+P80,2),IF(Debts!$Z$11=0,Debts!$AA$11,MAX(Debts!$AA$11,ROUND(BL79*Debts!$Z$11+Debts!$AB$11*P80,2)))))</f>
        <v/>
      </c>
      <c r="AC80">
        <f>IF(BM79&lt;=0,0,MIN(ROUND(BM79+Q80,2),IF(Debts!$Z$12=0,Debts!$AA$12,MAX(Debts!$AA$12,ROUND(BM79*Debts!$Z$12+Debts!$AB$12*Q80,2)))))</f>
        <v/>
      </c>
      <c r="AD80">
        <f>IF(BN79&lt;=0,0,MIN(ROUND(BN79+R80,2),IF(Debts!$Z$13=0,Debts!$AA$13,MAX(Debts!$AA$13,ROUND(BN79*Debts!$Z$13+Debts!$AB$13*R80,2)))))</f>
        <v/>
      </c>
      <c r="AE80">
        <f>IF(BO79&lt;=0,0,MIN(ROUND(BO79+S80,2),IF(Debts!$Z$14=0,Debts!$AA$14,MAX(Debts!$AA$14,ROUND(BO79*Debts!$Z$14+Debts!$AB$14*S80,2)))))</f>
        <v/>
      </c>
      <c r="AF80">
        <f>IF(BP79&lt;=0,0,MIN(ROUND(BP79+T80,2),IF(Debts!$Z$15=0,Debts!$AA$15,MAX(Debts!$AA$15,ROUND(BP79*Debts!$Z$15+Debts!$AB$15*T80,2)))))</f>
        <v/>
      </c>
      <c r="AG80">
        <f>IF(BQ79&lt;=0,0,MIN(ROUND(BQ79+U80,2),IF(Debts!$Z$16=0,Debts!$AA$16,MAX(Debts!$AA$16,ROUND(BQ79*Debts!$Z$16+Debts!$AB$16*U80,2)))))</f>
        <v/>
      </c>
      <c r="AH80">
        <f>IF(BF79&lt;=0,0,ROUND(BF79+J80-V80,2))</f>
        <v/>
      </c>
      <c r="AI80">
        <f>IF(BG79&lt;=0,0,ROUND(BG79+K80-W80,2))</f>
        <v/>
      </c>
      <c r="AJ80">
        <f>IF(BH79&lt;=0,0,ROUND(BH79+L80-X80,2))</f>
        <v/>
      </c>
      <c r="AK80">
        <f>IF(BI79&lt;=0,0,ROUND(BI79+M80-Y80,2))</f>
        <v/>
      </c>
      <c r="AL80">
        <f>IF(BJ79&lt;=0,0,ROUND(BJ79+N80-Z80,2))</f>
        <v/>
      </c>
      <c r="AM80">
        <f>IF(BK79&lt;=0,0,ROUND(BK79+O80-AA80,2))</f>
        <v/>
      </c>
      <c r="AN80">
        <f>IF(BL79&lt;=0,0,ROUND(BL79+P80-AB80,2))</f>
        <v/>
      </c>
      <c r="AO80">
        <f>IF(BM79&lt;=0,0,ROUND(BM79+Q80-AC80,2))</f>
        <v/>
      </c>
      <c r="AP80">
        <f>IF(BN79&lt;=0,0,ROUND(BN79+R80-AD80,2))</f>
        <v/>
      </c>
      <c r="AQ80">
        <f>IF(BO79&lt;=0,0,ROUND(BO79+S80-AE80,2))</f>
        <v/>
      </c>
      <c r="AR80">
        <f>IF(BP79&lt;=0,0,ROUND(BP79+T80-AF80,2))</f>
        <v/>
      </c>
      <c r="AS80">
        <f>IF(BQ79&lt;=0,0,ROUND(BQ79+U80-AG80,2))</f>
        <v/>
      </c>
      <c r="AT80">
        <f>IF(AH80&lt;=0,0,ROUND(MIN(AH80,MAX(0,$F80-SUMPRODUCT(($AT$3:$BE$3&lt;AT$3)*$AH80:$AS80))),2))</f>
        <v/>
      </c>
      <c r="AU80">
        <f>IF(AI80&lt;=0,0,ROUND(MIN(AI80,MAX(0,$F80-SUMPRODUCT(($AT$3:$BE$3&lt;AU$3)*$AH80:$AS80))),2))</f>
        <v/>
      </c>
      <c r="AV80">
        <f>IF(AJ80&lt;=0,0,ROUND(MIN(AJ80,MAX(0,$F80-SUMPRODUCT(($AT$3:$BE$3&lt;AV$3)*$AH80:$AS80))),2))</f>
        <v/>
      </c>
      <c r="AW80">
        <f>IF(AK80&lt;=0,0,ROUND(MIN(AK80,MAX(0,$F80-SUMPRODUCT(($AT$3:$BE$3&lt;AW$3)*$AH80:$AS80))),2))</f>
        <v/>
      </c>
      <c r="AX80">
        <f>IF(AL80&lt;=0,0,ROUND(MIN(AL80,MAX(0,$F80-SUMPRODUCT(($AT$3:$BE$3&lt;AX$3)*$AH80:$AS80))),2))</f>
        <v/>
      </c>
      <c r="AY80">
        <f>IF(AM80&lt;=0,0,ROUND(MIN(AM80,MAX(0,$F80-SUMPRODUCT(($AT$3:$BE$3&lt;AY$3)*$AH80:$AS80))),2))</f>
        <v/>
      </c>
      <c r="AZ80">
        <f>IF(AN80&lt;=0,0,ROUND(MIN(AN80,MAX(0,$F80-SUMPRODUCT(($AT$3:$BE$3&lt;AZ$3)*$AH80:$AS80))),2))</f>
        <v/>
      </c>
      <c r="BA80">
        <f>IF(AO80&lt;=0,0,ROUND(MIN(AO80,MAX(0,$F80-SUMPRODUCT(($AT$3:$BE$3&lt;BA$3)*$AH80:$AS80))),2))</f>
        <v/>
      </c>
      <c r="BB80">
        <f>IF(AP80&lt;=0,0,ROUND(MIN(AP80,MAX(0,$F80-SUMPRODUCT(($AT$3:$BE$3&lt;BB$3)*$AH80:$AS80))),2))</f>
        <v/>
      </c>
      <c r="BC80">
        <f>IF(AQ80&lt;=0,0,ROUND(MIN(AQ80,MAX(0,$F80-SUMPRODUCT(($AT$3:$BE$3&lt;BC$3)*$AH80:$AS80))),2))</f>
        <v/>
      </c>
      <c r="BD80">
        <f>IF(AR80&lt;=0,0,ROUND(MIN(AR80,MAX(0,$F80-SUMPRODUCT(($AT$3:$BE$3&lt;BD$3)*$AH80:$AS80))),2))</f>
        <v/>
      </c>
      <c r="BE80">
        <f>IF(AS80&lt;=0,0,ROUND(MIN(AS80,MAX(0,$F80-SUMPRODUCT(($AT$3:$BE$3&lt;BE$3)*$AH80:$AS80))),2))</f>
        <v/>
      </c>
      <c r="BF80">
        <f>IF(BF79&lt;=0,0,ROUND(BF79+J80-V80-AT80,2))</f>
        <v/>
      </c>
      <c r="BG80">
        <f>IF(BG79&lt;=0,0,ROUND(BG79+K80-W80-AU80,2))</f>
        <v/>
      </c>
      <c r="BH80">
        <f>IF(BH79&lt;=0,0,ROUND(BH79+L80-X80-AV80,2))</f>
        <v/>
      </c>
      <c r="BI80">
        <f>IF(BI79&lt;=0,0,ROUND(BI79+M80-Y80-AW80,2))</f>
        <v/>
      </c>
      <c r="BJ80">
        <f>IF(BJ79&lt;=0,0,ROUND(BJ79+N80-Z80-AX80,2))</f>
        <v/>
      </c>
      <c r="BK80">
        <f>IF(BK79&lt;=0,0,ROUND(BK79+O80-AA80-AY80,2))</f>
        <v/>
      </c>
      <c r="BL80">
        <f>IF(BL79&lt;=0,0,ROUND(BL79+P80-AB80-AZ80,2))</f>
        <v/>
      </c>
      <c r="BM80">
        <f>IF(BM79&lt;=0,0,ROUND(BM79+Q80-AC80-BA80,2))</f>
        <v/>
      </c>
      <c r="BN80">
        <f>IF(BN79&lt;=0,0,ROUND(BN79+R80-AD80-BB80,2))</f>
        <v/>
      </c>
      <c r="BO80">
        <f>IF(BO79&lt;=0,0,ROUND(BO79+S80-AE80-BC80,2))</f>
        <v/>
      </c>
      <c r="BP80">
        <f>IF(BP79&lt;=0,0,ROUND(BP79+T80-AF80-BD80,2))</f>
        <v/>
      </c>
      <c r="BQ80">
        <f>IF(BQ79&lt;=0,0,ROUND(BQ79+U80-AG80-BE80,2))</f>
        <v/>
      </c>
    </row>
    <row r="81">
      <c r="A81" t="n">
        <v>76</v>
      </c>
      <c r="B81" s="29">
        <f>Months!B81</f>
        <v/>
      </c>
      <c r="C81">
        <f>Months!C81</f>
        <v/>
      </c>
      <c r="D81">
        <f>Months!D81</f>
        <v/>
      </c>
      <c r="E81">
        <f>SUM(V81:AG81)</f>
        <v/>
      </c>
      <c r="F81">
        <f>MAX(0,ROUND(C81+D81-E81,2))</f>
        <v/>
      </c>
      <c r="G81">
        <f>ROUND(E81+SUM(AT81:BE81),2)</f>
        <v/>
      </c>
      <c r="H81">
        <f>ROUND(SUM(J81:U81),2)</f>
        <v/>
      </c>
      <c r="I81">
        <f>ROUND(SUM(BF81:BQ81),2)</f>
        <v/>
      </c>
      <c r="J81">
        <f>IF(BF80&lt;=0,0,ROUND(BF80*IF($A81&lt;=Debts!$M$5,Debts!$X$5,Debts!$Y$5)/12,2)+IF(AND(Debts!$AC$5=1,$A81=Debts!$M$5+1),SUMPRODUCT(ROUND(BF$5:BF79*Debts!$Y$5/12,2)),0))</f>
        <v/>
      </c>
      <c r="K81">
        <f>IF(BG80&lt;=0,0,ROUND(BG80*IF($A81&lt;=Debts!$M$6,Debts!$X$6,Debts!$Y$6)/12,2)+IF(AND(Debts!$AC$6=1,$A81=Debts!$M$6+1),SUMPRODUCT(ROUND(BG$5:BG79*Debts!$Y$6/12,2)),0))</f>
        <v/>
      </c>
      <c r="L81">
        <f>IF(BH80&lt;=0,0,ROUND(BH80*IF($A81&lt;=Debts!$M$7,Debts!$X$7,Debts!$Y$7)/12,2)+IF(AND(Debts!$AC$7=1,$A81=Debts!$M$7+1),SUMPRODUCT(ROUND(BH$5:BH79*Debts!$Y$7/12,2)),0))</f>
        <v/>
      </c>
      <c r="M81">
        <f>IF(BI80&lt;=0,0,ROUND(BI80*IF($A81&lt;=Debts!$M$8,Debts!$X$8,Debts!$Y$8)/12,2)+IF(AND(Debts!$AC$8=1,$A81=Debts!$M$8+1),SUMPRODUCT(ROUND(BI$5:BI79*Debts!$Y$8/12,2)),0))</f>
        <v/>
      </c>
      <c r="N81">
        <f>IF(BJ80&lt;=0,0,ROUND(BJ80*IF($A81&lt;=Debts!$M$9,Debts!$X$9,Debts!$Y$9)/12,2)+IF(AND(Debts!$AC$9=1,$A81=Debts!$M$9+1),SUMPRODUCT(ROUND(BJ$5:BJ79*Debts!$Y$9/12,2)),0))</f>
        <v/>
      </c>
      <c r="O81">
        <f>IF(BK80&lt;=0,0,ROUND(BK80*IF($A81&lt;=Debts!$M$10,Debts!$X$10,Debts!$Y$10)/12,2)+IF(AND(Debts!$AC$10=1,$A81=Debts!$M$10+1),SUMPRODUCT(ROUND(BK$5:BK79*Debts!$Y$10/12,2)),0))</f>
        <v/>
      </c>
      <c r="P81">
        <f>IF(BL80&lt;=0,0,ROUND(BL80*IF($A81&lt;=Debts!$M$11,Debts!$X$11,Debts!$Y$11)/12,2)+IF(AND(Debts!$AC$11=1,$A81=Debts!$M$11+1),SUMPRODUCT(ROUND(BL$5:BL79*Debts!$Y$11/12,2)),0))</f>
        <v/>
      </c>
      <c r="Q81">
        <f>IF(BM80&lt;=0,0,ROUND(BM80*IF($A81&lt;=Debts!$M$12,Debts!$X$12,Debts!$Y$12)/12,2)+IF(AND(Debts!$AC$12=1,$A81=Debts!$M$12+1),SUMPRODUCT(ROUND(BM$5:BM79*Debts!$Y$12/12,2)),0))</f>
        <v/>
      </c>
      <c r="R81">
        <f>IF(BN80&lt;=0,0,ROUND(BN80*IF($A81&lt;=Debts!$M$13,Debts!$X$13,Debts!$Y$13)/12,2)+IF(AND(Debts!$AC$13=1,$A81=Debts!$M$13+1),SUMPRODUCT(ROUND(BN$5:BN79*Debts!$Y$13/12,2)),0))</f>
        <v/>
      </c>
      <c r="S81">
        <f>IF(BO80&lt;=0,0,ROUND(BO80*IF($A81&lt;=Debts!$M$14,Debts!$X$14,Debts!$Y$14)/12,2)+IF(AND(Debts!$AC$14=1,$A81=Debts!$M$14+1),SUMPRODUCT(ROUND(BO$5:BO79*Debts!$Y$14/12,2)),0))</f>
        <v/>
      </c>
      <c r="T81">
        <f>IF(BP80&lt;=0,0,ROUND(BP80*IF($A81&lt;=Debts!$M$15,Debts!$X$15,Debts!$Y$15)/12,2)+IF(AND(Debts!$AC$15=1,$A81=Debts!$M$15+1),SUMPRODUCT(ROUND(BP$5:BP79*Debts!$Y$15/12,2)),0))</f>
        <v/>
      </c>
      <c r="U81">
        <f>IF(BQ80&lt;=0,0,ROUND(BQ80*IF($A81&lt;=Debts!$M$16,Debts!$X$16,Debts!$Y$16)/12,2)+IF(AND(Debts!$AC$16=1,$A81=Debts!$M$16+1),SUMPRODUCT(ROUND(BQ$5:BQ79*Debts!$Y$16/12,2)),0))</f>
        <v/>
      </c>
      <c r="V81">
        <f>IF(BF80&lt;=0,0,MIN(ROUND(BF80+J81,2),IF(Debts!$Z$5=0,Debts!$AA$5,MAX(Debts!$AA$5,ROUND(BF80*Debts!$Z$5+Debts!$AB$5*J81,2)))))</f>
        <v/>
      </c>
      <c r="W81">
        <f>IF(BG80&lt;=0,0,MIN(ROUND(BG80+K81,2),IF(Debts!$Z$6=0,Debts!$AA$6,MAX(Debts!$AA$6,ROUND(BG80*Debts!$Z$6+Debts!$AB$6*K81,2)))))</f>
        <v/>
      </c>
      <c r="X81">
        <f>IF(BH80&lt;=0,0,MIN(ROUND(BH80+L81,2),IF(Debts!$Z$7=0,Debts!$AA$7,MAX(Debts!$AA$7,ROUND(BH80*Debts!$Z$7+Debts!$AB$7*L81,2)))))</f>
        <v/>
      </c>
      <c r="Y81">
        <f>IF(BI80&lt;=0,0,MIN(ROUND(BI80+M81,2),IF(Debts!$Z$8=0,Debts!$AA$8,MAX(Debts!$AA$8,ROUND(BI80*Debts!$Z$8+Debts!$AB$8*M81,2)))))</f>
        <v/>
      </c>
      <c r="Z81">
        <f>IF(BJ80&lt;=0,0,MIN(ROUND(BJ80+N81,2),IF(Debts!$Z$9=0,Debts!$AA$9,MAX(Debts!$AA$9,ROUND(BJ80*Debts!$Z$9+Debts!$AB$9*N81,2)))))</f>
        <v/>
      </c>
      <c r="AA81">
        <f>IF(BK80&lt;=0,0,MIN(ROUND(BK80+O81,2),IF(Debts!$Z$10=0,Debts!$AA$10,MAX(Debts!$AA$10,ROUND(BK80*Debts!$Z$10+Debts!$AB$10*O81,2)))))</f>
        <v/>
      </c>
      <c r="AB81">
        <f>IF(BL80&lt;=0,0,MIN(ROUND(BL80+P81,2),IF(Debts!$Z$11=0,Debts!$AA$11,MAX(Debts!$AA$11,ROUND(BL80*Debts!$Z$11+Debts!$AB$11*P81,2)))))</f>
        <v/>
      </c>
      <c r="AC81">
        <f>IF(BM80&lt;=0,0,MIN(ROUND(BM80+Q81,2),IF(Debts!$Z$12=0,Debts!$AA$12,MAX(Debts!$AA$12,ROUND(BM80*Debts!$Z$12+Debts!$AB$12*Q81,2)))))</f>
        <v/>
      </c>
      <c r="AD81">
        <f>IF(BN80&lt;=0,0,MIN(ROUND(BN80+R81,2),IF(Debts!$Z$13=0,Debts!$AA$13,MAX(Debts!$AA$13,ROUND(BN80*Debts!$Z$13+Debts!$AB$13*R81,2)))))</f>
        <v/>
      </c>
      <c r="AE81">
        <f>IF(BO80&lt;=0,0,MIN(ROUND(BO80+S81,2),IF(Debts!$Z$14=0,Debts!$AA$14,MAX(Debts!$AA$14,ROUND(BO80*Debts!$Z$14+Debts!$AB$14*S81,2)))))</f>
        <v/>
      </c>
      <c r="AF81">
        <f>IF(BP80&lt;=0,0,MIN(ROUND(BP80+T81,2),IF(Debts!$Z$15=0,Debts!$AA$15,MAX(Debts!$AA$15,ROUND(BP80*Debts!$Z$15+Debts!$AB$15*T81,2)))))</f>
        <v/>
      </c>
      <c r="AG81">
        <f>IF(BQ80&lt;=0,0,MIN(ROUND(BQ80+U81,2),IF(Debts!$Z$16=0,Debts!$AA$16,MAX(Debts!$AA$16,ROUND(BQ80*Debts!$Z$16+Debts!$AB$16*U81,2)))))</f>
        <v/>
      </c>
      <c r="AH81">
        <f>IF(BF80&lt;=0,0,ROUND(BF80+J81-V81,2))</f>
        <v/>
      </c>
      <c r="AI81">
        <f>IF(BG80&lt;=0,0,ROUND(BG80+K81-W81,2))</f>
        <v/>
      </c>
      <c r="AJ81">
        <f>IF(BH80&lt;=0,0,ROUND(BH80+L81-X81,2))</f>
        <v/>
      </c>
      <c r="AK81">
        <f>IF(BI80&lt;=0,0,ROUND(BI80+M81-Y81,2))</f>
        <v/>
      </c>
      <c r="AL81">
        <f>IF(BJ80&lt;=0,0,ROUND(BJ80+N81-Z81,2))</f>
        <v/>
      </c>
      <c r="AM81">
        <f>IF(BK80&lt;=0,0,ROUND(BK80+O81-AA81,2))</f>
        <v/>
      </c>
      <c r="AN81">
        <f>IF(BL80&lt;=0,0,ROUND(BL80+P81-AB81,2))</f>
        <v/>
      </c>
      <c r="AO81">
        <f>IF(BM80&lt;=0,0,ROUND(BM80+Q81-AC81,2))</f>
        <v/>
      </c>
      <c r="AP81">
        <f>IF(BN80&lt;=0,0,ROUND(BN80+R81-AD81,2))</f>
        <v/>
      </c>
      <c r="AQ81">
        <f>IF(BO80&lt;=0,0,ROUND(BO80+S81-AE81,2))</f>
        <v/>
      </c>
      <c r="AR81">
        <f>IF(BP80&lt;=0,0,ROUND(BP80+T81-AF81,2))</f>
        <v/>
      </c>
      <c r="AS81">
        <f>IF(BQ80&lt;=0,0,ROUND(BQ80+U81-AG81,2))</f>
        <v/>
      </c>
      <c r="AT81">
        <f>IF(AH81&lt;=0,0,ROUND(MIN(AH81,MAX(0,$F81-SUMPRODUCT(($AT$3:$BE$3&lt;AT$3)*$AH81:$AS81))),2))</f>
        <v/>
      </c>
      <c r="AU81">
        <f>IF(AI81&lt;=0,0,ROUND(MIN(AI81,MAX(0,$F81-SUMPRODUCT(($AT$3:$BE$3&lt;AU$3)*$AH81:$AS81))),2))</f>
        <v/>
      </c>
      <c r="AV81">
        <f>IF(AJ81&lt;=0,0,ROUND(MIN(AJ81,MAX(0,$F81-SUMPRODUCT(($AT$3:$BE$3&lt;AV$3)*$AH81:$AS81))),2))</f>
        <v/>
      </c>
      <c r="AW81">
        <f>IF(AK81&lt;=0,0,ROUND(MIN(AK81,MAX(0,$F81-SUMPRODUCT(($AT$3:$BE$3&lt;AW$3)*$AH81:$AS81))),2))</f>
        <v/>
      </c>
      <c r="AX81">
        <f>IF(AL81&lt;=0,0,ROUND(MIN(AL81,MAX(0,$F81-SUMPRODUCT(($AT$3:$BE$3&lt;AX$3)*$AH81:$AS81))),2))</f>
        <v/>
      </c>
      <c r="AY81">
        <f>IF(AM81&lt;=0,0,ROUND(MIN(AM81,MAX(0,$F81-SUMPRODUCT(($AT$3:$BE$3&lt;AY$3)*$AH81:$AS81))),2))</f>
        <v/>
      </c>
      <c r="AZ81">
        <f>IF(AN81&lt;=0,0,ROUND(MIN(AN81,MAX(0,$F81-SUMPRODUCT(($AT$3:$BE$3&lt;AZ$3)*$AH81:$AS81))),2))</f>
        <v/>
      </c>
      <c r="BA81">
        <f>IF(AO81&lt;=0,0,ROUND(MIN(AO81,MAX(0,$F81-SUMPRODUCT(($AT$3:$BE$3&lt;BA$3)*$AH81:$AS81))),2))</f>
        <v/>
      </c>
      <c r="BB81">
        <f>IF(AP81&lt;=0,0,ROUND(MIN(AP81,MAX(0,$F81-SUMPRODUCT(($AT$3:$BE$3&lt;BB$3)*$AH81:$AS81))),2))</f>
        <v/>
      </c>
      <c r="BC81">
        <f>IF(AQ81&lt;=0,0,ROUND(MIN(AQ81,MAX(0,$F81-SUMPRODUCT(($AT$3:$BE$3&lt;BC$3)*$AH81:$AS81))),2))</f>
        <v/>
      </c>
      <c r="BD81">
        <f>IF(AR81&lt;=0,0,ROUND(MIN(AR81,MAX(0,$F81-SUMPRODUCT(($AT$3:$BE$3&lt;BD$3)*$AH81:$AS81))),2))</f>
        <v/>
      </c>
      <c r="BE81">
        <f>IF(AS81&lt;=0,0,ROUND(MIN(AS81,MAX(0,$F81-SUMPRODUCT(($AT$3:$BE$3&lt;BE$3)*$AH81:$AS81))),2))</f>
        <v/>
      </c>
      <c r="BF81">
        <f>IF(BF80&lt;=0,0,ROUND(BF80+J81-V81-AT81,2))</f>
        <v/>
      </c>
      <c r="BG81">
        <f>IF(BG80&lt;=0,0,ROUND(BG80+K81-W81-AU81,2))</f>
        <v/>
      </c>
      <c r="BH81">
        <f>IF(BH80&lt;=0,0,ROUND(BH80+L81-X81-AV81,2))</f>
        <v/>
      </c>
      <c r="BI81">
        <f>IF(BI80&lt;=0,0,ROUND(BI80+M81-Y81-AW81,2))</f>
        <v/>
      </c>
      <c r="BJ81">
        <f>IF(BJ80&lt;=0,0,ROUND(BJ80+N81-Z81-AX81,2))</f>
        <v/>
      </c>
      <c r="BK81">
        <f>IF(BK80&lt;=0,0,ROUND(BK80+O81-AA81-AY81,2))</f>
        <v/>
      </c>
      <c r="BL81">
        <f>IF(BL80&lt;=0,0,ROUND(BL80+P81-AB81-AZ81,2))</f>
        <v/>
      </c>
      <c r="BM81">
        <f>IF(BM80&lt;=0,0,ROUND(BM80+Q81-AC81-BA81,2))</f>
        <v/>
      </c>
      <c r="BN81">
        <f>IF(BN80&lt;=0,0,ROUND(BN80+R81-AD81-BB81,2))</f>
        <v/>
      </c>
      <c r="BO81">
        <f>IF(BO80&lt;=0,0,ROUND(BO80+S81-AE81-BC81,2))</f>
        <v/>
      </c>
      <c r="BP81">
        <f>IF(BP80&lt;=0,0,ROUND(BP80+T81-AF81-BD81,2))</f>
        <v/>
      </c>
      <c r="BQ81">
        <f>IF(BQ80&lt;=0,0,ROUND(BQ80+U81-AG81-BE81,2))</f>
        <v/>
      </c>
    </row>
    <row r="82">
      <c r="A82" t="n">
        <v>77</v>
      </c>
      <c r="B82" s="29">
        <f>Months!B82</f>
        <v/>
      </c>
      <c r="C82">
        <f>Months!C82</f>
        <v/>
      </c>
      <c r="D82">
        <f>Months!D82</f>
        <v/>
      </c>
      <c r="E82">
        <f>SUM(V82:AG82)</f>
        <v/>
      </c>
      <c r="F82">
        <f>MAX(0,ROUND(C82+D82-E82,2))</f>
        <v/>
      </c>
      <c r="G82">
        <f>ROUND(E82+SUM(AT82:BE82),2)</f>
        <v/>
      </c>
      <c r="H82">
        <f>ROUND(SUM(J82:U82),2)</f>
        <v/>
      </c>
      <c r="I82">
        <f>ROUND(SUM(BF82:BQ82),2)</f>
        <v/>
      </c>
      <c r="J82">
        <f>IF(BF81&lt;=0,0,ROUND(BF81*IF($A82&lt;=Debts!$M$5,Debts!$X$5,Debts!$Y$5)/12,2)+IF(AND(Debts!$AC$5=1,$A82=Debts!$M$5+1),SUMPRODUCT(ROUND(BF$5:BF80*Debts!$Y$5/12,2)),0))</f>
        <v/>
      </c>
      <c r="K82">
        <f>IF(BG81&lt;=0,0,ROUND(BG81*IF($A82&lt;=Debts!$M$6,Debts!$X$6,Debts!$Y$6)/12,2)+IF(AND(Debts!$AC$6=1,$A82=Debts!$M$6+1),SUMPRODUCT(ROUND(BG$5:BG80*Debts!$Y$6/12,2)),0))</f>
        <v/>
      </c>
      <c r="L82">
        <f>IF(BH81&lt;=0,0,ROUND(BH81*IF($A82&lt;=Debts!$M$7,Debts!$X$7,Debts!$Y$7)/12,2)+IF(AND(Debts!$AC$7=1,$A82=Debts!$M$7+1),SUMPRODUCT(ROUND(BH$5:BH80*Debts!$Y$7/12,2)),0))</f>
        <v/>
      </c>
      <c r="M82">
        <f>IF(BI81&lt;=0,0,ROUND(BI81*IF($A82&lt;=Debts!$M$8,Debts!$X$8,Debts!$Y$8)/12,2)+IF(AND(Debts!$AC$8=1,$A82=Debts!$M$8+1),SUMPRODUCT(ROUND(BI$5:BI80*Debts!$Y$8/12,2)),0))</f>
        <v/>
      </c>
      <c r="N82">
        <f>IF(BJ81&lt;=0,0,ROUND(BJ81*IF($A82&lt;=Debts!$M$9,Debts!$X$9,Debts!$Y$9)/12,2)+IF(AND(Debts!$AC$9=1,$A82=Debts!$M$9+1),SUMPRODUCT(ROUND(BJ$5:BJ80*Debts!$Y$9/12,2)),0))</f>
        <v/>
      </c>
      <c r="O82">
        <f>IF(BK81&lt;=0,0,ROUND(BK81*IF($A82&lt;=Debts!$M$10,Debts!$X$10,Debts!$Y$10)/12,2)+IF(AND(Debts!$AC$10=1,$A82=Debts!$M$10+1),SUMPRODUCT(ROUND(BK$5:BK80*Debts!$Y$10/12,2)),0))</f>
        <v/>
      </c>
      <c r="P82">
        <f>IF(BL81&lt;=0,0,ROUND(BL81*IF($A82&lt;=Debts!$M$11,Debts!$X$11,Debts!$Y$11)/12,2)+IF(AND(Debts!$AC$11=1,$A82=Debts!$M$11+1),SUMPRODUCT(ROUND(BL$5:BL80*Debts!$Y$11/12,2)),0))</f>
        <v/>
      </c>
      <c r="Q82">
        <f>IF(BM81&lt;=0,0,ROUND(BM81*IF($A82&lt;=Debts!$M$12,Debts!$X$12,Debts!$Y$12)/12,2)+IF(AND(Debts!$AC$12=1,$A82=Debts!$M$12+1),SUMPRODUCT(ROUND(BM$5:BM80*Debts!$Y$12/12,2)),0))</f>
        <v/>
      </c>
      <c r="R82">
        <f>IF(BN81&lt;=0,0,ROUND(BN81*IF($A82&lt;=Debts!$M$13,Debts!$X$13,Debts!$Y$13)/12,2)+IF(AND(Debts!$AC$13=1,$A82=Debts!$M$13+1),SUMPRODUCT(ROUND(BN$5:BN80*Debts!$Y$13/12,2)),0))</f>
        <v/>
      </c>
      <c r="S82">
        <f>IF(BO81&lt;=0,0,ROUND(BO81*IF($A82&lt;=Debts!$M$14,Debts!$X$14,Debts!$Y$14)/12,2)+IF(AND(Debts!$AC$14=1,$A82=Debts!$M$14+1),SUMPRODUCT(ROUND(BO$5:BO80*Debts!$Y$14/12,2)),0))</f>
        <v/>
      </c>
      <c r="T82">
        <f>IF(BP81&lt;=0,0,ROUND(BP81*IF($A82&lt;=Debts!$M$15,Debts!$X$15,Debts!$Y$15)/12,2)+IF(AND(Debts!$AC$15=1,$A82=Debts!$M$15+1),SUMPRODUCT(ROUND(BP$5:BP80*Debts!$Y$15/12,2)),0))</f>
        <v/>
      </c>
      <c r="U82">
        <f>IF(BQ81&lt;=0,0,ROUND(BQ81*IF($A82&lt;=Debts!$M$16,Debts!$X$16,Debts!$Y$16)/12,2)+IF(AND(Debts!$AC$16=1,$A82=Debts!$M$16+1),SUMPRODUCT(ROUND(BQ$5:BQ80*Debts!$Y$16/12,2)),0))</f>
        <v/>
      </c>
      <c r="V82">
        <f>IF(BF81&lt;=0,0,MIN(ROUND(BF81+J82,2),IF(Debts!$Z$5=0,Debts!$AA$5,MAX(Debts!$AA$5,ROUND(BF81*Debts!$Z$5+Debts!$AB$5*J82,2)))))</f>
        <v/>
      </c>
      <c r="W82">
        <f>IF(BG81&lt;=0,0,MIN(ROUND(BG81+K82,2),IF(Debts!$Z$6=0,Debts!$AA$6,MAX(Debts!$AA$6,ROUND(BG81*Debts!$Z$6+Debts!$AB$6*K82,2)))))</f>
        <v/>
      </c>
      <c r="X82">
        <f>IF(BH81&lt;=0,0,MIN(ROUND(BH81+L82,2),IF(Debts!$Z$7=0,Debts!$AA$7,MAX(Debts!$AA$7,ROUND(BH81*Debts!$Z$7+Debts!$AB$7*L82,2)))))</f>
        <v/>
      </c>
      <c r="Y82">
        <f>IF(BI81&lt;=0,0,MIN(ROUND(BI81+M82,2),IF(Debts!$Z$8=0,Debts!$AA$8,MAX(Debts!$AA$8,ROUND(BI81*Debts!$Z$8+Debts!$AB$8*M82,2)))))</f>
        <v/>
      </c>
      <c r="Z82">
        <f>IF(BJ81&lt;=0,0,MIN(ROUND(BJ81+N82,2),IF(Debts!$Z$9=0,Debts!$AA$9,MAX(Debts!$AA$9,ROUND(BJ81*Debts!$Z$9+Debts!$AB$9*N82,2)))))</f>
        <v/>
      </c>
      <c r="AA82">
        <f>IF(BK81&lt;=0,0,MIN(ROUND(BK81+O82,2),IF(Debts!$Z$10=0,Debts!$AA$10,MAX(Debts!$AA$10,ROUND(BK81*Debts!$Z$10+Debts!$AB$10*O82,2)))))</f>
        <v/>
      </c>
      <c r="AB82">
        <f>IF(BL81&lt;=0,0,MIN(ROUND(BL81+P82,2),IF(Debts!$Z$11=0,Debts!$AA$11,MAX(Debts!$AA$11,ROUND(BL81*Debts!$Z$11+Debts!$AB$11*P82,2)))))</f>
        <v/>
      </c>
      <c r="AC82">
        <f>IF(BM81&lt;=0,0,MIN(ROUND(BM81+Q82,2),IF(Debts!$Z$12=0,Debts!$AA$12,MAX(Debts!$AA$12,ROUND(BM81*Debts!$Z$12+Debts!$AB$12*Q82,2)))))</f>
        <v/>
      </c>
      <c r="AD82">
        <f>IF(BN81&lt;=0,0,MIN(ROUND(BN81+R82,2),IF(Debts!$Z$13=0,Debts!$AA$13,MAX(Debts!$AA$13,ROUND(BN81*Debts!$Z$13+Debts!$AB$13*R82,2)))))</f>
        <v/>
      </c>
      <c r="AE82">
        <f>IF(BO81&lt;=0,0,MIN(ROUND(BO81+S82,2),IF(Debts!$Z$14=0,Debts!$AA$14,MAX(Debts!$AA$14,ROUND(BO81*Debts!$Z$14+Debts!$AB$14*S82,2)))))</f>
        <v/>
      </c>
      <c r="AF82">
        <f>IF(BP81&lt;=0,0,MIN(ROUND(BP81+T82,2),IF(Debts!$Z$15=0,Debts!$AA$15,MAX(Debts!$AA$15,ROUND(BP81*Debts!$Z$15+Debts!$AB$15*T82,2)))))</f>
        <v/>
      </c>
      <c r="AG82">
        <f>IF(BQ81&lt;=0,0,MIN(ROUND(BQ81+U82,2),IF(Debts!$Z$16=0,Debts!$AA$16,MAX(Debts!$AA$16,ROUND(BQ81*Debts!$Z$16+Debts!$AB$16*U82,2)))))</f>
        <v/>
      </c>
      <c r="AH82">
        <f>IF(BF81&lt;=0,0,ROUND(BF81+J82-V82,2))</f>
        <v/>
      </c>
      <c r="AI82">
        <f>IF(BG81&lt;=0,0,ROUND(BG81+K82-W82,2))</f>
        <v/>
      </c>
      <c r="AJ82">
        <f>IF(BH81&lt;=0,0,ROUND(BH81+L82-X82,2))</f>
        <v/>
      </c>
      <c r="AK82">
        <f>IF(BI81&lt;=0,0,ROUND(BI81+M82-Y82,2))</f>
        <v/>
      </c>
      <c r="AL82">
        <f>IF(BJ81&lt;=0,0,ROUND(BJ81+N82-Z82,2))</f>
        <v/>
      </c>
      <c r="AM82">
        <f>IF(BK81&lt;=0,0,ROUND(BK81+O82-AA82,2))</f>
        <v/>
      </c>
      <c r="AN82">
        <f>IF(BL81&lt;=0,0,ROUND(BL81+P82-AB82,2))</f>
        <v/>
      </c>
      <c r="AO82">
        <f>IF(BM81&lt;=0,0,ROUND(BM81+Q82-AC82,2))</f>
        <v/>
      </c>
      <c r="AP82">
        <f>IF(BN81&lt;=0,0,ROUND(BN81+R82-AD82,2))</f>
        <v/>
      </c>
      <c r="AQ82">
        <f>IF(BO81&lt;=0,0,ROUND(BO81+S82-AE82,2))</f>
        <v/>
      </c>
      <c r="AR82">
        <f>IF(BP81&lt;=0,0,ROUND(BP81+T82-AF82,2))</f>
        <v/>
      </c>
      <c r="AS82">
        <f>IF(BQ81&lt;=0,0,ROUND(BQ81+U82-AG82,2))</f>
        <v/>
      </c>
      <c r="AT82">
        <f>IF(AH82&lt;=0,0,ROUND(MIN(AH82,MAX(0,$F82-SUMPRODUCT(($AT$3:$BE$3&lt;AT$3)*$AH82:$AS82))),2))</f>
        <v/>
      </c>
      <c r="AU82">
        <f>IF(AI82&lt;=0,0,ROUND(MIN(AI82,MAX(0,$F82-SUMPRODUCT(($AT$3:$BE$3&lt;AU$3)*$AH82:$AS82))),2))</f>
        <v/>
      </c>
      <c r="AV82">
        <f>IF(AJ82&lt;=0,0,ROUND(MIN(AJ82,MAX(0,$F82-SUMPRODUCT(($AT$3:$BE$3&lt;AV$3)*$AH82:$AS82))),2))</f>
        <v/>
      </c>
      <c r="AW82">
        <f>IF(AK82&lt;=0,0,ROUND(MIN(AK82,MAX(0,$F82-SUMPRODUCT(($AT$3:$BE$3&lt;AW$3)*$AH82:$AS82))),2))</f>
        <v/>
      </c>
      <c r="AX82">
        <f>IF(AL82&lt;=0,0,ROUND(MIN(AL82,MAX(0,$F82-SUMPRODUCT(($AT$3:$BE$3&lt;AX$3)*$AH82:$AS82))),2))</f>
        <v/>
      </c>
      <c r="AY82">
        <f>IF(AM82&lt;=0,0,ROUND(MIN(AM82,MAX(0,$F82-SUMPRODUCT(($AT$3:$BE$3&lt;AY$3)*$AH82:$AS82))),2))</f>
        <v/>
      </c>
      <c r="AZ82">
        <f>IF(AN82&lt;=0,0,ROUND(MIN(AN82,MAX(0,$F82-SUMPRODUCT(($AT$3:$BE$3&lt;AZ$3)*$AH82:$AS82))),2))</f>
        <v/>
      </c>
      <c r="BA82">
        <f>IF(AO82&lt;=0,0,ROUND(MIN(AO82,MAX(0,$F82-SUMPRODUCT(($AT$3:$BE$3&lt;BA$3)*$AH82:$AS82))),2))</f>
        <v/>
      </c>
      <c r="BB82">
        <f>IF(AP82&lt;=0,0,ROUND(MIN(AP82,MAX(0,$F82-SUMPRODUCT(($AT$3:$BE$3&lt;BB$3)*$AH82:$AS82))),2))</f>
        <v/>
      </c>
      <c r="BC82">
        <f>IF(AQ82&lt;=0,0,ROUND(MIN(AQ82,MAX(0,$F82-SUMPRODUCT(($AT$3:$BE$3&lt;BC$3)*$AH82:$AS82))),2))</f>
        <v/>
      </c>
      <c r="BD82">
        <f>IF(AR82&lt;=0,0,ROUND(MIN(AR82,MAX(0,$F82-SUMPRODUCT(($AT$3:$BE$3&lt;BD$3)*$AH82:$AS82))),2))</f>
        <v/>
      </c>
      <c r="BE82">
        <f>IF(AS82&lt;=0,0,ROUND(MIN(AS82,MAX(0,$F82-SUMPRODUCT(($AT$3:$BE$3&lt;BE$3)*$AH82:$AS82))),2))</f>
        <v/>
      </c>
      <c r="BF82">
        <f>IF(BF81&lt;=0,0,ROUND(BF81+J82-V82-AT82,2))</f>
        <v/>
      </c>
      <c r="BG82">
        <f>IF(BG81&lt;=0,0,ROUND(BG81+K82-W82-AU82,2))</f>
        <v/>
      </c>
      <c r="BH82">
        <f>IF(BH81&lt;=0,0,ROUND(BH81+L82-X82-AV82,2))</f>
        <v/>
      </c>
      <c r="BI82">
        <f>IF(BI81&lt;=0,0,ROUND(BI81+M82-Y82-AW82,2))</f>
        <v/>
      </c>
      <c r="BJ82">
        <f>IF(BJ81&lt;=0,0,ROUND(BJ81+N82-Z82-AX82,2))</f>
        <v/>
      </c>
      <c r="BK82">
        <f>IF(BK81&lt;=0,0,ROUND(BK81+O82-AA82-AY82,2))</f>
        <v/>
      </c>
      <c r="BL82">
        <f>IF(BL81&lt;=0,0,ROUND(BL81+P82-AB82-AZ82,2))</f>
        <v/>
      </c>
      <c r="BM82">
        <f>IF(BM81&lt;=0,0,ROUND(BM81+Q82-AC82-BA82,2))</f>
        <v/>
      </c>
      <c r="BN82">
        <f>IF(BN81&lt;=0,0,ROUND(BN81+R82-AD82-BB82,2))</f>
        <v/>
      </c>
      <c r="BO82">
        <f>IF(BO81&lt;=0,0,ROUND(BO81+S82-AE82-BC82,2))</f>
        <v/>
      </c>
      <c r="BP82">
        <f>IF(BP81&lt;=0,0,ROUND(BP81+T82-AF82-BD82,2))</f>
        <v/>
      </c>
      <c r="BQ82">
        <f>IF(BQ81&lt;=0,0,ROUND(BQ81+U82-AG82-BE82,2))</f>
        <v/>
      </c>
    </row>
    <row r="83">
      <c r="A83" t="n">
        <v>78</v>
      </c>
      <c r="B83" s="29">
        <f>Months!B83</f>
        <v/>
      </c>
      <c r="C83">
        <f>Months!C83</f>
        <v/>
      </c>
      <c r="D83">
        <f>Months!D83</f>
        <v/>
      </c>
      <c r="E83">
        <f>SUM(V83:AG83)</f>
        <v/>
      </c>
      <c r="F83">
        <f>MAX(0,ROUND(C83+D83-E83,2))</f>
        <v/>
      </c>
      <c r="G83">
        <f>ROUND(E83+SUM(AT83:BE83),2)</f>
        <v/>
      </c>
      <c r="H83">
        <f>ROUND(SUM(J83:U83),2)</f>
        <v/>
      </c>
      <c r="I83">
        <f>ROUND(SUM(BF83:BQ83),2)</f>
        <v/>
      </c>
      <c r="J83">
        <f>IF(BF82&lt;=0,0,ROUND(BF82*IF($A83&lt;=Debts!$M$5,Debts!$X$5,Debts!$Y$5)/12,2)+IF(AND(Debts!$AC$5=1,$A83=Debts!$M$5+1),SUMPRODUCT(ROUND(BF$5:BF81*Debts!$Y$5/12,2)),0))</f>
        <v/>
      </c>
      <c r="K83">
        <f>IF(BG82&lt;=0,0,ROUND(BG82*IF($A83&lt;=Debts!$M$6,Debts!$X$6,Debts!$Y$6)/12,2)+IF(AND(Debts!$AC$6=1,$A83=Debts!$M$6+1),SUMPRODUCT(ROUND(BG$5:BG81*Debts!$Y$6/12,2)),0))</f>
        <v/>
      </c>
      <c r="L83">
        <f>IF(BH82&lt;=0,0,ROUND(BH82*IF($A83&lt;=Debts!$M$7,Debts!$X$7,Debts!$Y$7)/12,2)+IF(AND(Debts!$AC$7=1,$A83=Debts!$M$7+1),SUMPRODUCT(ROUND(BH$5:BH81*Debts!$Y$7/12,2)),0))</f>
        <v/>
      </c>
      <c r="M83">
        <f>IF(BI82&lt;=0,0,ROUND(BI82*IF($A83&lt;=Debts!$M$8,Debts!$X$8,Debts!$Y$8)/12,2)+IF(AND(Debts!$AC$8=1,$A83=Debts!$M$8+1),SUMPRODUCT(ROUND(BI$5:BI81*Debts!$Y$8/12,2)),0))</f>
        <v/>
      </c>
      <c r="N83">
        <f>IF(BJ82&lt;=0,0,ROUND(BJ82*IF($A83&lt;=Debts!$M$9,Debts!$X$9,Debts!$Y$9)/12,2)+IF(AND(Debts!$AC$9=1,$A83=Debts!$M$9+1),SUMPRODUCT(ROUND(BJ$5:BJ81*Debts!$Y$9/12,2)),0))</f>
        <v/>
      </c>
      <c r="O83">
        <f>IF(BK82&lt;=0,0,ROUND(BK82*IF($A83&lt;=Debts!$M$10,Debts!$X$10,Debts!$Y$10)/12,2)+IF(AND(Debts!$AC$10=1,$A83=Debts!$M$10+1),SUMPRODUCT(ROUND(BK$5:BK81*Debts!$Y$10/12,2)),0))</f>
        <v/>
      </c>
      <c r="P83">
        <f>IF(BL82&lt;=0,0,ROUND(BL82*IF($A83&lt;=Debts!$M$11,Debts!$X$11,Debts!$Y$11)/12,2)+IF(AND(Debts!$AC$11=1,$A83=Debts!$M$11+1),SUMPRODUCT(ROUND(BL$5:BL81*Debts!$Y$11/12,2)),0))</f>
        <v/>
      </c>
      <c r="Q83">
        <f>IF(BM82&lt;=0,0,ROUND(BM82*IF($A83&lt;=Debts!$M$12,Debts!$X$12,Debts!$Y$12)/12,2)+IF(AND(Debts!$AC$12=1,$A83=Debts!$M$12+1),SUMPRODUCT(ROUND(BM$5:BM81*Debts!$Y$12/12,2)),0))</f>
        <v/>
      </c>
      <c r="R83">
        <f>IF(BN82&lt;=0,0,ROUND(BN82*IF($A83&lt;=Debts!$M$13,Debts!$X$13,Debts!$Y$13)/12,2)+IF(AND(Debts!$AC$13=1,$A83=Debts!$M$13+1),SUMPRODUCT(ROUND(BN$5:BN81*Debts!$Y$13/12,2)),0))</f>
        <v/>
      </c>
      <c r="S83">
        <f>IF(BO82&lt;=0,0,ROUND(BO82*IF($A83&lt;=Debts!$M$14,Debts!$X$14,Debts!$Y$14)/12,2)+IF(AND(Debts!$AC$14=1,$A83=Debts!$M$14+1),SUMPRODUCT(ROUND(BO$5:BO81*Debts!$Y$14/12,2)),0))</f>
        <v/>
      </c>
      <c r="T83">
        <f>IF(BP82&lt;=0,0,ROUND(BP82*IF($A83&lt;=Debts!$M$15,Debts!$X$15,Debts!$Y$15)/12,2)+IF(AND(Debts!$AC$15=1,$A83=Debts!$M$15+1),SUMPRODUCT(ROUND(BP$5:BP81*Debts!$Y$15/12,2)),0))</f>
        <v/>
      </c>
      <c r="U83">
        <f>IF(BQ82&lt;=0,0,ROUND(BQ82*IF($A83&lt;=Debts!$M$16,Debts!$X$16,Debts!$Y$16)/12,2)+IF(AND(Debts!$AC$16=1,$A83=Debts!$M$16+1),SUMPRODUCT(ROUND(BQ$5:BQ81*Debts!$Y$16/12,2)),0))</f>
        <v/>
      </c>
      <c r="V83">
        <f>IF(BF82&lt;=0,0,MIN(ROUND(BF82+J83,2),IF(Debts!$Z$5=0,Debts!$AA$5,MAX(Debts!$AA$5,ROUND(BF82*Debts!$Z$5+Debts!$AB$5*J83,2)))))</f>
        <v/>
      </c>
      <c r="W83">
        <f>IF(BG82&lt;=0,0,MIN(ROUND(BG82+K83,2),IF(Debts!$Z$6=0,Debts!$AA$6,MAX(Debts!$AA$6,ROUND(BG82*Debts!$Z$6+Debts!$AB$6*K83,2)))))</f>
        <v/>
      </c>
      <c r="X83">
        <f>IF(BH82&lt;=0,0,MIN(ROUND(BH82+L83,2),IF(Debts!$Z$7=0,Debts!$AA$7,MAX(Debts!$AA$7,ROUND(BH82*Debts!$Z$7+Debts!$AB$7*L83,2)))))</f>
        <v/>
      </c>
      <c r="Y83">
        <f>IF(BI82&lt;=0,0,MIN(ROUND(BI82+M83,2),IF(Debts!$Z$8=0,Debts!$AA$8,MAX(Debts!$AA$8,ROUND(BI82*Debts!$Z$8+Debts!$AB$8*M83,2)))))</f>
        <v/>
      </c>
      <c r="Z83">
        <f>IF(BJ82&lt;=0,0,MIN(ROUND(BJ82+N83,2),IF(Debts!$Z$9=0,Debts!$AA$9,MAX(Debts!$AA$9,ROUND(BJ82*Debts!$Z$9+Debts!$AB$9*N83,2)))))</f>
        <v/>
      </c>
      <c r="AA83">
        <f>IF(BK82&lt;=0,0,MIN(ROUND(BK82+O83,2),IF(Debts!$Z$10=0,Debts!$AA$10,MAX(Debts!$AA$10,ROUND(BK82*Debts!$Z$10+Debts!$AB$10*O83,2)))))</f>
        <v/>
      </c>
      <c r="AB83">
        <f>IF(BL82&lt;=0,0,MIN(ROUND(BL82+P83,2),IF(Debts!$Z$11=0,Debts!$AA$11,MAX(Debts!$AA$11,ROUND(BL82*Debts!$Z$11+Debts!$AB$11*P83,2)))))</f>
        <v/>
      </c>
      <c r="AC83">
        <f>IF(BM82&lt;=0,0,MIN(ROUND(BM82+Q83,2),IF(Debts!$Z$12=0,Debts!$AA$12,MAX(Debts!$AA$12,ROUND(BM82*Debts!$Z$12+Debts!$AB$12*Q83,2)))))</f>
        <v/>
      </c>
      <c r="AD83">
        <f>IF(BN82&lt;=0,0,MIN(ROUND(BN82+R83,2),IF(Debts!$Z$13=0,Debts!$AA$13,MAX(Debts!$AA$13,ROUND(BN82*Debts!$Z$13+Debts!$AB$13*R83,2)))))</f>
        <v/>
      </c>
      <c r="AE83">
        <f>IF(BO82&lt;=0,0,MIN(ROUND(BO82+S83,2),IF(Debts!$Z$14=0,Debts!$AA$14,MAX(Debts!$AA$14,ROUND(BO82*Debts!$Z$14+Debts!$AB$14*S83,2)))))</f>
        <v/>
      </c>
      <c r="AF83">
        <f>IF(BP82&lt;=0,0,MIN(ROUND(BP82+T83,2),IF(Debts!$Z$15=0,Debts!$AA$15,MAX(Debts!$AA$15,ROUND(BP82*Debts!$Z$15+Debts!$AB$15*T83,2)))))</f>
        <v/>
      </c>
      <c r="AG83">
        <f>IF(BQ82&lt;=0,0,MIN(ROUND(BQ82+U83,2),IF(Debts!$Z$16=0,Debts!$AA$16,MAX(Debts!$AA$16,ROUND(BQ82*Debts!$Z$16+Debts!$AB$16*U83,2)))))</f>
        <v/>
      </c>
      <c r="AH83">
        <f>IF(BF82&lt;=0,0,ROUND(BF82+J83-V83,2))</f>
        <v/>
      </c>
      <c r="AI83">
        <f>IF(BG82&lt;=0,0,ROUND(BG82+K83-W83,2))</f>
        <v/>
      </c>
      <c r="AJ83">
        <f>IF(BH82&lt;=0,0,ROUND(BH82+L83-X83,2))</f>
        <v/>
      </c>
      <c r="AK83">
        <f>IF(BI82&lt;=0,0,ROUND(BI82+M83-Y83,2))</f>
        <v/>
      </c>
      <c r="AL83">
        <f>IF(BJ82&lt;=0,0,ROUND(BJ82+N83-Z83,2))</f>
        <v/>
      </c>
      <c r="AM83">
        <f>IF(BK82&lt;=0,0,ROUND(BK82+O83-AA83,2))</f>
        <v/>
      </c>
      <c r="AN83">
        <f>IF(BL82&lt;=0,0,ROUND(BL82+P83-AB83,2))</f>
        <v/>
      </c>
      <c r="AO83">
        <f>IF(BM82&lt;=0,0,ROUND(BM82+Q83-AC83,2))</f>
        <v/>
      </c>
      <c r="AP83">
        <f>IF(BN82&lt;=0,0,ROUND(BN82+R83-AD83,2))</f>
        <v/>
      </c>
      <c r="AQ83">
        <f>IF(BO82&lt;=0,0,ROUND(BO82+S83-AE83,2))</f>
        <v/>
      </c>
      <c r="AR83">
        <f>IF(BP82&lt;=0,0,ROUND(BP82+T83-AF83,2))</f>
        <v/>
      </c>
      <c r="AS83">
        <f>IF(BQ82&lt;=0,0,ROUND(BQ82+U83-AG83,2))</f>
        <v/>
      </c>
      <c r="AT83">
        <f>IF(AH83&lt;=0,0,ROUND(MIN(AH83,MAX(0,$F83-SUMPRODUCT(($AT$3:$BE$3&lt;AT$3)*$AH83:$AS83))),2))</f>
        <v/>
      </c>
      <c r="AU83">
        <f>IF(AI83&lt;=0,0,ROUND(MIN(AI83,MAX(0,$F83-SUMPRODUCT(($AT$3:$BE$3&lt;AU$3)*$AH83:$AS83))),2))</f>
        <v/>
      </c>
      <c r="AV83">
        <f>IF(AJ83&lt;=0,0,ROUND(MIN(AJ83,MAX(0,$F83-SUMPRODUCT(($AT$3:$BE$3&lt;AV$3)*$AH83:$AS83))),2))</f>
        <v/>
      </c>
      <c r="AW83">
        <f>IF(AK83&lt;=0,0,ROUND(MIN(AK83,MAX(0,$F83-SUMPRODUCT(($AT$3:$BE$3&lt;AW$3)*$AH83:$AS83))),2))</f>
        <v/>
      </c>
      <c r="AX83">
        <f>IF(AL83&lt;=0,0,ROUND(MIN(AL83,MAX(0,$F83-SUMPRODUCT(($AT$3:$BE$3&lt;AX$3)*$AH83:$AS83))),2))</f>
        <v/>
      </c>
      <c r="AY83">
        <f>IF(AM83&lt;=0,0,ROUND(MIN(AM83,MAX(0,$F83-SUMPRODUCT(($AT$3:$BE$3&lt;AY$3)*$AH83:$AS83))),2))</f>
        <v/>
      </c>
      <c r="AZ83">
        <f>IF(AN83&lt;=0,0,ROUND(MIN(AN83,MAX(0,$F83-SUMPRODUCT(($AT$3:$BE$3&lt;AZ$3)*$AH83:$AS83))),2))</f>
        <v/>
      </c>
      <c r="BA83">
        <f>IF(AO83&lt;=0,0,ROUND(MIN(AO83,MAX(0,$F83-SUMPRODUCT(($AT$3:$BE$3&lt;BA$3)*$AH83:$AS83))),2))</f>
        <v/>
      </c>
      <c r="BB83">
        <f>IF(AP83&lt;=0,0,ROUND(MIN(AP83,MAX(0,$F83-SUMPRODUCT(($AT$3:$BE$3&lt;BB$3)*$AH83:$AS83))),2))</f>
        <v/>
      </c>
      <c r="BC83">
        <f>IF(AQ83&lt;=0,0,ROUND(MIN(AQ83,MAX(0,$F83-SUMPRODUCT(($AT$3:$BE$3&lt;BC$3)*$AH83:$AS83))),2))</f>
        <v/>
      </c>
      <c r="BD83">
        <f>IF(AR83&lt;=0,0,ROUND(MIN(AR83,MAX(0,$F83-SUMPRODUCT(($AT$3:$BE$3&lt;BD$3)*$AH83:$AS83))),2))</f>
        <v/>
      </c>
      <c r="BE83">
        <f>IF(AS83&lt;=0,0,ROUND(MIN(AS83,MAX(0,$F83-SUMPRODUCT(($AT$3:$BE$3&lt;BE$3)*$AH83:$AS83))),2))</f>
        <v/>
      </c>
      <c r="BF83">
        <f>IF(BF82&lt;=0,0,ROUND(BF82+J83-V83-AT83,2))</f>
        <v/>
      </c>
      <c r="BG83">
        <f>IF(BG82&lt;=0,0,ROUND(BG82+K83-W83-AU83,2))</f>
        <v/>
      </c>
      <c r="BH83">
        <f>IF(BH82&lt;=0,0,ROUND(BH82+L83-X83-AV83,2))</f>
        <v/>
      </c>
      <c r="BI83">
        <f>IF(BI82&lt;=0,0,ROUND(BI82+M83-Y83-AW83,2))</f>
        <v/>
      </c>
      <c r="BJ83">
        <f>IF(BJ82&lt;=0,0,ROUND(BJ82+N83-Z83-AX83,2))</f>
        <v/>
      </c>
      <c r="BK83">
        <f>IF(BK82&lt;=0,0,ROUND(BK82+O83-AA83-AY83,2))</f>
        <v/>
      </c>
      <c r="BL83">
        <f>IF(BL82&lt;=0,0,ROUND(BL82+P83-AB83-AZ83,2))</f>
        <v/>
      </c>
      <c r="BM83">
        <f>IF(BM82&lt;=0,0,ROUND(BM82+Q83-AC83-BA83,2))</f>
        <v/>
      </c>
      <c r="BN83">
        <f>IF(BN82&lt;=0,0,ROUND(BN82+R83-AD83-BB83,2))</f>
        <v/>
      </c>
      <c r="BO83">
        <f>IF(BO82&lt;=0,0,ROUND(BO82+S83-AE83-BC83,2))</f>
        <v/>
      </c>
      <c r="BP83">
        <f>IF(BP82&lt;=0,0,ROUND(BP82+T83-AF83-BD83,2))</f>
        <v/>
      </c>
      <c r="BQ83">
        <f>IF(BQ82&lt;=0,0,ROUND(BQ82+U83-AG83-BE83,2))</f>
        <v/>
      </c>
    </row>
    <row r="84">
      <c r="A84" t="n">
        <v>79</v>
      </c>
      <c r="B84" s="29">
        <f>Months!B84</f>
        <v/>
      </c>
      <c r="C84">
        <f>Months!C84</f>
        <v/>
      </c>
      <c r="D84">
        <f>Months!D84</f>
        <v/>
      </c>
      <c r="E84">
        <f>SUM(V84:AG84)</f>
        <v/>
      </c>
      <c r="F84">
        <f>MAX(0,ROUND(C84+D84-E84,2))</f>
        <v/>
      </c>
      <c r="G84">
        <f>ROUND(E84+SUM(AT84:BE84),2)</f>
        <v/>
      </c>
      <c r="H84">
        <f>ROUND(SUM(J84:U84),2)</f>
        <v/>
      </c>
      <c r="I84">
        <f>ROUND(SUM(BF84:BQ84),2)</f>
        <v/>
      </c>
      <c r="J84">
        <f>IF(BF83&lt;=0,0,ROUND(BF83*IF($A84&lt;=Debts!$M$5,Debts!$X$5,Debts!$Y$5)/12,2)+IF(AND(Debts!$AC$5=1,$A84=Debts!$M$5+1),SUMPRODUCT(ROUND(BF$5:BF82*Debts!$Y$5/12,2)),0))</f>
        <v/>
      </c>
      <c r="K84">
        <f>IF(BG83&lt;=0,0,ROUND(BG83*IF($A84&lt;=Debts!$M$6,Debts!$X$6,Debts!$Y$6)/12,2)+IF(AND(Debts!$AC$6=1,$A84=Debts!$M$6+1),SUMPRODUCT(ROUND(BG$5:BG82*Debts!$Y$6/12,2)),0))</f>
        <v/>
      </c>
      <c r="L84">
        <f>IF(BH83&lt;=0,0,ROUND(BH83*IF($A84&lt;=Debts!$M$7,Debts!$X$7,Debts!$Y$7)/12,2)+IF(AND(Debts!$AC$7=1,$A84=Debts!$M$7+1),SUMPRODUCT(ROUND(BH$5:BH82*Debts!$Y$7/12,2)),0))</f>
        <v/>
      </c>
      <c r="M84">
        <f>IF(BI83&lt;=0,0,ROUND(BI83*IF($A84&lt;=Debts!$M$8,Debts!$X$8,Debts!$Y$8)/12,2)+IF(AND(Debts!$AC$8=1,$A84=Debts!$M$8+1),SUMPRODUCT(ROUND(BI$5:BI82*Debts!$Y$8/12,2)),0))</f>
        <v/>
      </c>
      <c r="N84">
        <f>IF(BJ83&lt;=0,0,ROUND(BJ83*IF($A84&lt;=Debts!$M$9,Debts!$X$9,Debts!$Y$9)/12,2)+IF(AND(Debts!$AC$9=1,$A84=Debts!$M$9+1),SUMPRODUCT(ROUND(BJ$5:BJ82*Debts!$Y$9/12,2)),0))</f>
        <v/>
      </c>
      <c r="O84">
        <f>IF(BK83&lt;=0,0,ROUND(BK83*IF($A84&lt;=Debts!$M$10,Debts!$X$10,Debts!$Y$10)/12,2)+IF(AND(Debts!$AC$10=1,$A84=Debts!$M$10+1),SUMPRODUCT(ROUND(BK$5:BK82*Debts!$Y$10/12,2)),0))</f>
        <v/>
      </c>
      <c r="P84">
        <f>IF(BL83&lt;=0,0,ROUND(BL83*IF($A84&lt;=Debts!$M$11,Debts!$X$11,Debts!$Y$11)/12,2)+IF(AND(Debts!$AC$11=1,$A84=Debts!$M$11+1),SUMPRODUCT(ROUND(BL$5:BL82*Debts!$Y$11/12,2)),0))</f>
        <v/>
      </c>
      <c r="Q84">
        <f>IF(BM83&lt;=0,0,ROUND(BM83*IF($A84&lt;=Debts!$M$12,Debts!$X$12,Debts!$Y$12)/12,2)+IF(AND(Debts!$AC$12=1,$A84=Debts!$M$12+1),SUMPRODUCT(ROUND(BM$5:BM82*Debts!$Y$12/12,2)),0))</f>
        <v/>
      </c>
      <c r="R84">
        <f>IF(BN83&lt;=0,0,ROUND(BN83*IF($A84&lt;=Debts!$M$13,Debts!$X$13,Debts!$Y$13)/12,2)+IF(AND(Debts!$AC$13=1,$A84=Debts!$M$13+1),SUMPRODUCT(ROUND(BN$5:BN82*Debts!$Y$13/12,2)),0))</f>
        <v/>
      </c>
      <c r="S84">
        <f>IF(BO83&lt;=0,0,ROUND(BO83*IF($A84&lt;=Debts!$M$14,Debts!$X$14,Debts!$Y$14)/12,2)+IF(AND(Debts!$AC$14=1,$A84=Debts!$M$14+1),SUMPRODUCT(ROUND(BO$5:BO82*Debts!$Y$14/12,2)),0))</f>
        <v/>
      </c>
      <c r="T84">
        <f>IF(BP83&lt;=0,0,ROUND(BP83*IF($A84&lt;=Debts!$M$15,Debts!$X$15,Debts!$Y$15)/12,2)+IF(AND(Debts!$AC$15=1,$A84=Debts!$M$15+1),SUMPRODUCT(ROUND(BP$5:BP82*Debts!$Y$15/12,2)),0))</f>
        <v/>
      </c>
      <c r="U84">
        <f>IF(BQ83&lt;=0,0,ROUND(BQ83*IF($A84&lt;=Debts!$M$16,Debts!$X$16,Debts!$Y$16)/12,2)+IF(AND(Debts!$AC$16=1,$A84=Debts!$M$16+1),SUMPRODUCT(ROUND(BQ$5:BQ82*Debts!$Y$16/12,2)),0))</f>
        <v/>
      </c>
      <c r="V84">
        <f>IF(BF83&lt;=0,0,MIN(ROUND(BF83+J84,2),IF(Debts!$Z$5=0,Debts!$AA$5,MAX(Debts!$AA$5,ROUND(BF83*Debts!$Z$5+Debts!$AB$5*J84,2)))))</f>
        <v/>
      </c>
      <c r="W84">
        <f>IF(BG83&lt;=0,0,MIN(ROUND(BG83+K84,2),IF(Debts!$Z$6=0,Debts!$AA$6,MAX(Debts!$AA$6,ROUND(BG83*Debts!$Z$6+Debts!$AB$6*K84,2)))))</f>
        <v/>
      </c>
      <c r="X84">
        <f>IF(BH83&lt;=0,0,MIN(ROUND(BH83+L84,2),IF(Debts!$Z$7=0,Debts!$AA$7,MAX(Debts!$AA$7,ROUND(BH83*Debts!$Z$7+Debts!$AB$7*L84,2)))))</f>
        <v/>
      </c>
      <c r="Y84">
        <f>IF(BI83&lt;=0,0,MIN(ROUND(BI83+M84,2),IF(Debts!$Z$8=0,Debts!$AA$8,MAX(Debts!$AA$8,ROUND(BI83*Debts!$Z$8+Debts!$AB$8*M84,2)))))</f>
        <v/>
      </c>
      <c r="Z84">
        <f>IF(BJ83&lt;=0,0,MIN(ROUND(BJ83+N84,2),IF(Debts!$Z$9=0,Debts!$AA$9,MAX(Debts!$AA$9,ROUND(BJ83*Debts!$Z$9+Debts!$AB$9*N84,2)))))</f>
        <v/>
      </c>
      <c r="AA84">
        <f>IF(BK83&lt;=0,0,MIN(ROUND(BK83+O84,2),IF(Debts!$Z$10=0,Debts!$AA$10,MAX(Debts!$AA$10,ROUND(BK83*Debts!$Z$10+Debts!$AB$10*O84,2)))))</f>
        <v/>
      </c>
      <c r="AB84">
        <f>IF(BL83&lt;=0,0,MIN(ROUND(BL83+P84,2),IF(Debts!$Z$11=0,Debts!$AA$11,MAX(Debts!$AA$11,ROUND(BL83*Debts!$Z$11+Debts!$AB$11*P84,2)))))</f>
        <v/>
      </c>
      <c r="AC84">
        <f>IF(BM83&lt;=0,0,MIN(ROUND(BM83+Q84,2),IF(Debts!$Z$12=0,Debts!$AA$12,MAX(Debts!$AA$12,ROUND(BM83*Debts!$Z$12+Debts!$AB$12*Q84,2)))))</f>
        <v/>
      </c>
      <c r="AD84">
        <f>IF(BN83&lt;=0,0,MIN(ROUND(BN83+R84,2),IF(Debts!$Z$13=0,Debts!$AA$13,MAX(Debts!$AA$13,ROUND(BN83*Debts!$Z$13+Debts!$AB$13*R84,2)))))</f>
        <v/>
      </c>
      <c r="AE84">
        <f>IF(BO83&lt;=0,0,MIN(ROUND(BO83+S84,2),IF(Debts!$Z$14=0,Debts!$AA$14,MAX(Debts!$AA$14,ROUND(BO83*Debts!$Z$14+Debts!$AB$14*S84,2)))))</f>
        <v/>
      </c>
      <c r="AF84">
        <f>IF(BP83&lt;=0,0,MIN(ROUND(BP83+T84,2),IF(Debts!$Z$15=0,Debts!$AA$15,MAX(Debts!$AA$15,ROUND(BP83*Debts!$Z$15+Debts!$AB$15*T84,2)))))</f>
        <v/>
      </c>
      <c r="AG84">
        <f>IF(BQ83&lt;=0,0,MIN(ROUND(BQ83+U84,2),IF(Debts!$Z$16=0,Debts!$AA$16,MAX(Debts!$AA$16,ROUND(BQ83*Debts!$Z$16+Debts!$AB$16*U84,2)))))</f>
        <v/>
      </c>
      <c r="AH84">
        <f>IF(BF83&lt;=0,0,ROUND(BF83+J84-V84,2))</f>
        <v/>
      </c>
      <c r="AI84">
        <f>IF(BG83&lt;=0,0,ROUND(BG83+K84-W84,2))</f>
        <v/>
      </c>
      <c r="AJ84">
        <f>IF(BH83&lt;=0,0,ROUND(BH83+L84-X84,2))</f>
        <v/>
      </c>
      <c r="AK84">
        <f>IF(BI83&lt;=0,0,ROUND(BI83+M84-Y84,2))</f>
        <v/>
      </c>
      <c r="AL84">
        <f>IF(BJ83&lt;=0,0,ROUND(BJ83+N84-Z84,2))</f>
        <v/>
      </c>
      <c r="AM84">
        <f>IF(BK83&lt;=0,0,ROUND(BK83+O84-AA84,2))</f>
        <v/>
      </c>
      <c r="AN84">
        <f>IF(BL83&lt;=0,0,ROUND(BL83+P84-AB84,2))</f>
        <v/>
      </c>
      <c r="AO84">
        <f>IF(BM83&lt;=0,0,ROUND(BM83+Q84-AC84,2))</f>
        <v/>
      </c>
      <c r="AP84">
        <f>IF(BN83&lt;=0,0,ROUND(BN83+R84-AD84,2))</f>
        <v/>
      </c>
      <c r="AQ84">
        <f>IF(BO83&lt;=0,0,ROUND(BO83+S84-AE84,2))</f>
        <v/>
      </c>
      <c r="AR84">
        <f>IF(BP83&lt;=0,0,ROUND(BP83+T84-AF84,2))</f>
        <v/>
      </c>
      <c r="AS84">
        <f>IF(BQ83&lt;=0,0,ROUND(BQ83+U84-AG84,2))</f>
        <v/>
      </c>
      <c r="AT84">
        <f>IF(AH84&lt;=0,0,ROUND(MIN(AH84,MAX(0,$F84-SUMPRODUCT(($AT$3:$BE$3&lt;AT$3)*$AH84:$AS84))),2))</f>
        <v/>
      </c>
      <c r="AU84">
        <f>IF(AI84&lt;=0,0,ROUND(MIN(AI84,MAX(0,$F84-SUMPRODUCT(($AT$3:$BE$3&lt;AU$3)*$AH84:$AS84))),2))</f>
        <v/>
      </c>
      <c r="AV84">
        <f>IF(AJ84&lt;=0,0,ROUND(MIN(AJ84,MAX(0,$F84-SUMPRODUCT(($AT$3:$BE$3&lt;AV$3)*$AH84:$AS84))),2))</f>
        <v/>
      </c>
      <c r="AW84">
        <f>IF(AK84&lt;=0,0,ROUND(MIN(AK84,MAX(0,$F84-SUMPRODUCT(($AT$3:$BE$3&lt;AW$3)*$AH84:$AS84))),2))</f>
        <v/>
      </c>
      <c r="AX84">
        <f>IF(AL84&lt;=0,0,ROUND(MIN(AL84,MAX(0,$F84-SUMPRODUCT(($AT$3:$BE$3&lt;AX$3)*$AH84:$AS84))),2))</f>
        <v/>
      </c>
      <c r="AY84">
        <f>IF(AM84&lt;=0,0,ROUND(MIN(AM84,MAX(0,$F84-SUMPRODUCT(($AT$3:$BE$3&lt;AY$3)*$AH84:$AS84))),2))</f>
        <v/>
      </c>
      <c r="AZ84">
        <f>IF(AN84&lt;=0,0,ROUND(MIN(AN84,MAX(0,$F84-SUMPRODUCT(($AT$3:$BE$3&lt;AZ$3)*$AH84:$AS84))),2))</f>
        <v/>
      </c>
      <c r="BA84">
        <f>IF(AO84&lt;=0,0,ROUND(MIN(AO84,MAX(0,$F84-SUMPRODUCT(($AT$3:$BE$3&lt;BA$3)*$AH84:$AS84))),2))</f>
        <v/>
      </c>
      <c r="BB84">
        <f>IF(AP84&lt;=0,0,ROUND(MIN(AP84,MAX(0,$F84-SUMPRODUCT(($AT$3:$BE$3&lt;BB$3)*$AH84:$AS84))),2))</f>
        <v/>
      </c>
      <c r="BC84">
        <f>IF(AQ84&lt;=0,0,ROUND(MIN(AQ84,MAX(0,$F84-SUMPRODUCT(($AT$3:$BE$3&lt;BC$3)*$AH84:$AS84))),2))</f>
        <v/>
      </c>
      <c r="BD84">
        <f>IF(AR84&lt;=0,0,ROUND(MIN(AR84,MAX(0,$F84-SUMPRODUCT(($AT$3:$BE$3&lt;BD$3)*$AH84:$AS84))),2))</f>
        <v/>
      </c>
      <c r="BE84">
        <f>IF(AS84&lt;=0,0,ROUND(MIN(AS84,MAX(0,$F84-SUMPRODUCT(($AT$3:$BE$3&lt;BE$3)*$AH84:$AS84))),2))</f>
        <v/>
      </c>
      <c r="BF84">
        <f>IF(BF83&lt;=0,0,ROUND(BF83+J84-V84-AT84,2))</f>
        <v/>
      </c>
      <c r="BG84">
        <f>IF(BG83&lt;=0,0,ROUND(BG83+K84-W84-AU84,2))</f>
        <v/>
      </c>
      <c r="BH84">
        <f>IF(BH83&lt;=0,0,ROUND(BH83+L84-X84-AV84,2))</f>
        <v/>
      </c>
      <c r="BI84">
        <f>IF(BI83&lt;=0,0,ROUND(BI83+M84-Y84-AW84,2))</f>
        <v/>
      </c>
      <c r="BJ84">
        <f>IF(BJ83&lt;=0,0,ROUND(BJ83+N84-Z84-AX84,2))</f>
        <v/>
      </c>
      <c r="BK84">
        <f>IF(BK83&lt;=0,0,ROUND(BK83+O84-AA84-AY84,2))</f>
        <v/>
      </c>
      <c r="BL84">
        <f>IF(BL83&lt;=0,0,ROUND(BL83+P84-AB84-AZ84,2))</f>
        <v/>
      </c>
      <c r="BM84">
        <f>IF(BM83&lt;=0,0,ROUND(BM83+Q84-AC84-BA84,2))</f>
        <v/>
      </c>
      <c r="BN84">
        <f>IF(BN83&lt;=0,0,ROUND(BN83+R84-AD84-BB84,2))</f>
        <v/>
      </c>
      <c r="BO84">
        <f>IF(BO83&lt;=0,0,ROUND(BO83+S84-AE84-BC84,2))</f>
        <v/>
      </c>
      <c r="BP84">
        <f>IF(BP83&lt;=0,0,ROUND(BP83+T84-AF84-BD84,2))</f>
        <v/>
      </c>
      <c r="BQ84">
        <f>IF(BQ83&lt;=0,0,ROUND(BQ83+U84-AG84-BE84,2))</f>
        <v/>
      </c>
    </row>
    <row r="85">
      <c r="A85" t="n">
        <v>80</v>
      </c>
      <c r="B85" s="29">
        <f>Months!B85</f>
        <v/>
      </c>
      <c r="C85">
        <f>Months!C85</f>
        <v/>
      </c>
      <c r="D85">
        <f>Months!D85</f>
        <v/>
      </c>
      <c r="E85">
        <f>SUM(V85:AG85)</f>
        <v/>
      </c>
      <c r="F85">
        <f>MAX(0,ROUND(C85+D85-E85,2))</f>
        <v/>
      </c>
      <c r="G85">
        <f>ROUND(E85+SUM(AT85:BE85),2)</f>
        <v/>
      </c>
      <c r="H85">
        <f>ROUND(SUM(J85:U85),2)</f>
        <v/>
      </c>
      <c r="I85">
        <f>ROUND(SUM(BF85:BQ85),2)</f>
        <v/>
      </c>
      <c r="J85">
        <f>IF(BF84&lt;=0,0,ROUND(BF84*IF($A85&lt;=Debts!$M$5,Debts!$X$5,Debts!$Y$5)/12,2)+IF(AND(Debts!$AC$5=1,$A85=Debts!$M$5+1),SUMPRODUCT(ROUND(BF$5:BF83*Debts!$Y$5/12,2)),0))</f>
        <v/>
      </c>
      <c r="K85">
        <f>IF(BG84&lt;=0,0,ROUND(BG84*IF($A85&lt;=Debts!$M$6,Debts!$X$6,Debts!$Y$6)/12,2)+IF(AND(Debts!$AC$6=1,$A85=Debts!$M$6+1),SUMPRODUCT(ROUND(BG$5:BG83*Debts!$Y$6/12,2)),0))</f>
        <v/>
      </c>
      <c r="L85">
        <f>IF(BH84&lt;=0,0,ROUND(BH84*IF($A85&lt;=Debts!$M$7,Debts!$X$7,Debts!$Y$7)/12,2)+IF(AND(Debts!$AC$7=1,$A85=Debts!$M$7+1),SUMPRODUCT(ROUND(BH$5:BH83*Debts!$Y$7/12,2)),0))</f>
        <v/>
      </c>
      <c r="M85">
        <f>IF(BI84&lt;=0,0,ROUND(BI84*IF($A85&lt;=Debts!$M$8,Debts!$X$8,Debts!$Y$8)/12,2)+IF(AND(Debts!$AC$8=1,$A85=Debts!$M$8+1),SUMPRODUCT(ROUND(BI$5:BI83*Debts!$Y$8/12,2)),0))</f>
        <v/>
      </c>
      <c r="N85">
        <f>IF(BJ84&lt;=0,0,ROUND(BJ84*IF($A85&lt;=Debts!$M$9,Debts!$X$9,Debts!$Y$9)/12,2)+IF(AND(Debts!$AC$9=1,$A85=Debts!$M$9+1),SUMPRODUCT(ROUND(BJ$5:BJ83*Debts!$Y$9/12,2)),0))</f>
        <v/>
      </c>
      <c r="O85">
        <f>IF(BK84&lt;=0,0,ROUND(BK84*IF($A85&lt;=Debts!$M$10,Debts!$X$10,Debts!$Y$10)/12,2)+IF(AND(Debts!$AC$10=1,$A85=Debts!$M$10+1),SUMPRODUCT(ROUND(BK$5:BK83*Debts!$Y$10/12,2)),0))</f>
        <v/>
      </c>
      <c r="P85">
        <f>IF(BL84&lt;=0,0,ROUND(BL84*IF($A85&lt;=Debts!$M$11,Debts!$X$11,Debts!$Y$11)/12,2)+IF(AND(Debts!$AC$11=1,$A85=Debts!$M$11+1),SUMPRODUCT(ROUND(BL$5:BL83*Debts!$Y$11/12,2)),0))</f>
        <v/>
      </c>
      <c r="Q85">
        <f>IF(BM84&lt;=0,0,ROUND(BM84*IF($A85&lt;=Debts!$M$12,Debts!$X$12,Debts!$Y$12)/12,2)+IF(AND(Debts!$AC$12=1,$A85=Debts!$M$12+1),SUMPRODUCT(ROUND(BM$5:BM83*Debts!$Y$12/12,2)),0))</f>
        <v/>
      </c>
      <c r="R85">
        <f>IF(BN84&lt;=0,0,ROUND(BN84*IF($A85&lt;=Debts!$M$13,Debts!$X$13,Debts!$Y$13)/12,2)+IF(AND(Debts!$AC$13=1,$A85=Debts!$M$13+1),SUMPRODUCT(ROUND(BN$5:BN83*Debts!$Y$13/12,2)),0))</f>
        <v/>
      </c>
      <c r="S85">
        <f>IF(BO84&lt;=0,0,ROUND(BO84*IF($A85&lt;=Debts!$M$14,Debts!$X$14,Debts!$Y$14)/12,2)+IF(AND(Debts!$AC$14=1,$A85=Debts!$M$14+1),SUMPRODUCT(ROUND(BO$5:BO83*Debts!$Y$14/12,2)),0))</f>
        <v/>
      </c>
      <c r="T85">
        <f>IF(BP84&lt;=0,0,ROUND(BP84*IF($A85&lt;=Debts!$M$15,Debts!$X$15,Debts!$Y$15)/12,2)+IF(AND(Debts!$AC$15=1,$A85=Debts!$M$15+1),SUMPRODUCT(ROUND(BP$5:BP83*Debts!$Y$15/12,2)),0))</f>
        <v/>
      </c>
      <c r="U85">
        <f>IF(BQ84&lt;=0,0,ROUND(BQ84*IF($A85&lt;=Debts!$M$16,Debts!$X$16,Debts!$Y$16)/12,2)+IF(AND(Debts!$AC$16=1,$A85=Debts!$M$16+1),SUMPRODUCT(ROUND(BQ$5:BQ83*Debts!$Y$16/12,2)),0))</f>
        <v/>
      </c>
      <c r="V85">
        <f>IF(BF84&lt;=0,0,MIN(ROUND(BF84+J85,2),IF(Debts!$Z$5=0,Debts!$AA$5,MAX(Debts!$AA$5,ROUND(BF84*Debts!$Z$5+Debts!$AB$5*J85,2)))))</f>
        <v/>
      </c>
      <c r="W85">
        <f>IF(BG84&lt;=0,0,MIN(ROUND(BG84+K85,2),IF(Debts!$Z$6=0,Debts!$AA$6,MAX(Debts!$AA$6,ROUND(BG84*Debts!$Z$6+Debts!$AB$6*K85,2)))))</f>
        <v/>
      </c>
      <c r="X85">
        <f>IF(BH84&lt;=0,0,MIN(ROUND(BH84+L85,2),IF(Debts!$Z$7=0,Debts!$AA$7,MAX(Debts!$AA$7,ROUND(BH84*Debts!$Z$7+Debts!$AB$7*L85,2)))))</f>
        <v/>
      </c>
      <c r="Y85">
        <f>IF(BI84&lt;=0,0,MIN(ROUND(BI84+M85,2),IF(Debts!$Z$8=0,Debts!$AA$8,MAX(Debts!$AA$8,ROUND(BI84*Debts!$Z$8+Debts!$AB$8*M85,2)))))</f>
        <v/>
      </c>
      <c r="Z85">
        <f>IF(BJ84&lt;=0,0,MIN(ROUND(BJ84+N85,2),IF(Debts!$Z$9=0,Debts!$AA$9,MAX(Debts!$AA$9,ROUND(BJ84*Debts!$Z$9+Debts!$AB$9*N85,2)))))</f>
        <v/>
      </c>
      <c r="AA85">
        <f>IF(BK84&lt;=0,0,MIN(ROUND(BK84+O85,2),IF(Debts!$Z$10=0,Debts!$AA$10,MAX(Debts!$AA$10,ROUND(BK84*Debts!$Z$10+Debts!$AB$10*O85,2)))))</f>
        <v/>
      </c>
      <c r="AB85">
        <f>IF(BL84&lt;=0,0,MIN(ROUND(BL84+P85,2),IF(Debts!$Z$11=0,Debts!$AA$11,MAX(Debts!$AA$11,ROUND(BL84*Debts!$Z$11+Debts!$AB$11*P85,2)))))</f>
        <v/>
      </c>
      <c r="AC85">
        <f>IF(BM84&lt;=0,0,MIN(ROUND(BM84+Q85,2),IF(Debts!$Z$12=0,Debts!$AA$12,MAX(Debts!$AA$12,ROUND(BM84*Debts!$Z$12+Debts!$AB$12*Q85,2)))))</f>
        <v/>
      </c>
      <c r="AD85">
        <f>IF(BN84&lt;=0,0,MIN(ROUND(BN84+R85,2),IF(Debts!$Z$13=0,Debts!$AA$13,MAX(Debts!$AA$13,ROUND(BN84*Debts!$Z$13+Debts!$AB$13*R85,2)))))</f>
        <v/>
      </c>
      <c r="AE85">
        <f>IF(BO84&lt;=0,0,MIN(ROUND(BO84+S85,2),IF(Debts!$Z$14=0,Debts!$AA$14,MAX(Debts!$AA$14,ROUND(BO84*Debts!$Z$14+Debts!$AB$14*S85,2)))))</f>
        <v/>
      </c>
      <c r="AF85">
        <f>IF(BP84&lt;=0,0,MIN(ROUND(BP84+T85,2),IF(Debts!$Z$15=0,Debts!$AA$15,MAX(Debts!$AA$15,ROUND(BP84*Debts!$Z$15+Debts!$AB$15*T85,2)))))</f>
        <v/>
      </c>
      <c r="AG85">
        <f>IF(BQ84&lt;=0,0,MIN(ROUND(BQ84+U85,2),IF(Debts!$Z$16=0,Debts!$AA$16,MAX(Debts!$AA$16,ROUND(BQ84*Debts!$Z$16+Debts!$AB$16*U85,2)))))</f>
        <v/>
      </c>
      <c r="AH85">
        <f>IF(BF84&lt;=0,0,ROUND(BF84+J85-V85,2))</f>
        <v/>
      </c>
      <c r="AI85">
        <f>IF(BG84&lt;=0,0,ROUND(BG84+K85-W85,2))</f>
        <v/>
      </c>
      <c r="AJ85">
        <f>IF(BH84&lt;=0,0,ROUND(BH84+L85-X85,2))</f>
        <v/>
      </c>
      <c r="AK85">
        <f>IF(BI84&lt;=0,0,ROUND(BI84+M85-Y85,2))</f>
        <v/>
      </c>
      <c r="AL85">
        <f>IF(BJ84&lt;=0,0,ROUND(BJ84+N85-Z85,2))</f>
        <v/>
      </c>
      <c r="AM85">
        <f>IF(BK84&lt;=0,0,ROUND(BK84+O85-AA85,2))</f>
        <v/>
      </c>
      <c r="AN85">
        <f>IF(BL84&lt;=0,0,ROUND(BL84+P85-AB85,2))</f>
        <v/>
      </c>
      <c r="AO85">
        <f>IF(BM84&lt;=0,0,ROUND(BM84+Q85-AC85,2))</f>
        <v/>
      </c>
      <c r="AP85">
        <f>IF(BN84&lt;=0,0,ROUND(BN84+R85-AD85,2))</f>
        <v/>
      </c>
      <c r="AQ85">
        <f>IF(BO84&lt;=0,0,ROUND(BO84+S85-AE85,2))</f>
        <v/>
      </c>
      <c r="AR85">
        <f>IF(BP84&lt;=0,0,ROUND(BP84+T85-AF85,2))</f>
        <v/>
      </c>
      <c r="AS85">
        <f>IF(BQ84&lt;=0,0,ROUND(BQ84+U85-AG85,2))</f>
        <v/>
      </c>
      <c r="AT85">
        <f>IF(AH85&lt;=0,0,ROUND(MIN(AH85,MAX(0,$F85-SUMPRODUCT(($AT$3:$BE$3&lt;AT$3)*$AH85:$AS85))),2))</f>
        <v/>
      </c>
      <c r="AU85">
        <f>IF(AI85&lt;=0,0,ROUND(MIN(AI85,MAX(0,$F85-SUMPRODUCT(($AT$3:$BE$3&lt;AU$3)*$AH85:$AS85))),2))</f>
        <v/>
      </c>
      <c r="AV85">
        <f>IF(AJ85&lt;=0,0,ROUND(MIN(AJ85,MAX(0,$F85-SUMPRODUCT(($AT$3:$BE$3&lt;AV$3)*$AH85:$AS85))),2))</f>
        <v/>
      </c>
      <c r="AW85">
        <f>IF(AK85&lt;=0,0,ROUND(MIN(AK85,MAX(0,$F85-SUMPRODUCT(($AT$3:$BE$3&lt;AW$3)*$AH85:$AS85))),2))</f>
        <v/>
      </c>
      <c r="AX85">
        <f>IF(AL85&lt;=0,0,ROUND(MIN(AL85,MAX(0,$F85-SUMPRODUCT(($AT$3:$BE$3&lt;AX$3)*$AH85:$AS85))),2))</f>
        <v/>
      </c>
      <c r="AY85">
        <f>IF(AM85&lt;=0,0,ROUND(MIN(AM85,MAX(0,$F85-SUMPRODUCT(($AT$3:$BE$3&lt;AY$3)*$AH85:$AS85))),2))</f>
        <v/>
      </c>
      <c r="AZ85">
        <f>IF(AN85&lt;=0,0,ROUND(MIN(AN85,MAX(0,$F85-SUMPRODUCT(($AT$3:$BE$3&lt;AZ$3)*$AH85:$AS85))),2))</f>
        <v/>
      </c>
      <c r="BA85">
        <f>IF(AO85&lt;=0,0,ROUND(MIN(AO85,MAX(0,$F85-SUMPRODUCT(($AT$3:$BE$3&lt;BA$3)*$AH85:$AS85))),2))</f>
        <v/>
      </c>
      <c r="BB85">
        <f>IF(AP85&lt;=0,0,ROUND(MIN(AP85,MAX(0,$F85-SUMPRODUCT(($AT$3:$BE$3&lt;BB$3)*$AH85:$AS85))),2))</f>
        <v/>
      </c>
      <c r="BC85">
        <f>IF(AQ85&lt;=0,0,ROUND(MIN(AQ85,MAX(0,$F85-SUMPRODUCT(($AT$3:$BE$3&lt;BC$3)*$AH85:$AS85))),2))</f>
        <v/>
      </c>
      <c r="BD85">
        <f>IF(AR85&lt;=0,0,ROUND(MIN(AR85,MAX(0,$F85-SUMPRODUCT(($AT$3:$BE$3&lt;BD$3)*$AH85:$AS85))),2))</f>
        <v/>
      </c>
      <c r="BE85">
        <f>IF(AS85&lt;=0,0,ROUND(MIN(AS85,MAX(0,$F85-SUMPRODUCT(($AT$3:$BE$3&lt;BE$3)*$AH85:$AS85))),2))</f>
        <v/>
      </c>
      <c r="BF85">
        <f>IF(BF84&lt;=0,0,ROUND(BF84+J85-V85-AT85,2))</f>
        <v/>
      </c>
      <c r="BG85">
        <f>IF(BG84&lt;=0,0,ROUND(BG84+K85-W85-AU85,2))</f>
        <v/>
      </c>
      <c r="BH85">
        <f>IF(BH84&lt;=0,0,ROUND(BH84+L85-X85-AV85,2))</f>
        <v/>
      </c>
      <c r="BI85">
        <f>IF(BI84&lt;=0,0,ROUND(BI84+M85-Y85-AW85,2))</f>
        <v/>
      </c>
      <c r="BJ85">
        <f>IF(BJ84&lt;=0,0,ROUND(BJ84+N85-Z85-AX85,2))</f>
        <v/>
      </c>
      <c r="BK85">
        <f>IF(BK84&lt;=0,0,ROUND(BK84+O85-AA85-AY85,2))</f>
        <v/>
      </c>
      <c r="BL85">
        <f>IF(BL84&lt;=0,0,ROUND(BL84+P85-AB85-AZ85,2))</f>
        <v/>
      </c>
      <c r="BM85">
        <f>IF(BM84&lt;=0,0,ROUND(BM84+Q85-AC85-BA85,2))</f>
        <v/>
      </c>
      <c r="BN85">
        <f>IF(BN84&lt;=0,0,ROUND(BN84+R85-AD85-BB85,2))</f>
        <v/>
      </c>
      <c r="BO85">
        <f>IF(BO84&lt;=0,0,ROUND(BO84+S85-AE85-BC85,2))</f>
        <v/>
      </c>
      <c r="BP85">
        <f>IF(BP84&lt;=0,0,ROUND(BP84+T85-AF85-BD85,2))</f>
        <v/>
      </c>
      <c r="BQ85">
        <f>IF(BQ84&lt;=0,0,ROUND(BQ84+U85-AG85-BE85,2))</f>
        <v/>
      </c>
    </row>
    <row r="86">
      <c r="A86" t="n">
        <v>81</v>
      </c>
      <c r="B86" s="29">
        <f>Months!B86</f>
        <v/>
      </c>
      <c r="C86">
        <f>Months!C86</f>
        <v/>
      </c>
      <c r="D86">
        <f>Months!D86</f>
        <v/>
      </c>
      <c r="E86">
        <f>SUM(V86:AG86)</f>
        <v/>
      </c>
      <c r="F86">
        <f>MAX(0,ROUND(C86+D86-E86,2))</f>
        <v/>
      </c>
      <c r="G86">
        <f>ROUND(E86+SUM(AT86:BE86),2)</f>
        <v/>
      </c>
      <c r="H86">
        <f>ROUND(SUM(J86:U86),2)</f>
        <v/>
      </c>
      <c r="I86">
        <f>ROUND(SUM(BF86:BQ86),2)</f>
        <v/>
      </c>
      <c r="J86">
        <f>IF(BF85&lt;=0,0,ROUND(BF85*IF($A86&lt;=Debts!$M$5,Debts!$X$5,Debts!$Y$5)/12,2)+IF(AND(Debts!$AC$5=1,$A86=Debts!$M$5+1),SUMPRODUCT(ROUND(BF$5:BF84*Debts!$Y$5/12,2)),0))</f>
        <v/>
      </c>
      <c r="K86">
        <f>IF(BG85&lt;=0,0,ROUND(BG85*IF($A86&lt;=Debts!$M$6,Debts!$X$6,Debts!$Y$6)/12,2)+IF(AND(Debts!$AC$6=1,$A86=Debts!$M$6+1),SUMPRODUCT(ROUND(BG$5:BG84*Debts!$Y$6/12,2)),0))</f>
        <v/>
      </c>
      <c r="L86">
        <f>IF(BH85&lt;=0,0,ROUND(BH85*IF($A86&lt;=Debts!$M$7,Debts!$X$7,Debts!$Y$7)/12,2)+IF(AND(Debts!$AC$7=1,$A86=Debts!$M$7+1),SUMPRODUCT(ROUND(BH$5:BH84*Debts!$Y$7/12,2)),0))</f>
        <v/>
      </c>
      <c r="M86">
        <f>IF(BI85&lt;=0,0,ROUND(BI85*IF($A86&lt;=Debts!$M$8,Debts!$X$8,Debts!$Y$8)/12,2)+IF(AND(Debts!$AC$8=1,$A86=Debts!$M$8+1),SUMPRODUCT(ROUND(BI$5:BI84*Debts!$Y$8/12,2)),0))</f>
        <v/>
      </c>
      <c r="N86">
        <f>IF(BJ85&lt;=0,0,ROUND(BJ85*IF($A86&lt;=Debts!$M$9,Debts!$X$9,Debts!$Y$9)/12,2)+IF(AND(Debts!$AC$9=1,$A86=Debts!$M$9+1),SUMPRODUCT(ROUND(BJ$5:BJ84*Debts!$Y$9/12,2)),0))</f>
        <v/>
      </c>
      <c r="O86">
        <f>IF(BK85&lt;=0,0,ROUND(BK85*IF($A86&lt;=Debts!$M$10,Debts!$X$10,Debts!$Y$10)/12,2)+IF(AND(Debts!$AC$10=1,$A86=Debts!$M$10+1),SUMPRODUCT(ROUND(BK$5:BK84*Debts!$Y$10/12,2)),0))</f>
        <v/>
      </c>
      <c r="P86">
        <f>IF(BL85&lt;=0,0,ROUND(BL85*IF($A86&lt;=Debts!$M$11,Debts!$X$11,Debts!$Y$11)/12,2)+IF(AND(Debts!$AC$11=1,$A86=Debts!$M$11+1),SUMPRODUCT(ROUND(BL$5:BL84*Debts!$Y$11/12,2)),0))</f>
        <v/>
      </c>
      <c r="Q86">
        <f>IF(BM85&lt;=0,0,ROUND(BM85*IF($A86&lt;=Debts!$M$12,Debts!$X$12,Debts!$Y$12)/12,2)+IF(AND(Debts!$AC$12=1,$A86=Debts!$M$12+1),SUMPRODUCT(ROUND(BM$5:BM84*Debts!$Y$12/12,2)),0))</f>
        <v/>
      </c>
      <c r="R86">
        <f>IF(BN85&lt;=0,0,ROUND(BN85*IF($A86&lt;=Debts!$M$13,Debts!$X$13,Debts!$Y$13)/12,2)+IF(AND(Debts!$AC$13=1,$A86=Debts!$M$13+1),SUMPRODUCT(ROUND(BN$5:BN84*Debts!$Y$13/12,2)),0))</f>
        <v/>
      </c>
      <c r="S86">
        <f>IF(BO85&lt;=0,0,ROUND(BO85*IF($A86&lt;=Debts!$M$14,Debts!$X$14,Debts!$Y$14)/12,2)+IF(AND(Debts!$AC$14=1,$A86=Debts!$M$14+1),SUMPRODUCT(ROUND(BO$5:BO84*Debts!$Y$14/12,2)),0))</f>
        <v/>
      </c>
      <c r="T86">
        <f>IF(BP85&lt;=0,0,ROUND(BP85*IF($A86&lt;=Debts!$M$15,Debts!$X$15,Debts!$Y$15)/12,2)+IF(AND(Debts!$AC$15=1,$A86=Debts!$M$15+1),SUMPRODUCT(ROUND(BP$5:BP84*Debts!$Y$15/12,2)),0))</f>
        <v/>
      </c>
      <c r="U86">
        <f>IF(BQ85&lt;=0,0,ROUND(BQ85*IF($A86&lt;=Debts!$M$16,Debts!$X$16,Debts!$Y$16)/12,2)+IF(AND(Debts!$AC$16=1,$A86=Debts!$M$16+1),SUMPRODUCT(ROUND(BQ$5:BQ84*Debts!$Y$16/12,2)),0))</f>
        <v/>
      </c>
      <c r="V86">
        <f>IF(BF85&lt;=0,0,MIN(ROUND(BF85+J86,2),IF(Debts!$Z$5=0,Debts!$AA$5,MAX(Debts!$AA$5,ROUND(BF85*Debts!$Z$5+Debts!$AB$5*J86,2)))))</f>
        <v/>
      </c>
      <c r="W86">
        <f>IF(BG85&lt;=0,0,MIN(ROUND(BG85+K86,2),IF(Debts!$Z$6=0,Debts!$AA$6,MAX(Debts!$AA$6,ROUND(BG85*Debts!$Z$6+Debts!$AB$6*K86,2)))))</f>
        <v/>
      </c>
      <c r="X86">
        <f>IF(BH85&lt;=0,0,MIN(ROUND(BH85+L86,2),IF(Debts!$Z$7=0,Debts!$AA$7,MAX(Debts!$AA$7,ROUND(BH85*Debts!$Z$7+Debts!$AB$7*L86,2)))))</f>
        <v/>
      </c>
      <c r="Y86">
        <f>IF(BI85&lt;=0,0,MIN(ROUND(BI85+M86,2),IF(Debts!$Z$8=0,Debts!$AA$8,MAX(Debts!$AA$8,ROUND(BI85*Debts!$Z$8+Debts!$AB$8*M86,2)))))</f>
        <v/>
      </c>
      <c r="Z86">
        <f>IF(BJ85&lt;=0,0,MIN(ROUND(BJ85+N86,2),IF(Debts!$Z$9=0,Debts!$AA$9,MAX(Debts!$AA$9,ROUND(BJ85*Debts!$Z$9+Debts!$AB$9*N86,2)))))</f>
        <v/>
      </c>
      <c r="AA86">
        <f>IF(BK85&lt;=0,0,MIN(ROUND(BK85+O86,2),IF(Debts!$Z$10=0,Debts!$AA$10,MAX(Debts!$AA$10,ROUND(BK85*Debts!$Z$10+Debts!$AB$10*O86,2)))))</f>
        <v/>
      </c>
      <c r="AB86">
        <f>IF(BL85&lt;=0,0,MIN(ROUND(BL85+P86,2),IF(Debts!$Z$11=0,Debts!$AA$11,MAX(Debts!$AA$11,ROUND(BL85*Debts!$Z$11+Debts!$AB$11*P86,2)))))</f>
        <v/>
      </c>
      <c r="AC86">
        <f>IF(BM85&lt;=0,0,MIN(ROUND(BM85+Q86,2),IF(Debts!$Z$12=0,Debts!$AA$12,MAX(Debts!$AA$12,ROUND(BM85*Debts!$Z$12+Debts!$AB$12*Q86,2)))))</f>
        <v/>
      </c>
      <c r="AD86">
        <f>IF(BN85&lt;=0,0,MIN(ROUND(BN85+R86,2),IF(Debts!$Z$13=0,Debts!$AA$13,MAX(Debts!$AA$13,ROUND(BN85*Debts!$Z$13+Debts!$AB$13*R86,2)))))</f>
        <v/>
      </c>
      <c r="AE86">
        <f>IF(BO85&lt;=0,0,MIN(ROUND(BO85+S86,2),IF(Debts!$Z$14=0,Debts!$AA$14,MAX(Debts!$AA$14,ROUND(BO85*Debts!$Z$14+Debts!$AB$14*S86,2)))))</f>
        <v/>
      </c>
      <c r="AF86">
        <f>IF(BP85&lt;=0,0,MIN(ROUND(BP85+T86,2),IF(Debts!$Z$15=0,Debts!$AA$15,MAX(Debts!$AA$15,ROUND(BP85*Debts!$Z$15+Debts!$AB$15*T86,2)))))</f>
        <v/>
      </c>
      <c r="AG86">
        <f>IF(BQ85&lt;=0,0,MIN(ROUND(BQ85+U86,2),IF(Debts!$Z$16=0,Debts!$AA$16,MAX(Debts!$AA$16,ROUND(BQ85*Debts!$Z$16+Debts!$AB$16*U86,2)))))</f>
        <v/>
      </c>
      <c r="AH86">
        <f>IF(BF85&lt;=0,0,ROUND(BF85+J86-V86,2))</f>
        <v/>
      </c>
      <c r="AI86">
        <f>IF(BG85&lt;=0,0,ROUND(BG85+K86-W86,2))</f>
        <v/>
      </c>
      <c r="AJ86">
        <f>IF(BH85&lt;=0,0,ROUND(BH85+L86-X86,2))</f>
        <v/>
      </c>
      <c r="AK86">
        <f>IF(BI85&lt;=0,0,ROUND(BI85+M86-Y86,2))</f>
        <v/>
      </c>
      <c r="AL86">
        <f>IF(BJ85&lt;=0,0,ROUND(BJ85+N86-Z86,2))</f>
        <v/>
      </c>
      <c r="AM86">
        <f>IF(BK85&lt;=0,0,ROUND(BK85+O86-AA86,2))</f>
        <v/>
      </c>
      <c r="AN86">
        <f>IF(BL85&lt;=0,0,ROUND(BL85+P86-AB86,2))</f>
        <v/>
      </c>
      <c r="AO86">
        <f>IF(BM85&lt;=0,0,ROUND(BM85+Q86-AC86,2))</f>
        <v/>
      </c>
      <c r="AP86">
        <f>IF(BN85&lt;=0,0,ROUND(BN85+R86-AD86,2))</f>
        <v/>
      </c>
      <c r="AQ86">
        <f>IF(BO85&lt;=0,0,ROUND(BO85+S86-AE86,2))</f>
        <v/>
      </c>
      <c r="AR86">
        <f>IF(BP85&lt;=0,0,ROUND(BP85+T86-AF86,2))</f>
        <v/>
      </c>
      <c r="AS86">
        <f>IF(BQ85&lt;=0,0,ROUND(BQ85+U86-AG86,2))</f>
        <v/>
      </c>
      <c r="AT86">
        <f>IF(AH86&lt;=0,0,ROUND(MIN(AH86,MAX(0,$F86-SUMPRODUCT(($AT$3:$BE$3&lt;AT$3)*$AH86:$AS86))),2))</f>
        <v/>
      </c>
      <c r="AU86">
        <f>IF(AI86&lt;=0,0,ROUND(MIN(AI86,MAX(0,$F86-SUMPRODUCT(($AT$3:$BE$3&lt;AU$3)*$AH86:$AS86))),2))</f>
        <v/>
      </c>
      <c r="AV86">
        <f>IF(AJ86&lt;=0,0,ROUND(MIN(AJ86,MAX(0,$F86-SUMPRODUCT(($AT$3:$BE$3&lt;AV$3)*$AH86:$AS86))),2))</f>
        <v/>
      </c>
      <c r="AW86">
        <f>IF(AK86&lt;=0,0,ROUND(MIN(AK86,MAX(0,$F86-SUMPRODUCT(($AT$3:$BE$3&lt;AW$3)*$AH86:$AS86))),2))</f>
        <v/>
      </c>
      <c r="AX86">
        <f>IF(AL86&lt;=0,0,ROUND(MIN(AL86,MAX(0,$F86-SUMPRODUCT(($AT$3:$BE$3&lt;AX$3)*$AH86:$AS86))),2))</f>
        <v/>
      </c>
      <c r="AY86">
        <f>IF(AM86&lt;=0,0,ROUND(MIN(AM86,MAX(0,$F86-SUMPRODUCT(($AT$3:$BE$3&lt;AY$3)*$AH86:$AS86))),2))</f>
        <v/>
      </c>
      <c r="AZ86">
        <f>IF(AN86&lt;=0,0,ROUND(MIN(AN86,MAX(0,$F86-SUMPRODUCT(($AT$3:$BE$3&lt;AZ$3)*$AH86:$AS86))),2))</f>
        <v/>
      </c>
      <c r="BA86">
        <f>IF(AO86&lt;=0,0,ROUND(MIN(AO86,MAX(0,$F86-SUMPRODUCT(($AT$3:$BE$3&lt;BA$3)*$AH86:$AS86))),2))</f>
        <v/>
      </c>
      <c r="BB86">
        <f>IF(AP86&lt;=0,0,ROUND(MIN(AP86,MAX(0,$F86-SUMPRODUCT(($AT$3:$BE$3&lt;BB$3)*$AH86:$AS86))),2))</f>
        <v/>
      </c>
      <c r="BC86">
        <f>IF(AQ86&lt;=0,0,ROUND(MIN(AQ86,MAX(0,$F86-SUMPRODUCT(($AT$3:$BE$3&lt;BC$3)*$AH86:$AS86))),2))</f>
        <v/>
      </c>
      <c r="BD86">
        <f>IF(AR86&lt;=0,0,ROUND(MIN(AR86,MAX(0,$F86-SUMPRODUCT(($AT$3:$BE$3&lt;BD$3)*$AH86:$AS86))),2))</f>
        <v/>
      </c>
      <c r="BE86">
        <f>IF(AS86&lt;=0,0,ROUND(MIN(AS86,MAX(0,$F86-SUMPRODUCT(($AT$3:$BE$3&lt;BE$3)*$AH86:$AS86))),2))</f>
        <v/>
      </c>
      <c r="BF86">
        <f>IF(BF85&lt;=0,0,ROUND(BF85+J86-V86-AT86,2))</f>
        <v/>
      </c>
      <c r="BG86">
        <f>IF(BG85&lt;=0,0,ROUND(BG85+K86-W86-AU86,2))</f>
        <v/>
      </c>
      <c r="BH86">
        <f>IF(BH85&lt;=0,0,ROUND(BH85+L86-X86-AV86,2))</f>
        <v/>
      </c>
      <c r="BI86">
        <f>IF(BI85&lt;=0,0,ROUND(BI85+M86-Y86-AW86,2))</f>
        <v/>
      </c>
      <c r="BJ86">
        <f>IF(BJ85&lt;=0,0,ROUND(BJ85+N86-Z86-AX86,2))</f>
        <v/>
      </c>
      <c r="BK86">
        <f>IF(BK85&lt;=0,0,ROUND(BK85+O86-AA86-AY86,2))</f>
        <v/>
      </c>
      <c r="BL86">
        <f>IF(BL85&lt;=0,0,ROUND(BL85+P86-AB86-AZ86,2))</f>
        <v/>
      </c>
      <c r="BM86">
        <f>IF(BM85&lt;=0,0,ROUND(BM85+Q86-AC86-BA86,2))</f>
        <v/>
      </c>
      <c r="BN86">
        <f>IF(BN85&lt;=0,0,ROUND(BN85+R86-AD86-BB86,2))</f>
        <v/>
      </c>
      <c r="BO86">
        <f>IF(BO85&lt;=0,0,ROUND(BO85+S86-AE86-BC86,2))</f>
        <v/>
      </c>
      <c r="BP86">
        <f>IF(BP85&lt;=0,0,ROUND(BP85+T86-AF86-BD86,2))</f>
        <v/>
      </c>
      <c r="BQ86">
        <f>IF(BQ85&lt;=0,0,ROUND(BQ85+U86-AG86-BE86,2))</f>
        <v/>
      </c>
    </row>
    <row r="87">
      <c r="A87" t="n">
        <v>82</v>
      </c>
      <c r="B87" s="29">
        <f>Months!B87</f>
        <v/>
      </c>
      <c r="C87">
        <f>Months!C87</f>
        <v/>
      </c>
      <c r="D87">
        <f>Months!D87</f>
        <v/>
      </c>
      <c r="E87">
        <f>SUM(V87:AG87)</f>
        <v/>
      </c>
      <c r="F87">
        <f>MAX(0,ROUND(C87+D87-E87,2))</f>
        <v/>
      </c>
      <c r="G87">
        <f>ROUND(E87+SUM(AT87:BE87),2)</f>
        <v/>
      </c>
      <c r="H87">
        <f>ROUND(SUM(J87:U87),2)</f>
        <v/>
      </c>
      <c r="I87">
        <f>ROUND(SUM(BF87:BQ87),2)</f>
        <v/>
      </c>
      <c r="J87">
        <f>IF(BF86&lt;=0,0,ROUND(BF86*IF($A87&lt;=Debts!$M$5,Debts!$X$5,Debts!$Y$5)/12,2)+IF(AND(Debts!$AC$5=1,$A87=Debts!$M$5+1),SUMPRODUCT(ROUND(BF$5:BF85*Debts!$Y$5/12,2)),0))</f>
        <v/>
      </c>
      <c r="K87">
        <f>IF(BG86&lt;=0,0,ROUND(BG86*IF($A87&lt;=Debts!$M$6,Debts!$X$6,Debts!$Y$6)/12,2)+IF(AND(Debts!$AC$6=1,$A87=Debts!$M$6+1),SUMPRODUCT(ROUND(BG$5:BG85*Debts!$Y$6/12,2)),0))</f>
        <v/>
      </c>
      <c r="L87">
        <f>IF(BH86&lt;=0,0,ROUND(BH86*IF($A87&lt;=Debts!$M$7,Debts!$X$7,Debts!$Y$7)/12,2)+IF(AND(Debts!$AC$7=1,$A87=Debts!$M$7+1),SUMPRODUCT(ROUND(BH$5:BH85*Debts!$Y$7/12,2)),0))</f>
        <v/>
      </c>
      <c r="M87">
        <f>IF(BI86&lt;=0,0,ROUND(BI86*IF($A87&lt;=Debts!$M$8,Debts!$X$8,Debts!$Y$8)/12,2)+IF(AND(Debts!$AC$8=1,$A87=Debts!$M$8+1),SUMPRODUCT(ROUND(BI$5:BI85*Debts!$Y$8/12,2)),0))</f>
        <v/>
      </c>
      <c r="N87">
        <f>IF(BJ86&lt;=0,0,ROUND(BJ86*IF($A87&lt;=Debts!$M$9,Debts!$X$9,Debts!$Y$9)/12,2)+IF(AND(Debts!$AC$9=1,$A87=Debts!$M$9+1),SUMPRODUCT(ROUND(BJ$5:BJ85*Debts!$Y$9/12,2)),0))</f>
        <v/>
      </c>
      <c r="O87">
        <f>IF(BK86&lt;=0,0,ROUND(BK86*IF($A87&lt;=Debts!$M$10,Debts!$X$10,Debts!$Y$10)/12,2)+IF(AND(Debts!$AC$10=1,$A87=Debts!$M$10+1),SUMPRODUCT(ROUND(BK$5:BK85*Debts!$Y$10/12,2)),0))</f>
        <v/>
      </c>
      <c r="P87">
        <f>IF(BL86&lt;=0,0,ROUND(BL86*IF($A87&lt;=Debts!$M$11,Debts!$X$11,Debts!$Y$11)/12,2)+IF(AND(Debts!$AC$11=1,$A87=Debts!$M$11+1),SUMPRODUCT(ROUND(BL$5:BL85*Debts!$Y$11/12,2)),0))</f>
        <v/>
      </c>
      <c r="Q87">
        <f>IF(BM86&lt;=0,0,ROUND(BM86*IF($A87&lt;=Debts!$M$12,Debts!$X$12,Debts!$Y$12)/12,2)+IF(AND(Debts!$AC$12=1,$A87=Debts!$M$12+1),SUMPRODUCT(ROUND(BM$5:BM85*Debts!$Y$12/12,2)),0))</f>
        <v/>
      </c>
      <c r="R87">
        <f>IF(BN86&lt;=0,0,ROUND(BN86*IF($A87&lt;=Debts!$M$13,Debts!$X$13,Debts!$Y$13)/12,2)+IF(AND(Debts!$AC$13=1,$A87=Debts!$M$13+1),SUMPRODUCT(ROUND(BN$5:BN85*Debts!$Y$13/12,2)),0))</f>
        <v/>
      </c>
      <c r="S87">
        <f>IF(BO86&lt;=0,0,ROUND(BO86*IF($A87&lt;=Debts!$M$14,Debts!$X$14,Debts!$Y$14)/12,2)+IF(AND(Debts!$AC$14=1,$A87=Debts!$M$14+1),SUMPRODUCT(ROUND(BO$5:BO85*Debts!$Y$14/12,2)),0))</f>
        <v/>
      </c>
      <c r="T87">
        <f>IF(BP86&lt;=0,0,ROUND(BP86*IF($A87&lt;=Debts!$M$15,Debts!$X$15,Debts!$Y$15)/12,2)+IF(AND(Debts!$AC$15=1,$A87=Debts!$M$15+1),SUMPRODUCT(ROUND(BP$5:BP85*Debts!$Y$15/12,2)),0))</f>
        <v/>
      </c>
      <c r="U87">
        <f>IF(BQ86&lt;=0,0,ROUND(BQ86*IF($A87&lt;=Debts!$M$16,Debts!$X$16,Debts!$Y$16)/12,2)+IF(AND(Debts!$AC$16=1,$A87=Debts!$M$16+1),SUMPRODUCT(ROUND(BQ$5:BQ85*Debts!$Y$16/12,2)),0))</f>
        <v/>
      </c>
      <c r="V87">
        <f>IF(BF86&lt;=0,0,MIN(ROUND(BF86+J87,2),IF(Debts!$Z$5=0,Debts!$AA$5,MAX(Debts!$AA$5,ROUND(BF86*Debts!$Z$5+Debts!$AB$5*J87,2)))))</f>
        <v/>
      </c>
      <c r="W87">
        <f>IF(BG86&lt;=0,0,MIN(ROUND(BG86+K87,2),IF(Debts!$Z$6=0,Debts!$AA$6,MAX(Debts!$AA$6,ROUND(BG86*Debts!$Z$6+Debts!$AB$6*K87,2)))))</f>
        <v/>
      </c>
      <c r="X87">
        <f>IF(BH86&lt;=0,0,MIN(ROUND(BH86+L87,2),IF(Debts!$Z$7=0,Debts!$AA$7,MAX(Debts!$AA$7,ROUND(BH86*Debts!$Z$7+Debts!$AB$7*L87,2)))))</f>
        <v/>
      </c>
      <c r="Y87">
        <f>IF(BI86&lt;=0,0,MIN(ROUND(BI86+M87,2),IF(Debts!$Z$8=0,Debts!$AA$8,MAX(Debts!$AA$8,ROUND(BI86*Debts!$Z$8+Debts!$AB$8*M87,2)))))</f>
        <v/>
      </c>
      <c r="Z87">
        <f>IF(BJ86&lt;=0,0,MIN(ROUND(BJ86+N87,2),IF(Debts!$Z$9=0,Debts!$AA$9,MAX(Debts!$AA$9,ROUND(BJ86*Debts!$Z$9+Debts!$AB$9*N87,2)))))</f>
        <v/>
      </c>
      <c r="AA87">
        <f>IF(BK86&lt;=0,0,MIN(ROUND(BK86+O87,2),IF(Debts!$Z$10=0,Debts!$AA$10,MAX(Debts!$AA$10,ROUND(BK86*Debts!$Z$10+Debts!$AB$10*O87,2)))))</f>
        <v/>
      </c>
      <c r="AB87">
        <f>IF(BL86&lt;=0,0,MIN(ROUND(BL86+P87,2),IF(Debts!$Z$11=0,Debts!$AA$11,MAX(Debts!$AA$11,ROUND(BL86*Debts!$Z$11+Debts!$AB$11*P87,2)))))</f>
        <v/>
      </c>
      <c r="AC87">
        <f>IF(BM86&lt;=0,0,MIN(ROUND(BM86+Q87,2),IF(Debts!$Z$12=0,Debts!$AA$12,MAX(Debts!$AA$12,ROUND(BM86*Debts!$Z$12+Debts!$AB$12*Q87,2)))))</f>
        <v/>
      </c>
      <c r="AD87">
        <f>IF(BN86&lt;=0,0,MIN(ROUND(BN86+R87,2),IF(Debts!$Z$13=0,Debts!$AA$13,MAX(Debts!$AA$13,ROUND(BN86*Debts!$Z$13+Debts!$AB$13*R87,2)))))</f>
        <v/>
      </c>
      <c r="AE87">
        <f>IF(BO86&lt;=0,0,MIN(ROUND(BO86+S87,2),IF(Debts!$Z$14=0,Debts!$AA$14,MAX(Debts!$AA$14,ROUND(BO86*Debts!$Z$14+Debts!$AB$14*S87,2)))))</f>
        <v/>
      </c>
      <c r="AF87">
        <f>IF(BP86&lt;=0,0,MIN(ROUND(BP86+T87,2),IF(Debts!$Z$15=0,Debts!$AA$15,MAX(Debts!$AA$15,ROUND(BP86*Debts!$Z$15+Debts!$AB$15*T87,2)))))</f>
        <v/>
      </c>
      <c r="AG87">
        <f>IF(BQ86&lt;=0,0,MIN(ROUND(BQ86+U87,2),IF(Debts!$Z$16=0,Debts!$AA$16,MAX(Debts!$AA$16,ROUND(BQ86*Debts!$Z$16+Debts!$AB$16*U87,2)))))</f>
        <v/>
      </c>
      <c r="AH87">
        <f>IF(BF86&lt;=0,0,ROUND(BF86+J87-V87,2))</f>
        <v/>
      </c>
      <c r="AI87">
        <f>IF(BG86&lt;=0,0,ROUND(BG86+K87-W87,2))</f>
        <v/>
      </c>
      <c r="AJ87">
        <f>IF(BH86&lt;=0,0,ROUND(BH86+L87-X87,2))</f>
        <v/>
      </c>
      <c r="AK87">
        <f>IF(BI86&lt;=0,0,ROUND(BI86+M87-Y87,2))</f>
        <v/>
      </c>
      <c r="AL87">
        <f>IF(BJ86&lt;=0,0,ROUND(BJ86+N87-Z87,2))</f>
        <v/>
      </c>
      <c r="AM87">
        <f>IF(BK86&lt;=0,0,ROUND(BK86+O87-AA87,2))</f>
        <v/>
      </c>
      <c r="AN87">
        <f>IF(BL86&lt;=0,0,ROUND(BL86+P87-AB87,2))</f>
        <v/>
      </c>
      <c r="AO87">
        <f>IF(BM86&lt;=0,0,ROUND(BM86+Q87-AC87,2))</f>
        <v/>
      </c>
      <c r="AP87">
        <f>IF(BN86&lt;=0,0,ROUND(BN86+R87-AD87,2))</f>
        <v/>
      </c>
      <c r="AQ87">
        <f>IF(BO86&lt;=0,0,ROUND(BO86+S87-AE87,2))</f>
        <v/>
      </c>
      <c r="AR87">
        <f>IF(BP86&lt;=0,0,ROUND(BP86+T87-AF87,2))</f>
        <v/>
      </c>
      <c r="AS87">
        <f>IF(BQ86&lt;=0,0,ROUND(BQ86+U87-AG87,2))</f>
        <v/>
      </c>
      <c r="AT87">
        <f>IF(AH87&lt;=0,0,ROUND(MIN(AH87,MAX(0,$F87-SUMPRODUCT(($AT$3:$BE$3&lt;AT$3)*$AH87:$AS87))),2))</f>
        <v/>
      </c>
      <c r="AU87">
        <f>IF(AI87&lt;=0,0,ROUND(MIN(AI87,MAX(0,$F87-SUMPRODUCT(($AT$3:$BE$3&lt;AU$3)*$AH87:$AS87))),2))</f>
        <v/>
      </c>
      <c r="AV87">
        <f>IF(AJ87&lt;=0,0,ROUND(MIN(AJ87,MAX(0,$F87-SUMPRODUCT(($AT$3:$BE$3&lt;AV$3)*$AH87:$AS87))),2))</f>
        <v/>
      </c>
      <c r="AW87">
        <f>IF(AK87&lt;=0,0,ROUND(MIN(AK87,MAX(0,$F87-SUMPRODUCT(($AT$3:$BE$3&lt;AW$3)*$AH87:$AS87))),2))</f>
        <v/>
      </c>
      <c r="AX87">
        <f>IF(AL87&lt;=0,0,ROUND(MIN(AL87,MAX(0,$F87-SUMPRODUCT(($AT$3:$BE$3&lt;AX$3)*$AH87:$AS87))),2))</f>
        <v/>
      </c>
      <c r="AY87">
        <f>IF(AM87&lt;=0,0,ROUND(MIN(AM87,MAX(0,$F87-SUMPRODUCT(($AT$3:$BE$3&lt;AY$3)*$AH87:$AS87))),2))</f>
        <v/>
      </c>
      <c r="AZ87">
        <f>IF(AN87&lt;=0,0,ROUND(MIN(AN87,MAX(0,$F87-SUMPRODUCT(($AT$3:$BE$3&lt;AZ$3)*$AH87:$AS87))),2))</f>
        <v/>
      </c>
      <c r="BA87">
        <f>IF(AO87&lt;=0,0,ROUND(MIN(AO87,MAX(0,$F87-SUMPRODUCT(($AT$3:$BE$3&lt;BA$3)*$AH87:$AS87))),2))</f>
        <v/>
      </c>
      <c r="BB87">
        <f>IF(AP87&lt;=0,0,ROUND(MIN(AP87,MAX(0,$F87-SUMPRODUCT(($AT$3:$BE$3&lt;BB$3)*$AH87:$AS87))),2))</f>
        <v/>
      </c>
      <c r="BC87">
        <f>IF(AQ87&lt;=0,0,ROUND(MIN(AQ87,MAX(0,$F87-SUMPRODUCT(($AT$3:$BE$3&lt;BC$3)*$AH87:$AS87))),2))</f>
        <v/>
      </c>
      <c r="BD87">
        <f>IF(AR87&lt;=0,0,ROUND(MIN(AR87,MAX(0,$F87-SUMPRODUCT(($AT$3:$BE$3&lt;BD$3)*$AH87:$AS87))),2))</f>
        <v/>
      </c>
      <c r="BE87">
        <f>IF(AS87&lt;=0,0,ROUND(MIN(AS87,MAX(0,$F87-SUMPRODUCT(($AT$3:$BE$3&lt;BE$3)*$AH87:$AS87))),2))</f>
        <v/>
      </c>
      <c r="BF87">
        <f>IF(BF86&lt;=0,0,ROUND(BF86+J87-V87-AT87,2))</f>
        <v/>
      </c>
      <c r="BG87">
        <f>IF(BG86&lt;=0,0,ROUND(BG86+K87-W87-AU87,2))</f>
        <v/>
      </c>
      <c r="BH87">
        <f>IF(BH86&lt;=0,0,ROUND(BH86+L87-X87-AV87,2))</f>
        <v/>
      </c>
      <c r="BI87">
        <f>IF(BI86&lt;=0,0,ROUND(BI86+M87-Y87-AW87,2))</f>
        <v/>
      </c>
      <c r="BJ87">
        <f>IF(BJ86&lt;=0,0,ROUND(BJ86+N87-Z87-AX87,2))</f>
        <v/>
      </c>
      <c r="BK87">
        <f>IF(BK86&lt;=0,0,ROUND(BK86+O87-AA87-AY87,2))</f>
        <v/>
      </c>
      <c r="BL87">
        <f>IF(BL86&lt;=0,0,ROUND(BL86+P87-AB87-AZ87,2))</f>
        <v/>
      </c>
      <c r="BM87">
        <f>IF(BM86&lt;=0,0,ROUND(BM86+Q87-AC87-BA87,2))</f>
        <v/>
      </c>
      <c r="BN87">
        <f>IF(BN86&lt;=0,0,ROUND(BN86+R87-AD87-BB87,2))</f>
        <v/>
      </c>
      <c r="BO87">
        <f>IF(BO86&lt;=0,0,ROUND(BO86+S87-AE87-BC87,2))</f>
        <v/>
      </c>
      <c r="BP87">
        <f>IF(BP86&lt;=0,0,ROUND(BP86+T87-AF87-BD87,2))</f>
        <v/>
      </c>
      <c r="BQ87">
        <f>IF(BQ86&lt;=0,0,ROUND(BQ86+U87-AG87-BE87,2))</f>
        <v/>
      </c>
    </row>
    <row r="88">
      <c r="A88" t="n">
        <v>83</v>
      </c>
      <c r="B88" s="29">
        <f>Months!B88</f>
        <v/>
      </c>
      <c r="C88">
        <f>Months!C88</f>
        <v/>
      </c>
      <c r="D88">
        <f>Months!D88</f>
        <v/>
      </c>
      <c r="E88">
        <f>SUM(V88:AG88)</f>
        <v/>
      </c>
      <c r="F88">
        <f>MAX(0,ROUND(C88+D88-E88,2))</f>
        <v/>
      </c>
      <c r="G88">
        <f>ROUND(E88+SUM(AT88:BE88),2)</f>
        <v/>
      </c>
      <c r="H88">
        <f>ROUND(SUM(J88:U88),2)</f>
        <v/>
      </c>
      <c r="I88">
        <f>ROUND(SUM(BF88:BQ88),2)</f>
        <v/>
      </c>
      <c r="J88">
        <f>IF(BF87&lt;=0,0,ROUND(BF87*IF($A88&lt;=Debts!$M$5,Debts!$X$5,Debts!$Y$5)/12,2)+IF(AND(Debts!$AC$5=1,$A88=Debts!$M$5+1),SUMPRODUCT(ROUND(BF$5:BF86*Debts!$Y$5/12,2)),0))</f>
        <v/>
      </c>
      <c r="K88">
        <f>IF(BG87&lt;=0,0,ROUND(BG87*IF($A88&lt;=Debts!$M$6,Debts!$X$6,Debts!$Y$6)/12,2)+IF(AND(Debts!$AC$6=1,$A88=Debts!$M$6+1),SUMPRODUCT(ROUND(BG$5:BG86*Debts!$Y$6/12,2)),0))</f>
        <v/>
      </c>
      <c r="L88">
        <f>IF(BH87&lt;=0,0,ROUND(BH87*IF($A88&lt;=Debts!$M$7,Debts!$X$7,Debts!$Y$7)/12,2)+IF(AND(Debts!$AC$7=1,$A88=Debts!$M$7+1),SUMPRODUCT(ROUND(BH$5:BH86*Debts!$Y$7/12,2)),0))</f>
        <v/>
      </c>
      <c r="M88">
        <f>IF(BI87&lt;=0,0,ROUND(BI87*IF($A88&lt;=Debts!$M$8,Debts!$X$8,Debts!$Y$8)/12,2)+IF(AND(Debts!$AC$8=1,$A88=Debts!$M$8+1),SUMPRODUCT(ROUND(BI$5:BI86*Debts!$Y$8/12,2)),0))</f>
        <v/>
      </c>
      <c r="N88">
        <f>IF(BJ87&lt;=0,0,ROUND(BJ87*IF($A88&lt;=Debts!$M$9,Debts!$X$9,Debts!$Y$9)/12,2)+IF(AND(Debts!$AC$9=1,$A88=Debts!$M$9+1),SUMPRODUCT(ROUND(BJ$5:BJ86*Debts!$Y$9/12,2)),0))</f>
        <v/>
      </c>
      <c r="O88">
        <f>IF(BK87&lt;=0,0,ROUND(BK87*IF($A88&lt;=Debts!$M$10,Debts!$X$10,Debts!$Y$10)/12,2)+IF(AND(Debts!$AC$10=1,$A88=Debts!$M$10+1),SUMPRODUCT(ROUND(BK$5:BK86*Debts!$Y$10/12,2)),0))</f>
        <v/>
      </c>
      <c r="P88">
        <f>IF(BL87&lt;=0,0,ROUND(BL87*IF($A88&lt;=Debts!$M$11,Debts!$X$11,Debts!$Y$11)/12,2)+IF(AND(Debts!$AC$11=1,$A88=Debts!$M$11+1),SUMPRODUCT(ROUND(BL$5:BL86*Debts!$Y$11/12,2)),0))</f>
        <v/>
      </c>
      <c r="Q88">
        <f>IF(BM87&lt;=0,0,ROUND(BM87*IF($A88&lt;=Debts!$M$12,Debts!$X$12,Debts!$Y$12)/12,2)+IF(AND(Debts!$AC$12=1,$A88=Debts!$M$12+1),SUMPRODUCT(ROUND(BM$5:BM86*Debts!$Y$12/12,2)),0))</f>
        <v/>
      </c>
      <c r="R88">
        <f>IF(BN87&lt;=0,0,ROUND(BN87*IF($A88&lt;=Debts!$M$13,Debts!$X$13,Debts!$Y$13)/12,2)+IF(AND(Debts!$AC$13=1,$A88=Debts!$M$13+1),SUMPRODUCT(ROUND(BN$5:BN86*Debts!$Y$13/12,2)),0))</f>
        <v/>
      </c>
      <c r="S88">
        <f>IF(BO87&lt;=0,0,ROUND(BO87*IF($A88&lt;=Debts!$M$14,Debts!$X$14,Debts!$Y$14)/12,2)+IF(AND(Debts!$AC$14=1,$A88=Debts!$M$14+1),SUMPRODUCT(ROUND(BO$5:BO86*Debts!$Y$14/12,2)),0))</f>
        <v/>
      </c>
      <c r="T88">
        <f>IF(BP87&lt;=0,0,ROUND(BP87*IF($A88&lt;=Debts!$M$15,Debts!$X$15,Debts!$Y$15)/12,2)+IF(AND(Debts!$AC$15=1,$A88=Debts!$M$15+1),SUMPRODUCT(ROUND(BP$5:BP86*Debts!$Y$15/12,2)),0))</f>
        <v/>
      </c>
      <c r="U88">
        <f>IF(BQ87&lt;=0,0,ROUND(BQ87*IF($A88&lt;=Debts!$M$16,Debts!$X$16,Debts!$Y$16)/12,2)+IF(AND(Debts!$AC$16=1,$A88=Debts!$M$16+1),SUMPRODUCT(ROUND(BQ$5:BQ86*Debts!$Y$16/12,2)),0))</f>
        <v/>
      </c>
      <c r="V88">
        <f>IF(BF87&lt;=0,0,MIN(ROUND(BF87+J88,2),IF(Debts!$Z$5=0,Debts!$AA$5,MAX(Debts!$AA$5,ROUND(BF87*Debts!$Z$5+Debts!$AB$5*J88,2)))))</f>
        <v/>
      </c>
      <c r="W88">
        <f>IF(BG87&lt;=0,0,MIN(ROUND(BG87+K88,2),IF(Debts!$Z$6=0,Debts!$AA$6,MAX(Debts!$AA$6,ROUND(BG87*Debts!$Z$6+Debts!$AB$6*K88,2)))))</f>
        <v/>
      </c>
      <c r="X88">
        <f>IF(BH87&lt;=0,0,MIN(ROUND(BH87+L88,2),IF(Debts!$Z$7=0,Debts!$AA$7,MAX(Debts!$AA$7,ROUND(BH87*Debts!$Z$7+Debts!$AB$7*L88,2)))))</f>
        <v/>
      </c>
      <c r="Y88">
        <f>IF(BI87&lt;=0,0,MIN(ROUND(BI87+M88,2),IF(Debts!$Z$8=0,Debts!$AA$8,MAX(Debts!$AA$8,ROUND(BI87*Debts!$Z$8+Debts!$AB$8*M88,2)))))</f>
        <v/>
      </c>
      <c r="Z88">
        <f>IF(BJ87&lt;=0,0,MIN(ROUND(BJ87+N88,2),IF(Debts!$Z$9=0,Debts!$AA$9,MAX(Debts!$AA$9,ROUND(BJ87*Debts!$Z$9+Debts!$AB$9*N88,2)))))</f>
        <v/>
      </c>
      <c r="AA88">
        <f>IF(BK87&lt;=0,0,MIN(ROUND(BK87+O88,2),IF(Debts!$Z$10=0,Debts!$AA$10,MAX(Debts!$AA$10,ROUND(BK87*Debts!$Z$10+Debts!$AB$10*O88,2)))))</f>
        <v/>
      </c>
      <c r="AB88">
        <f>IF(BL87&lt;=0,0,MIN(ROUND(BL87+P88,2),IF(Debts!$Z$11=0,Debts!$AA$11,MAX(Debts!$AA$11,ROUND(BL87*Debts!$Z$11+Debts!$AB$11*P88,2)))))</f>
        <v/>
      </c>
      <c r="AC88">
        <f>IF(BM87&lt;=0,0,MIN(ROUND(BM87+Q88,2),IF(Debts!$Z$12=0,Debts!$AA$12,MAX(Debts!$AA$12,ROUND(BM87*Debts!$Z$12+Debts!$AB$12*Q88,2)))))</f>
        <v/>
      </c>
      <c r="AD88">
        <f>IF(BN87&lt;=0,0,MIN(ROUND(BN87+R88,2),IF(Debts!$Z$13=0,Debts!$AA$13,MAX(Debts!$AA$13,ROUND(BN87*Debts!$Z$13+Debts!$AB$13*R88,2)))))</f>
        <v/>
      </c>
      <c r="AE88">
        <f>IF(BO87&lt;=0,0,MIN(ROUND(BO87+S88,2),IF(Debts!$Z$14=0,Debts!$AA$14,MAX(Debts!$AA$14,ROUND(BO87*Debts!$Z$14+Debts!$AB$14*S88,2)))))</f>
        <v/>
      </c>
      <c r="AF88">
        <f>IF(BP87&lt;=0,0,MIN(ROUND(BP87+T88,2),IF(Debts!$Z$15=0,Debts!$AA$15,MAX(Debts!$AA$15,ROUND(BP87*Debts!$Z$15+Debts!$AB$15*T88,2)))))</f>
        <v/>
      </c>
      <c r="AG88">
        <f>IF(BQ87&lt;=0,0,MIN(ROUND(BQ87+U88,2),IF(Debts!$Z$16=0,Debts!$AA$16,MAX(Debts!$AA$16,ROUND(BQ87*Debts!$Z$16+Debts!$AB$16*U88,2)))))</f>
        <v/>
      </c>
      <c r="AH88">
        <f>IF(BF87&lt;=0,0,ROUND(BF87+J88-V88,2))</f>
        <v/>
      </c>
      <c r="AI88">
        <f>IF(BG87&lt;=0,0,ROUND(BG87+K88-W88,2))</f>
        <v/>
      </c>
      <c r="AJ88">
        <f>IF(BH87&lt;=0,0,ROUND(BH87+L88-X88,2))</f>
        <v/>
      </c>
      <c r="AK88">
        <f>IF(BI87&lt;=0,0,ROUND(BI87+M88-Y88,2))</f>
        <v/>
      </c>
      <c r="AL88">
        <f>IF(BJ87&lt;=0,0,ROUND(BJ87+N88-Z88,2))</f>
        <v/>
      </c>
      <c r="AM88">
        <f>IF(BK87&lt;=0,0,ROUND(BK87+O88-AA88,2))</f>
        <v/>
      </c>
      <c r="AN88">
        <f>IF(BL87&lt;=0,0,ROUND(BL87+P88-AB88,2))</f>
        <v/>
      </c>
      <c r="AO88">
        <f>IF(BM87&lt;=0,0,ROUND(BM87+Q88-AC88,2))</f>
        <v/>
      </c>
      <c r="AP88">
        <f>IF(BN87&lt;=0,0,ROUND(BN87+R88-AD88,2))</f>
        <v/>
      </c>
      <c r="AQ88">
        <f>IF(BO87&lt;=0,0,ROUND(BO87+S88-AE88,2))</f>
        <v/>
      </c>
      <c r="AR88">
        <f>IF(BP87&lt;=0,0,ROUND(BP87+T88-AF88,2))</f>
        <v/>
      </c>
      <c r="AS88">
        <f>IF(BQ87&lt;=0,0,ROUND(BQ87+U88-AG88,2))</f>
        <v/>
      </c>
      <c r="AT88">
        <f>IF(AH88&lt;=0,0,ROUND(MIN(AH88,MAX(0,$F88-SUMPRODUCT(($AT$3:$BE$3&lt;AT$3)*$AH88:$AS88))),2))</f>
        <v/>
      </c>
      <c r="AU88">
        <f>IF(AI88&lt;=0,0,ROUND(MIN(AI88,MAX(0,$F88-SUMPRODUCT(($AT$3:$BE$3&lt;AU$3)*$AH88:$AS88))),2))</f>
        <v/>
      </c>
      <c r="AV88">
        <f>IF(AJ88&lt;=0,0,ROUND(MIN(AJ88,MAX(0,$F88-SUMPRODUCT(($AT$3:$BE$3&lt;AV$3)*$AH88:$AS88))),2))</f>
        <v/>
      </c>
      <c r="AW88">
        <f>IF(AK88&lt;=0,0,ROUND(MIN(AK88,MAX(0,$F88-SUMPRODUCT(($AT$3:$BE$3&lt;AW$3)*$AH88:$AS88))),2))</f>
        <v/>
      </c>
      <c r="AX88">
        <f>IF(AL88&lt;=0,0,ROUND(MIN(AL88,MAX(0,$F88-SUMPRODUCT(($AT$3:$BE$3&lt;AX$3)*$AH88:$AS88))),2))</f>
        <v/>
      </c>
      <c r="AY88">
        <f>IF(AM88&lt;=0,0,ROUND(MIN(AM88,MAX(0,$F88-SUMPRODUCT(($AT$3:$BE$3&lt;AY$3)*$AH88:$AS88))),2))</f>
        <v/>
      </c>
      <c r="AZ88">
        <f>IF(AN88&lt;=0,0,ROUND(MIN(AN88,MAX(0,$F88-SUMPRODUCT(($AT$3:$BE$3&lt;AZ$3)*$AH88:$AS88))),2))</f>
        <v/>
      </c>
      <c r="BA88">
        <f>IF(AO88&lt;=0,0,ROUND(MIN(AO88,MAX(0,$F88-SUMPRODUCT(($AT$3:$BE$3&lt;BA$3)*$AH88:$AS88))),2))</f>
        <v/>
      </c>
      <c r="BB88">
        <f>IF(AP88&lt;=0,0,ROUND(MIN(AP88,MAX(0,$F88-SUMPRODUCT(($AT$3:$BE$3&lt;BB$3)*$AH88:$AS88))),2))</f>
        <v/>
      </c>
      <c r="BC88">
        <f>IF(AQ88&lt;=0,0,ROUND(MIN(AQ88,MAX(0,$F88-SUMPRODUCT(($AT$3:$BE$3&lt;BC$3)*$AH88:$AS88))),2))</f>
        <v/>
      </c>
      <c r="BD88">
        <f>IF(AR88&lt;=0,0,ROUND(MIN(AR88,MAX(0,$F88-SUMPRODUCT(($AT$3:$BE$3&lt;BD$3)*$AH88:$AS88))),2))</f>
        <v/>
      </c>
      <c r="BE88">
        <f>IF(AS88&lt;=0,0,ROUND(MIN(AS88,MAX(0,$F88-SUMPRODUCT(($AT$3:$BE$3&lt;BE$3)*$AH88:$AS88))),2))</f>
        <v/>
      </c>
      <c r="BF88">
        <f>IF(BF87&lt;=0,0,ROUND(BF87+J88-V88-AT88,2))</f>
        <v/>
      </c>
      <c r="BG88">
        <f>IF(BG87&lt;=0,0,ROUND(BG87+K88-W88-AU88,2))</f>
        <v/>
      </c>
      <c r="BH88">
        <f>IF(BH87&lt;=0,0,ROUND(BH87+L88-X88-AV88,2))</f>
        <v/>
      </c>
      <c r="BI88">
        <f>IF(BI87&lt;=0,0,ROUND(BI87+M88-Y88-AW88,2))</f>
        <v/>
      </c>
      <c r="BJ88">
        <f>IF(BJ87&lt;=0,0,ROUND(BJ87+N88-Z88-AX88,2))</f>
        <v/>
      </c>
      <c r="BK88">
        <f>IF(BK87&lt;=0,0,ROUND(BK87+O88-AA88-AY88,2))</f>
        <v/>
      </c>
      <c r="BL88">
        <f>IF(BL87&lt;=0,0,ROUND(BL87+P88-AB88-AZ88,2))</f>
        <v/>
      </c>
      <c r="BM88">
        <f>IF(BM87&lt;=0,0,ROUND(BM87+Q88-AC88-BA88,2))</f>
        <v/>
      </c>
      <c r="BN88">
        <f>IF(BN87&lt;=0,0,ROUND(BN87+R88-AD88-BB88,2))</f>
        <v/>
      </c>
      <c r="BO88">
        <f>IF(BO87&lt;=0,0,ROUND(BO87+S88-AE88-BC88,2))</f>
        <v/>
      </c>
      <c r="BP88">
        <f>IF(BP87&lt;=0,0,ROUND(BP87+T88-AF88-BD88,2))</f>
        <v/>
      </c>
      <c r="BQ88">
        <f>IF(BQ87&lt;=0,0,ROUND(BQ87+U88-AG88-BE88,2))</f>
        <v/>
      </c>
    </row>
    <row r="89">
      <c r="A89" t="n">
        <v>84</v>
      </c>
      <c r="B89" s="29">
        <f>Months!B89</f>
        <v/>
      </c>
      <c r="C89">
        <f>Months!C89</f>
        <v/>
      </c>
      <c r="D89">
        <f>Months!D89</f>
        <v/>
      </c>
      <c r="E89">
        <f>SUM(V89:AG89)</f>
        <v/>
      </c>
      <c r="F89">
        <f>MAX(0,ROUND(C89+D89-E89,2))</f>
        <v/>
      </c>
      <c r="G89">
        <f>ROUND(E89+SUM(AT89:BE89),2)</f>
        <v/>
      </c>
      <c r="H89">
        <f>ROUND(SUM(J89:U89),2)</f>
        <v/>
      </c>
      <c r="I89">
        <f>ROUND(SUM(BF89:BQ89),2)</f>
        <v/>
      </c>
      <c r="J89">
        <f>IF(BF88&lt;=0,0,ROUND(BF88*IF($A89&lt;=Debts!$M$5,Debts!$X$5,Debts!$Y$5)/12,2)+IF(AND(Debts!$AC$5=1,$A89=Debts!$M$5+1),SUMPRODUCT(ROUND(BF$5:BF87*Debts!$Y$5/12,2)),0))</f>
        <v/>
      </c>
      <c r="K89">
        <f>IF(BG88&lt;=0,0,ROUND(BG88*IF($A89&lt;=Debts!$M$6,Debts!$X$6,Debts!$Y$6)/12,2)+IF(AND(Debts!$AC$6=1,$A89=Debts!$M$6+1),SUMPRODUCT(ROUND(BG$5:BG87*Debts!$Y$6/12,2)),0))</f>
        <v/>
      </c>
      <c r="L89">
        <f>IF(BH88&lt;=0,0,ROUND(BH88*IF($A89&lt;=Debts!$M$7,Debts!$X$7,Debts!$Y$7)/12,2)+IF(AND(Debts!$AC$7=1,$A89=Debts!$M$7+1),SUMPRODUCT(ROUND(BH$5:BH87*Debts!$Y$7/12,2)),0))</f>
        <v/>
      </c>
      <c r="M89">
        <f>IF(BI88&lt;=0,0,ROUND(BI88*IF($A89&lt;=Debts!$M$8,Debts!$X$8,Debts!$Y$8)/12,2)+IF(AND(Debts!$AC$8=1,$A89=Debts!$M$8+1),SUMPRODUCT(ROUND(BI$5:BI87*Debts!$Y$8/12,2)),0))</f>
        <v/>
      </c>
      <c r="N89">
        <f>IF(BJ88&lt;=0,0,ROUND(BJ88*IF($A89&lt;=Debts!$M$9,Debts!$X$9,Debts!$Y$9)/12,2)+IF(AND(Debts!$AC$9=1,$A89=Debts!$M$9+1),SUMPRODUCT(ROUND(BJ$5:BJ87*Debts!$Y$9/12,2)),0))</f>
        <v/>
      </c>
      <c r="O89">
        <f>IF(BK88&lt;=0,0,ROUND(BK88*IF($A89&lt;=Debts!$M$10,Debts!$X$10,Debts!$Y$10)/12,2)+IF(AND(Debts!$AC$10=1,$A89=Debts!$M$10+1),SUMPRODUCT(ROUND(BK$5:BK87*Debts!$Y$10/12,2)),0))</f>
        <v/>
      </c>
      <c r="P89">
        <f>IF(BL88&lt;=0,0,ROUND(BL88*IF($A89&lt;=Debts!$M$11,Debts!$X$11,Debts!$Y$11)/12,2)+IF(AND(Debts!$AC$11=1,$A89=Debts!$M$11+1),SUMPRODUCT(ROUND(BL$5:BL87*Debts!$Y$11/12,2)),0))</f>
        <v/>
      </c>
      <c r="Q89">
        <f>IF(BM88&lt;=0,0,ROUND(BM88*IF($A89&lt;=Debts!$M$12,Debts!$X$12,Debts!$Y$12)/12,2)+IF(AND(Debts!$AC$12=1,$A89=Debts!$M$12+1),SUMPRODUCT(ROUND(BM$5:BM87*Debts!$Y$12/12,2)),0))</f>
        <v/>
      </c>
      <c r="R89">
        <f>IF(BN88&lt;=0,0,ROUND(BN88*IF($A89&lt;=Debts!$M$13,Debts!$X$13,Debts!$Y$13)/12,2)+IF(AND(Debts!$AC$13=1,$A89=Debts!$M$13+1),SUMPRODUCT(ROUND(BN$5:BN87*Debts!$Y$13/12,2)),0))</f>
        <v/>
      </c>
      <c r="S89">
        <f>IF(BO88&lt;=0,0,ROUND(BO88*IF($A89&lt;=Debts!$M$14,Debts!$X$14,Debts!$Y$14)/12,2)+IF(AND(Debts!$AC$14=1,$A89=Debts!$M$14+1),SUMPRODUCT(ROUND(BO$5:BO87*Debts!$Y$14/12,2)),0))</f>
        <v/>
      </c>
      <c r="T89">
        <f>IF(BP88&lt;=0,0,ROUND(BP88*IF($A89&lt;=Debts!$M$15,Debts!$X$15,Debts!$Y$15)/12,2)+IF(AND(Debts!$AC$15=1,$A89=Debts!$M$15+1),SUMPRODUCT(ROUND(BP$5:BP87*Debts!$Y$15/12,2)),0))</f>
        <v/>
      </c>
      <c r="U89">
        <f>IF(BQ88&lt;=0,0,ROUND(BQ88*IF($A89&lt;=Debts!$M$16,Debts!$X$16,Debts!$Y$16)/12,2)+IF(AND(Debts!$AC$16=1,$A89=Debts!$M$16+1),SUMPRODUCT(ROUND(BQ$5:BQ87*Debts!$Y$16/12,2)),0))</f>
        <v/>
      </c>
      <c r="V89">
        <f>IF(BF88&lt;=0,0,MIN(ROUND(BF88+J89,2),IF(Debts!$Z$5=0,Debts!$AA$5,MAX(Debts!$AA$5,ROUND(BF88*Debts!$Z$5+Debts!$AB$5*J89,2)))))</f>
        <v/>
      </c>
      <c r="W89">
        <f>IF(BG88&lt;=0,0,MIN(ROUND(BG88+K89,2),IF(Debts!$Z$6=0,Debts!$AA$6,MAX(Debts!$AA$6,ROUND(BG88*Debts!$Z$6+Debts!$AB$6*K89,2)))))</f>
        <v/>
      </c>
      <c r="X89">
        <f>IF(BH88&lt;=0,0,MIN(ROUND(BH88+L89,2),IF(Debts!$Z$7=0,Debts!$AA$7,MAX(Debts!$AA$7,ROUND(BH88*Debts!$Z$7+Debts!$AB$7*L89,2)))))</f>
        <v/>
      </c>
      <c r="Y89">
        <f>IF(BI88&lt;=0,0,MIN(ROUND(BI88+M89,2),IF(Debts!$Z$8=0,Debts!$AA$8,MAX(Debts!$AA$8,ROUND(BI88*Debts!$Z$8+Debts!$AB$8*M89,2)))))</f>
        <v/>
      </c>
      <c r="Z89">
        <f>IF(BJ88&lt;=0,0,MIN(ROUND(BJ88+N89,2),IF(Debts!$Z$9=0,Debts!$AA$9,MAX(Debts!$AA$9,ROUND(BJ88*Debts!$Z$9+Debts!$AB$9*N89,2)))))</f>
        <v/>
      </c>
      <c r="AA89">
        <f>IF(BK88&lt;=0,0,MIN(ROUND(BK88+O89,2),IF(Debts!$Z$10=0,Debts!$AA$10,MAX(Debts!$AA$10,ROUND(BK88*Debts!$Z$10+Debts!$AB$10*O89,2)))))</f>
        <v/>
      </c>
      <c r="AB89">
        <f>IF(BL88&lt;=0,0,MIN(ROUND(BL88+P89,2),IF(Debts!$Z$11=0,Debts!$AA$11,MAX(Debts!$AA$11,ROUND(BL88*Debts!$Z$11+Debts!$AB$11*P89,2)))))</f>
        <v/>
      </c>
      <c r="AC89">
        <f>IF(BM88&lt;=0,0,MIN(ROUND(BM88+Q89,2),IF(Debts!$Z$12=0,Debts!$AA$12,MAX(Debts!$AA$12,ROUND(BM88*Debts!$Z$12+Debts!$AB$12*Q89,2)))))</f>
        <v/>
      </c>
      <c r="AD89">
        <f>IF(BN88&lt;=0,0,MIN(ROUND(BN88+R89,2),IF(Debts!$Z$13=0,Debts!$AA$13,MAX(Debts!$AA$13,ROUND(BN88*Debts!$Z$13+Debts!$AB$13*R89,2)))))</f>
        <v/>
      </c>
      <c r="AE89">
        <f>IF(BO88&lt;=0,0,MIN(ROUND(BO88+S89,2),IF(Debts!$Z$14=0,Debts!$AA$14,MAX(Debts!$AA$14,ROUND(BO88*Debts!$Z$14+Debts!$AB$14*S89,2)))))</f>
        <v/>
      </c>
      <c r="AF89">
        <f>IF(BP88&lt;=0,0,MIN(ROUND(BP88+T89,2),IF(Debts!$Z$15=0,Debts!$AA$15,MAX(Debts!$AA$15,ROUND(BP88*Debts!$Z$15+Debts!$AB$15*T89,2)))))</f>
        <v/>
      </c>
      <c r="AG89">
        <f>IF(BQ88&lt;=0,0,MIN(ROUND(BQ88+U89,2),IF(Debts!$Z$16=0,Debts!$AA$16,MAX(Debts!$AA$16,ROUND(BQ88*Debts!$Z$16+Debts!$AB$16*U89,2)))))</f>
        <v/>
      </c>
      <c r="AH89">
        <f>IF(BF88&lt;=0,0,ROUND(BF88+J89-V89,2))</f>
        <v/>
      </c>
      <c r="AI89">
        <f>IF(BG88&lt;=0,0,ROUND(BG88+K89-W89,2))</f>
        <v/>
      </c>
      <c r="AJ89">
        <f>IF(BH88&lt;=0,0,ROUND(BH88+L89-X89,2))</f>
        <v/>
      </c>
      <c r="AK89">
        <f>IF(BI88&lt;=0,0,ROUND(BI88+M89-Y89,2))</f>
        <v/>
      </c>
      <c r="AL89">
        <f>IF(BJ88&lt;=0,0,ROUND(BJ88+N89-Z89,2))</f>
        <v/>
      </c>
      <c r="AM89">
        <f>IF(BK88&lt;=0,0,ROUND(BK88+O89-AA89,2))</f>
        <v/>
      </c>
      <c r="AN89">
        <f>IF(BL88&lt;=0,0,ROUND(BL88+P89-AB89,2))</f>
        <v/>
      </c>
      <c r="AO89">
        <f>IF(BM88&lt;=0,0,ROUND(BM88+Q89-AC89,2))</f>
        <v/>
      </c>
      <c r="AP89">
        <f>IF(BN88&lt;=0,0,ROUND(BN88+R89-AD89,2))</f>
        <v/>
      </c>
      <c r="AQ89">
        <f>IF(BO88&lt;=0,0,ROUND(BO88+S89-AE89,2))</f>
        <v/>
      </c>
      <c r="AR89">
        <f>IF(BP88&lt;=0,0,ROUND(BP88+T89-AF89,2))</f>
        <v/>
      </c>
      <c r="AS89">
        <f>IF(BQ88&lt;=0,0,ROUND(BQ88+U89-AG89,2))</f>
        <v/>
      </c>
      <c r="AT89">
        <f>IF(AH89&lt;=0,0,ROUND(MIN(AH89,MAX(0,$F89-SUMPRODUCT(($AT$3:$BE$3&lt;AT$3)*$AH89:$AS89))),2))</f>
        <v/>
      </c>
      <c r="AU89">
        <f>IF(AI89&lt;=0,0,ROUND(MIN(AI89,MAX(0,$F89-SUMPRODUCT(($AT$3:$BE$3&lt;AU$3)*$AH89:$AS89))),2))</f>
        <v/>
      </c>
      <c r="AV89">
        <f>IF(AJ89&lt;=0,0,ROUND(MIN(AJ89,MAX(0,$F89-SUMPRODUCT(($AT$3:$BE$3&lt;AV$3)*$AH89:$AS89))),2))</f>
        <v/>
      </c>
      <c r="AW89">
        <f>IF(AK89&lt;=0,0,ROUND(MIN(AK89,MAX(0,$F89-SUMPRODUCT(($AT$3:$BE$3&lt;AW$3)*$AH89:$AS89))),2))</f>
        <v/>
      </c>
      <c r="AX89">
        <f>IF(AL89&lt;=0,0,ROUND(MIN(AL89,MAX(0,$F89-SUMPRODUCT(($AT$3:$BE$3&lt;AX$3)*$AH89:$AS89))),2))</f>
        <v/>
      </c>
      <c r="AY89">
        <f>IF(AM89&lt;=0,0,ROUND(MIN(AM89,MAX(0,$F89-SUMPRODUCT(($AT$3:$BE$3&lt;AY$3)*$AH89:$AS89))),2))</f>
        <v/>
      </c>
      <c r="AZ89">
        <f>IF(AN89&lt;=0,0,ROUND(MIN(AN89,MAX(0,$F89-SUMPRODUCT(($AT$3:$BE$3&lt;AZ$3)*$AH89:$AS89))),2))</f>
        <v/>
      </c>
      <c r="BA89">
        <f>IF(AO89&lt;=0,0,ROUND(MIN(AO89,MAX(0,$F89-SUMPRODUCT(($AT$3:$BE$3&lt;BA$3)*$AH89:$AS89))),2))</f>
        <v/>
      </c>
      <c r="BB89">
        <f>IF(AP89&lt;=0,0,ROUND(MIN(AP89,MAX(0,$F89-SUMPRODUCT(($AT$3:$BE$3&lt;BB$3)*$AH89:$AS89))),2))</f>
        <v/>
      </c>
      <c r="BC89">
        <f>IF(AQ89&lt;=0,0,ROUND(MIN(AQ89,MAX(0,$F89-SUMPRODUCT(($AT$3:$BE$3&lt;BC$3)*$AH89:$AS89))),2))</f>
        <v/>
      </c>
      <c r="BD89">
        <f>IF(AR89&lt;=0,0,ROUND(MIN(AR89,MAX(0,$F89-SUMPRODUCT(($AT$3:$BE$3&lt;BD$3)*$AH89:$AS89))),2))</f>
        <v/>
      </c>
      <c r="BE89">
        <f>IF(AS89&lt;=0,0,ROUND(MIN(AS89,MAX(0,$F89-SUMPRODUCT(($AT$3:$BE$3&lt;BE$3)*$AH89:$AS89))),2))</f>
        <v/>
      </c>
      <c r="BF89">
        <f>IF(BF88&lt;=0,0,ROUND(BF88+J89-V89-AT89,2))</f>
        <v/>
      </c>
      <c r="BG89">
        <f>IF(BG88&lt;=0,0,ROUND(BG88+K89-W89-AU89,2))</f>
        <v/>
      </c>
      <c r="BH89">
        <f>IF(BH88&lt;=0,0,ROUND(BH88+L89-X89-AV89,2))</f>
        <v/>
      </c>
      <c r="BI89">
        <f>IF(BI88&lt;=0,0,ROUND(BI88+M89-Y89-AW89,2))</f>
        <v/>
      </c>
      <c r="BJ89">
        <f>IF(BJ88&lt;=0,0,ROUND(BJ88+N89-Z89-AX89,2))</f>
        <v/>
      </c>
      <c r="BK89">
        <f>IF(BK88&lt;=0,0,ROUND(BK88+O89-AA89-AY89,2))</f>
        <v/>
      </c>
      <c r="BL89">
        <f>IF(BL88&lt;=0,0,ROUND(BL88+P89-AB89-AZ89,2))</f>
        <v/>
      </c>
      <c r="BM89">
        <f>IF(BM88&lt;=0,0,ROUND(BM88+Q89-AC89-BA89,2))</f>
        <v/>
      </c>
      <c r="BN89">
        <f>IF(BN88&lt;=0,0,ROUND(BN88+R89-AD89-BB89,2))</f>
        <v/>
      </c>
      <c r="BO89">
        <f>IF(BO88&lt;=0,0,ROUND(BO88+S89-AE89-BC89,2))</f>
        <v/>
      </c>
      <c r="BP89">
        <f>IF(BP88&lt;=0,0,ROUND(BP88+T89-AF89-BD89,2))</f>
        <v/>
      </c>
      <c r="BQ89">
        <f>IF(BQ88&lt;=0,0,ROUND(BQ88+U89-AG89-BE89,2))</f>
        <v/>
      </c>
    </row>
    <row r="90">
      <c r="A90" t="n">
        <v>85</v>
      </c>
      <c r="B90" s="29">
        <f>Months!B90</f>
        <v/>
      </c>
      <c r="C90">
        <f>Months!C90</f>
        <v/>
      </c>
      <c r="D90">
        <f>Months!D90</f>
        <v/>
      </c>
      <c r="E90">
        <f>SUM(V90:AG90)</f>
        <v/>
      </c>
      <c r="F90">
        <f>MAX(0,ROUND(C90+D90-E90,2))</f>
        <v/>
      </c>
      <c r="G90">
        <f>ROUND(E90+SUM(AT90:BE90),2)</f>
        <v/>
      </c>
      <c r="H90">
        <f>ROUND(SUM(J90:U90),2)</f>
        <v/>
      </c>
      <c r="I90">
        <f>ROUND(SUM(BF90:BQ90),2)</f>
        <v/>
      </c>
      <c r="J90">
        <f>IF(BF89&lt;=0,0,ROUND(BF89*IF($A90&lt;=Debts!$M$5,Debts!$X$5,Debts!$Y$5)/12,2)+IF(AND(Debts!$AC$5=1,$A90=Debts!$M$5+1),SUMPRODUCT(ROUND(BF$5:BF88*Debts!$Y$5/12,2)),0))</f>
        <v/>
      </c>
      <c r="K90">
        <f>IF(BG89&lt;=0,0,ROUND(BG89*IF($A90&lt;=Debts!$M$6,Debts!$X$6,Debts!$Y$6)/12,2)+IF(AND(Debts!$AC$6=1,$A90=Debts!$M$6+1),SUMPRODUCT(ROUND(BG$5:BG88*Debts!$Y$6/12,2)),0))</f>
        <v/>
      </c>
      <c r="L90">
        <f>IF(BH89&lt;=0,0,ROUND(BH89*IF($A90&lt;=Debts!$M$7,Debts!$X$7,Debts!$Y$7)/12,2)+IF(AND(Debts!$AC$7=1,$A90=Debts!$M$7+1),SUMPRODUCT(ROUND(BH$5:BH88*Debts!$Y$7/12,2)),0))</f>
        <v/>
      </c>
      <c r="M90">
        <f>IF(BI89&lt;=0,0,ROUND(BI89*IF($A90&lt;=Debts!$M$8,Debts!$X$8,Debts!$Y$8)/12,2)+IF(AND(Debts!$AC$8=1,$A90=Debts!$M$8+1),SUMPRODUCT(ROUND(BI$5:BI88*Debts!$Y$8/12,2)),0))</f>
        <v/>
      </c>
      <c r="N90">
        <f>IF(BJ89&lt;=0,0,ROUND(BJ89*IF($A90&lt;=Debts!$M$9,Debts!$X$9,Debts!$Y$9)/12,2)+IF(AND(Debts!$AC$9=1,$A90=Debts!$M$9+1),SUMPRODUCT(ROUND(BJ$5:BJ88*Debts!$Y$9/12,2)),0))</f>
        <v/>
      </c>
      <c r="O90">
        <f>IF(BK89&lt;=0,0,ROUND(BK89*IF($A90&lt;=Debts!$M$10,Debts!$X$10,Debts!$Y$10)/12,2)+IF(AND(Debts!$AC$10=1,$A90=Debts!$M$10+1),SUMPRODUCT(ROUND(BK$5:BK88*Debts!$Y$10/12,2)),0))</f>
        <v/>
      </c>
      <c r="P90">
        <f>IF(BL89&lt;=0,0,ROUND(BL89*IF($A90&lt;=Debts!$M$11,Debts!$X$11,Debts!$Y$11)/12,2)+IF(AND(Debts!$AC$11=1,$A90=Debts!$M$11+1),SUMPRODUCT(ROUND(BL$5:BL88*Debts!$Y$11/12,2)),0))</f>
        <v/>
      </c>
      <c r="Q90">
        <f>IF(BM89&lt;=0,0,ROUND(BM89*IF($A90&lt;=Debts!$M$12,Debts!$X$12,Debts!$Y$12)/12,2)+IF(AND(Debts!$AC$12=1,$A90=Debts!$M$12+1),SUMPRODUCT(ROUND(BM$5:BM88*Debts!$Y$12/12,2)),0))</f>
        <v/>
      </c>
      <c r="R90">
        <f>IF(BN89&lt;=0,0,ROUND(BN89*IF($A90&lt;=Debts!$M$13,Debts!$X$13,Debts!$Y$13)/12,2)+IF(AND(Debts!$AC$13=1,$A90=Debts!$M$13+1),SUMPRODUCT(ROUND(BN$5:BN88*Debts!$Y$13/12,2)),0))</f>
        <v/>
      </c>
      <c r="S90">
        <f>IF(BO89&lt;=0,0,ROUND(BO89*IF($A90&lt;=Debts!$M$14,Debts!$X$14,Debts!$Y$14)/12,2)+IF(AND(Debts!$AC$14=1,$A90=Debts!$M$14+1),SUMPRODUCT(ROUND(BO$5:BO88*Debts!$Y$14/12,2)),0))</f>
        <v/>
      </c>
      <c r="T90">
        <f>IF(BP89&lt;=0,0,ROUND(BP89*IF($A90&lt;=Debts!$M$15,Debts!$X$15,Debts!$Y$15)/12,2)+IF(AND(Debts!$AC$15=1,$A90=Debts!$M$15+1),SUMPRODUCT(ROUND(BP$5:BP88*Debts!$Y$15/12,2)),0))</f>
        <v/>
      </c>
      <c r="U90">
        <f>IF(BQ89&lt;=0,0,ROUND(BQ89*IF($A90&lt;=Debts!$M$16,Debts!$X$16,Debts!$Y$16)/12,2)+IF(AND(Debts!$AC$16=1,$A90=Debts!$M$16+1),SUMPRODUCT(ROUND(BQ$5:BQ88*Debts!$Y$16/12,2)),0))</f>
        <v/>
      </c>
      <c r="V90">
        <f>IF(BF89&lt;=0,0,MIN(ROUND(BF89+J90,2),IF(Debts!$Z$5=0,Debts!$AA$5,MAX(Debts!$AA$5,ROUND(BF89*Debts!$Z$5+Debts!$AB$5*J90,2)))))</f>
        <v/>
      </c>
      <c r="W90">
        <f>IF(BG89&lt;=0,0,MIN(ROUND(BG89+K90,2),IF(Debts!$Z$6=0,Debts!$AA$6,MAX(Debts!$AA$6,ROUND(BG89*Debts!$Z$6+Debts!$AB$6*K90,2)))))</f>
        <v/>
      </c>
      <c r="X90">
        <f>IF(BH89&lt;=0,0,MIN(ROUND(BH89+L90,2),IF(Debts!$Z$7=0,Debts!$AA$7,MAX(Debts!$AA$7,ROUND(BH89*Debts!$Z$7+Debts!$AB$7*L90,2)))))</f>
        <v/>
      </c>
      <c r="Y90">
        <f>IF(BI89&lt;=0,0,MIN(ROUND(BI89+M90,2),IF(Debts!$Z$8=0,Debts!$AA$8,MAX(Debts!$AA$8,ROUND(BI89*Debts!$Z$8+Debts!$AB$8*M90,2)))))</f>
        <v/>
      </c>
      <c r="Z90">
        <f>IF(BJ89&lt;=0,0,MIN(ROUND(BJ89+N90,2),IF(Debts!$Z$9=0,Debts!$AA$9,MAX(Debts!$AA$9,ROUND(BJ89*Debts!$Z$9+Debts!$AB$9*N90,2)))))</f>
        <v/>
      </c>
      <c r="AA90">
        <f>IF(BK89&lt;=0,0,MIN(ROUND(BK89+O90,2),IF(Debts!$Z$10=0,Debts!$AA$10,MAX(Debts!$AA$10,ROUND(BK89*Debts!$Z$10+Debts!$AB$10*O90,2)))))</f>
        <v/>
      </c>
      <c r="AB90">
        <f>IF(BL89&lt;=0,0,MIN(ROUND(BL89+P90,2),IF(Debts!$Z$11=0,Debts!$AA$11,MAX(Debts!$AA$11,ROUND(BL89*Debts!$Z$11+Debts!$AB$11*P90,2)))))</f>
        <v/>
      </c>
      <c r="AC90">
        <f>IF(BM89&lt;=0,0,MIN(ROUND(BM89+Q90,2),IF(Debts!$Z$12=0,Debts!$AA$12,MAX(Debts!$AA$12,ROUND(BM89*Debts!$Z$12+Debts!$AB$12*Q90,2)))))</f>
        <v/>
      </c>
      <c r="AD90">
        <f>IF(BN89&lt;=0,0,MIN(ROUND(BN89+R90,2),IF(Debts!$Z$13=0,Debts!$AA$13,MAX(Debts!$AA$13,ROUND(BN89*Debts!$Z$13+Debts!$AB$13*R90,2)))))</f>
        <v/>
      </c>
      <c r="AE90">
        <f>IF(BO89&lt;=0,0,MIN(ROUND(BO89+S90,2),IF(Debts!$Z$14=0,Debts!$AA$14,MAX(Debts!$AA$14,ROUND(BO89*Debts!$Z$14+Debts!$AB$14*S90,2)))))</f>
        <v/>
      </c>
      <c r="AF90">
        <f>IF(BP89&lt;=0,0,MIN(ROUND(BP89+T90,2),IF(Debts!$Z$15=0,Debts!$AA$15,MAX(Debts!$AA$15,ROUND(BP89*Debts!$Z$15+Debts!$AB$15*T90,2)))))</f>
        <v/>
      </c>
      <c r="AG90">
        <f>IF(BQ89&lt;=0,0,MIN(ROUND(BQ89+U90,2),IF(Debts!$Z$16=0,Debts!$AA$16,MAX(Debts!$AA$16,ROUND(BQ89*Debts!$Z$16+Debts!$AB$16*U90,2)))))</f>
        <v/>
      </c>
      <c r="AH90">
        <f>IF(BF89&lt;=0,0,ROUND(BF89+J90-V90,2))</f>
        <v/>
      </c>
      <c r="AI90">
        <f>IF(BG89&lt;=0,0,ROUND(BG89+K90-W90,2))</f>
        <v/>
      </c>
      <c r="AJ90">
        <f>IF(BH89&lt;=0,0,ROUND(BH89+L90-X90,2))</f>
        <v/>
      </c>
      <c r="AK90">
        <f>IF(BI89&lt;=0,0,ROUND(BI89+M90-Y90,2))</f>
        <v/>
      </c>
      <c r="AL90">
        <f>IF(BJ89&lt;=0,0,ROUND(BJ89+N90-Z90,2))</f>
        <v/>
      </c>
      <c r="AM90">
        <f>IF(BK89&lt;=0,0,ROUND(BK89+O90-AA90,2))</f>
        <v/>
      </c>
      <c r="AN90">
        <f>IF(BL89&lt;=0,0,ROUND(BL89+P90-AB90,2))</f>
        <v/>
      </c>
      <c r="AO90">
        <f>IF(BM89&lt;=0,0,ROUND(BM89+Q90-AC90,2))</f>
        <v/>
      </c>
      <c r="AP90">
        <f>IF(BN89&lt;=0,0,ROUND(BN89+R90-AD90,2))</f>
        <v/>
      </c>
      <c r="AQ90">
        <f>IF(BO89&lt;=0,0,ROUND(BO89+S90-AE90,2))</f>
        <v/>
      </c>
      <c r="AR90">
        <f>IF(BP89&lt;=0,0,ROUND(BP89+T90-AF90,2))</f>
        <v/>
      </c>
      <c r="AS90">
        <f>IF(BQ89&lt;=0,0,ROUND(BQ89+U90-AG90,2))</f>
        <v/>
      </c>
      <c r="AT90">
        <f>IF(AH90&lt;=0,0,ROUND(MIN(AH90,MAX(0,$F90-SUMPRODUCT(($AT$3:$BE$3&lt;AT$3)*$AH90:$AS90))),2))</f>
        <v/>
      </c>
      <c r="AU90">
        <f>IF(AI90&lt;=0,0,ROUND(MIN(AI90,MAX(0,$F90-SUMPRODUCT(($AT$3:$BE$3&lt;AU$3)*$AH90:$AS90))),2))</f>
        <v/>
      </c>
      <c r="AV90">
        <f>IF(AJ90&lt;=0,0,ROUND(MIN(AJ90,MAX(0,$F90-SUMPRODUCT(($AT$3:$BE$3&lt;AV$3)*$AH90:$AS90))),2))</f>
        <v/>
      </c>
      <c r="AW90">
        <f>IF(AK90&lt;=0,0,ROUND(MIN(AK90,MAX(0,$F90-SUMPRODUCT(($AT$3:$BE$3&lt;AW$3)*$AH90:$AS90))),2))</f>
        <v/>
      </c>
      <c r="AX90">
        <f>IF(AL90&lt;=0,0,ROUND(MIN(AL90,MAX(0,$F90-SUMPRODUCT(($AT$3:$BE$3&lt;AX$3)*$AH90:$AS90))),2))</f>
        <v/>
      </c>
      <c r="AY90">
        <f>IF(AM90&lt;=0,0,ROUND(MIN(AM90,MAX(0,$F90-SUMPRODUCT(($AT$3:$BE$3&lt;AY$3)*$AH90:$AS90))),2))</f>
        <v/>
      </c>
      <c r="AZ90">
        <f>IF(AN90&lt;=0,0,ROUND(MIN(AN90,MAX(0,$F90-SUMPRODUCT(($AT$3:$BE$3&lt;AZ$3)*$AH90:$AS90))),2))</f>
        <v/>
      </c>
      <c r="BA90">
        <f>IF(AO90&lt;=0,0,ROUND(MIN(AO90,MAX(0,$F90-SUMPRODUCT(($AT$3:$BE$3&lt;BA$3)*$AH90:$AS90))),2))</f>
        <v/>
      </c>
      <c r="BB90">
        <f>IF(AP90&lt;=0,0,ROUND(MIN(AP90,MAX(0,$F90-SUMPRODUCT(($AT$3:$BE$3&lt;BB$3)*$AH90:$AS90))),2))</f>
        <v/>
      </c>
      <c r="BC90">
        <f>IF(AQ90&lt;=0,0,ROUND(MIN(AQ90,MAX(0,$F90-SUMPRODUCT(($AT$3:$BE$3&lt;BC$3)*$AH90:$AS90))),2))</f>
        <v/>
      </c>
      <c r="BD90">
        <f>IF(AR90&lt;=0,0,ROUND(MIN(AR90,MAX(0,$F90-SUMPRODUCT(($AT$3:$BE$3&lt;BD$3)*$AH90:$AS90))),2))</f>
        <v/>
      </c>
      <c r="BE90">
        <f>IF(AS90&lt;=0,0,ROUND(MIN(AS90,MAX(0,$F90-SUMPRODUCT(($AT$3:$BE$3&lt;BE$3)*$AH90:$AS90))),2))</f>
        <v/>
      </c>
      <c r="BF90">
        <f>IF(BF89&lt;=0,0,ROUND(BF89+J90-V90-AT90,2))</f>
        <v/>
      </c>
      <c r="BG90">
        <f>IF(BG89&lt;=0,0,ROUND(BG89+K90-W90-AU90,2))</f>
        <v/>
      </c>
      <c r="BH90">
        <f>IF(BH89&lt;=0,0,ROUND(BH89+L90-X90-AV90,2))</f>
        <v/>
      </c>
      <c r="BI90">
        <f>IF(BI89&lt;=0,0,ROUND(BI89+M90-Y90-AW90,2))</f>
        <v/>
      </c>
      <c r="BJ90">
        <f>IF(BJ89&lt;=0,0,ROUND(BJ89+N90-Z90-AX90,2))</f>
        <v/>
      </c>
      <c r="BK90">
        <f>IF(BK89&lt;=0,0,ROUND(BK89+O90-AA90-AY90,2))</f>
        <v/>
      </c>
      <c r="BL90">
        <f>IF(BL89&lt;=0,0,ROUND(BL89+P90-AB90-AZ90,2))</f>
        <v/>
      </c>
      <c r="BM90">
        <f>IF(BM89&lt;=0,0,ROUND(BM89+Q90-AC90-BA90,2))</f>
        <v/>
      </c>
      <c r="BN90">
        <f>IF(BN89&lt;=0,0,ROUND(BN89+R90-AD90-BB90,2))</f>
        <v/>
      </c>
      <c r="BO90">
        <f>IF(BO89&lt;=0,0,ROUND(BO89+S90-AE90-BC90,2))</f>
        <v/>
      </c>
      <c r="BP90">
        <f>IF(BP89&lt;=0,0,ROUND(BP89+T90-AF90-BD90,2))</f>
        <v/>
      </c>
      <c r="BQ90">
        <f>IF(BQ89&lt;=0,0,ROUND(BQ89+U90-AG90-BE90,2))</f>
        <v/>
      </c>
    </row>
    <row r="91">
      <c r="A91" t="n">
        <v>86</v>
      </c>
      <c r="B91" s="29">
        <f>Months!B91</f>
        <v/>
      </c>
      <c r="C91">
        <f>Months!C91</f>
        <v/>
      </c>
      <c r="D91">
        <f>Months!D91</f>
        <v/>
      </c>
      <c r="E91">
        <f>SUM(V91:AG91)</f>
        <v/>
      </c>
      <c r="F91">
        <f>MAX(0,ROUND(C91+D91-E91,2))</f>
        <v/>
      </c>
      <c r="G91">
        <f>ROUND(E91+SUM(AT91:BE91),2)</f>
        <v/>
      </c>
      <c r="H91">
        <f>ROUND(SUM(J91:U91),2)</f>
        <v/>
      </c>
      <c r="I91">
        <f>ROUND(SUM(BF91:BQ91),2)</f>
        <v/>
      </c>
      <c r="J91">
        <f>IF(BF90&lt;=0,0,ROUND(BF90*IF($A91&lt;=Debts!$M$5,Debts!$X$5,Debts!$Y$5)/12,2)+IF(AND(Debts!$AC$5=1,$A91=Debts!$M$5+1),SUMPRODUCT(ROUND(BF$5:BF89*Debts!$Y$5/12,2)),0))</f>
        <v/>
      </c>
      <c r="K91">
        <f>IF(BG90&lt;=0,0,ROUND(BG90*IF($A91&lt;=Debts!$M$6,Debts!$X$6,Debts!$Y$6)/12,2)+IF(AND(Debts!$AC$6=1,$A91=Debts!$M$6+1),SUMPRODUCT(ROUND(BG$5:BG89*Debts!$Y$6/12,2)),0))</f>
        <v/>
      </c>
      <c r="L91">
        <f>IF(BH90&lt;=0,0,ROUND(BH90*IF($A91&lt;=Debts!$M$7,Debts!$X$7,Debts!$Y$7)/12,2)+IF(AND(Debts!$AC$7=1,$A91=Debts!$M$7+1),SUMPRODUCT(ROUND(BH$5:BH89*Debts!$Y$7/12,2)),0))</f>
        <v/>
      </c>
      <c r="M91">
        <f>IF(BI90&lt;=0,0,ROUND(BI90*IF($A91&lt;=Debts!$M$8,Debts!$X$8,Debts!$Y$8)/12,2)+IF(AND(Debts!$AC$8=1,$A91=Debts!$M$8+1),SUMPRODUCT(ROUND(BI$5:BI89*Debts!$Y$8/12,2)),0))</f>
        <v/>
      </c>
      <c r="N91">
        <f>IF(BJ90&lt;=0,0,ROUND(BJ90*IF($A91&lt;=Debts!$M$9,Debts!$X$9,Debts!$Y$9)/12,2)+IF(AND(Debts!$AC$9=1,$A91=Debts!$M$9+1),SUMPRODUCT(ROUND(BJ$5:BJ89*Debts!$Y$9/12,2)),0))</f>
        <v/>
      </c>
      <c r="O91">
        <f>IF(BK90&lt;=0,0,ROUND(BK90*IF($A91&lt;=Debts!$M$10,Debts!$X$10,Debts!$Y$10)/12,2)+IF(AND(Debts!$AC$10=1,$A91=Debts!$M$10+1),SUMPRODUCT(ROUND(BK$5:BK89*Debts!$Y$10/12,2)),0))</f>
        <v/>
      </c>
      <c r="P91">
        <f>IF(BL90&lt;=0,0,ROUND(BL90*IF($A91&lt;=Debts!$M$11,Debts!$X$11,Debts!$Y$11)/12,2)+IF(AND(Debts!$AC$11=1,$A91=Debts!$M$11+1),SUMPRODUCT(ROUND(BL$5:BL89*Debts!$Y$11/12,2)),0))</f>
        <v/>
      </c>
      <c r="Q91">
        <f>IF(BM90&lt;=0,0,ROUND(BM90*IF($A91&lt;=Debts!$M$12,Debts!$X$12,Debts!$Y$12)/12,2)+IF(AND(Debts!$AC$12=1,$A91=Debts!$M$12+1),SUMPRODUCT(ROUND(BM$5:BM89*Debts!$Y$12/12,2)),0))</f>
        <v/>
      </c>
      <c r="R91">
        <f>IF(BN90&lt;=0,0,ROUND(BN90*IF($A91&lt;=Debts!$M$13,Debts!$X$13,Debts!$Y$13)/12,2)+IF(AND(Debts!$AC$13=1,$A91=Debts!$M$13+1),SUMPRODUCT(ROUND(BN$5:BN89*Debts!$Y$13/12,2)),0))</f>
        <v/>
      </c>
      <c r="S91">
        <f>IF(BO90&lt;=0,0,ROUND(BO90*IF($A91&lt;=Debts!$M$14,Debts!$X$14,Debts!$Y$14)/12,2)+IF(AND(Debts!$AC$14=1,$A91=Debts!$M$14+1),SUMPRODUCT(ROUND(BO$5:BO89*Debts!$Y$14/12,2)),0))</f>
        <v/>
      </c>
      <c r="T91">
        <f>IF(BP90&lt;=0,0,ROUND(BP90*IF($A91&lt;=Debts!$M$15,Debts!$X$15,Debts!$Y$15)/12,2)+IF(AND(Debts!$AC$15=1,$A91=Debts!$M$15+1),SUMPRODUCT(ROUND(BP$5:BP89*Debts!$Y$15/12,2)),0))</f>
        <v/>
      </c>
      <c r="U91">
        <f>IF(BQ90&lt;=0,0,ROUND(BQ90*IF($A91&lt;=Debts!$M$16,Debts!$X$16,Debts!$Y$16)/12,2)+IF(AND(Debts!$AC$16=1,$A91=Debts!$M$16+1),SUMPRODUCT(ROUND(BQ$5:BQ89*Debts!$Y$16/12,2)),0))</f>
        <v/>
      </c>
      <c r="V91">
        <f>IF(BF90&lt;=0,0,MIN(ROUND(BF90+J91,2),IF(Debts!$Z$5=0,Debts!$AA$5,MAX(Debts!$AA$5,ROUND(BF90*Debts!$Z$5+Debts!$AB$5*J91,2)))))</f>
        <v/>
      </c>
      <c r="W91">
        <f>IF(BG90&lt;=0,0,MIN(ROUND(BG90+K91,2),IF(Debts!$Z$6=0,Debts!$AA$6,MAX(Debts!$AA$6,ROUND(BG90*Debts!$Z$6+Debts!$AB$6*K91,2)))))</f>
        <v/>
      </c>
      <c r="X91">
        <f>IF(BH90&lt;=0,0,MIN(ROUND(BH90+L91,2),IF(Debts!$Z$7=0,Debts!$AA$7,MAX(Debts!$AA$7,ROUND(BH90*Debts!$Z$7+Debts!$AB$7*L91,2)))))</f>
        <v/>
      </c>
      <c r="Y91">
        <f>IF(BI90&lt;=0,0,MIN(ROUND(BI90+M91,2),IF(Debts!$Z$8=0,Debts!$AA$8,MAX(Debts!$AA$8,ROUND(BI90*Debts!$Z$8+Debts!$AB$8*M91,2)))))</f>
        <v/>
      </c>
      <c r="Z91">
        <f>IF(BJ90&lt;=0,0,MIN(ROUND(BJ90+N91,2),IF(Debts!$Z$9=0,Debts!$AA$9,MAX(Debts!$AA$9,ROUND(BJ90*Debts!$Z$9+Debts!$AB$9*N91,2)))))</f>
        <v/>
      </c>
      <c r="AA91">
        <f>IF(BK90&lt;=0,0,MIN(ROUND(BK90+O91,2),IF(Debts!$Z$10=0,Debts!$AA$10,MAX(Debts!$AA$10,ROUND(BK90*Debts!$Z$10+Debts!$AB$10*O91,2)))))</f>
        <v/>
      </c>
      <c r="AB91">
        <f>IF(BL90&lt;=0,0,MIN(ROUND(BL90+P91,2),IF(Debts!$Z$11=0,Debts!$AA$11,MAX(Debts!$AA$11,ROUND(BL90*Debts!$Z$11+Debts!$AB$11*P91,2)))))</f>
        <v/>
      </c>
      <c r="AC91">
        <f>IF(BM90&lt;=0,0,MIN(ROUND(BM90+Q91,2),IF(Debts!$Z$12=0,Debts!$AA$12,MAX(Debts!$AA$12,ROUND(BM90*Debts!$Z$12+Debts!$AB$12*Q91,2)))))</f>
        <v/>
      </c>
      <c r="AD91">
        <f>IF(BN90&lt;=0,0,MIN(ROUND(BN90+R91,2),IF(Debts!$Z$13=0,Debts!$AA$13,MAX(Debts!$AA$13,ROUND(BN90*Debts!$Z$13+Debts!$AB$13*R91,2)))))</f>
        <v/>
      </c>
      <c r="AE91">
        <f>IF(BO90&lt;=0,0,MIN(ROUND(BO90+S91,2),IF(Debts!$Z$14=0,Debts!$AA$14,MAX(Debts!$AA$14,ROUND(BO90*Debts!$Z$14+Debts!$AB$14*S91,2)))))</f>
        <v/>
      </c>
      <c r="AF91">
        <f>IF(BP90&lt;=0,0,MIN(ROUND(BP90+T91,2),IF(Debts!$Z$15=0,Debts!$AA$15,MAX(Debts!$AA$15,ROUND(BP90*Debts!$Z$15+Debts!$AB$15*T91,2)))))</f>
        <v/>
      </c>
      <c r="AG91">
        <f>IF(BQ90&lt;=0,0,MIN(ROUND(BQ90+U91,2),IF(Debts!$Z$16=0,Debts!$AA$16,MAX(Debts!$AA$16,ROUND(BQ90*Debts!$Z$16+Debts!$AB$16*U91,2)))))</f>
        <v/>
      </c>
      <c r="AH91">
        <f>IF(BF90&lt;=0,0,ROUND(BF90+J91-V91,2))</f>
        <v/>
      </c>
      <c r="AI91">
        <f>IF(BG90&lt;=0,0,ROUND(BG90+K91-W91,2))</f>
        <v/>
      </c>
      <c r="AJ91">
        <f>IF(BH90&lt;=0,0,ROUND(BH90+L91-X91,2))</f>
        <v/>
      </c>
      <c r="AK91">
        <f>IF(BI90&lt;=0,0,ROUND(BI90+M91-Y91,2))</f>
        <v/>
      </c>
      <c r="AL91">
        <f>IF(BJ90&lt;=0,0,ROUND(BJ90+N91-Z91,2))</f>
        <v/>
      </c>
      <c r="AM91">
        <f>IF(BK90&lt;=0,0,ROUND(BK90+O91-AA91,2))</f>
        <v/>
      </c>
      <c r="AN91">
        <f>IF(BL90&lt;=0,0,ROUND(BL90+P91-AB91,2))</f>
        <v/>
      </c>
      <c r="AO91">
        <f>IF(BM90&lt;=0,0,ROUND(BM90+Q91-AC91,2))</f>
        <v/>
      </c>
      <c r="AP91">
        <f>IF(BN90&lt;=0,0,ROUND(BN90+R91-AD91,2))</f>
        <v/>
      </c>
      <c r="AQ91">
        <f>IF(BO90&lt;=0,0,ROUND(BO90+S91-AE91,2))</f>
        <v/>
      </c>
      <c r="AR91">
        <f>IF(BP90&lt;=0,0,ROUND(BP90+T91-AF91,2))</f>
        <v/>
      </c>
      <c r="AS91">
        <f>IF(BQ90&lt;=0,0,ROUND(BQ90+U91-AG91,2))</f>
        <v/>
      </c>
      <c r="AT91">
        <f>IF(AH91&lt;=0,0,ROUND(MIN(AH91,MAX(0,$F91-SUMPRODUCT(($AT$3:$BE$3&lt;AT$3)*$AH91:$AS91))),2))</f>
        <v/>
      </c>
      <c r="AU91">
        <f>IF(AI91&lt;=0,0,ROUND(MIN(AI91,MAX(0,$F91-SUMPRODUCT(($AT$3:$BE$3&lt;AU$3)*$AH91:$AS91))),2))</f>
        <v/>
      </c>
      <c r="AV91">
        <f>IF(AJ91&lt;=0,0,ROUND(MIN(AJ91,MAX(0,$F91-SUMPRODUCT(($AT$3:$BE$3&lt;AV$3)*$AH91:$AS91))),2))</f>
        <v/>
      </c>
      <c r="AW91">
        <f>IF(AK91&lt;=0,0,ROUND(MIN(AK91,MAX(0,$F91-SUMPRODUCT(($AT$3:$BE$3&lt;AW$3)*$AH91:$AS91))),2))</f>
        <v/>
      </c>
      <c r="AX91">
        <f>IF(AL91&lt;=0,0,ROUND(MIN(AL91,MAX(0,$F91-SUMPRODUCT(($AT$3:$BE$3&lt;AX$3)*$AH91:$AS91))),2))</f>
        <v/>
      </c>
      <c r="AY91">
        <f>IF(AM91&lt;=0,0,ROUND(MIN(AM91,MAX(0,$F91-SUMPRODUCT(($AT$3:$BE$3&lt;AY$3)*$AH91:$AS91))),2))</f>
        <v/>
      </c>
      <c r="AZ91">
        <f>IF(AN91&lt;=0,0,ROUND(MIN(AN91,MAX(0,$F91-SUMPRODUCT(($AT$3:$BE$3&lt;AZ$3)*$AH91:$AS91))),2))</f>
        <v/>
      </c>
      <c r="BA91">
        <f>IF(AO91&lt;=0,0,ROUND(MIN(AO91,MAX(0,$F91-SUMPRODUCT(($AT$3:$BE$3&lt;BA$3)*$AH91:$AS91))),2))</f>
        <v/>
      </c>
      <c r="BB91">
        <f>IF(AP91&lt;=0,0,ROUND(MIN(AP91,MAX(0,$F91-SUMPRODUCT(($AT$3:$BE$3&lt;BB$3)*$AH91:$AS91))),2))</f>
        <v/>
      </c>
      <c r="BC91">
        <f>IF(AQ91&lt;=0,0,ROUND(MIN(AQ91,MAX(0,$F91-SUMPRODUCT(($AT$3:$BE$3&lt;BC$3)*$AH91:$AS91))),2))</f>
        <v/>
      </c>
      <c r="BD91">
        <f>IF(AR91&lt;=0,0,ROUND(MIN(AR91,MAX(0,$F91-SUMPRODUCT(($AT$3:$BE$3&lt;BD$3)*$AH91:$AS91))),2))</f>
        <v/>
      </c>
      <c r="BE91">
        <f>IF(AS91&lt;=0,0,ROUND(MIN(AS91,MAX(0,$F91-SUMPRODUCT(($AT$3:$BE$3&lt;BE$3)*$AH91:$AS91))),2))</f>
        <v/>
      </c>
      <c r="BF91">
        <f>IF(BF90&lt;=0,0,ROUND(BF90+J91-V91-AT91,2))</f>
        <v/>
      </c>
      <c r="BG91">
        <f>IF(BG90&lt;=0,0,ROUND(BG90+K91-W91-AU91,2))</f>
        <v/>
      </c>
      <c r="BH91">
        <f>IF(BH90&lt;=0,0,ROUND(BH90+L91-X91-AV91,2))</f>
        <v/>
      </c>
      <c r="BI91">
        <f>IF(BI90&lt;=0,0,ROUND(BI90+M91-Y91-AW91,2))</f>
        <v/>
      </c>
      <c r="BJ91">
        <f>IF(BJ90&lt;=0,0,ROUND(BJ90+N91-Z91-AX91,2))</f>
        <v/>
      </c>
      <c r="BK91">
        <f>IF(BK90&lt;=0,0,ROUND(BK90+O91-AA91-AY91,2))</f>
        <v/>
      </c>
      <c r="BL91">
        <f>IF(BL90&lt;=0,0,ROUND(BL90+P91-AB91-AZ91,2))</f>
        <v/>
      </c>
      <c r="BM91">
        <f>IF(BM90&lt;=0,0,ROUND(BM90+Q91-AC91-BA91,2))</f>
        <v/>
      </c>
      <c r="BN91">
        <f>IF(BN90&lt;=0,0,ROUND(BN90+R91-AD91-BB91,2))</f>
        <v/>
      </c>
      <c r="BO91">
        <f>IF(BO90&lt;=0,0,ROUND(BO90+S91-AE91-BC91,2))</f>
        <v/>
      </c>
      <c r="BP91">
        <f>IF(BP90&lt;=0,0,ROUND(BP90+T91-AF91-BD91,2))</f>
        <v/>
      </c>
      <c r="BQ91">
        <f>IF(BQ90&lt;=0,0,ROUND(BQ90+U91-AG91-BE91,2))</f>
        <v/>
      </c>
    </row>
    <row r="92">
      <c r="A92" t="n">
        <v>87</v>
      </c>
      <c r="B92" s="29">
        <f>Months!B92</f>
        <v/>
      </c>
      <c r="C92">
        <f>Months!C92</f>
        <v/>
      </c>
      <c r="D92">
        <f>Months!D92</f>
        <v/>
      </c>
      <c r="E92">
        <f>SUM(V92:AG92)</f>
        <v/>
      </c>
      <c r="F92">
        <f>MAX(0,ROUND(C92+D92-E92,2))</f>
        <v/>
      </c>
      <c r="G92">
        <f>ROUND(E92+SUM(AT92:BE92),2)</f>
        <v/>
      </c>
      <c r="H92">
        <f>ROUND(SUM(J92:U92),2)</f>
        <v/>
      </c>
      <c r="I92">
        <f>ROUND(SUM(BF92:BQ92),2)</f>
        <v/>
      </c>
      <c r="J92">
        <f>IF(BF91&lt;=0,0,ROUND(BF91*IF($A92&lt;=Debts!$M$5,Debts!$X$5,Debts!$Y$5)/12,2)+IF(AND(Debts!$AC$5=1,$A92=Debts!$M$5+1),SUMPRODUCT(ROUND(BF$5:BF90*Debts!$Y$5/12,2)),0))</f>
        <v/>
      </c>
      <c r="K92">
        <f>IF(BG91&lt;=0,0,ROUND(BG91*IF($A92&lt;=Debts!$M$6,Debts!$X$6,Debts!$Y$6)/12,2)+IF(AND(Debts!$AC$6=1,$A92=Debts!$M$6+1),SUMPRODUCT(ROUND(BG$5:BG90*Debts!$Y$6/12,2)),0))</f>
        <v/>
      </c>
      <c r="L92">
        <f>IF(BH91&lt;=0,0,ROUND(BH91*IF($A92&lt;=Debts!$M$7,Debts!$X$7,Debts!$Y$7)/12,2)+IF(AND(Debts!$AC$7=1,$A92=Debts!$M$7+1),SUMPRODUCT(ROUND(BH$5:BH90*Debts!$Y$7/12,2)),0))</f>
        <v/>
      </c>
      <c r="M92">
        <f>IF(BI91&lt;=0,0,ROUND(BI91*IF($A92&lt;=Debts!$M$8,Debts!$X$8,Debts!$Y$8)/12,2)+IF(AND(Debts!$AC$8=1,$A92=Debts!$M$8+1),SUMPRODUCT(ROUND(BI$5:BI90*Debts!$Y$8/12,2)),0))</f>
        <v/>
      </c>
      <c r="N92">
        <f>IF(BJ91&lt;=0,0,ROUND(BJ91*IF($A92&lt;=Debts!$M$9,Debts!$X$9,Debts!$Y$9)/12,2)+IF(AND(Debts!$AC$9=1,$A92=Debts!$M$9+1),SUMPRODUCT(ROUND(BJ$5:BJ90*Debts!$Y$9/12,2)),0))</f>
        <v/>
      </c>
      <c r="O92">
        <f>IF(BK91&lt;=0,0,ROUND(BK91*IF($A92&lt;=Debts!$M$10,Debts!$X$10,Debts!$Y$10)/12,2)+IF(AND(Debts!$AC$10=1,$A92=Debts!$M$10+1),SUMPRODUCT(ROUND(BK$5:BK90*Debts!$Y$10/12,2)),0))</f>
        <v/>
      </c>
      <c r="P92">
        <f>IF(BL91&lt;=0,0,ROUND(BL91*IF($A92&lt;=Debts!$M$11,Debts!$X$11,Debts!$Y$11)/12,2)+IF(AND(Debts!$AC$11=1,$A92=Debts!$M$11+1),SUMPRODUCT(ROUND(BL$5:BL90*Debts!$Y$11/12,2)),0))</f>
        <v/>
      </c>
      <c r="Q92">
        <f>IF(BM91&lt;=0,0,ROUND(BM91*IF($A92&lt;=Debts!$M$12,Debts!$X$12,Debts!$Y$12)/12,2)+IF(AND(Debts!$AC$12=1,$A92=Debts!$M$12+1),SUMPRODUCT(ROUND(BM$5:BM90*Debts!$Y$12/12,2)),0))</f>
        <v/>
      </c>
      <c r="R92">
        <f>IF(BN91&lt;=0,0,ROUND(BN91*IF($A92&lt;=Debts!$M$13,Debts!$X$13,Debts!$Y$13)/12,2)+IF(AND(Debts!$AC$13=1,$A92=Debts!$M$13+1),SUMPRODUCT(ROUND(BN$5:BN90*Debts!$Y$13/12,2)),0))</f>
        <v/>
      </c>
      <c r="S92">
        <f>IF(BO91&lt;=0,0,ROUND(BO91*IF($A92&lt;=Debts!$M$14,Debts!$X$14,Debts!$Y$14)/12,2)+IF(AND(Debts!$AC$14=1,$A92=Debts!$M$14+1),SUMPRODUCT(ROUND(BO$5:BO90*Debts!$Y$14/12,2)),0))</f>
        <v/>
      </c>
      <c r="T92">
        <f>IF(BP91&lt;=0,0,ROUND(BP91*IF($A92&lt;=Debts!$M$15,Debts!$X$15,Debts!$Y$15)/12,2)+IF(AND(Debts!$AC$15=1,$A92=Debts!$M$15+1),SUMPRODUCT(ROUND(BP$5:BP90*Debts!$Y$15/12,2)),0))</f>
        <v/>
      </c>
      <c r="U92">
        <f>IF(BQ91&lt;=0,0,ROUND(BQ91*IF($A92&lt;=Debts!$M$16,Debts!$X$16,Debts!$Y$16)/12,2)+IF(AND(Debts!$AC$16=1,$A92=Debts!$M$16+1),SUMPRODUCT(ROUND(BQ$5:BQ90*Debts!$Y$16/12,2)),0))</f>
        <v/>
      </c>
      <c r="V92">
        <f>IF(BF91&lt;=0,0,MIN(ROUND(BF91+J92,2),IF(Debts!$Z$5=0,Debts!$AA$5,MAX(Debts!$AA$5,ROUND(BF91*Debts!$Z$5+Debts!$AB$5*J92,2)))))</f>
        <v/>
      </c>
      <c r="W92">
        <f>IF(BG91&lt;=0,0,MIN(ROUND(BG91+K92,2),IF(Debts!$Z$6=0,Debts!$AA$6,MAX(Debts!$AA$6,ROUND(BG91*Debts!$Z$6+Debts!$AB$6*K92,2)))))</f>
        <v/>
      </c>
      <c r="X92">
        <f>IF(BH91&lt;=0,0,MIN(ROUND(BH91+L92,2),IF(Debts!$Z$7=0,Debts!$AA$7,MAX(Debts!$AA$7,ROUND(BH91*Debts!$Z$7+Debts!$AB$7*L92,2)))))</f>
        <v/>
      </c>
      <c r="Y92">
        <f>IF(BI91&lt;=0,0,MIN(ROUND(BI91+M92,2),IF(Debts!$Z$8=0,Debts!$AA$8,MAX(Debts!$AA$8,ROUND(BI91*Debts!$Z$8+Debts!$AB$8*M92,2)))))</f>
        <v/>
      </c>
      <c r="Z92">
        <f>IF(BJ91&lt;=0,0,MIN(ROUND(BJ91+N92,2),IF(Debts!$Z$9=0,Debts!$AA$9,MAX(Debts!$AA$9,ROUND(BJ91*Debts!$Z$9+Debts!$AB$9*N92,2)))))</f>
        <v/>
      </c>
      <c r="AA92">
        <f>IF(BK91&lt;=0,0,MIN(ROUND(BK91+O92,2),IF(Debts!$Z$10=0,Debts!$AA$10,MAX(Debts!$AA$10,ROUND(BK91*Debts!$Z$10+Debts!$AB$10*O92,2)))))</f>
        <v/>
      </c>
      <c r="AB92">
        <f>IF(BL91&lt;=0,0,MIN(ROUND(BL91+P92,2),IF(Debts!$Z$11=0,Debts!$AA$11,MAX(Debts!$AA$11,ROUND(BL91*Debts!$Z$11+Debts!$AB$11*P92,2)))))</f>
        <v/>
      </c>
      <c r="AC92">
        <f>IF(BM91&lt;=0,0,MIN(ROUND(BM91+Q92,2),IF(Debts!$Z$12=0,Debts!$AA$12,MAX(Debts!$AA$12,ROUND(BM91*Debts!$Z$12+Debts!$AB$12*Q92,2)))))</f>
        <v/>
      </c>
      <c r="AD92">
        <f>IF(BN91&lt;=0,0,MIN(ROUND(BN91+R92,2),IF(Debts!$Z$13=0,Debts!$AA$13,MAX(Debts!$AA$13,ROUND(BN91*Debts!$Z$13+Debts!$AB$13*R92,2)))))</f>
        <v/>
      </c>
      <c r="AE92">
        <f>IF(BO91&lt;=0,0,MIN(ROUND(BO91+S92,2),IF(Debts!$Z$14=0,Debts!$AA$14,MAX(Debts!$AA$14,ROUND(BO91*Debts!$Z$14+Debts!$AB$14*S92,2)))))</f>
        <v/>
      </c>
      <c r="AF92">
        <f>IF(BP91&lt;=0,0,MIN(ROUND(BP91+T92,2),IF(Debts!$Z$15=0,Debts!$AA$15,MAX(Debts!$AA$15,ROUND(BP91*Debts!$Z$15+Debts!$AB$15*T92,2)))))</f>
        <v/>
      </c>
      <c r="AG92">
        <f>IF(BQ91&lt;=0,0,MIN(ROUND(BQ91+U92,2),IF(Debts!$Z$16=0,Debts!$AA$16,MAX(Debts!$AA$16,ROUND(BQ91*Debts!$Z$16+Debts!$AB$16*U92,2)))))</f>
        <v/>
      </c>
      <c r="AH92">
        <f>IF(BF91&lt;=0,0,ROUND(BF91+J92-V92,2))</f>
        <v/>
      </c>
      <c r="AI92">
        <f>IF(BG91&lt;=0,0,ROUND(BG91+K92-W92,2))</f>
        <v/>
      </c>
      <c r="AJ92">
        <f>IF(BH91&lt;=0,0,ROUND(BH91+L92-X92,2))</f>
        <v/>
      </c>
      <c r="AK92">
        <f>IF(BI91&lt;=0,0,ROUND(BI91+M92-Y92,2))</f>
        <v/>
      </c>
      <c r="AL92">
        <f>IF(BJ91&lt;=0,0,ROUND(BJ91+N92-Z92,2))</f>
        <v/>
      </c>
      <c r="AM92">
        <f>IF(BK91&lt;=0,0,ROUND(BK91+O92-AA92,2))</f>
        <v/>
      </c>
      <c r="AN92">
        <f>IF(BL91&lt;=0,0,ROUND(BL91+P92-AB92,2))</f>
        <v/>
      </c>
      <c r="AO92">
        <f>IF(BM91&lt;=0,0,ROUND(BM91+Q92-AC92,2))</f>
        <v/>
      </c>
      <c r="AP92">
        <f>IF(BN91&lt;=0,0,ROUND(BN91+R92-AD92,2))</f>
        <v/>
      </c>
      <c r="AQ92">
        <f>IF(BO91&lt;=0,0,ROUND(BO91+S92-AE92,2))</f>
        <v/>
      </c>
      <c r="AR92">
        <f>IF(BP91&lt;=0,0,ROUND(BP91+T92-AF92,2))</f>
        <v/>
      </c>
      <c r="AS92">
        <f>IF(BQ91&lt;=0,0,ROUND(BQ91+U92-AG92,2))</f>
        <v/>
      </c>
      <c r="AT92">
        <f>IF(AH92&lt;=0,0,ROUND(MIN(AH92,MAX(0,$F92-SUMPRODUCT(($AT$3:$BE$3&lt;AT$3)*$AH92:$AS92))),2))</f>
        <v/>
      </c>
      <c r="AU92">
        <f>IF(AI92&lt;=0,0,ROUND(MIN(AI92,MAX(0,$F92-SUMPRODUCT(($AT$3:$BE$3&lt;AU$3)*$AH92:$AS92))),2))</f>
        <v/>
      </c>
      <c r="AV92">
        <f>IF(AJ92&lt;=0,0,ROUND(MIN(AJ92,MAX(0,$F92-SUMPRODUCT(($AT$3:$BE$3&lt;AV$3)*$AH92:$AS92))),2))</f>
        <v/>
      </c>
      <c r="AW92">
        <f>IF(AK92&lt;=0,0,ROUND(MIN(AK92,MAX(0,$F92-SUMPRODUCT(($AT$3:$BE$3&lt;AW$3)*$AH92:$AS92))),2))</f>
        <v/>
      </c>
      <c r="AX92">
        <f>IF(AL92&lt;=0,0,ROUND(MIN(AL92,MAX(0,$F92-SUMPRODUCT(($AT$3:$BE$3&lt;AX$3)*$AH92:$AS92))),2))</f>
        <v/>
      </c>
      <c r="AY92">
        <f>IF(AM92&lt;=0,0,ROUND(MIN(AM92,MAX(0,$F92-SUMPRODUCT(($AT$3:$BE$3&lt;AY$3)*$AH92:$AS92))),2))</f>
        <v/>
      </c>
      <c r="AZ92">
        <f>IF(AN92&lt;=0,0,ROUND(MIN(AN92,MAX(0,$F92-SUMPRODUCT(($AT$3:$BE$3&lt;AZ$3)*$AH92:$AS92))),2))</f>
        <v/>
      </c>
      <c r="BA92">
        <f>IF(AO92&lt;=0,0,ROUND(MIN(AO92,MAX(0,$F92-SUMPRODUCT(($AT$3:$BE$3&lt;BA$3)*$AH92:$AS92))),2))</f>
        <v/>
      </c>
      <c r="BB92">
        <f>IF(AP92&lt;=0,0,ROUND(MIN(AP92,MAX(0,$F92-SUMPRODUCT(($AT$3:$BE$3&lt;BB$3)*$AH92:$AS92))),2))</f>
        <v/>
      </c>
      <c r="BC92">
        <f>IF(AQ92&lt;=0,0,ROUND(MIN(AQ92,MAX(0,$F92-SUMPRODUCT(($AT$3:$BE$3&lt;BC$3)*$AH92:$AS92))),2))</f>
        <v/>
      </c>
      <c r="BD92">
        <f>IF(AR92&lt;=0,0,ROUND(MIN(AR92,MAX(0,$F92-SUMPRODUCT(($AT$3:$BE$3&lt;BD$3)*$AH92:$AS92))),2))</f>
        <v/>
      </c>
      <c r="BE92">
        <f>IF(AS92&lt;=0,0,ROUND(MIN(AS92,MAX(0,$F92-SUMPRODUCT(($AT$3:$BE$3&lt;BE$3)*$AH92:$AS92))),2))</f>
        <v/>
      </c>
      <c r="BF92">
        <f>IF(BF91&lt;=0,0,ROUND(BF91+J92-V92-AT92,2))</f>
        <v/>
      </c>
      <c r="BG92">
        <f>IF(BG91&lt;=0,0,ROUND(BG91+K92-W92-AU92,2))</f>
        <v/>
      </c>
      <c r="BH92">
        <f>IF(BH91&lt;=0,0,ROUND(BH91+L92-X92-AV92,2))</f>
        <v/>
      </c>
      <c r="BI92">
        <f>IF(BI91&lt;=0,0,ROUND(BI91+M92-Y92-AW92,2))</f>
        <v/>
      </c>
      <c r="BJ92">
        <f>IF(BJ91&lt;=0,0,ROUND(BJ91+N92-Z92-AX92,2))</f>
        <v/>
      </c>
      <c r="BK92">
        <f>IF(BK91&lt;=0,0,ROUND(BK91+O92-AA92-AY92,2))</f>
        <v/>
      </c>
      <c r="BL92">
        <f>IF(BL91&lt;=0,0,ROUND(BL91+P92-AB92-AZ92,2))</f>
        <v/>
      </c>
      <c r="BM92">
        <f>IF(BM91&lt;=0,0,ROUND(BM91+Q92-AC92-BA92,2))</f>
        <v/>
      </c>
      <c r="BN92">
        <f>IF(BN91&lt;=0,0,ROUND(BN91+R92-AD92-BB92,2))</f>
        <v/>
      </c>
      <c r="BO92">
        <f>IF(BO91&lt;=0,0,ROUND(BO91+S92-AE92-BC92,2))</f>
        <v/>
      </c>
      <c r="BP92">
        <f>IF(BP91&lt;=0,0,ROUND(BP91+T92-AF92-BD92,2))</f>
        <v/>
      </c>
      <c r="BQ92">
        <f>IF(BQ91&lt;=0,0,ROUND(BQ91+U92-AG92-BE92,2))</f>
        <v/>
      </c>
    </row>
    <row r="93">
      <c r="A93" t="n">
        <v>88</v>
      </c>
      <c r="B93" s="29">
        <f>Months!B93</f>
        <v/>
      </c>
      <c r="C93">
        <f>Months!C93</f>
        <v/>
      </c>
      <c r="D93">
        <f>Months!D93</f>
        <v/>
      </c>
      <c r="E93">
        <f>SUM(V93:AG93)</f>
        <v/>
      </c>
      <c r="F93">
        <f>MAX(0,ROUND(C93+D93-E93,2))</f>
        <v/>
      </c>
      <c r="G93">
        <f>ROUND(E93+SUM(AT93:BE93),2)</f>
        <v/>
      </c>
      <c r="H93">
        <f>ROUND(SUM(J93:U93),2)</f>
        <v/>
      </c>
      <c r="I93">
        <f>ROUND(SUM(BF93:BQ93),2)</f>
        <v/>
      </c>
      <c r="J93">
        <f>IF(BF92&lt;=0,0,ROUND(BF92*IF($A93&lt;=Debts!$M$5,Debts!$X$5,Debts!$Y$5)/12,2)+IF(AND(Debts!$AC$5=1,$A93=Debts!$M$5+1),SUMPRODUCT(ROUND(BF$5:BF91*Debts!$Y$5/12,2)),0))</f>
        <v/>
      </c>
      <c r="K93">
        <f>IF(BG92&lt;=0,0,ROUND(BG92*IF($A93&lt;=Debts!$M$6,Debts!$X$6,Debts!$Y$6)/12,2)+IF(AND(Debts!$AC$6=1,$A93=Debts!$M$6+1),SUMPRODUCT(ROUND(BG$5:BG91*Debts!$Y$6/12,2)),0))</f>
        <v/>
      </c>
      <c r="L93">
        <f>IF(BH92&lt;=0,0,ROUND(BH92*IF($A93&lt;=Debts!$M$7,Debts!$X$7,Debts!$Y$7)/12,2)+IF(AND(Debts!$AC$7=1,$A93=Debts!$M$7+1),SUMPRODUCT(ROUND(BH$5:BH91*Debts!$Y$7/12,2)),0))</f>
        <v/>
      </c>
      <c r="M93">
        <f>IF(BI92&lt;=0,0,ROUND(BI92*IF($A93&lt;=Debts!$M$8,Debts!$X$8,Debts!$Y$8)/12,2)+IF(AND(Debts!$AC$8=1,$A93=Debts!$M$8+1),SUMPRODUCT(ROUND(BI$5:BI91*Debts!$Y$8/12,2)),0))</f>
        <v/>
      </c>
      <c r="N93">
        <f>IF(BJ92&lt;=0,0,ROUND(BJ92*IF($A93&lt;=Debts!$M$9,Debts!$X$9,Debts!$Y$9)/12,2)+IF(AND(Debts!$AC$9=1,$A93=Debts!$M$9+1),SUMPRODUCT(ROUND(BJ$5:BJ91*Debts!$Y$9/12,2)),0))</f>
        <v/>
      </c>
      <c r="O93">
        <f>IF(BK92&lt;=0,0,ROUND(BK92*IF($A93&lt;=Debts!$M$10,Debts!$X$10,Debts!$Y$10)/12,2)+IF(AND(Debts!$AC$10=1,$A93=Debts!$M$10+1),SUMPRODUCT(ROUND(BK$5:BK91*Debts!$Y$10/12,2)),0))</f>
        <v/>
      </c>
      <c r="P93">
        <f>IF(BL92&lt;=0,0,ROUND(BL92*IF($A93&lt;=Debts!$M$11,Debts!$X$11,Debts!$Y$11)/12,2)+IF(AND(Debts!$AC$11=1,$A93=Debts!$M$11+1),SUMPRODUCT(ROUND(BL$5:BL91*Debts!$Y$11/12,2)),0))</f>
        <v/>
      </c>
      <c r="Q93">
        <f>IF(BM92&lt;=0,0,ROUND(BM92*IF($A93&lt;=Debts!$M$12,Debts!$X$12,Debts!$Y$12)/12,2)+IF(AND(Debts!$AC$12=1,$A93=Debts!$M$12+1),SUMPRODUCT(ROUND(BM$5:BM91*Debts!$Y$12/12,2)),0))</f>
        <v/>
      </c>
      <c r="R93">
        <f>IF(BN92&lt;=0,0,ROUND(BN92*IF($A93&lt;=Debts!$M$13,Debts!$X$13,Debts!$Y$13)/12,2)+IF(AND(Debts!$AC$13=1,$A93=Debts!$M$13+1),SUMPRODUCT(ROUND(BN$5:BN91*Debts!$Y$13/12,2)),0))</f>
        <v/>
      </c>
      <c r="S93">
        <f>IF(BO92&lt;=0,0,ROUND(BO92*IF($A93&lt;=Debts!$M$14,Debts!$X$14,Debts!$Y$14)/12,2)+IF(AND(Debts!$AC$14=1,$A93=Debts!$M$14+1),SUMPRODUCT(ROUND(BO$5:BO91*Debts!$Y$14/12,2)),0))</f>
        <v/>
      </c>
      <c r="T93">
        <f>IF(BP92&lt;=0,0,ROUND(BP92*IF($A93&lt;=Debts!$M$15,Debts!$X$15,Debts!$Y$15)/12,2)+IF(AND(Debts!$AC$15=1,$A93=Debts!$M$15+1),SUMPRODUCT(ROUND(BP$5:BP91*Debts!$Y$15/12,2)),0))</f>
        <v/>
      </c>
      <c r="U93">
        <f>IF(BQ92&lt;=0,0,ROUND(BQ92*IF($A93&lt;=Debts!$M$16,Debts!$X$16,Debts!$Y$16)/12,2)+IF(AND(Debts!$AC$16=1,$A93=Debts!$M$16+1),SUMPRODUCT(ROUND(BQ$5:BQ91*Debts!$Y$16/12,2)),0))</f>
        <v/>
      </c>
      <c r="V93">
        <f>IF(BF92&lt;=0,0,MIN(ROUND(BF92+J93,2),IF(Debts!$Z$5=0,Debts!$AA$5,MAX(Debts!$AA$5,ROUND(BF92*Debts!$Z$5+Debts!$AB$5*J93,2)))))</f>
        <v/>
      </c>
      <c r="W93">
        <f>IF(BG92&lt;=0,0,MIN(ROUND(BG92+K93,2),IF(Debts!$Z$6=0,Debts!$AA$6,MAX(Debts!$AA$6,ROUND(BG92*Debts!$Z$6+Debts!$AB$6*K93,2)))))</f>
        <v/>
      </c>
      <c r="X93">
        <f>IF(BH92&lt;=0,0,MIN(ROUND(BH92+L93,2),IF(Debts!$Z$7=0,Debts!$AA$7,MAX(Debts!$AA$7,ROUND(BH92*Debts!$Z$7+Debts!$AB$7*L93,2)))))</f>
        <v/>
      </c>
      <c r="Y93">
        <f>IF(BI92&lt;=0,0,MIN(ROUND(BI92+M93,2),IF(Debts!$Z$8=0,Debts!$AA$8,MAX(Debts!$AA$8,ROUND(BI92*Debts!$Z$8+Debts!$AB$8*M93,2)))))</f>
        <v/>
      </c>
      <c r="Z93">
        <f>IF(BJ92&lt;=0,0,MIN(ROUND(BJ92+N93,2),IF(Debts!$Z$9=0,Debts!$AA$9,MAX(Debts!$AA$9,ROUND(BJ92*Debts!$Z$9+Debts!$AB$9*N93,2)))))</f>
        <v/>
      </c>
      <c r="AA93">
        <f>IF(BK92&lt;=0,0,MIN(ROUND(BK92+O93,2),IF(Debts!$Z$10=0,Debts!$AA$10,MAX(Debts!$AA$10,ROUND(BK92*Debts!$Z$10+Debts!$AB$10*O93,2)))))</f>
        <v/>
      </c>
      <c r="AB93">
        <f>IF(BL92&lt;=0,0,MIN(ROUND(BL92+P93,2),IF(Debts!$Z$11=0,Debts!$AA$11,MAX(Debts!$AA$11,ROUND(BL92*Debts!$Z$11+Debts!$AB$11*P93,2)))))</f>
        <v/>
      </c>
      <c r="AC93">
        <f>IF(BM92&lt;=0,0,MIN(ROUND(BM92+Q93,2),IF(Debts!$Z$12=0,Debts!$AA$12,MAX(Debts!$AA$12,ROUND(BM92*Debts!$Z$12+Debts!$AB$12*Q93,2)))))</f>
        <v/>
      </c>
      <c r="AD93">
        <f>IF(BN92&lt;=0,0,MIN(ROUND(BN92+R93,2),IF(Debts!$Z$13=0,Debts!$AA$13,MAX(Debts!$AA$13,ROUND(BN92*Debts!$Z$13+Debts!$AB$13*R93,2)))))</f>
        <v/>
      </c>
      <c r="AE93">
        <f>IF(BO92&lt;=0,0,MIN(ROUND(BO92+S93,2),IF(Debts!$Z$14=0,Debts!$AA$14,MAX(Debts!$AA$14,ROUND(BO92*Debts!$Z$14+Debts!$AB$14*S93,2)))))</f>
        <v/>
      </c>
      <c r="AF93">
        <f>IF(BP92&lt;=0,0,MIN(ROUND(BP92+T93,2),IF(Debts!$Z$15=0,Debts!$AA$15,MAX(Debts!$AA$15,ROUND(BP92*Debts!$Z$15+Debts!$AB$15*T93,2)))))</f>
        <v/>
      </c>
      <c r="AG93">
        <f>IF(BQ92&lt;=0,0,MIN(ROUND(BQ92+U93,2),IF(Debts!$Z$16=0,Debts!$AA$16,MAX(Debts!$AA$16,ROUND(BQ92*Debts!$Z$16+Debts!$AB$16*U93,2)))))</f>
        <v/>
      </c>
      <c r="AH93">
        <f>IF(BF92&lt;=0,0,ROUND(BF92+J93-V93,2))</f>
        <v/>
      </c>
      <c r="AI93">
        <f>IF(BG92&lt;=0,0,ROUND(BG92+K93-W93,2))</f>
        <v/>
      </c>
      <c r="AJ93">
        <f>IF(BH92&lt;=0,0,ROUND(BH92+L93-X93,2))</f>
        <v/>
      </c>
      <c r="AK93">
        <f>IF(BI92&lt;=0,0,ROUND(BI92+M93-Y93,2))</f>
        <v/>
      </c>
      <c r="AL93">
        <f>IF(BJ92&lt;=0,0,ROUND(BJ92+N93-Z93,2))</f>
        <v/>
      </c>
      <c r="AM93">
        <f>IF(BK92&lt;=0,0,ROUND(BK92+O93-AA93,2))</f>
        <v/>
      </c>
      <c r="AN93">
        <f>IF(BL92&lt;=0,0,ROUND(BL92+P93-AB93,2))</f>
        <v/>
      </c>
      <c r="AO93">
        <f>IF(BM92&lt;=0,0,ROUND(BM92+Q93-AC93,2))</f>
        <v/>
      </c>
      <c r="AP93">
        <f>IF(BN92&lt;=0,0,ROUND(BN92+R93-AD93,2))</f>
        <v/>
      </c>
      <c r="AQ93">
        <f>IF(BO92&lt;=0,0,ROUND(BO92+S93-AE93,2))</f>
        <v/>
      </c>
      <c r="AR93">
        <f>IF(BP92&lt;=0,0,ROUND(BP92+T93-AF93,2))</f>
        <v/>
      </c>
      <c r="AS93">
        <f>IF(BQ92&lt;=0,0,ROUND(BQ92+U93-AG93,2))</f>
        <v/>
      </c>
      <c r="AT93">
        <f>IF(AH93&lt;=0,0,ROUND(MIN(AH93,MAX(0,$F93-SUMPRODUCT(($AT$3:$BE$3&lt;AT$3)*$AH93:$AS93))),2))</f>
        <v/>
      </c>
      <c r="AU93">
        <f>IF(AI93&lt;=0,0,ROUND(MIN(AI93,MAX(0,$F93-SUMPRODUCT(($AT$3:$BE$3&lt;AU$3)*$AH93:$AS93))),2))</f>
        <v/>
      </c>
      <c r="AV93">
        <f>IF(AJ93&lt;=0,0,ROUND(MIN(AJ93,MAX(0,$F93-SUMPRODUCT(($AT$3:$BE$3&lt;AV$3)*$AH93:$AS93))),2))</f>
        <v/>
      </c>
      <c r="AW93">
        <f>IF(AK93&lt;=0,0,ROUND(MIN(AK93,MAX(0,$F93-SUMPRODUCT(($AT$3:$BE$3&lt;AW$3)*$AH93:$AS93))),2))</f>
        <v/>
      </c>
      <c r="AX93">
        <f>IF(AL93&lt;=0,0,ROUND(MIN(AL93,MAX(0,$F93-SUMPRODUCT(($AT$3:$BE$3&lt;AX$3)*$AH93:$AS93))),2))</f>
        <v/>
      </c>
      <c r="AY93">
        <f>IF(AM93&lt;=0,0,ROUND(MIN(AM93,MAX(0,$F93-SUMPRODUCT(($AT$3:$BE$3&lt;AY$3)*$AH93:$AS93))),2))</f>
        <v/>
      </c>
      <c r="AZ93">
        <f>IF(AN93&lt;=0,0,ROUND(MIN(AN93,MAX(0,$F93-SUMPRODUCT(($AT$3:$BE$3&lt;AZ$3)*$AH93:$AS93))),2))</f>
        <v/>
      </c>
      <c r="BA93">
        <f>IF(AO93&lt;=0,0,ROUND(MIN(AO93,MAX(0,$F93-SUMPRODUCT(($AT$3:$BE$3&lt;BA$3)*$AH93:$AS93))),2))</f>
        <v/>
      </c>
      <c r="BB93">
        <f>IF(AP93&lt;=0,0,ROUND(MIN(AP93,MAX(0,$F93-SUMPRODUCT(($AT$3:$BE$3&lt;BB$3)*$AH93:$AS93))),2))</f>
        <v/>
      </c>
      <c r="BC93">
        <f>IF(AQ93&lt;=0,0,ROUND(MIN(AQ93,MAX(0,$F93-SUMPRODUCT(($AT$3:$BE$3&lt;BC$3)*$AH93:$AS93))),2))</f>
        <v/>
      </c>
      <c r="BD93">
        <f>IF(AR93&lt;=0,0,ROUND(MIN(AR93,MAX(0,$F93-SUMPRODUCT(($AT$3:$BE$3&lt;BD$3)*$AH93:$AS93))),2))</f>
        <v/>
      </c>
      <c r="BE93">
        <f>IF(AS93&lt;=0,0,ROUND(MIN(AS93,MAX(0,$F93-SUMPRODUCT(($AT$3:$BE$3&lt;BE$3)*$AH93:$AS93))),2))</f>
        <v/>
      </c>
      <c r="BF93">
        <f>IF(BF92&lt;=0,0,ROUND(BF92+J93-V93-AT93,2))</f>
        <v/>
      </c>
      <c r="BG93">
        <f>IF(BG92&lt;=0,0,ROUND(BG92+K93-W93-AU93,2))</f>
        <v/>
      </c>
      <c r="BH93">
        <f>IF(BH92&lt;=0,0,ROUND(BH92+L93-X93-AV93,2))</f>
        <v/>
      </c>
      <c r="BI93">
        <f>IF(BI92&lt;=0,0,ROUND(BI92+M93-Y93-AW93,2))</f>
        <v/>
      </c>
      <c r="BJ93">
        <f>IF(BJ92&lt;=0,0,ROUND(BJ92+N93-Z93-AX93,2))</f>
        <v/>
      </c>
      <c r="BK93">
        <f>IF(BK92&lt;=0,0,ROUND(BK92+O93-AA93-AY93,2))</f>
        <v/>
      </c>
      <c r="BL93">
        <f>IF(BL92&lt;=0,0,ROUND(BL92+P93-AB93-AZ93,2))</f>
        <v/>
      </c>
      <c r="BM93">
        <f>IF(BM92&lt;=0,0,ROUND(BM92+Q93-AC93-BA93,2))</f>
        <v/>
      </c>
      <c r="BN93">
        <f>IF(BN92&lt;=0,0,ROUND(BN92+R93-AD93-BB93,2))</f>
        <v/>
      </c>
      <c r="BO93">
        <f>IF(BO92&lt;=0,0,ROUND(BO92+S93-AE93-BC93,2))</f>
        <v/>
      </c>
      <c r="BP93">
        <f>IF(BP92&lt;=0,0,ROUND(BP92+T93-AF93-BD93,2))</f>
        <v/>
      </c>
      <c r="BQ93">
        <f>IF(BQ92&lt;=0,0,ROUND(BQ92+U93-AG93-BE93,2))</f>
        <v/>
      </c>
    </row>
    <row r="94">
      <c r="A94" t="n">
        <v>89</v>
      </c>
      <c r="B94" s="29">
        <f>Months!B94</f>
        <v/>
      </c>
      <c r="C94">
        <f>Months!C94</f>
        <v/>
      </c>
      <c r="D94">
        <f>Months!D94</f>
        <v/>
      </c>
      <c r="E94">
        <f>SUM(V94:AG94)</f>
        <v/>
      </c>
      <c r="F94">
        <f>MAX(0,ROUND(C94+D94-E94,2))</f>
        <v/>
      </c>
      <c r="G94">
        <f>ROUND(E94+SUM(AT94:BE94),2)</f>
        <v/>
      </c>
      <c r="H94">
        <f>ROUND(SUM(J94:U94),2)</f>
        <v/>
      </c>
      <c r="I94">
        <f>ROUND(SUM(BF94:BQ94),2)</f>
        <v/>
      </c>
      <c r="J94">
        <f>IF(BF93&lt;=0,0,ROUND(BF93*IF($A94&lt;=Debts!$M$5,Debts!$X$5,Debts!$Y$5)/12,2)+IF(AND(Debts!$AC$5=1,$A94=Debts!$M$5+1),SUMPRODUCT(ROUND(BF$5:BF92*Debts!$Y$5/12,2)),0))</f>
        <v/>
      </c>
      <c r="K94">
        <f>IF(BG93&lt;=0,0,ROUND(BG93*IF($A94&lt;=Debts!$M$6,Debts!$X$6,Debts!$Y$6)/12,2)+IF(AND(Debts!$AC$6=1,$A94=Debts!$M$6+1),SUMPRODUCT(ROUND(BG$5:BG92*Debts!$Y$6/12,2)),0))</f>
        <v/>
      </c>
      <c r="L94">
        <f>IF(BH93&lt;=0,0,ROUND(BH93*IF($A94&lt;=Debts!$M$7,Debts!$X$7,Debts!$Y$7)/12,2)+IF(AND(Debts!$AC$7=1,$A94=Debts!$M$7+1),SUMPRODUCT(ROUND(BH$5:BH92*Debts!$Y$7/12,2)),0))</f>
        <v/>
      </c>
      <c r="M94">
        <f>IF(BI93&lt;=0,0,ROUND(BI93*IF($A94&lt;=Debts!$M$8,Debts!$X$8,Debts!$Y$8)/12,2)+IF(AND(Debts!$AC$8=1,$A94=Debts!$M$8+1),SUMPRODUCT(ROUND(BI$5:BI92*Debts!$Y$8/12,2)),0))</f>
        <v/>
      </c>
      <c r="N94">
        <f>IF(BJ93&lt;=0,0,ROUND(BJ93*IF($A94&lt;=Debts!$M$9,Debts!$X$9,Debts!$Y$9)/12,2)+IF(AND(Debts!$AC$9=1,$A94=Debts!$M$9+1),SUMPRODUCT(ROUND(BJ$5:BJ92*Debts!$Y$9/12,2)),0))</f>
        <v/>
      </c>
      <c r="O94">
        <f>IF(BK93&lt;=0,0,ROUND(BK93*IF($A94&lt;=Debts!$M$10,Debts!$X$10,Debts!$Y$10)/12,2)+IF(AND(Debts!$AC$10=1,$A94=Debts!$M$10+1),SUMPRODUCT(ROUND(BK$5:BK92*Debts!$Y$10/12,2)),0))</f>
        <v/>
      </c>
      <c r="P94">
        <f>IF(BL93&lt;=0,0,ROUND(BL93*IF($A94&lt;=Debts!$M$11,Debts!$X$11,Debts!$Y$11)/12,2)+IF(AND(Debts!$AC$11=1,$A94=Debts!$M$11+1),SUMPRODUCT(ROUND(BL$5:BL92*Debts!$Y$11/12,2)),0))</f>
        <v/>
      </c>
      <c r="Q94">
        <f>IF(BM93&lt;=0,0,ROUND(BM93*IF($A94&lt;=Debts!$M$12,Debts!$X$12,Debts!$Y$12)/12,2)+IF(AND(Debts!$AC$12=1,$A94=Debts!$M$12+1),SUMPRODUCT(ROUND(BM$5:BM92*Debts!$Y$12/12,2)),0))</f>
        <v/>
      </c>
      <c r="R94">
        <f>IF(BN93&lt;=0,0,ROUND(BN93*IF($A94&lt;=Debts!$M$13,Debts!$X$13,Debts!$Y$13)/12,2)+IF(AND(Debts!$AC$13=1,$A94=Debts!$M$13+1),SUMPRODUCT(ROUND(BN$5:BN92*Debts!$Y$13/12,2)),0))</f>
        <v/>
      </c>
      <c r="S94">
        <f>IF(BO93&lt;=0,0,ROUND(BO93*IF($A94&lt;=Debts!$M$14,Debts!$X$14,Debts!$Y$14)/12,2)+IF(AND(Debts!$AC$14=1,$A94=Debts!$M$14+1),SUMPRODUCT(ROUND(BO$5:BO92*Debts!$Y$14/12,2)),0))</f>
        <v/>
      </c>
      <c r="T94">
        <f>IF(BP93&lt;=0,0,ROUND(BP93*IF($A94&lt;=Debts!$M$15,Debts!$X$15,Debts!$Y$15)/12,2)+IF(AND(Debts!$AC$15=1,$A94=Debts!$M$15+1),SUMPRODUCT(ROUND(BP$5:BP92*Debts!$Y$15/12,2)),0))</f>
        <v/>
      </c>
      <c r="U94">
        <f>IF(BQ93&lt;=0,0,ROUND(BQ93*IF($A94&lt;=Debts!$M$16,Debts!$X$16,Debts!$Y$16)/12,2)+IF(AND(Debts!$AC$16=1,$A94=Debts!$M$16+1),SUMPRODUCT(ROUND(BQ$5:BQ92*Debts!$Y$16/12,2)),0))</f>
        <v/>
      </c>
      <c r="V94">
        <f>IF(BF93&lt;=0,0,MIN(ROUND(BF93+J94,2),IF(Debts!$Z$5=0,Debts!$AA$5,MAX(Debts!$AA$5,ROUND(BF93*Debts!$Z$5+Debts!$AB$5*J94,2)))))</f>
        <v/>
      </c>
      <c r="W94">
        <f>IF(BG93&lt;=0,0,MIN(ROUND(BG93+K94,2),IF(Debts!$Z$6=0,Debts!$AA$6,MAX(Debts!$AA$6,ROUND(BG93*Debts!$Z$6+Debts!$AB$6*K94,2)))))</f>
        <v/>
      </c>
      <c r="X94">
        <f>IF(BH93&lt;=0,0,MIN(ROUND(BH93+L94,2),IF(Debts!$Z$7=0,Debts!$AA$7,MAX(Debts!$AA$7,ROUND(BH93*Debts!$Z$7+Debts!$AB$7*L94,2)))))</f>
        <v/>
      </c>
      <c r="Y94">
        <f>IF(BI93&lt;=0,0,MIN(ROUND(BI93+M94,2),IF(Debts!$Z$8=0,Debts!$AA$8,MAX(Debts!$AA$8,ROUND(BI93*Debts!$Z$8+Debts!$AB$8*M94,2)))))</f>
        <v/>
      </c>
      <c r="Z94">
        <f>IF(BJ93&lt;=0,0,MIN(ROUND(BJ93+N94,2),IF(Debts!$Z$9=0,Debts!$AA$9,MAX(Debts!$AA$9,ROUND(BJ93*Debts!$Z$9+Debts!$AB$9*N94,2)))))</f>
        <v/>
      </c>
      <c r="AA94">
        <f>IF(BK93&lt;=0,0,MIN(ROUND(BK93+O94,2),IF(Debts!$Z$10=0,Debts!$AA$10,MAX(Debts!$AA$10,ROUND(BK93*Debts!$Z$10+Debts!$AB$10*O94,2)))))</f>
        <v/>
      </c>
      <c r="AB94">
        <f>IF(BL93&lt;=0,0,MIN(ROUND(BL93+P94,2),IF(Debts!$Z$11=0,Debts!$AA$11,MAX(Debts!$AA$11,ROUND(BL93*Debts!$Z$11+Debts!$AB$11*P94,2)))))</f>
        <v/>
      </c>
      <c r="AC94">
        <f>IF(BM93&lt;=0,0,MIN(ROUND(BM93+Q94,2),IF(Debts!$Z$12=0,Debts!$AA$12,MAX(Debts!$AA$12,ROUND(BM93*Debts!$Z$12+Debts!$AB$12*Q94,2)))))</f>
        <v/>
      </c>
      <c r="AD94">
        <f>IF(BN93&lt;=0,0,MIN(ROUND(BN93+R94,2),IF(Debts!$Z$13=0,Debts!$AA$13,MAX(Debts!$AA$13,ROUND(BN93*Debts!$Z$13+Debts!$AB$13*R94,2)))))</f>
        <v/>
      </c>
      <c r="AE94">
        <f>IF(BO93&lt;=0,0,MIN(ROUND(BO93+S94,2),IF(Debts!$Z$14=0,Debts!$AA$14,MAX(Debts!$AA$14,ROUND(BO93*Debts!$Z$14+Debts!$AB$14*S94,2)))))</f>
        <v/>
      </c>
      <c r="AF94">
        <f>IF(BP93&lt;=0,0,MIN(ROUND(BP93+T94,2),IF(Debts!$Z$15=0,Debts!$AA$15,MAX(Debts!$AA$15,ROUND(BP93*Debts!$Z$15+Debts!$AB$15*T94,2)))))</f>
        <v/>
      </c>
      <c r="AG94">
        <f>IF(BQ93&lt;=0,0,MIN(ROUND(BQ93+U94,2),IF(Debts!$Z$16=0,Debts!$AA$16,MAX(Debts!$AA$16,ROUND(BQ93*Debts!$Z$16+Debts!$AB$16*U94,2)))))</f>
        <v/>
      </c>
      <c r="AH94">
        <f>IF(BF93&lt;=0,0,ROUND(BF93+J94-V94,2))</f>
        <v/>
      </c>
      <c r="AI94">
        <f>IF(BG93&lt;=0,0,ROUND(BG93+K94-W94,2))</f>
        <v/>
      </c>
      <c r="AJ94">
        <f>IF(BH93&lt;=0,0,ROUND(BH93+L94-X94,2))</f>
        <v/>
      </c>
      <c r="AK94">
        <f>IF(BI93&lt;=0,0,ROUND(BI93+M94-Y94,2))</f>
        <v/>
      </c>
      <c r="AL94">
        <f>IF(BJ93&lt;=0,0,ROUND(BJ93+N94-Z94,2))</f>
        <v/>
      </c>
      <c r="AM94">
        <f>IF(BK93&lt;=0,0,ROUND(BK93+O94-AA94,2))</f>
        <v/>
      </c>
      <c r="AN94">
        <f>IF(BL93&lt;=0,0,ROUND(BL93+P94-AB94,2))</f>
        <v/>
      </c>
      <c r="AO94">
        <f>IF(BM93&lt;=0,0,ROUND(BM93+Q94-AC94,2))</f>
        <v/>
      </c>
      <c r="AP94">
        <f>IF(BN93&lt;=0,0,ROUND(BN93+R94-AD94,2))</f>
        <v/>
      </c>
      <c r="AQ94">
        <f>IF(BO93&lt;=0,0,ROUND(BO93+S94-AE94,2))</f>
        <v/>
      </c>
      <c r="AR94">
        <f>IF(BP93&lt;=0,0,ROUND(BP93+T94-AF94,2))</f>
        <v/>
      </c>
      <c r="AS94">
        <f>IF(BQ93&lt;=0,0,ROUND(BQ93+U94-AG94,2))</f>
        <v/>
      </c>
      <c r="AT94">
        <f>IF(AH94&lt;=0,0,ROUND(MIN(AH94,MAX(0,$F94-SUMPRODUCT(($AT$3:$BE$3&lt;AT$3)*$AH94:$AS94))),2))</f>
        <v/>
      </c>
      <c r="AU94">
        <f>IF(AI94&lt;=0,0,ROUND(MIN(AI94,MAX(0,$F94-SUMPRODUCT(($AT$3:$BE$3&lt;AU$3)*$AH94:$AS94))),2))</f>
        <v/>
      </c>
      <c r="AV94">
        <f>IF(AJ94&lt;=0,0,ROUND(MIN(AJ94,MAX(0,$F94-SUMPRODUCT(($AT$3:$BE$3&lt;AV$3)*$AH94:$AS94))),2))</f>
        <v/>
      </c>
      <c r="AW94">
        <f>IF(AK94&lt;=0,0,ROUND(MIN(AK94,MAX(0,$F94-SUMPRODUCT(($AT$3:$BE$3&lt;AW$3)*$AH94:$AS94))),2))</f>
        <v/>
      </c>
      <c r="AX94">
        <f>IF(AL94&lt;=0,0,ROUND(MIN(AL94,MAX(0,$F94-SUMPRODUCT(($AT$3:$BE$3&lt;AX$3)*$AH94:$AS94))),2))</f>
        <v/>
      </c>
      <c r="AY94">
        <f>IF(AM94&lt;=0,0,ROUND(MIN(AM94,MAX(0,$F94-SUMPRODUCT(($AT$3:$BE$3&lt;AY$3)*$AH94:$AS94))),2))</f>
        <v/>
      </c>
      <c r="AZ94">
        <f>IF(AN94&lt;=0,0,ROUND(MIN(AN94,MAX(0,$F94-SUMPRODUCT(($AT$3:$BE$3&lt;AZ$3)*$AH94:$AS94))),2))</f>
        <v/>
      </c>
      <c r="BA94">
        <f>IF(AO94&lt;=0,0,ROUND(MIN(AO94,MAX(0,$F94-SUMPRODUCT(($AT$3:$BE$3&lt;BA$3)*$AH94:$AS94))),2))</f>
        <v/>
      </c>
      <c r="BB94">
        <f>IF(AP94&lt;=0,0,ROUND(MIN(AP94,MAX(0,$F94-SUMPRODUCT(($AT$3:$BE$3&lt;BB$3)*$AH94:$AS94))),2))</f>
        <v/>
      </c>
      <c r="BC94">
        <f>IF(AQ94&lt;=0,0,ROUND(MIN(AQ94,MAX(0,$F94-SUMPRODUCT(($AT$3:$BE$3&lt;BC$3)*$AH94:$AS94))),2))</f>
        <v/>
      </c>
      <c r="BD94">
        <f>IF(AR94&lt;=0,0,ROUND(MIN(AR94,MAX(0,$F94-SUMPRODUCT(($AT$3:$BE$3&lt;BD$3)*$AH94:$AS94))),2))</f>
        <v/>
      </c>
      <c r="BE94">
        <f>IF(AS94&lt;=0,0,ROUND(MIN(AS94,MAX(0,$F94-SUMPRODUCT(($AT$3:$BE$3&lt;BE$3)*$AH94:$AS94))),2))</f>
        <v/>
      </c>
      <c r="BF94">
        <f>IF(BF93&lt;=0,0,ROUND(BF93+J94-V94-AT94,2))</f>
        <v/>
      </c>
      <c r="BG94">
        <f>IF(BG93&lt;=0,0,ROUND(BG93+K94-W94-AU94,2))</f>
        <v/>
      </c>
      <c r="BH94">
        <f>IF(BH93&lt;=0,0,ROUND(BH93+L94-X94-AV94,2))</f>
        <v/>
      </c>
      <c r="BI94">
        <f>IF(BI93&lt;=0,0,ROUND(BI93+M94-Y94-AW94,2))</f>
        <v/>
      </c>
      <c r="BJ94">
        <f>IF(BJ93&lt;=0,0,ROUND(BJ93+N94-Z94-AX94,2))</f>
        <v/>
      </c>
      <c r="BK94">
        <f>IF(BK93&lt;=0,0,ROUND(BK93+O94-AA94-AY94,2))</f>
        <v/>
      </c>
      <c r="BL94">
        <f>IF(BL93&lt;=0,0,ROUND(BL93+P94-AB94-AZ94,2))</f>
        <v/>
      </c>
      <c r="BM94">
        <f>IF(BM93&lt;=0,0,ROUND(BM93+Q94-AC94-BA94,2))</f>
        <v/>
      </c>
      <c r="BN94">
        <f>IF(BN93&lt;=0,0,ROUND(BN93+R94-AD94-BB94,2))</f>
        <v/>
      </c>
      <c r="BO94">
        <f>IF(BO93&lt;=0,0,ROUND(BO93+S94-AE94-BC94,2))</f>
        <v/>
      </c>
      <c r="BP94">
        <f>IF(BP93&lt;=0,0,ROUND(BP93+T94-AF94-BD94,2))</f>
        <v/>
      </c>
      <c r="BQ94">
        <f>IF(BQ93&lt;=0,0,ROUND(BQ93+U94-AG94-BE94,2))</f>
        <v/>
      </c>
    </row>
    <row r="95">
      <c r="A95" t="n">
        <v>90</v>
      </c>
      <c r="B95" s="29">
        <f>Months!B95</f>
        <v/>
      </c>
      <c r="C95">
        <f>Months!C95</f>
        <v/>
      </c>
      <c r="D95">
        <f>Months!D95</f>
        <v/>
      </c>
      <c r="E95">
        <f>SUM(V95:AG95)</f>
        <v/>
      </c>
      <c r="F95">
        <f>MAX(0,ROUND(C95+D95-E95,2))</f>
        <v/>
      </c>
      <c r="G95">
        <f>ROUND(E95+SUM(AT95:BE95),2)</f>
        <v/>
      </c>
      <c r="H95">
        <f>ROUND(SUM(J95:U95),2)</f>
        <v/>
      </c>
      <c r="I95">
        <f>ROUND(SUM(BF95:BQ95),2)</f>
        <v/>
      </c>
      <c r="J95">
        <f>IF(BF94&lt;=0,0,ROUND(BF94*IF($A95&lt;=Debts!$M$5,Debts!$X$5,Debts!$Y$5)/12,2)+IF(AND(Debts!$AC$5=1,$A95=Debts!$M$5+1),SUMPRODUCT(ROUND(BF$5:BF93*Debts!$Y$5/12,2)),0))</f>
        <v/>
      </c>
      <c r="K95">
        <f>IF(BG94&lt;=0,0,ROUND(BG94*IF($A95&lt;=Debts!$M$6,Debts!$X$6,Debts!$Y$6)/12,2)+IF(AND(Debts!$AC$6=1,$A95=Debts!$M$6+1),SUMPRODUCT(ROUND(BG$5:BG93*Debts!$Y$6/12,2)),0))</f>
        <v/>
      </c>
      <c r="L95">
        <f>IF(BH94&lt;=0,0,ROUND(BH94*IF($A95&lt;=Debts!$M$7,Debts!$X$7,Debts!$Y$7)/12,2)+IF(AND(Debts!$AC$7=1,$A95=Debts!$M$7+1),SUMPRODUCT(ROUND(BH$5:BH93*Debts!$Y$7/12,2)),0))</f>
        <v/>
      </c>
      <c r="M95">
        <f>IF(BI94&lt;=0,0,ROUND(BI94*IF($A95&lt;=Debts!$M$8,Debts!$X$8,Debts!$Y$8)/12,2)+IF(AND(Debts!$AC$8=1,$A95=Debts!$M$8+1),SUMPRODUCT(ROUND(BI$5:BI93*Debts!$Y$8/12,2)),0))</f>
        <v/>
      </c>
      <c r="N95">
        <f>IF(BJ94&lt;=0,0,ROUND(BJ94*IF($A95&lt;=Debts!$M$9,Debts!$X$9,Debts!$Y$9)/12,2)+IF(AND(Debts!$AC$9=1,$A95=Debts!$M$9+1),SUMPRODUCT(ROUND(BJ$5:BJ93*Debts!$Y$9/12,2)),0))</f>
        <v/>
      </c>
      <c r="O95">
        <f>IF(BK94&lt;=0,0,ROUND(BK94*IF($A95&lt;=Debts!$M$10,Debts!$X$10,Debts!$Y$10)/12,2)+IF(AND(Debts!$AC$10=1,$A95=Debts!$M$10+1),SUMPRODUCT(ROUND(BK$5:BK93*Debts!$Y$10/12,2)),0))</f>
        <v/>
      </c>
      <c r="P95">
        <f>IF(BL94&lt;=0,0,ROUND(BL94*IF($A95&lt;=Debts!$M$11,Debts!$X$11,Debts!$Y$11)/12,2)+IF(AND(Debts!$AC$11=1,$A95=Debts!$M$11+1),SUMPRODUCT(ROUND(BL$5:BL93*Debts!$Y$11/12,2)),0))</f>
        <v/>
      </c>
      <c r="Q95">
        <f>IF(BM94&lt;=0,0,ROUND(BM94*IF($A95&lt;=Debts!$M$12,Debts!$X$12,Debts!$Y$12)/12,2)+IF(AND(Debts!$AC$12=1,$A95=Debts!$M$12+1),SUMPRODUCT(ROUND(BM$5:BM93*Debts!$Y$12/12,2)),0))</f>
        <v/>
      </c>
      <c r="R95">
        <f>IF(BN94&lt;=0,0,ROUND(BN94*IF($A95&lt;=Debts!$M$13,Debts!$X$13,Debts!$Y$13)/12,2)+IF(AND(Debts!$AC$13=1,$A95=Debts!$M$13+1),SUMPRODUCT(ROUND(BN$5:BN93*Debts!$Y$13/12,2)),0))</f>
        <v/>
      </c>
      <c r="S95">
        <f>IF(BO94&lt;=0,0,ROUND(BO94*IF($A95&lt;=Debts!$M$14,Debts!$X$14,Debts!$Y$14)/12,2)+IF(AND(Debts!$AC$14=1,$A95=Debts!$M$14+1),SUMPRODUCT(ROUND(BO$5:BO93*Debts!$Y$14/12,2)),0))</f>
        <v/>
      </c>
      <c r="T95">
        <f>IF(BP94&lt;=0,0,ROUND(BP94*IF($A95&lt;=Debts!$M$15,Debts!$X$15,Debts!$Y$15)/12,2)+IF(AND(Debts!$AC$15=1,$A95=Debts!$M$15+1),SUMPRODUCT(ROUND(BP$5:BP93*Debts!$Y$15/12,2)),0))</f>
        <v/>
      </c>
      <c r="U95">
        <f>IF(BQ94&lt;=0,0,ROUND(BQ94*IF($A95&lt;=Debts!$M$16,Debts!$X$16,Debts!$Y$16)/12,2)+IF(AND(Debts!$AC$16=1,$A95=Debts!$M$16+1),SUMPRODUCT(ROUND(BQ$5:BQ93*Debts!$Y$16/12,2)),0))</f>
        <v/>
      </c>
      <c r="V95">
        <f>IF(BF94&lt;=0,0,MIN(ROUND(BF94+J95,2),IF(Debts!$Z$5=0,Debts!$AA$5,MAX(Debts!$AA$5,ROUND(BF94*Debts!$Z$5+Debts!$AB$5*J95,2)))))</f>
        <v/>
      </c>
      <c r="W95">
        <f>IF(BG94&lt;=0,0,MIN(ROUND(BG94+K95,2),IF(Debts!$Z$6=0,Debts!$AA$6,MAX(Debts!$AA$6,ROUND(BG94*Debts!$Z$6+Debts!$AB$6*K95,2)))))</f>
        <v/>
      </c>
      <c r="X95">
        <f>IF(BH94&lt;=0,0,MIN(ROUND(BH94+L95,2),IF(Debts!$Z$7=0,Debts!$AA$7,MAX(Debts!$AA$7,ROUND(BH94*Debts!$Z$7+Debts!$AB$7*L95,2)))))</f>
        <v/>
      </c>
      <c r="Y95">
        <f>IF(BI94&lt;=0,0,MIN(ROUND(BI94+M95,2),IF(Debts!$Z$8=0,Debts!$AA$8,MAX(Debts!$AA$8,ROUND(BI94*Debts!$Z$8+Debts!$AB$8*M95,2)))))</f>
        <v/>
      </c>
      <c r="Z95">
        <f>IF(BJ94&lt;=0,0,MIN(ROUND(BJ94+N95,2),IF(Debts!$Z$9=0,Debts!$AA$9,MAX(Debts!$AA$9,ROUND(BJ94*Debts!$Z$9+Debts!$AB$9*N95,2)))))</f>
        <v/>
      </c>
      <c r="AA95">
        <f>IF(BK94&lt;=0,0,MIN(ROUND(BK94+O95,2),IF(Debts!$Z$10=0,Debts!$AA$10,MAX(Debts!$AA$10,ROUND(BK94*Debts!$Z$10+Debts!$AB$10*O95,2)))))</f>
        <v/>
      </c>
      <c r="AB95">
        <f>IF(BL94&lt;=0,0,MIN(ROUND(BL94+P95,2),IF(Debts!$Z$11=0,Debts!$AA$11,MAX(Debts!$AA$11,ROUND(BL94*Debts!$Z$11+Debts!$AB$11*P95,2)))))</f>
        <v/>
      </c>
      <c r="AC95">
        <f>IF(BM94&lt;=0,0,MIN(ROUND(BM94+Q95,2),IF(Debts!$Z$12=0,Debts!$AA$12,MAX(Debts!$AA$12,ROUND(BM94*Debts!$Z$12+Debts!$AB$12*Q95,2)))))</f>
        <v/>
      </c>
      <c r="AD95">
        <f>IF(BN94&lt;=0,0,MIN(ROUND(BN94+R95,2),IF(Debts!$Z$13=0,Debts!$AA$13,MAX(Debts!$AA$13,ROUND(BN94*Debts!$Z$13+Debts!$AB$13*R95,2)))))</f>
        <v/>
      </c>
      <c r="AE95">
        <f>IF(BO94&lt;=0,0,MIN(ROUND(BO94+S95,2),IF(Debts!$Z$14=0,Debts!$AA$14,MAX(Debts!$AA$14,ROUND(BO94*Debts!$Z$14+Debts!$AB$14*S95,2)))))</f>
        <v/>
      </c>
      <c r="AF95">
        <f>IF(BP94&lt;=0,0,MIN(ROUND(BP94+T95,2),IF(Debts!$Z$15=0,Debts!$AA$15,MAX(Debts!$AA$15,ROUND(BP94*Debts!$Z$15+Debts!$AB$15*T95,2)))))</f>
        <v/>
      </c>
      <c r="AG95">
        <f>IF(BQ94&lt;=0,0,MIN(ROUND(BQ94+U95,2),IF(Debts!$Z$16=0,Debts!$AA$16,MAX(Debts!$AA$16,ROUND(BQ94*Debts!$Z$16+Debts!$AB$16*U95,2)))))</f>
        <v/>
      </c>
      <c r="AH95">
        <f>IF(BF94&lt;=0,0,ROUND(BF94+J95-V95,2))</f>
        <v/>
      </c>
      <c r="AI95">
        <f>IF(BG94&lt;=0,0,ROUND(BG94+K95-W95,2))</f>
        <v/>
      </c>
      <c r="AJ95">
        <f>IF(BH94&lt;=0,0,ROUND(BH94+L95-X95,2))</f>
        <v/>
      </c>
      <c r="AK95">
        <f>IF(BI94&lt;=0,0,ROUND(BI94+M95-Y95,2))</f>
        <v/>
      </c>
      <c r="AL95">
        <f>IF(BJ94&lt;=0,0,ROUND(BJ94+N95-Z95,2))</f>
        <v/>
      </c>
      <c r="AM95">
        <f>IF(BK94&lt;=0,0,ROUND(BK94+O95-AA95,2))</f>
        <v/>
      </c>
      <c r="AN95">
        <f>IF(BL94&lt;=0,0,ROUND(BL94+P95-AB95,2))</f>
        <v/>
      </c>
      <c r="AO95">
        <f>IF(BM94&lt;=0,0,ROUND(BM94+Q95-AC95,2))</f>
        <v/>
      </c>
      <c r="AP95">
        <f>IF(BN94&lt;=0,0,ROUND(BN94+R95-AD95,2))</f>
        <v/>
      </c>
      <c r="AQ95">
        <f>IF(BO94&lt;=0,0,ROUND(BO94+S95-AE95,2))</f>
        <v/>
      </c>
      <c r="AR95">
        <f>IF(BP94&lt;=0,0,ROUND(BP94+T95-AF95,2))</f>
        <v/>
      </c>
      <c r="AS95">
        <f>IF(BQ94&lt;=0,0,ROUND(BQ94+U95-AG95,2))</f>
        <v/>
      </c>
      <c r="AT95">
        <f>IF(AH95&lt;=0,0,ROUND(MIN(AH95,MAX(0,$F95-SUMPRODUCT(($AT$3:$BE$3&lt;AT$3)*$AH95:$AS95))),2))</f>
        <v/>
      </c>
      <c r="AU95">
        <f>IF(AI95&lt;=0,0,ROUND(MIN(AI95,MAX(0,$F95-SUMPRODUCT(($AT$3:$BE$3&lt;AU$3)*$AH95:$AS95))),2))</f>
        <v/>
      </c>
      <c r="AV95">
        <f>IF(AJ95&lt;=0,0,ROUND(MIN(AJ95,MAX(0,$F95-SUMPRODUCT(($AT$3:$BE$3&lt;AV$3)*$AH95:$AS95))),2))</f>
        <v/>
      </c>
      <c r="AW95">
        <f>IF(AK95&lt;=0,0,ROUND(MIN(AK95,MAX(0,$F95-SUMPRODUCT(($AT$3:$BE$3&lt;AW$3)*$AH95:$AS95))),2))</f>
        <v/>
      </c>
      <c r="AX95">
        <f>IF(AL95&lt;=0,0,ROUND(MIN(AL95,MAX(0,$F95-SUMPRODUCT(($AT$3:$BE$3&lt;AX$3)*$AH95:$AS95))),2))</f>
        <v/>
      </c>
      <c r="AY95">
        <f>IF(AM95&lt;=0,0,ROUND(MIN(AM95,MAX(0,$F95-SUMPRODUCT(($AT$3:$BE$3&lt;AY$3)*$AH95:$AS95))),2))</f>
        <v/>
      </c>
      <c r="AZ95">
        <f>IF(AN95&lt;=0,0,ROUND(MIN(AN95,MAX(0,$F95-SUMPRODUCT(($AT$3:$BE$3&lt;AZ$3)*$AH95:$AS95))),2))</f>
        <v/>
      </c>
      <c r="BA95">
        <f>IF(AO95&lt;=0,0,ROUND(MIN(AO95,MAX(0,$F95-SUMPRODUCT(($AT$3:$BE$3&lt;BA$3)*$AH95:$AS95))),2))</f>
        <v/>
      </c>
      <c r="BB95">
        <f>IF(AP95&lt;=0,0,ROUND(MIN(AP95,MAX(0,$F95-SUMPRODUCT(($AT$3:$BE$3&lt;BB$3)*$AH95:$AS95))),2))</f>
        <v/>
      </c>
      <c r="BC95">
        <f>IF(AQ95&lt;=0,0,ROUND(MIN(AQ95,MAX(0,$F95-SUMPRODUCT(($AT$3:$BE$3&lt;BC$3)*$AH95:$AS95))),2))</f>
        <v/>
      </c>
      <c r="BD95">
        <f>IF(AR95&lt;=0,0,ROUND(MIN(AR95,MAX(0,$F95-SUMPRODUCT(($AT$3:$BE$3&lt;BD$3)*$AH95:$AS95))),2))</f>
        <v/>
      </c>
      <c r="BE95">
        <f>IF(AS95&lt;=0,0,ROUND(MIN(AS95,MAX(0,$F95-SUMPRODUCT(($AT$3:$BE$3&lt;BE$3)*$AH95:$AS95))),2))</f>
        <v/>
      </c>
      <c r="BF95">
        <f>IF(BF94&lt;=0,0,ROUND(BF94+J95-V95-AT95,2))</f>
        <v/>
      </c>
      <c r="BG95">
        <f>IF(BG94&lt;=0,0,ROUND(BG94+K95-W95-AU95,2))</f>
        <v/>
      </c>
      <c r="BH95">
        <f>IF(BH94&lt;=0,0,ROUND(BH94+L95-X95-AV95,2))</f>
        <v/>
      </c>
      <c r="BI95">
        <f>IF(BI94&lt;=0,0,ROUND(BI94+M95-Y95-AW95,2))</f>
        <v/>
      </c>
      <c r="BJ95">
        <f>IF(BJ94&lt;=0,0,ROUND(BJ94+N95-Z95-AX95,2))</f>
        <v/>
      </c>
      <c r="BK95">
        <f>IF(BK94&lt;=0,0,ROUND(BK94+O95-AA95-AY95,2))</f>
        <v/>
      </c>
      <c r="BL95">
        <f>IF(BL94&lt;=0,0,ROUND(BL94+P95-AB95-AZ95,2))</f>
        <v/>
      </c>
      <c r="BM95">
        <f>IF(BM94&lt;=0,0,ROUND(BM94+Q95-AC95-BA95,2))</f>
        <v/>
      </c>
      <c r="BN95">
        <f>IF(BN94&lt;=0,0,ROUND(BN94+R95-AD95-BB95,2))</f>
        <v/>
      </c>
      <c r="BO95">
        <f>IF(BO94&lt;=0,0,ROUND(BO94+S95-AE95-BC95,2))</f>
        <v/>
      </c>
      <c r="BP95">
        <f>IF(BP94&lt;=0,0,ROUND(BP94+T95-AF95-BD95,2))</f>
        <v/>
      </c>
      <c r="BQ95">
        <f>IF(BQ94&lt;=0,0,ROUND(BQ94+U95-AG95-BE95,2))</f>
        <v/>
      </c>
    </row>
    <row r="96">
      <c r="A96" t="n">
        <v>91</v>
      </c>
      <c r="B96" s="29">
        <f>Months!B96</f>
        <v/>
      </c>
      <c r="C96">
        <f>Months!C96</f>
        <v/>
      </c>
      <c r="D96">
        <f>Months!D96</f>
        <v/>
      </c>
      <c r="E96">
        <f>SUM(V96:AG96)</f>
        <v/>
      </c>
      <c r="F96">
        <f>MAX(0,ROUND(C96+D96-E96,2))</f>
        <v/>
      </c>
      <c r="G96">
        <f>ROUND(E96+SUM(AT96:BE96),2)</f>
        <v/>
      </c>
      <c r="H96">
        <f>ROUND(SUM(J96:U96),2)</f>
        <v/>
      </c>
      <c r="I96">
        <f>ROUND(SUM(BF96:BQ96),2)</f>
        <v/>
      </c>
      <c r="J96">
        <f>IF(BF95&lt;=0,0,ROUND(BF95*IF($A96&lt;=Debts!$M$5,Debts!$X$5,Debts!$Y$5)/12,2)+IF(AND(Debts!$AC$5=1,$A96=Debts!$M$5+1),SUMPRODUCT(ROUND(BF$5:BF94*Debts!$Y$5/12,2)),0))</f>
        <v/>
      </c>
      <c r="K96">
        <f>IF(BG95&lt;=0,0,ROUND(BG95*IF($A96&lt;=Debts!$M$6,Debts!$X$6,Debts!$Y$6)/12,2)+IF(AND(Debts!$AC$6=1,$A96=Debts!$M$6+1),SUMPRODUCT(ROUND(BG$5:BG94*Debts!$Y$6/12,2)),0))</f>
        <v/>
      </c>
      <c r="L96">
        <f>IF(BH95&lt;=0,0,ROUND(BH95*IF($A96&lt;=Debts!$M$7,Debts!$X$7,Debts!$Y$7)/12,2)+IF(AND(Debts!$AC$7=1,$A96=Debts!$M$7+1),SUMPRODUCT(ROUND(BH$5:BH94*Debts!$Y$7/12,2)),0))</f>
        <v/>
      </c>
      <c r="M96">
        <f>IF(BI95&lt;=0,0,ROUND(BI95*IF($A96&lt;=Debts!$M$8,Debts!$X$8,Debts!$Y$8)/12,2)+IF(AND(Debts!$AC$8=1,$A96=Debts!$M$8+1),SUMPRODUCT(ROUND(BI$5:BI94*Debts!$Y$8/12,2)),0))</f>
        <v/>
      </c>
      <c r="N96">
        <f>IF(BJ95&lt;=0,0,ROUND(BJ95*IF($A96&lt;=Debts!$M$9,Debts!$X$9,Debts!$Y$9)/12,2)+IF(AND(Debts!$AC$9=1,$A96=Debts!$M$9+1),SUMPRODUCT(ROUND(BJ$5:BJ94*Debts!$Y$9/12,2)),0))</f>
        <v/>
      </c>
      <c r="O96">
        <f>IF(BK95&lt;=0,0,ROUND(BK95*IF($A96&lt;=Debts!$M$10,Debts!$X$10,Debts!$Y$10)/12,2)+IF(AND(Debts!$AC$10=1,$A96=Debts!$M$10+1),SUMPRODUCT(ROUND(BK$5:BK94*Debts!$Y$10/12,2)),0))</f>
        <v/>
      </c>
      <c r="P96">
        <f>IF(BL95&lt;=0,0,ROUND(BL95*IF($A96&lt;=Debts!$M$11,Debts!$X$11,Debts!$Y$11)/12,2)+IF(AND(Debts!$AC$11=1,$A96=Debts!$M$11+1),SUMPRODUCT(ROUND(BL$5:BL94*Debts!$Y$11/12,2)),0))</f>
        <v/>
      </c>
      <c r="Q96">
        <f>IF(BM95&lt;=0,0,ROUND(BM95*IF($A96&lt;=Debts!$M$12,Debts!$X$12,Debts!$Y$12)/12,2)+IF(AND(Debts!$AC$12=1,$A96=Debts!$M$12+1),SUMPRODUCT(ROUND(BM$5:BM94*Debts!$Y$12/12,2)),0))</f>
        <v/>
      </c>
      <c r="R96">
        <f>IF(BN95&lt;=0,0,ROUND(BN95*IF($A96&lt;=Debts!$M$13,Debts!$X$13,Debts!$Y$13)/12,2)+IF(AND(Debts!$AC$13=1,$A96=Debts!$M$13+1),SUMPRODUCT(ROUND(BN$5:BN94*Debts!$Y$13/12,2)),0))</f>
        <v/>
      </c>
      <c r="S96">
        <f>IF(BO95&lt;=0,0,ROUND(BO95*IF($A96&lt;=Debts!$M$14,Debts!$X$14,Debts!$Y$14)/12,2)+IF(AND(Debts!$AC$14=1,$A96=Debts!$M$14+1),SUMPRODUCT(ROUND(BO$5:BO94*Debts!$Y$14/12,2)),0))</f>
        <v/>
      </c>
      <c r="T96">
        <f>IF(BP95&lt;=0,0,ROUND(BP95*IF($A96&lt;=Debts!$M$15,Debts!$X$15,Debts!$Y$15)/12,2)+IF(AND(Debts!$AC$15=1,$A96=Debts!$M$15+1),SUMPRODUCT(ROUND(BP$5:BP94*Debts!$Y$15/12,2)),0))</f>
        <v/>
      </c>
      <c r="U96">
        <f>IF(BQ95&lt;=0,0,ROUND(BQ95*IF($A96&lt;=Debts!$M$16,Debts!$X$16,Debts!$Y$16)/12,2)+IF(AND(Debts!$AC$16=1,$A96=Debts!$M$16+1),SUMPRODUCT(ROUND(BQ$5:BQ94*Debts!$Y$16/12,2)),0))</f>
        <v/>
      </c>
      <c r="V96">
        <f>IF(BF95&lt;=0,0,MIN(ROUND(BF95+J96,2),IF(Debts!$Z$5=0,Debts!$AA$5,MAX(Debts!$AA$5,ROUND(BF95*Debts!$Z$5+Debts!$AB$5*J96,2)))))</f>
        <v/>
      </c>
      <c r="W96">
        <f>IF(BG95&lt;=0,0,MIN(ROUND(BG95+K96,2),IF(Debts!$Z$6=0,Debts!$AA$6,MAX(Debts!$AA$6,ROUND(BG95*Debts!$Z$6+Debts!$AB$6*K96,2)))))</f>
        <v/>
      </c>
      <c r="X96">
        <f>IF(BH95&lt;=0,0,MIN(ROUND(BH95+L96,2),IF(Debts!$Z$7=0,Debts!$AA$7,MAX(Debts!$AA$7,ROUND(BH95*Debts!$Z$7+Debts!$AB$7*L96,2)))))</f>
        <v/>
      </c>
      <c r="Y96">
        <f>IF(BI95&lt;=0,0,MIN(ROUND(BI95+M96,2),IF(Debts!$Z$8=0,Debts!$AA$8,MAX(Debts!$AA$8,ROUND(BI95*Debts!$Z$8+Debts!$AB$8*M96,2)))))</f>
        <v/>
      </c>
      <c r="Z96">
        <f>IF(BJ95&lt;=0,0,MIN(ROUND(BJ95+N96,2),IF(Debts!$Z$9=0,Debts!$AA$9,MAX(Debts!$AA$9,ROUND(BJ95*Debts!$Z$9+Debts!$AB$9*N96,2)))))</f>
        <v/>
      </c>
      <c r="AA96">
        <f>IF(BK95&lt;=0,0,MIN(ROUND(BK95+O96,2),IF(Debts!$Z$10=0,Debts!$AA$10,MAX(Debts!$AA$10,ROUND(BK95*Debts!$Z$10+Debts!$AB$10*O96,2)))))</f>
        <v/>
      </c>
      <c r="AB96">
        <f>IF(BL95&lt;=0,0,MIN(ROUND(BL95+P96,2),IF(Debts!$Z$11=0,Debts!$AA$11,MAX(Debts!$AA$11,ROUND(BL95*Debts!$Z$11+Debts!$AB$11*P96,2)))))</f>
        <v/>
      </c>
      <c r="AC96">
        <f>IF(BM95&lt;=0,0,MIN(ROUND(BM95+Q96,2),IF(Debts!$Z$12=0,Debts!$AA$12,MAX(Debts!$AA$12,ROUND(BM95*Debts!$Z$12+Debts!$AB$12*Q96,2)))))</f>
        <v/>
      </c>
      <c r="AD96">
        <f>IF(BN95&lt;=0,0,MIN(ROUND(BN95+R96,2),IF(Debts!$Z$13=0,Debts!$AA$13,MAX(Debts!$AA$13,ROUND(BN95*Debts!$Z$13+Debts!$AB$13*R96,2)))))</f>
        <v/>
      </c>
      <c r="AE96">
        <f>IF(BO95&lt;=0,0,MIN(ROUND(BO95+S96,2),IF(Debts!$Z$14=0,Debts!$AA$14,MAX(Debts!$AA$14,ROUND(BO95*Debts!$Z$14+Debts!$AB$14*S96,2)))))</f>
        <v/>
      </c>
      <c r="AF96">
        <f>IF(BP95&lt;=0,0,MIN(ROUND(BP95+T96,2),IF(Debts!$Z$15=0,Debts!$AA$15,MAX(Debts!$AA$15,ROUND(BP95*Debts!$Z$15+Debts!$AB$15*T96,2)))))</f>
        <v/>
      </c>
      <c r="AG96">
        <f>IF(BQ95&lt;=0,0,MIN(ROUND(BQ95+U96,2),IF(Debts!$Z$16=0,Debts!$AA$16,MAX(Debts!$AA$16,ROUND(BQ95*Debts!$Z$16+Debts!$AB$16*U96,2)))))</f>
        <v/>
      </c>
      <c r="AH96">
        <f>IF(BF95&lt;=0,0,ROUND(BF95+J96-V96,2))</f>
        <v/>
      </c>
      <c r="AI96">
        <f>IF(BG95&lt;=0,0,ROUND(BG95+K96-W96,2))</f>
        <v/>
      </c>
      <c r="AJ96">
        <f>IF(BH95&lt;=0,0,ROUND(BH95+L96-X96,2))</f>
        <v/>
      </c>
      <c r="AK96">
        <f>IF(BI95&lt;=0,0,ROUND(BI95+M96-Y96,2))</f>
        <v/>
      </c>
      <c r="AL96">
        <f>IF(BJ95&lt;=0,0,ROUND(BJ95+N96-Z96,2))</f>
        <v/>
      </c>
      <c r="AM96">
        <f>IF(BK95&lt;=0,0,ROUND(BK95+O96-AA96,2))</f>
        <v/>
      </c>
      <c r="AN96">
        <f>IF(BL95&lt;=0,0,ROUND(BL95+P96-AB96,2))</f>
        <v/>
      </c>
      <c r="AO96">
        <f>IF(BM95&lt;=0,0,ROUND(BM95+Q96-AC96,2))</f>
        <v/>
      </c>
      <c r="AP96">
        <f>IF(BN95&lt;=0,0,ROUND(BN95+R96-AD96,2))</f>
        <v/>
      </c>
      <c r="AQ96">
        <f>IF(BO95&lt;=0,0,ROUND(BO95+S96-AE96,2))</f>
        <v/>
      </c>
      <c r="AR96">
        <f>IF(BP95&lt;=0,0,ROUND(BP95+T96-AF96,2))</f>
        <v/>
      </c>
      <c r="AS96">
        <f>IF(BQ95&lt;=0,0,ROUND(BQ95+U96-AG96,2))</f>
        <v/>
      </c>
      <c r="AT96">
        <f>IF(AH96&lt;=0,0,ROUND(MIN(AH96,MAX(0,$F96-SUMPRODUCT(($AT$3:$BE$3&lt;AT$3)*$AH96:$AS96))),2))</f>
        <v/>
      </c>
      <c r="AU96">
        <f>IF(AI96&lt;=0,0,ROUND(MIN(AI96,MAX(0,$F96-SUMPRODUCT(($AT$3:$BE$3&lt;AU$3)*$AH96:$AS96))),2))</f>
        <v/>
      </c>
      <c r="AV96">
        <f>IF(AJ96&lt;=0,0,ROUND(MIN(AJ96,MAX(0,$F96-SUMPRODUCT(($AT$3:$BE$3&lt;AV$3)*$AH96:$AS96))),2))</f>
        <v/>
      </c>
      <c r="AW96">
        <f>IF(AK96&lt;=0,0,ROUND(MIN(AK96,MAX(0,$F96-SUMPRODUCT(($AT$3:$BE$3&lt;AW$3)*$AH96:$AS96))),2))</f>
        <v/>
      </c>
      <c r="AX96">
        <f>IF(AL96&lt;=0,0,ROUND(MIN(AL96,MAX(0,$F96-SUMPRODUCT(($AT$3:$BE$3&lt;AX$3)*$AH96:$AS96))),2))</f>
        <v/>
      </c>
      <c r="AY96">
        <f>IF(AM96&lt;=0,0,ROUND(MIN(AM96,MAX(0,$F96-SUMPRODUCT(($AT$3:$BE$3&lt;AY$3)*$AH96:$AS96))),2))</f>
        <v/>
      </c>
      <c r="AZ96">
        <f>IF(AN96&lt;=0,0,ROUND(MIN(AN96,MAX(0,$F96-SUMPRODUCT(($AT$3:$BE$3&lt;AZ$3)*$AH96:$AS96))),2))</f>
        <v/>
      </c>
      <c r="BA96">
        <f>IF(AO96&lt;=0,0,ROUND(MIN(AO96,MAX(0,$F96-SUMPRODUCT(($AT$3:$BE$3&lt;BA$3)*$AH96:$AS96))),2))</f>
        <v/>
      </c>
      <c r="BB96">
        <f>IF(AP96&lt;=0,0,ROUND(MIN(AP96,MAX(0,$F96-SUMPRODUCT(($AT$3:$BE$3&lt;BB$3)*$AH96:$AS96))),2))</f>
        <v/>
      </c>
      <c r="BC96">
        <f>IF(AQ96&lt;=0,0,ROUND(MIN(AQ96,MAX(0,$F96-SUMPRODUCT(($AT$3:$BE$3&lt;BC$3)*$AH96:$AS96))),2))</f>
        <v/>
      </c>
      <c r="BD96">
        <f>IF(AR96&lt;=0,0,ROUND(MIN(AR96,MAX(0,$F96-SUMPRODUCT(($AT$3:$BE$3&lt;BD$3)*$AH96:$AS96))),2))</f>
        <v/>
      </c>
      <c r="BE96">
        <f>IF(AS96&lt;=0,0,ROUND(MIN(AS96,MAX(0,$F96-SUMPRODUCT(($AT$3:$BE$3&lt;BE$3)*$AH96:$AS96))),2))</f>
        <v/>
      </c>
      <c r="BF96">
        <f>IF(BF95&lt;=0,0,ROUND(BF95+J96-V96-AT96,2))</f>
        <v/>
      </c>
      <c r="BG96">
        <f>IF(BG95&lt;=0,0,ROUND(BG95+K96-W96-AU96,2))</f>
        <v/>
      </c>
      <c r="BH96">
        <f>IF(BH95&lt;=0,0,ROUND(BH95+L96-X96-AV96,2))</f>
        <v/>
      </c>
      <c r="BI96">
        <f>IF(BI95&lt;=0,0,ROUND(BI95+M96-Y96-AW96,2))</f>
        <v/>
      </c>
      <c r="BJ96">
        <f>IF(BJ95&lt;=0,0,ROUND(BJ95+N96-Z96-AX96,2))</f>
        <v/>
      </c>
      <c r="BK96">
        <f>IF(BK95&lt;=0,0,ROUND(BK95+O96-AA96-AY96,2))</f>
        <v/>
      </c>
      <c r="BL96">
        <f>IF(BL95&lt;=0,0,ROUND(BL95+P96-AB96-AZ96,2))</f>
        <v/>
      </c>
      <c r="BM96">
        <f>IF(BM95&lt;=0,0,ROUND(BM95+Q96-AC96-BA96,2))</f>
        <v/>
      </c>
      <c r="BN96">
        <f>IF(BN95&lt;=0,0,ROUND(BN95+R96-AD96-BB96,2))</f>
        <v/>
      </c>
      <c r="BO96">
        <f>IF(BO95&lt;=0,0,ROUND(BO95+S96-AE96-BC96,2))</f>
        <v/>
      </c>
      <c r="BP96">
        <f>IF(BP95&lt;=0,0,ROUND(BP95+T96-AF96-BD96,2))</f>
        <v/>
      </c>
      <c r="BQ96">
        <f>IF(BQ95&lt;=0,0,ROUND(BQ95+U96-AG96-BE96,2))</f>
        <v/>
      </c>
    </row>
    <row r="97">
      <c r="A97" t="n">
        <v>92</v>
      </c>
      <c r="B97" s="29">
        <f>Months!B97</f>
        <v/>
      </c>
      <c r="C97">
        <f>Months!C97</f>
        <v/>
      </c>
      <c r="D97">
        <f>Months!D97</f>
        <v/>
      </c>
      <c r="E97">
        <f>SUM(V97:AG97)</f>
        <v/>
      </c>
      <c r="F97">
        <f>MAX(0,ROUND(C97+D97-E97,2))</f>
        <v/>
      </c>
      <c r="G97">
        <f>ROUND(E97+SUM(AT97:BE97),2)</f>
        <v/>
      </c>
      <c r="H97">
        <f>ROUND(SUM(J97:U97),2)</f>
        <v/>
      </c>
      <c r="I97">
        <f>ROUND(SUM(BF97:BQ97),2)</f>
        <v/>
      </c>
      <c r="J97">
        <f>IF(BF96&lt;=0,0,ROUND(BF96*IF($A97&lt;=Debts!$M$5,Debts!$X$5,Debts!$Y$5)/12,2)+IF(AND(Debts!$AC$5=1,$A97=Debts!$M$5+1),SUMPRODUCT(ROUND(BF$5:BF95*Debts!$Y$5/12,2)),0))</f>
        <v/>
      </c>
      <c r="K97">
        <f>IF(BG96&lt;=0,0,ROUND(BG96*IF($A97&lt;=Debts!$M$6,Debts!$X$6,Debts!$Y$6)/12,2)+IF(AND(Debts!$AC$6=1,$A97=Debts!$M$6+1),SUMPRODUCT(ROUND(BG$5:BG95*Debts!$Y$6/12,2)),0))</f>
        <v/>
      </c>
      <c r="L97">
        <f>IF(BH96&lt;=0,0,ROUND(BH96*IF($A97&lt;=Debts!$M$7,Debts!$X$7,Debts!$Y$7)/12,2)+IF(AND(Debts!$AC$7=1,$A97=Debts!$M$7+1),SUMPRODUCT(ROUND(BH$5:BH95*Debts!$Y$7/12,2)),0))</f>
        <v/>
      </c>
      <c r="M97">
        <f>IF(BI96&lt;=0,0,ROUND(BI96*IF($A97&lt;=Debts!$M$8,Debts!$X$8,Debts!$Y$8)/12,2)+IF(AND(Debts!$AC$8=1,$A97=Debts!$M$8+1),SUMPRODUCT(ROUND(BI$5:BI95*Debts!$Y$8/12,2)),0))</f>
        <v/>
      </c>
      <c r="N97">
        <f>IF(BJ96&lt;=0,0,ROUND(BJ96*IF($A97&lt;=Debts!$M$9,Debts!$X$9,Debts!$Y$9)/12,2)+IF(AND(Debts!$AC$9=1,$A97=Debts!$M$9+1),SUMPRODUCT(ROUND(BJ$5:BJ95*Debts!$Y$9/12,2)),0))</f>
        <v/>
      </c>
      <c r="O97">
        <f>IF(BK96&lt;=0,0,ROUND(BK96*IF($A97&lt;=Debts!$M$10,Debts!$X$10,Debts!$Y$10)/12,2)+IF(AND(Debts!$AC$10=1,$A97=Debts!$M$10+1),SUMPRODUCT(ROUND(BK$5:BK95*Debts!$Y$10/12,2)),0))</f>
        <v/>
      </c>
      <c r="P97">
        <f>IF(BL96&lt;=0,0,ROUND(BL96*IF($A97&lt;=Debts!$M$11,Debts!$X$11,Debts!$Y$11)/12,2)+IF(AND(Debts!$AC$11=1,$A97=Debts!$M$11+1),SUMPRODUCT(ROUND(BL$5:BL95*Debts!$Y$11/12,2)),0))</f>
        <v/>
      </c>
      <c r="Q97">
        <f>IF(BM96&lt;=0,0,ROUND(BM96*IF($A97&lt;=Debts!$M$12,Debts!$X$12,Debts!$Y$12)/12,2)+IF(AND(Debts!$AC$12=1,$A97=Debts!$M$12+1),SUMPRODUCT(ROUND(BM$5:BM95*Debts!$Y$12/12,2)),0))</f>
        <v/>
      </c>
      <c r="R97">
        <f>IF(BN96&lt;=0,0,ROUND(BN96*IF($A97&lt;=Debts!$M$13,Debts!$X$13,Debts!$Y$13)/12,2)+IF(AND(Debts!$AC$13=1,$A97=Debts!$M$13+1),SUMPRODUCT(ROUND(BN$5:BN95*Debts!$Y$13/12,2)),0))</f>
        <v/>
      </c>
      <c r="S97">
        <f>IF(BO96&lt;=0,0,ROUND(BO96*IF($A97&lt;=Debts!$M$14,Debts!$X$14,Debts!$Y$14)/12,2)+IF(AND(Debts!$AC$14=1,$A97=Debts!$M$14+1),SUMPRODUCT(ROUND(BO$5:BO95*Debts!$Y$14/12,2)),0))</f>
        <v/>
      </c>
      <c r="T97">
        <f>IF(BP96&lt;=0,0,ROUND(BP96*IF($A97&lt;=Debts!$M$15,Debts!$X$15,Debts!$Y$15)/12,2)+IF(AND(Debts!$AC$15=1,$A97=Debts!$M$15+1),SUMPRODUCT(ROUND(BP$5:BP95*Debts!$Y$15/12,2)),0))</f>
        <v/>
      </c>
      <c r="U97">
        <f>IF(BQ96&lt;=0,0,ROUND(BQ96*IF($A97&lt;=Debts!$M$16,Debts!$X$16,Debts!$Y$16)/12,2)+IF(AND(Debts!$AC$16=1,$A97=Debts!$M$16+1),SUMPRODUCT(ROUND(BQ$5:BQ95*Debts!$Y$16/12,2)),0))</f>
        <v/>
      </c>
      <c r="V97">
        <f>IF(BF96&lt;=0,0,MIN(ROUND(BF96+J97,2),IF(Debts!$Z$5=0,Debts!$AA$5,MAX(Debts!$AA$5,ROUND(BF96*Debts!$Z$5+Debts!$AB$5*J97,2)))))</f>
        <v/>
      </c>
      <c r="W97">
        <f>IF(BG96&lt;=0,0,MIN(ROUND(BG96+K97,2),IF(Debts!$Z$6=0,Debts!$AA$6,MAX(Debts!$AA$6,ROUND(BG96*Debts!$Z$6+Debts!$AB$6*K97,2)))))</f>
        <v/>
      </c>
      <c r="X97">
        <f>IF(BH96&lt;=0,0,MIN(ROUND(BH96+L97,2),IF(Debts!$Z$7=0,Debts!$AA$7,MAX(Debts!$AA$7,ROUND(BH96*Debts!$Z$7+Debts!$AB$7*L97,2)))))</f>
        <v/>
      </c>
      <c r="Y97">
        <f>IF(BI96&lt;=0,0,MIN(ROUND(BI96+M97,2),IF(Debts!$Z$8=0,Debts!$AA$8,MAX(Debts!$AA$8,ROUND(BI96*Debts!$Z$8+Debts!$AB$8*M97,2)))))</f>
        <v/>
      </c>
      <c r="Z97">
        <f>IF(BJ96&lt;=0,0,MIN(ROUND(BJ96+N97,2),IF(Debts!$Z$9=0,Debts!$AA$9,MAX(Debts!$AA$9,ROUND(BJ96*Debts!$Z$9+Debts!$AB$9*N97,2)))))</f>
        <v/>
      </c>
      <c r="AA97">
        <f>IF(BK96&lt;=0,0,MIN(ROUND(BK96+O97,2),IF(Debts!$Z$10=0,Debts!$AA$10,MAX(Debts!$AA$10,ROUND(BK96*Debts!$Z$10+Debts!$AB$10*O97,2)))))</f>
        <v/>
      </c>
      <c r="AB97">
        <f>IF(BL96&lt;=0,0,MIN(ROUND(BL96+P97,2),IF(Debts!$Z$11=0,Debts!$AA$11,MAX(Debts!$AA$11,ROUND(BL96*Debts!$Z$11+Debts!$AB$11*P97,2)))))</f>
        <v/>
      </c>
      <c r="AC97">
        <f>IF(BM96&lt;=0,0,MIN(ROUND(BM96+Q97,2),IF(Debts!$Z$12=0,Debts!$AA$12,MAX(Debts!$AA$12,ROUND(BM96*Debts!$Z$12+Debts!$AB$12*Q97,2)))))</f>
        <v/>
      </c>
      <c r="AD97">
        <f>IF(BN96&lt;=0,0,MIN(ROUND(BN96+R97,2),IF(Debts!$Z$13=0,Debts!$AA$13,MAX(Debts!$AA$13,ROUND(BN96*Debts!$Z$13+Debts!$AB$13*R97,2)))))</f>
        <v/>
      </c>
      <c r="AE97">
        <f>IF(BO96&lt;=0,0,MIN(ROUND(BO96+S97,2),IF(Debts!$Z$14=0,Debts!$AA$14,MAX(Debts!$AA$14,ROUND(BO96*Debts!$Z$14+Debts!$AB$14*S97,2)))))</f>
        <v/>
      </c>
      <c r="AF97">
        <f>IF(BP96&lt;=0,0,MIN(ROUND(BP96+T97,2),IF(Debts!$Z$15=0,Debts!$AA$15,MAX(Debts!$AA$15,ROUND(BP96*Debts!$Z$15+Debts!$AB$15*T97,2)))))</f>
        <v/>
      </c>
      <c r="AG97">
        <f>IF(BQ96&lt;=0,0,MIN(ROUND(BQ96+U97,2),IF(Debts!$Z$16=0,Debts!$AA$16,MAX(Debts!$AA$16,ROUND(BQ96*Debts!$Z$16+Debts!$AB$16*U97,2)))))</f>
        <v/>
      </c>
      <c r="AH97">
        <f>IF(BF96&lt;=0,0,ROUND(BF96+J97-V97,2))</f>
        <v/>
      </c>
      <c r="AI97">
        <f>IF(BG96&lt;=0,0,ROUND(BG96+K97-W97,2))</f>
        <v/>
      </c>
      <c r="AJ97">
        <f>IF(BH96&lt;=0,0,ROUND(BH96+L97-X97,2))</f>
        <v/>
      </c>
      <c r="AK97">
        <f>IF(BI96&lt;=0,0,ROUND(BI96+M97-Y97,2))</f>
        <v/>
      </c>
      <c r="AL97">
        <f>IF(BJ96&lt;=0,0,ROUND(BJ96+N97-Z97,2))</f>
        <v/>
      </c>
      <c r="AM97">
        <f>IF(BK96&lt;=0,0,ROUND(BK96+O97-AA97,2))</f>
        <v/>
      </c>
      <c r="AN97">
        <f>IF(BL96&lt;=0,0,ROUND(BL96+P97-AB97,2))</f>
        <v/>
      </c>
      <c r="AO97">
        <f>IF(BM96&lt;=0,0,ROUND(BM96+Q97-AC97,2))</f>
        <v/>
      </c>
      <c r="AP97">
        <f>IF(BN96&lt;=0,0,ROUND(BN96+R97-AD97,2))</f>
        <v/>
      </c>
      <c r="AQ97">
        <f>IF(BO96&lt;=0,0,ROUND(BO96+S97-AE97,2))</f>
        <v/>
      </c>
      <c r="AR97">
        <f>IF(BP96&lt;=0,0,ROUND(BP96+T97-AF97,2))</f>
        <v/>
      </c>
      <c r="AS97">
        <f>IF(BQ96&lt;=0,0,ROUND(BQ96+U97-AG97,2))</f>
        <v/>
      </c>
      <c r="AT97">
        <f>IF(AH97&lt;=0,0,ROUND(MIN(AH97,MAX(0,$F97-SUMPRODUCT(($AT$3:$BE$3&lt;AT$3)*$AH97:$AS97))),2))</f>
        <v/>
      </c>
      <c r="AU97">
        <f>IF(AI97&lt;=0,0,ROUND(MIN(AI97,MAX(0,$F97-SUMPRODUCT(($AT$3:$BE$3&lt;AU$3)*$AH97:$AS97))),2))</f>
        <v/>
      </c>
      <c r="AV97">
        <f>IF(AJ97&lt;=0,0,ROUND(MIN(AJ97,MAX(0,$F97-SUMPRODUCT(($AT$3:$BE$3&lt;AV$3)*$AH97:$AS97))),2))</f>
        <v/>
      </c>
      <c r="AW97">
        <f>IF(AK97&lt;=0,0,ROUND(MIN(AK97,MAX(0,$F97-SUMPRODUCT(($AT$3:$BE$3&lt;AW$3)*$AH97:$AS97))),2))</f>
        <v/>
      </c>
      <c r="AX97">
        <f>IF(AL97&lt;=0,0,ROUND(MIN(AL97,MAX(0,$F97-SUMPRODUCT(($AT$3:$BE$3&lt;AX$3)*$AH97:$AS97))),2))</f>
        <v/>
      </c>
      <c r="AY97">
        <f>IF(AM97&lt;=0,0,ROUND(MIN(AM97,MAX(0,$F97-SUMPRODUCT(($AT$3:$BE$3&lt;AY$3)*$AH97:$AS97))),2))</f>
        <v/>
      </c>
      <c r="AZ97">
        <f>IF(AN97&lt;=0,0,ROUND(MIN(AN97,MAX(0,$F97-SUMPRODUCT(($AT$3:$BE$3&lt;AZ$3)*$AH97:$AS97))),2))</f>
        <v/>
      </c>
      <c r="BA97">
        <f>IF(AO97&lt;=0,0,ROUND(MIN(AO97,MAX(0,$F97-SUMPRODUCT(($AT$3:$BE$3&lt;BA$3)*$AH97:$AS97))),2))</f>
        <v/>
      </c>
      <c r="BB97">
        <f>IF(AP97&lt;=0,0,ROUND(MIN(AP97,MAX(0,$F97-SUMPRODUCT(($AT$3:$BE$3&lt;BB$3)*$AH97:$AS97))),2))</f>
        <v/>
      </c>
      <c r="BC97">
        <f>IF(AQ97&lt;=0,0,ROUND(MIN(AQ97,MAX(0,$F97-SUMPRODUCT(($AT$3:$BE$3&lt;BC$3)*$AH97:$AS97))),2))</f>
        <v/>
      </c>
      <c r="BD97">
        <f>IF(AR97&lt;=0,0,ROUND(MIN(AR97,MAX(0,$F97-SUMPRODUCT(($AT$3:$BE$3&lt;BD$3)*$AH97:$AS97))),2))</f>
        <v/>
      </c>
      <c r="BE97">
        <f>IF(AS97&lt;=0,0,ROUND(MIN(AS97,MAX(0,$F97-SUMPRODUCT(($AT$3:$BE$3&lt;BE$3)*$AH97:$AS97))),2))</f>
        <v/>
      </c>
      <c r="BF97">
        <f>IF(BF96&lt;=0,0,ROUND(BF96+J97-V97-AT97,2))</f>
        <v/>
      </c>
      <c r="BG97">
        <f>IF(BG96&lt;=0,0,ROUND(BG96+K97-W97-AU97,2))</f>
        <v/>
      </c>
      <c r="BH97">
        <f>IF(BH96&lt;=0,0,ROUND(BH96+L97-X97-AV97,2))</f>
        <v/>
      </c>
      <c r="BI97">
        <f>IF(BI96&lt;=0,0,ROUND(BI96+M97-Y97-AW97,2))</f>
        <v/>
      </c>
      <c r="BJ97">
        <f>IF(BJ96&lt;=0,0,ROUND(BJ96+N97-Z97-AX97,2))</f>
        <v/>
      </c>
      <c r="BK97">
        <f>IF(BK96&lt;=0,0,ROUND(BK96+O97-AA97-AY97,2))</f>
        <v/>
      </c>
      <c r="BL97">
        <f>IF(BL96&lt;=0,0,ROUND(BL96+P97-AB97-AZ97,2))</f>
        <v/>
      </c>
      <c r="BM97">
        <f>IF(BM96&lt;=0,0,ROUND(BM96+Q97-AC97-BA97,2))</f>
        <v/>
      </c>
      <c r="BN97">
        <f>IF(BN96&lt;=0,0,ROUND(BN96+R97-AD97-BB97,2))</f>
        <v/>
      </c>
      <c r="BO97">
        <f>IF(BO96&lt;=0,0,ROUND(BO96+S97-AE97-BC97,2))</f>
        <v/>
      </c>
      <c r="BP97">
        <f>IF(BP96&lt;=0,0,ROUND(BP96+T97-AF97-BD97,2))</f>
        <v/>
      </c>
      <c r="BQ97">
        <f>IF(BQ96&lt;=0,0,ROUND(BQ96+U97-AG97-BE97,2))</f>
        <v/>
      </c>
    </row>
    <row r="98">
      <c r="A98" t="n">
        <v>93</v>
      </c>
      <c r="B98" s="29">
        <f>Months!B98</f>
        <v/>
      </c>
      <c r="C98">
        <f>Months!C98</f>
        <v/>
      </c>
      <c r="D98">
        <f>Months!D98</f>
        <v/>
      </c>
      <c r="E98">
        <f>SUM(V98:AG98)</f>
        <v/>
      </c>
      <c r="F98">
        <f>MAX(0,ROUND(C98+D98-E98,2))</f>
        <v/>
      </c>
      <c r="G98">
        <f>ROUND(E98+SUM(AT98:BE98),2)</f>
        <v/>
      </c>
      <c r="H98">
        <f>ROUND(SUM(J98:U98),2)</f>
        <v/>
      </c>
      <c r="I98">
        <f>ROUND(SUM(BF98:BQ98),2)</f>
        <v/>
      </c>
      <c r="J98">
        <f>IF(BF97&lt;=0,0,ROUND(BF97*IF($A98&lt;=Debts!$M$5,Debts!$X$5,Debts!$Y$5)/12,2)+IF(AND(Debts!$AC$5=1,$A98=Debts!$M$5+1),SUMPRODUCT(ROUND(BF$5:BF96*Debts!$Y$5/12,2)),0))</f>
        <v/>
      </c>
      <c r="K98">
        <f>IF(BG97&lt;=0,0,ROUND(BG97*IF($A98&lt;=Debts!$M$6,Debts!$X$6,Debts!$Y$6)/12,2)+IF(AND(Debts!$AC$6=1,$A98=Debts!$M$6+1),SUMPRODUCT(ROUND(BG$5:BG96*Debts!$Y$6/12,2)),0))</f>
        <v/>
      </c>
      <c r="L98">
        <f>IF(BH97&lt;=0,0,ROUND(BH97*IF($A98&lt;=Debts!$M$7,Debts!$X$7,Debts!$Y$7)/12,2)+IF(AND(Debts!$AC$7=1,$A98=Debts!$M$7+1),SUMPRODUCT(ROUND(BH$5:BH96*Debts!$Y$7/12,2)),0))</f>
        <v/>
      </c>
      <c r="M98">
        <f>IF(BI97&lt;=0,0,ROUND(BI97*IF($A98&lt;=Debts!$M$8,Debts!$X$8,Debts!$Y$8)/12,2)+IF(AND(Debts!$AC$8=1,$A98=Debts!$M$8+1),SUMPRODUCT(ROUND(BI$5:BI96*Debts!$Y$8/12,2)),0))</f>
        <v/>
      </c>
      <c r="N98">
        <f>IF(BJ97&lt;=0,0,ROUND(BJ97*IF($A98&lt;=Debts!$M$9,Debts!$X$9,Debts!$Y$9)/12,2)+IF(AND(Debts!$AC$9=1,$A98=Debts!$M$9+1),SUMPRODUCT(ROUND(BJ$5:BJ96*Debts!$Y$9/12,2)),0))</f>
        <v/>
      </c>
      <c r="O98">
        <f>IF(BK97&lt;=0,0,ROUND(BK97*IF($A98&lt;=Debts!$M$10,Debts!$X$10,Debts!$Y$10)/12,2)+IF(AND(Debts!$AC$10=1,$A98=Debts!$M$10+1),SUMPRODUCT(ROUND(BK$5:BK96*Debts!$Y$10/12,2)),0))</f>
        <v/>
      </c>
      <c r="P98">
        <f>IF(BL97&lt;=0,0,ROUND(BL97*IF($A98&lt;=Debts!$M$11,Debts!$X$11,Debts!$Y$11)/12,2)+IF(AND(Debts!$AC$11=1,$A98=Debts!$M$11+1),SUMPRODUCT(ROUND(BL$5:BL96*Debts!$Y$11/12,2)),0))</f>
        <v/>
      </c>
      <c r="Q98">
        <f>IF(BM97&lt;=0,0,ROUND(BM97*IF($A98&lt;=Debts!$M$12,Debts!$X$12,Debts!$Y$12)/12,2)+IF(AND(Debts!$AC$12=1,$A98=Debts!$M$12+1),SUMPRODUCT(ROUND(BM$5:BM96*Debts!$Y$12/12,2)),0))</f>
        <v/>
      </c>
      <c r="R98">
        <f>IF(BN97&lt;=0,0,ROUND(BN97*IF($A98&lt;=Debts!$M$13,Debts!$X$13,Debts!$Y$13)/12,2)+IF(AND(Debts!$AC$13=1,$A98=Debts!$M$13+1),SUMPRODUCT(ROUND(BN$5:BN96*Debts!$Y$13/12,2)),0))</f>
        <v/>
      </c>
      <c r="S98">
        <f>IF(BO97&lt;=0,0,ROUND(BO97*IF($A98&lt;=Debts!$M$14,Debts!$X$14,Debts!$Y$14)/12,2)+IF(AND(Debts!$AC$14=1,$A98=Debts!$M$14+1),SUMPRODUCT(ROUND(BO$5:BO96*Debts!$Y$14/12,2)),0))</f>
        <v/>
      </c>
      <c r="T98">
        <f>IF(BP97&lt;=0,0,ROUND(BP97*IF($A98&lt;=Debts!$M$15,Debts!$X$15,Debts!$Y$15)/12,2)+IF(AND(Debts!$AC$15=1,$A98=Debts!$M$15+1),SUMPRODUCT(ROUND(BP$5:BP96*Debts!$Y$15/12,2)),0))</f>
        <v/>
      </c>
      <c r="U98">
        <f>IF(BQ97&lt;=0,0,ROUND(BQ97*IF($A98&lt;=Debts!$M$16,Debts!$X$16,Debts!$Y$16)/12,2)+IF(AND(Debts!$AC$16=1,$A98=Debts!$M$16+1),SUMPRODUCT(ROUND(BQ$5:BQ96*Debts!$Y$16/12,2)),0))</f>
        <v/>
      </c>
      <c r="V98">
        <f>IF(BF97&lt;=0,0,MIN(ROUND(BF97+J98,2),IF(Debts!$Z$5=0,Debts!$AA$5,MAX(Debts!$AA$5,ROUND(BF97*Debts!$Z$5+Debts!$AB$5*J98,2)))))</f>
        <v/>
      </c>
      <c r="W98">
        <f>IF(BG97&lt;=0,0,MIN(ROUND(BG97+K98,2),IF(Debts!$Z$6=0,Debts!$AA$6,MAX(Debts!$AA$6,ROUND(BG97*Debts!$Z$6+Debts!$AB$6*K98,2)))))</f>
        <v/>
      </c>
      <c r="X98">
        <f>IF(BH97&lt;=0,0,MIN(ROUND(BH97+L98,2),IF(Debts!$Z$7=0,Debts!$AA$7,MAX(Debts!$AA$7,ROUND(BH97*Debts!$Z$7+Debts!$AB$7*L98,2)))))</f>
        <v/>
      </c>
      <c r="Y98">
        <f>IF(BI97&lt;=0,0,MIN(ROUND(BI97+M98,2),IF(Debts!$Z$8=0,Debts!$AA$8,MAX(Debts!$AA$8,ROUND(BI97*Debts!$Z$8+Debts!$AB$8*M98,2)))))</f>
        <v/>
      </c>
      <c r="Z98">
        <f>IF(BJ97&lt;=0,0,MIN(ROUND(BJ97+N98,2),IF(Debts!$Z$9=0,Debts!$AA$9,MAX(Debts!$AA$9,ROUND(BJ97*Debts!$Z$9+Debts!$AB$9*N98,2)))))</f>
        <v/>
      </c>
      <c r="AA98">
        <f>IF(BK97&lt;=0,0,MIN(ROUND(BK97+O98,2),IF(Debts!$Z$10=0,Debts!$AA$10,MAX(Debts!$AA$10,ROUND(BK97*Debts!$Z$10+Debts!$AB$10*O98,2)))))</f>
        <v/>
      </c>
      <c r="AB98">
        <f>IF(BL97&lt;=0,0,MIN(ROUND(BL97+P98,2),IF(Debts!$Z$11=0,Debts!$AA$11,MAX(Debts!$AA$11,ROUND(BL97*Debts!$Z$11+Debts!$AB$11*P98,2)))))</f>
        <v/>
      </c>
      <c r="AC98">
        <f>IF(BM97&lt;=0,0,MIN(ROUND(BM97+Q98,2),IF(Debts!$Z$12=0,Debts!$AA$12,MAX(Debts!$AA$12,ROUND(BM97*Debts!$Z$12+Debts!$AB$12*Q98,2)))))</f>
        <v/>
      </c>
      <c r="AD98">
        <f>IF(BN97&lt;=0,0,MIN(ROUND(BN97+R98,2),IF(Debts!$Z$13=0,Debts!$AA$13,MAX(Debts!$AA$13,ROUND(BN97*Debts!$Z$13+Debts!$AB$13*R98,2)))))</f>
        <v/>
      </c>
      <c r="AE98">
        <f>IF(BO97&lt;=0,0,MIN(ROUND(BO97+S98,2),IF(Debts!$Z$14=0,Debts!$AA$14,MAX(Debts!$AA$14,ROUND(BO97*Debts!$Z$14+Debts!$AB$14*S98,2)))))</f>
        <v/>
      </c>
      <c r="AF98">
        <f>IF(BP97&lt;=0,0,MIN(ROUND(BP97+T98,2),IF(Debts!$Z$15=0,Debts!$AA$15,MAX(Debts!$AA$15,ROUND(BP97*Debts!$Z$15+Debts!$AB$15*T98,2)))))</f>
        <v/>
      </c>
      <c r="AG98">
        <f>IF(BQ97&lt;=0,0,MIN(ROUND(BQ97+U98,2),IF(Debts!$Z$16=0,Debts!$AA$16,MAX(Debts!$AA$16,ROUND(BQ97*Debts!$Z$16+Debts!$AB$16*U98,2)))))</f>
        <v/>
      </c>
      <c r="AH98">
        <f>IF(BF97&lt;=0,0,ROUND(BF97+J98-V98,2))</f>
        <v/>
      </c>
      <c r="AI98">
        <f>IF(BG97&lt;=0,0,ROUND(BG97+K98-W98,2))</f>
        <v/>
      </c>
      <c r="AJ98">
        <f>IF(BH97&lt;=0,0,ROUND(BH97+L98-X98,2))</f>
        <v/>
      </c>
      <c r="AK98">
        <f>IF(BI97&lt;=0,0,ROUND(BI97+M98-Y98,2))</f>
        <v/>
      </c>
      <c r="AL98">
        <f>IF(BJ97&lt;=0,0,ROUND(BJ97+N98-Z98,2))</f>
        <v/>
      </c>
      <c r="AM98">
        <f>IF(BK97&lt;=0,0,ROUND(BK97+O98-AA98,2))</f>
        <v/>
      </c>
      <c r="AN98">
        <f>IF(BL97&lt;=0,0,ROUND(BL97+P98-AB98,2))</f>
        <v/>
      </c>
      <c r="AO98">
        <f>IF(BM97&lt;=0,0,ROUND(BM97+Q98-AC98,2))</f>
        <v/>
      </c>
      <c r="AP98">
        <f>IF(BN97&lt;=0,0,ROUND(BN97+R98-AD98,2))</f>
        <v/>
      </c>
      <c r="AQ98">
        <f>IF(BO97&lt;=0,0,ROUND(BO97+S98-AE98,2))</f>
        <v/>
      </c>
      <c r="AR98">
        <f>IF(BP97&lt;=0,0,ROUND(BP97+T98-AF98,2))</f>
        <v/>
      </c>
      <c r="AS98">
        <f>IF(BQ97&lt;=0,0,ROUND(BQ97+U98-AG98,2))</f>
        <v/>
      </c>
      <c r="AT98">
        <f>IF(AH98&lt;=0,0,ROUND(MIN(AH98,MAX(0,$F98-SUMPRODUCT(($AT$3:$BE$3&lt;AT$3)*$AH98:$AS98))),2))</f>
        <v/>
      </c>
      <c r="AU98">
        <f>IF(AI98&lt;=0,0,ROUND(MIN(AI98,MAX(0,$F98-SUMPRODUCT(($AT$3:$BE$3&lt;AU$3)*$AH98:$AS98))),2))</f>
        <v/>
      </c>
      <c r="AV98">
        <f>IF(AJ98&lt;=0,0,ROUND(MIN(AJ98,MAX(0,$F98-SUMPRODUCT(($AT$3:$BE$3&lt;AV$3)*$AH98:$AS98))),2))</f>
        <v/>
      </c>
      <c r="AW98">
        <f>IF(AK98&lt;=0,0,ROUND(MIN(AK98,MAX(0,$F98-SUMPRODUCT(($AT$3:$BE$3&lt;AW$3)*$AH98:$AS98))),2))</f>
        <v/>
      </c>
      <c r="AX98">
        <f>IF(AL98&lt;=0,0,ROUND(MIN(AL98,MAX(0,$F98-SUMPRODUCT(($AT$3:$BE$3&lt;AX$3)*$AH98:$AS98))),2))</f>
        <v/>
      </c>
      <c r="AY98">
        <f>IF(AM98&lt;=0,0,ROUND(MIN(AM98,MAX(0,$F98-SUMPRODUCT(($AT$3:$BE$3&lt;AY$3)*$AH98:$AS98))),2))</f>
        <v/>
      </c>
      <c r="AZ98">
        <f>IF(AN98&lt;=0,0,ROUND(MIN(AN98,MAX(0,$F98-SUMPRODUCT(($AT$3:$BE$3&lt;AZ$3)*$AH98:$AS98))),2))</f>
        <v/>
      </c>
      <c r="BA98">
        <f>IF(AO98&lt;=0,0,ROUND(MIN(AO98,MAX(0,$F98-SUMPRODUCT(($AT$3:$BE$3&lt;BA$3)*$AH98:$AS98))),2))</f>
        <v/>
      </c>
      <c r="BB98">
        <f>IF(AP98&lt;=0,0,ROUND(MIN(AP98,MAX(0,$F98-SUMPRODUCT(($AT$3:$BE$3&lt;BB$3)*$AH98:$AS98))),2))</f>
        <v/>
      </c>
      <c r="BC98">
        <f>IF(AQ98&lt;=0,0,ROUND(MIN(AQ98,MAX(0,$F98-SUMPRODUCT(($AT$3:$BE$3&lt;BC$3)*$AH98:$AS98))),2))</f>
        <v/>
      </c>
      <c r="BD98">
        <f>IF(AR98&lt;=0,0,ROUND(MIN(AR98,MAX(0,$F98-SUMPRODUCT(($AT$3:$BE$3&lt;BD$3)*$AH98:$AS98))),2))</f>
        <v/>
      </c>
      <c r="BE98">
        <f>IF(AS98&lt;=0,0,ROUND(MIN(AS98,MAX(0,$F98-SUMPRODUCT(($AT$3:$BE$3&lt;BE$3)*$AH98:$AS98))),2))</f>
        <v/>
      </c>
      <c r="BF98">
        <f>IF(BF97&lt;=0,0,ROUND(BF97+J98-V98-AT98,2))</f>
        <v/>
      </c>
      <c r="BG98">
        <f>IF(BG97&lt;=0,0,ROUND(BG97+K98-W98-AU98,2))</f>
        <v/>
      </c>
      <c r="BH98">
        <f>IF(BH97&lt;=0,0,ROUND(BH97+L98-X98-AV98,2))</f>
        <v/>
      </c>
      <c r="BI98">
        <f>IF(BI97&lt;=0,0,ROUND(BI97+M98-Y98-AW98,2))</f>
        <v/>
      </c>
      <c r="BJ98">
        <f>IF(BJ97&lt;=0,0,ROUND(BJ97+N98-Z98-AX98,2))</f>
        <v/>
      </c>
      <c r="BK98">
        <f>IF(BK97&lt;=0,0,ROUND(BK97+O98-AA98-AY98,2))</f>
        <v/>
      </c>
      <c r="BL98">
        <f>IF(BL97&lt;=0,0,ROUND(BL97+P98-AB98-AZ98,2))</f>
        <v/>
      </c>
      <c r="BM98">
        <f>IF(BM97&lt;=0,0,ROUND(BM97+Q98-AC98-BA98,2))</f>
        <v/>
      </c>
      <c r="BN98">
        <f>IF(BN97&lt;=0,0,ROUND(BN97+R98-AD98-BB98,2))</f>
        <v/>
      </c>
      <c r="BO98">
        <f>IF(BO97&lt;=0,0,ROUND(BO97+S98-AE98-BC98,2))</f>
        <v/>
      </c>
      <c r="BP98">
        <f>IF(BP97&lt;=0,0,ROUND(BP97+T98-AF98-BD98,2))</f>
        <v/>
      </c>
      <c r="BQ98">
        <f>IF(BQ97&lt;=0,0,ROUND(BQ97+U98-AG98-BE98,2))</f>
        <v/>
      </c>
    </row>
    <row r="99">
      <c r="A99" t="n">
        <v>94</v>
      </c>
      <c r="B99" s="29">
        <f>Months!B99</f>
        <v/>
      </c>
      <c r="C99">
        <f>Months!C99</f>
        <v/>
      </c>
      <c r="D99">
        <f>Months!D99</f>
        <v/>
      </c>
      <c r="E99">
        <f>SUM(V99:AG99)</f>
        <v/>
      </c>
      <c r="F99">
        <f>MAX(0,ROUND(C99+D99-E99,2))</f>
        <v/>
      </c>
      <c r="G99">
        <f>ROUND(E99+SUM(AT99:BE99),2)</f>
        <v/>
      </c>
      <c r="H99">
        <f>ROUND(SUM(J99:U99),2)</f>
        <v/>
      </c>
      <c r="I99">
        <f>ROUND(SUM(BF99:BQ99),2)</f>
        <v/>
      </c>
      <c r="J99">
        <f>IF(BF98&lt;=0,0,ROUND(BF98*IF($A99&lt;=Debts!$M$5,Debts!$X$5,Debts!$Y$5)/12,2)+IF(AND(Debts!$AC$5=1,$A99=Debts!$M$5+1),SUMPRODUCT(ROUND(BF$5:BF97*Debts!$Y$5/12,2)),0))</f>
        <v/>
      </c>
      <c r="K99">
        <f>IF(BG98&lt;=0,0,ROUND(BG98*IF($A99&lt;=Debts!$M$6,Debts!$X$6,Debts!$Y$6)/12,2)+IF(AND(Debts!$AC$6=1,$A99=Debts!$M$6+1),SUMPRODUCT(ROUND(BG$5:BG97*Debts!$Y$6/12,2)),0))</f>
        <v/>
      </c>
      <c r="L99">
        <f>IF(BH98&lt;=0,0,ROUND(BH98*IF($A99&lt;=Debts!$M$7,Debts!$X$7,Debts!$Y$7)/12,2)+IF(AND(Debts!$AC$7=1,$A99=Debts!$M$7+1),SUMPRODUCT(ROUND(BH$5:BH97*Debts!$Y$7/12,2)),0))</f>
        <v/>
      </c>
      <c r="M99">
        <f>IF(BI98&lt;=0,0,ROUND(BI98*IF($A99&lt;=Debts!$M$8,Debts!$X$8,Debts!$Y$8)/12,2)+IF(AND(Debts!$AC$8=1,$A99=Debts!$M$8+1),SUMPRODUCT(ROUND(BI$5:BI97*Debts!$Y$8/12,2)),0))</f>
        <v/>
      </c>
      <c r="N99">
        <f>IF(BJ98&lt;=0,0,ROUND(BJ98*IF($A99&lt;=Debts!$M$9,Debts!$X$9,Debts!$Y$9)/12,2)+IF(AND(Debts!$AC$9=1,$A99=Debts!$M$9+1),SUMPRODUCT(ROUND(BJ$5:BJ97*Debts!$Y$9/12,2)),0))</f>
        <v/>
      </c>
      <c r="O99">
        <f>IF(BK98&lt;=0,0,ROUND(BK98*IF($A99&lt;=Debts!$M$10,Debts!$X$10,Debts!$Y$10)/12,2)+IF(AND(Debts!$AC$10=1,$A99=Debts!$M$10+1),SUMPRODUCT(ROUND(BK$5:BK97*Debts!$Y$10/12,2)),0))</f>
        <v/>
      </c>
      <c r="P99">
        <f>IF(BL98&lt;=0,0,ROUND(BL98*IF($A99&lt;=Debts!$M$11,Debts!$X$11,Debts!$Y$11)/12,2)+IF(AND(Debts!$AC$11=1,$A99=Debts!$M$11+1),SUMPRODUCT(ROUND(BL$5:BL97*Debts!$Y$11/12,2)),0))</f>
        <v/>
      </c>
      <c r="Q99">
        <f>IF(BM98&lt;=0,0,ROUND(BM98*IF($A99&lt;=Debts!$M$12,Debts!$X$12,Debts!$Y$12)/12,2)+IF(AND(Debts!$AC$12=1,$A99=Debts!$M$12+1),SUMPRODUCT(ROUND(BM$5:BM97*Debts!$Y$12/12,2)),0))</f>
        <v/>
      </c>
      <c r="R99">
        <f>IF(BN98&lt;=0,0,ROUND(BN98*IF($A99&lt;=Debts!$M$13,Debts!$X$13,Debts!$Y$13)/12,2)+IF(AND(Debts!$AC$13=1,$A99=Debts!$M$13+1),SUMPRODUCT(ROUND(BN$5:BN97*Debts!$Y$13/12,2)),0))</f>
        <v/>
      </c>
      <c r="S99">
        <f>IF(BO98&lt;=0,0,ROUND(BO98*IF($A99&lt;=Debts!$M$14,Debts!$X$14,Debts!$Y$14)/12,2)+IF(AND(Debts!$AC$14=1,$A99=Debts!$M$14+1),SUMPRODUCT(ROUND(BO$5:BO97*Debts!$Y$14/12,2)),0))</f>
        <v/>
      </c>
      <c r="T99">
        <f>IF(BP98&lt;=0,0,ROUND(BP98*IF($A99&lt;=Debts!$M$15,Debts!$X$15,Debts!$Y$15)/12,2)+IF(AND(Debts!$AC$15=1,$A99=Debts!$M$15+1),SUMPRODUCT(ROUND(BP$5:BP97*Debts!$Y$15/12,2)),0))</f>
        <v/>
      </c>
      <c r="U99">
        <f>IF(BQ98&lt;=0,0,ROUND(BQ98*IF($A99&lt;=Debts!$M$16,Debts!$X$16,Debts!$Y$16)/12,2)+IF(AND(Debts!$AC$16=1,$A99=Debts!$M$16+1),SUMPRODUCT(ROUND(BQ$5:BQ97*Debts!$Y$16/12,2)),0))</f>
        <v/>
      </c>
      <c r="V99">
        <f>IF(BF98&lt;=0,0,MIN(ROUND(BF98+J99,2),IF(Debts!$Z$5=0,Debts!$AA$5,MAX(Debts!$AA$5,ROUND(BF98*Debts!$Z$5+Debts!$AB$5*J99,2)))))</f>
        <v/>
      </c>
      <c r="W99">
        <f>IF(BG98&lt;=0,0,MIN(ROUND(BG98+K99,2),IF(Debts!$Z$6=0,Debts!$AA$6,MAX(Debts!$AA$6,ROUND(BG98*Debts!$Z$6+Debts!$AB$6*K99,2)))))</f>
        <v/>
      </c>
      <c r="X99">
        <f>IF(BH98&lt;=0,0,MIN(ROUND(BH98+L99,2),IF(Debts!$Z$7=0,Debts!$AA$7,MAX(Debts!$AA$7,ROUND(BH98*Debts!$Z$7+Debts!$AB$7*L99,2)))))</f>
        <v/>
      </c>
      <c r="Y99">
        <f>IF(BI98&lt;=0,0,MIN(ROUND(BI98+M99,2),IF(Debts!$Z$8=0,Debts!$AA$8,MAX(Debts!$AA$8,ROUND(BI98*Debts!$Z$8+Debts!$AB$8*M99,2)))))</f>
        <v/>
      </c>
      <c r="Z99">
        <f>IF(BJ98&lt;=0,0,MIN(ROUND(BJ98+N99,2),IF(Debts!$Z$9=0,Debts!$AA$9,MAX(Debts!$AA$9,ROUND(BJ98*Debts!$Z$9+Debts!$AB$9*N99,2)))))</f>
        <v/>
      </c>
      <c r="AA99">
        <f>IF(BK98&lt;=0,0,MIN(ROUND(BK98+O99,2),IF(Debts!$Z$10=0,Debts!$AA$10,MAX(Debts!$AA$10,ROUND(BK98*Debts!$Z$10+Debts!$AB$10*O99,2)))))</f>
        <v/>
      </c>
      <c r="AB99">
        <f>IF(BL98&lt;=0,0,MIN(ROUND(BL98+P99,2),IF(Debts!$Z$11=0,Debts!$AA$11,MAX(Debts!$AA$11,ROUND(BL98*Debts!$Z$11+Debts!$AB$11*P99,2)))))</f>
        <v/>
      </c>
      <c r="AC99">
        <f>IF(BM98&lt;=0,0,MIN(ROUND(BM98+Q99,2),IF(Debts!$Z$12=0,Debts!$AA$12,MAX(Debts!$AA$12,ROUND(BM98*Debts!$Z$12+Debts!$AB$12*Q99,2)))))</f>
        <v/>
      </c>
      <c r="AD99">
        <f>IF(BN98&lt;=0,0,MIN(ROUND(BN98+R99,2),IF(Debts!$Z$13=0,Debts!$AA$13,MAX(Debts!$AA$13,ROUND(BN98*Debts!$Z$13+Debts!$AB$13*R99,2)))))</f>
        <v/>
      </c>
      <c r="AE99">
        <f>IF(BO98&lt;=0,0,MIN(ROUND(BO98+S99,2),IF(Debts!$Z$14=0,Debts!$AA$14,MAX(Debts!$AA$14,ROUND(BO98*Debts!$Z$14+Debts!$AB$14*S99,2)))))</f>
        <v/>
      </c>
      <c r="AF99">
        <f>IF(BP98&lt;=0,0,MIN(ROUND(BP98+T99,2),IF(Debts!$Z$15=0,Debts!$AA$15,MAX(Debts!$AA$15,ROUND(BP98*Debts!$Z$15+Debts!$AB$15*T99,2)))))</f>
        <v/>
      </c>
      <c r="AG99">
        <f>IF(BQ98&lt;=0,0,MIN(ROUND(BQ98+U99,2),IF(Debts!$Z$16=0,Debts!$AA$16,MAX(Debts!$AA$16,ROUND(BQ98*Debts!$Z$16+Debts!$AB$16*U99,2)))))</f>
        <v/>
      </c>
      <c r="AH99">
        <f>IF(BF98&lt;=0,0,ROUND(BF98+J99-V99,2))</f>
        <v/>
      </c>
      <c r="AI99">
        <f>IF(BG98&lt;=0,0,ROUND(BG98+K99-W99,2))</f>
        <v/>
      </c>
      <c r="AJ99">
        <f>IF(BH98&lt;=0,0,ROUND(BH98+L99-X99,2))</f>
        <v/>
      </c>
      <c r="AK99">
        <f>IF(BI98&lt;=0,0,ROUND(BI98+M99-Y99,2))</f>
        <v/>
      </c>
      <c r="AL99">
        <f>IF(BJ98&lt;=0,0,ROUND(BJ98+N99-Z99,2))</f>
        <v/>
      </c>
      <c r="AM99">
        <f>IF(BK98&lt;=0,0,ROUND(BK98+O99-AA99,2))</f>
        <v/>
      </c>
      <c r="AN99">
        <f>IF(BL98&lt;=0,0,ROUND(BL98+P99-AB99,2))</f>
        <v/>
      </c>
      <c r="AO99">
        <f>IF(BM98&lt;=0,0,ROUND(BM98+Q99-AC99,2))</f>
        <v/>
      </c>
      <c r="AP99">
        <f>IF(BN98&lt;=0,0,ROUND(BN98+R99-AD99,2))</f>
        <v/>
      </c>
      <c r="AQ99">
        <f>IF(BO98&lt;=0,0,ROUND(BO98+S99-AE99,2))</f>
        <v/>
      </c>
      <c r="AR99">
        <f>IF(BP98&lt;=0,0,ROUND(BP98+T99-AF99,2))</f>
        <v/>
      </c>
      <c r="AS99">
        <f>IF(BQ98&lt;=0,0,ROUND(BQ98+U99-AG99,2))</f>
        <v/>
      </c>
      <c r="AT99">
        <f>IF(AH99&lt;=0,0,ROUND(MIN(AH99,MAX(0,$F99-SUMPRODUCT(($AT$3:$BE$3&lt;AT$3)*$AH99:$AS99))),2))</f>
        <v/>
      </c>
      <c r="AU99">
        <f>IF(AI99&lt;=0,0,ROUND(MIN(AI99,MAX(0,$F99-SUMPRODUCT(($AT$3:$BE$3&lt;AU$3)*$AH99:$AS99))),2))</f>
        <v/>
      </c>
      <c r="AV99">
        <f>IF(AJ99&lt;=0,0,ROUND(MIN(AJ99,MAX(0,$F99-SUMPRODUCT(($AT$3:$BE$3&lt;AV$3)*$AH99:$AS99))),2))</f>
        <v/>
      </c>
      <c r="AW99">
        <f>IF(AK99&lt;=0,0,ROUND(MIN(AK99,MAX(0,$F99-SUMPRODUCT(($AT$3:$BE$3&lt;AW$3)*$AH99:$AS99))),2))</f>
        <v/>
      </c>
      <c r="AX99">
        <f>IF(AL99&lt;=0,0,ROUND(MIN(AL99,MAX(0,$F99-SUMPRODUCT(($AT$3:$BE$3&lt;AX$3)*$AH99:$AS99))),2))</f>
        <v/>
      </c>
      <c r="AY99">
        <f>IF(AM99&lt;=0,0,ROUND(MIN(AM99,MAX(0,$F99-SUMPRODUCT(($AT$3:$BE$3&lt;AY$3)*$AH99:$AS99))),2))</f>
        <v/>
      </c>
      <c r="AZ99">
        <f>IF(AN99&lt;=0,0,ROUND(MIN(AN99,MAX(0,$F99-SUMPRODUCT(($AT$3:$BE$3&lt;AZ$3)*$AH99:$AS99))),2))</f>
        <v/>
      </c>
      <c r="BA99">
        <f>IF(AO99&lt;=0,0,ROUND(MIN(AO99,MAX(0,$F99-SUMPRODUCT(($AT$3:$BE$3&lt;BA$3)*$AH99:$AS99))),2))</f>
        <v/>
      </c>
      <c r="BB99">
        <f>IF(AP99&lt;=0,0,ROUND(MIN(AP99,MAX(0,$F99-SUMPRODUCT(($AT$3:$BE$3&lt;BB$3)*$AH99:$AS99))),2))</f>
        <v/>
      </c>
      <c r="BC99">
        <f>IF(AQ99&lt;=0,0,ROUND(MIN(AQ99,MAX(0,$F99-SUMPRODUCT(($AT$3:$BE$3&lt;BC$3)*$AH99:$AS99))),2))</f>
        <v/>
      </c>
      <c r="BD99">
        <f>IF(AR99&lt;=0,0,ROUND(MIN(AR99,MAX(0,$F99-SUMPRODUCT(($AT$3:$BE$3&lt;BD$3)*$AH99:$AS99))),2))</f>
        <v/>
      </c>
      <c r="BE99">
        <f>IF(AS99&lt;=0,0,ROUND(MIN(AS99,MAX(0,$F99-SUMPRODUCT(($AT$3:$BE$3&lt;BE$3)*$AH99:$AS99))),2))</f>
        <v/>
      </c>
      <c r="BF99">
        <f>IF(BF98&lt;=0,0,ROUND(BF98+J99-V99-AT99,2))</f>
        <v/>
      </c>
      <c r="BG99">
        <f>IF(BG98&lt;=0,0,ROUND(BG98+K99-W99-AU99,2))</f>
        <v/>
      </c>
      <c r="BH99">
        <f>IF(BH98&lt;=0,0,ROUND(BH98+L99-X99-AV99,2))</f>
        <v/>
      </c>
      <c r="BI99">
        <f>IF(BI98&lt;=0,0,ROUND(BI98+M99-Y99-AW99,2))</f>
        <v/>
      </c>
      <c r="BJ99">
        <f>IF(BJ98&lt;=0,0,ROUND(BJ98+N99-Z99-AX99,2))</f>
        <v/>
      </c>
      <c r="BK99">
        <f>IF(BK98&lt;=0,0,ROUND(BK98+O99-AA99-AY99,2))</f>
        <v/>
      </c>
      <c r="BL99">
        <f>IF(BL98&lt;=0,0,ROUND(BL98+P99-AB99-AZ99,2))</f>
        <v/>
      </c>
      <c r="BM99">
        <f>IF(BM98&lt;=0,0,ROUND(BM98+Q99-AC99-BA99,2))</f>
        <v/>
      </c>
      <c r="BN99">
        <f>IF(BN98&lt;=0,0,ROUND(BN98+R99-AD99-BB99,2))</f>
        <v/>
      </c>
      <c r="BO99">
        <f>IF(BO98&lt;=0,0,ROUND(BO98+S99-AE99-BC99,2))</f>
        <v/>
      </c>
      <c r="BP99">
        <f>IF(BP98&lt;=0,0,ROUND(BP98+T99-AF99-BD99,2))</f>
        <v/>
      </c>
      <c r="BQ99">
        <f>IF(BQ98&lt;=0,0,ROUND(BQ98+U99-AG99-BE99,2))</f>
        <v/>
      </c>
    </row>
    <row r="100">
      <c r="A100" t="n">
        <v>95</v>
      </c>
      <c r="B100" s="29">
        <f>Months!B100</f>
        <v/>
      </c>
      <c r="C100">
        <f>Months!C100</f>
        <v/>
      </c>
      <c r="D100">
        <f>Months!D100</f>
        <v/>
      </c>
      <c r="E100">
        <f>SUM(V100:AG100)</f>
        <v/>
      </c>
      <c r="F100">
        <f>MAX(0,ROUND(C100+D100-E100,2))</f>
        <v/>
      </c>
      <c r="G100">
        <f>ROUND(E100+SUM(AT100:BE100),2)</f>
        <v/>
      </c>
      <c r="H100">
        <f>ROUND(SUM(J100:U100),2)</f>
        <v/>
      </c>
      <c r="I100">
        <f>ROUND(SUM(BF100:BQ100),2)</f>
        <v/>
      </c>
      <c r="J100">
        <f>IF(BF99&lt;=0,0,ROUND(BF99*IF($A100&lt;=Debts!$M$5,Debts!$X$5,Debts!$Y$5)/12,2)+IF(AND(Debts!$AC$5=1,$A100=Debts!$M$5+1),SUMPRODUCT(ROUND(BF$5:BF98*Debts!$Y$5/12,2)),0))</f>
        <v/>
      </c>
      <c r="K100">
        <f>IF(BG99&lt;=0,0,ROUND(BG99*IF($A100&lt;=Debts!$M$6,Debts!$X$6,Debts!$Y$6)/12,2)+IF(AND(Debts!$AC$6=1,$A100=Debts!$M$6+1),SUMPRODUCT(ROUND(BG$5:BG98*Debts!$Y$6/12,2)),0))</f>
        <v/>
      </c>
      <c r="L100">
        <f>IF(BH99&lt;=0,0,ROUND(BH99*IF($A100&lt;=Debts!$M$7,Debts!$X$7,Debts!$Y$7)/12,2)+IF(AND(Debts!$AC$7=1,$A100=Debts!$M$7+1),SUMPRODUCT(ROUND(BH$5:BH98*Debts!$Y$7/12,2)),0))</f>
        <v/>
      </c>
      <c r="M100">
        <f>IF(BI99&lt;=0,0,ROUND(BI99*IF($A100&lt;=Debts!$M$8,Debts!$X$8,Debts!$Y$8)/12,2)+IF(AND(Debts!$AC$8=1,$A100=Debts!$M$8+1),SUMPRODUCT(ROUND(BI$5:BI98*Debts!$Y$8/12,2)),0))</f>
        <v/>
      </c>
      <c r="N100">
        <f>IF(BJ99&lt;=0,0,ROUND(BJ99*IF($A100&lt;=Debts!$M$9,Debts!$X$9,Debts!$Y$9)/12,2)+IF(AND(Debts!$AC$9=1,$A100=Debts!$M$9+1),SUMPRODUCT(ROUND(BJ$5:BJ98*Debts!$Y$9/12,2)),0))</f>
        <v/>
      </c>
      <c r="O100">
        <f>IF(BK99&lt;=0,0,ROUND(BK99*IF($A100&lt;=Debts!$M$10,Debts!$X$10,Debts!$Y$10)/12,2)+IF(AND(Debts!$AC$10=1,$A100=Debts!$M$10+1),SUMPRODUCT(ROUND(BK$5:BK98*Debts!$Y$10/12,2)),0))</f>
        <v/>
      </c>
      <c r="P100">
        <f>IF(BL99&lt;=0,0,ROUND(BL99*IF($A100&lt;=Debts!$M$11,Debts!$X$11,Debts!$Y$11)/12,2)+IF(AND(Debts!$AC$11=1,$A100=Debts!$M$11+1),SUMPRODUCT(ROUND(BL$5:BL98*Debts!$Y$11/12,2)),0))</f>
        <v/>
      </c>
      <c r="Q100">
        <f>IF(BM99&lt;=0,0,ROUND(BM99*IF($A100&lt;=Debts!$M$12,Debts!$X$12,Debts!$Y$12)/12,2)+IF(AND(Debts!$AC$12=1,$A100=Debts!$M$12+1),SUMPRODUCT(ROUND(BM$5:BM98*Debts!$Y$12/12,2)),0))</f>
        <v/>
      </c>
      <c r="R100">
        <f>IF(BN99&lt;=0,0,ROUND(BN99*IF($A100&lt;=Debts!$M$13,Debts!$X$13,Debts!$Y$13)/12,2)+IF(AND(Debts!$AC$13=1,$A100=Debts!$M$13+1),SUMPRODUCT(ROUND(BN$5:BN98*Debts!$Y$13/12,2)),0))</f>
        <v/>
      </c>
      <c r="S100">
        <f>IF(BO99&lt;=0,0,ROUND(BO99*IF($A100&lt;=Debts!$M$14,Debts!$X$14,Debts!$Y$14)/12,2)+IF(AND(Debts!$AC$14=1,$A100=Debts!$M$14+1),SUMPRODUCT(ROUND(BO$5:BO98*Debts!$Y$14/12,2)),0))</f>
        <v/>
      </c>
      <c r="T100">
        <f>IF(BP99&lt;=0,0,ROUND(BP99*IF($A100&lt;=Debts!$M$15,Debts!$X$15,Debts!$Y$15)/12,2)+IF(AND(Debts!$AC$15=1,$A100=Debts!$M$15+1),SUMPRODUCT(ROUND(BP$5:BP98*Debts!$Y$15/12,2)),0))</f>
        <v/>
      </c>
      <c r="U100">
        <f>IF(BQ99&lt;=0,0,ROUND(BQ99*IF($A100&lt;=Debts!$M$16,Debts!$X$16,Debts!$Y$16)/12,2)+IF(AND(Debts!$AC$16=1,$A100=Debts!$M$16+1),SUMPRODUCT(ROUND(BQ$5:BQ98*Debts!$Y$16/12,2)),0))</f>
        <v/>
      </c>
      <c r="V100">
        <f>IF(BF99&lt;=0,0,MIN(ROUND(BF99+J100,2),IF(Debts!$Z$5=0,Debts!$AA$5,MAX(Debts!$AA$5,ROUND(BF99*Debts!$Z$5+Debts!$AB$5*J100,2)))))</f>
        <v/>
      </c>
      <c r="W100">
        <f>IF(BG99&lt;=0,0,MIN(ROUND(BG99+K100,2),IF(Debts!$Z$6=0,Debts!$AA$6,MAX(Debts!$AA$6,ROUND(BG99*Debts!$Z$6+Debts!$AB$6*K100,2)))))</f>
        <v/>
      </c>
      <c r="X100">
        <f>IF(BH99&lt;=0,0,MIN(ROUND(BH99+L100,2),IF(Debts!$Z$7=0,Debts!$AA$7,MAX(Debts!$AA$7,ROUND(BH99*Debts!$Z$7+Debts!$AB$7*L100,2)))))</f>
        <v/>
      </c>
      <c r="Y100">
        <f>IF(BI99&lt;=0,0,MIN(ROUND(BI99+M100,2),IF(Debts!$Z$8=0,Debts!$AA$8,MAX(Debts!$AA$8,ROUND(BI99*Debts!$Z$8+Debts!$AB$8*M100,2)))))</f>
        <v/>
      </c>
      <c r="Z100">
        <f>IF(BJ99&lt;=0,0,MIN(ROUND(BJ99+N100,2),IF(Debts!$Z$9=0,Debts!$AA$9,MAX(Debts!$AA$9,ROUND(BJ99*Debts!$Z$9+Debts!$AB$9*N100,2)))))</f>
        <v/>
      </c>
      <c r="AA100">
        <f>IF(BK99&lt;=0,0,MIN(ROUND(BK99+O100,2),IF(Debts!$Z$10=0,Debts!$AA$10,MAX(Debts!$AA$10,ROUND(BK99*Debts!$Z$10+Debts!$AB$10*O100,2)))))</f>
        <v/>
      </c>
      <c r="AB100">
        <f>IF(BL99&lt;=0,0,MIN(ROUND(BL99+P100,2),IF(Debts!$Z$11=0,Debts!$AA$11,MAX(Debts!$AA$11,ROUND(BL99*Debts!$Z$11+Debts!$AB$11*P100,2)))))</f>
        <v/>
      </c>
      <c r="AC100">
        <f>IF(BM99&lt;=0,0,MIN(ROUND(BM99+Q100,2),IF(Debts!$Z$12=0,Debts!$AA$12,MAX(Debts!$AA$12,ROUND(BM99*Debts!$Z$12+Debts!$AB$12*Q100,2)))))</f>
        <v/>
      </c>
      <c r="AD100">
        <f>IF(BN99&lt;=0,0,MIN(ROUND(BN99+R100,2),IF(Debts!$Z$13=0,Debts!$AA$13,MAX(Debts!$AA$13,ROUND(BN99*Debts!$Z$13+Debts!$AB$13*R100,2)))))</f>
        <v/>
      </c>
      <c r="AE100">
        <f>IF(BO99&lt;=0,0,MIN(ROUND(BO99+S100,2),IF(Debts!$Z$14=0,Debts!$AA$14,MAX(Debts!$AA$14,ROUND(BO99*Debts!$Z$14+Debts!$AB$14*S100,2)))))</f>
        <v/>
      </c>
      <c r="AF100">
        <f>IF(BP99&lt;=0,0,MIN(ROUND(BP99+T100,2),IF(Debts!$Z$15=0,Debts!$AA$15,MAX(Debts!$AA$15,ROUND(BP99*Debts!$Z$15+Debts!$AB$15*T100,2)))))</f>
        <v/>
      </c>
      <c r="AG100">
        <f>IF(BQ99&lt;=0,0,MIN(ROUND(BQ99+U100,2),IF(Debts!$Z$16=0,Debts!$AA$16,MAX(Debts!$AA$16,ROUND(BQ99*Debts!$Z$16+Debts!$AB$16*U100,2)))))</f>
        <v/>
      </c>
      <c r="AH100">
        <f>IF(BF99&lt;=0,0,ROUND(BF99+J100-V100,2))</f>
        <v/>
      </c>
      <c r="AI100">
        <f>IF(BG99&lt;=0,0,ROUND(BG99+K100-W100,2))</f>
        <v/>
      </c>
      <c r="AJ100">
        <f>IF(BH99&lt;=0,0,ROUND(BH99+L100-X100,2))</f>
        <v/>
      </c>
      <c r="AK100">
        <f>IF(BI99&lt;=0,0,ROUND(BI99+M100-Y100,2))</f>
        <v/>
      </c>
      <c r="AL100">
        <f>IF(BJ99&lt;=0,0,ROUND(BJ99+N100-Z100,2))</f>
        <v/>
      </c>
      <c r="AM100">
        <f>IF(BK99&lt;=0,0,ROUND(BK99+O100-AA100,2))</f>
        <v/>
      </c>
      <c r="AN100">
        <f>IF(BL99&lt;=0,0,ROUND(BL99+P100-AB100,2))</f>
        <v/>
      </c>
      <c r="AO100">
        <f>IF(BM99&lt;=0,0,ROUND(BM99+Q100-AC100,2))</f>
        <v/>
      </c>
      <c r="AP100">
        <f>IF(BN99&lt;=0,0,ROUND(BN99+R100-AD100,2))</f>
        <v/>
      </c>
      <c r="AQ100">
        <f>IF(BO99&lt;=0,0,ROUND(BO99+S100-AE100,2))</f>
        <v/>
      </c>
      <c r="AR100">
        <f>IF(BP99&lt;=0,0,ROUND(BP99+T100-AF100,2))</f>
        <v/>
      </c>
      <c r="AS100">
        <f>IF(BQ99&lt;=0,0,ROUND(BQ99+U100-AG100,2))</f>
        <v/>
      </c>
      <c r="AT100">
        <f>IF(AH100&lt;=0,0,ROUND(MIN(AH100,MAX(0,$F100-SUMPRODUCT(($AT$3:$BE$3&lt;AT$3)*$AH100:$AS100))),2))</f>
        <v/>
      </c>
      <c r="AU100">
        <f>IF(AI100&lt;=0,0,ROUND(MIN(AI100,MAX(0,$F100-SUMPRODUCT(($AT$3:$BE$3&lt;AU$3)*$AH100:$AS100))),2))</f>
        <v/>
      </c>
      <c r="AV100">
        <f>IF(AJ100&lt;=0,0,ROUND(MIN(AJ100,MAX(0,$F100-SUMPRODUCT(($AT$3:$BE$3&lt;AV$3)*$AH100:$AS100))),2))</f>
        <v/>
      </c>
      <c r="AW100">
        <f>IF(AK100&lt;=0,0,ROUND(MIN(AK100,MAX(0,$F100-SUMPRODUCT(($AT$3:$BE$3&lt;AW$3)*$AH100:$AS100))),2))</f>
        <v/>
      </c>
      <c r="AX100">
        <f>IF(AL100&lt;=0,0,ROUND(MIN(AL100,MAX(0,$F100-SUMPRODUCT(($AT$3:$BE$3&lt;AX$3)*$AH100:$AS100))),2))</f>
        <v/>
      </c>
      <c r="AY100">
        <f>IF(AM100&lt;=0,0,ROUND(MIN(AM100,MAX(0,$F100-SUMPRODUCT(($AT$3:$BE$3&lt;AY$3)*$AH100:$AS100))),2))</f>
        <v/>
      </c>
      <c r="AZ100">
        <f>IF(AN100&lt;=0,0,ROUND(MIN(AN100,MAX(0,$F100-SUMPRODUCT(($AT$3:$BE$3&lt;AZ$3)*$AH100:$AS100))),2))</f>
        <v/>
      </c>
      <c r="BA100">
        <f>IF(AO100&lt;=0,0,ROUND(MIN(AO100,MAX(0,$F100-SUMPRODUCT(($AT$3:$BE$3&lt;BA$3)*$AH100:$AS100))),2))</f>
        <v/>
      </c>
      <c r="BB100">
        <f>IF(AP100&lt;=0,0,ROUND(MIN(AP100,MAX(0,$F100-SUMPRODUCT(($AT$3:$BE$3&lt;BB$3)*$AH100:$AS100))),2))</f>
        <v/>
      </c>
      <c r="BC100">
        <f>IF(AQ100&lt;=0,0,ROUND(MIN(AQ100,MAX(0,$F100-SUMPRODUCT(($AT$3:$BE$3&lt;BC$3)*$AH100:$AS100))),2))</f>
        <v/>
      </c>
      <c r="BD100">
        <f>IF(AR100&lt;=0,0,ROUND(MIN(AR100,MAX(0,$F100-SUMPRODUCT(($AT$3:$BE$3&lt;BD$3)*$AH100:$AS100))),2))</f>
        <v/>
      </c>
      <c r="BE100">
        <f>IF(AS100&lt;=0,0,ROUND(MIN(AS100,MAX(0,$F100-SUMPRODUCT(($AT$3:$BE$3&lt;BE$3)*$AH100:$AS100))),2))</f>
        <v/>
      </c>
      <c r="BF100">
        <f>IF(BF99&lt;=0,0,ROUND(BF99+J100-V100-AT100,2))</f>
        <v/>
      </c>
      <c r="BG100">
        <f>IF(BG99&lt;=0,0,ROUND(BG99+K100-W100-AU100,2))</f>
        <v/>
      </c>
      <c r="BH100">
        <f>IF(BH99&lt;=0,0,ROUND(BH99+L100-X100-AV100,2))</f>
        <v/>
      </c>
      <c r="BI100">
        <f>IF(BI99&lt;=0,0,ROUND(BI99+M100-Y100-AW100,2))</f>
        <v/>
      </c>
      <c r="BJ100">
        <f>IF(BJ99&lt;=0,0,ROUND(BJ99+N100-Z100-AX100,2))</f>
        <v/>
      </c>
      <c r="BK100">
        <f>IF(BK99&lt;=0,0,ROUND(BK99+O100-AA100-AY100,2))</f>
        <v/>
      </c>
      <c r="BL100">
        <f>IF(BL99&lt;=0,0,ROUND(BL99+P100-AB100-AZ100,2))</f>
        <v/>
      </c>
      <c r="BM100">
        <f>IF(BM99&lt;=0,0,ROUND(BM99+Q100-AC100-BA100,2))</f>
        <v/>
      </c>
      <c r="BN100">
        <f>IF(BN99&lt;=0,0,ROUND(BN99+R100-AD100-BB100,2))</f>
        <v/>
      </c>
      <c r="BO100">
        <f>IF(BO99&lt;=0,0,ROUND(BO99+S100-AE100-BC100,2))</f>
        <v/>
      </c>
      <c r="BP100">
        <f>IF(BP99&lt;=0,0,ROUND(BP99+T100-AF100-BD100,2))</f>
        <v/>
      </c>
      <c r="BQ100">
        <f>IF(BQ99&lt;=0,0,ROUND(BQ99+U100-AG100-BE100,2))</f>
        <v/>
      </c>
    </row>
    <row r="101">
      <c r="A101" t="n">
        <v>96</v>
      </c>
      <c r="B101" s="29">
        <f>Months!B101</f>
        <v/>
      </c>
      <c r="C101">
        <f>Months!C101</f>
        <v/>
      </c>
      <c r="D101">
        <f>Months!D101</f>
        <v/>
      </c>
      <c r="E101">
        <f>SUM(V101:AG101)</f>
        <v/>
      </c>
      <c r="F101">
        <f>MAX(0,ROUND(C101+D101-E101,2))</f>
        <v/>
      </c>
      <c r="G101">
        <f>ROUND(E101+SUM(AT101:BE101),2)</f>
        <v/>
      </c>
      <c r="H101">
        <f>ROUND(SUM(J101:U101),2)</f>
        <v/>
      </c>
      <c r="I101">
        <f>ROUND(SUM(BF101:BQ101),2)</f>
        <v/>
      </c>
      <c r="J101">
        <f>IF(BF100&lt;=0,0,ROUND(BF100*IF($A101&lt;=Debts!$M$5,Debts!$X$5,Debts!$Y$5)/12,2)+IF(AND(Debts!$AC$5=1,$A101=Debts!$M$5+1),SUMPRODUCT(ROUND(BF$5:BF99*Debts!$Y$5/12,2)),0))</f>
        <v/>
      </c>
      <c r="K101">
        <f>IF(BG100&lt;=0,0,ROUND(BG100*IF($A101&lt;=Debts!$M$6,Debts!$X$6,Debts!$Y$6)/12,2)+IF(AND(Debts!$AC$6=1,$A101=Debts!$M$6+1),SUMPRODUCT(ROUND(BG$5:BG99*Debts!$Y$6/12,2)),0))</f>
        <v/>
      </c>
      <c r="L101">
        <f>IF(BH100&lt;=0,0,ROUND(BH100*IF($A101&lt;=Debts!$M$7,Debts!$X$7,Debts!$Y$7)/12,2)+IF(AND(Debts!$AC$7=1,$A101=Debts!$M$7+1),SUMPRODUCT(ROUND(BH$5:BH99*Debts!$Y$7/12,2)),0))</f>
        <v/>
      </c>
      <c r="M101">
        <f>IF(BI100&lt;=0,0,ROUND(BI100*IF($A101&lt;=Debts!$M$8,Debts!$X$8,Debts!$Y$8)/12,2)+IF(AND(Debts!$AC$8=1,$A101=Debts!$M$8+1),SUMPRODUCT(ROUND(BI$5:BI99*Debts!$Y$8/12,2)),0))</f>
        <v/>
      </c>
      <c r="N101">
        <f>IF(BJ100&lt;=0,0,ROUND(BJ100*IF($A101&lt;=Debts!$M$9,Debts!$X$9,Debts!$Y$9)/12,2)+IF(AND(Debts!$AC$9=1,$A101=Debts!$M$9+1),SUMPRODUCT(ROUND(BJ$5:BJ99*Debts!$Y$9/12,2)),0))</f>
        <v/>
      </c>
      <c r="O101">
        <f>IF(BK100&lt;=0,0,ROUND(BK100*IF($A101&lt;=Debts!$M$10,Debts!$X$10,Debts!$Y$10)/12,2)+IF(AND(Debts!$AC$10=1,$A101=Debts!$M$10+1),SUMPRODUCT(ROUND(BK$5:BK99*Debts!$Y$10/12,2)),0))</f>
        <v/>
      </c>
      <c r="P101">
        <f>IF(BL100&lt;=0,0,ROUND(BL100*IF($A101&lt;=Debts!$M$11,Debts!$X$11,Debts!$Y$11)/12,2)+IF(AND(Debts!$AC$11=1,$A101=Debts!$M$11+1),SUMPRODUCT(ROUND(BL$5:BL99*Debts!$Y$11/12,2)),0))</f>
        <v/>
      </c>
      <c r="Q101">
        <f>IF(BM100&lt;=0,0,ROUND(BM100*IF($A101&lt;=Debts!$M$12,Debts!$X$12,Debts!$Y$12)/12,2)+IF(AND(Debts!$AC$12=1,$A101=Debts!$M$12+1),SUMPRODUCT(ROUND(BM$5:BM99*Debts!$Y$12/12,2)),0))</f>
        <v/>
      </c>
      <c r="R101">
        <f>IF(BN100&lt;=0,0,ROUND(BN100*IF($A101&lt;=Debts!$M$13,Debts!$X$13,Debts!$Y$13)/12,2)+IF(AND(Debts!$AC$13=1,$A101=Debts!$M$13+1),SUMPRODUCT(ROUND(BN$5:BN99*Debts!$Y$13/12,2)),0))</f>
        <v/>
      </c>
      <c r="S101">
        <f>IF(BO100&lt;=0,0,ROUND(BO100*IF($A101&lt;=Debts!$M$14,Debts!$X$14,Debts!$Y$14)/12,2)+IF(AND(Debts!$AC$14=1,$A101=Debts!$M$14+1),SUMPRODUCT(ROUND(BO$5:BO99*Debts!$Y$14/12,2)),0))</f>
        <v/>
      </c>
      <c r="T101">
        <f>IF(BP100&lt;=0,0,ROUND(BP100*IF($A101&lt;=Debts!$M$15,Debts!$X$15,Debts!$Y$15)/12,2)+IF(AND(Debts!$AC$15=1,$A101=Debts!$M$15+1),SUMPRODUCT(ROUND(BP$5:BP99*Debts!$Y$15/12,2)),0))</f>
        <v/>
      </c>
      <c r="U101">
        <f>IF(BQ100&lt;=0,0,ROUND(BQ100*IF($A101&lt;=Debts!$M$16,Debts!$X$16,Debts!$Y$16)/12,2)+IF(AND(Debts!$AC$16=1,$A101=Debts!$M$16+1),SUMPRODUCT(ROUND(BQ$5:BQ99*Debts!$Y$16/12,2)),0))</f>
        <v/>
      </c>
      <c r="V101">
        <f>IF(BF100&lt;=0,0,MIN(ROUND(BF100+J101,2),IF(Debts!$Z$5=0,Debts!$AA$5,MAX(Debts!$AA$5,ROUND(BF100*Debts!$Z$5+Debts!$AB$5*J101,2)))))</f>
        <v/>
      </c>
      <c r="W101">
        <f>IF(BG100&lt;=0,0,MIN(ROUND(BG100+K101,2),IF(Debts!$Z$6=0,Debts!$AA$6,MAX(Debts!$AA$6,ROUND(BG100*Debts!$Z$6+Debts!$AB$6*K101,2)))))</f>
        <v/>
      </c>
      <c r="X101">
        <f>IF(BH100&lt;=0,0,MIN(ROUND(BH100+L101,2),IF(Debts!$Z$7=0,Debts!$AA$7,MAX(Debts!$AA$7,ROUND(BH100*Debts!$Z$7+Debts!$AB$7*L101,2)))))</f>
        <v/>
      </c>
      <c r="Y101">
        <f>IF(BI100&lt;=0,0,MIN(ROUND(BI100+M101,2),IF(Debts!$Z$8=0,Debts!$AA$8,MAX(Debts!$AA$8,ROUND(BI100*Debts!$Z$8+Debts!$AB$8*M101,2)))))</f>
        <v/>
      </c>
      <c r="Z101">
        <f>IF(BJ100&lt;=0,0,MIN(ROUND(BJ100+N101,2),IF(Debts!$Z$9=0,Debts!$AA$9,MAX(Debts!$AA$9,ROUND(BJ100*Debts!$Z$9+Debts!$AB$9*N101,2)))))</f>
        <v/>
      </c>
      <c r="AA101">
        <f>IF(BK100&lt;=0,0,MIN(ROUND(BK100+O101,2),IF(Debts!$Z$10=0,Debts!$AA$10,MAX(Debts!$AA$10,ROUND(BK100*Debts!$Z$10+Debts!$AB$10*O101,2)))))</f>
        <v/>
      </c>
      <c r="AB101">
        <f>IF(BL100&lt;=0,0,MIN(ROUND(BL100+P101,2),IF(Debts!$Z$11=0,Debts!$AA$11,MAX(Debts!$AA$11,ROUND(BL100*Debts!$Z$11+Debts!$AB$11*P101,2)))))</f>
        <v/>
      </c>
      <c r="AC101">
        <f>IF(BM100&lt;=0,0,MIN(ROUND(BM100+Q101,2),IF(Debts!$Z$12=0,Debts!$AA$12,MAX(Debts!$AA$12,ROUND(BM100*Debts!$Z$12+Debts!$AB$12*Q101,2)))))</f>
        <v/>
      </c>
      <c r="AD101">
        <f>IF(BN100&lt;=0,0,MIN(ROUND(BN100+R101,2),IF(Debts!$Z$13=0,Debts!$AA$13,MAX(Debts!$AA$13,ROUND(BN100*Debts!$Z$13+Debts!$AB$13*R101,2)))))</f>
        <v/>
      </c>
      <c r="AE101">
        <f>IF(BO100&lt;=0,0,MIN(ROUND(BO100+S101,2),IF(Debts!$Z$14=0,Debts!$AA$14,MAX(Debts!$AA$14,ROUND(BO100*Debts!$Z$14+Debts!$AB$14*S101,2)))))</f>
        <v/>
      </c>
      <c r="AF101">
        <f>IF(BP100&lt;=0,0,MIN(ROUND(BP100+T101,2),IF(Debts!$Z$15=0,Debts!$AA$15,MAX(Debts!$AA$15,ROUND(BP100*Debts!$Z$15+Debts!$AB$15*T101,2)))))</f>
        <v/>
      </c>
      <c r="AG101">
        <f>IF(BQ100&lt;=0,0,MIN(ROUND(BQ100+U101,2),IF(Debts!$Z$16=0,Debts!$AA$16,MAX(Debts!$AA$16,ROUND(BQ100*Debts!$Z$16+Debts!$AB$16*U101,2)))))</f>
        <v/>
      </c>
      <c r="AH101">
        <f>IF(BF100&lt;=0,0,ROUND(BF100+J101-V101,2))</f>
        <v/>
      </c>
      <c r="AI101">
        <f>IF(BG100&lt;=0,0,ROUND(BG100+K101-W101,2))</f>
        <v/>
      </c>
      <c r="AJ101">
        <f>IF(BH100&lt;=0,0,ROUND(BH100+L101-X101,2))</f>
        <v/>
      </c>
      <c r="AK101">
        <f>IF(BI100&lt;=0,0,ROUND(BI100+M101-Y101,2))</f>
        <v/>
      </c>
      <c r="AL101">
        <f>IF(BJ100&lt;=0,0,ROUND(BJ100+N101-Z101,2))</f>
        <v/>
      </c>
      <c r="AM101">
        <f>IF(BK100&lt;=0,0,ROUND(BK100+O101-AA101,2))</f>
        <v/>
      </c>
      <c r="AN101">
        <f>IF(BL100&lt;=0,0,ROUND(BL100+P101-AB101,2))</f>
        <v/>
      </c>
      <c r="AO101">
        <f>IF(BM100&lt;=0,0,ROUND(BM100+Q101-AC101,2))</f>
        <v/>
      </c>
      <c r="AP101">
        <f>IF(BN100&lt;=0,0,ROUND(BN100+R101-AD101,2))</f>
        <v/>
      </c>
      <c r="AQ101">
        <f>IF(BO100&lt;=0,0,ROUND(BO100+S101-AE101,2))</f>
        <v/>
      </c>
      <c r="AR101">
        <f>IF(BP100&lt;=0,0,ROUND(BP100+T101-AF101,2))</f>
        <v/>
      </c>
      <c r="AS101">
        <f>IF(BQ100&lt;=0,0,ROUND(BQ100+U101-AG101,2))</f>
        <v/>
      </c>
      <c r="AT101">
        <f>IF(AH101&lt;=0,0,ROUND(MIN(AH101,MAX(0,$F101-SUMPRODUCT(($AT$3:$BE$3&lt;AT$3)*$AH101:$AS101))),2))</f>
        <v/>
      </c>
      <c r="AU101">
        <f>IF(AI101&lt;=0,0,ROUND(MIN(AI101,MAX(0,$F101-SUMPRODUCT(($AT$3:$BE$3&lt;AU$3)*$AH101:$AS101))),2))</f>
        <v/>
      </c>
      <c r="AV101">
        <f>IF(AJ101&lt;=0,0,ROUND(MIN(AJ101,MAX(0,$F101-SUMPRODUCT(($AT$3:$BE$3&lt;AV$3)*$AH101:$AS101))),2))</f>
        <v/>
      </c>
      <c r="AW101">
        <f>IF(AK101&lt;=0,0,ROUND(MIN(AK101,MAX(0,$F101-SUMPRODUCT(($AT$3:$BE$3&lt;AW$3)*$AH101:$AS101))),2))</f>
        <v/>
      </c>
      <c r="AX101">
        <f>IF(AL101&lt;=0,0,ROUND(MIN(AL101,MAX(0,$F101-SUMPRODUCT(($AT$3:$BE$3&lt;AX$3)*$AH101:$AS101))),2))</f>
        <v/>
      </c>
      <c r="AY101">
        <f>IF(AM101&lt;=0,0,ROUND(MIN(AM101,MAX(0,$F101-SUMPRODUCT(($AT$3:$BE$3&lt;AY$3)*$AH101:$AS101))),2))</f>
        <v/>
      </c>
      <c r="AZ101">
        <f>IF(AN101&lt;=0,0,ROUND(MIN(AN101,MAX(0,$F101-SUMPRODUCT(($AT$3:$BE$3&lt;AZ$3)*$AH101:$AS101))),2))</f>
        <v/>
      </c>
      <c r="BA101">
        <f>IF(AO101&lt;=0,0,ROUND(MIN(AO101,MAX(0,$F101-SUMPRODUCT(($AT$3:$BE$3&lt;BA$3)*$AH101:$AS101))),2))</f>
        <v/>
      </c>
      <c r="BB101">
        <f>IF(AP101&lt;=0,0,ROUND(MIN(AP101,MAX(0,$F101-SUMPRODUCT(($AT$3:$BE$3&lt;BB$3)*$AH101:$AS101))),2))</f>
        <v/>
      </c>
      <c r="BC101">
        <f>IF(AQ101&lt;=0,0,ROUND(MIN(AQ101,MAX(0,$F101-SUMPRODUCT(($AT$3:$BE$3&lt;BC$3)*$AH101:$AS101))),2))</f>
        <v/>
      </c>
      <c r="BD101">
        <f>IF(AR101&lt;=0,0,ROUND(MIN(AR101,MAX(0,$F101-SUMPRODUCT(($AT$3:$BE$3&lt;BD$3)*$AH101:$AS101))),2))</f>
        <v/>
      </c>
      <c r="BE101">
        <f>IF(AS101&lt;=0,0,ROUND(MIN(AS101,MAX(0,$F101-SUMPRODUCT(($AT$3:$BE$3&lt;BE$3)*$AH101:$AS101))),2))</f>
        <v/>
      </c>
      <c r="BF101">
        <f>IF(BF100&lt;=0,0,ROUND(BF100+J101-V101-AT101,2))</f>
        <v/>
      </c>
      <c r="BG101">
        <f>IF(BG100&lt;=0,0,ROUND(BG100+K101-W101-AU101,2))</f>
        <v/>
      </c>
      <c r="BH101">
        <f>IF(BH100&lt;=0,0,ROUND(BH100+L101-X101-AV101,2))</f>
        <v/>
      </c>
      <c r="BI101">
        <f>IF(BI100&lt;=0,0,ROUND(BI100+M101-Y101-AW101,2))</f>
        <v/>
      </c>
      <c r="BJ101">
        <f>IF(BJ100&lt;=0,0,ROUND(BJ100+N101-Z101-AX101,2))</f>
        <v/>
      </c>
      <c r="BK101">
        <f>IF(BK100&lt;=0,0,ROUND(BK100+O101-AA101-AY101,2))</f>
        <v/>
      </c>
      <c r="BL101">
        <f>IF(BL100&lt;=0,0,ROUND(BL100+P101-AB101-AZ101,2))</f>
        <v/>
      </c>
      <c r="BM101">
        <f>IF(BM100&lt;=0,0,ROUND(BM100+Q101-AC101-BA101,2))</f>
        <v/>
      </c>
      <c r="BN101">
        <f>IF(BN100&lt;=0,0,ROUND(BN100+R101-AD101-BB101,2))</f>
        <v/>
      </c>
      <c r="BO101">
        <f>IF(BO100&lt;=0,0,ROUND(BO100+S101-AE101-BC101,2))</f>
        <v/>
      </c>
      <c r="BP101">
        <f>IF(BP100&lt;=0,0,ROUND(BP100+T101-AF101-BD101,2))</f>
        <v/>
      </c>
      <c r="BQ101">
        <f>IF(BQ100&lt;=0,0,ROUND(BQ100+U101-AG101-BE101,2))</f>
        <v/>
      </c>
    </row>
    <row r="102">
      <c r="A102" t="n">
        <v>97</v>
      </c>
      <c r="B102" s="29">
        <f>Months!B102</f>
        <v/>
      </c>
      <c r="C102">
        <f>Months!C102</f>
        <v/>
      </c>
      <c r="D102">
        <f>Months!D102</f>
        <v/>
      </c>
      <c r="E102">
        <f>SUM(V102:AG102)</f>
        <v/>
      </c>
      <c r="F102">
        <f>MAX(0,ROUND(C102+D102-E102,2))</f>
        <v/>
      </c>
      <c r="G102">
        <f>ROUND(E102+SUM(AT102:BE102),2)</f>
        <v/>
      </c>
      <c r="H102">
        <f>ROUND(SUM(J102:U102),2)</f>
        <v/>
      </c>
      <c r="I102">
        <f>ROUND(SUM(BF102:BQ102),2)</f>
        <v/>
      </c>
      <c r="J102">
        <f>IF(BF101&lt;=0,0,ROUND(BF101*IF($A102&lt;=Debts!$M$5,Debts!$X$5,Debts!$Y$5)/12,2)+IF(AND(Debts!$AC$5=1,$A102=Debts!$M$5+1),SUMPRODUCT(ROUND(BF$5:BF100*Debts!$Y$5/12,2)),0))</f>
        <v/>
      </c>
      <c r="K102">
        <f>IF(BG101&lt;=0,0,ROUND(BG101*IF($A102&lt;=Debts!$M$6,Debts!$X$6,Debts!$Y$6)/12,2)+IF(AND(Debts!$AC$6=1,$A102=Debts!$M$6+1),SUMPRODUCT(ROUND(BG$5:BG100*Debts!$Y$6/12,2)),0))</f>
        <v/>
      </c>
      <c r="L102">
        <f>IF(BH101&lt;=0,0,ROUND(BH101*IF($A102&lt;=Debts!$M$7,Debts!$X$7,Debts!$Y$7)/12,2)+IF(AND(Debts!$AC$7=1,$A102=Debts!$M$7+1),SUMPRODUCT(ROUND(BH$5:BH100*Debts!$Y$7/12,2)),0))</f>
        <v/>
      </c>
      <c r="M102">
        <f>IF(BI101&lt;=0,0,ROUND(BI101*IF($A102&lt;=Debts!$M$8,Debts!$X$8,Debts!$Y$8)/12,2)+IF(AND(Debts!$AC$8=1,$A102=Debts!$M$8+1),SUMPRODUCT(ROUND(BI$5:BI100*Debts!$Y$8/12,2)),0))</f>
        <v/>
      </c>
      <c r="N102">
        <f>IF(BJ101&lt;=0,0,ROUND(BJ101*IF($A102&lt;=Debts!$M$9,Debts!$X$9,Debts!$Y$9)/12,2)+IF(AND(Debts!$AC$9=1,$A102=Debts!$M$9+1),SUMPRODUCT(ROUND(BJ$5:BJ100*Debts!$Y$9/12,2)),0))</f>
        <v/>
      </c>
      <c r="O102">
        <f>IF(BK101&lt;=0,0,ROUND(BK101*IF($A102&lt;=Debts!$M$10,Debts!$X$10,Debts!$Y$10)/12,2)+IF(AND(Debts!$AC$10=1,$A102=Debts!$M$10+1),SUMPRODUCT(ROUND(BK$5:BK100*Debts!$Y$10/12,2)),0))</f>
        <v/>
      </c>
      <c r="P102">
        <f>IF(BL101&lt;=0,0,ROUND(BL101*IF($A102&lt;=Debts!$M$11,Debts!$X$11,Debts!$Y$11)/12,2)+IF(AND(Debts!$AC$11=1,$A102=Debts!$M$11+1),SUMPRODUCT(ROUND(BL$5:BL100*Debts!$Y$11/12,2)),0))</f>
        <v/>
      </c>
      <c r="Q102">
        <f>IF(BM101&lt;=0,0,ROUND(BM101*IF($A102&lt;=Debts!$M$12,Debts!$X$12,Debts!$Y$12)/12,2)+IF(AND(Debts!$AC$12=1,$A102=Debts!$M$12+1),SUMPRODUCT(ROUND(BM$5:BM100*Debts!$Y$12/12,2)),0))</f>
        <v/>
      </c>
      <c r="R102">
        <f>IF(BN101&lt;=0,0,ROUND(BN101*IF($A102&lt;=Debts!$M$13,Debts!$X$13,Debts!$Y$13)/12,2)+IF(AND(Debts!$AC$13=1,$A102=Debts!$M$13+1),SUMPRODUCT(ROUND(BN$5:BN100*Debts!$Y$13/12,2)),0))</f>
        <v/>
      </c>
      <c r="S102">
        <f>IF(BO101&lt;=0,0,ROUND(BO101*IF($A102&lt;=Debts!$M$14,Debts!$X$14,Debts!$Y$14)/12,2)+IF(AND(Debts!$AC$14=1,$A102=Debts!$M$14+1),SUMPRODUCT(ROUND(BO$5:BO100*Debts!$Y$14/12,2)),0))</f>
        <v/>
      </c>
      <c r="T102">
        <f>IF(BP101&lt;=0,0,ROUND(BP101*IF($A102&lt;=Debts!$M$15,Debts!$X$15,Debts!$Y$15)/12,2)+IF(AND(Debts!$AC$15=1,$A102=Debts!$M$15+1),SUMPRODUCT(ROUND(BP$5:BP100*Debts!$Y$15/12,2)),0))</f>
        <v/>
      </c>
      <c r="U102">
        <f>IF(BQ101&lt;=0,0,ROUND(BQ101*IF($A102&lt;=Debts!$M$16,Debts!$X$16,Debts!$Y$16)/12,2)+IF(AND(Debts!$AC$16=1,$A102=Debts!$M$16+1),SUMPRODUCT(ROUND(BQ$5:BQ100*Debts!$Y$16/12,2)),0))</f>
        <v/>
      </c>
      <c r="V102">
        <f>IF(BF101&lt;=0,0,MIN(ROUND(BF101+J102,2),IF(Debts!$Z$5=0,Debts!$AA$5,MAX(Debts!$AA$5,ROUND(BF101*Debts!$Z$5+Debts!$AB$5*J102,2)))))</f>
        <v/>
      </c>
      <c r="W102">
        <f>IF(BG101&lt;=0,0,MIN(ROUND(BG101+K102,2),IF(Debts!$Z$6=0,Debts!$AA$6,MAX(Debts!$AA$6,ROUND(BG101*Debts!$Z$6+Debts!$AB$6*K102,2)))))</f>
        <v/>
      </c>
      <c r="X102">
        <f>IF(BH101&lt;=0,0,MIN(ROUND(BH101+L102,2),IF(Debts!$Z$7=0,Debts!$AA$7,MAX(Debts!$AA$7,ROUND(BH101*Debts!$Z$7+Debts!$AB$7*L102,2)))))</f>
        <v/>
      </c>
      <c r="Y102">
        <f>IF(BI101&lt;=0,0,MIN(ROUND(BI101+M102,2),IF(Debts!$Z$8=0,Debts!$AA$8,MAX(Debts!$AA$8,ROUND(BI101*Debts!$Z$8+Debts!$AB$8*M102,2)))))</f>
        <v/>
      </c>
      <c r="Z102">
        <f>IF(BJ101&lt;=0,0,MIN(ROUND(BJ101+N102,2),IF(Debts!$Z$9=0,Debts!$AA$9,MAX(Debts!$AA$9,ROUND(BJ101*Debts!$Z$9+Debts!$AB$9*N102,2)))))</f>
        <v/>
      </c>
      <c r="AA102">
        <f>IF(BK101&lt;=0,0,MIN(ROUND(BK101+O102,2),IF(Debts!$Z$10=0,Debts!$AA$10,MAX(Debts!$AA$10,ROUND(BK101*Debts!$Z$10+Debts!$AB$10*O102,2)))))</f>
        <v/>
      </c>
      <c r="AB102">
        <f>IF(BL101&lt;=0,0,MIN(ROUND(BL101+P102,2),IF(Debts!$Z$11=0,Debts!$AA$11,MAX(Debts!$AA$11,ROUND(BL101*Debts!$Z$11+Debts!$AB$11*P102,2)))))</f>
        <v/>
      </c>
      <c r="AC102">
        <f>IF(BM101&lt;=0,0,MIN(ROUND(BM101+Q102,2),IF(Debts!$Z$12=0,Debts!$AA$12,MAX(Debts!$AA$12,ROUND(BM101*Debts!$Z$12+Debts!$AB$12*Q102,2)))))</f>
        <v/>
      </c>
      <c r="AD102">
        <f>IF(BN101&lt;=0,0,MIN(ROUND(BN101+R102,2),IF(Debts!$Z$13=0,Debts!$AA$13,MAX(Debts!$AA$13,ROUND(BN101*Debts!$Z$13+Debts!$AB$13*R102,2)))))</f>
        <v/>
      </c>
      <c r="AE102">
        <f>IF(BO101&lt;=0,0,MIN(ROUND(BO101+S102,2),IF(Debts!$Z$14=0,Debts!$AA$14,MAX(Debts!$AA$14,ROUND(BO101*Debts!$Z$14+Debts!$AB$14*S102,2)))))</f>
        <v/>
      </c>
      <c r="AF102">
        <f>IF(BP101&lt;=0,0,MIN(ROUND(BP101+T102,2),IF(Debts!$Z$15=0,Debts!$AA$15,MAX(Debts!$AA$15,ROUND(BP101*Debts!$Z$15+Debts!$AB$15*T102,2)))))</f>
        <v/>
      </c>
      <c r="AG102">
        <f>IF(BQ101&lt;=0,0,MIN(ROUND(BQ101+U102,2),IF(Debts!$Z$16=0,Debts!$AA$16,MAX(Debts!$AA$16,ROUND(BQ101*Debts!$Z$16+Debts!$AB$16*U102,2)))))</f>
        <v/>
      </c>
      <c r="AH102">
        <f>IF(BF101&lt;=0,0,ROUND(BF101+J102-V102,2))</f>
        <v/>
      </c>
      <c r="AI102">
        <f>IF(BG101&lt;=0,0,ROUND(BG101+K102-W102,2))</f>
        <v/>
      </c>
      <c r="AJ102">
        <f>IF(BH101&lt;=0,0,ROUND(BH101+L102-X102,2))</f>
        <v/>
      </c>
      <c r="AK102">
        <f>IF(BI101&lt;=0,0,ROUND(BI101+M102-Y102,2))</f>
        <v/>
      </c>
      <c r="AL102">
        <f>IF(BJ101&lt;=0,0,ROUND(BJ101+N102-Z102,2))</f>
        <v/>
      </c>
      <c r="AM102">
        <f>IF(BK101&lt;=0,0,ROUND(BK101+O102-AA102,2))</f>
        <v/>
      </c>
      <c r="AN102">
        <f>IF(BL101&lt;=0,0,ROUND(BL101+P102-AB102,2))</f>
        <v/>
      </c>
      <c r="AO102">
        <f>IF(BM101&lt;=0,0,ROUND(BM101+Q102-AC102,2))</f>
        <v/>
      </c>
      <c r="AP102">
        <f>IF(BN101&lt;=0,0,ROUND(BN101+R102-AD102,2))</f>
        <v/>
      </c>
      <c r="AQ102">
        <f>IF(BO101&lt;=0,0,ROUND(BO101+S102-AE102,2))</f>
        <v/>
      </c>
      <c r="AR102">
        <f>IF(BP101&lt;=0,0,ROUND(BP101+T102-AF102,2))</f>
        <v/>
      </c>
      <c r="AS102">
        <f>IF(BQ101&lt;=0,0,ROUND(BQ101+U102-AG102,2))</f>
        <v/>
      </c>
      <c r="AT102">
        <f>IF(AH102&lt;=0,0,ROUND(MIN(AH102,MAX(0,$F102-SUMPRODUCT(($AT$3:$BE$3&lt;AT$3)*$AH102:$AS102))),2))</f>
        <v/>
      </c>
      <c r="AU102">
        <f>IF(AI102&lt;=0,0,ROUND(MIN(AI102,MAX(0,$F102-SUMPRODUCT(($AT$3:$BE$3&lt;AU$3)*$AH102:$AS102))),2))</f>
        <v/>
      </c>
      <c r="AV102">
        <f>IF(AJ102&lt;=0,0,ROUND(MIN(AJ102,MAX(0,$F102-SUMPRODUCT(($AT$3:$BE$3&lt;AV$3)*$AH102:$AS102))),2))</f>
        <v/>
      </c>
      <c r="AW102">
        <f>IF(AK102&lt;=0,0,ROUND(MIN(AK102,MAX(0,$F102-SUMPRODUCT(($AT$3:$BE$3&lt;AW$3)*$AH102:$AS102))),2))</f>
        <v/>
      </c>
      <c r="AX102">
        <f>IF(AL102&lt;=0,0,ROUND(MIN(AL102,MAX(0,$F102-SUMPRODUCT(($AT$3:$BE$3&lt;AX$3)*$AH102:$AS102))),2))</f>
        <v/>
      </c>
      <c r="AY102">
        <f>IF(AM102&lt;=0,0,ROUND(MIN(AM102,MAX(0,$F102-SUMPRODUCT(($AT$3:$BE$3&lt;AY$3)*$AH102:$AS102))),2))</f>
        <v/>
      </c>
      <c r="AZ102">
        <f>IF(AN102&lt;=0,0,ROUND(MIN(AN102,MAX(0,$F102-SUMPRODUCT(($AT$3:$BE$3&lt;AZ$3)*$AH102:$AS102))),2))</f>
        <v/>
      </c>
      <c r="BA102">
        <f>IF(AO102&lt;=0,0,ROUND(MIN(AO102,MAX(0,$F102-SUMPRODUCT(($AT$3:$BE$3&lt;BA$3)*$AH102:$AS102))),2))</f>
        <v/>
      </c>
      <c r="BB102">
        <f>IF(AP102&lt;=0,0,ROUND(MIN(AP102,MAX(0,$F102-SUMPRODUCT(($AT$3:$BE$3&lt;BB$3)*$AH102:$AS102))),2))</f>
        <v/>
      </c>
      <c r="BC102">
        <f>IF(AQ102&lt;=0,0,ROUND(MIN(AQ102,MAX(0,$F102-SUMPRODUCT(($AT$3:$BE$3&lt;BC$3)*$AH102:$AS102))),2))</f>
        <v/>
      </c>
      <c r="BD102">
        <f>IF(AR102&lt;=0,0,ROUND(MIN(AR102,MAX(0,$F102-SUMPRODUCT(($AT$3:$BE$3&lt;BD$3)*$AH102:$AS102))),2))</f>
        <v/>
      </c>
      <c r="BE102">
        <f>IF(AS102&lt;=0,0,ROUND(MIN(AS102,MAX(0,$F102-SUMPRODUCT(($AT$3:$BE$3&lt;BE$3)*$AH102:$AS102))),2))</f>
        <v/>
      </c>
      <c r="BF102">
        <f>IF(BF101&lt;=0,0,ROUND(BF101+J102-V102-AT102,2))</f>
        <v/>
      </c>
      <c r="BG102">
        <f>IF(BG101&lt;=0,0,ROUND(BG101+K102-W102-AU102,2))</f>
        <v/>
      </c>
      <c r="BH102">
        <f>IF(BH101&lt;=0,0,ROUND(BH101+L102-X102-AV102,2))</f>
        <v/>
      </c>
      <c r="BI102">
        <f>IF(BI101&lt;=0,0,ROUND(BI101+M102-Y102-AW102,2))</f>
        <v/>
      </c>
      <c r="BJ102">
        <f>IF(BJ101&lt;=0,0,ROUND(BJ101+N102-Z102-AX102,2))</f>
        <v/>
      </c>
      <c r="BK102">
        <f>IF(BK101&lt;=0,0,ROUND(BK101+O102-AA102-AY102,2))</f>
        <v/>
      </c>
      <c r="BL102">
        <f>IF(BL101&lt;=0,0,ROUND(BL101+P102-AB102-AZ102,2))</f>
        <v/>
      </c>
      <c r="BM102">
        <f>IF(BM101&lt;=0,0,ROUND(BM101+Q102-AC102-BA102,2))</f>
        <v/>
      </c>
      <c r="BN102">
        <f>IF(BN101&lt;=0,0,ROUND(BN101+R102-AD102-BB102,2))</f>
        <v/>
      </c>
      <c r="BO102">
        <f>IF(BO101&lt;=0,0,ROUND(BO101+S102-AE102-BC102,2))</f>
        <v/>
      </c>
      <c r="BP102">
        <f>IF(BP101&lt;=0,0,ROUND(BP101+T102-AF102-BD102,2))</f>
        <v/>
      </c>
      <c r="BQ102">
        <f>IF(BQ101&lt;=0,0,ROUND(BQ101+U102-AG102-BE102,2))</f>
        <v/>
      </c>
    </row>
    <row r="103">
      <c r="A103" t="n">
        <v>98</v>
      </c>
      <c r="B103" s="29">
        <f>Months!B103</f>
        <v/>
      </c>
      <c r="C103">
        <f>Months!C103</f>
        <v/>
      </c>
      <c r="D103">
        <f>Months!D103</f>
        <v/>
      </c>
      <c r="E103">
        <f>SUM(V103:AG103)</f>
        <v/>
      </c>
      <c r="F103">
        <f>MAX(0,ROUND(C103+D103-E103,2))</f>
        <v/>
      </c>
      <c r="G103">
        <f>ROUND(E103+SUM(AT103:BE103),2)</f>
        <v/>
      </c>
      <c r="H103">
        <f>ROUND(SUM(J103:U103),2)</f>
        <v/>
      </c>
      <c r="I103">
        <f>ROUND(SUM(BF103:BQ103),2)</f>
        <v/>
      </c>
      <c r="J103">
        <f>IF(BF102&lt;=0,0,ROUND(BF102*IF($A103&lt;=Debts!$M$5,Debts!$X$5,Debts!$Y$5)/12,2)+IF(AND(Debts!$AC$5=1,$A103=Debts!$M$5+1),SUMPRODUCT(ROUND(BF$5:BF101*Debts!$Y$5/12,2)),0))</f>
        <v/>
      </c>
      <c r="K103">
        <f>IF(BG102&lt;=0,0,ROUND(BG102*IF($A103&lt;=Debts!$M$6,Debts!$X$6,Debts!$Y$6)/12,2)+IF(AND(Debts!$AC$6=1,$A103=Debts!$M$6+1),SUMPRODUCT(ROUND(BG$5:BG101*Debts!$Y$6/12,2)),0))</f>
        <v/>
      </c>
      <c r="L103">
        <f>IF(BH102&lt;=0,0,ROUND(BH102*IF($A103&lt;=Debts!$M$7,Debts!$X$7,Debts!$Y$7)/12,2)+IF(AND(Debts!$AC$7=1,$A103=Debts!$M$7+1),SUMPRODUCT(ROUND(BH$5:BH101*Debts!$Y$7/12,2)),0))</f>
        <v/>
      </c>
      <c r="M103">
        <f>IF(BI102&lt;=0,0,ROUND(BI102*IF($A103&lt;=Debts!$M$8,Debts!$X$8,Debts!$Y$8)/12,2)+IF(AND(Debts!$AC$8=1,$A103=Debts!$M$8+1),SUMPRODUCT(ROUND(BI$5:BI101*Debts!$Y$8/12,2)),0))</f>
        <v/>
      </c>
      <c r="N103">
        <f>IF(BJ102&lt;=0,0,ROUND(BJ102*IF($A103&lt;=Debts!$M$9,Debts!$X$9,Debts!$Y$9)/12,2)+IF(AND(Debts!$AC$9=1,$A103=Debts!$M$9+1),SUMPRODUCT(ROUND(BJ$5:BJ101*Debts!$Y$9/12,2)),0))</f>
        <v/>
      </c>
      <c r="O103">
        <f>IF(BK102&lt;=0,0,ROUND(BK102*IF($A103&lt;=Debts!$M$10,Debts!$X$10,Debts!$Y$10)/12,2)+IF(AND(Debts!$AC$10=1,$A103=Debts!$M$10+1),SUMPRODUCT(ROUND(BK$5:BK101*Debts!$Y$10/12,2)),0))</f>
        <v/>
      </c>
      <c r="P103">
        <f>IF(BL102&lt;=0,0,ROUND(BL102*IF($A103&lt;=Debts!$M$11,Debts!$X$11,Debts!$Y$11)/12,2)+IF(AND(Debts!$AC$11=1,$A103=Debts!$M$11+1),SUMPRODUCT(ROUND(BL$5:BL101*Debts!$Y$11/12,2)),0))</f>
        <v/>
      </c>
      <c r="Q103">
        <f>IF(BM102&lt;=0,0,ROUND(BM102*IF($A103&lt;=Debts!$M$12,Debts!$X$12,Debts!$Y$12)/12,2)+IF(AND(Debts!$AC$12=1,$A103=Debts!$M$12+1),SUMPRODUCT(ROUND(BM$5:BM101*Debts!$Y$12/12,2)),0))</f>
        <v/>
      </c>
      <c r="R103">
        <f>IF(BN102&lt;=0,0,ROUND(BN102*IF($A103&lt;=Debts!$M$13,Debts!$X$13,Debts!$Y$13)/12,2)+IF(AND(Debts!$AC$13=1,$A103=Debts!$M$13+1),SUMPRODUCT(ROUND(BN$5:BN101*Debts!$Y$13/12,2)),0))</f>
        <v/>
      </c>
      <c r="S103">
        <f>IF(BO102&lt;=0,0,ROUND(BO102*IF($A103&lt;=Debts!$M$14,Debts!$X$14,Debts!$Y$14)/12,2)+IF(AND(Debts!$AC$14=1,$A103=Debts!$M$14+1),SUMPRODUCT(ROUND(BO$5:BO101*Debts!$Y$14/12,2)),0))</f>
        <v/>
      </c>
      <c r="T103">
        <f>IF(BP102&lt;=0,0,ROUND(BP102*IF($A103&lt;=Debts!$M$15,Debts!$X$15,Debts!$Y$15)/12,2)+IF(AND(Debts!$AC$15=1,$A103=Debts!$M$15+1),SUMPRODUCT(ROUND(BP$5:BP101*Debts!$Y$15/12,2)),0))</f>
        <v/>
      </c>
      <c r="U103">
        <f>IF(BQ102&lt;=0,0,ROUND(BQ102*IF($A103&lt;=Debts!$M$16,Debts!$X$16,Debts!$Y$16)/12,2)+IF(AND(Debts!$AC$16=1,$A103=Debts!$M$16+1),SUMPRODUCT(ROUND(BQ$5:BQ101*Debts!$Y$16/12,2)),0))</f>
        <v/>
      </c>
      <c r="V103">
        <f>IF(BF102&lt;=0,0,MIN(ROUND(BF102+J103,2),IF(Debts!$Z$5=0,Debts!$AA$5,MAX(Debts!$AA$5,ROUND(BF102*Debts!$Z$5+Debts!$AB$5*J103,2)))))</f>
        <v/>
      </c>
      <c r="W103">
        <f>IF(BG102&lt;=0,0,MIN(ROUND(BG102+K103,2),IF(Debts!$Z$6=0,Debts!$AA$6,MAX(Debts!$AA$6,ROUND(BG102*Debts!$Z$6+Debts!$AB$6*K103,2)))))</f>
        <v/>
      </c>
      <c r="X103">
        <f>IF(BH102&lt;=0,0,MIN(ROUND(BH102+L103,2),IF(Debts!$Z$7=0,Debts!$AA$7,MAX(Debts!$AA$7,ROUND(BH102*Debts!$Z$7+Debts!$AB$7*L103,2)))))</f>
        <v/>
      </c>
      <c r="Y103">
        <f>IF(BI102&lt;=0,0,MIN(ROUND(BI102+M103,2),IF(Debts!$Z$8=0,Debts!$AA$8,MAX(Debts!$AA$8,ROUND(BI102*Debts!$Z$8+Debts!$AB$8*M103,2)))))</f>
        <v/>
      </c>
      <c r="Z103">
        <f>IF(BJ102&lt;=0,0,MIN(ROUND(BJ102+N103,2),IF(Debts!$Z$9=0,Debts!$AA$9,MAX(Debts!$AA$9,ROUND(BJ102*Debts!$Z$9+Debts!$AB$9*N103,2)))))</f>
        <v/>
      </c>
      <c r="AA103">
        <f>IF(BK102&lt;=0,0,MIN(ROUND(BK102+O103,2),IF(Debts!$Z$10=0,Debts!$AA$10,MAX(Debts!$AA$10,ROUND(BK102*Debts!$Z$10+Debts!$AB$10*O103,2)))))</f>
        <v/>
      </c>
      <c r="AB103">
        <f>IF(BL102&lt;=0,0,MIN(ROUND(BL102+P103,2),IF(Debts!$Z$11=0,Debts!$AA$11,MAX(Debts!$AA$11,ROUND(BL102*Debts!$Z$11+Debts!$AB$11*P103,2)))))</f>
        <v/>
      </c>
      <c r="AC103">
        <f>IF(BM102&lt;=0,0,MIN(ROUND(BM102+Q103,2),IF(Debts!$Z$12=0,Debts!$AA$12,MAX(Debts!$AA$12,ROUND(BM102*Debts!$Z$12+Debts!$AB$12*Q103,2)))))</f>
        <v/>
      </c>
      <c r="AD103">
        <f>IF(BN102&lt;=0,0,MIN(ROUND(BN102+R103,2),IF(Debts!$Z$13=0,Debts!$AA$13,MAX(Debts!$AA$13,ROUND(BN102*Debts!$Z$13+Debts!$AB$13*R103,2)))))</f>
        <v/>
      </c>
      <c r="AE103">
        <f>IF(BO102&lt;=0,0,MIN(ROUND(BO102+S103,2),IF(Debts!$Z$14=0,Debts!$AA$14,MAX(Debts!$AA$14,ROUND(BO102*Debts!$Z$14+Debts!$AB$14*S103,2)))))</f>
        <v/>
      </c>
      <c r="AF103">
        <f>IF(BP102&lt;=0,0,MIN(ROUND(BP102+T103,2),IF(Debts!$Z$15=0,Debts!$AA$15,MAX(Debts!$AA$15,ROUND(BP102*Debts!$Z$15+Debts!$AB$15*T103,2)))))</f>
        <v/>
      </c>
      <c r="AG103">
        <f>IF(BQ102&lt;=0,0,MIN(ROUND(BQ102+U103,2),IF(Debts!$Z$16=0,Debts!$AA$16,MAX(Debts!$AA$16,ROUND(BQ102*Debts!$Z$16+Debts!$AB$16*U103,2)))))</f>
        <v/>
      </c>
      <c r="AH103">
        <f>IF(BF102&lt;=0,0,ROUND(BF102+J103-V103,2))</f>
        <v/>
      </c>
      <c r="AI103">
        <f>IF(BG102&lt;=0,0,ROUND(BG102+K103-W103,2))</f>
        <v/>
      </c>
      <c r="AJ103">
        <f>IF(BH102&lt;=0,0,ROUND(BH102+L103-X103,2))</f>
        <v/>
      </c>
      <c r="AK103">
        <f>IF(BI102&lt;=0,0,ROUND(BI102+M103-Y103,2))</f>
        <v/>
      </c>
      <c r="AL103">
        <f>IF(BJ102&lt;=0,0,ROUND(BJ102+N103-Z103,2))</f>
        <v/>
      </c>
      <c r="AM103">
        <f>IF(BK102&lt;=0,0,ROUND(BK102+O103-AA103,2))</f>
        <v/>
      </c>
      <c r="AN103">
        <f>IF(BL102&lt;=0,0,ROUND(BL102+P103-AB103,2))</f>
        <v/>
      </c>
      <c r="AO103">
        <f>IF(BM102&lt;=0,0,ROUND(BM102+Q103-AC103,2))</f>
        <v/>
      </c>
      <c r="AP103">
        <f>IF(BN102&lt;=0,0,ROUND(BN102+R103-AD103,2))</f>
        <v/>
      </c>
      <c r="AQ103">
        <f>IF(BO102&lt;=0,0,ROUND(BO102+S103-AE103,2))</f>
        <v/>
      </c>
      <c r="AR103">
        <f>IF(BP102&lt;=0,0,ROUND(BP102+T103-AF103,2))</f>
        <v/>
      </c>
      <c r="AS103">
        <f>IF(BQ102&lt;=0,0,ROUND(BQ102+U103-AG103,2))</f>
        <v/>
      </c>
      <c r="AT103">
        <f>IF(AH103&lt;=0,0,ROUND(MIN(AH103,MAX(0,$F103-SUMPRODUCT(($AT$3:$BE$3&lt;AT$3)*$AH103:$AS103))),2))</f>
        <v/>
      </c>
      <c r="AU103">
        <f>IF(AI103&lt;=0,0,ROUND(MIN(AI103,MAX(0,$F103-SUMPRODUCT(($AT$3:$BE$3&lt;AU$3)*$AH103:$AS103))),2))</f>
        <v/>
      </c>
      <c r="AV103">
        <f>IF(AJ103&lt;=0,0,ROUND(MIN(AJ103,MAX(0,$F103-SUMPRODUCT(($AT$3:$BE$3&lt;AV$3)*$AH103:$AS103))),2))</f>
        <v/>
      </c>
      <c r="AW103">
        <f>IF(AK103&lt;=0,0,ROUND(MIN(AK103,MAX(0,$F103-SUMPRODUCT(($AT$3:$BE$3&lt;AW$3)*$AH103:$AS103))),2))</f>
        <v/>
      </c>
      <c r="AX103">
        <f>IF(AL103&lt;=0,0,ROUND(MIN(AL103,MAX(0,$F103-SUMPRODUCT(($AT$3:$BE$3&lt;AX$3)*$AH103:$AS103))),2))</f>
        <v/>
      </c>
      <c r="AY103">
        <f>IF(AM103&lt;=0,0,ROUND(MIN(AM103,MAX(0,$F103-SUMPRODUCT(($AT$3:$BE$3&lt;AY$3)*$AH103:$AS103))),2))</f>
        <v/>
      </c>
      <c r="AZ103">
        <f>IF(AN103&lt;=0,0,ROUND(MIN(AN103,MAX(0,$F103-SUMPRODUCT(($AT$3:$BE$3&lt;AZ$3)*$AH103:$AS103))),2))</f>
        <v/>
      </c>
      <c r="BA103">
        <f>IF(AO103&lt;=0,0,ROUND(MIN(AO103,MAX(0,$F103-SUMPRODUCT(($AT$3:$BE$3&lt;BA$3)*$AH103:$AS103))),2))</f>
        <v/>
      </c>
      <c r="BB103">
        <f>IF(AP103&lt;=0,0,ROUND(MIN(AP103,MAX(0,$F103-SUMPRODUCT(($AT$3:$BE$3&lt;BB$3)*$AH103:$AS103))),2))</f>
        <v/>
      </c>
      <c r="BC103">
        <f>IF(AQ103&lt;=0,0,ROUND(MIN(AQ103,MAX(0,$F103-SUMPRODUCT(($AT$3:$BE$3&lt;BC$3)*$AH103:$AS103))),2))</f>
        <v/>
      </c>
      <c r="BD103">
        <f>IF(AR103&lt;=0,0,ROUND(MIN(AR103,MAX(0,$F103-SUMPRODUCT(($AT$3:$BE$3&lt;BD$3)*$AH103:$AS103))),2))</f>
        <v/>
      </c>
      <c r="BE103">
        <f>IF(AS103&lt;=0,0,ROUND(MIN(AS103,MAX(0,$F103-SUMPRODUCT(($AT$3:$BE$3&lt;BE$3)*$AH103:$AS103))),2))</f>
        <v/>
      </c>
      <c r="BF103">
        <f>IF(BF102&lt;=0,0,ROUND(BF102+J103-V103-AT103,2))</f>
        <v/>
      </c>
      <c r="BG103">
        <f>IF(BG102&lt;=0,0,ROUND(BG102+K103-W103-AU103,2))</f>
        <v/>
      </c>
      <c r="BH103">
        <f>IF(BH102&lt;=0,0,ROUND(BH102+L103-X103-AV103,2))</f>
        <v/>
      </c>
      <c r="BI103">
        <f>IF(BI102&lt;=0,0,ROUND(BI102+M103-Y103-AW103,2))</f>
        <v/>
      </c>
      <c r="BJ103">
        <f>IF(BJ102&lt;=0,0,ROUND(BJ102+N103-Z103-AX103,2))</f>
        <v/>
      </c>
      <c r="BK103">
        <f>IF(BK102&lt;=0,0,ROUND(BK102+O103-AA103-AY103,2))</f>
        <v/>
      </c>
      <c r="BL103">
        <f>IF(BL102&lt;=0,0,ROUND(BL102+P103-AB103-AZ103,2))</f>
        <v/>
      </c>
      <c r="BM103">
        <f>IF(BM102&lt;=0,0,ROUND(BM102+Q103-AC103-BA103,2))</f>
        <v/>
      </c>
      <c r="BN103">
        <f>IF(BN102&lt;=0,0,ROUND(BN102+R103-AD103-BB103,2))</f>
        <v/>
      </c>
      <c r="BO103">
        <f>IF(BO102&lt;=0,0,ROUND(BO102+S103-AE103-BC103,2))</f>
        <v/>
      </c>
      <c r="BP103">
        <f>IF(BP102&lt;=0,0,ROUND(BP102+T103-AF103-BD103,2))</f>
        <v/>
      </c>
      <c r="BQ103">
        <f>IF(BQ102&lt;=0,0,ROUND(BQ102+U103-AG103-BE103,2))</f>
        <v/>
      </c>
    </row>
    <row r="104">
      <c r="A104" t="n">
        <v>99</v>
      </c>
      <c r="B104" s="29">
        <f>Months!B104</f>
        <v/>
      </c>
      <c r="C104">
        <f>Months!C104</f>
        <v/>
      </c>
      <c r="D104">
        <f>Months!D104</f>
        <v/>
      </c>
      <c r="E104">
        <f>SUM(V104:AG104)</f>
        <v/>
      </c>
      <c r="F104">
        <f>MAX(0,ROUND(C104+D104-E104,2))</f>
        <v/>
      </c>
      <c r="G104">
        <f>ROUND(E104+SUM(AT104:BE104),2)</f>
        <v/>
      </c>
      <c r="H104">
        <f>ROUND(SUM(J104:U104),2)</f>
        <v/>
      </c>
      <c r="I104">
        <f>ROUND(SUM(BF104:BQ104),2)</f>
        <v/>
      </c>
      <c r="J104">
        <f>IF(BF103&lt;=0,0,ROUND(BF103*IF($A104&lt;=Debts!$M$5,Debts!$X$5,Debts!$Y$5)/12,2)+IF(AND(Debts!$AC$5=1,$A104=Debts!$M$5+1),SUMPRODUCT(ROUND(BF$5:BF102*Debts!$Y$5/12,2)),0))</f>
        <v/>
      </c>
      <c r="K104">
        <f>IF(BG103&lt;=0,0,ROUND(BG103*IF($A104&lt;=Debts!$M$6,Debts!$X$6,Debts!$Y$6)/12,2)+IF(AND(Debts!$AC$6=1,$A104=Debts!$M$6+1),SUMPRODUCT(ROUND(BG$5:BG102*Debts!$Y$6/12,2)),0))</f>
        <v/>
      </c>
      <c r="L104">
        <f>IF(BH103&lt;=0,0,ROUND(BH103*IF($A104&lt;=Debts!$M$7,Debts!$X$7,Debts!$Y$7)/12,2)+IF(AND(Debts!$AC$7=1,$A104=Debts!$M$7+1),SUMPRODUCT(ROUND(BH$5:BH102*Debts!$Y$7/12,2)),0))</f>
        <v/>
      </c>
      <c r="M104">
        <f>IF(BI103&lt;=0,0,ROUND(BI103*IF($A104&lt;=Debts!$M$8,Debts!$X$8,Debts!$Y$8)/12,2)+IF(AND(Debts!$AC$8=1,$A104=Debts!$M$8+1),SUMPRODUCT(ROUND(BI$5:BI102*Debts!$Y$8/12,2)),0))</f>
        <v/>
      </c>
      <c r="N104">
        <f>IF(BJ103&lt;=0,0,ROUND(BJ103*IF($A104&lt;=Debts!$M$9,Debts!$X$9,Debts!$Y$9)/12,2)+IF(AND(Debts!$AC$9=1,$A104=Debts!$M$9+1),SUMPRODUCT(ROUND(BJ$5:BJ102*Debts!$Y$9/12,2)),0))</f>
        <v/>
      </c>
      <c r="O104">
        <f>IF(BK103&lt;=0,0,ROUND(BK103*IF($A104&lt;=Debts!$M$10,Debts!$X$10,Debts!$Y$10)/12,2)+IF(AND(Debts!$AC$10=1,$A104=Debts!$M$10+1),SUMPRODUCT(ROUND(BK$5:BK102*Debts!$Y$10/12,2)),0))</f>
        <v/>
      </c>
      <c r="P104">
        <f>IF(BL103&lt;=0,0,ROUND(BL103*IF($A104&lt;=Debts!$M$11,Debts!$X$11,Debts!$Y$11)/12,2)+IF(AND(Debts!$AC$11=1,$A104=Debts!$M$11+1),SUMPRODUCT(ROUND(BL$5:BL102*Debts!$Y$11/12,2)),0))</f>
        <v/>
      </c>
      <c r="Q104">
        <f>IF(BM103&lt;=0,0,ROUND(BM103*IF($A104&lt;=Debts!$M$12,Debts!$X$12,Debts!$Y$12)/12,2)+IF(AND(Debts!$AC$12=1,$A104=Debts!$M$12+1),SUMPRODUCT(ROUND(BM$5:BM102*Debts!$Y$12/12,2)),0))</f>
        <v/>
      </c>
      <c r="R104">
        <f>IF(BN103&lt;=0,0,ROUND(BN103*IF($A104&lt;=Debts!$M$13,Debts!$X$13,Debts!$Y$13)/12,2)+IF(AND(Debts!$AC$13=1,$A104=Debts!$M$13+1),SUMPRODUCT(ROUND(BN$5:BN102*Debts!$Y$13/12,2)),0))</f>
        <v/>
      </c>
      <c r="S104">
        <f>IF(BO103&lt;=0,0,ROUND(BO103*IF($A104&lt;=Debts!$M$14,Debts!$X$14,Debts!$Y$14)/12,2)+IF(AND(Debts!$AC$14=1,$A104=Debts!$M$14+1),SUMPRODUCT(ROUND(BO$5:BO102*Debts!$Y$14/12,2)),0))</f>
        <v/>
      </c>
      <c r="T104">
        <f>IF(BP103&lt;=0,0,ROUND(BP103*IF($A104&lt;=Debts!$M$15,Debts!$X$15,Debts!$Y$15)/12,2)+IF(AND(Debts!$AC$15=1,$A104=Debts!$M$15+1),SUMPRODUCT(ROUND(BP$5:BP102*Debts!$Y$15/12,2)),0))</f>
        <v/>
      </c>
      <c r="U104">
        <f>IF(BQ103&lt;=0,0,ROUND(BQ103*IF($A104&lt;=Debts!$M$16,Debts!$X$16,Debts!$Y$16)/12,2)+IF(AND(Debts!$AC$16=1,$A104=Debts!$M$16+1),SUMPRODUCT(ROUND(BQ$5:BQ102*Debts!$Y$16/12,2)),0))</f>
        <v/>
      </c>
      <c r="V104">
        <f>IF(BF103&lt;=0,0,MIN(ROUND(BF103+J104,2),IF(Debts!$Z$5=0,Debts!$AA$5,MAX(Debts!$AA$5,ROUND(BF103*Debts!$Z$5+Debts!$AB$5*J104,2)))))</f>
        <v/>
      </c>
      <c r="W104">
        <f>IF(BG103&lt;=0,0,MIN(ROUND(BG103+K104,2),IF(Debts!$Z$6=0,Debts!$AA$6,MAX(Debts!$AA$6,ROUND(BG103*Debts!$Z$6+Debts!$AB$6*K104,2)))))</f>
        <v/>
      </c>
      <c r="X104">
        <f>IF(BH103&lt;=0,0,MIN(ROUND(BH103+L104,2),IF(Debts!$Z$7=0,Debts!$AA$7,MAX(Debts!$AA$7,ROUND(BH103*Debts!$Z$7+Debts!$AB$7*L104,2)))))</f>
        <v/>
      </c>
      <c r="Y104">
        <f>IF(BI103&lt;=0,0,MIN(ROUND(BI103+M104,2),IF(Debts!$Z$8=0,Debts!$AA$8,MAX(Debts!$AA$8,ROUND(BI103*Debts!$Z$8+Debts!$AB$8*M104,2)))))</f>
        <v/>
      </c>
      <c r="Z104">
        <f>IF(BJ103&lt;=0,0,MIN(ROUND(BJ103+N104,2),IF(Debts!$Z$9=0,Debts!$AA$9,MAX(Debts!$AA$9,ROUND(BJ103*Debts!$Z$9+Debts!$AB$9*N104,2)))))</f>
        <v/>
      </c>
      <c r="AA104">
        <f>IF(BK103&lt;=0,0,MIN(ROUND(BK103+O104,2),IF(Debts!$Z$10=0,Debts!$AA$10,MAX(Debts!$AA$10,ROUND(BK103*Debts!$Z$10+Debts!$AB$10*O104,2)))))</f>
        <v/>
      </c>
      <c r="AB104">
        <f>IF(BL103&lt;=0,0,MIN(ROUND(BL103+P104,2),IF(Debts!$Z$11=0,Debts!$AA$11,MAX(Debts!$AA$11,ROUND(BL103*Debts!$Z$11+Debts!$AB$11*P104,2)))))</f>
        <v/>
      </c>
      <c r="AC104">
        <f>IF(BM103&lt;=0,0,MIN(ROUND(BM103+Q104,2),IF(Debts!$Z$12=0,Debts!$AA$12,MAX(Debts!$AA$12,ROUND(BM103*Debts!$Z$12+Debts!$AB$12*Q104,2)))))</f>
        <v/>
      </c>
      <c r="AD104">
        <f>IF(BN103&lt;=0,0,MIN(ROUND(BN103+R104,2),IF(Debts!$Z$13=0,Debts!$AA$13,MAX(Debts!$AA$13,ROUND(BN103*Debts!$Z$13+Debts!$AB$13*R104,2)))))</f>
        <v/>
      </c>
      <c r="AE104">
        <f>IF(BO103&lt;=0,0,MIN(ROUND(BO103+S104,2),IF(Debts!$Z$14=0,Debts!$AA$14,MAX(Debts!$AA$14,ROUND(BO103*Debts!$Z$14+Debts!$AB$14*S104,2)))))</f>
        <v/>
      </c>
      <c r="AF104">
        <f>IF(BP103&lt;=0,0,MIN(ROUND(BP103+T104,2),IF(Debts!$Z$15=0,Debts!$AA$15,MAX(Debts!$AA$15,ROUND(BP103*Debts!$Z$15+Debts!$AB$15*T104,2)))))</f>
        <v/>
      </c>
      <c r="AG104">
        <f>IF(BQ103&lt;=0,0,MIN(ROUND(BQ103+U104,2),IF(Debts!$Z$16=0,Debts!$AA$16,MAX(Debts!$AA$16,ROUND(BQ103*Debts!$Z$16+Debts!$AB$16*U104,2)))))</f>
        <v/>
      </c>
      <c r="AH104">
        <f>IF(BF103&lt;=0,0,ROUND(BF103+J104-V104,2))</f>
        <v/>
      </c>
      <c r="AI104">
        <f>IF(BG103&lt;=0,0,ROUND(BG103+K104-W104,2))</f>
        <v/>
      </c>
      <c r="AJ104">
        <f>IF(BH103&lt;=0,0,ROUND(BH103+L104-X104,2))</f>
        <v/>
      </c>
      <c r="AK104">
        <f>IF(BI103&lt;=0,0,ROUND(BI103+M104-Y104,2))</f>
        <v/>
      </c>
      <c r="AL104">
        <f>IF(BJ103&lt;=0,0,ROUND(BJ103+N104-Z104,2))</f>
        <v/>
      </c>
      <c r="AM104">
        <f>IF(BK103&lt;=0,0,ROUND(BK103+O104-AA104,2))</f>
        <v/>
      </c>
      <c r="AN104">
        <f>IF(BL103&lt;=0,0,ROUND(BL103+P104-AB104,2))</f>
        <v/>
      </c>
      <c r="AO104">
        <f>IF(BM103&lt;=0,0,ROUND(BM103+Q104-AC104,2))</f>
        <v/>
      </c>
      <c r="AP104">
        <f>IF(BN103&lt;=0,0,ROUND(BN103+R104-AD104,2))</f>
        <v/>
      </c>
      <c r="AQ104">
        <f>IF(BO103&lt;=0,0,ROUND(BO103+S104-AE104,2))</f>
        <v/>
      </c>
      <c r="AR104">
        <f>IF(BP103&lt;=0,0,ROUND(BP103+T104-AF104,2))</f>
        <v/>
      </c>
      <c r="AS104">
        <f>IF(BQ103&lt;=0,0,ROUND(BQ103+U104-AG104,2))</f>
        <v/>
      </c>
      <c r="AT104">
        <f>IF(AH104&lt;=0,0,ROUND(MIN(AH104,MAX(0,$F104-SUMPRODUCT(($AT$3:$BE$3&lt;AT$3)*$AH104:$AS104))),2))</f>
        <v/>
      </c>
      <c r="AU104">
        <f>IF(AI104&lt;=0,0,ROUND(MIN(AI104,MAX(0,$F104-SUMPRODUCT(($AT$3:$BE$3&lt;AU$3)*$AH104:$AS104))),2))</f>
        <v/>
      </c>
      <c r="AV104">
        <f>IF(AJ104&lt;=0,0,ROUND(MIN(AJ104,MAX(0,$F104-SUMPRODUCT(($AT$3:$BE$3&lt;AV$3)*$AH104:$AS104))),2))</f>
        <v/>
      </c>
      <c r="AW104">
        <f>IF(AK104&lt;=0,0,ROUND(MIN(AK104,MAX(0,$F104-SUMPRODUCT(($AT$3:$BE$3&lt;AW$3)*$AH104:$AS104))),2))</f>
        <v/>
      </c>
      <c r="AX104">
        <f>IF(AL104&lt;=0,0,ROUND(MIN(AL104,MAX(0,$F104-SUMPRODUCT(($AT$3:$BE$3&lt;AX$3)*$AH104:$AS104))),2))</f>
        <v/>
      </c>
      <c r="AY104">
        <f>IF(AM104&lt;=0,0,ROUND(MIN(AM104,MAX(0,$F104-SUMPRODUCT(($AT$3:$BE$3&lt;AY$3)*$AH104:$AS104))),2))</f>
        <v/>
      </c>
      <c r="AZ104">
        <f>IF(AN104&lt;=0,0,ROUND(MIN(AN104,MAX(0,$F104-SUMPRODUCT(($AT$3:$BE$3&lt;AZ$3)*$AH104:$AS104))),2))</f>
        <v/>
      </c>
      <c r="BA104">
        <f>IF(AO104&lt;=0,0,ROUND(MIN(AO104,MAX(0,$F104-SUMPRODUCT(($AT$3:$BE$3&lt;BA$3)*$AH104:$AS104))),2))</f>
        <v/>
      </c>
      <c r="BB104">
        <f>IF(AP104&lt;=0,0,ROUND(MIN(AP104,MAX(0,$F104-SUMPRODUCT(($AT$3:$BE$3&lt;BB$3)*$AH104:$AS104))),2))</f>
        <v/>
      </c>
      <c r="BC104">
        <f>IF(AQ104&lt;=0,0,ROUND(MIN(AQ104,MAX(0,$F104-SUMPRODUCT(($AT$3:$BE$3&lt;BC$3)*$AH104:$AS104))),2))</f>
        <v/>
      </c>
      <c r="BD104">
        <f>IF(AR104&lt;=0,0,ROUND(MIN(AR104,MAX(0,$F104-SUMPRODUCT(($AT$3:$BE$3&lt;BD$3)*$AH104:$AS104))),2))</f>
        <v/>
      </c>
      <c r="BE104">
        <f>IF(AS104&lt;=0,0,ROUND(MIN(AS104,MAX(0,$F104-SUMPRODUCT(($AT$3:$BE$3&lt;BE$3)*$AH104:$AS104))),2))</f>
        <v/>
      </c>
      <c r="BF104">
        <f>IF(BF103&lt;=0,0,ROUND(BF103+J104-V104-AT104,2))</f>
        <v/>
      </c>
      <c r="BG104">
        <f>IF(BG103&lt;=0,0,ROUND(BG103+K104-W104-AU104,2))</f>
        <v/>
      </c>
      <c r="BH104">
        <f>IF(BH103&lt;=0,0,ROUND(BH103+L104-X104-AV104,2))</f>
        <v/>
      </c>
      <c r="BI104">
        <f>IF(BI103&lt;=0,0,ROUND(BI103+M104-Y104-AW104,2))</f>
        <v/>
      </c>
      <c r="BJ104">
        <f>IF(BJ103&lt;=0,0,ROUND(BJ103+N104-Z104-AX104,2))</f>
        <v/>
      </c>
      <c r="BK104">
        <f>IF(BK103&lt;=0,0,ROUND(BK103+O104-AA104-AY104,2))</f>
        <v/>
      </c>
      <c r="BL104">
        <f>IF(BL103&lt;=0,0,ROUND(BL103+P104-AB104-AZ104,2))</f>
        <v/>
      </c>
      <c r="BM104">
        <f>IF(BM103&lt;=0,0,ROUND(BM103+Q104-AC104-BA104,2))</f>
        <v/>
      </c>
      <c r="BN104">
        <f>IF(BN103&lt;=0,0,ROUND(BN103+R104-AD104-BB104,2))</f>
        <v/>
      </c>
      <c r="BO104">
        <f>IF(BO103&lt;=0,0,ROUND(BO103+S104-AE104-BC104,2))</f>
        <v/>
      </c>
      <c r="BP104">
        <f>IF(BP103&lt;=0,0,ROUND(BP103+T104-AF104-BD104,2))</f>
        <v/>
      </c>
      <c r="BQ104">
        <f>IF(BQ103&lt;=0,0,ROUND(BQ103+U104-AG104-BE104,2))</f>
        <v/>
      </c>
    </row>
    <row r="105">
      <c r="A105" t="n">
        <v>100</v>
      </c>
      <c r="B105" s="29">
        <f>Months!B105</f>
        <v/>
      </c>
      <c r="C105">
        <f>Months!C105</f>
        <v/>
      </c>
      <c r="D105">
        <f>Months!D105</f>
        <v/>
      </c>
      <c r="E105">
        <f>SUM(V105:AG105)</f>
        <v/>
      </c>
      <c r="F105">
        <f>MAX(0,ROUND(C105+D105-E105,2))</f>
        <v/>
      </c>
      <c r="G105">
        <f>ROUND(E105+SUM(AT105:BE105),2)</f>
        <v/>
      </c>
      <c r="H105">
        <f>ROUND(SUM(J105:U105),2)</f>
        <v/>
      </c>
      <c r="I105">
        <f>ROUND(SUM(BF105:BQ105),2)</f>
        <v/>
      </c>
      <c r="J105">
        <f>IF(BF104&lt;=0,0,ROUND(BF104*IF($A105&lt;=Debts!$M$5,Debts!$X$5,Debts!$Y$5)/12,2)+IF(AND(Debts!$AC$5=1,$A105=Debts!$M$5+1),SUMPRODUCT(ROUND(BF$5:BF103*Debts!$Y$5/12,2)),0))</f>
        <v/>
      </c>
      <c r="K105">
        <f>IF(BG104&lt;=0,0,ROUND(BG104*IF($A105&lt;=Debts!$M$6,Debts!$X$6,Debts!$Y$6)/12,2)+IF(AND(Debts!$AC$6=1,$A105=Debts!$M$6+1),SUMPRODUCT(ROUND(BG$5:BG103*Debts!$Y$6/12,2)),0))</f>
        <v/>
      </c>
      <c r="L105">
        <f>IF(BH104&lt;=0,0,ROUND(BH104*IF($A105&lt;=Debts!$M$7,Debts!$X$7,Debts!$Y$7)/12,2)+IF(AND(Debts!$AC$7=1,$A105=Debts!$M$7+1),SUMPRODUCT(ROUND(BH$5:BH103*Debts!$Y$7/12,2)),0))</f>
        <v/>
      </c>
      <c r="M105">
        <f>IF(BI104&lt;=0,0,ROUND(BI104*IF($A105&lt;=Debts!$M$8,Debts!$X$8,Debts!$Y$8)/12,2)+IF(AND(Debts!$AC$8=1,$A105=Debts!$M$8+1),SUMPRODUCT(ROUND(BI$5:BI103*Debts!$Y$8/12,2)),0))</f>
        <v/>
      </c>
      <c r="N105">
        <f>IF(BJ104&lt;=0,0,ROUND(BJ104*IF($A105&lt;=Debts!$M$9,Debts!$X$9,Debts!$Y$9)/12,2)+IF(AND(Debts!$AC$9=1,$A105=Debts!$M$9+1),SUMPRODUCT(ROUND(BJ$5:BJ103*Debts!$Y$9/12,2)),0))</f>
        <v/>
      </c>
      <c r="O105">
        <f>IF(BK104&lt;=0,0,ROUND(BK104*IF($A105&lt;=Debts!$M$10,Debts!$X$10,Debts!$Y$10)/12,2)+IF(AND(Debts!$AC$10=1,$A105=Debts!$M$10+1),SUMPRODUCT(ROUND(BK$5:BK103*Debts!$Y$10/12,2)),0))</f>
        <v/>
      </c>
      <c r="P105">
        <f>IF(BL104&lt;=0,0,ROUND(BL104*IF($A105&lt;=Debts!$M$11,Debts!$X$11,Debts!$Y$11)/12,2)+IF(AND(Debts!$AC$11=1,$A105=Debts!$M$11+1),SUMPRODUCT(ROUND(BL$5:BL103*Debts!$Y$11/12,2)),0))</f>
        <v/>
      </c>
      <c r="Q105">
        <f>IF(BM104&lt;=0,0,ROUND(BM104*IF($A105&lt;=Debts!$M$12,Debts!$X$12,Debts!$Y$12)/12,2)+IF(AND(Debts!$AC$12=1,$A105=Debts!$M$12+1),SUMPRODUCT(ROUND(BM$5:BM103*Debts!$Y$12/12,2)),0))</f>
        <v/>
      </c>
      <c r="R105">
        <f>IF(BN104&lt;=0,0,ROUND(BN104*IF($A105&lt;=Debts!$M$13,Debts!$X$13,Debts!$Y$13)/12,2)+IF(AND(Debts!$AC$13=1,$A105=Debts!$M$13+1),SUMPRODUCT(ROUND(BN$5:BN103*Debts!$Y$13/12,2)),0))</f>
        <v/>
      </c>
      <c r="S105">
        <f>IF(BO104&lt;=0,0,ROUND(BO104*IF($A105&lt;=Debts!$M$14,Debts!$X$14,Debts!$Y$14)/12,2)+IF(AND(Debts!$AC$14=1,$A105=Debts!$M$14+1),SUMPRODUCT(ROUND(BO$5:BO103*Debts!$Y$14/12,2)),0))</f>
        <v/>
      </c>
      <c r="T105">
        <f>IF(BP104&lt;=0,0,ROUND(BP104*IF($A105&lt;=Debts!$M$15,Debts!$X$15,Debts!$Y$15)/12,2)+IF(AND(Debts!$AC$15=1,$A105=Debts!$M$15+1),SUMPRODUCT(ROUND(BP$5:BP103*Debts!$Y$15/12,2)),0))</f>
        <v/>
      </c>
      <c r="U105">
        <f>IF(BQ104&lt;=0,0,ROUND(BQ104*IF($A105&lt;=Debts!$M$16,Debts!$X$16,Debts!$Y$16)/12,2)+IF(AND(Debts!$AC$16=1,$A105=Debts!$M$16+1),SUMPRODUCT(ROUND(BQ$5:BQ103*Debts!$Y$16/12,2)),0))</f>
        <v/>
      </c>
      <c r="V105">
        <f>IF(BF104&lt;=0,0,MIN(ROUND(BF104+J105,2),IF(Debts!$Z$5=0,Debts!$AA$5,MAX(Debts!$AA$5,ROUND(BF104*Debts!$Z$5+Debts!$AB$5*J105,2)))))</f>
        <v/>
      </c>
      <c r="W105">
        <f>IF(BG104&lt;=0,0,MIN(ROUND(BG104+K105,2),IF(Debts!$Z$6=0,Debts!$AA$6,MAX(Debts!$AA$6,ROUND(BG104*Debts!$Z$6+Debts!$AB$6*K105,2)))))</f>
        <v/>
      </c>
      <c r="X105">
        <f>IF(BH104&lt;=0,0,MIN(ROUND(BH104+L105,2),IF(Debts!$Z$7=0,Debts!$AA$7,MAX(Debts!$AA$7,ROUND(BH104*Debts!$Z$7+Debts!$AB$7*L105,2)))))</f>
        <v/>
      </c>
      <c r="Y105">
        <f>IF(BI104&lt;=0,0,MIN(ROUND(BI104+M105,2),IF(Debts!$Z$8=0,Debts!$AA$8,MAX(Debts!$AA$8,ROUND(BI104*Debts!$Z$8+Debts!$AB$8*M105,2)))))</f>
        <v/>
      </c>
      <c r="Z105">
        <f>IF(BJ104&lt;=0,0,MIN(ROUND(BJ104+N105,2),IF(Debts!$Z$9=0,Debts!$AA$9,MAX(Debts!$AA$9,ROUND(BJ104*Debts!$Z$9+Debts!$AB$9*N105,2)))))</f>
        <v/>
      </c>
      <c r="AA105">
        <f>IF(BK104&lt;=0,0,MIN(ROUND(BK104+O105,2),IF(Debts!$Z$10=0,Debts!$AA$10,MAX(Debts!$AA$10,ROUND(BK104*Debts!$Z$10+Debts!$AB$10*O105,2)))))</f>
        <v/>
      </c>
      <c r="AB105">
        <f>IF(BL104&lt;=0,0,MIN(ROUND(BL104+P105,2),IF(Debts!$Z$11=0,Debts!$AA$11,MAX(Debts!$AA$11,ROUND(BL104*Debts!$Z$11+Debts!$AB$11*P105,2)))))</f>
        <v/>
      </c>
      <c r="AC105">
        <f>IF(BM104&lt;=0,0,MIN(ROUND(BM104+Q105,2),IF(Debts!$Z$12=0,Debts!$AA$12,MAX(Debts!$AA$12,ROUND(BM104*Debts!$Z$12+Debts!$AB$12*Q105,2)))))</f>
        <v/>
      </c>
      <c r="AD105">
        <f>IF(BN104&lt;=0,0,MIN(ROUND(BN104+R105,2),IF(Debts!$Z$13=0,Debts!$AA$13,MAX(Debts!$AA$13,ROUND(BN104*Debts!$Z$13+Debts!$AB$13*R105,2)))))</f>
        <v/>
      </c>
      <c r="AE105">
        <f>IF(BO104&lt;=0,0,MIN(ROUND(BO104+S105,2),IF(Debts!$Z$14=0,Debts!$AA$14,MAX(Debts!$AA$14,ROUND(BO104*Debts!$Z$14+Debts!$AB$14*S105,2)))))</f>
        <v/>
      </c>
      <c r="AF105">
        <f>IF(BP104&lt;=0,0,MIN(ROUND(BP104+T105,2),IF(Debts!$Z$15=0,Debts!$AA$15,MAX(Debts!$AA$15,ROUND(BP104*Debts!$Z$15+Debts!$AB$15*T105,2)))))</f>
        <v/>
      </c>
      <c r="AG105">
        <f>IF(BQ104&lt;=0,0,MIN(ROUND(BQ104+U105,2),IF(Debts!$Z$16=0,Debts!$AA$16,MAX(Debts!$AA$16,ROUND(BQ104*Debts!$Z$16+Debts!$AB$16*U105,2)))))</f>
        <v/>
      </c>
      <c r="AH105">
        <f>IF(BF104&lt;=0,0,ROUND(BF104+J105-V105,2))</f>
        <v/>
      </c>
      <c r="AI105">
        <f>IF(BG104&lt;=0,0,ROUND(BG104+K105-W105,2))</f>
        <v/>
      </c>
      <c r="AJ105">
        <f>IF(BH104&lt;=0,0,ROUND(BH104+L105-X105,2))</f>
        <v/>
      </c>
      <c r="AK105">
        <f>IF(BI104&lt;=0,0,ROUND(BI104+M105-Y105,2))</f>
        <v/>
      </c>
      <c r="AL105">
        <f>IF(BJ104&lt;=0,0,ROUND(BJ104+N105-Z105,2))</f>
        <v/>
      </c>
      <c r="AM105">
        <f>IF(BK104&lt;=0,0,ROUND(BK104+O105-AA105,2))</f>
        <v/>
      </c>
      <c r="AN105">
        <f>IF(BL104&lt;=0,0,ROUND(BL104+P105-AB105,2))</f>
        <v/>
      </c>
      <c r="AO105">
        <f>IF(BM104&lt;=0,0,ROUND(BM104+Q105-AC105,2))</f>
        <v/>
      </c>
      <c r="AP105">
        <f>IF(BN104&lt;=0,0,ROUND(BN104+R105-AD105,2))</f>
        <v/>
      </c>
      <c r="AQ105">
        <f>IF(BO104&lt;=0,0,ROUND(BO104+S105-AE105,2))</f>
        <v/>
      </c>
      <c r="AR105">
        <f>IF(BP104&lt;=0,0,ROUND(BP104+T105-AF105,2))</f>
        <v/>
      </c>
      <c r="AS105">
        <f>IF(BQ104&lt;=0,0,ROUND(BQ104+U105-AG105,2))</f>
        <v/>
      </c>
      <c r="AT105">
        <f>IF(AH105&lt;=0,0,ROUND(MIN(AH105,MAX(0,$F105-SUMPRODUCT(($AT$3:$BE$3&lt;AT$3)*$AH105:$AS105))),2))</f>
        <v/>
      </c>
      <c r="AU105">
        <f>IF(AI105&lt;=0,0,ROUND(MIN(AI105,MAX(0,$F105-SUMPRODUCT(($AT$3:$BE$3&lt;AU$3)*$AH105:$AS105))),2))</f>
        <v/>
      </c>
      <c r="AV105">
        <f>IF(AJ105&lt;=0,0,ROUND(MIN(AJ105,MAX(0,$F105-SUMPRODUCT(($AT$3:$BE$3&lt;AV$3)*$AH105:$AS105))),2))</f>
        <v/>
      </c>
      <c r="AW105">
        <f>IF(AK105&lt;=0,0,ROUND(MIN(AK105,MAX(0,$F105-SUMPRODUCT(($AT$3:$BE$3&lt;AW$3)*$AH105:$AS105))),2))</f>
        <v/>
      </c>
      <c r="AX105">
        <f>IF(AL105&lt;=0,0,ROUND(MIN(AL105,MAX(0,$F105-SUMPRODUCT(($AT$3:$BE$3&lt;AX$3)*$AH105:$AS105))),2))</f>
        <v/>
      </c>
      <c r="AY105">
        <f>IF(AM105&lt;=0,0,ROUND(MIN(AM105,MAX(0,$F105-SUMPRODUCT(($AT$3:$BE$3&lt;AY$3)*$AH105:$AS105))),2))</f>
        <v/>
      </c>
      <c r="AZ105">
        <f>IF(AN105&lt;=0,0,ROUND(MIN(AN105,MAX(0,$F105-SUMPRODUCT(($AT$3:$BE$3&lt;AZ$3)*$AH105:$AS105))),2))</f>
        <v/>
      </c>
      <c r="BA105">
        <f>IF(AO105&lt;=0,0,ROUND(MIN(AO105,MAX(0,$F105-SUMPRODUCT(($AT$3:$BE$3&lt;BA$3)*$AH105:$AS105))),2))</f>
        <v/>
      </c>
      <c r="BB105">
        <f>IF(AP105&lt;=0,0,ROUND(MIN(AP105,MAX(0,$F105-SUMPRODUCT(($AT$3:$BE$3&lt;BB$3)*$AH105:$AS105))),2))</f>
        <v/>
      </c>
      <c r="BC105">
        <f>IF(AQ105&lt;=0,0,ROUND(MIN(AQ105,MAX(0,$F105-SUMPRODUCT(($AT$3:$BE$3&lt;BC$3)*$AH105:$AS105))),2))</f>
        <v/>
      </c>
      <c r="BD105">
        <f>IF(AR105&lt;=0,0,ROUND(MIN(AR105,MAX(0,$F105-SUMPRODUCT(($AT$3:$BE$3&lt;BD$3)*$AH105:$AS105))),2))</f>
        <v/>
      </c>
      <c r="BE105">
        <f>IF(AS105&lt;=0,0,ROUND(MIN(AS105,MAX(0,$F105-SUMPRODUCT(($AT$3:$BE$3&lt;BE$3)*$AH105:$AS105))),2))</f>
        <v/>
      </c>
      <c r="BF105">
        <f>IF(BF104&lt;=0,0,ROUND(BF104+J105-V105-AT105,2))</f>
        <v/>
      </c>
      <c r="BG105">
        <f>IF(BG104&lt;=0,0,ROUND(BG104+K105-W105-AU105,2))</f>
        <v/>
      </c>
      <c r="BH105">
        <f>IF(BH104&lt;=0,0,ROUND(BH104+L105-X105-AV105,2))</f>
        <v/>
      </c>
      <c r="BI105">
        <f>IF(BI104&lt;=0,0,ROUND(BI104+M105-Y105-AW105,2))</f>
        <v/>
      </c>
      <c r="BJ105">
        <f>IF(BJ104&lt;=0,0,ROUND(BJ104+N105-Z105-AX105,2))</f>
        <v/>
      </c>
      <c r="BK105">
        <f>IF(BK104&lt;=0,0,ROUND(BK104+O105-AA105-AY105,2))</f>
        <v/>
      </c>
      <c r="BL105">
        <f>IF(BL104&lt;=0,0,ROUND(BL104+P105-AB105-AZ105,2))</f>
        <v/>
      </c>
      <c r="BM105">
        <f>IF(BM104&lt;=0,0,ROUND(BM104+Q105-AC105-BA105,2))</f>
        <v/>
      </c>
      <c r="BN105">
        <f>IF(BN104&lt;=0,0,ROUND(BN104+R105-AD105-BB105,2))</f>
        <v/>
      </c>
      <c r="BO105">
        <f>IF(BO104&lt;=0,0,ROUND(BO104+S105-AE105-BC105,2))</f>
        <v/>
      </c>
      <c r="BP105">
        <f>IF(BP104&lt;=0,0,ROUND(BP104+T105-AF105-BD105,2))</f>
        <v/>
      </c>
      <c r="BQ105">
        <f>IF(BQ104&lt;=0,0,ROUND(BQ104+U105-AG105-BE105,2))</f>
        <v/>
      </c>
    </row>
    <row r="106">
      <c r="A106" t="n">
        <v>101</v>
      </c>
      <c r="B106" s="29">
        <f>Months!B106</f>
        <v/>
      </c>
      <c r="C106">
        <f>Months!C106</f>
        <v/>
      </c>
      <c r="D106">
        <f>Months!D106</f>
        <v/>
      </c>
      <c r="E106">
        <f>SUM(V106:AG106)</f>
        <v/>
      </c>
      <c r="F106">
        <f>MAX(0,ROUND(C106+D106-E106,2))</f>
        <v/>
      </c>
      <c r="G106">
        <f>ROUND(E106+SUM(AT106:BE106),2)</f>
        <v/>
      </c>
      <c r="H106">
        <f>ROUND(SUM(J106:U106),2)</f>
        <v/>
      </c>
      <c r="I106">
        <f>ROUND(SUM(BF106:BQ106),2)</f>
        <v/>
      </c>
      <c r="J106">
        <f>IF(BF105&lt;=0,0,ROUND(BF105*IF($A106&lt;=Debts!$M$5,Debts!$X$5,Debts!$Y$5)/12,2)+IF(AND(Debts!$AC$5=1,$A106=Debts!$M$5+1),SUMPRODUCT(ROUND(BF$5:BF104*Debts!$Y$5/12,2)),0))</f>
        <v/>
      </c>
      <c r="K106">
        <f>IF(BG105&lt;=0,0,ROUND(BG105*IF($A106&lt;=Debts!$M$6,Debts!$X$6,Debts!$Y$6)/12,2)+IF(AND(Debts!$AC$6=1,$A106=Debts!$M$6+1),SUMPRODUCT(ROUND(BG$5:BG104*Debts!$Y$6/12,2)),0))</f>
        <v/>
      </c>
      <c r="L106">
        <f>IF(BH105&lt;=0,0,ROUND(BH105*IF($A106&lt;=Debts!$M$7,Debts!$X$7,Debts!$Y$7)/12,2)+IF(AND(Debts!$AC$7=1,$A106=Debts!$M$7+1),SUMPRODUCT(ROUND(BH$5:BH104*Debts!$Y$7/12,2)),0))</f>
        <v/>
      </c>
      <c r="M106">
        <f>IF(BI105&lt;=0,0,ROUND(BI105*IF($A106&lt;=Debts!$M$8,Debts!$X$8,Debts!$Y$8)/12,2)+IF(AND(Debts!$AC$8=1,$A106=Debts!$M$8+1),SUMPRODUCT(ROUND(BI$5:BI104*Debts!$Y$8/12,2)),0))</f>
        <v/>
      </c>
      <c r="N106">
        <f>IF(BJ105&lt;=0,0,ROUND(BJ105*IF($A106&lt;=Debts!$M$9,Debts!$X$9,Debts!$Y$9)/12,2)+IF(AND(Debts!$AC$9=1,$A106=Debts!$M$9+1),SUMPRODUCT(ROUND(BJ$5:BJ104*Debts!$Y$9/12,2)),0))</f>
        <v/>
      </c>
      <c r="O106">
        <f>IF(BK105&lt;=0,0,ROUND(BK105*IF($A106&lt;=Debts!$M$10,Debts!$X$10,Debts!$Y$10)/12,2)+IF(AND(Debts!$AC$10=1,$A106=Debts!$M$10+1),SUMPRODUCT(ROUND(BK$5:BK104*Debts!$Y$10/12,2)),0))</f>
        <v/>
      </c>
      <c r="P106">
        <f>IF(BL105&lt;=0,0,ROUND(BL105*IF($A106&lt;=Debts!$M$11,Debts!$X$11,Debts!$Y$11)/12,2)+IF(AND(Debts!$AC$11=1,$A106=Debts!$M$11+1),SUMPRODUCT(ROUND(BL$5:BL104*Debts!$Y$11/12,2)),0))</f>
        <v/>
      </c>
      <c r="Q106">
        <f>IF(BM105&lt;=0,0,ROUND(BM105*IF($A106&lt;=Debts!$M$12,Debts!$X$12,Debts!$Y$12)/12,2)+IF(AND(Debts!$AC$12=1,$A106=Debts!$M$12+1),SUMPRODUCT(ROUND(BM$5:BM104*Debts!$Y$12/12,2)),0))</f>
        <v/>
      </c>
      <c r="R106">
        <f>IF(BN105&lt;=0,0,ROUND(BN105*IF($A106&lt;=Debts!$M$13,Debts!$X$13,Debts!$Y$13)/12,2)+IF(AND(Debts!$AC$13=1,$A106=Debts!$M$13+1),SUMPRODUCT(ROUND(BN$5:BN104*Debts!$Y$13/12,2)),0))</f>
        <v/>
      </c>
      <c r="S106">
        <f>IF(BO105&lt;=0,0,ROUND(BO105*IF($A106&lt;=Debts!$M$14,Debts!$X$14,Debts!$Y$14)/12,2)+IF(AND(Debts!$AC$14=1,$A106=Debts!$M$14+1),SUMPRODUCT(ROUND(BO$5:BO104*Debts!$Y$14/12,2)),0))</f>
        <v/>
      </c>
      <c r="T106">
        <f>IF(BP105&lt;=0,0,ROUND(BP105*IF($A106&lt;=Debts!$M$15,Debts!$X$15,Debts!$Y$15)/12,2)+IF(AND(Debts!$AC$15=1,$A106=Debts!$M$15+1),SUMPRODUCT(ROUND(BP$5:BP104*Debts!$Y$15/12,2)),0))</f>
        <v/>
      </c>
      <c r="U106">
        <f>IF(BQ105&lt;=0,0,ROUND(BQ105*IF($A106&lt;=Debts!$M$16,Debts!$X$16,Debts!$Y$16)/12,2)+IF(AND(Debts!$AC$16=1,$A106=Debts!$M$16+1),SUMPRODUCT(ROUND(BQ$5:BQ104*Debts!$Y$16/12,2)),0))</f>
        <v/>
      </c>
      <c r="V106">
        <f>IF(BF105&lt;=0,0,MIN(ROUND(BF105+J106,2),IF(Debts!$Z$5=0,Debts!$AA$5,MAX(Debts!$AA$5,ROUND(BF105*Debts!$Z$5+Debts!$AB$5*J106,2)))))</f>
        <v/>
      </c>
      <c r="W106">
        <f>IF(BG105&lt;=0,0,MIN(ROUND(BG105+K106,2),IF(Debts!$Z$6=0,Debts!$AA$6,MAX(Debts!$AA$6,ROUND(BG105*Debts!$Z$6+Debts!$AB$6*K106,2)))))</f>
        <v/>
      </c>
      <c r="X106">
        <f>IF(BH105&lt;=0,0,MIN(ROUND(BH105+L106,2),IF(Debts!$Z$7=0,Debts!$AA$7,MAX(Debts!$AA$7,ROUND(BH105*Debts!$Z$7+Debts!$AB$7*L106,2)))))</f>
        <v/>
      </c>
      <c r="Y106">
        <f>IF(BI105&lt;=0,0,MIN(ROUND(BI105+M106,2),IF(Debts!$Z$8=0,Debts!$AA$8,MAX(Debts!$AA$8,ROUND(BI105*Debts!$Z$8+Debts!$AB$8*M106,2)))))</f>
        <v/>
      </c>
      <c r="Z106">
        <f>IF(BJ105&lt;=0,0,MIN(ROUND(BJ105+N106,2),IF(Debts!$Z$9=0,Debts!$AA$9,MAX(Debts!$AA$9,ROUND(BJ105*Debts!$Z$9+Debts!$AB$9*N106,2)))))</f>
        <v/>
      </c>
      <c r="AA106">
        <f>IF(BK105&lt;=0,0,MIN(ROUND(BK105+O106,2),IF(Debts!$Z$10=0,Debts!$AA$10,MAX(Debts!$AA$10,ROUND(BK105*Debts!$Z$10+Debts!$AB$10*O106,2)))))</f>
        <v/>
      </c>
      <c r="AB106">
        <f>IF(BL105&lt;=0,0,MIN(ROUND(BL105+P106,2),IF(Debts!$Z$11=0,Debts!$AA$11,MAX(Debts!$AA$11,ROUND(BL105*Debts!$Z$11+Debts!$AB$11*P106,2)))))</f>
        <v/>
      </c>
      <c r="AC106">
        <f>IF(BM105&lt;=0,0,MIN(ROUND(BM105+Q106,2),IF(Debts!$Z$12=0,Debts!$AA$12,MAX(Debts!$AA$12,ROUND(BM105*Debts!$Z$12+Debts!$AB$12*Q106,2)))))</f>
        <v/>
      </c>
      <c r="AD106">
        <f>IF(BN105&lt;=0,0,MIN(ROUND(BN105+R106,2),IF(Debts!$Z$13=0,Debts!$AA$13,MAX(Debts!$AA$13,ROUND(BN105*Debts!$Z$13+Debts!$AB$13*R106,2)))))</f>
        <v/>
      </c>
      <c r="AE106">
        <f>IF(BO105&lt;=0,0,MIN(ROUND(BO105+S106,2),IF(Debts!$Z$14=0,Debts!$AA$14,MAX(Debts!$AA$14,ROUND(BO105*Debts!$Z$14+Debts!$AB$14*S106,2)))))</f>
        <v/>
      </c>
      <c r="AF106">
        <f>IF(BP105&lt;=0,0,MIN(ROUND(BP105+T106,2),IF(Debts!$Z$15=0,Debts!$AA$15,MAX(Debts!$AA$15,ROUND(BP105*Debts!$Z$15+Debts!$AB$15*T106,2)))))</f>
        <v/>
      </c>
      <c r="AG106">
        <f>IF(BQ105&lt;=0,0,MIN(ROUND(BQ105+U106,2),IF(Debts!$Z$16=0,Debts!$AA$16,MAX(Debts!$AA$16,ROUND(BQ105*Debts!$Z$16+Debts!$AB$16*U106,2)))))</f>
        <v/>
      </c>
      <c r="AH106">
        <f>IF(BF105&lt;=0,0,ROUND(BF105+J106-V106,2))</f>
        <v/>
      </c>
      <c r="AI106">
        <f>IF(BG105&lt;=0,0,ROUND(BG105+K106-W106,2))</f>
        <v/>
      </c>
      <c r="AJ106">
        <f>IF(BH105&lt;=0,0,ROUND(BH105+L106-X106,2))</f>
        <v/>
      </c>
      <c r="AK106">
        <f>IF(BI105&lt;=0,0,ROUND(BI105+M106-Y106,2))</f>
        <v/>
      </c>
      <c r="AL106">
        <f>IF(BJ105&lt;=0,0,ROUND(BJ105+N106-Z106,2))</f>
        <v/>
      </c>
      <c r="AM106">
        <f>IF(BK105&lt;=0,0,ROUND(BK105+O106-AA106,2))</f>
        <v/>
      </c>
      <c r="AN106">
        <f>IF(BL105&lt;=0,0,ROUND(BL105+P106-AB106,2))</f>
        <v/>
      </c>
      <c r="AO106">
        <f>IF(BM105&lt;=0,0,ROUND(BM105+Q106-AC106,2))</f>
        <v/>
      </c>
      <c r="AP106">
        <f>IF(BN105&lt;=0,0,ROUND(BN105+R106-AD106,2))</f>
        <v/>
      </c>
      <c r="AQ106">
        <f>IF(BO105&lt;=0,0,ROUND(BO105+S106-AE106,2))</f>
        <v/>
      </c>
      <c r="AR106">
        <f>IF(BP105&lt;=0,0,ROUND(BP105+T106-AF106,2))</f>
        <v/>
      </c>
      <c r="AS106">
        <f>IF(BQ105&lt;=0,0,ROUND(BQ105+U106-AG106,2))</f>
        <v/>
      </c>
      <c r="AT106">
        <f>IF(AH106&lt;=0,0,ROUND(MIN(AH106,MAX(0,$F106-SUMPRODUCT(($AT$3:$BE$3&lt;AT$3)*$AH106:$AS106))),2))</f>
        <v/>
      </c>
      <c r="AU106">
        <f>IF(AI106&lt;=0,0,ROUND(MIN(AI106,MAX(0,$F106-SUMPRODUCT(($AT$3:$BE$3&lt;AU$3)*$AH106:$AS106))),2))</f>
        <v/>
      </c>
      <c r="AV106">
        <f>IF(AJ106&lt;=0,0,ROUND(MIN(AJ106,MAX(0,$F106-SUMPRODUCT(($AT$3:$BE$3&lt;AV$3)*$AH106:$AS106))),2))</f>
        <v/>
      </c>
      <c r="AW106">
        <f>IF(AK106&lt;=0,0,ROUND(MIN(AK106,MAX(0,$F106-SUMPRODUCT(($AT$3:$BE$3&lt;AW$3)*$AH106:$AS106))),2))</f>
        <v/>
      </c>
      <c r="AX106">
        <f>IF(AL106&lt;=0,0,ROUND(MIN(AL106,MAX(0,$F106-SUMPRODUCT(($AT$3:$BE$3&lt;AX$3)*$AH106:$AS106))),2))</f>
        <v/>
      </c>
      <c r="AY106">
        <f>IF(AM106&lt;=0,0,ROUND(MIN(AM106,MAX(0,$F106-SUMPRODUCT(($AT$3:$BE$3&lt;AY$3)*$AH106:$AS106))),2))</f>
        <v/>
      </c>
      <c r="AZ106">
        <f>IF(AN106&lt;=0,0,ROUND(MIN(AN106,MAX(0,$F106-SUMPRODUCT(($AT$3:$BE$3&lt;AZ$3)*$AH106:$AS106))),2))</f>
        <v/>
      </c>
      <c r="BA106">
        <f>IF(AO106&lt;=0,0,ROUND(MIN(AO106,MAX(0,$F106-SUMPRODUCT(($AT$3:$BE$3&lt;BA$3)*$AH106:$AS106))),2))</f>
        <v/>
      </c>
      <c r="BB106">
        <f>IF(AP106&lt;=0,0,ROUND(MIN(AP106,MAX(0,$F106-SUMPRODUCT(($AT$3:$BE$3&lt;BB$3)*$AH106:$AS106))),2))</f>
        <v/>
      </c>
      <c r="BC106">
        <f>IF(AQ106&lt;=0,0,ROUND(MIN(AQ106,MAX(0,$F106-SUMPRODUCT(($AT$3:$BE$3&lt;BC$3)*$AH106:$AS106))),2))</f>
        <v/>
      </c>
      <c r="BD106">
        <f>IF(AR106&lt;=0,0,ROUND(MIN(AR106,MAX(0,$F106-SUMPRODUCT(($AT$3:$BE$3&lt;BD$3)*$AH106:$AS106))),2))</f>
        <v/>
      </c>
      <c r="BE106">
        <f>IF(AS106&lt;=0,0,ROUND(MIN(AS106,MAX(0,$F106-SUMPRODUCT(($AT$3:$BE$3&lt;BE$3)*$AH106:$AS106))),2))</f>
        <v/>
      </c>
      <c r="BF106">
        <f>IF(BF105&lt;=0,0,ROUND(BF105+J106-V106-AT106,2))</f>
        <v/>
      </c>
      <c r="BG106">
        <f>IF(BG105&lt;=0,0,ROUND(BG105+K106-W106-AU106,2))</f>
        <v/>
      </c>
      <c r="BH106">
        <f>IF(BH105&lt;=0,0,ROUND(BH105+L106-X106-AV106,2))</f>
        <v/>
      </c>
      <c r="BI106">
        <f>IF(BI105&lt;=0,0,ROUND(BI105+M106-Y106-AW106,2))</f>
        <v/>
      </c>
      <c r="BJ106">
        <f>IF(BJ105&lt;=0,0,ROUND(BJ105+N106-Z106-AX106,2))</f>
        <v/>
      </c>
      <c r="BK106">
        <f>IF(BK105&lt;=0,0,ROUND(BK105+O106-AA106-AY106,2))</f>
        <v/>
      </c>
      <c r="BL106">
        <f>IF(BL105&lt;=0,0,ROUND(BL105+P106-AB106-AZ106,2))</f>
        <v/>
      </c>
      <c r="BM106">
        <f>IF(BM105&lt;=0,0,ROUND(BM105+Q106-AC106-BA106,2))</f>
        <v/>
      </c>
      <c r="BN106">
        <f>IF(BN105&lt;=0,0,ROUND(BN105+R106-AD106-BB106,2))</f>
        <v/>
      </c>
      <c r="BO106">
        <f>IF(BO105&lt;=0,0,ROUND(BO105+S106-AE106-BC106,2))</f>
        <v/>
      </c>
      <c r="BP106">
        <f>IF(BP105&lt;=0,0,ROUND(BP105+T106-AF106-BD106,2))</f>
        <v/>
      </c>
      <c r="BQ106">
        <f>IF(BQ105&lt;=0,0,ROUND(BQ105+U106-AG106-BE106,2))</f>
        <v/>
      </c>
    </row>
    <row r="107">
      <c r="A107" t="n">
        <v>102</v>
      </c>
      <c r="B107" s="29">
        <f>Months!B107</f>
        <v/>
      </c>
      <c r="C107">
        <f>Months!C107</f>
        <v/>
      </c>
      <c r="D107">
        <f>Months!D107</f>
        <v/>
      </c>
      <c r="E107">
        <f>SUM(V107:AG107)</f>
        <v/>
      </c>
      <c r="F107">
        <f>MAX(0,ROUND(C107+D107-E107,2))</f>
        <v/>
      </c>
      <c r="G107">
        <f>ROUND(E107+SUM(AT107:BE107),2)</f>
        <v/>
      </c>
      <c r="H107">
        <f>ROUND(SUM(J107:U107),2)</f>
        <v/>
      </c>
      <c r="I107">
        <f>ROUND(SUM(BF107:BQ107),2)</f>
        <v/>
      </c>
      <c r="J107">
        <f>IF(BF106&lt;=0,0,ROUND(BF106*IF($A107&lt;=Debts!$M$5,Debts!$X$5,Debts!$Y$5)/12,2)+IF(AND(Debts!$AC$5=1,$A107=Debts!$M$5+1),SUMPRODUCT(ROUND(BF$5:BF105*Debts!$Y$5/12,2)),0))</f>
        <v/>
      </c>
      <c r="K107">
        <f>IF(BG106&lt;=0,0,ROUND(BG106*IF($A107&lt;=Debts!$M$6,Debts!$X$6,Debts!$Y$6)/12,2)+IF(AND(Debts!$AC$6=1,$A107=Debts!$M$6+1),SUMPRODUCT(ROUND(BG$5:BG105*Debts!$Y$6/12,2)),0))</f>
        <v/>
      </c>
      <c r="L107">
        <f>IF(BH106&lt;=0,0,ROUND(BH106*IF($A107&lt;=Debts!$M$7,Debts!$X$7,Debts!$Y$7)/12,2)+IF(AND(Debts!$AC$7=1,$A107=Debts!$M$7+1),SUMPRODUCT(ROUND(BH$5:BH105*Debts!$Y$7/12,2)),0))</f>
        <v/>
      </c>
      <c r="M107">
        <f>IF(BI106&lt;=0,0,ROUND(BI106*IF($A107&lt;=Debts!$M$8,Debts!$X$8,Debts!$Y$8)/12,2)+IF(AND(Debts!$AC$8=1,$A107=Debts!$M$8+1),SUMPRODUCT(ROUND(BI$5:BI105*Debts!$Y$8/12,2)),0))</f>
        <v/>
      </c>
      <c r="N107">
        <f>IF(BJ106&lt;=0,0,ROUND(BJ106*IF($A107&lt;=Debts!$M$9,Debts!$X$9,Debts!$Y$9)/12,2)+IF(AND(Debts!$AC$9=1,$A107=Debts!$M$9+1),SUMPRODUCT(ROUND(BJ$5:BJ105*Debts!$Y$9/12,2)),0))</f>
        <v/>
      </c>
      <c r="O107">
        <f>IF(BK106&lt;=0,0,ROUND(BK106*IF($A107&lt;=Debts!$M$10,Debts!$X$10,Debts!$Y$10)/12,2)+IF(AND(Debts!$AC$10=1,$A107=Debts!$M$10+1),SUMPRODUCT(ROUND(BK$5:BK105*Debts!$Y$10/12,2)),0))</f>
        <v/>
      </c>
      <c r="P107">
        <f>IF(BL106&lt;=0,0,ROUND(BL106*IF($A107&lt;=Debts!$M$11,Debts!$X$11,Debts!$Y$11)/12,2)+IF(AND(Debts!$AC$11=1,$A107=Debts!$M$11+1),SUMPRODUCT(ROUND(BL$5:BL105*Debts!$Y$11/12,2)),0))</f>
        <v/>
      </c>
      <c r="Q107">
        <f>IF(BM106&lt;=0,0,ROUND(BM106*IF($A107&lt;=Debts!$M$12,Debts!$X$12,Debts!$Y$12)/12,2)+IF(AND(Debts!$AC$12=1,$A107=Debts!$M$12+1),SUMPRODUCT(ROUND(BM$5:BM105*Debts!$Y$12/12,2)),0))</f>
        <v/>
      </c>
      <c r="R107">
        <f>IF(BN106&lt;=0,0,ROUND(BN106*IF($A107&lt;=Debts!$M$13,Debts!$X$13,Debts!$Y$13)/12,2)+IF(AND(Debts!$AC$13=1,$A107=Debts!$M$13+1),SUMPRODUCT(ROUND(BN$5:BN105*Debts!$Y$13/12,2)),0))</f>
        <v/>
      </c>
      <c r="S107">
        <f>IF(BO106&lt;=0,0,ROUND(BO106*IF($A107&lt;=Debts!$M$14,Debts!$X$14,Debts!$Y$14)/12,2)+IF(AND(Debts!$AC$14=1,$A107=Debts!$M$14+1),SUMPRODUCT(ROUND(BO$5:BO105*Debts!$Y$14/12,2)),0))</f>
        <v/>
      </c>
      <c r="T107">
        <f>IF(BP106&lt;=0,0,ROUND(BP106*IF($A107&lt;=Debts!$M$15,Debts!$X$15,Debts!$Y$15)/12,2)+IF(AND(Debts!$AC$15=1,$A107=Debts!$M$15+1),SUMPRODUCT(ROUND(BP$5:BP105*Debts!$Y$15/12,2)),0))</f>
        <v/>
      </c>
      <c r="U107">
        <f>IF(BQ106&lt;=0,0,ROUND(BQ106*IF($A107&lt;=Debts!$M$16,Debts!$X$16,Debts!$Y$16)/12,2)+IF(AND(Debts!$AC$16=1,$A107=Debts!$M$16+1),SUMPRODUCT(ROUND(BQ$5:BQ105*Debts!$Y$16/12,2)),0))</f>
        <v/>
      </c>
      <c r="V107">
        <f>IF(BF106&lt;=0,0,MIN(ROUND(BF106+J107,2),IF(Debts!$Z$5=0,Debts!$AA$5,MAX(Debts!$AA$5,ROUND(BF106*Debts!$Z$5+Debts!$AB$5*J107,2)))))</f>
        <v/>
      </c>
      <c r="W107">
        <f>IF(BG106&lt;=0,0,MIN(ROUND(BG106+K107,2),IF(Debts!$Z$6=0,Debts!$AA$6,MAX(Debts!$AA$6,ROUND(BG106*Debts!$Z$6+Debts!$AB$6*K107,2)))))</f>
        <v/>
      </c>
      <c r="X107">
        <f>IF(BH106&lt;=0,0,MIN(ROUND(BH106+L107,2),IF(Debts!$Z$7=0,Debts!$AA$7,MAX(Debts!$AA$7,ROUND(BH106*Debts!$Z$7+Debts!$AB$7*L107,2)))))</f>
        <v/>
      </c>
      <c r="Y107">
        <f>IF(BI106&lt;=0,0,MIN(ROUND(BI106+M107,2),IF(Debts!$Z$8=0,Debts!$AA$8,MAX(Debts!$AA$8,ROUND(BI106*Debts!$Z$8+Debts!$AB$8*M107,2)))))</f>
        <v/>
      </c>
      <c r="Z107">
        <f>IF(BJ106&lt;=0,0,MIN(ROUND(BJ106+N107,2),IF(Debts!$Z$9=0,Debts!$AA$9,MAX(Debts!$AA$9,ROUND(BJ106*Debts!$Z$9+Debts!$AB$9*N107,2)))))</f>
        <v/>
      </c>
      <c r="AA107">
        <f>IF(BK106&lt;=0,0,MIN(ROUND(BK106+O107,2),IF(Debts!$Z$10=0,Debts!$AA$10,MAX(Debts!$AA$10,ROUND(BK106*Debts!$Z$10+Debts!$AB$10*O107,2)))))</f>
        <v/>
      </c>
      <c r="AB107">
        <f>IF(BL106&lt;=0,0,MIN(ROUND(BL106+P107,2),IF(Debts!$Z$11=0,Debts!$AA$11,MAX(Debts!$AA$11,ROUND(BL106*Debts!$Z$11+Debts!$AB$11*P107,2)))))</f>
        <v/>
      </c>
      <c r="AC107">
        <f>IF(BM106&lt;=0,0,MIN(ROUND(BM106+Q107,2),IF(Debts!$Z$12=0,Debts!$AA$12,MAX(Debts!$AA$12,ROUND(BM106*Debts!$Z$12+Debts!$AB$12*Q107,2)))))</f>
        <v/>
      </c>
      <c r="AD107">
        <f>IF(BN106&lt;=0,0,MIN(ROUND(BN106+R107,2),IF(Debts!$Z$13=0,Debts!$AA$13,MAX(Debts!$AA$13,ROUND(BN106*Debts!$Z$13+Debts!$AB$13*R107,2)))))</f>
        <v/>
      </c>
      <c r="AE107">
        <f>IF(BO106&lt;=0,0,MIN(ROUND(BO106+S107,2),IF(Debts!$Z$14=0,Debts!$AA$14,MAX(Debts!$AA$14,ROUND(BO106*Debts!$Z$14+Debts!$AB$14*S107,2)))))</f>
        <v/>
      </c>
      <c r="AF107">
        <f>IF(BP106&lt;=0,0,MIN(ROUND(BP106+T107,2),IF(Debts!$Z$15=0,Debts!$AA$15,MAX(Debts!$AA$15,ROUND(BP106*Debts!$Z$15+Debts!$AB$15*T107,2)))))</f>
        <v/>
      </c>
      <c r="AG107">
        <f>IF(BQ106&lt;=0,0,MIN(ROUND(BQ106+U107,2),IF(Debts!$Z$16=0,Debts!$AA$16,MAX(Debts!$AA$16,ROUND(BQ106*Debts!$Z$16+Debts!$AB$16*U107,2)))))</f>
        <v/>
      </c>
      <c r="AH107">
        <f>IF(BF106&lt;=0,0,ROUND(BF106+J107-V107,2))</f>
        <v/>
      </c>
      <c r="AI107">
        <f>IF(BG106&lt;=0,0,ROUND(BG106+K107-W107,2))</f>
        <v/>
      </c>
      <c r="AJ107">
        <f>IF(BH106&lt;=0,0,ROUND(BH106+L107-X107,2))</f>
        <v/>
      </c>
      <c r="AK107">
        <f>IF(BI106&lt;=0,0,ROUND(BI106+M107-Y107,2))</f>
        <v/>
      </c>
      <c r="AL107">
        <f>IF(BJ106&lt;=0,0,ROUND(BJ106+N107-Z107,2))</f>
        <v/>
      </c>
      <c r="AM107">
        <f>IF(BK106&lt;=0,0,ROUND(BK106+O107-AA107,2))</f>
        <v/>
      </c>
      <c r="AN107">
        <f>IF(BL106&lt;=0,0,ROUND(BL106+P107-AB107,2))</f>
        <v/>
      </c>
      <c r="AO107">
        <f>IF(BM106&lt;=0,0,ROUND(BM106+Q107-AC107,2))</f>
        <v/>
      </c>
      <c r="AP107">
        <f>IF(BN106&lt;=0,0,ROUND(BN106+R107-AD107,2))</f>
        <v/>
      </c>
      <c r="AQ107">
        <f>IF(BO106&lt;=0,0,ROUND(BO106+S107-AE107,2))</f>
        <v/>
      </c>
      <c r="AR107">
        <f>IF(BP106&lt;=0,0,ROUND(BP106+T107-AF107,2))</f>
        <v/>
      </c>
      <c r="AS107">
        <f>IF(BQ106&lt;=0,0,ROUND(BQ106+U107-AG107,2))</f>
        <v/>
      </c>
      <c r="AT107">
        <f>IF(AH107&lt;=0,0,ROUND(MIN(AH107,MAX(0,$F107-SUMPRODUCT(($AT$3:$BE$3&lt;AT$3)*$AH107:$AS107))),2))</f>
        <v/>
      </c>
      <c r="AU107">
        <f>IF(AI107&lt;=0,0,ROUND(MIN(AI107,MAX(0,$F107-SUMPRODUCT(($AT$3:$BE$3&lt;AU$3)*$AH107:$AS107))),2))</f>
        <v/>
      </c>
      <c r="AV107">
        <f>IF(AJ107&lt;=0,0,ROUND(MIN(AJ107,MAX(0,$F107-SUMPRODUCT(($AT$3:$BE$3&lt;AV$3)*$AH107:$AS107))),2))</f>
        <v/>
      </c>
      <c r="AW107">
        <f>IF(AK107&lt;=0,0,ROUND(MIN(AK107,MAX(0,$F107-SUMPRODUCT(($AT$3:$BE$3&lt;AW$3)*$AH107:$AS107))),2))</f>
        <v/>
      </c>
      <c r="AX107">
        <f>IF(AL107&lt;=0,0,ROUND(MIN(AL107,MAX(0,$F107-SUMPRODUCT(($AT$3:$BE$3&lt;AX$3)*$AH107:$AS107))),2))</f>
        <v/>
      </c>
      <c r="AY107">
        <f>IF(AM107&lt;=0,0,ROUND(MIN(AM107,MAX(0,$F107-SUMPRODUCT(($AT$3:$BE$3&lt;AY$3)*$AH107:$AS107))),2))</f>
        <v/>
      </c>
      <c r="AZ107">
        <f>IF(AN107&lt;=0,0,ROUND(MIN(AN107,MAX(0,$F107-SUMPRODUCT(($AT$3:$BE$3&lt;AZ$3)*$AH107:$AS107))),2))</f>
        <v/>
      </c>
      <c r="BA107">
        <f>IF(AO107&lt;=0,0,ROUND(MIN(AO107,MAX(0,$F107-SUMPRODUCT(($AT$3:$BE$3&lt;BA$3)*$AH107:$AS107))),2))</f>
        <v/>
      </c>
      <c r="BB107">
        <f>IF(AP107&lt;=0,0,ROUND(MIN(AP107,MAX(0,$F107-SUMPRODUCT(($AT$3:$BE$3&lt;BB$3)*$AH107:$AS107))),2))</f>
        <v/>
      </c>
      <c r="BC107">
        <f>IF(AQ107&lt;=0,0,ROUND(MIN(AQ107,MAX(0,$F107-SUMPRODUCT(($AT$3:$BE$3&lt;BC$3)*$AH107:$AS107))),2))</f>
        <v/>
      </c>
      <c r="BD107">
        <f>IF(AR107&lt;=0,0,ROUND(MIN(AR107,MAX(0,$F107-SUMPRODUCT(($AT$3:$BE$3&lt;BD$3)*$AH107:$AS107))),2))</f>
        <v/>
      </c>
      <c r="BE107">
        <f>IF(AS107&lt;=0,0,ROUND(MIN(AS107,MAX(0,$F107-SUMPRODUCT(($AT$3:$BE$3&lt;BE$3)*$AH107:$AS107))),2))</f>
        <v/>
      </c>
      <c r="BF107">
        <f>IF(BF106&lt;=0,0,ROUND(BF106+J107-V107-AT107,2))</f>
        <v/>
      </c>
      <c r="BG107">
        <f>IF(BG106&lt;=0,0,ROUND(BG106+K107-W107-AU107,2))</f>
        <v/>
      </c>
      <c r="BH107">
        <f>IF(BH106&lt;=0,0,ROUND(BH106+L107-X107-AV107,2))</f>
        <v/>
      </c>
      <c r="BI107">
        <f>IF(BI106&lt;=0,0,ROUND(BI106+M107-Y107-AW107,2))</f>
        <v/>
      </c>
      <c r="BJ107">
        <f>IF(BJ106&lt;=0,0,ROUND(BJ106+N107-Z107-AX107,2))</f>
        <v/>
      </c>
      <c r="BK107">
        <f>IF(BK106&lt;=0,0,ROUND(BK106+O107-AA107-AY107,2))</f>
        <v/>
      </c>
      <c r="BL107">
        <f>IF(BL106&lt;=0,0,ROUND(BL106+P107-AB107-AZ107,2))</f>
        <v/>
      </c>
      <c r="BM107">
        <f>IF(BM106&lt;=0,0,ROUND(BM106+Q107-AC107-BA107,2))</f>
        <v/>
      </c>
      <c r="BN107">
        <f>IF(BN106&lt;=0,0,ROUND(BN106+R107-AD107-BB107,2))</f>
        <v/>
      </c>
      <c r="BO107">
        <f>IF(BO106&lt;=0,0,ROUND(BO106+S107-AE107-BC107,2))</f>
        <v/>
      </c>
      <c r="BP107">
        <f>IF(BP106&lt;=0,0,ROUND(BP106+T107-AF107-BD107,2))</f>
        <v/>
      </c>
      <c r="BQ107">
        <f>IF(BQ106&lt;=0,0,ROUND(BQ106+U107-AG107-BE107,2))</f>
        <v/>
      </c>
    </row>
    <row r="108">
      <c r="A108" t="n">
        <v>103</v>
      </c>
      <c r="B108" s="29">
        <f>Months!B108</f>
        <v/>
      </c>
      <c r="C108">
        <f>Months!C108</f>
        <v/>
      </c>
      <c r="D108">
        <f>Months!D108</f>
        <v/>
      </c>
      <c r="E108">
        <f>SUM(V108:AG108)</f>
        <v/>
      </c>
      <c r="F108">
        <f>MAX(0,ROUND(C108+D108-E108,2))</f>
        <v/>
      </c>
      <c r="G108">
        <f>ROUND(E108+SUM(AT108:BE108),2)</f>
        <v/>
      </c>
      <c r="H108">
        <f>ROUND(SUM(J108:U108),2)</f>
        <v/>
      </c>
      <c r="I108">
        <f>ROUND(SUM(BF108:BQ108),2)</f>
        <v/>
      </c>
      <c r="J108">
        <f>IF(BF107&lt;=0,0,ROUND(BF107*IF($A108&lt;=Debts!$M$5,Debts!$X$5,Debts!$Y$5)/12,2)+IF(AND(Debts!$AC$5=1,$A108=Debts!$M$5+1),SUMPRODUCT(ROUND(BF$5:BF106*Debts!$Y$5/12,2)),0))</f>
        <v/>
      </c>
      <c r="K108">
        <f>IF(BG107&lt;=0,0,ROUND(BG107*IF($A108&lt;=Debts!$M$6,Debts!$X$6,Debts!$Y$6)/12,2)+IF(AND(Debts!$AC$6=1,$A108=Debts!$M$6+1),SUMPRODUCT(ROUND(BG$5:BG106*Debts!$Y$6/12,2)),0))</f>
        <v/>
      </c>
      <c r="L108">
        <f>IF(BH107&lt;=0,0,ROUND(BH107*IF($A108&lt;=Debts!$M$7,Debts!$X$7,Debts!$Y$7)/12,2)+IF(AND(Debts!$AC$7=1,$A108=Debts!$M$7+1),SUMPRODUCT(ROUND(BH$5:BH106*Debts!$Y$7/12,2)),0))</f>
        <v/>
      </c>
      <c r="M108">
        <f>IF(BI107&lt;=0,0,ROUND(BI107*IF($A108&lt;=Debts!$M$8,Debts!$X$8,Debts!$Y$8)/12,2)+IF(AND(Debts!$AC$8=1,$A108=Debts!$M$8+1),SUMPRODUCT(ROUND(BI$5:BI106*Debts!$Y$8/12,2)),0))</f>
        <v/>
      </c>
      <c r="N108">
        <f>IF(BJ107&lt;=0,0,ROUND(BJ107*IF($A108&lt;=Debts!$M$9,Debts!$X$9,Debts!$Y$9)/12,2)+IF(AND(Debts!$AC$9=1,$A108=Debts!$M$9+1),SUMPRODUCT(ROUND(BJ$5:BJ106*Debts!$Y$9/12,2)),0))</f>
        <v/>
      </c>
      <c r="O108">
        <f>IF(BK107&lt;=0,0,ROUND(BK107*IF($A108&lt;=Debts!$M$10,Debts!$X$10,Debts!$Y$10)/12,2)+IF(AND(Debts!$AC$10=1,$A108=Debts!$M$10+1),SUMPRODUCT(ROUND(BK$5:BK106*Debts!$Y$10/12,2)),0))</f>
        <v/>
      </c>
      <c r="P108">
        <f>IF(BL107&lt;=0,0,ROUND(BL107*IF($A108&lt;=Debts!$M$11,Debts!$X$11,Debts!$Y$11)/12,2)+IF(AND(Debts!$AC$11=1,$A108=Debts!$M$11+1),SUMPRODUCT(ROUND(BL$5:BL106*Debts!$Y$11/12,2)),0))</f>
        <v/>
      </c>
      <c r="Q108">
        <f>IF(BM107&lt;=0,0,ROUND(BM107*IF($A108&lt;=Debts!$M$12,Debts!$X$12,Debts!$Y$12)/12,2)+IF(AND(Debts!$AC$12=1,$A108=Debts!$M$12+1),SUMPRODUCT(ROUND(BM$5:BM106*Debts!$Y$12/12,2)),0))</f>
        <v/>
      </c>
      <c r="R108">
        <f>IF(BN107&lt;=0,0,ROUND(BN107*IF($A108&lt;=Debts!$M$13,Debts!$X$13,Debts!$Y$13)/12,2)+IF(AND(Debts!$AC$13=1,$A108=Debts!$M$13+1),SUMPRODUCT(ROUND(BN$5:BN106*Debts!$Y$13/12,2)),0))</f>
        <v/>
      </c>
      <c r="S108">
        <f>IF(BO107&lt;=0,0,ROUND(BO107*IF($A108&lt;=Debts!$M$14,Debts!$X$14,Debts!$Y$14)/12,2)+IF(AND(Debts!$AC$14=1,$A108=Debts!$M$14+1),SUMPRODUCT(ROUND(BO$5:BO106*Debts!$Y$14/12,2)),0))</f>
        <v/>
      </c>
      <c r="T108">
        <f>IF(BP107&lt;=0,0,ROUND(BP107*IF($A108&lt;=Debts!$M$15,Debts!$X$15,Debts!$Y$15)/12,2)+IF(AND(Debts!$AC$15=1,$A108=Debts!$M$15+1),SUMPRODUCT(ROUND(BP$5:BP106*Debts!$Y$15/12,2)),0))</f>
        <v/>
      </c>
      <c r="U108">
        <f>IF(BQ107&lt;=0,0,ROUND(BQ107*IF($A108&lt;=Debts!$M$16,Debts!$X$16,Debts!$Y$16)/12,2)+IF(AND(Debts!$AC$16=1,$A108=Debts!$M$16+1),SUMPRODUCT(ROUND(BQ$5:BQ106*Debts!$Y$16/12,2)),0))</f>
        <v/>
      </c>
      <c r="V108">
        <f>IF(BF107&lt;=0,0,MIN(ROUND(BF107+J108,2),IF(Debts!$Z$5=0,Debts!$AA$5,MAX(Debts!$AA$5,ROUND(BF107*Debts!$Z$5+Debts!$AB$5*J108,2)))))</f>
        <v/>
      </c>
      <c r="W108">
        <f>IF(BG107&lt;=0,0,MIN(ROUND(BG107+K108,2),IF(Debts!$Z$6=0,Debts!$AA$6,MAX(Debts!$AA$6,ROUND(BG107*Debts!$Z$6+Debts!$AB$6*K108,2)))))</f>
        <v/>
      </c>
      <c r="X108">
        <f>IF(BH107&lt;=0,0,MIN(ROUND(BH107+L108,2),IF(Debts!$Z$7=0,Debts!$AA$7,MAX(Debts!$AA$7,ROUND(BH107*Debts!$Z$7+Debts!$AB$7*L108,2)))))</f>
        <v/>
      </c>
      <c r="Y108">
        <f>IF(BI107&lt;=0,0,MIN(ROUND(BI107+M108,2),IF(Debts!$Z$8=0,Debts!$AA$8,MAX(Debts!$AA$8,ROUND(BI107*Debts!$Z$8+Debts!$AB$8*M108,2)))))</f>
        <v/>
      </c>
      <c r="Z108">
        <f>IF(BJ107&lt;=0,0,MIN(ROUND(BJ107+N108,2),IF(Debts!$Z$9=0,Debts!$AA$9,MAX(Debts!$AA$9,ROUND(BJ107*Debts!$Z$9+Debts!$AB$9*N108,2)))))</f>
        <v/>
      </c>
      <c r="AA108">
        <f>IF(BK107&lt;=0,0,MIN(ROUND(BK107+O108,2),IF(Debts!$Z$10=0,Debts!$AA$10,MAX(Debts!$AA$10,ROUND(BK107*Debts!$Z$10+Debts!$AB$10*O108,2)))))</f>
        <v/>
      </c>
      <c r="AB108">
        <f>IF(BL107&lt;=0,0,MIN(ROUND(BL107+P108,2),IF(Debts!$Z$11=0,Debts!$AA$11,MAX(Debts!$AA$11,ROUND(BL107*Debts!$Z$11+Debts!$AB$11*P108,2)))))</f>
        <v/>
      </c>
      <c r="AC108">
        <f>IF(BM107&lt;=0,0,MIN(ROUND(BM107+Q108,2),IF(Debts!$Z$12=0,Debts!$AA$12,MAX(Debts!$AA$12,ROUND(BM107*Debts!$Z$12+Debts!$AB$12*Q108,2)))))</f>
        <v/>
      </c>
      <c r="AD108">
        <f>IF(BN107&lt;=0,0,MIN(ROUND(BN107+R108,2),IF(Debts!$Z$13=0,Debts!$AA$13,MAX(Debts!$AA$13,ROUND(BN107*Debts!$Z$13+Debts!$AB$13*R108,2)))))</f>
        <v/>
      </c>
      <c r="AE108">
        <f>IF(BO107&lt;=0,0,MIN(ROUND(BO107+S108,2),IF(Debts!$Z$14=0,Debts!$AA$14,MAX(Debts!$AA$14,ROUND(BO107*Debts!$Z$14+Debts!$AB$14*S108,2)))))</f>
        <v/>
      </c>
      <c r="AF108">
        <f>IF(BP107&lt;=0,0,MIN(ROUND(BP107+T108,2),IF(Debts!$Z$15=0,Debts!$AA$15,MAX(Debts!$AA$15,ROUND(BP107*Debts!$Z$15+Debts!$AB$15*T108,2)))))</f>
        <v/>
      </c>
      <c r="AG108">
        <f>IF(BQ107&lt;=0,0,MIN(ROUND(BQ107+U108,2),IF(Debts!$Z$16=0,Debts!$AA$16,MAX(Debts!$AA$16,ROUND(BQ107*Debts!$Z$16+Debts!$AB$16*U108,2)))))</f>
        <v/>
      </c>
      <c r="AH108">
        <f>IF(BF107&lt;=0,0,ROUND(BF107+J108-V108,2))</f>
        <v/>
      </c>
      <c r="AI108">
        <f>IF(BG107&lt;=0,0,ROUND(BG107+K108-W108,2))</f>
        <v/>
      </c>
      <c r="AJ108">
        <f>IF(BH107&lt;=0,0,ROUND(BH107+L108-X108,2))</f>
        <v/>
      </c>
      <c r="AK108">
        <f>IF(BI107&lt;=0,0,ROUND(BI107+M108-Y108,2))</f>
        <v/>
      </c>
      <c r="AL108">
        <f>IF(BJ107&lt;=0,0,ROUND(BJ107+N108-Z108,2))</f>
        <v/>
      </c>
      <c r="AM108">
        <f>IF(BK107&lt;=0,0,ROUND(BK107+O108-AA108,2))</f>
        <v/>
      </c>
      <c r="AN108">
        <f>IF(BL107&lt;=0,0,ROUND(BL107+P108-AB108,2))</f>
        <v/>
      </c>
      <c r="AO108">
        <f>IF(BM107&lt;=0,0,ROUND(BM107+Q108-AC108,2))</f>
        <v/>
      </c>
      <c r="AP108">
        <f>IF(BN107&lt;=0,0,ROUND(BN107+R108-AD108,2))</f>
        <v/>
      </c>
      <c r="AQ108">
        <f>IF(BO107&lt;=0,0,ROUND(BO107+S108-AE108,2))</f>
        <v/>
      </c>
      <c r="AR108">
        <f>IF(BP107&lt;=0,0,ROUND(BP107+T108-AF108,2))</f>
        <v/>
      </c>
      <c r="AS108">
        <f>IF(BQ107&lt;=0,0,ROUND(BQ107+U108-AG108,2))</f>
        <v/>
      </c>
      <c r="AT108">
        <f>IF(AH108&lt;=0,0,ROUND(MIN(AH108,MAX(0,$F108-SUMPRODUCT(($AT$3:$BE$3&lt;AT$3)*$AH108:$AS108))),2))</f>
        <v/>
      </c>
      <c r="AU108">
        <f>IF(AI108&lt;=0,0,ROUND(MIN(AI108,MAX(0,$F108-SUMPRODUCT(($AT$3:$BE$3&lt;AU$3)*$AH108:$AS108))),2))</f>
        <v/>
      </c>
      <c r="AV108">
        <f>IF(AJ108&lt;=0,0,ROUND(MIN(AJ108,MAX(0,$F108-SUMPRODUCT(($AT$3:$BE$3&lt;AV$3)*$AH108:$AS108))),2))</f>
        <v/>
      </c>
      <c r="AW108">
        <f>IF(AK108&lt;=0,0,ROUND(MIN(AK108,MAX(0,$F108-SUMPRODUCT(($AT$3:$BE$3&lt;AW$3)*$AH108:$AS108))),2))</f>
        <v/>
      </c>
      <c r="AX108">
        <f>IF(AL108&lt;=0,0,ROUND(MIN(AL108,MAX(0,$F108-SUMPRODUCT(($AT$3:$BE$3&lt;AX$3)*$AH108:$AS108))),2))</f>
        <v/>
      </c>
      <c r="AY108">
        <f>IF(AM108&lt;=0,0,ROUND(MIN(AM108,MAX(0,$F108-SUMPRODUCT(($AT$3:$BE$3&lt;AY$3)*$AH108:$AS108))),2))</f>
        <v/>
      </c>
      <c r="AZ108">
        <f>IF(AN108&lt;=0,0,ROUND(MIN(AN108,MAX(0,$F108-SUMPRODUCT(($AT$3:$BE$3&lt;AZ$3)*$AH108:$AS108))),2))</f>
        <v/>
      </c>
      <c r="BA108">
        <f>IF(AO108&lt;=0,0,ROUND(MIN(AO108,MAX(0,$F108-SUMPRODUCT(($AT$3:$BE$3&lt;BA$3)*$AH108:$AS108))),2))</f>
        <v/>
      </c>
      <c r="BB108">
        <f>IF(AP108&lt;=0,0,ROUND(MIN(AP108,MAX(0,$F108-SUMPRODUCT(($AT$3:$BE$3&lt;BB$3)*$AH108:$AS108))),2))</f>
        <v/>
      </c>
      <c r="BC108">
        <f>IF(AQ108&lt;=0,0,ROUND(MIN(AQ108,MAX(0,$F108-SUMPRODUCT(($AT$3:$BE$3&lt;BC$3)*$AH108:$AS108))),2))</f>
        <v/>
      </c>
      <c r="BD108">
        <f>IF(AR108&lt;=0,0,ROUND(MIN(AR108,MAX(0,$F108-SUMPRODUCT(($AT$3:$BE$3&lt;BD$3)*$AH108:$AS108))),2))</f>
        <v/>
      </c>
      <c r="BE108">
        <f>IF(AS108&lt;=0,0,ROUND(MIN(AS108,MAX(0,$F108-SUMPRODUCT(($AT$3:$BE$3&lt;BE$3)*$AH108:$AS108))),2))</f>
        <v/>
      </c>
      <c r="BF108">
        <f>IF(BF107&lt;=0,0,ROUND(BF107+J108-V108-AT108,2))</f>
        <v/>
      </c>
      <c r="BG108">
        <f>IF(BG107&lt;=0,0,ROUND(BG107+K108-W108-AU108,2))</f>
        <v/>
      </c>
      <c r="BH108">
        <f>IF(BH107&lt;=0,0,ROUND(BH107+L108-X108-AV108,2))</f>
        <v/>
      </c>
      <c r="BI108">
        <f>IF(BI107&lt;=0,0,ROUND(BI107+M108-Y108-AW108,2))</f>
        <v/>
      </c>
      <c r="BJ108">
        <f>IF(BJ107&lt;=0,0,ROUND(BJ107+N108-Z108-AX108,2))</f>
        <v/>
      </c>
      <c r="BK108">
        <f>IF(BK107&lt;=0,0,ROUND(BK107+O108-AA108-AY108,2))</f>
        <v/>
      </c>
      <c r="BL108">
        <f>IF(BL107&lt;=0,0,ROUND(BL107+P108-AB108-AZ108,2))</f>
        <v/>
      </c>
      <c r="BM108">
        <f>IF(BM107&lt;=0,0,ROUND(BM107+Q108-AC108-BA108,2))</f>
        <v/>
      </c>
      <c r="BN108">
        <f>IF(BN107&lt;=0,0,ROUND(BN107+R108-AD108-BB108,2))</f>
        <v/>
      </c>
      <c r="BO108">
        <f>IF(BO107&lt;=0,0,ROUND(BO107+S108-AE108-BC108,2))</f>
        <v/>
      </c>
      <c r="BP108">
        <f>IF(BP107&lt;=0,0,ROUND(BP107+T108-AF108-BD108,2))</f>
        <v/>
      </c>
      <c r="BQ108">
        <f>IF(BQ107&lt;=0,0,ROUND(BQ107+U108-AG108-BE108,2))</f>
        <v/>
      </c>
    </row>
    <row r="109">
      <c r="A109" t="n">
        <v>104</v>
      </c>
      <c r="B109" s="29">
        <f>Months!B109</f>
        <v/>
      </c>
      <c r="C109">
        <f>Months!C109</f>
        <v/>
      </c>
      <c r="D109">
        <f>Months!D109</f>
        <v/>
      </c>
      <c r="E109">
        <f>SUM(V109:AG109)</f>
        <v/>
      </c>
      <c r="F109">
        <f>MAX(0,ROUND(C109+D109-E109,2))</f>
        <v/>
      </c>
      <c r="G109">
        <f>ROUND(E109+SUM(AT109:BE109),2)</f>
        <v/>
      </c>
      <c r="H109">
        <f>ROUND(SUM(J109:U109),2)</f>
        <v/>
      </c>
      <c r="I109">
        <f>ROUND(SUM(BF109:BQ109),2)</f>
        <v/>
      </c>
      <c r="J109">
        <f>IF(BF108&lt;=0,0,ROUND(BF108*IF($A109&lt;=Debts!$M$5,Debts!$X$5,Debts!$Y$5)/12,2)+IF(AND(Debts!$AC$5=1,$A109=Debts!$M$5+1),SUMPRODUCT(ROUND(BF$5:BF107*Debts!$Y$5/12,2)),0))</f>
        <v/>
      </c>
      <c r="K109">
        <f>IF(BG108&lt;=0,0,ROUND(BG108*IF($A109&lt;=Debts!$M$6,Debts!$X$6,Debts!$Y$6)/12,2)+IF(AND(Debts!$AC$6=1,$A109=Debts!$M$6+1),SUMPRODUCT(ROUND(BG$5:BG107*Debts!$Y$6/12,2)),0))</f>
        <v/>
      </c>
      <c r="L109">
        <f>IF(BH108&lt;=0,0,ROUND(BH108*IF($A109&lt;=Debts!$M$7,Debts!$X$7,Debts!$Y$7)/12,2)+IF(AND(Debts!$AC$7=1,$A109=Debts!$M$7+1),SUMPRODUCT(ROUND(BH$5:BH107*Debts!$Y$7/12,2)),0))</f>
        <v/>
      </c>
      <c r="M109">
        <f>IF(BI108&lt;=0,0,ROUND(BI108*IF($A109&lt;=Debts!$M$8,Debts!$X$8,Debts!$Y$8)/12,2)+IF(AND(Debts!$AC$8=1,$A109=Debts!$M$8+1),SUMPRODUCT(ROUND(BI$5:BI107*Debts!$Y$8/12,2)),0))</f>
        <v/>
      </c>
      <c r="N109">
        <f>IF(BJ108&lt;=0,0,ROUND(BJ108*IF($A109&lt;=Debts!$M$9,Debts!$X$9,Debts!$Y$9)/12,2)+IF(AND(Debts!$AC$9=1,$A109=Debts!$M$9+1),SUMPRODUCT(ROUND(BJ$5:BJ107*Debts!$Y$9/12,2)),0))</f>
        <v/>
      </c>
      <c r="O109">
        <f>IF(BK108&lt;=0,0,ROUND(BK108*IF($A109&lt;=Debts!$M$10,Debts!$X$10,Debts!$Y$10)/12,2)+IF(AND(Debts!$AC$10=1,$A109=Debts!$M$10+1),SUMPRODUCT(ROUND(BK$5:BK107*Debts!$Y$10/12,2)),0))</f>
        <v/>
      </c>
      <c r="P109">
        <f>IF(BL108&lt;=0,0,ROUND(BL108*IF($A109&lt;=Debts!$M$11,Debts!$X$11,Debts!$Y$11)/12,2)+IF(AND(Debts!$AC$11=1,$A109=Debts!$M$11+1),SUMPRODUCT(ROUND(BL$5:BL107*Debts!$Y$11/12,2)),0))</f>
        <v/>
      </c>
      <c r="Q109">
        <f>IF(BM108&lt;=0,0,ROUND(BM108*IF($A109&lt;=Debts!$M$12,Debts!$X$12,Debts!$Y$12)/12,2)+IF(AND(Debts!$AC$12=1,$A109=Debts!$M$12+1),SUMPRODUCT(ROUND(BM$5:BM107*Debts!$Y$12/12,2)),0))</f>
        <v/>
      </c>
      <c r="R109">
        <f>IF(BN108&lt;=0,0,ROUND(BN108*IF($A109&lt;=Debts!$M$13,Debts!$X$13,Debts!$Y$13)/12,2)+IF(AND(Debts!$AC$13=1,$A109=Debts!$M$13+1),SUMPRODUCT(ROUND(BN$5:BN107*Debts!$Y$13/12,2)),0))</f>
        <v/>
      </c>
      <c r="S109">
        <f>IF(BO108&lt;=0,0,ROUND(BO108*IF($A109&lt;=Debts!$M$14,Debts!$X$14,Debts!$Y$14)/12,2)+IF(AND(Debts!$AC$14=1,$A109=Debts!$M$14+1),SUMPRODUCT(ROUND(BO$5:BO107*Debts!$Y$14/12,2)),0))</f>
        <v/>
      </c>
      <c r="T109">
        <f>IF(BP108&lt;=0,0,ROUND(BP108*IF($A109&lt;=Debts!$M$15,Debts!$X$15,Debts!$Y$15)/12,2)+IF(AND(Debts!$AC$15=1,$A109=Debts!$M$15+1),SUMPRODUCT(ROUND(BP$5:BP107*Debts!$Y$15/12,2)),0))</f>
        <v/>
      </c>
      <c r="U109">
        <f>IF(BQ108&lt;=0,0,ROUND(BQ108*IF($A109&lt;=Debts!$M$16,Debts!$X$16,Debts!$Y$16)/12,2)+IF(AND(Debts!$AC$16=1,$A109=Debts!$M$16+1),SUMPRODUCT(ROUND(BQ$5:BQ107*Debts!$Y$16/12,2)),0))</f>
        <v/>
      </c>
      <c r="V109">
        <f>IF(BF108&lt;=0,0,MIN(ROUND(BF108+J109,2),IF(Debts!$Z$5=0,Debts!$AA$5,MAX(Debts!$AA$5,ROUND(BF108*Debts!$Z$5+Debts!$AB$5*J109,2)))))</f>
        <v/>
      </c>
      <c r="W109">
        <f>IF(BG108&lt;=0,0,MIN(ROUND(BG108+K109,2),IF(Debts!$Z$6=0,Debts!$AA$6,MAX(Debts!$AA$6,ROUND(BG108*Debts!$Z$6+Debts!$AB$6*K109,2)))))</f>
        <v/>
      </c>
      <c r="X109">
        <f>IF(BH108&lt;=0,0,MIN(ROUND(BH108+L109,2),IF(Debts!$Z$7=0,Debts!$AA$7,MAX(Debts!$AA$7,ROUND(BH108*Debts!$Z$7+Debts!$AB$7*L109,2)))))</f>
        <v/>
      </c>
      <c r="Y109">
        <f>IF(BI108&lt;=0,0,MIN(ROUND(BI108+M109,2),IF(Debts!$Z$8=0,Debts!$AA$8,MAX(Debts!$AA$8,ROUND(BI108*Debts!$Z$8+Debts!$AB$8*M109,2)))))</f>
        <v/>
      </c>
      <c r="Z109">
        <f>IF(BJ108&lt;=0,0,MIN(ROUND(BJ108+N109,2),IF(Debts!$Z$9=0,Debts!$AA$9,MAX(Debts!$AA$9,ROUND(BJ108*Debts!$Z$9+Debts!$AB$9*N109,2)))))</f>
        <v/>
      </c>
      <c r="AA109">
        <f>IF(BK108&lt;=0,0,MIN(ROUND(BK108+O109,2),IF(Debts!$Z$10=0,Debts!$AA$10,MAX(Debts!$AA$10,ROUND(BK108*Debts!$Z$10+Debts!$AB$10*O109,2)))))</f>
        <v/>
      </c>
      <c r="AB109">
        <f>IF(BL108&lt;=0,0,MIN(ROUND(BL108+P109,2),IF(Debts!$Z$11=0,Debts!$AA$11,MAX(Debts!$AA$11,ROUND(BL108*Debts!$Z$11+Debts!$AB$11*P109,2)))))</f>
        <v/>
      </c>
      <c r="AC109">
        <f>IF(BM108&lt;=0,0,MIN(ROUND(BM108+Q109,2),IF(Debts!$Z$12=0,Debts!$AA$12,MAX(Debts!$AA$12,ROUND(BM108*Debts!$Z$12+Debts!$AB$12*Q109,2)))))</f>
        <v/>
      </c>
      <c r="AD109">
        <f>IF(BN108&lt;=0,0,MIN(ROUND(BN108+R109,2),IF(Debts!$Z$13=0,Debts!$AA$13,MAX(Debts!$AA$13,ROUND(BN108*Debts!$Z$13+Debts!$AB$13*R109,2)))))</f>
        <v/>
      </c>
      <c r="AE109">
        <f>IF(BO108&lt;=0,0,MIN(ROUND(BO108+S109,2),IF(Debts!$Z$14=0,Debts!$AA$14,MAX(Debts!$AA$14,ROUND(BO108*Debts!$Z$14+Debts!$AB$14*S109,2)))))</f>
        <v/>
      </c>
      <c r="AF109">
        <f>IF(BP108&lt;=0,0,MIN(ROUND(BP108+T109,2),IF(Debts!$Z$15=0,Debts!$AA$15,MAX(Debts!$AA$15,ROUND(BP108*Debts!$Z$15+Debts!$AB$15*T109,2)))))</f>
        <v/>
      </c>
      <c r="AG109">
        <f>IF(BQ108&lt;=0,0,MIN(ROUND(BQ108+U109,2),IF(Debts!$Z$16=0,Debts!$AA$16,MAX(Debts!$AA$16,ROUND(BQ108*Debts!$Z$16+Debts!$AB$16*U109,2)))))</f>
        <v/>
      </c>
      <c r="AH109">
        <f>IF(BF108&lt;=0,0,ROUND(BF108+J109-V109,2))</f>
        <v/>
      </c>
      <c r="AI109">
        <f>IF(BG108&lt;=0,0,ROUND(BG108+K109-W109,2))</f>
        <v/>
      </c>
      <c r="AJ109">
        <f>IF(BH108&lt;=0,0,ROUND(BH108+L109-X109,2))</f>
        <v/>
      </c>
      <c r="AK109">
        <f>IF(BI108&lt;=0,0,ROUND(BI108+M109-Y109,2))</f>
        <v/>
      </c>
      <c r="AL109">
        <f>IF(BJ108&lt;=0,0,ROUND(BJ108+N109-Z109,2))</f>
        <v/>
      </c>
      <c r="AM109">
        <f>IF(BK108&lt;=0,0,ROUND(BK108+O109-AA109,2))</f>
        <v/>
      </c>
      <c r="AN109">
        <f>IF(BL108&lt;=0,0,ROUND(BL108+P109-AB109,2))</f>
        <v/>
      </c>
      <c r="AO109">
        <f>IF(BM108&lt;=0,0,ROUND(BM108+Q109-AC109,2))</f>
        <v/>
      </c>
      <c r="AP109">
        <f>IF(BN108&lt;=0,0,ROUND(BN108+R109-AD109,2))</f>
        <v/>
      </c>
      <c r="AQ109">
        <f>IF(BO108&lt;=0,0,ROUND(BO108+S109-AE109,2))</f>
        <v/>
      </c>
      <c r="AR109">
        <f>IF(BP108&lt;=0,0,ROUND(BP108+T109-AF109,2))</f>
        <v/>
      </c>
      <c r="AS109">
        <f>IF(BQ108&lt;=0,0,ROUND(BQ108+U109-AG109,2))</f>
        <v/>
      </c>
      <c r="AT109">
        <f>IF(AH109&lt;=0,0,ROUND(MIN(AH109,MAX(0,$F109-SUMPRODUCT(($AT$3:$BE$3&lt;AT$3)*$AH109:$AS109))),2))</f>
        <v/>
      </c>
      <c r="AU109">
        <f>IF(AI109&lt;=0,0,ROUND(MIN(AI109,MAX(0,$F109-SUMPRODUCT(($AT$3:$BE$3&lt;AU$3)*$AH109:$AS109))),2))</f>
        <v/>
      </c>
      <c r="AV109">
        <f>IF(AJ109&lt;=0,0,ROUND(MIN(AJ109,MAX(0,$F109-SUMPRODUCT(($AT$3:$BE$3&lt;AV$3)*$AH109:$AS109))),2))</f>
        <v/>
      </c>
      <c r="AW109">
        <f>IF(AK109&lt;=0,0,ROUND(MIN(AK109,MAX(0,$F109-SUMPRODUCT(($AT$3:$BE$3&lt;AW$3)*$AH109:$AS109))),2))</f>
        <v/>
      </c>
      <c r="AX109">
        <f>IF(AL109&lt;=0,0,ROUND(MIN(AL109,MAX(0,$F109-SUMPRODUCT(($AT$3:$BE$3&lt;AX$3)*$AH109:$AS109))),2))</f>
        <v/>
      </c>
      <c r="AY109">
        <f>IF(AM109&lt;=0,0,ROUND(MIN(AM109,MAX(0,$F109-SUMPRODUCT(($AT$3:$BE$3&lt;AY$3)*$AH109:$AS109))),2))</f>
        <v/>
      </c>
      <c r="AZ109">
        <f>IF(AN109&lt;=0,0,ROUND(MIN(AN109,MAX(0,$F109-SUMPRODUCT(($AT$3:$BE$3&lt;AZ$3)*$AH109:$AS109))),2))</f>
        <v/>
      </c>
      <c r="BA109">
        <f>IF(AO109&lt;=0,0,ROUND(MIN(AO109,MAX(0,$F109-SUMPRODUCT(($AT$3:$BE$3&lt;BA$3)*$AH109:$AS109))),2))</f>
        <v/>
      </c>
      <c r="BB109">
        <f>IF(AP109&lt;=0,0,ROUND(MIN(AP109,MAX(0,$F109-SUMPRODUCT(($AT$3:$BE$3&lt;BB$3)*$AH109:$AS109))),2))</f>
        <v/>
      </c>
      <c r="BC109">
        <f>IF(AQ109&lt;=0,0,ROUND(MIN(AQ109,MAX(0,$F109-SUMPRODUCT(($AT$3:$BE$3&lt;BC$3)*$AH109:$AS109))),2))</f>
        <v/>
      </c>
      <c r="BD109">
        <f>IF(AR109&lt;=0,0,ROUND(MIN(AR109,MAX(0,$F109-SUMPRODUCT(($AT$3:$BE$3&lt;BD$3)*$AH109:$AS109))),2))</f>
        <v/>
      </c>
      <c r="BE109">
        <f>IF(AS109&lt;=0,0,ROUND(MIN(AS109,MAX(0,$F109-SUMPRODUCT(($AT$3:$BE$3&lt;BE$3)*$AH109:$AS109))),2))</f>
        <v/>
      </c>
      <c r="BF109">
        <f>IF(BF108&lt;=0,0,ROUND(BF108+J109-V109-AT109,2))</f>
        <v/>
      </c>
      <c r="BG109">
        <f>IF(BG108&lt;=0,0,ROUND(BG108+K109-W109-AU109,2))</f>
        <v/>
      </c>
      <c r="BH109">
        <f>IF(BH108&lt;=0,0,ROUND(BH108+L109-X109-AV109,2))</f>
        <v/>
      </c>
      <c r="BI109">
        <f>IF(BI108&lt;=0,0,ROUND(BI108+M109-Y109-AW109,2))</f>
        <v/>
      </c>
      <c r="BJ109">
        <f>IF(BJ108&lt;=0,0,ROUND(BJ108+N109-Z109-AX109,2))</f>
        <v/>
      </c>
      <c r="BK109">
        <f>IF(BK108&lt;=0,0,ROUND(BK108+O109-AA109-AY109,2))</f>
        <v/>
      </c>
      <c r="BL109">
        <f>IF(BL108&lt;=0,0,ROUND(BL108+P109-AB109-AZ109,2))</f>
        <v/>
      </c>
      <c r="BM109">
        <f>IF(BM108&lt;=0,0,ROUND(BM108+Q109-AC109-BA109,2))</f>
        <v/>
      </c>
      <c r="BN109">
        <f>IF(BN108&lt;=0,0,ROUND(BN108+R109-AD109-BB109,2))</f>
        <v/>
      </c>
      <c r="BO109">
        <f>IF(BO108&lt;=0,0,ROUND(BO108+S109-AE109-BC109,2))</f>
        <v/>
      </c>
      <c r="BP109">
        <f>IF(BP108&lt;=0,0,ROUND(BP108+T109-AF109-BD109,2))</f>
        <v/>
      </c>
      <c r="BQ109">
        <f>IF(BQ108&lt;=0,0,ROUND(BQ108+U109-AG109-BE109,2))</f>
        <v/>
      </c>
    </row>
    <row r="110">
      <c r="A110" t="n">
        <v>105</v>
      </c>
      <c r="B110" s="29">
        <f>Months!B110</f>
        <v/>
      </c>
      <c r="C110">
        <f>Months!C110</f>
        <v/>
      </c>
      <c r="D110">
        <f>Months!D110</f>
        <v/>
      </c>
      <c r="E110">
        <f>SUM(V110:AG110)</f>
        <v/>
      </c>
      <c r="F110">
        <f>MAX(0,ROUND(C110+D110-E110,2))</f>
        <v/>
      </c>
      <c r="G110">
        <f>ROUND(E110+SUM(AT110:BE110),2)</f>
        <v/>
      </c>
      <c r="H110">
        <f>ROUND(SUM(J110:U110),2)</f>
        <v/>
      </c>
      <c r="I110">
        <f>ROUND(SUM(BF110:BQ110),2)</f>
        <v/>
      </c>
      <c r="J110">
        <f>IF(BF109&lt;=0,0,ROUND(BF109*IF($A110&lt;=Debts!$M$5,Debts!$X$5,Debts!$Y$5)/12,2)+IF(AND(Debts!$AC$5=1,$A110=Debts!$M$5+1),SUMPRODUCT(ROUND(BF$5:BF108*Debts!$Y$5/12,2)),0))</f>
        <v/>
      </c>
      <c r="K110">
        <f>IF(BG109&lt;=0,0,ROUND(BG109*IF($A110&lt;=Debts!$M$6,Debts!$X$6,Debts!$Y$6)/12,2)+IF(AND(Debts!$AC$6=1,$A110=Debts!$M$6+1),SUMPRODUCT(ROUND(BG$5:BG108*Debts!$Y$6/12,2)),0))</f>
        <v/>
      </c>
      <c r="L110">
        <f>IF(BH109&lt;=0,0,ROUND(BH109*IF($A110&lt;=Debts!$M$7,Debts!$X$7,Debts!$Y$7)/12,2)+IF(AND(Debts!$AC$7=1,$A110=Debts!$M$7+1),SUMPRODUCT(ROUND(BH$5:BH108*Debts!$Y$7/12,2)),0))</f>
        <v/>
      </c>
      <c r="M110">
        <f>IF(BI109&lt;=0,0,ROUND(BI109*IF($A110&lt;=Debts!$M$8,Debts!$X$8,Debts!$Y$8)/12,2)+IF(AND(Debts!$AC$8=1,$A110=Debts!$M$8+1),SUMPRODUCT(ROUND(BI$5:BI108*Debts!$Y$8/12,2)),0))</f>
        <v/>
      </c>
      <c r="N110">
        <f>IF(BJ109&lt;=0,0,ROUND(BJ109*IF($A110&lt;=Debts!$M$9,Debts!$X$9,Debts!$Y$9)/12,2)+IF(AND(Debts!$AC$9=1,$A110=Debts!$M$9+1),SUMPRODUCT(ROUND(BJ$5:BJ108*Debts!$Y$9/12,2)),0))</f>
        <v/>
      </c>
      <c r="O110">
        <f>IF(BK109&lt;=0,0,ROUND(BK109*IF($A110&lt;=Debts!$M$10,Debts!$X$10,Debts!$Y$10)/12,2)+IF(AND(Debts!$AC$10=1,$A110=Debts!$M$10+1),SUMPRODUCT(ROUND(BK$5:BK108*Debts!$Y$10/12,2)),0))</f>
        <v/>
      </c>
      <c r="P110">
        <f>IF(BL109&lt;=0,0,ROUND(BL109*IF($A110&lt;=Debts!$M$11,Debts!$X$11,Debts!$Y$11)/12,2)+IF(AND(Debts!$AC$11=1,$A110=Debts!$M$11+1),SUMPRODUCT(ROUND(BL$5:BL108*Debts!$Y$11/12,2)),0))</f>
        <v/>
      </c>
      <c r="Q110">
        <f>IF(BM109&lt;=0,0,ROUND(BM109*IF($A110&lt;=Debts!$M$12,Debts!$X$12,Debts!$Y$12)/12,2)+IF(AND(Debts!$AC$12=1,$A110=Debts!$M$12+1),SUMPRODUCT(ROUND(BM$5:BM108*Debts!$Y$12/12,2)),0))</f>
        <v/>
      </c>
      <c r="R110">
        <f>IF(BN109&lt;=0,0,ROUND(BN109*IF($A110&lt;=Debts!$M$13,Debts!$X$13,Debts!$Y$13)/12,2)+IF(AND(Debts!$AC$13=1,$A110=Debts!$M$13+1),SUMPRODUCT(ROUND(BN$5:BN108*Debts!$Y$13/12,2)),0))</f>
        <v/>
      </c>
      <c r="S110">
        <f>IF(BO109&lt;=0,0,ROUND(BO109*IF($A110&lt;=Debts!$M$14,Debts!$X$14,Debts!$Y$14)/12,2)+IF(AND(Debts!$AC$14=1,$A110=Debts!$M$14+1),SUMPRODUCT(ROUND(BO$5:BO108*Debts!$Y$14/12,2)),0))</f>
        <v/>
      </c>
      <c r="T110">
        <f>IF(BP109&lt;=0,0,ROUND(BP109*IF($A110&lt;=Debts!$M$15,Debts!$X$15,Debts!$Y$15)/12,2)+IF(AND(Debts!$AC$15=1,$A110=Debts!$M$15+1),SUMPRODUCT(ROUND(BP$5:BP108*Debts!$Y$15/12,2)),0))</f>
        <v/>
      </c>
      <c r="U110">
        <f>IF(BQ109&lt;=0,0,ROUND(BQ109*IF($A110&lt;=Debts!$M$16,Debts!$X$16,Debts!$Y$16)/12,2)+IF(AND(Debts!$AC$16=1,$A110=Debts!$M$16+1),SUMPRODUCT(ROUND(BQ$5:BQ108*Debts!$Y$16/12,2)),0))</f>
        <v/>
      </c>
      <c r="V110">
        <f>IF(BF109&lt;=0,0,MIN(ROUND(BF109+J110,2),IF(Debts!$Z$5=0,Debts!$AA$5,MAX(Debts!$AA$5,ROUND(BF109*Debts!$Z$5+Debts!$AB$5*J110,2)))))</f>
        <v/>
      </c>
      <c r="W110">
        <f>IF(BG109&lt;=0,0,MIN(ROUND(BG109+K110,2),IF(Debts!$Z$6=0,Debts!$AA$6,MAX(Debts!$AA$6,ROUND(BG109*Debts!$Z$6+Debts!$AB$6*K110,2)))))</f>
        <v/>
      </c>
      <c r="X110">
        <f>IF(BH109&lt;=0,0,MIN(ROUND(BH109+L110,2),IF(Debts!$Z$7=0,Debts!$AA$7,MAX(Debts!$AA$7,ROUND(BH109*Debts!$Z$7+Debts!$AB$7*L110,2)))))</f>
        <v/>
      </c>
      <c r="Y110">
        <f>IF(BI109&lt;=0,0,MIN(ROUND(BI109+M110,2),IF(Debts!$Z$8=0,Debts!$AA$8,MAX(Debts!$AA$8,ROUND(BI109*Debts!$Z$8+Debts!$AB$8*M110,2)))))</f>
        <v/>
      </c>
      <c r="Z110">
        <f>IF(BJ109&lt;=0,0,MIN(ROUND(BJ109+N110,2),IF(Debts!$Z$9=0,Debts!$AA$9,MAX(Debts!$AA$9,ROUND(BJ109*Debts!$Z$9+Debts!$AB$9*N110,2)))))</f>
        <v/>
      </c>
      <c r="AA110">
        <f>IF(BK109&lt;=0,0,MIN(ROUND(BK109+O110,2),IF(Debts!$Z$10=0,Debts!$AA$10,MAX(Debts!$AA$10,ROUND(BK109*Debts!$Z$10+Debts!$AB$10*O110,2)))))</f>
        <v/>
      </c>
      <c r="AB110">
        <f>IF(BL109&lt;=0,0,MIN(ROUND(BL109+P110,2),IF(Debts!$Z$11=0,Debts!$AA$11,MAX(Debts!$AA$11,ROUND(BL109*Debts!$Z$11+Debts!$AB$11*P110,2)))))</f>
        <v/>
      </c>
      <c r="AC110">
        <f>IF(BM109&lt;=0,0,MIN(ROUND(BM109+Q110,2),IF(Debts!$Z$12=0,Debts!$AA$12,MAX(Debts!$AA$12,ROUND(BM109*Debts!$Z$12+Debts!$AB$12*Q110,2)))))</f>
        <v/>
      </c>
      <c r="AD110">
        <f>IF(BN109&lt;=0,0,MIN(ROUND(BN109+R110,2),IF(Debts!$Z$13=0,Debts!$AA$13,MAX(Debts!$AA$13,ROUND(BN109*Debts!$Z$13+Debts!$AB$13*R110,2)))))</f>
        <v/>
      </c>
      <c r="AE110">
        <f>IF(BO109&lt;=0,0,MIN(ROUND(BO109+S110,2),IF(Debts!$Z$14=0,Debts!$AA$14,MAX(Debts!$AA$14,ROUND(BO109*Debts!$Z$14+Debts!$AB$14*S110,2)))))</f>
        <v/>
      </c>
      <c r="AF110">
        <f>IF(BP109&lt;=0,0,MIN(ROUND(BP109+T110,2),IF(Debts!$Z$15=0,Debts!$AA$15,MAX(Debts!$AA$15,ROUND(BP109*Debts!$Z$15+Debts!$AB$15*T110,2)))))</f>
        <v/>
      </c>
      <c r="AG110">
        <f>IF(BQ109&lt;=0,0,MIN(ROUND(BQ109+U110,2),IF(Debts!$Z$16=0,Debts!$AA$16,MAX(Debts!$AA$16,ROUND(BQ109*Debts!$Z$16+Debts!$AB$16*U110,2)))))</f>
        <v/>
      </c>
      <c r="AH110">
        <f>IF(BF109&lt;=0,0,ROUND(BF109+J110-V110,2))</f>
        <v/>
      </c>
      <c r="AI110">
        <f>IF(BG109&lt;=0,0,ROUND(BG109+K110-W110,2))</f>
        <v/>
      </c>
      <c r="AJ110">
        <f>IF(BH109&lt;=0,0,ROUND(BH109+L110-X110,2))</f>
        <v/>
      </c>
      <c r="AK110">
        <f>IF(BI109&lt;=0,0,ROUND(BI109+M110-Y110,2))</f>
        <v/>
      </c>
      <c r="AL110">
        <f>IF(BJ109&lt;=0,0,ROUND(BJ109+N110-Z110,2))</f>
        <v/>
      </c>
      <c r="AM110">
        <f>IF(BK109&lt;=0,0,ROUND(BK109+O110-AA110,2))</f>
        <v/>
      </c>
      <c r="AN110">
        <f>IF(BL109&lt;=0,0,ROUND(BL109+P110-AB110,2))</f>
        <v/>
      </c>
      <c r="AO110">
        <f>IF(BM109&lt;=0,0,ROUND(BM109+Q110-AC110,2))</f>
        <v/>
      </c>
      <c r="AP110">
        <f>IF(BN109&lt;=0,0,ROUND(BN109+R110-AD110,2))</f>
        <v/>
      </c>
      <c r="AQ110">
        <f>IF(BO109&lt;=0,0,ROUND(BO109+S110-AE110,2))</f>
        <v/>
      </c>
      <c r="AR110">
        <f>IF(BP109&lt;=0,0,ROUND(BP109+T110-AF110,2))</f>
        <v/>
      </c>
      <c r="AS110">
        <f>IF(BQ109&lt;=0,0,ROUND(BQ109+U110-AG110,2))</f>
        <v/>
      </c>
      <c r="AT110">
        <f>IF(AH110&lt;=0,0,ROUND(MIN(AH110,MAX(0,$F110-SUMPRODUCT(($AT$3:$BE$3&lt;AT$3)*$AH110:$AS110))),2))</f>
        <v/>
      </c>
      <c r="AU110">
        <f>IF(AI110&lt;=0,0,ROUND(MIN(AI110,MAX(0,$F110-SUMPRODUCT(($AT$3:$BE$3&lt;AU$3)*$AH110:$AS110))),2))</f>
        <v/>
      </c>
      <c r="AV110">
        <f>IF(AJ110&lt;=0,0,ROUND(MIN(AJ110,MAX(0,$F110-SUMPRODUCT(($AT$3:$BE$3&lt;AV$3)*$AH110:$AS110))),2))</f>
        <v/>
      </c>
      <c r="AW110">
        <f>IF(AK110&lt;=0,0,ROUND(MIN(AK110,MAX(0,$F110-SUMPRODUCT(($AT$3:$BE$3&lt;AW$3)*$AH110:$AS110))),2))</f>
        <v/>
      </c>
      <c r="AX110">
        <f>IF(AL110&lt;=0,0,ROUND(MIN(AL110,MAX(0,$F110-SUMPRODUCT(($AT$3:$BE$3&lt;AX$3)*$AH110:$AS110))),2))</f>
        <v/>
      </c>
      <c r="AY110">
        <f>IF(AM110&lt;=0,0,ROUND(MIN(AM110,MAX(0,$F110-SUMPRODUCT(($AT$3:$BE$3&lt;AY$3)*$AH110:$AS110))),2))</f>
        <v/>
      </c>
      <c r="AZ110">
        <f>IF(AN110&lt;=0,0,ROUND(MIN(AN110,MAX(0,$F110-SUMPRODUCT(($AT$3:$BE$3&lt;AZ$3)*$AH110:$AS110))),2))</f>
        <v/>
      </c>
      <c r="BA110">
        <f>IF(AO110&lt;=0,0,ROUND(MIN(AO110,MAX(0,$F110-SUMPRODUCT(($AT$3:$BE$3&lt;BA$3)*$AH110:$AS110))),2))</f>
        <v/>
      </c>
      <c r="BB110">
        <f>IF(AP110&lt;=0,0,ROUND(MIN(AP110,MAX(0,$F110-SUMPRODUCT(($AT$3:$BE$3&lt;BB$3)*$AH110:$AS110))),2))</f>
        <v/>
      </c>
      <c r="BC110">
        <f>IF(AQ110&lt;=0,0,ROUND(MIN(AQ110,MAX(0,$F110-SUMPRODUCT(($AT$3:$BE$3&lt;BC$3)*$AH110:$AS110))),2))</f>
        <v/>
      </c>
      <c r="BD110">
        <f>IF(AR110&lt;=0,0,ROUND(MIN(AR110,MAX(0,$F110-SUMPRODUCT(($AT$3:$BE$3&lt;BD$3)*$AH110:$AS110))),2))</f>
        <v/>
      </c>
      <c r="BE110">
        <f>IF(AS110&lt;=0,0,ROUND(MIN(AS110,MAX(0,$F110-SUMPRODUCT(($AT$3:$BE$3&lt;BE$3)*$AH110:$AS110))),2))</f>
        <v/>
      </c>
      <c r="BF110">
        <f>IF(BF109&lt;=0,0,ROUND(BF109+J110-V110-AT110,2))</f>
        <v/>
      </c>
      <c r="BG110">
        <f>IF(BG109&lt;=0,0,ROUND(BG109+K110-W110-AU110,2))</f>
        <v/>
      </c>
      <c r="BH110">
        <f>IF(BH109&lt;=0,0,ROUND(BH109+L110-X110-AV110,2))</f>
        <v/>
      </c>
      <c r="BI110">
        <f>IF(BI109&lt;=0,0,ROUND(BI109+M110-Y110-AW110,2))</f>
        <v/>
      </c>
      <c r="BJ110">
        <f>IF(BJ109&lt;=0,0,ROUND(BJ109+N110-Z110-AX110,2))</f>
        <v/>
      </c>
      <c r="BK110">
        <f>IF(BK109&lt;=0,0,ROUND(BK109+O110-AA110-AY110,2))</f>
        <v/>
      </c>
      <c r="BL110">
        <f>IF(BL109&lt;=0,0,ROUND(BL109+P110-AB110-AZ110,2))</f>
        <v/>
      </c>
      <c r="BM110">
        <f>IF(BM109&lt;=0,0,ROUND(BM109+Q110-AC110-BA110,2))</f>
        <v/>
      </c>
      <c r="BN110">
        <f>IF(BN109&lt;=0,0,ROUND(BN109+R110-AD110-BB110,2))</f>
        <v/>
      </c>
      <c r="BO110">
        <f>IF(BO109&lt;=0,0,ROUND(BO109+S110-AE110-BC110,2))</f>
        <v/>
      </c>
      <c r="BP110">
        <f>IF(BP109&lt;=0,0,ROUND(BP109+T110-AF110-BD110,2))</f>
        <v/>
      </c>
      <c r="BQ110">
        <f>IF(BQ109&lt;=0,0,ROUND(BQ109+U110-AG110-BE110,2))</f>
        <v/>
      </c>
    </row>
    <row r="111">
      <c r="A111" t="n">
        <v>106</v>
      </c>
      <c r="B111" s="29">
        <f>Months!B111</f>
        <v/>
      </c>
      <c r="C111">
        <f>Months!C111</f>
        <v/>
      </c>
      <c r="D111">
        <f>Months!D111</f>
        <v/>
      </c>
      <c r="E111">
        <f>SUM(V111:AG111)</f>
        <v/>
      </c>
      <c r="F111">
        <f>MAX(0,ROUND(C111+D111-E111,2))</f>
        <v/>
      </c>
      <c r="G111">
        <f>ROUND(E111+SUM(AT111:BE111),2)</f>
        <v/>
      </c>
      <c r="H111">
        <f>ROUND(SUM(J111:U111),2)</f>
        <v/>
      </c>
      <c r="I111">
        <f>ROUND(SUM(BF111:BQ111),2)</f>
        <v/>
      </c>
      <c r="J111">
        <f>IF(BF110&lt;=0,0,ROUND(BF110*IF($A111&lt;=Debts!$M$5,Debts!$X$5,Debts!$Y$5)/12,2)+IF(AND(Debts!$AC$5=1,$A111=Debts!$M$5+1),SUMPRODUCT(ROUND(BF$5:BF109*Debts!$Y$5/12,2)),0))</f>
        <v/>
      </c>
      <c r="K111">
        <f>IF(BG110&lt;=0,0,ROUND(BG110*IF($A111&lt;=Debts!$M$6,Debts!$X$6,Debts!$Y$6)/12,2)+IF(AND(Debts!$AC$6=1,$A111=Debts!$M$6+1),SUMPRODUCT(ROUND(BG$5:BG109*Debts!$Y$6/12,2)),0))</f>
        <v/>
      </c>
      <c r="L111">
        <f>IF(BH110&lt;=0,0,ROUND(BH110*IF($A111&lt;=Debts!$M$7,Debts!$X$7,Debts!$Y$7)/12,2)+IF(AND(Debts!$AC$7=1,$A111=Debts!$M$7+1),SUMPRODUCT(ROUND(BH$5:BH109*Debts!$Y$7/12,2)),0))</f>
        <v/>
      </c>
      <c r="M111">
        <f>IF(BI110&lt;=0,0,ROUND(BI110*IF($A111&lt;=Debts!$M$8,Debts!$X$8,Debts!$Y$8)/12,2)+IF(AND(Debts!$AC$8=1,$A111=Debts!$M$8+1),SUMPRODUCT(ROUND(BI$5:BI109*Debts!$Y$8/12,2)),0))</f>
        <v/>
      </c>
      <c r="N111">
        <f>IF(BJ110&lt;=0,0,ROUND(BJ110*IF($A111&lt;=Debts!$M$9,Debts!$X$9,Debts!$Y$9)/12,2)+IF(AND(Debts!$AC$9=1,$A111=Debts!$M$9+1),SUMPRODUCT(ROUND(BJ$5:BJ109*Debts!$Y$9/12,2)),0))</f>
        <v/>
      </c>
      <c r="O111">
        <f>IF(BK110&lt;=0,0,ROUND(BK110*IF($A111&lt;=Debts!$M$10,Debts!$X$10,Debts!$Y$10)/12,2)+IF(AND(Debts!$AC$10=1,$A111=Debts!$M$10+1),SUMPRODUCT(ROUND(BK$5:BK109*Debts!$Y$10/12,2)),0))</f>
        <v/>
      </c>
      <c r="P111">
        <f>IF(BL110&lt;=0,0,ROUND(BL110*IF($A111&lt;=Debts!$M$11,Debts!$X$11,Debts!$Y$11)/12,2)+IF(AND(Debts!$AC$11=1,$A111=Debts!$M$11+1),SUMPRODUCT(ROUND(BL$5:BL109*Debts!$Y$11/12,2)),0))</f>
        <v/>
      </c>
      <c r="Q111">
        <f>IF(BM110&lt;=0,0,ROUND(BM110*IF($A111&lt;=Debts!$M$12,Debts!$X$12,Debts!$Y$12)/12,2)+IF(AND(Debts!$AC$12=1,$A111=Debts!$M$12+1),SUMPRODUCT(ROUND(BM$5:BM109*Debts!$Y$12/12,2)),0))</f>
        <v/>
      </c>
      <c r="R111">
        <f>IF(BN110&lt;=0,0,ROUND(BN110*IF($A111&lt;=Debts!$M$13,Debts!$X$13,Debts!$Y$13)/12,2)+IF(AND(Debts!$AC$13=1,$A111=Debts!$M$13+1),SUMPRODUCT(ROUND(BN$5:BN109*Debts!$Y$13/12,2)),0))</f>
        <v/>
      </c>
      <c r="S111">
        <f>IF(BO110&lt;=0,0,ROUND(BO110*IF($A111&lt;=Debts!$M$14,Debts!$X$14,Debts!$Y$14)/12,2)+IF(AND(Debts!$AC$14=1,$A111=Debts!$M$14+1),SUMPRODUCT(ROUND(BO$5:BO109*Debts!$Y$14/12,2)),0))</f>
        <v/>
      </c>
      <c r="T111">
        <f>IF(BP110&lt;=0,0,ROUND(BP110*IF($A111&lt;=Debts!$M$15,Debts!$X$15,Debts!$Y$15)/12,2)+IF(AND(Debts!$AC$15=1,$A111=Debts!$M$15+1),SUMPRODUCT(ROUND(BP$5:BP109*Debts!$Y$15/12,2)),0))</f>
        <v/>
      </c>
      <c r="U111">
        <f>IF(BQ110&lt;=0,0,ROUND(BQ110*IF($A111&lt;=Debts!$M$16,Debts!$X$16,Debts!$Y$16)/12,2)+IF(AND(Debts!$AC$16=1,$A111=Debts!$M$16+1),SUMPRODUCT(ROUND(BQ$5:BQ109*Debts!$Y$16/12,2)),0))</f>
        <v/>
      </c>
      <c r="V111">
        <f>IF(BF110&lt;=0,0,MIN(ROUND(BF110+J111,2),IF(Debts!$Z$5=0,Debts!$AA$5,MAX(Debts!$AA$5,ROUND(BF110*Debts!$Z$5+Debts!$AB$5*J111,2)))))</f>
        <v/>
      </c>
      <c r="W111">
        <f>IF(BG110&lt;=0,0,MIN(ROUND(BG110+K111,2),IF(Debts!$Z$6=0,Debts!$AA$6,MAX(Debts!$AA$6,ROUND(BG110*Debts!$Z$6+Debts!$AB$6*K111,2)))))</f>
        <v/>
      </c>
      <c r="X111">
        <f>IF(BH110&lt;=0,0,MIN(ROUND(BH110+L111,2),IF(Debts!$Z$7=0,Debts!$AA$7,MAX(Debts!$AA$7,ROUND(BH110*Debts!$Z$7+Debts!$AB$7*L111,2)))))</f>
        <v/>
      </c>
      <c r="Y111">
        <f>IF(BI110&lt;=0,0,MIN(ROUND(BI110+M111,2),IF(Debts!$Z$8=0,Debts!$AA$8,MAX(Debts!$AA$8,ROUND(BI110*Debts!$Z$8+Debts!$AB$8*M111,2)))))</f>
        <v/>
      </c>
      <c r="Z111">
        <f>IF(BJ110&lt;=0,0,MIN(ROUND(BJ110+N111,2),IF(Debts!$Z$9=0,Debts!$AA$9,MAX(Debts!$AA$9,ROUND(BJ110*Debts!$Z$9+Debts!$AB$9*N111,2)))))</f>
        <v/>
      </c>
      <c r="AA111">
        <f>IF(BK110&lt;=0,0,MIN(ROUND(BK110+O111,2),IF(Debts!$Z$10=0,Debts!$AA$10,MAX(Debts!$AA$10,ROUND(BK110*Debts!$Z$10+Debts!$AB$10*O111,2)))))</f>
        <v/>
      </c>
      <c r="AB111">
        <f>IF(BL110&lt;=0,0,MIN(ROUND(BL110+P111,2),IF(Debts!$Z$11=0,Debts!$AA$11,MAX(Debts!$AA$11,ROUND(BL110*Debts!$Z$11+Debts!$AB$11*P111,2)))))</f>
        <v/>
      </c>
      <c r="AC111">
        <f>IF(BM110&lt;=0,0,MIN(ROUND(BM110+Q111,2),IF(Debts!$Z$12=0,Debts!$AA$12,MAX(Debts!$AA$12,ROUND(BM110*Debts!$Z$12+Debts!$AB$12*Q111,2)))))</f>
        <v/>
      </c>
      <c r="AD111">
        <f>IF(BN110&lt;=0,0,MIN(ROUND(BN110+R111,2),IF(Debts!$Z$13=0,Debts!$AA$13,MAX(Debts!$AA$13,ROUND(BN110*Debts!$Z$13+Debts!$AB$13*R111,2)))))</f>
        <v/>
      </c>
      <c r="AE111">
        <f>IF(BO110&lt;=0,0,MIN(ROUND(BO110+S111,2),IF(Debts!$Z$14=0,Debts!$AA$14,MAX(Debts!$AA$14,ROUND(BO110*Debts!$Z$14+Debts!$AB$14*S111,2)))))</f>
        <v/>
      </c>
      <c r="AF111">
        <f>IF(BP110&lt;=0,0,MIN(ROUND(BP110+T111,2),IF(Debts!$Z$15=0,Debts!$AA$15,MAX(Debts!$AA$15,ROUND(BP110*Debts!$Z$15+Debts!$AB$15*T111,2)))))</f>
        <v/>
      </c>
      <c r="AG111">
        <f>IF(BQ110&lt;=0,0,MIN(ROUND(BQ110+U111,2),IF(Debts!$Z$16=0,Debts!$AA$16,MAX(Debts!$AA$16,ROUND(BQ110*Debts!$Z$16+Debts!$AB$16*U111,2)))))</f>
        <v/>
      </c>
      <c r="AH111">
        <f>IF(BF110&lt;=0,0,ROUND(BF110+J111-V111,2))</f>
        <v/>
      </c>
      <c r="AI111">
        <f>IF(BG110&lt;=0,0,ROUND(BG110+K111-W111,2))</f>
        <v/>
      </c>
      <c r="AJ111">
        <f>IF(BH110&lt;=0,0,ROUND(BH110+L111-X111,2))</f>
        <v/>
      </c>
      <c r="AK111">
        <f>IF(BI110&lt;=0,0,ROUND(BI110+M111-Y111,2))</f>
        <v/>
      </c>
      <c r="AL111">
        <f>IF(BJ110&lt;=0,0,ROUND(BJ110+N111-Z111,2))</f>
        <v/>
      </c>
      <c r="AM111">
        <f>IF(BK110&lt;=0,0,ROUND(BK110+O111-AA111,2))</f>
        <v/>
      </c>
      <c r="AN111">
        <f>IF(BL110&lt;=0,0,ROUND(BL110+P111-AB111,2))</f>
        <v/>
      </c>
      <c r="AO111">
        <f>IF(BM110&lt;=0,0,ROUND(BM110+Q111-AC111,2))</f>
        <v/>
      </c>
      <c r="AP111">
        <f>IF(BN110&lt;=0,0,ROUND(BN110+R111-AD111,2))</f>
        <v/>
      </c>
      <c r="AQ111">
        <f>IF(BO110&lt;=0,0,ROUND(BO110+S111-AE111,2))</f>
        <v/>
      </c>
      <c r="AR111">
        <f>IF(BP110&lt;=0,0,ROUND(BP110+T111-AF111,2))</f>
        <v/>
      </c>
      <c r="AS111">
        <f>IF(BQ110&lt;=0,0,ROUND(BQ110+U111-AG111,2))</f>
        <v/>
      </c>
      <c r="AT111">
        <f>IF(AH111&lt;=0,0,ROUND(MIN(AH111,MAX(0,$F111-SUMPRODUCT(($AT$3:$BE$3&lt;AT$3)*$AH111:$AS111))),2))</f>
        <v/>
      </c>
      <c r="AU111">
        <f>IF(AI111&lt;=0,0,ROUND(MIN(AI111,MAX(0,$F111-SUMPRODUCT(($AT$3:$BE$3&lt;AU$3)*$AH111:$AS111))),2))</f>
        <v/>
      </c>
      <c r="AV111">
        <f>IF(AJ111&lt;=0,0,ROUND(MIN(AJ111,MAX(0,$F111-SUMPRODUCT(($AT$3:$BE$3&lt;AV$3)*$AH111:$AS111))),2))</f>
        <v/>
      </c>
      <c r="AW111">
        <f>IF(AK111&lt;=0,0,ROUND(MIN(AK111,MAX(0,$F111-SUMPRODUCT(($AT$3:$BE$3&lt;AW$3)*$AH111:$AS111))),2))</f>
        <v/>
      </c>
      <c r="AX111">
        <f>IF(AL111&lt;=0,0,ROUND(MIN(AL111,MAX(0,$F111-SUMPRODUCT(($AT$3:$BE$3&lt;AX$3)*$AH111:$AS111))),2))</f>
        <v/>
      </c>
      <c r="AY111">
        <f>IF(AM111&lt;=0,0,ROUND(MIN(AM111,MAX(0,$F111-SUMPRODUCT(($AT$3:$BE$3&lt;AY$3)*$AH111:$AS111))),2))</f>
        <v/>
      </c>
      <c r="AZ111">
        <f>IF(AN111&lt;=0,0,ROUND(MIN(AN111,MAX(0,$F111-SUMPRODUCT(($AT$3:$BE$3&lt;AZ$3)*$AH111:$AS111))),2))</f>
        <v/>
      </c>
      <c r="BA111">
        <f>IF(AO111&lt;=0,0,ROUND(MIN(AO111,MAX(0,$F111-SUMPRODUCT(($AT$3:$BE$3&lt;BA$3)*$AH111:$AS111))),2))</f>
        <v/>
      </c>
      <c r="BB111">
        <f>IF(AP111&lt;=0,0,ROUND(MIN(AP111,MAX(0,$F111-SUMPRODUCT(($AT$3:$BE$3&lt;BB$3)*$AH111:$AS111))),2))</f>
        <v/>
      </c>
      <c r="BC111">
        <f>IF(AQ111&lt;=0,0,ROUND(MIN(AQ111,MAX(0,$F111-SUMPRODUCT(($AT$3:$BE$3&lt;BC$3)*$AH111:$AS111))),2))</f>
        <v/>
      </c>
      <c r="BD111">
        <f>IF(AR111&lt;=0,0,ROUND(MIN(AR111,MAX(0,$F111-SUMPRODUCT(($AT$3:$BE$3&lt;BD$3)*$AH111:$AS111))),2))</f>
        <v/>
      </c>
      <c r="BE111">
        <f>IF(AS111&lt;=0,0,ROUND(MIN(AS111,MAX(0,$F111-SUMPRODUCT(($AT$3:$BE$3&lt;BE$3)*$AH111:$AS111))),2))</f>
        <v/>
      </c>
      <c r="BF111">
        <f>IF(BF110&lt;=0,0,ROUND(BF110+J111-V111-AT111,2))</f>
        <v/>
      </c>
      <c r="BG111">
        <f>IF(BG110&lt;=0,0,ROUND(BG110+K111-W111-AU111,2))</f>
        <v/>
      </c>
      <c r="BH111">
        <f>IF(BH110&lt;=0,0,ROUND(BH110+L111-X111-AV111,2))</f>
        <v/>
      </c>
      <c r="BI111">
        <f>IF(BI110&lt;=0,0,ROUND(BI110+M111-Y111-AW111,2))</f>
        <v/>
      </c>
      <c r="BJ111">
        <f>IF(BJ110&lt;=0,0,ROUND(BJ110+N111-Z111-AX111,2))</f>
        <v/>
      </c>
      <c r="BK111">
        <f>IF(BK110&lt;=0,0,ROUND(BK110+O111-AA111-AY111,2))</f>
        <v/>
      </c>
      <c r="BL111">
        <f>IF(BL110&lt;=0,0,ROUND(BL110+P111-AB111-AZ111,2))</f>
        <v/>
      </c>
      <c r="BM111">
        <f>IF(BM110&lt;=0,0,ROUND(BM110+Q111-AC111-BA111,2))</f>
        <v/>
      </c>
      <c r="BN111">
        <f>IF(BN110&lt;=0,0,ROUND(BN110+R111-AD111-BB111,2))</f>
        <v/>
      </c>
      <c r="BO111">
        <f>IF(BO110&lt;=0,0,ROUND(BO110+S111-AE111-BC111,2))</f>
        <v/>
      </c>
      <c r="BP111">
        <f>IF(BP110&lt;=0,0,ROUND(BP110+T111-AF111-BD111,2))</f>
        <v/>
      </c>
      <c r="BQ111">
        <f>IF(BQ110&lt;=0,0,ROUND(BQ110+U111-AG111-BE111,2))</f>
        <v/>
      </c>
    </row>
    <row r="112">
      <c r="A112" t="n">
        <v>107</v>
      </c>
      <c r="B112" s="29">
        <f>Months!B112</f>
        <v/>
      </c>
      <c r="C112">
        <f>Months!C112</f>
        <v/>
      </c>
      <c r="D112">
        <f>Months!D112</f>
        <v/>
      </c>
      <c r="E112">
        <f>SUM(V112:AG112)</f>
        <v/>
      </c>
      <c r="F112">
        <f>MAX(0,ROUND(C112+D112-E112,2))</f>
        <v/>
      </c>
      <c r="G112">
        <f>ROUND(E112+SUM(AT112:BE112),2)</f>
        <v/>
      </c>
      <c r="H112">
        <f>ROUND(SUM(J112:U112),2)</f>
        <v/>
      </c>
      <c r="I112">
        <f>ROUND(SUM(BF112:BQ112),2)</f>
        <v/>
      </c>
      <c r="J112">
        <f>IF(BF111&lt;=0,0,ROUND(BF111*IF($A112&lt;=Debts!$M$5,Debts!$X$5,Debts!$Y$5)/12,2)+IF(AND(Debts!$AC$5=1,$A112=Debts!$M$5+1),SUMPRODUCT(ROUND(BF$5:BF110*Debts!$Y$5/12,2)),0))</f>
        <v/>
      </c>
      <c r="K112">
        <f>IF(BG111&lt;=0,0,ROUND(BG111*IF($A112&lt;=Debts!$M$6,Debts!$X$6,Debts!$Y$6)/12,2)+IF(AND(Debts!$AC$6=1,$A112=Debts!$M$6+1),SUMPRODUCT(ROUND(BG$5:BG110*Debts!$Y$6/12,2)),0))</f>
        <v/>
      </c>
      <c r="L112">
        <f>IF(BH111&lt;=0,0,ROUND(BH111*IF($A112&lt;=Debts!$M$7,Debts!$X$7,Debts!$Y$7)/12,2)+IF(AND(Debts!$AC$7=1,$A112=Debts!$M$7+1),SUMPRODUCT(ROUND(BH$5:BH110*Debts!$Y$7/12,2)),0))</f>
        <v/>
      </c>
      <c r="M112">
        <f>IF(BI111&lt;=0,0,ROUND(BI111*IF($A112&lt;=Debts!$M$8,Debts!$X$8,Debts!$Y$8)/12,2)+IF(AND(Debts!$AC$8=1,$A112=Debts!$M$8+1),SUMPRODUCT(ROUND(BI$5:BI110*Debts!$Y$8/12,2)),0))</f>
        <v/>
      </c>
      <c r="N112">
        <f>IF(BJ111&lt;=0,0,ROUND(BJ111*IF($A112&lt;=Debts!$M$9,Debts!$X$9,Debts!$Y$9)/12,2)+IF(AND(Debts!$AC$9=1,$A112=Debts!$M$9+1),SUMPRODUCT(ROUND(BJ$5:BJ110*Debts!$Y$9/12,2)),0))</f>
        <v/>
      </c>
      <c r="O112">
        <f>IF(BK111&lt;=0,0,ROUND(BK111*IF($A112&lt;=Debts!$M$10,Debts!$X$10,Debts!$Y$10)/12,2)+IF(AND(Debts!$AC$10=1,$A112=Debts!$M$10+1),SUMPRODUCT(ROUND(BK$5:BK110*Debts!$Y$10/12,2)),0))</f>
        <v/>
      </c>
      <c r="P112">
        <f>IF(BL111&lt;=0,0,ROUND(BL111*IF($A112&lt;=Debts!$M$11,Debts!$X$11,Debts!$Y$11)/12,2)+IF(AND(Debts!$AC$11=1,$A112=Debts!$M$11+1),SUMPRODUCT(ROUND(BL$5:BL110*Debts!$Y$11/12,2)),0))</f>
        <v/>
      </c>
      <c r="Q112">
        <f>IF(BM111&lt;=0,0,ROUND(BM111*IF($A112&lt;=Debts!$M$12,Debts!$X$12,Debts!$Y$12)/12,2)+IF(AND(Debts!$AC$12=1,$A112=Debts!$M$12+1),SUMPRODUCT(ROUND(BM$5:BM110*Debts!$Y$12/12,2)),0))</f>
        <v/>
      </c>
      <c r="R112">
        <f>IF(BN111&lt;=0,0,ROUND(BN111*IF($A112&lt;=Debts!$M$13,Debts!$X$13,Debts!$Y$13)/12,2)+IF(AND(Debts!$AC$13=1,$A112=Debts!$M$13+1),SUMPRODUCT(ROUND(BN$5:BN110*Debts!$Y$13/12,2)),0))</f>
        <v/>
      </c>
      <c r="S112">
        <f>IF(BO111&lt;=0,0,ROUND(BO111*IF($A112&lt;=Debts!$M$14,Debts!$X$14,Debts!$Y$14)/12,2)+IF(AND(Debts!$AC$14=1,$A112=Debts!$M$14+1),SUMPRODUCT(ROUND(BO$5:BO110*Debts!$Y$14/12,2)),0))</f>
        <v/>
      </c>
      <c r="T112">
        <f>IF(BP111&lt;=0,0,ROUND(BP111*IF($A112&lt;=Debts!$M$15,Debts!$X$15,Debts!$Y$15)/12,2)+IF(AND(Debts!$AC$15=1,$A112=Debts!$M$15+1),SUMPRODUCT(ROUND(BP$5:BP110*Debts!$Y$15/12,2)),0))</f>
        <v/>
      </c>
      <c r="U112">
        <f>IF(BQ111&lt;=0,0,ROUND(BQ111*IF($A112&lt;=Debts!$M$16,Debts!$X$16,Debts!$Y$16)/12,2)+IF(AND(Debts!$AC$16=1,$A112=Debts!$M$16+1),SUMPRODUCT(ROUND(BQ$5:BQ110*Debts!$Y$16/12,2)),0))</f>
        <v/>
      </c>
      <c r="V112">
        <f>IF(BF111&lt;=0,0,MIN(ROUND(BF111+J112,2),IF(Debts!$Z$5=0,Debts!$AA$5,MAX(Debts!$AA$5,ROUND(BF111*Debts!$Z$5+Debts!$AB$5*J112,2)))))</f>
        <v/>
      </c>
      <c r="W112">
        <f>IF(BG111&lt;=0,0,MIN(ROUND(BG111+K112,2),IF(Debts!$Z$6=0,Debts!$AA$6,MAX(Debts!$AA$6,ROUND(BG111*Debts!$Z$6+Debts!$AB$6*K112,2)))))</f>
        <v/>
      </c>
      <c r="X112">
        <f>IF(BH111&lt;=0,0,MIN(ROUND(BH111+L112,2),IF(Debts!$Z$7=0,Debts!$AA$7,MAX(Debts!$AA$7,ROUND(BH111*Debts!$Z$7+Debts!$AB$7*L112,2)))))</f>
        <v/>
      </c>
      <c r="Y112">
        <f>IF(BI111&lt;=0,0,MIN(ROUND(BI111+M112,2),IF(Debts!$Z$8=0,Debts!$AA$8,MAX(Debts!$AA$8,ROUND(BI111*Debts!$Z$8+Debts!$AB$8*M112,2)))))</f>
        <v/>
      </c>
      <c r="Z112">
        <f>IF(BJ111&lt;=0,0,MIN(ROUND(BJ111+N112,2),IF(Debts!$Z$9=0,Debts!$AA$9,MAX(Debts!$AA$9,ROUND(BJ111*Debts!$Z$9+Debts!$AB$9*N112,2)))))</f>
        <v/>
      </c>
      <c r="AA112">
        <f>IF(BK111&lt;=0,0,MIN(ROUND(BK111+O112,2),IF(Debts!$Z$10=0,Debts!$AA$10,MAX(Debts!$AA$10,ROUND(BK111*Debts!$Z$10+Debts!$AB$10*O112,2)))))</f>
        <v/>
      </c>
      <c r="AB112">
        <f>IF(BL111&lt;=0,0,MIN(ROUND(BL111+P112,2),IF(Debts!$Z$11=0,Debts!$AA$11,MAX(Debts!$AA$11,ROUND(BL111*Debts!$Z$11+Debts!$AB$11*P112,2)))))</f>
        <v/>
      </c>
      <c r="AC112">
        <f>IF(BM111&lt;=0,0,MIN(ROUND(BM111+Q112,2),IF(Debts!$Z$12=0,Debts!$AA$12,MAX(Debts!$AA$12,ROUND(BM111*Debts!$Z$12+Debts!$AB$12*Q112,2)))))</f>
        <v/>
      </c>
      <c r="AD112">
        <f>IF(BN111&lt;=0,0,MIN(ROUND(BN111+R112,2),IF(Debts!$Z$13=0,Debts!$AA$13,MAX(Debts!$AA$13,ROUND(BN111*Debts!$Z$13+Debts!$AB$13*R112,2)))))</f>
        <v/>
      </c>
      <c r="AE112">
        <f>IF(BO111&lt;=0,0,MIN(ROUND(BO111+S112,2),IF(Debts!$Z$14=0,Debts!$AA$14,MAX(Debts!$AA$14,ROUND(BO111*Debts!$Z$14+Debts!$AB$14*S112,2)))))</f>
        <v/>
      </c>
      <c r="AF112">
        <f>IF(BP111&lt;=0,0,MIN(ROUND(BP111+T112,2),IF(Debts!$Z$15=0,Debts!$AA$15,MAX(Debts!$AA$15,ROUND(BP111*Debts!$Z$15+Debts!$AB$15*T112,2)))))</f>
        <v/>
      </c>
      <c r="AG112">
        <f>IF(BQ111&lt;=0,0,MIN(ROUND(BQ111+U112,2),IF(Debts!$Z$16=0,Debts!$AA$16,MAX(Debts!$AA$16,ROUND(BQ111*Debts!$Z$16+Debts!$AB$16*U112,2)))))</f>
        <v/>
      </c>
      <c r="AH112">
        <f>IF(BF111&lt;=0,0,ROUND(BF111+J112-V112,2))</f>
        <v/>
      </c>
      <c r="AI112">
        <f>IF(BG111&lt;=0,0,ROUND(BG111+K112-W112,2))</f>
        <v/>
      </c>
      <c r="AJ112">
        <f>IF(BH111&lt;=0,0,ROUND(BH111+L112-X112,2))</f>
        <v/>
      </c>
      <c r="AK112">
        <f>IF(BI111&lt;=0,0,ROUND(BI111+M112-Y112,2))</f>
        <v/>
      </c>
      <c r="AL112">
        <f>IF(BJ111&lt;=0,0,ROUND(BJ111+N112-Z112,2))</f>
        <v/>
      </c>
      <c r="AM112">
        <f>IF(BK111&lt;=0,0,ROUND(BK111+O112-AA112,2))</f>
        <v/>
      </c>
      <c r="AN112">
        <f>IF(BL111&lt;=0,0,ROUND(BL111+P112-AB112,2))</f>
        <v/>
      </c>
      <c r="AO112">
        <f>IF(BM111&lt;=0,0,ROUND(BM111+Q112-AC112,2))</f>
        <v/>
      </c>
      <c r="AP112">
        <f>IF(BN111&lt;=0,0,ROUND(BN111+R112-AD112,2))</f>
        <v/>
      </c>
      <c r="AQ112">
        <f>IF(BO111&lt;=0,0,ROUND(BO111+S112-AE112,2))</f>
        <v/>
      </c>
      <c r="AR112">
        <f>IF(BP111&lt;=0,0,ROUND(BP111+T112-AF112,2))</f>
        <v/>
      </c>
      <c r="AS112">
        <f>IF(BQ111&lt;=0,0,ROUND(BQ111+U112-AG112,2))</f>
        <v/>
      </c>
      <c r="AT112">
        <f>IF(AH112&lt;=0,0,ROUND(MIN(AH112,MAX(0,$F112-SUMPRODUCT(($AT$3:$BE$3&lt;AT$3)*$AH112:$AS112))),2))</f>
        <v/>
      </c>
      <c r="AU112">
        <f>IF(AI112&lt;=0,0,ROUND(MIN(AI112,MAX(0,$F112-SUMPRODUCT(($AT$3:$BE$3&lt;AU$3)*$AH112:$AS112))),2))</f>
        <v/>
      </c>
      <c r="AV112">
        <f>IF(AJ112&lt;=0,0,ROUND(MIN(AJ112,MAX(0,$F112-SUMPRODUCT(($AT$3:$BE$3&lt;AV$3)*$AH112:$AS112))),2))</f>
        <v/>
      </c>
      <c r="AW112">
        <f>IF(AK112&lt;=0,0,ROUND(MIN(AK112,MAX(0,$F112-SUMPRODUCT(($AT$3:$BE$3&lt;AW$3)*$AH112:$AS112))),2))</f>
        <v/>
      </c>
      <c r="AX112">
        <f>IF(AL112&lt;=0,0,ROUND(MIN(AL112,MAX(0,$F112-SUMPRODUCT(($AT$3:$BE$3&lt;AX$3)*$AH112:$AS112))),2))</f>
        <v/>
      </c>
      <c r="AY112">
        <f>IF(AM112&lt;=0,0,ROUND(MIN(AM112,MAX(0,$F112-SUMPRODUCT(($AT$3:$BE$3&lt;AY$3)*$AH112:$AS112))),2))</f>
        <v/>
      </c>
      <c r="AZ112">
        <f>IF(AN112&lt;=0,0,ROUND(MIN(AN112,MAX(0,$F112-SUMPRODUCT(($AT$3:$BE$3&lt;AZ$3)*$AH112:$AS112))),2))</f>
        <v/>
      </c>
      <c r="BA112">
        <f>IF(AO112&lt;=0,0,ROUND(MIN(AO112,MAX(0,$F112-SUMPRODUCT(($AT$3:$BE$3&lt;BA$3)*$AH112:$AS112))),2))</f>
        <v/>
      </c>
      <c r="BB112">
        <f>IF(AP112&lt;=0,0,ROUND(MIN(AP112,MAX(0,$F112-SUMPRODUCT(($AT$3:$BE$3&lt;BB$3)*$AH112:$AS112))),2))</f>
        <v/>
      </c>
      <c r="BC112">
        <f>IF(AQ112&lt;=0,0,ROUND(MIN(AQ112,MAX(0,$F112-SUMPRODUCT(($AT$3:$BE$3&lt;BC$3)*$AH112:$AS112))),2))</f>
        <v/>
      </c>
      <c r="BD112">
        <f>IF(AR112&lt;=0,0,ROUND(MIN(AR112,MAX(0,$F112-SUMPRODUCT(($AT$3:$BE$3&lt;BD$3)*$AH112:$AS112))),2))</f>
        <v/>
      </c>
      <c r="BE112">
        <f>IF(AS112&lt;=0,0,ROUND(MIN(AS112,MAX(0,$F112-SUMPRODUCT(($AT$3:$BE$3&lt;BE$3)*$AH112:$AS112))),2))</f>
        <v/>
      </c>
      <c r="BF112">
        <f>IF(BF111&lt;=0,0,ROUND(BF111+J112-V112-AT112,2))</f>
        <v/>
      </c>
      <c r="BG112">
        <f>IF(BG111&lt;=0,0,ROUND(BG111+K112-W112-AU112,2))</f>
        <v/>
      </c>
      <c r="BH112">
        <f>IF(BH111&lt;=0,0,ROUND(BH111+L112-X112-AV112,2))</f>
        <v/>
      </c>
      <c r="BI112">
        <f>IF(BI111&lt;=0,0,ROUND(BI111+M112-Y112-AW112,2))</f>
        <v/>
      </c>
      <c r="BJ112">
        <f>IF(BJ111&lt;=0,0,ROUND(BJ111+N112-Z112-AX112,2))</f>
        <v/>
      </c>
      <c r="BK112">
        <f>IF(BK111&lt;=0,0,ROUND(BK111+O112-AA112-AY112,2))</f>
        <v/>
      </c>
      <c r="BL112">
        <f>IF(BL111&lt;=0,0,ROUND(BL111+P112-AB112-AZ112,2))</f>
        <v/>
      </c>
      <c r="BM112">
        <f>IF(BM111&lt;=0,0,ROUND(BM111+Q112-AC112-BA112,2))</f>
        <v/>
      </c>
      <c r="BN112">
        <f>IF(BN111&lt;=0,0,ROUND(BN111+R112-AD112-BB112,2))</f>
        <v/>
      </c>
      <c r="BO112">
        <f>IF(BO111&lt;=0,0,ROUND(BO111+S112-AE112-BC112,2))</f>
        <v/>
      </c>
      <c r="BP112">
        <f>IF(BP111&lt;=0,0,ROUND(BP111+T112-AF112-BD112,2))</f>
        <v/>
      </c>
      <c r="BQ112">
        <f>IF(BQ111&lt;=0,0,ROUND(BQ111+U112-AG112-BE112,2))</f>
        <v/>
      </c>
    </row>
    <row r="113">
      <c r="A113" t="n">
        <v>108</v>
      </c>
      <c r="B113" s="29">
        <f>Months!B113</f>
        <v/>
      </c>
      <c r="C113">
        <f>Months!C113</f>
        <v/>
      </c>
      <c r="D113">
        <f>Months!D113</f>
        <v/>
      </c>
      <c r="E113">
        <f>SUM(V113:AG113)</f>
        <v/>
      </c>
      <c r="F113">
        <f>MAX(0,ROUND(C113+D113-E113,2))</f>
        <v/>
      </c>
      <c r="G113">
        <f>ROUND(E113+SUM(AT113:BE113),2)</f>
        <v/>
      </c>
      <c r="H113">
        <f>ROUND(SUM(J113:U113),2)</f>
        <v/>
      </c>
      <c r="I113">
        <f>ROUND(SUM(BF113:BQ113),2)</f>
        <v/>
      </c>
      <c r="J113">
        <f>IF(BF112&lt;=0,0,ROUND(BF112*IF($A113&lt;=Debts!$M$5,Debts!$X$5,Debts!$Y$5)/12,2)+IF(AND(Debts!$AC$5=1,$A113=Debts!$M$5+1),SUMPRODUCT(ROUND(BF$5:BF111*Debts!$Y$5/12,2)),0))</f>
        <v/>
      </c>
      <c r="K113">
        <f>IF(BG112&lt;=0,0,ROUND(BG112*IF($A113&lt;=Debts!$M$6,Debts!$X$6,Debts!$Y$6)/12,2)+IF(AND(Debts!$AC$6=1,$A113=Debts!$M$6+1),SUMPRODUCT(ROUND(BG$5:BG111*Debts!$Y$6/12,2)),0))</f>
        <v/>
      </c>
      <c r="L113">
        <f>IF(BH112&lt;=0,0,ROUND(BH112*IF($A113&lt;=Debts!$M$7,Debts!$X$7,Debts!$Y$7)/12,2)+IF(AND(Debts!$AC$7=1,$A113=Debts!$M$7+1),SUMPRODUCT(ROUND(BH$5:BH111*Debts!$Y$7/12,2)),0))</f>
        <v/>
      </c>
      <c r="M113">
        <f>IF(BI112&lt;=0,0,ROUND(BI112*IF($A113&lt;=Debts!$M$8,Debts!$X$8,Debts!$Y$8)/12,2)+IF(AND(Debts!$AC$8=1,$A113=Debts!$M$8+1),SUMPRODUCT(ROUND(BI$5:BI111*Debts!$Y$8/12,2)),0))</f>
        <v/>
      </c>
      <c r="N113">
        <f>IF(BJ112&lt;=0,0,ROUND(BJ112*IF($A113&lt;=Debts!$M$9,Debts!$X$9,Debts!$Y$9)/12,2)+IF(AND(Debts!$AC$9=1,$A113=Debts!$M$9+1),SUMPRODUCT(ROUND(BJ$5:BJ111*Debts!$Y$9/12,2)),0))</f>
        <v/>
      </c>
      <c r="O113">
        <f>IF(BK112&lt;=0,0,ROUND(BK112*IF($A113&lt;=Debts!$M$10,Debts!$X$10,Debts!$Y$10)/12,2)+IF(AND(Debts!$AC$10=1,$A113=Debts!$M$10+1),SUMPRODUCT(ROUND(BK$5:BK111*Debts!$Y$10/12,2)),0))</f>
        <v/>
      </c>
      <c r="P113">
        <f>IF(BL112&lt;=0,0,ROUND(BL112*IF($A113&lt;=Debts!$M$11,Debts!$X$11,Debts!$Y$11)/12,2)+IF(AND(Debts!$AC$11=1,$A113=Debts!$M$11+1),SUMPRODUCT(ROUND(BL$5:BL111*Debts!$Y$11/12,2)),0))</f>
        <v/>
      </c>
      <c r="Q113">
        <f>IF(BM112&lt;=0,0,ROUND(BM112*IF($A113&lt;=Debts!$M$12,Debts!$X$12,Debts!$Y$12)/12,2)+IF(AND(Debts!$AC$12=1,$A113=Debts!$M$12+1),SUMPRODUCT(ROUND(BM$5:BM111*Debts!$Y$12/12,2)),0))</f>
        <v/>
      </c>
      <c r="R113">
        <f>IF(BN112&lt;=0,0,ROUND(BN112*IF($A113&lt;=Debts!$M$13,Debts!$X$13,Debts!$Y$13)/12,2)+IF(AND(Debts!$AC$13=1,$A113=Debts!$M$13+1),SUMPRODUCT(ROUND(BN$5:BN111*Debts!$Y$13/12,2)),0))</f>
        <v/>
      </c>
      <c r="S113">
        <f>IF(BO112&lt;=0,0,ROUND(BO112*IF($A113&lt;=Debts!$M$14,Debts!$X$14,Debts!$Y$14)/12,2)+IF(AND(Debts!$AC$14=1,$A113=Debts!$M$14+1),SUMPRODUCT(ROUND(BO$5:BO111*Debts!$Y$14/12,2)),0))</f>
        <v/>
      </c>
      <c r="T113">
        <f>IF(BP112&lt;=0,0,ROUND(BP112*IF($A113&lt;=Debts!$M$15,Debts!$X$15,Debts!$Y$15)/12,2)+IF(AND(Debts!$AC$15=1,$A113=Debts!$M$15+1),SUMPRODUCT(ROUND(BP$5:BP111*Debts!$Y$15/12,2)),0))</f>
        <v/>
      </c>
      <c r="U113">
        <f>IF(BQ112&lt;=0,0,ROUND(BQ112*IF($A113&lt;=Debts!$M$16,Debts!$X$16,Debts!$Y$16)/12,2)+IF(AND(Debts!$AC$16=1,$A113=Debts!$M$16+1),SUMPRODUCT(ROUND(BQ$5:BQ111*Debts!$Y$16/12,2)),0))</f>
        <v/>
      </c>
      <c r="V113">
        <f>IF(BF112&lt;=0,0,MIN(ROUND(BF112+J113,2),IF(Debts!$Z$5=0,Debts!$AA$5,MAX(Debts!$AA$5,ROUND(BF112*Debts!$Z$5+Debts!$AB$5*J113,2)))))</f>
        <v/>
      </c>
      <c r="W113">
        <f>IF(BG112&lt;=0,0,MIN(ROUND(BG112+K113,2),IF(Debts!$Z$6=0,Debts!$AA$6,MAX(Debts!$AA$6,ROUND(BG112*Debts!$Z$6+Debts!$AB$6*K113,2)))))</f>
        <v/>
      </c>
      <c r="X113">
        <f>IF(BH112&lt;=0,0,MIN(ROUND(BH112+L113,2),IF(Debts!$Z$7=0,Debts!$AA$7,MAX(Debts!$AA$7,ROUND(BH112*Debts!$Z$7+Debts!$AB$7*L113,2)))))</f>
        <v/>
      </c>
      <c r="Y113">
        <f>IF(BI112&lt;=0,0,MIN(ROUND(BI112+M113,2),IF(Debts!$Z$8=0,Debts!$AA$8,MAX(Debts!$AA$8,ROUND(BI112*Debts!$Z$8+Debts!$AB$8*M113,2)))))</f>
        <v/>
      </c>
      <c r="Z113">
        <f>IF(BJ112&lt;=0,0,MIN(ROUND(BJ112+N113,2),IF(Debts!$Z$9=0,Debts!$AA$9,MAX(Debts!$AA$9,ROUND(BJ112*Debts!$Z$9+Debts!$AB$9*N113,2)))))</f>
        <v/>
      </c>
      <c r="AA113">
        <f>IF(BK112&lt;=0,0,MIN(ROUND(BK112+O113,2),IF(Debts!$Z$10=0,Debts!$AA$10,MAX(Debts!$AA$10,ROUND(BK112*Debts!$Z$10+Debts!$AB$10*O113,2)))))</f>
        <v/>
      </c>
      <c r="AB113">
        <f>IF(BL112&lt;=0,0,MIN(ROUND(BL112+P113,2),IF(Debts!$Z$11=0,Debts!$AA$11,MAX(Debts!$AA$11,ROUND(BL112*Debts!$Z$11+Debts!$AB$11*P113,2)))))</f>
        <v/>
      </c>
      <c r="AC113">
        <f>IF(BM112&lt;=0,0,MIN(ROUND(BM112+Q113,2),IF(Debts!$Z$12=0,Debts!$AA$12,MAX(Debts!$AA$12,ROUND(BM112*Debts!$Z$12+Debts!$AB$12*Q113,2)))))</f>
        <v/>
      </c>
      <c r="AD113">
        <f>IF(BN112&lt;=0,0,MIN(ROUND(BN112+R113,2),IF(Debts!$Z$13=0,Debts!$AA$13,MAX(Debts!$AA$13,ROUND(BN112*Debts!$Z$13+Debts!$AB$13*R113,2)))))</f>
        <v/>
      </c>
      <c r="AE113">
        <f>IF(BO112&lt;=0,0,MIN(ROUND(BO112+S113,2),IF(Debts!$Z$14=0,Debts!$AA$14,MAX(Debts!$AA$14,ROUND(BO112*Debts!$Z$14+Debts!$AB$14*S113,2)))))</f>
        <v/>
      </c>
      <c r="AF113">
        <f>IF(BP112&lt;=0,0,MIN(ROUND(BP112+T113,2),IF(Debts!$Z$15=0,Debts!$AA$15,MAX(Debts!$AA$15,ROUND(BP112*Debts!$Z$15+Debts!$AB$15*T113,2)))))</f>
        <v/>
      </c>
      <c r="AG113">
        <f>IF(BQ112&lt;=0,0,MIN(ROUND(BQ112+U113,2),IF(Debts!$Z$16=0,Debts!$AA$16,MAX(Debts!$AA$16,ROUND(BQ112*Debts!$Z$16+Debts!$AB$16*U113,2)))))</f>
        <v/>
      </c>
      <c r="AH113">
        <f>IF(BF112&lt;=0,0,ROUND(BF112+J113-V113,2))</f>
        <v/>
      </c>
      <c r="AI113">
        <f>IF(BG112&lt;=0,0,ROUND(BG112+K113-W113,2))</f>
        <v/>
      </c>
      <c r="AJ113">
        <f>IF(BH112&lt;=0,0,ROUND(BH112+L113-X113,2))</f>
        <v/>
      </c>
      <c r="AK113">
        <f>IF(BI112&lt;=0,0,ROUND(BI112+M113-Y113,2))</f>
        <v/>
      </c>
      <c r="AL113">
        <f>IF(BJ112&lt;=0,0,ROUND(BJ112+N113-Z113,2))</f>
        <v/>
      </c>
      <c r="AM113">
        <f>IF(BK112&lt;=0,0,ROUND(BK112+O113-AA113,2))</f>
        <v/>
      </c>
      <c r="AN113">
        <f>IF(BL112&lt;=0,0,ROUND(BL112+P113-AB113,2))</f>
        <v/>
      </c>
      <c r="AO113">
        <f>IF(BM112&lt;=0,0,ROUND(BM112+Q113-AC113,2))</f>
        <v/>
      </c>
      <c r="AP113">
        <f>IF(BN112&lt;=0,0,ROUND(BN112+R113-AD113,2))</f>
        <v/>
      </c>
      <c r="AQ113">
        <f>IF(BO112&lt;=0,0,ROUND(BO112+S113-AE113,2))</f>
        <v/>
      </c>
      <c r="AR113">
        <f>IF(BP112&lt;=0,0,ROUND(BP112+T113-AF113,2))</f>
        <v/>
      </c>
      <c r="AS113">
        <f>IF(BQ112&lt;=0,0,ROUND(BQ112+U113-AG113,2))</f>
        <v/>
      </c>
      <c r="AT113">
        <f>IF(AH113&lt;=0,0,ROUND(MIN(AH113,MAX(0,$F113-SUMPRODUCT(($AT$3:$BE$3&lt;AT$3)*$AH113:$AS113))),2))</f>
        <v/>
      </c>
      <c r="AU113">
        <f>IF(AI113&lt;=0,0,ROUND(MIN(AI113,MAX(0,$F113-SUMPRODUCT(($AT$3:$BE$3&lt;AU$3)*$AH113:$AS113))),2))</f>
        <v/>
      </c>
      <c r="AV113">
        <f>IF(AJ113&lt;=0,0,ROUND(MIN(AJ113,MAX(0,$F113-SUMPRODUCT(($AT$3:$BE$3&lt;AV$3)*$AH113:$AS113))),2))</f>
        <v/>
      </c>
      <c r="AW113">
        <f>IF(AK113&lt;=0,0,ROUND(MIN(AK113,MAX(0,$F113-SUMPRODUCT(($AT$3:$BE$3&lt;AW$3)*$AH113:$AS113))),2))</f>
        <v/>
      </c>
      <c r="AX113">
        <f>IF(AL113&lt;=0,0,ROUND(MIN(AL113,MAX(0,$F113-SUMPRODUCT(($AT$3:$BE$3&lt;AX$3)*$AH113:$AS113))),2))</f>
        <v/>
      </c>
      <c r="AY113">
        <f>IF(AM113&lt;=0,0,ROUND(MIN(AM113,MAX(0,$F113-SUMPRODUCT(($AT$3:$BE$3&lt;AY$3)*$AH113:$AS113))),2))</f>
        <v/>
      </c>
      <c r="AZ113">
        <f>IF(AN113&lt;=0,0,ROUND(MIN(AN113,MAX(0,$F113-SUMPRODUCT(($AT$3:$BE$3&lt;AZ$3)*$AH113:$AS113))),2))</f>
        <v/>
      </c>
      <c r="BA113">
        <f>IF(AO113&lt;=0,0,ROUND(MIN(AO113,MAX(0,$F113-SUMPRODUCT(($AT$3:$BE$3&lt;BA$3)*$AH113:$AS113))),2))</f>
        <v/>
      </c>
      <c r="BB113">
        <f>IF(AP113&lt;=0,0,ROUND(MIN(AP113,MAX(0,$F113-SUMPRODUCT(($AT$3:$BE$3&lt;BB$3)*$AH113:$AS113))),2))</f>
        <v/>
      </c>
      <c r="BC113">
        <f>IF(AQ113&lt;=0,0,ROUND(MIN(AQ113,MAX(0,$F113-SUMPRODUCT(($AT$3:$BE$3&lt;BC$3)*$AH113:$AS113))),2))</f>
        <v/>
      </c>
      <c r="BD113">
        <f>IF(AR113&lt;=0,0,ROUND(MIN(AR113,MAX(0,$F113-SUMPRODUCT(($AT$3:$BE$3&lt;BD$3)*$AH113:$AS113))),2))</f>
        <v/>
      </c>
      <c r="BE113">
        <f>IF(AS113&lt;=0,0,ROUND(MIN(AS113,MAX(0,$F113-SUMPRODUCT(($AT$3:$BE$3&lt;BE$3)*$AH113:$AS113))),2))</f>
        <v/>
      </c>
      <c r="BF113">
        <f>IF(BF112&lt;=0,0,ROUND(BF112+J113-V113-AT113,2))</f>
        <v/>
      </c>
      <c r="BG113">
        <f>IF(BG112&lt;=0,0,ROUND(BG112+K113-W113-AU113,2))</f>
        <v/>
      </c>
      <c r="BH113">
        <f>IF(BH112&lt;=0,0,ROUND(BH112+L113-X113-AV113,2))</f>
        <v/>
      </c>
      <c r="BI113">
        <f>IF(BI112&lt;=0,0,ROUND(BI112+M113-Y113-AW113,2))</f>
        <v/>
      </c>
      <c r="BJ113">
        <f>IF(BJ112&lt;=0,0,ROUND(BJ112+N113-Z113-AX113,2))</f>
        <v/>
      </c>
      <c r="BK113">
        <f>IF(BK112&lt;=0,0,ROUND(BK112+O113-AA113-AY113,2))</f>
        <v/>
      </c>
      <c r="BL113">
        <f>IF(BL112&lt;=0,0,ROUND(BL112+P113-AB113-AZ113,2))</f>
        <v/>
      </c>
      <c r="BM113">
        <f>IF(BM112&lt;=0,0,ROUND(BM112+Q113-AC113-BA113,2))</f>
        <v/>
      </c>
      <c r="BN113">
        <f>IF(BN112&lt;=0,0,ROUND(BN112+R113-AD113-BB113,2))</f>
        <v/>
      </c>
      <c r="BO113">
        <f>IF(BO112&lt;=0,0,ROUND(BO112+S113-AE113-BC113,2))</f>
        <v/>
      </c>
      <c r="BP113">
        <f>IF(BP112&lt;=0,0,ROUND(BP112+T113-AF113-BD113,2))</f>
        <v/>
      </c>
      <c r="BQ113">
        <f>IF(BQ112&lt;=0,0,ROUND(BQ112+U113-AG113-BE113,2))</f>
        <v/>
      </c>
    </row>
    <row r="114">
      <c r="A114" t="n">
        <v>109</v>
      </c>
      <c r="B114" s="29">
        <f>Months!B114</f>
        <v/>
      </c>
      <c r="C114">
        <f>Months!C114</f>
        <v/>
      </c>
      <c r="D114">
        <f>Months!D114</f>
        <v/>
      </c>
      <c r="E114">
        <f>SUM(V114:AG114)</f>
        <v/>
      </c>
      <c r="F114">
        <f>MAX(0,ROUND(C114+D114-E114,2))</f>
        <v/>
      </c>
      <c r="G114">
        <f>ROUND(E114+SUM(AT114:BE114),2)</f>
        <v/>
      </c>
      <c r="H114">
        <f>ROUND(SUM(J114:U114),2)</f>
        <v/>
      </c>
      <c r="I114">
        <f>ROUND(SUM(BF114:BQ114),2)</f>
        <v/>
      </c>
      <c r="J114">
        <f>IF(BF113&lt;=0,0,ROUND(BF113*IF($A114&lt;=Debts!$M$5,Debts!$X$5,Debts!$Y$5)/12,2)+IF(AND(Debts!$AC$5=1,$A114=Debts!$M$5+1),SUMPRODUCT(ROUND(BF$5:BF112*Debts!$Y$5/12,2)),0))</f>
        <v/>
      </c>
      <c r="K114">
        <f>IF(BG113&lt;=0,0,ROUND(BG113*IF($A114&lt;=Debts!$M$6,Debts!$X$6,Debts!$Y$6)/12,2)+IF(AND(Debts!$AC$6=1,$A114=Debts!$M$6+1),SUMPRODUCT(ROUND(BG$5:BG112*Debts!$Y$6/12,2)),0))</f>
        <v/>
      </c>
      <c r="L114">
        <f>IF(BH113&lt;=0,0,ROUND(BH113*IF($A114&lt;=Debts!$M$7,Debts!$X$7,Debts!$Y$7)/12,2)+IF(AND(Debts!$AC$7=1,$A114=Debts!$M$7+1),SUMPRODUCT(ROUND(BH$5:BH112*Debts!$Y$7/12,2)),0))</f>
        <v/>
      </c>
      <c r="M114">
        <f>IF(BI113&lt;=0,0,ROUND(BI113*IF($A114&lt;=Debts!$M$8,Debts!$X$8,Debts!$Y$8)/12,2)+IF(AND(Debts!$AC$8=1,$A114=Debts!$M$8+1),SUMPRODUCT(ROUND(BI$5:BI112*Debts!$Y$8/12,2)),0))</f>
        <v/>
      </c>
      <c r="N114">
        <f>IF(BJ113&lt;=0,0,ROUND(BJ113*IF($A114&lt;=Debts!$M$9,Debts!$X$9,Debts!$Y$9)/12,2)+IF(AND(Debts!$AC$9=1,$A114=Debts!$M$9+1),SUMPRODUCT(ROUND(BJ$5:BJ112*Debts!$Y$9/12,2)),0))</f>
        <v/>
      </c>
      <c r="O114">
        <f>IF(BK113&lt;=0,0,ROUND(BK113*IF($A114&lt;=Debts!$M$10,Debts!$X$10,Debts!$Y$10)/12,2)+IF(AND(Debts!$AC$10=1,$A114=Debts!$M$10+1),SUMPRODUCT(ROUND(BK$5:BK112*Debts!$Y$10/12,2)),0))</f>
        <v/>
      </c>
      <c r="P114">
        <f>IF(BL113&lt;=0,0,ROUND(BL113*IF($A114&lt;=Debts!$M$11,Debts!$X$11,Debts!$Y$11)/12,2)+IF(AND(Debts!$AC$11=1,$A114=Debts!$M$11+1),SUMPRODUCT(ROUND(BL$5:BL112*Debts!$Y$11/12,2)),0))</f>
        <v/>
      </c>
      <c r="Q114">
        <f>IF(BM113&lt;=0,0,ROUND(BM113*IF($A114&lt;=Debts!$M$12,Debts!$X$12,Debts!$Y$12)/12,2)+IF(AND(Debts!$AC$12=1,$A114=Debts!$M$12+1),SUMPRODUCT(ROUND(BM$5:BM112*Debts!$Y$12/12,2)),0))</f>
        <v/>
      </c>
      <c r="R114">
        <f>IF(BN113&lt;=0,0,ROUND(BN113*IF($A114&lt;=Debts!$M$13,Debts!$X$13,Debts!$Y$13)/12,2)+IF(AND(Debts!$AC$13=1,$A114=Debts!$M$13+1),SUMPRODUCT(ROUND(BN$5:BN112*Debts!$Y$13/12,2)),0))</f>
        <v/>
      </c>
      <c r="S114">
        <f>IF(BO113&lt;=0,0,ROUND(BO113*IF($A114&lt;=Debts!$M$14,Debts!$X$14,Debts!$Y$14)/12,2)+IF(AND(Debts!$AC$14=1,$A114=Debts!$M$14+1),SUMPRODUCT(ROUND(BO$5:BO112*Debts!$Y$14/12,2)),0))</f>
        <v/>
      </c>
      <c r="T114">
        <f>IF(BP113&lt;=0,0,ROUND(BP113*IF($A114&lt;=Debts!$M$15,Debts!$X$15,Debts!$Y$15)/12,2)+IF(AND(Debts!$AC$15=1,$A114=Debts!$M$15+1),SUMPRODUCT(ROUND(BP$5:BP112*Debts!$Y$15/12,2)),0))</f>
        <v/>
      </c>
      <c r="U114">
        <f>IF(BQ113&lt;=0,0,ROUND(BQ113*IF($A114&lt;=Debts!$M$16,Debts!$X$16,Debts!$Y$16)/12,2)+IF(AND(Debts!$AC$16=1,$A114=Debts!$M$16+1),SUMPRODUCT(ROUND(BQ$5:BQ112*Debts!$Y$16/12,2)),0))</f>
        <v/>
      </c>
      <c r="V114">
        <f>IF(BF113&lt;=0,0,MIN(ROUND(BF113+J114,2),IF(Debts!$Z$5=0,Debts!$AA$5,MAX(Debts!$AA$5,ROUND(BF113*Debts!$Z$5+Debts!$AB$5*J114,2)))))</f>
        <v/>
      </c>
      <c r="W114">
        <f>IF(BG113&lt;=0,0,MIN(ROUND(BG113+K114,2),IF(Debts!$Z$6=0,Debts!$AA$6,MAX(Debts!$AA$6,ROUND(BG113*Debts!$Z$6+Debts!$AB$6*K114,2)))))</f>
        <v/>
      </c>
      <c r="X114">
        <f>IF(BH113&lt;=0,0,MIN(ROUND(BH113+L114,2),IF(Debts!$Z$7=0,Debts!$AA$7,MAX(Debts!$AA$7,ROUND(BH113*Debts!$Z$7+Debts!$AB$7*L114,2)))))</f>
        <v/>
      </c>
      <c r="Y114">
        <f>IF(BI113&lt;=0,0,MIN(ROUND(BI113+M114,2),IF(Debts!$Z$8=0,Debts!$AA$8,MAX(Debts!$AA$8,ROUND(BI113*Debts!$Z$8+Debts!$AB$8*M114,2)))))</f>
        <v/>
      </c>
      <c r="Z114">
        <f>IF(BJ113&lt;=0,0,MIN(ROUND(BJ113+N114,2),IF(Debts!$Z$9=0,Debts!$AA$9,MAX(Debts!$AA$9,ROUND(BJ113*Debts!$Z$9+Debts!$AB$9*N114,2)))))</f>
        <v/>
      </c>
      <c r="AA114">
        <f>IF(BK113&lt;=0,0,MIN(ROUND(BK113+O114,2),IF(Debts!$Z$10=0,Debts!$AA$10,MAX(Debts!$AA$10,ROUND(BK113*Debts!$Z$10+Debts!$AB$10*O114,2)))))</f>
        <v/>
      </c>
      <c r="AB114">
        <f>IF(BL113&lt;=0,0,MIN(ROUND(BL113+P114,2),IF(Debts!$Z$11=0,Debts!$AA$11,MAX(Debts!$AA$11,ROUND(BL113*Debts!$Z$11+Debts!$AB$11*P114,2)))))</f>
        <v/>
      </c>
      <c r="AC114">
        <f>IF(BM113&lt;=0,0,MIN(ROUND(BM113+Q114,2),IF(Debts!$Z$12=0,Debts!$AA$12,MAX(Debts!$AA$12,ROUND(BM113*Debts!$Z$12+Debts!$AB$12*Q114,2)))))</f>
        <v/>
      </c>
      <c r="AD114">
        <f>IF(BN113&lt;=0,0,MIN(ROUND(BN113+R114,2),IF(Debts!$Z$13=0,Debts!$AA$13,MAX(Debts!$AA$13,ROUND(BN113*Debts!$Z$13+Debts!$AB$13*R114,2)))))</f>
        <v/>
      </c>
      <c r="AE114">
        <f>IF(BO113&lt;=0,0,MIN(ROUND(BO113+S114,2),IF(Debts!$Z$14=0,Debts!$AA$14,MAX(Debts!$AA$14,ROUND(BO113*Debts!$Z$14+Debts!$AB$14*S114,2)))))</f>
        <v/>
      </c>
      <c r="AF114">
        <f>IF(BP113&lt;=0,0,MIN(ROUND(BP113+T114,2),IF(Debts!$Z$15=0,Debts!$AA$15,MAX(Debts!$AA$15,ROUND(BP113*Debts!$Z$15+Debts!$AB$15*T114,2)))))</f>
        <v/>
      </c>
      <c r="AG114">
        <f>IF(BQ113&lt;=0,0,MIN(ROUND(BQ113+U114,2),IF(Debts!$Z$16=0,Debts!$AA$16,MAX(Debts!$AA$16,ROUND(BQ113*Debts!$Z$16+Debts!$AB$16*U114,2)))))</f>
        <v/>
      </c>
      <c r="AH114">
        <f>IF(BF113&lt;=0,0,ROUND(BF113+J114-V114,2))</f>
        <v/>
      </c>
      <c r="AI114">
        <f>IF(BG113&lt;=0,0,ROUND(BG113+K114-W114,2))</f>
        <v/>
      </c>
      <c r="AJ114">
        <f>IF(BH113&lt;=0,0,ROUND(BH113+L114-X114,2))</f>
        <v/>
      </c>
      <c r="AK114">
        <f>IF(BI113&lt;=0,0,ROUND(BI113+M114-Y114,2))</f>
        <v/>
      </c>
      <c r="AL114">
        <f>IF(BJ113&lt;=0,0,ROUND(BJ113+N114-Z114,2))</f>
        <v/>
      </c>
      <c r="AM114">
        <f>IF(BK113&lt;=0,0,ROUND(BK113+O114-AA114,2))</f>
        <v/>
      </c>
      <c r="AN114">
        <f>IF(BL113&lt;=0,0,ROUND(BL113+P114-AB114,2))</f>
        <v/>
      </c>
      <c r="AO114">
        <f>IF(BM113&lt;=0,0,ROUND(BM113+Q114-AC114,2))</f>
        <v/>
      </c>
      <c r="AP114">
        <f>IF(BN113&lt;=0,0,ROUND(BN113+R114-AD114,2))</f>
        <v/>
      </c>
      <c r="AQ114">
        <f>IF(BO113&lt;=0,0,ROUND(BO113+S114-AE114,2))</f>
        <v/>
      </c>
      <c r="AR114">
        <f>IF(BP113&lt;=0,0,ROUND(BP113+T114-AF114,2))</f>
        <v/>
      </c>
      <c r="AS114">
        <f>IF(BQ113&lt;=0,0,ROUND(BQ113+U114-AG114,2))</f>
        <v/>
      </c>
      <c r="AT114">
        <f>IF(AH114&lt;=0,0,ROUND(MIN(AH114,MAX(0,$F114-SUMPRODUCT(($AT$3:$BE$3&lt;AT$3)*$AH114:$AS114))),2))</f>
        <v/>
      </c>
      <c r="AU114">
        <f>IF(AI114&lt;=0,0,ROUND(MIN(AI114,MAX(0,$F114-SUMPRODUCT(($AT$3:$BE$3&lt;AU$3)*$AH114:$AS114))),2))</f>
        <v/>
      </c>
      <c r="AV114">
        <f>IF(AJ114&lt;=0,0,ROUND(MIN(AJ114,MAX(0,$F114-SUMPRODUCT(($AT$3:$BE$3&lt;AV$3)*$AH114:$AS114))),2))</f>
        <v/>
      </c>
      <c r="AW114">
        <f>IF(AK114&lt;=0,0,ROUND(MIN(AK114,MAX(0,$F114-SUMPRODUCT(($AT$3:$BE$3&lt;AW$3)*$AH114:$AS114))),2))</f>
        <v/>
      </c>
      <c r="AX114">
        <f>IF(AL114&lt;=0,0,ROUND(MIN(AL114,MAX(0,$F114-SUMPRODUCT(($AT$3:$BE$3&lt;AX$3)*$AH114:$AS114))),2))</f>
        <v/>
      </c>
      <c r="AY114">
        <f>IF(AM114&lt;=0,0,ROUND(MIN(AM114,MAX(0,$F114-SUMPRODUCT(($AT$3:$BE$3&lt;AY$3)*$AH114:$AS114))),2))</f>
        <v/>
      </c>
      <c r="AZ114">
        <f>IF(AN114&lt;=0,0,ROUND(MIN(AN114,MAX(0,$F114-SUMPRODUCT(($AT$3:$BE$3&lt;AZ$3)*$AH114:$AS114))),2))</f>
        <v/>
      </c>
      <c r="BA114">
        <f>IF(AO114&lt;=0,0,ROUND(MIN(AO114,MAX(0,$F114-SUMPRODUCT(($AT$3:$BE$3&lt;BA$3)*$AH114:$AS114))),2))</f>
        <v/>
      </c>
      <c r="BB114">
        <f>IF(AP114&lt;=0,0,ROUND(MIN(AP114,MAX(0,$F114-SUMPRODUCT(($AT$3:$BE$3&lt;BB$3)*$AH114:$AS114))),2))</f>
        <v/>
      </c>
      <c r="BC114">
        <f>IF(AQ114&lt;=0,0,ROUND(MIN(AQ114,MAX(0,$F114-SUMPRODUCT(($AT$3:$BE$3&lt;BC$3)*$AH114:$AS114))),2))</f>
        <v/>
      </c>
      <c r="BD114">
        <f>IF(AR114&lt;=0,0,ROUND(MIN(AR114,MAX(0,$F114-SUMPRODUCT(($AT$3:$BE$3&lt;BD$3)*$AH114:$AS114))),2))</f>
        <v/>
      </c>
      <c r="BE114">
        <f>IF(AS114&lt;=0,0,ROUND(MIN(AS114,MAX(0,$F114-SUMPRODUCT(($AT$3:$BE$3&lt;BE$3)*$AH114:$AS114))),2))</f>
        <v/>
      </c>
      <c r="BF114">
        <f>IF(BF113&lt;=0,0,ROUND(BF113+J114-V114-AT114,2))</f>
        <v/>
      </c>
      <c r="BG114">
        <f>IF(BG113&lt;=0,0,ROUND(BG113+K114-W114-AU114,2))</f>
        <v/>
      </c>
      <c r="BH114">
        <f>IF(BH113&lt;=0,0,ROUND(BH113+L114-X114-AV114,2))</f>
        <v/>
      </c>
      <c r="BI114">
        <f>IF(BI113&lt;=0,0,ROUND(BI113+M114-Y114-AW114,2))</f>
        <v/>
      </c>
      <c r="BJ114">
        <f>IF(BJ113&lt;=0,0,ROUND(BJ113+N114-Z114-AX114,2))</f>
        <v/>
      </c>
      <c r="BK114">
        <f>IF(BK113&lt;=0,0,ROUND(BK113+O114-AA114-AY114,2))</f>
        <v/>
      </c>
      <c r="BL114">
        <f>IF(BL113&lt;=0,0,ROUND(BL113+P114-AB114-AZ114,2))</f>
        <v/>
      </c>
      <c r="BM114">
        <f>IF(BM113&lt;=0,0,ROUND(BM113+Q114-AC114-BA114,2))</f>
        <v/>
      </c>
      <c r="BN114">
        <f>IF(BN113&lt;=0,0,ROUND(BN113+R114-AD114-BB114,2))</f>
        <v/>
      </c>
      <c r="BO114">
        <f>IF(BO113&lt;=0,0,ROUND(BO113+S114-AE114-BC114,2))</f>
        <v/>
      </c>
      <c r="BP114">
        <f>IF(BP113&lt;=0,0,ROUND(BP113+T114-AF114-BD114,2))</f>
        <v/>
      </c>
      <c r="BQ114">
        <f>IF(BQ113&lt;=0,0,ROUND(BQ113+U114-AG114-BE114,2))</f>
        <v/>
      </c>
    </row>
    <row r="115">
      <c r="A115" t="n">
        <v>110</v>
      </c>
      <c r="B115" s="29">
        <f>Months!B115</f>
        <v/>
      </c>
      <c r="C115">
        <f>Months!C115</f>
        <v/>
      </c>
      <c r="D115">
        <f>Months!D115</f>
        <v/>
      </c>
      <c r="E115">
        <f>SUM(V115:AG115)</f>
        <v/>
      </c>
      <c r="F115">
        <f>MAX(0,ROUND(C115+D115-E115,2))</f>
        <v/>
      </c>
      <c r="G115">
        <f>ROUND(E115+SUM(AT115:BE115),2)</f>
        <v/>
      </c>
      <c r="H115">
        <f>ROUND(SUM(J115:U115),2)</f>
        <v/>
      </c>
      <c r="I115">
        <f>ROUND(SUM(BF115:BQ115),2)</f>
        <v/>
      </c>
      <c r="J115">
        <f>IF(BF114&lt;=0,0,ROUND(BF114*IF($A115&lt;=Debts!$M$5,Debts!$X$5,Debts!$Y$5)/12,2)+IF(AND(Debts!$AC$5=1,$A115=Debts!$M$5+1),SUMPRODUCT(ROUND(BF$5:BF113*Debts!$Y$5/12,2)),0))</f>
        <v/>
      </c>
      <c r="K115">
        <f>IF(BG114&lt;=0,0,ROUND(BG114*IF($A115&lt;=Debts!$M$6,Debts!$X$6,Debts!$Y$6)/12,2)+IF(AND(Debts!$AC$6=1,$A115=Debts!$M$6+1),SUMPRODUCT(ROUND(BG$5:BG113*Debts!$Y$6/12,2)),0))</f>
        <v/>
      </c>
      <c r="L115">
        <f>IF(BH114&lt;=0,0,ROUND(BH114*IF($A115&lt;=Debts!$M$7,Debts!$X$7,Debts!$Y$7)/12,2)+IF(AND(Debts!$AC$7=1,$A115=Debts!$M$7+1),SUMPRODUCT(ROUND(BH$5:BH113*Debts!$Y$7/12,2)),0))</f>
        <v/>
      </c>
      <c r="M115">
        <f>IF(BI114&lt;=0,0,ROUND(BI114*IF($A115&lt;=Debts!$M$8,Debts!$X$8,Debts!$Y$8)/12,2)+IF(AND(Debts!$AC$8=1,$A115=Debts!$M$8+1),SUMPRODUCT(ROUND(BI$5:BI113*Debts!$Y$8/12,2)),0))</f>
        <v/>
      </c>
      <c r="N115">
        <f>IF(BJ114&lt;=0,0,ROUND(BJ114*IF($A115&lt;=Debts!$M$9,Debts!$X$9,Debts!$Y$9)/12,2)+IF(AND(Debts!$AC$9=1,$A115=Debts!$M$9+1),SUMPRODUCT(ROUND(BJ$5:BJ113*Debts!$Y$9/12,2)),0))</f>
        <v/>
      </c>
      <c r="O115">
        <f>IF(BK114&lt;=0,0,ROUND(BK114*IF($A115&lt;=Debts!$M$10,Debts!$X$10,Debts!$Y$10)/12,2)+IF(AND(Debts!$AC$10=1,$A115=Debts!$M$10+1),SUMPRODUCT(ROUND(BK$5:BK113*Debts!$Y$10/12,2)),0))</f>
        <v/>
      </c>
      <c r="P115">
        <f>IF(BL114&lt;=0,0,ROUND(BL114*IF($A115&lt;=Debts!$M$11,Debts!$X$11,Debts!$Y$11)/12,2)+IF(AND(Debts!$AC$11=1,$A115=Debts!$M$11+1),SUMPRODUCT(ROUND(BL$5:BL113*Debts!$Y$11/12,2)),0))</f>
        <v/>
      </c>
      <c r="Q115">
        <f>IF(BM114&lt;=0,0,ROUND(BM114*IF($A115&lt;=Debts!$M$12,Debts!$X$12,Debts!$Y$12)/12,2)+IF(AND(Debts!$AC$12=1,$A115=Debts!$M$12+1),SUMPRODUCT(ROUND(BM$5:BM113*Debts!$Y$12/12,2)),0))</f>
        <v/>
      </c>
      <c r="R115">
        <f>IF(BN114&lt;=0,0,ROUND(BN114*IF($A115&lt;=Debts!$M$13,Debts!$X$13,Debts!$Y$13)/12,2)+IF(AND(Debts!$AC$13=1,$A115=Debts!$M$13+1),SUMPRODUCT(ROUND(BN$5:BN113*Debts!$Y$13/12,2)),0))</f>
        <v/>
      </c>
      <c r="S115">
        <f>IF(BO114&lt;=0,0,ROUND(BO114*IF($A115&lt;=Debts!$M$14,Debts!$X$14,Debts!$Y$14)/12,2)+IF(AND(Debts!$AC$14=1,$A115=Debts!$M$14+1),SUMPRODUCT(ROUND(BO$5:BO113*Debts!$Y$14/12,2)),0))</f>
        <v/>
      </c>
      <c r="T115">
        <f>IF(BP114&lt;=0,0,ROUND(BP114*IF($A115&lt;=Debts!$M$15,Debts!$X$15,Debts!$Y$15)/12,2)+IF(AND(Debts!$AC$15=1,$A115=Debts!$M$15+1),SUMPRODUCT(ROUND(BP$5:BP113*Debts!$Y$15/12,2)),0))</f>
        <v/>
      </c>
      <c r="U115">
        <f>IF(BQ114&lt;=0,0,ROUND(BQ114*IF($A115&lt;=Debts!$M$16,Debts!$X$16,Debts!$Y$16)/12,2)+IF(AND(Debts!$AC$16=1,$A115=Debts!$M$16+1),SUMPRODUCT(ROUND(BQ$5:BQ113*Debts!$Y$16/12,2)),0))</f>
        <v/>
      </c>
      <c r="V115">
        <f>IF(BF114&lt;=0,0,MIN(ROUND(BF114+J115,2),IF(Debts!$Z$5=0,Debts!$AA$5,MAX(Debts!$AA$5,ROUND(BF114*Debts!$Z$5+Debts!$AB$5*J115,2)))))</f>
        <v/>
      </c>
      <c r="W115">
        <f>IF(BG114&lt;=0,0,MIN(ROUND(BG114+K115,2),IF(Debts!$Z$6=0,Debts!$AA$6,MAX(Debts!$AA$6,ROUND(BG114*Debts!$Z$6+Debts!$AB$6*K115,2)))))</f>
        <v/>
      </c>
      <c r="X115">
        <f>IF(BH114&lt;=0,0,MIN(ROUND(BH114+L115,2),IF(Debts!$Z$7=0,Debts!$AA$7,MAX(Debts!$AA$7,ROUND(BH114*Debts!$Z$7+Debts!$AB$7*L115,2)))))</f>
        <v/>
      </c>
      <c r="Y115">
        <f>IF(BI114&lt;=0,0,MIN(ROUND(BI114+M115,2),IF(Debts!$Z$8=0,Debts!$AA$8,MAX(Debts!$AA$8,ROUND(BI114*Debts!$Z$8+Debts!$AB$8*M115,2)))))</f>
        <v/>
      </c>
      <c r="Z115">
        <f>IF(BJ114&lt;=0,0,MIN(ROUND(BJ114+N115,2),IF(Debts!$Z$9=0,Debts!$AA$9,MAX(Debts!$AA$9,ROUND(BJ114*Debts!$Z$9+Debts!$AB$9*N115,2)))))</f>
        <v/>
      </c>
      <c r="AA115">
        <f>IF(BK114&lt;=0,0,MIN(ROUND(BK114+O115,2),IF(Debts!$Z$10=0,Debts!$AA$10,MAX(Debts!$AA$10,ROUND(BK114*Debts!$Z$10+Debts!$AB$10*O115,2)))))</f>
        <v/>
      </c>
      <c r="AB115">
        <f>IF(BL114&lt;=0,0,MIN(ROUND(BL114+P115,2),IF(Debts!$Z$11=0,Debts!$AA$11,MAX(Debts!$AA$11,ROUND(BL114*Debts!$Z$11+Debts!$AB$11*P115,2)))))</f>
        <v/>
      </c>
      <c r="AC115">
        <f>IF(BM114&lt;=0,0,MIN(ROUND(BM114+Q115,2),IF(Debts!$Z$12=0,Debts!$AA$12,MAX(Debts!$AA$12,ROUND(BM114*Debts!$Z$12+Debts!$AB$12*Q115,2)))))</f>
        <v/>
      </c>
      <c r="AD115">
        <f>IF(BN114&lt;=0,0,MIN(ROUND(BN114+R115,2),IF(Debts!$Z$13=0,Debts!$AA$13,MAX(Debts!$AA$13,ROUND(BN114*Debts!$Z$13+Debts!$AB$13*R115,2)))))</f>
        <v/>
      </c>
      <c r="AE115">
        <f>IF(BO114&lt;=0,0,MIN(ROUND(BO114+S115,2),IF(Debts!$Z$14=0,Debts!$AA$14,MAX(Debts!$AA$14,ROUND(BO114*Debts!$Z$14+Debts!$AB$14*S115,2)))))</f>
        <v/>
      </c>
      <c r="AF115">
        <f>IF(BP114&lt;=0,0,MIN(ROUND(BP114+T115,2),IF(Debts!$Z$15=0,Debts!$AA$15,MAX(Debts!$AA$15,ROUND(BP114*Debts!$Z$15+Debts!$AB$15*T115,2)))))</f>
        <v/>
      </c>
      <c r="AG115">
        <f>IF(BQ114&lt;=0,0,MIN(ROUND(BQ114+U115,2),IF(Debts!$Z$16=0,Debts!$AA$16,MAX(Debts!$AA$16,ROUND(BQ114*Debts!$Z$16+Debts!$AB$16*U115,2)))))</f>
        <v/>
      </c>
      <c r="AH115">
        <f>IF(BF114&lt;=0,0,ROUND(BF114+J115-V115,2))</f>
        <v/>
      </c>
      <c r="AI115">
        <f>IF(BG114&lt;=0,0,ROUND(BG114+K115-W115,2))</f>
        <v/>
      </c>
      <c r="AJ115">
        <f>IF(BH114&lt;=0,0,ROUND(BH114+L115-X115,2))</f>
        <v/>
      </c>
      <c r="AK115">
        <f>IF(BI114&lt;=0,0,ROUND(BI114+M115-Y115,2))</f>
        <v/>
      </c>
      <c r="AL115">
        <f>IF(BJ114&lt;=0,0,ROUND(BJ114+N115-Z115,2))</f>
        <v/>
      </c>
      <c r="AM115">
        <f>IF(BK114&lt;=0,0,ROUND(BK114+O115-AA115,2))</f>
        <v/>
      </c>
      <c r="AN115">
        <f>IF(BL114&lt;=0,0,ROUND(BL114+P115-AB115,2))</f>
        <v/>
      </c>
      <c r="AO115">
        <f>IF(BM114&lt;=0,0,ROUND(BM114+Q115-AC115,2))</f>
        <v/>
      </c>
      <c r="AP115">
        <f>IF(BN114&lt;=0,0,ROUND(BN114+R115-AD115,2))</f>
        <v/>
      </c>
      <c r="AQ115">
        <f>IF(BO114&lt;=0,0,ROUND(BO114+S115-AE115,2))</f>
        <v/>
      </c>
      <c r="AR115">
        <f>IF(BP114&lt;=0,0,ROUND(BP114+T115-AF115,2))</f>
        <v/>
      </c>
      <c r="AS115">
        <f>IF(BQ114&lt;=0,0,ROUND(BQ114+U115-AG115,2))</f>
        <v/>
      </c>
      <c r="AT115">
        <f>IF(AH115&lt;=0,0,ROUND(MIN(AH115,MAX(0,$F115-SUMPRODUCT(($AT$3:$BE$3&lt;AT$3)*$AH115:$AS115))),2))</f>
        <v/>
      </c>
      <c r="AU115">
        <f>IF(AI115&lt;=0,0,ROUND(MIN(AI115,MAX(0,$F115-SUMPRODUCT(($AT$3:$BE$3&lt;AU$3)*$AH115:$AS115))),2))</f>
        <v/>
      </c>
      <c r="AV115">
        <f>IF(AJ115&lt;=0,0,ROUND(MIN(AJ115,MAX(0,$F115-SUMPRODUCT(($AT$3:$BE$3&lt;AV$3)*$AH115:$AS115))),2))</f>
        <v/>
      </c>
      <c r="AW115">
        <f>IF(AK115&lt;=0,0,ROUND(MIN(AK115,MAX(0,$F115-SUMPRODUCT(($AT$3:$BE$3&lt;AW$3)*$AH115:$AS115))),2))</f>
        <v/>
      </c>
      <c r="AX115">
        <f>IF(AL115&lt;=0,0,ROUND(MIN(AL115,MAX(0,$F115-SUMPRODUCT(($AT$3:$BE$3&lt;AX$3)*$AH115:$AS115))),2))</f>
        <v/>
      </c>
      <c r="AY115">
        <f>IF(AM115&lt;=0,0,ROUND(MIN(AM115,MAX(0,$F115-SUMPRODUCT(($AT$3:$BE$3&lt;AY$3)*$AH115:$AS115))),2))</f>
        <v/>
      </c>
      <c r="AZ115">
        <f>IF(AN115&lt;=0,0,ROUND(MIN(AN115,MAX(0,$F115-SUMPRODUCT(($AT$3:$BE$3&lt;AZ$3)*$AH115:$AS115))),2))</f>
        <v/>
      </c>
      <c r="BA115">
        <f>IF(AO115&lt;=0,0,ROUND(MIN(AO115,MAX(0,$F115-SUMPRODUCT(($AT$3:$BE$3&lt;BA$3)*$AH115:$AS115))),2))</f>
        <v/>
      </c>
      <c r="BB115">
        <f>IF(AP115&lt;=0,0,ROUND(MIN(AP115,MAX(0,$F115-SUMPRODUCT(($AT$3:$BE$3&lt;BB$3)*$AH115:$AS115))),2))</f>
        <v/>
      </c>
      <c r="BC115">
        <f>IF(AQ115&lt;=0,0,ROUND(MIN(AQ115,MAX(0,$F115-SUMPRODUCT(($AT$3:$BE$3&lt;BC$3)*$AH115:$AS115))),2))</f>
        <v/>
      </c>
      <c r="BD115">
        <f>IF(AR115&lt;=0,0,ROUND(MIN(AR115,MAX(0,$F115-SUMPRODUCT(($AT$3:$BE$3&lt;BD$3)*$AH115:$AS115))),2))</f>
        <v/>
      </c>
      <c r="BE115">
        <f>IF(AS115&lt;=0,0,ROUND(MIN(AS115,MAX(0,$F115-SUMPRODUCT(($AT$3:$BE$3&lt;BE$3)*$AH115:$AS115))),2))</f>
        <v/>
      </c>
      <c r="BF115">
        <f>IF(BF114&lt;=0,0,ROUND(BF114+J115-V115-AT115,2))</f>
        <v/>
      </c>
      <c r="BG115">
        <f>IF(BG114&lt;=0,0,ROUND(BG114+K115-W115-AU115,2))</f>
        <v/>
      </c>
      <c r="BH115">
        <f>IF(BH114&lt;=0,0,ROUND(BH114+L115-X115-AV115,2))</f>
        <v/>
      </c>
      <c r="BI115">
        <f>IF(BI114&lt;=0,0,ROUND(BI114+M115-Y115-AW115,2))</f>
        <v/>
      </c>
      <c r="BJ115">
        <f>IF(BJ114&lt;=0,0,ROUND(BJ114+N115-Z115-AX115,2))</f>
        <v/>
      </c>
      <c r="BK115">
        <f>IF(BK114&lt;=0,0,ROUND(BK114+O115-AA115-AY115,2))</f>
        <v/>
      </c>
      <c r="BL115">
        <f>IF(BL114&lt;=0,0,ROUND(BL114+P115-AB115-AZ115,2))</f>
        <v/>
      </c>
      <c r="BM115">
        <f>IF(BM114&lt;=0,0,ROUND(BM114+Q115-AC115-BA115,2))</f>
        <v/>
      </c>
      <c r="BN115">
        <f>IF(BN114&lt;=0,0,ROUND(BN114+R115-AD115-BB115,2))</f>
        <v/>
      </c>
      <c r="BO115">
        <f>IF(BO114&lt;=0,0,ROUND(BO114+S115-AE115-BC115,2))</f>
        <v/>
      </c>
      <c r="BP115">
        <f>IF(BP114&lt;=0,0,ROUND(BP114+T115-AF115-BD115,2))</f>
        <v/>
      </c>
      <c r="BQ115">
        <f>IF(BQ114&lt;=0,0,ROUND(BQ114+U115-AG115-BE115,2))</f>
        <v/>
      </c>
    </row>
    <row r="116">
      <c r="A116" t="n">
        <v>111</v>
      </c>
      <c r="B116" s="29">
        <f>Months!B116</f>
        <v/>
      </c>
      <c r="C116">
        <f>Months!C116</f>
        <v/>
      </c>
      <c r="D116">
        <f>Months!D116</f>
        <v/>
      </c>
      <c r="E116">
        <f>SUM(V116:AG116)</f>
        <v/>
      </c>
      <c r="F116">
        <f>MAX(0,ROUND(C116+D116-E116,2))</f>
        <v/>
      </c>
      <c r="G116">
        <f>ROUND(E116+SUM(AT116:BE116),2)</f>
        <v/>
      </c>
      <c r="H116">
        <f>ROUND(SUM(J116:U116),2)</f>
        <v/>
      </c>
      <c r="I116">
        <f>ROUND(SUM(BF116:BQ116),2)</f>
        <v/>
      </c>
      <c r="J116">
        <f>IF(BF115&lt;=0,0,ROUND(BF115*IF($A116&lt;=Debts!$M$5,Debts!$X$5,Debts!$Y$5)/12,2)+IF(AND(Debts!$AC$5=1,$A116=Debts!$M$5+1),SUMPRODUCT(ROUND(BF$5:BF114*Debts!$Y$5/12,2)),0))</f>
        <v/>
      </c>
      <c r="K116">
        <f>IF(BG115&lt;=0,0,ROUND(BG115*IF($A116&lt;=Debts!$M$6,Debts!$X$6,Debts!$Y$6)/12,2)+IF(AND(Debts!$AC$6=1,$A116=Debts!$M$6+1),SUMPRODUCT(ROUND(BG$5:BG114*Debts!$Y$6/12,2)),0))</f>
        <v/>
      </c>
      <c r="L116">
        <f>IF(BH115&lt;=0,0,ROUND(BH115*IF($A116&lt;=Debts!$M$7,Debts!$X$7,Debts!$Y$7)/12,2)+IF(AND(Debts!$AC$7=1,$A116=Debts!$M$7+1),SUMPRODUCT(ROUND(BH$5:BH114*Debts!$Y$7/12,2)),0))</f>
        <v/>
      </c>
      <c r="M116">
        <f>IF(BI115&lt;=0,0,ROUND(BI115*IF($A116&lt;=Debts!$M$8,Debts!$X$8,Debts!$Y$8)/12,2)+IF(AND(Debts!$AC$8=1,$A116=Debts!$M$8+1),SUMPRODUCT(ROUND(BI$5:BI114*Debts!$Y$8/12,2)),0))</f>
        <v/>
      </c>
      <c r="N116">
        <f>IF(BJ115&lt;=0,0,ROUND(BJ115*IF($A116&lt;=Debts!$M$9,Debts!$X$9,Debts!$Y$9)/12,2)+IF(AND(Debts!$AC$9=1,$A116=Debts!$M$9+1),SUMPRODUCT(ROUND(BJ$5:BJ114*Debts!$Y$9/12,2)),0))</f>
        <v/>
      </c>
      <c r="O116">
        <f>IF(BK115&lt;=0,0,ROUND(BK115*IF($A116&lt;=Debts!$M$10,Debts!$X$10,Debts!$Y$10)/12,2)+IF(AND(Debts!$AC$10=1,$A116=Debts!$M$10+1),SUMPRODUCT(ROUND(BK$5:BK114*Debts!$Y$10/12,2)),0))</f>
        <v/>
      </c>
      <c r="P116">
        <f>IF(BL115&lt;=0,0,ROUND(BL115*IF($A116&lt;=Debts!$M$11,Debts!$X$11,Debts!$Y$11)/12,2)+IF(AND(Debts!$AC$11=1,$A116=Debts!$M$11+1),SUMPRODUCT(ROUND(BL$5:BL114*Debts!$Y$11/12,2)),0))</f>
        <v/>
      </c>
      <c r="Q116">
        <f>IF(BM115&lt;=0,0,ROUND(BM115*IF($A116&lt;=Debts!$M$12,Debts!$X$12,Debts!$Y$12)/12,2)+IF(AND(Debts!$AC$12=1,$A116=Debts!$M$12+1),SUMPRODUCT(ROUND(BM$5:BM114*Debts!$Y$12/12,2)),0))</f>
        <v/>
      </c>
      <c r="R116">
        <f>IF(BN115&lt;=0,0,ROUND(BN115*IF($A116&lt;=Debts!$M$13,Debts!$X$13,Debts!$Y$13)/12,2)+IF(AND(Debts!$AC$13=1,$A116=Debts!$M$13+1),SUMPRODUCT(ROUND(BN$5:BN114*Debts!$Y$13/12,2)),0))</f>
        <v/>
      </c>
      <c r="S116">
        <f>IF(BO115&lt;=0,0,ROUND(BO115*IF($A116&lt;=Debts!$M$14,Debts!$X$14,Debts!$Y$14)/12,2)+IF(AND(Debts!$AC$14=1,$A116=Debts!$M$14+1),SUMPRODUCT(ROUND(BO$5:BO114*Debts!$Y$14/12,2)),0))</f>
        <v/>
      </c>
      <c r="T116">
        <f>IF(BP115&lt;=0,0,ROUND(BP115*IF($A116&lt;=Debts!$M$15,Debts!$X$15,Debts!$Y$15)/12,2)+IF(AND(Debts!$AC$15=1,$A116=Debts!$M$15+1),SUMPRODUCT(ROUND(BP$5:BP114*Debts!$Y$15/12,2)),0))</f>
        <v/>
      </c>
      <c r="U116">
        <f>IF(BQ115&lt;=0,0,ROUND(BQ115*IF($A116&lt;=Debts!$M$16,Debts!$X$16,Debts!$Y$16)/12,2)+IF(AND(Debts!$AC$16=1,$A116=Debts!$M$16+1),SUMPRODUCT(ROUND(BQ$5:BQ114*Debts!$Y$16/12,2)),0))</f>
        <v/>
      </c>
      <c r="V116">
        <f>IF(BF115&lt;=0,0,MIN(ROUND(BF115+J116,2),IF(Debts!$Z$5=0,Debts!$AA$5,MAX(Debts!$AA$5,ROUND(BF115*Debts!$Z$5+Debts!$AB$5*J116,2)))))</f>
        <v/>
      </c>
      <c r="W116">
        <f>IF(BG115&lt;=0,0,MIN(ROUND(BG115+K116,2),IF(Debts!$Z$6=0,Debts!$AA$6,MAX(Debts!$AA$6,ROUND(BG115*Debts!$Z$6+Debts!$AB$6*K116,2)))))</f>
        <v/>
      </c>
      <c r="X116">
        <f>IF(BH115&lt;=0,0,MIN(ROUND(BH115+L116,2),IF(Debts!$Z$7=0,Debts!$AA$7,MAX(Debts!$AA$7,ROUND(BH115*Debts!$Z$7+Debts!$AB$7*L116,2)))))</f>
        <v/>
      </c>
      <c r="Y116">
        <f>IF(BI115&lt;=0,0,MIN(ROUND(BI115+M116,2),IF(Debts!$Z$8=0,Debts!$AA$8,MAX(Debts!$AA$8,ROUND(BI115*Debts!$Z$8+Debts!$AB$8*M116,2)))))</f>
        <v/>
      </c>
      <c r="Z116">
        <f>IF(BJ115&lt;=0,0,MIN(ROUND(BJ115+N116,2),IF(Debts!$Z$9=0,Debts!$AA$9,MAX(Debts!$AA$9,ROUND(BJ115*Debts!$Z$9+Debts!$AB$9*N116,2)))))</f>
        <v/>
      </c>
      <c r="AA116">
        <f>IF(BK115&lt;=0,0,MIN(ROUND(BK115+O116,2),IF(Debts!$Z$10=0,Debts!$AA$10,MAX(Debts!$AA$10,ROUND(BK115*Debts!$Z$10+Debts!$AB$10*O116,2)))))</f>
        <v/>
      </c>
      <c r="AB116">
        <f>IF(BL115&lt;=0,0,MIN(ROUND(BL115+P116,2),IF(Debts!$Z$11=0,Debts!$AA$11,MAX(Debts!$AA$11,ROUND(BL115*Debts!$Z$11+Debts!$AB$11*P116,2)))))</f>
        <v/>
      </c>
      <c r="AC116">
        <f>IF(BM115&lt;=0,0,MIN(ROUND(BM115+Q116,2),IF(Debts!$Z$12=0,Debts!$AA$12,MAX(Debts!$AA$12,ROUND(BM115*Debts!$Z$12+Debts!$AB$12*Q116,2)))))</f>
        <v/>
      </c>
      <c r="AD116">
        <f>IF(BN115&lt;=0,0,MIN(ROUND(BN115+R116,2),IF(Debts!$Z$13=0,Debts!$AA$13,MAX(Debts!$AA$13,ROUND(BN115*Debts!$Z$13+Debts!$AB$13*R116,2)))))</f>
        <v/>
      </c>
      <c r="AE116">
        <f>IF(BO115&lt;=0,0,MIN(ROUND(BO115+S116,2),IF(Debts!$Z$14=0,Debts!$AA$14,MAX(Debts!$AA$14,ROUND(BO115*Debts!$Z$14+Debts!$AB$14*S116,2)))))</f>
        <v/>
      </c>
      <c r="AF116">
        <f>IF(BP115&lt;=0,0,MIN(ROUND(BP115+T116,2),IF(Debts!$Z$15=0,Debts!$AA$15,MAX(Debts!$AA$15,ROUND(BP115*Debts!$Z$15+Debts!$AB$15*T116,2)))))</f>
        <v/>
      </c>
      <c r="AG116">
        <f>IF(BQ115&lt;=0,0,MIN(ROUND(BQ115+U116,2),IF(Debts!$Z$16=0,Debts!$AA$16,MAX(Debts!$AA$16,ROUND(BQ115*Debts!$Z$16+Debts!$AB$16*U116,2)))))</f>
        <v/>
      </c>
      <c r="AH116">
        <f>IF(BF115&lt;=0,0,ROUND(BF115+J116-V116,2))</f>
        <v/>
      </c>
      <c r="AI116">
        <f>IF(BG115&lt;=0,0,ROUND(BG115+K116-W116,2))</f>
        <v/>
      </c>
      <c r="AJ116">
        <f>IF(BH115&lt;=0,0,ROUND(BH115+L116-X116,2))</f>
        <v/>
      </c>
      <c r="AK116">
        <f>IF(BI115&lt;=0,0,ROUND(BI115+M116-Y116,2))</f>
        <v/>
      </c>
      <c r="AL116">
        <f>IF(BJ115&lt;=0,0,ROUND(BJ115+N116-Z116,2))</f>
        <v/>
      </c>
      <c r="AM116">
        <f>IF(BK115&lt;=0,0,ROUND(BK115+O116-AA116,2))</f>
        <v/>
      </c>
      <c r="AN116">
        <f>IF(BL115&lt;=0,0,ROUND(BL115+P116-AB116,2))</f>
        <v/>
      </c>
      <c r="AO116">
        <f>IF(BM115&lt;=0,0,ROUND(BM115+Q116-AC116,2))</f>
        <v/>
      </c>
      <c r="AP116">
        <f>IF(BN115&lt;=0,0,ROUND(BN115+R116-AD116,2))</f>
        <v/>
      </c>
      <c r="AQ116">
        <f>IF(BO115&lt;=0,0,ROUND(BO115+S116-AE116,2))</f>
        <v/>
      </c>
      <c r="AR116">
        <f>IF(BP115&lt;=0,0,ROUND(BP115+T116-AF116,2))</f>
        <v/>
      </c>
      <c r="AS116">
        <f>IF(BQ115&lt;=0,0,ROUND(BQ115+U116-AG116,2))</f>
        <v/>
      </c>
      <c r="AT116">
        <f>IF(AH116&lt;=0,0,ROUND(MIN(AH116,MAX(0,$F116-SUMPRODUCT(($AT$3:$BE$3&lt;AT$3)*$AH116:$AS116))),2))</f>
        <v/>
      </c>
      <c r="AU116">
        <f>IF(AI116&lt;=0,0,ROUND(MIN(AI116,MAX(0,$F116-SUMPRODUCT(($AT$3:$BE$3&lt;AU$3)*$AH116:$AS116))),2))</f>
        <v/>
      </c>
      <c r="AV116">
        <f>IF(AJ116&lt;=0,0,ROUND(MIN(AJ116,MAX(0,$F116-SUMPRODUCT(($AT$3:$BE$3&lt;AV$3)*$AH116:$AS116))),2))</f>
        <v/>
      </c>
      <c r="AW116">
        <f>IF(AK116&lt;=0,0,ROUND(MIN(AK116,MAX(0,$F116-SUMPRODUCT(($AT$3:$BE$3&lt;AW$3)*$AH116:$AS116))),2))</f>
        <v/>
      </c>
      <c r="AX116">
        <f>IF(AL116&lt;=0,0,ROUND(MIN(AL116,MAX(0,$F116-SUMPRODUCT(($AT$3:$BE$3&lt;AX$3)*$AH116:$AS116))),2))</f>
        <v/>
      </c>
      <c r="AY116">
        <f>IF(AM116&lt;=0,0,ROUND(MIN(AM116,MAX(0,$F116-SUMPRODUCT(($AT$3:$BE$3&lt;AY$3)*$AH116:$AS116))),2))</f>
        <v/>
      </c>
      <c r="AZ116">
        <f>IF(AN116&lt;=0,0,ROUND(MIN(AN116,MAX(0,$F116-SUMPRODUCT(($AT$3:$BE$3&lt;AZ$3)*$AH116:$AS116))),2))</f>
        <v/>
      </c>
      <c r="BA116">
        <f>IF(AO116&lt;=0,0,ROUND(MIN(AO116,MAX(0,$F116-SUMPRODUCT(($AT$3:$BE$3&lt;BA$3)*$AH116:$AS116))),2))</f>
        <v/>
      </c>
      <c r="BB116">
        <f>IF(AP116&lt;=0,0,ROUND(MIN(AP116,MAX(0,$F116-SUMPRODUCT(($AT$3:$BE$3&lt;BB$3)*$AH116:$AS116))),2))</f>
        <v/>
      </c>
      <c r="BC116">
        <f>IF(AQ116&lt;=0,0,ROUND(MIN(AQ116,MAX(0,$F116-SUMPRODUCT(($AT$3:$BE$3&lt;BC$3)*$AH116:$AS116))),2))</f>
        <v/>
      </c>
      <c r="BD116">
        <f>IF(AR116&lt;=0,0,ROUND(MIN(AR116,MAX(0,$F116-SUMPRODUCT(($AT$3:$BE$3&lt;BD$3)*$AH116:$AS116))),2))</f>
        <v/>
      </c>
      <c r="BE116">
        <f>IF(AS116&lt;=0,0,ROUND(MIN(AS116,MAX(0,$F116-SUMPRODUCT(($AT$3:$BE$3&lt;BE$3)*$AH116:$AS116))),2))</f>
        <v/>
      </c>
      <c r="BF116">
        <f>IF(BF115&lt;=0,0,ROUND(BF115+J116-V116-AT116,2))</f>
        <v/>
      </c>
      <c r="BG116">
        <f>IF(BG115&lt;=0,0,ROUND(BG115+K116-W116-AU116,2))</f>
        <v/>
      </c>
      <c r="BH116">
        <f>IF(BH115&lt;=0,0,ROUND(BH115+L116-X116-AV116,2))</f>
        <v/>
      </c>
      <c r="BI116">
        <f>IF(BI115&lt;=0,0,ROUND(BI115+M116-Y116-AW116,2))</f>
        <v/>
      </c>
      <c r="BJ116">
        <f>IF(BJ115&lt;=0,0,ROUND(BJ115+N116-Z116-AX116,2))</f>
        <v/>
      </c>
      <c r="BK116">
        <f>IF(BK115&lt;=0,0,ROUND(BK115+O116-AA116-AY116,2))</f>
        <v/>
      </c>
      <c r="BL116">
        <f>IF(BL115&lt;=0,0,ROUND(BL115+P116-AB116-AZ116,2))</f>
        <v/>
      </c>
      <c r="BM116">
        <f>IF(BM115&lt;=0,0,ROUND(BM115+Q116-AC116-BA116,2))</f>
        <v/>
      </c>
      <c r="BN116">
        <f>IF(BN115&lt;=0,0,ROUND(BN115+R116-AD116-BB116,2))</f>
        <v/>
      </c>
      <c r="BO116">
        <f>IF(BO115&lt;=0,0,ROUND(BO115+S116-AE116-BC116,2))</f>
        <v/>
      </c>
      <c r="BP116">
        <f>IF(BP115&lt;=0,0,ROUND(BP115+T116-AF116-BD116,2))</f>
        <v/>
      </c>
      <c r="BQ116">
        <f>IF(BQ115&lt;=0,0,ROUND(BQ115+U116-AG116-BE116,2))</f>
        <v/>
      </c>
    </row>
    <row r="117">
      <c r="A117" t="n">
        <v>112</v>
      </c>
      <c r="B117" s="29">
        <f>Months!B117</f>
        <v/>
      </c>
      <c r="C117">
        <f>Months!C117</f>
        <v/>
      </c>
      <c r="D117">
        <f>Months!D117</f>
        <v/>
      </c>
      <c r="E117">
        <f>SUM(V117:AG117)</f>
        <v/>
      </c>
      <c r="F117">
        <f>MAX(0,ROUND(C117+D117-E117,2))</f>
        <v/>
      </c>
      <c r="G117">
        <f>ROUND(E117+SUM(AT117:BE117),2)</f>
        <v/>
      </c>
      <c r="H117">
        <f>ROUND(SUM(J117:U117),2)</f>
        <v/>
      </c>
      <c r="I117">
        <f>ROUND(SUM(BF117:BQ117),2)</f>
        <v/>
      </c>
      <c r="J117">
        <f>IF(BF116&lt;=0,0,ROUND(BF116*IF($A117&lt;=Debts!$M$5,Debts!$X$5,Debts!$Y$5)/12,2)+IF(AND(Debts!$AC$5=1,$A117=Debts!$M$5+1),SUMPRODUCT(ROUND(BF$5:BF115*Debts!$Y$5/12,2)),0))</f>
        <v/>
      </c>
      <c r="K117">
        <f>IF(BG116&lt;=0,0,ROUND(BG116*IF($A117&lt;=Debts!$M$6,Debts!$X$6,Debts!$Y$6)/12,2)+IF(AND(Debts!$AC$6=1,$A117=Debts!$M$6+1),SUMPRODUCT(ROUND(BG$5:BG115*Debts!$Y$6/12,2)),0))</f>
        <v/>
      </c>
      <c r="L117">
        <f>IF(BH116&lt;=0,0,ROUND(BH116*IF($A117&lt;=Debts!$M$7,Debts!$X$7,Debts!$Y$7)/12,2)+IF(AND(Debts!$AC$7=1,$A117=Debts!$M$7+1),SUMPRODUCT(ROUND(BH$5:BH115*Debts!$Y$7/12,2)),0))</f>
        <v/>
      </c>
      <c r="M117">
        <f>IF(BI116&lt;=0,0,ROUND(BI116*IF($A117&lt;=Debts!$M$8,Debts!$X$8,Debts!$Y$8)/12,2)+IF(AND(Debts!$AC$8=1,$A117=Debts!$M$8+1),SUMPRODUCT(ROUND(BI$5:BI115*Debts!$Y$8/12,2)),0))</f>
        <v/>
      </c>
      <c r="N117">
        <f>IF(BJ116&lt;=0,0,ROUND(BJ116*IF($A117&lt;=Debts!$M$9,Debts!$X$9,Debts!$Y$9)/12,2)+IF(AND(Debts!$AC$9=1,$A117=Debts!$M$9+1),SUMPRODUCT(ROUND(BJ$5:BJ115*Debts!$Y$9/12,2)),0))</f>
        <v/>
      </c>
      <c r="O117">
        <f>IF(BK116&lt;=0,0,ROUND(BK116*IF($A117&lt;=Debts!$M$10,Debts!$X$10,Debts!$Y$10)/12,2)+IF(AND(Debts!$AC$10=1,$A117=Debts!$M$10+1),SUMPRODUCT(ROUND(BK$5:BK115*Debts!$Y$10/12,2)),0))</f>
        <v/>
      </c>
      <c r="P117">
        <f>IF(BL116&lt;=0,0,ROUND(BL116*IF($A117&lt;=Debts!$M$11,Debts!$X$11,Debts!$Y$11)/12,2)+IF(AND(Debts!$AC$11=1,$A117=Debts!$M$11+1),SUMPRODUCT(ROUND(BL$5:BL115*Debts!$Y$11/12,2)),0))</f>
        <v/>
      </c>
      <c r="Q117">
        <f>IF(BM116&lt;=0,0,ROUND(BM116*IF($A117&lt;=Debts!$M$12,Debts!$X$12,Debts!$Y$12)/12,2)+IF(AND(Debts!$AC$12=1,$A117=Debts!$M$12+1),SUMPRODUCT(ROUND(BM$5:BM115*Debts!$Y$12/12,2)),0))</f>
        <v/>
      </c>
      <c r="R117">
        <f>IF(BN116&lt;=0,0,ROUND(BN116*IF($A117&lt;=Debts!$M$13,Debts!$X$13,Debts!$Y$13)/12,2)+IF(AND(Debts!$AC$13=1,$A117=Debts!$M$13+1),SUMPRODUCT(ROUND(BN$5:BN115*Debts!$Y$13/12,2)),0))</f>
        <v/>
      </c>
      <c r="S117">
        <f>IF(BO116&lt;=0,0,ROUND(BO116*IF($A117&lt;=Debts!$M$14,Debts!$X$14,Debts!$Y$14)/12,2)+IF(AND(Debts!$AC$14=1,$A117=Debts!$M$14+1),SUMPRODUCT(ROUND(BO$5:BO115*Debts!$Y$14/12,2)),0))</f>
        <v/>
      </c>
      <c r="T117">
        <f>IF(BP116&lt;=0,0,ROUND(BP116*IF($A117&lt;=Debts!$M$15,Debts!$X$15,Debts!$Y$15)/12,2)+IF(AND(Debts!$AC$15=1,$A117=Debts!$M$15+1),SUMPRODUCT(ROUND(BP$5:BP115*Debts!$Y$15/12,2)),0))</f>
        <v/>
      </c>
      <c r="U117">
        <f>IF(BQ116&lt;=0,0,ROUND(BQ116*IF($A117&lt;=Debts!$M$16,Debts!$X$16,Debts!$Y$16)/12,2)+IF(AND(Debts!$AC$16=1,$A117=Debts!$M$16+1),SUMPRODUCT(ROUND(BQ$5:BQ115*Debts!$Y$16/12,2)),0))</f>
        <v/>
      </c>
      <c r="V117">
        <f>IF(BF116&lt;=0,0,MIN(ROUND(BF116+J117,2),IF(Debts!$Z$5=0,Debts!$AA$5,MAX(Debts!$AA$5,ROUND(BF116*Debts!$Z$5+Debts!$AB$5*J117,2)))))</f>
        <v/>
      </c>
      <c r="W117">
        <f>IF(BG116&lt;=0,0,MIN(ROUND(BG116+K117,2),IF(Debts!$Z$6=0,Debts!$AA$6,MAX(Debts!$AA$6,ROUND(BG116*Debts!$Z$6+Debts!$AB$6*K117,2)))))</f>
        <v/>
      </c>
      <c r="X117">
        <f>IF(BH116&lt;=0,0,MIN(ROUND(BH116+L117,2),IF(Debts!$Z$7=0,Debts!$AA$7,MAX(Debts!$AA$7,ROUND(BH116*Debts!$Z$7+Debts!$AB$7*L117,2)))))</f>
        <v/>
      </c>
      <c r="Y117">
        <f>IF(BI116&lt;=0,0,MIN(ROUND(BI116+M117,2),IF(Debts!$Z$8=0,Debts!$AA$8,MAX(Debts!$AA$8,ROUND(BI116*Debts!$Z$8+Debts!$AB$8*M117,2)))))</f>
        <v/>
      </c>
      <c r="Z117">
        <f>IF(BJ116&lt;=0,0,MIN(ROUND(BJ116+N117,2),IF(Debts!$Z$9=0,Debts!$AA$9,MAX(Debts!$AA$9,ROUND(BJ116*Debts!$Z$9+Debts!$AB$9*N117,2)))))</f>
        <v/>
      </c>
      <c r="AA117">
        <f>IF(BK116&lt;=0,0,MIN(ROUND(BK116+O117,2),IF(Debts!$Z$10=0,Debts!$AA$10,MAX(Debts!$AA$10,ROUND(BK116*Debts!$Z$10+Debts!$AB$10*O117,2)))))</f>
        <v/>
      </c>
      <c r="AB117">
        <f>IF(BL116&lt;=0,0,MIN(ROUND(BL116+P117,2),IF(Debts!$Z$11=0,Debts!$AA$11,MAX(Debts!$AA$11,ROUND(BL116*Debts!$Z$11+Debts!$AB$11*P117,2)))))</f>
        <v/>
      </c>
      <c r="AC117">
        <f>IF(BM116&lt;=0,0,MIN(ROUND(BM116+Q117,2),IF(Debts!$Z$12=0,Debts!$AA$12,MAX(Debts!$AA$12,ROUND(BM116*Debts!$Z$12+Debts!$AB$12*Q117,2)))))</f>
        <v/>
      </c>
      <c r="AD117">
        <f>IF(BN116&lt;=0,0,MIN(ROUND(BN116+R117,2),IF(Debts!$Z$13=0,Debts!$AA$13,MAX(Debts!$AA$13,ROUND(BN116*Debts!$Z$13+Debts!$AB$13*R117,2)))))</f>
        <v/>
      </c>
      <c r="AE117">
        <f>IF(BO116&lt;=0,0,MIN(ROUND(BO116+S117,2),IF(Debts!$Z$14=0,Debts!$AA$14,MAX(Debts!$AA$14,ROUND(BO116*Debts!$Z$14+Debts!$AB$14*S117,2)))))</f>
        <v/>
      </c>
      <c r="AF117">
        <f>IF(BP116&lt;=0,0,MIN(ROUND(BP116+T117,2),IF(Debts!$Z$15=0,Debts!$AA$15,MAX(Debts!$AA$15,ROUND(BP116*Debts!$Z$15+Debts!$AB$15*T117,2)))))</f>
        <v/>
      </c>
      <c r="AG117">
        <f>IF(BQ116&lt;=0,0,MIN(ROUND(BQ116+U117,2),IF(Debts!$Z$16=0,Debts!$AA$16,MAX(Debts!$AA$16,ROUND(BQ116*Debts!$Z$16+Debts!$AB$16*U117,2)))))</f>
        <v/>
      </c>
      <c r="AH117">
        <f>IF(BF116&lt;=0,0,ROUND(BF116+J117-V117,2))</f>
        <v/>
      </c>
      <c r="AI117">
        <f>IF(BG116&lt;=0,0,ROUND(BG116+K117-W117,2))</f>
        <v/>
      </c>
      <c r="AJ117">
        <f>IF(BH116&lt;=0,0,ROUND(BH116+L117-X117,2))</f>
        <v/>
      </c>
      <c r="AK117">
        <f>IF(BI116&lt;=0,0,ROUND(BI116+M117-Y117,2))</f>
        <v/>
      </c>
      <c r="AL117">
        <f>IF(BJ116&lt;=0,0,ROUND(BJ116+N117-Z117,2))</f>
        <v/>
      </c>
      <c r="AM117">
        <f>IF(BK116&lt;=0,0,ROUND(BK116+O117-AA117,2))</f>
        <v/>
      </c>
      <c r="AN117">
        <f>IF(BL116&lt;=0,0,ROUND(BL116+P117-AB117,2))</f>
        <v/>
      </c>
      <c r="AO117">
        <f>IF(BM116&lt;=0,0,ROUND(BM116+Q117-AC117,2))</f>
        <v/>
      </c>
      <c r="AP117">
        <f>IF(BN116&lt;=0,0,ROUND(BN116+R117-AD117,2))</f>
        <v/>
      </c>
      <c r="AQ117">
        <f>IF(BO116&lt;=0,0,ROUND(BO116+S117-AE117,2))</f>
        <v/>
      </c>
      <c r="AR117">
        <f>IF(BP116&lt;=0,0,ROUND(BP116+T117-AF117,2))</f>
        <v/>
      </c>
      <c r="AS117">
        <f>IF(BQ116&lt;=0,0,ROUND(BQ116+U117-AG117,2))</f>
        <v/>
      </c>
      <c r="AT117">
        <f>IF(AH117&lt;=0,0,ROUND(MIN(AH117,MAX(0,$F117-SUMPRODUCT(($AT$3:$BE$3&lt;AT$3)*$AH117:$AS117))),2))</f>
        <v/>
      </c>
      <c r="AU117">
        <f>IF(AI117&lt;=0,0,ROUND(MIN(AI117,MAX(0,$F117-SUMPRODUCT(($AT$3:$BE$3&lt;AU$3)*$AH117:$AS117))),2))</f>
        <v/>
      </c>
      <c r="AV117">
        <f>IF(AJ117&lt;=0,0,ROUND(MIN(AJ117,MAX(0,$F117-SUMPRODUCT(($AT$3:$BE$3&lt;AV$3)*$AH117:$AS117))),2))</f>
        <v/>
      </c>
      <c r="AW117">
        <f>IF(AK117&lt;=0,0,ROUND(MIN(AK117,MAX(0,$F117-SUMPRODUCT(($AT$3:$BE$3&lt;AW$3)*$AH117:$AS117))),2))</f>
        <v/>
      </c>
      <c r="AX117">
        <f>IF(AL117&lt;=0,0,ROUND(MIN(AL117,MAX(0,$F117-SUMPRODUCT(($AT$3:$BE$3&lt;AX$3)*$AH117:$AS117))),2))</f>
        <v/>
      </c>
      <c r="AY117">
        <f>IF(AM117&lt;=0,0,ROUND(MIN(AM117,MAX(0,$F117-SUMPRODUCT(($AT$3:$BE$3&lt;AY$3)*$AH117:$AS117))),2))</f>
        <v/>
      </c>
      <c r="AZ117">
        <f>IF(AN117&lt;=0,0,ROUND(MIN(AN117,MAX(0,$F117-SUMPRODUCT(($AT$3:$BE$3&lt;AZ$3)*$AH117:$AS117))),2))</f>
        <v/>
      </c>
      <c r="BA117">
        <f>IF(AO117&lt;=0,0,ROUND(MIN(AO117,MAX(0,$F117-SUMPRODUCT(($AT$3:$BE$3&lt;BA$3)*$AH117:$AS117))),2))</f>
        <v/>
      </c>
      <c r="BB117">
        <f>IF(AP117&lt;=0,0,ROUND(MIN(AP117,MAX(0,$F117-SUMPRODUCT(($AT$3:$BE$3&lt;BB$3)*$AH117:$AS117))),2))</f>
        <v/>
      </c>
      <c r="BC117">
        <f>IF(AQ117&lt;=0,0,ROUND(MIN(AQ117,MAX(0,$F117-SUMPRODUCT(($AT$3:$BE$3&lt;BC$3)*$AH117:$AS117))),2))</f>
        <v/>
      </c>
      <c r="BD117">
        <f>IF(AR117&lt;=0,0,ROUND(MIN(AR117,MAX(0,$F117-SUMPRODUCT(($AT$3:$BE$3&lt;BD$3)*$AH117:$AS117))),2))</f>
        <v/>
      </c>
      <c r="BE117">
        <f>IF(AS117&lt;=0,0,ROUND(MIN(AS117,MAX(0,$F117-SUMPRODUCT(($AT$3:$BE$3&lt;BE$3)*$AH117:$AS117))),2))</f>
        <v/>
      </c>
      <c r="BF117">
        <f>IF(BF116&lt;=0,0,ROUND(BF116+J117-V117-AT117,2))</f>
        <v/>
      </c>
      <c r="BG117">
        <f>IF(BG116&lt;=0,0,ROUND(BG116+K117-W117-AU117,2))</f>
        <v/>
      </c>
      <c r="BH117">
        <f>IF(BH116&lt;=0,0,ROUND(BH116+L117-X117-AV117,2))</f>
        <v/>
      </c>
      <c r="BI117">
        <f>IF(BI116&lt;=0,0,ROUND(BI116+M117-Y117-AW117,2))</f>
        <v/>
      </c>
      <c r="BJ117">
        <f>IF(BJ116&lt;=0,0,ROUND(BJ116+N117-Z117-AX117,2))</f>
        <v/>
      </c>
      <c r="BK117">
        <f>IF(BK116&lt;=0,0,ROUND(BK116+O117-AA117-AY117,2))</f>
        <v/>
      </c>
      <c r="BL117">
        <f>IF(BL116&lt;=0,0,ROUND(BL116+P117-AB117-AZ117,2))</f>
        <v/>
      </c>
      <c r="BM117">
        <f>IF(BM116&lt;=0,0,ROUND(BM116+Q117-AC117-BA117,2))</f>
        <v/>
      </c>
      <c r="BN117">
        <f>IF(BN116&lt;=0,0,ROUND(BN116+R117-AD117-BB117,2))</f>
        <v/>
      </c>
      <c r="BO117">
        <f>IF(BO116&lt;=0,0,ROUND(BO116+S117-AE117-BC117,2))</f>
        <v/>
      </c>
      <c r="BP117">
        <f>IF(BP116&lt;=0,0,ROUND(BP116+T117-AF117-BD117,2))</f>
        <v/>
      </c>
      <c r="BQ117">
        <f>IF(BQ116&lt;=0,0,ROUND(BQ116+U117-AG117-BE117,2))</f>
        <v/>
      </c>
    </row>
    <row r="118">
      <c r="A118" t="n">
        <v>113</v>
      </c>
      <c r="B118" s="29">
        <f>Months!B118</f>
        <v/>
      </c>
      <c r="C118">
        <f>Months!C118</f>
        <v/>
      </c>
      <c r="D118">
        <f>Months!D118</f>
        <v/>
      </c>
      <c r="E118">
        <f>SUM(V118:AG118)</f>
        <v/>
      </c>
      <c r="F118">
        <f>MAX(0,ROUND(C118+D118-E118,2))</f>
        <v/>
      </c>
      <c r="G118">
        <f>ROUND(E118+SUM(AT118:BE118),2)</f>
        <v/>
      </c>
      <c r="H118">
        <f>ROUND(SUM(J118:U118),2)</f>
        <v/>
      </c>
      <c r="I118">
        <f>ROUND(SUM(BF118:BQ118),2)</f>
        <v/>
      </c>
      <c r="J118">
        <f>IF(BF117&lt;=0,0,ROUND(BF117*IF($A118&lt;=Debts!$M$5,Debts!$X$5,Debts!$Y$5)/12,2)+IF(AND(Debts!$AC$5=1,$A118=Debts!$M$5+1),SUMPRODUCT(ROUND(BF$5:BF116*Debts!$Y$5/12,2)),0))</f>
        <v/>
      </c>
      <c r="K118">
        <f>IF(BG117&lt;=0,0,ROUND(BG117*IF($A118&lt;=Debts!$M$6,Debts!$X$6,Debts!$Y$6)/12,2)+IF(AND(Debts!$AC$6=1,$A118=Debts!$M$6+1),SUMPRODUCT(ROUND(BG$5:BG116*Debts!$Y$6/12,2)),0))</f>
        <v/>
      </c>
      <c r="L118">
        <f>IF(BH117&lt;=0,0,ROUND(BH117*IF($A118&lt;=Debts!$M$7,Debts!$X$7,Debts!$Y$7)/12,2)+IF(AND(Debts!$AC$7=1,$A118=Debts!$M$7+1),SUMPRODUCT(ROUND(BH$5:BH116*Debts!$Y$7/12,2)),0))</f>
        <v/>
      </c>
      <c r="M118">
        <f>IF(BI117&lt;=0,0,ROUND(BI117*IF($A118&lt;=Debts!$M$8,Debts!$X$8,Debts!$Y$8)/12,2)+IF(AND(Debts!$AC$8=1,$A118=Debts!$M$8+1),SUMPRODUCT(ROUND(BI$5:BI116*Debts!$Y$8/12,2)),0))</f>
        <v/>
      </c>
      <c r="N118">
        <f>IF(BJ117&lt;=0,0,ROUND(BJ117*IF($A118&lt;=Debts!$M$9,Debts!$X$9,Debts!$Y$9)/12,2)+IF(AND(Debts!$AC$9=1,$A118=Debts!$M$9+1),SUMPRODUCT(ROUND(BJ$5:BJ116*Debts!$Y$9/12,2)),0))</f>
        <v/>
      </c>
      <c r="O118">
        <f>IF(BK117&lt;=0,0,ROUND(BK117*IF($A118&lt;=Debts!$M$10,Debts!$X$10,Debts!$Y$10)/12,2)+IF(AND(Debts!$AC$10=1,$A118=Debts!$M$10+1),SUMPRODUCT(ROUND(BK$5:BK116*Debts!$Y$10/12,2)),0))</f>
        <v/>
      </c>
      <c r="P118">
        <f>IF(BL117&lt;=0,0,ROUND(BL117*IF($A118&lt;=Debts!$M$11,Debts!$X$11,Debts!$Y$11)/12,2)+IF(AND(Debts!$AC$11=1,$A118=Debts!$M$11+1),SUMPRODUCT(ROUND(BL$5:BL116*Debts!$Y$11/12,2)),0))</f>
        <v/>
      </c>
      <c r="Q118">
        <f>IF(BM117&lt;=0,0,ROUND(BM117*IF($A118&lt;=Debts!$M$12,Debts!$X$12,Debts!$Y$12)/12,2)+IF(AND(Debts!$AC$12=1,$A118=Debts!$M$12+1),SUMPRODUCT(ROUND(BM$5:BM116*Debts!$Y$12/12,2)),0))</f>
        <v/>
      </c>
      <c r="R118">
        <f>IF(BN117&lt;=0,0,ROUND(BN117*IF($A118&lt;=Debts!$M$13,Debts!$X$13,Debts!$Y$13)/12,2)+IF(AND(Debts!$AC$13=1,$A118=Debts!$M$13+1),SUMPRODUCT(ROUND(BN$5:BN116*Debts!$Y$13/12,2)),0))</f>
        <v/>
      </c>
      <c r="S118">
        <f>IF(BO117&lt;=0,0,ROUND(BO117*IF($A118&lt;=Debts!$M$14,Debts!$X$14,Debts!$Y$14)/12,2)+IF(AND(Debts!$AC$14=1,$A118=Debts!$M$14+1),SUMPRODUCT(ROUND(BO$5:BO116*Debts!$Y$14/12,2)),0))</f>
        <v/>
      </c>
      <c r="T118">
        <f>IF(BP117&lt;=0,0,ROUND(BP117*IF($A118&lt;=Debts!$M$15,Debts!$X$15,Debts!$Y$15)/12,2)+IF(AND(Debts!$AC$15=1,$A118=Debts!$M$15+1),SUMPRODUCT(ROUND(BP$5:BP116*Debts!$Y$15/12,2)),0))</f>
        <v/>
      </c>
      <c r="U118">
        <f>IF(BQ117&lt;=0,0,ROUND(BQ117*IF($A118&lt;=Debts!$M$16,Debts!$X$16,Debts!$Y$16)/12,2)+IF(AND(Debts!$AC$16=1,$A118=Debts!$M$16+1),SUMPRODUCT(ROUND(BQ$5:BQ116*Debts!$Y$16/12,2)),0))</f>
        <v/>
      </c>
      <c r="V118">
        <f>IF(BF117&lt;=0,0,MIN(ROUND(BF117+J118,2),IF(Debts!$Z$5=0,Debts!$AA$5,MAX(Debts!$AA$5,ROUND(BF117*Debts!$Z$5+Debts!$AB$5*J118,2)))))</f>
        <v/>
      </c>
      <c r="W118">
        <f>IF(BG117&lt;=0,0,MIN(ROUND(BG117+K118,2),IF(Debts!$Z$6=0,Debts!$AA$6,MAX(Debts!$AA$6,ROUND(BG117*Debts!$Z$6+Debts!$AB$6*K118,2)))))</f>
        <v/>
      </c>
      <c r="X118">
        <f>IF(BH117&lt;=0,0,MIN(ROUND(BH117+L118,2),IF(Debts!$Z$7=0,Debts!$AA$7,MAX(Debts!$AA$7,ROUND(BH117*Debts!$Z$7+Debts!$AB$7*L118,2)))))</f>
        <v/>
      </c>
      <c r="Y118">
        <f>IF(BI117&lt;=0,0,MIN(ROUND(BI117+M118,2),IF(Debts!$Z$8=0,Debts!$AA$8,MAX(Debts!$AA$8,ROUND(BI117*Debts!$Z$8+Debts!$AB$8*M118,2)))))</f>
        <v/>
      </c>
      <c r="Z118">
        <f>IF(BJ117&lt;=0,0,MIN(ROUND(BJ117+N118,2),IF(Debts!$Z$9=0,Debts!$AA$9,MAX(Debts!$AA$9,ROUND(BJ117*Debts!$Z$9+Debts!$AB$9*N118,2)))))</f>
        <v/>
      </c>
      <c r="AA118">
        <f>IF(BK117&lt;=0,0,MIN(ROUND(BK117+O118,2),IF(Debts!$Z$10=0,Debts!$AA$10,MAX(Debts!$AA$10,ROUND(BK117*Debts!$Z$10+Debts!$AB$10*O118,2)))))</f>
        <v/>
      </c>
      <c r="AB118">
        <f>IF(BL117&lt;=0,0,MIN(ROUND(BL117+P118,2),IF(Debts!$Z$11=0,Debts!$AA$11,MAX(Debts!$AA$11,ROUND(BL117*Debts!$Z$11+Debts!$AB$11*P118,2)))))</f>
        <v/>
      </c>
      <c r="AC118">
        <f>IF(BM117&lt;=0,0,MIN(ROUND(BM117+Q118,2),IF(Debts!$Z$12=0,Debts!$AA$12,MAX(Debts!$AA$12,ROUND(BM117*Debts!$Z$12+Debts!$AB$12*Q118,2)))))</f>
        <v/>
      </c>
      <c r="AD118">
        <f>IF(BN117&lt;=0,0,MIN(ROUND(BN117+R118,2),IF(Debts!$Z$13=0,Debts!$AA$13,MAX(Debts!$AA$13,ROUND(BN117*Debts!$Z$13+Debts!$AB$13*R118,2)))))</f>
        <v/>
      </c>
      <c r="AE118">
        <f>IF(BO117&lt;=0,0,MIN(ROUND(BO117+S118,2),IF(Debts!$Z$14=0,Debts!$AA$14,MAX(Debts!$AA$14,ROUND(BO117*Debts!$Z$14+Debts!$AB$14*S118,2)))))</f>
        <v/>
      </c>
      <c r="AF118">
        <f>IF(BP117&lt;=0,0,MIN(ROUND(BP117+T118,2),IF(Debts!$Z$15=0,Debts!$AA$15,MAX(Debts!$AA$15,ROUND(BP117*Debts!$Z$15+Debts!$AB$15*T118,2)))))</f>
        <v/>
      </c>
      <c r="AG118">
        <f>IF(BQ117&lt;=0,0,MIN(ROUND(BQ117+U118,2),IF(Debts!$Z$16=0,Debts!$AA$16,MAX(Debts!$AA$16,ROUND(BQ117*Debts!$Z$16+Debts!$AB$16*U118,2)))))</f>
        <v/>
      </c>
      <c r="AH118">
        <f>IF(BF117&lt;=0,0,ROUND(BF117+J118-V118,2))</f>
        <v/>
      </c>
      <c r="AI118">
        <f>IF(BG117&lt;=0,0,ROUND(BG117+K118-W118,2))</f>
        <v/>
      </c>
      <c r="AJ118">
        <f>IF(BH117&lt;=0,0,ROUND(BH117+L118-X118,2))</f>
        <v/>
      </c>
      <c r="AK118">
        <f>IF(BI117&lt;=0,0,ROUND(BI117+M118-Y118,2))</f>
        <v/>
      </c>
      <c r="AL118">
        <f>IF(BJ117&lt;=0,0,ROUND(BJ117+N118-Z118,2))</f>
        <v/>
      </c>
      <c r="AM118">
        <f>IF(BK117&lt;=0,0,ROUND(BK117+O118-AA118,2))</f>
        <v/>
      </c>
      <c r="AN118">
        <f>IF(BL117&lt;=0,0,ROUND(BL117+P118-AB118,2))</f>
        <v/>
      </c>
      <c r="AO118">
        <f>IF(BM117&lt;=0,0,ROUND(BM117+Q118-AC118,2))</f>
        <v/>
      </c>
      <c r="AP118">
        <f>IF(BN117&lt;=0,0,ROUND(BN117+R118-AD118,2))</f>
        <v/>
      </c>
      <c r="AQ118">
        <f>IF(BO117&lt;=0,0,ROUND(BO117+S118-AE118,2))</f>
        <v/>
      </c>
      <c r="AR118">
        <f>IF(BP117&lt;=0,0,ROUND(BP117+T118-AF118,2))</f>
        <v/>
      </c>
      <c r="AS118">
        <f>IF(BQ117&lt;=0,0,ROUND(BQ117+U118-AG118,2))</f>
        <v/>
      </c>
      <c r="AT118">
        <f>IF(AH118&lt;=0,0,ROUND(MIN(AH118,MAX(0,$F118-SUMPRODUCT(($AT$3:$BE$3&lt;AT$3)*$AH118:$AS118))),2))</f>
        <v/>
      </c>
      <c r="AU118">
        <f>IF(AI118&lt;=0,0,ROUND(MIN(AI118,MAX(0,$F118-SUMPRODUCT(($AT$3:$BE$3&lt;AU$3)*$AH118:$AS118))),2))</f>
        <v/>
      </c>
      <c r="AV118">
        <f>IF(AJ118&lt;=0,0,ROUND(MIN(AJ118,MAX(0,$F118-SUMPRODUCT(($AT$3:$BE$3&lt;AV$3)*$AH118:$AS118))),2))</f>
        <v/>
      </c>
      <c r="AW118">
        <f>IF(AK118&lt;=0,0,ROUND(MIN(AK118,MAX(0,$F118-SUMPRODUCT(($AT$3:$BE$3&lt;AW$3)*$AH118:$AS118))),2))</f>
        <v/>
      </c>
      <c r="AX118">
        <f>IF(AL118&lt;=0,0,ROUND(MIN(AL118,MAX(0,$F118-SUMPRODUCT(($AT$3:$BE$3&lt;AX$3)*$AH118:$AS118))),2))</f>
        <v/>
      </c>
      <c r="AY118">
        <f>IF(AM118&lt;=0,0,ROUND(MIN(AM118,MAX(0,$F118-SUMPRODUCT(($AT$3:$BE$3&lt;AY$3)*$AH118:$AS118))),2))</f>
        <v/>
      </c>
      <c r="AZ118">
        <f>IF(AN118&lt;=0,0,ROUND(MIN(AN118,MAX(0,$F118-SUMPRODUCT(($AT$3:$BE$3&lt;AZ$3)*$AH118:$AS118))),2))</f>
        <v/>
      </c>
      <c r="BA118">
        <f>IF(AO118&lt;=0,0,ROUND(MIN(AO118,MAX(0,$F118-SUMPRODUCT(($AT$3:$BE$3&lt;BA$3)*$AH118:$AS118))),2))</f>
        <v/>
      </c>
      <c r="BB118">
        <f>IF(AP118&lt;=0,0,ROUND(MIN(AP118,MAX(0,$F118-SUMPRODUCT(($AT$3:$BE$3&lt;BB$3)*$AH118:$AS118))),2))</f>
        <v/>
      </c>
      <c r="BC118">
        <f>IF(AQ118&lt;=0,0,ROUND(MIN(AQ118,MAX(0,$F118-SUMPRODUCT(($AT$3:$BE$3&lt;BC$3)*$AH118:$AS118))),2))</f>
        <v/>
      </c>
      <c r="BD118">
        <f>IF(AR118&lt;=0,0,ROUND(MIN(AR118,MAX(0,$F118-SUMPRODUCT(($AT$3:$BE$3&lt;BD$3)*$AH118:$AS118))),2))</f>
        <v/>
      </c>
      <c r="BE118">
        <f>IF(AS118&lt;=0,0,ROUND(MIN(AS118,MAX(0,$F118-SUMPRODUCT(($AT$3:$BE$3&lt;BE$3)*$AH118:$AS118))),2))</f>
        <v/>
      </c>
      <c r="BF118">
        <f>IF(BF117&lt;=0,0,ROUND(BF117+J118-V118-AT118,2))</f>
        <v/>
      </c>
      <c r="BG118">
        <f>IF(BG117&lt;=0,0,ROUND(BG117+K118-W118-AU118,2))</f>
        <v/>
      </c>
      <c r="BH118">
        <f>IF(BH117&lt;=0,0,ROUND(BH117+L118-X118-AV118,2))</f>
        <v/>
      </c>
      <c r="BI118">
        <f>IF(BI117&lt;=0,0,ROUND(BI117+M118-Y118-AW118,2))</f>
        <v/>
      </c>
      <c r="BJ118">
        <f>IF(BJ117&lt;=0,0,ROUND(BJ117+N118-Z118-AX118,2))</f>
        <v/>
      </c>
      <c r="BK118">
        <f>IF(BK117&lt;=0,0,ROUND(BK117+O118-AA118-AY118,2))</f>
        <v/>
      </c>
      <c r="BL118">
        <f>IF(BL117&lt;=0,0,ROUND(BL117+P118-AB118-AZ118,2))</f>
        <v/>
      </c>
      <c r="BM118">
        <f>IF(BM117&lt;=0,0,ROUND(BM117+Q118-AC118-BA118,2))</f>
        <v/>
      </c>
      <c r="BN118">
        <f>IF(BN117&lt;=0,0,ROUND(BN117+R118-AD118-BB118,2))</f>
        <v/>
      </c>
      <c r="BO118">
        <f>IF(BO117&lt;=0,0,ROUND(BO117+S118-AE118-BC118,2))</f>
        <v/>
      </c>
      <c r="BP118">
        <f>IF(BP117&lt;=0,0,ROUND(BP117+T118-AF118-BD118,2))</f>
        <v/>
      </c>
      <c r="BQ118">
        <f>IF(BQ117&lt;=0,0,ROUND(BQ117+U118-AG118-BE118,2))</f>
        <v/>
      </c>
    </row>
    <row r="119">
      <c r="A119" t="n">
        <v>114</v>
      </c>
      <c r="B119" s="29">
        <f>Months!B119</f>
        <v/>
      </c>
      <c r="C119">
        <f>Months!C119</f>
        <v/>
      </c>
      <c r="D119">
        <f>Months!D119</f>
        <v/>
      </c>
      <c r="E119">
        <f>SUM(V119:AG119)</f>
        <v/>
      </c>
      <c r="F119">
        <f>MAX(0,ROUND(C119+D119-E119,2))</f>
        <v/>
      </c>
      <c r="G119">
        <f>ROUND(E119+SUM(AT119:BE119),2)</f>
        <v/>
      </c>
      <c r="H119">
        <f>ROUND(SUM(J119:U119),2)</f>
        <v/>
      </c>
      <c r="I119">
        <f>ROUND(SUM(BF119:BQ119),2)</f>
        <v/>
      </c>
      <c r="J119">
        <f>IF(BF118&lt;=0,0,ROUND(BF118*IF($A119&lt;=Debts!$M$5,Debts!$X$5,Debts!$Y$5)/12,2)+IF(AND(Debts!$AC$5=1,$A119=Debts!$M$5+1),SUMPRODUCT(ROUND(BF$5:BF117*Debts!$Y$5/12,2)),0))</f>
        <v/>
      </c>
      <c r="K119">
        <f>IF(BG118&lt;=0,0,ROUND(BG118*IF($A119&lt;=Debts!$M$6,Debts!$X$6,Debts!$Y$6)/12,2)+IF(AND(Debts!$AC$6=1,$A119=Debts!$M$6+1),SUMPRODUCT(ROUND(BG$5:BG117*Debts!$Y$6/12,2)),0))</f>
        <v/>
      </c>
      <c r="L119">
        <f>IF(BH118&lt;=0,0,ROUND(BH118*IF($A119&lt;=Debts!$M$7,Debts!$X$7,Debts!$Y$7)/12,2)+IF(AND(Debts!$AC$7=1,$A119=Debts!$M$7+1),SUMPRODUCT(ROUND(BH$5:BH117*Debts!$Y$7/12,2)),0))</f>
        <v/>
      </c>
      <c r="M119">
        <f>IF(BI118&lt;=0,0,ROUND(BI118*IF($A119&lt;=Debts!$M$8,Debts!$X$8,Debts!$Y$8)/12,2)+IF(AND(Debts!$AC$8=1,$A119=Debts!$M$8+1),SUMPRODUCT(ROUND(BI$5:BI117*Debts!$Y$8/12,2)),0))</f>
        <v/>
      </c>
      <c r="N119">
        <f>IF(BJ118&lt;=0,0,ROUND(BJ118*IF($A119&lt;=Debts!$M$9,Debts!$X$9,Debts!$Y$9)/12,2)+IF(AND(Debts!$AC$9=1,$A119=Debts!$M$9+1),SUMPRODUCT(ROUND(BJ$5:BJ117*Debts!$Y$9/12,2)),0))</f>
        <v/>
      </c>
      <c r="O119">
        <f>IF(BK118&lt;=0,0,ROUND(BK118*IF($A119&lt;=Debts!$M$10,Debts!$X$10,Debts!$Y$10)/12,2)+IF(AND(Debts!$AC$10=1,$A119=Debts!$M$10+1),SUMPRODUCT(ROUND(BK$5:BK117*Debts!$Y$10/12,2)),0))</f>
        <v/>
      </c>
      <c r="P119">
        <f>IF(BL118&lt;=0,0,ROUND(BL118*IF($A119&lt;=Debts!$M$11,Debts!$X$11,Debts!$Y$11)/12,2)+IF(AND(Debts!$AC$11=1,$A119=Debts!$M$11+1),SUMPRODUCT(ROUND(BL$5:BL117*Debts!$Y$11/12,2)),0))</f>
        <v/>
      </c>
      <c r="Q119">
        <f>IF(BM118&lt;=0,0,ROUND(BM118*IF($A119&lt;=Debts!$M$12,Debts!$X$12,Debts!$Y$12)/12,2)+IF(AND(Debts!$AC$12=1,$A119=Debts!$M$12+1),SUMPRODUCT(ROUND(BM$5:BM117*Debts!$Y$12/12,2)),0))</f>
        <v/>
      </c>
      <c r="R119">
        <f>IF(BN118&lt;=0,0,ROUND(BN118*IF($A119&lt;=Debts!$M$13,Debts!$X$13,Debts!$Y$13)/12,2)+IF(AND(Debts!$AC$13=1,$A119=Debts!$M$13+1),SUMPRODUCT(ROUND(BN$5:BN117*Debts!$Y$13/12,2)),0))</f>
        <v/>
      </c>
      <c r="S119">
        <f>IF(BO118&lt;=0,0,ROUND(BO118*IF($A119&lt;=Debts!$M$14,Debts!$X$14,Debts!$Y$14)/12,2)+IF(AND(Debts!$AC$14=1,$A119=Debts!$M$14+1),SUMPRODUCT(ROUND(BO$5:BO117*Debts!$Y$14/12,2)),0))</f>
        <v/>
      </c>
      <c r="T119">
        <f>IF(BP118&lt;=0,0,ROUND(BP118*IF($A119&lt;=Debts!$M$15,Debts!$X$15,Debts!$Y$15)/12,2)+IF(AND(Debts!$AC$15=1,$A119=Debts!$M$15+1),SUMPRODUCT(ROUND(BP$5:BP117*Debts!$Y$15/12,2)),0))</f>
        <v/>
      </c>
      <c r="U119">
        <f>IF(BQ118&lt;=0,0,ROUND(BQ118*IF($A119&lt;=Debts!$M$16,Debts!$X$16,Debts!$Y$16)/12,2)+IF(AND(Debts!$AC$16=1,$A119=Debts!$M$16+1),SUMPRODUCT(ROUND(BQ$5:BQ117*Debts!$Y$16/12,2)),0))</f>
        <v/>
      </c>
      <c r="V119">
        <f>IF(BF118&lt;=0,0,MIN(ROUND(BF118+J119,2),IF(Debts!$Z$5=0,Debts!$AA$5,MAX(Debts!$AA$5,ROUND(BF118*Debts!$Z$5+Debts!$AB$5*J119,2)))))</f>
        <v/>
      </c>
      <c r="W119">
        <f>IF(BG118&lt;=0,0,MIN(ROUND(BG118+K119,2),IF(Debts!$Z$6=0,Debts!$AA$6,MAX(Debts!$AA$6,ROUND(BG118*Debts!$Z$6+Debts!$AB$6*K119,2)))))</f>
        <v/>
      </c>
      <c r="X119">
        <f>IF(BH118&lt;=0,0,MIN(ROUND(BH118+L119,2),IF(Debts!$Z$7=0,Debts!$AA$7,MAX(Debts!$AA$7,ROUND(BH118*Debts!$Z$7+Debts!$AB$7*L119,2)))))</f>
        <v/>
      </c>
      <c r="Y119">
        <f>IF(BI118&lt;=0,0,MIN(ROUND(BI118+M119,2),IF(Debts!$Z$8=0,Debts!$AA$8,MAX(Debts!$AA$8,ROUND(BI118*Debts!$Z$8+Debts!$AB$8*M119,2)))))</f>
        <v/>
      </c>
      <c r="Z119">
        <f>IF(BJ118&lt;=0,0,MIN(ROUND(BJ118+N119,2),IF(Debts!$Z$9=0,Debts!$AA$9,MAX(Debts!$AA$9,ROUND(BJ118*Debts!$Z$9+Debts!$AB$9*N119,2)))))</f>
        <v/>
      </c>
      <c r="AA119">
        <f>IF(BK118&lt;=0,0,MIN(ROUND(BK118+O119,2),IF(Debts!$Z$10=0,Debts!$AA$10,MAX(Debts!$AA$10,ROUND(BK118*Debts!$Z$10+Debts!$AB$10*O119,2)))))</f>
        <v/>
      </c>
      <c r="AB119">
        <f>IF(BL118&lt;=0,0,MIN(ROUND(BL118+P119,2),IF(Debts!$Z$11=0,Debts!$AA$11,MAX(Debts!$AA$11,ROUND(BL118*Debts!$Z$11+Debts!$AB$11*P119,2)))))</f>
        <v/>
      </c>
      <c r="AC119">
        <f>IF(BM118&lt;=0,0,MIN(ROUND(BM118+Q119,2),IF(Debts!$Z$12=0,Debts!$AA$12,MAX(Debts!$AA$12,ROUND(BM118*Debts!$Z$12+Debts!$AB$12*Q119,2)))))</f>
        <v/>
      </c>
      <c r="AD119">
        <f>IF(BN118&lt;=0,0,MIN(ROUND(BN118+R119,2),IF(Debts!$Z$13=0,Debts!$AA$13,MAX(Debts!$AA$13,ROUND(BN118*Debts!$Z$13+Debts!$AB$13*R119,2)))))</f>
        <v/>
      </c>
      <c r="AE119">
        <f>IF(BO118&lt;=0,0,MIN(ROUND(BO118+S119,2),IF(Debts!$Z$14=0,Debts!$AA$14,MAX(Debts!$AA$14,ROUND(BO118*Debts!$Z$14+Debts!$AB$14*S119,2)))))</f>
        <v/>
      </c>
      <c r="AF119">
        <f>IF(BP118&lt;=0,0,MIN(ROUND(BP118+T119,2),IF(Debts!$Z$15=0,Debts!$AA$15,MAX(Debts!$AA$15,ROUND(BP118*Debts!$Z$15+Debts!$AB$15*T119,2)))))</f>
        <v/>
      </c>
      <c r="AG119">
        <f>IF(BQ118&lt;=0,0,MIN(ROUND(BQ118+U119,2),IF(Debts!$Z$16=0,Debts!$AA$16,MAX(Debts!$AA$16,ROUND(BQ118*Debts!$Z$16+Debts!$AB$16*U119,2)))))</f>
        <v/>
      </c>
      <c r="AH119">
        <f>IF(BF118&lt;=0,0,ROUND(BF118+J119-V119,2))</f>
        <v/>
      </c>
      <c r="AI119">
        <f>IF(BG118&lt;=0,0,ROUND(BG118+K119-W119,2))</f>
        <v/>
      </c>
      <c r="AJ119">
        <f>IF(BH118&lt;=0,0,ROUND(BH118+L119-X119,2))</f>
        <v/>
      </c>
      <c r="AK119">
        <f>IF(BI118&lt;=0,0,ROUND(BI118+M119-Y119,2))</f>
        <v/>
      </c>
      <c r="AL119">
        <f>IF(BJ118&lt;=0,0,ROUND(BJ118+N119-Z119,2))</f>
        <v/>
      </c>
      <c r="AM119">
        <f>IF(BK118&lt;=0,0,ROUND(BK118+O119-AA119,2))</f>
        <v/>
      </c>
      <c r="AN119">
        <f>IF(BL118&lt;=0,0,ROUND(BL118+P119-AB119,2))</f>
        <v/>
      </c>
      <c r="AO119">
        <f>IF(BM118&lt;=0,0,ROUND(BM118+Q119-AC119,2))</f>
        <v/>
      </c>
      <c r="AP119">
        <f>IF(BN118&lt;=0,0,ROUND(BN118+R119-AD119,2))</f>
        <v/>
      </c>
      <c r="AQ119">
        <f>IF(BO118&lt;=0,0,ROUND(BO118+S119-AE119,2))</f>
        <v/>
      </c>
      <c r="AR119">
        <f>IF(BP118&lt;=0,0,ROUND(BP118+T119-AF119,2))</f>
        <v/>
      </c>
      <c r="AS119">
        <f>IF(BQ118&lt;=0,0,ROUND(BQ118+U119-AG119,2))</f>
        <v/>
      </c>
      <c r="AT119">
        <f>IF(AH119&lt;=0,0,ROUND(MIN(AH119,MAX(0,$F119-SUMPRODUCT(($AT$3:$BE$3&lt;AT$3)*$AH119:$AS119))),2))</f>
        <v/>
      </c>
      <c r="AU119">
        <f>IF(AI119&lt;=0,0,ROUND(MIN(AI119,MAX(0,$F119-SUMPRODUCT(($AT$3:$BE$3&lt;AU$3)*$AH119:$AS119))),2))</f>
        <v/>
      </c>
      <c r="AV119">
        <f>IF(AJ119&lt;=0,0,ROUND(MIN(AJ119,MAX(0,$F119-SUMPRODUCT(($AT$3:$BE$3&lt;AV$3)*$AH119:$AS119))),2))</f>
        <v/>
      </c>
      <c r="AW119">
        <f>IF(AK119&lt;=0,0,ROUND(MIN(AK119,MAX(0,$F119-SUMPRODUCT(($AT$3:$BE$3&lt;AW$3)*$AH119:$AS119))),2))</f>
        <v/>
      </c>
      <c r="AX119">
        <f>IF(AL119&lt;=0,0,ROUND(MIN(AL119,MAX(0,$F119-SUMPRODUCT(($AT$3:$BE$3&lt;AX$3)*$AH119:$AS119))),2))</f>
        <v/>
      </c>
      <c r="AY119">
        <f>IF(AM119&lt;=0,0,ROUND(MIN(AM119,MAX(0,$F119-SUMPRODUCT(($AT$3:$BE$3&lt;AY$3)*$AH119:$AS119))),2))</f>
        <v/>
      </c>
      <c r="AZ119">
        <f>IF(AN119&lt;=0,0,ROUND(MIN(AN119,MAX(0,$F119-SUMPRODUCT(($AT$3:$BE$3&lt;AZ$3)*$AH119:$AS119))),2))</f>
        <v/>
      </c>
      <c r="BA119">
        <f>IF(AO119&lt;=0,0,ROUND(MIN(AO119,MAX(0,$F119-SUMPRODUCT(($AT$3:$BE$3&lt;BA$3)*$AH119:$AS119))),2))</f>
        <v/>
      </c>
      <c r="BB119">
        <f>IF(AP119&lt;=0,0,ROUND(MIN(AP119,MAX(0,$F119-SUMPRODUCT(($AT$3:$BE$3&lt;BB$3)*$AH119:$AS119))),2))</f>
        <v/>
      </c>
      <c r="BC119">
        <f>IF(AQ119&lt;=0,0,ROUND(MIN(AQ119,MAX(0,$F119-SUMPRODUCT(($AT$3:$BE$3&lt;BC$3)*$AH119:$AS119))),2))</f>
        <v/>
      </c>
      <c r="BD119">
        <f>IF(AR119&lt;=0,0,ROUND(MIN(AR119,MAX(0,$F119-SUMPRODUCT(($AT$3:$BE$3&lt;BD$3)*$AH119:$AS119))),2))</f>
        <v/>
      </c>
      <c r="BE119">
        <f>IF(AS119&lt;=0,0,ROUND(MIN(AS119,MAX(0,$F119-SUMPRODUCT(($AT$3:$BE$3&lt;BE$3)*$AH119:$AS119))),2))</f>
        <v/>
      </c>
      <c r="BF119">
        <f>IF(BF118&lt;=0,0,ROUND(BF118+J119-V119-AT119,2))</f>
        <v/>
      </c>
      <c r="BG119">
        <f>IF(BG118&lt;=0,0,ROUND(BG118+K119-W119-AU119,2))</f>
        <v/>
      </c>
      <c r="BH119">
        <f>IF(BH118&lt;=0,0,ROUND(BH118+L119-X119-AV119,2))</f>
        <v/>
      </c>
      <c r="BI119">
        <f>IF(BI118&lt;=0,0,ROUND(BI118+M119-Y119-AW119,2))</f>
        <v/>
      </c>
      <c r="BJ119">
        <f>IF(BJ118&lt;=0,0,ROUND(BJ118+N119-Z119-AX119,2))</f>
        <v/>
      </c>
      <c r="BK119">
        <f>IF(BK118&lt;=0,0,ROUND(BK118+O119-AA119-AY119,2))</f>
        <v/>
      </c>
      <c r="BL119">
        <f>IF(BL118&lt;=0,0,ROUND(BL118+P119-AB119-AZ119,2))</f>
        <v/>
      </c>
      <c r="BM119">
        <f>IF(BM118&lt;=0,0,ROUND(BM118+Q119-AC119-BA119,2))</f>
        <v/>
      </c>
      <c r="BN119">
        <f>IF(BN118&lt;=0,0,ROUND(BN118+R119-AD119-BB119,2))</f>
        <v/>
      </c>
      <c r="BO119">
        <f>IF(BO118&lt;=0,0,ROUND(BO118+S119-AE119-BC119,2))</f>
        <v/>
      </c>
      <c r="BP119">
        <f>IF(BP118&lt;=0,0,ROUND(BP118+T119-AF119-BD119,2))</f>
        <v/>
      </c>
      <c r="BQ119">
        <f>IF(BQ118&lt;=0,0,ROUND(BQ118+U119-AG119-BE119,2))</f>
        <v/>
      </c>
    </row>
    <row r="120">
      <c r="A120" t="n">
        <v>115</v>
      </c>
      <c r="B120" s="29">
        <f>Months!B120</f>
        <v/>
      </c>
      <c r="C120">
        <f>Months!C120</f>
        <v/>
      </c>
      <c r="D120">
        <f>Months!D120</f>
        <v/>
      </c>
      <c r="E120">
        <f>SUM(V120:AG120)</f>
        <v/>
      </c>
      <c r="F120">
        <f>MAX(0,ROUND(C120+D120-E120,2))</f>
        <v/>
      </c>
      <c r="G120">
        <f>ROUND(E120+SUM(AT120:BE120),2)</f>
        <v/>
      </c>
      <c r="H120">
        <f>ROUND(SUM(J120:U120),2)</f>
        <v/>
      </c>
      <c r="I120">
        <f>ROUND(SUM(BF120:BQ120),2)</f>
        <v/>
      </c>
      <c r="J120">
        <f>IF(BF119&lt;=0,0,ROUND(BF119*IF($A120&lt;=Debts!$M$5,Debts!$X$5,Debts!$Y$5)/12,2)+IF(AND(Debts!$AC$5=1,$A120=Debts!$M$5+1),SUMPRODUCT(ROUND(BF$5:BF118*Debts!$Y$5/12,2)),0))</f>
        <v/>
      </c>
      <c r="K120">
        <f>IF(BG119&lt;=0,0,ROUND(BG119*IF($A120&lt;=Debts!$M$6,Debts!$X$6,Debts!$Y$6)/12,2)+IF(AND(Debts!$AC$6=1,$A120=Debts!$M$6+1),SUMPRODUCT(ROUND(BG$5:BG118*Debts!$Y$6/12,2)),0))</f>
        <v/>
      </c>
      <c r="L120">
        <f>IF(BH119&lt;=0,0,ROUND(BH119*IF($A120&lt;=Debts!$M$7,Debts!$X$7,Debts!$Y$7)/12,2)+IF(AND(Debts!$AC$7=1,$A120=Debts!$M$7+1),SUMPRODUCT(ROUND(BH$5:BH118*Debts!$Y$7/12,2)),0))</f>
        <v/>
      </c>
      <c r="M120">
        <f>IF(BI119&lt;=0,0,ROUND(BI119*IF($A120&lt;=Debts!$M$8,Debts!$X$8,Debts!$Y$8)/12,2)+IF(AND(Debts!$AC$8=1,$A120=Debts!$M$8+1),SUMPRODUCT(ROUND(BI$5:BI118*Debts!$Y$8/12,2)),0))</f>
        <v/>
      </c>
      <c r="N120">
        <f>IF(BJ119&lt;=0,0,ROUND(BJ119*IF($A120&lt;=Debts!$M$9,Debts!$X$9,Debts!$Y$9)/12,2)+IF(AND(Debts!$AC$9=1,$A120=Debts!$M$9+1),SUMPRODUCT(ROUND(BJ$5:BJ118*Debts!$Y$9/12,2)),0))</f>
        <v/>
      </c>
      <c r="O120">
        <f>IF(BK119&lt;=0,0,ROUND(BK119*IF($A120&lt;=Debts!$M$10,Debts!$X$10,Debts!$Y$10)/12,2)+IF(AND(Debts!$AC$10=1,$A120=Debts!$M$10+1),SUMPRODUCT(ROUND(BK$5:BK118*Debts!$Y$10/12,2)),0))</f>
        <v/>
      </c>
      <c r="P120">
        <f>IF(BL119&lt;=0,0,ROUND(BL119*IF($A120&lt;=Debts!$M$11,Debts!$X$11,Debts!$Y$11)/12,2)+IF(AND(Debts!$AC$11=1,$A120=Debts!$M$11+1),SUMPRODUCT(ROUND(BL$5:BL118*Debts!$Y$11/12,2)),0))</f>
        <v/>
      </c>
      <c r="Q120">
        <f>IF(BM119&lt;=0,0,ROUND(BM119*IF($A120&lt;=Debts!$M$12,Debts!$X$12,Debts!$Y$12)/12,2)+IF(AND(Debts!$AC$12=1,$A120=Debts!$M$12+1),SUMPRODUCT(ROUND(BM$5:BM118*Debts!$Y$12/12,2)),0))</f>
        <v/>
      </c>
      <c r="R120">
        <f>IF(BN119&lt;=0,0,ROUND(BN119*IF($A120&lt;=Debts!$M$13,Debts!$X$13,Debts!$Y$13)/12,2)+IF(AND(Debts!$AC$13=1,$A120=Debts!$M$13+1),SUMPRODUCT(ROUND(BN$5:BN118*Debts!$Y$13/12,2)),0))</f>
        <v/>
      </c>
      <c r="S120">
        <f>IF(BO119&lt;=0,0,ROUND(BO119*IF($A120&lt;=Debts!$M$14,Debts!$X$14,Debts!$Y$14)/12,2)+IF(AND(Debts!$AC$14=1,$A120=Debts!$M$14+1),SUMPRODUCT(ROUND(BO$5:BO118*Debts!$Y$14/12,2)),0))</f>
        <v/>
      </c>
      <c r="T120">
        <f>IF(BP119&lt;=0,0,ROUND(BP119*IF($A120&lt;=Debts!$M$15,Debts!$X$15,Debts!$Y$15)/12,2)+IF(AND(Debts!$AC$15=1,$A120=Debts!$M$15+1),SUMPRODUCT(ROUND(BP$5:BP118*Debts!$Y$15/12,2)),0))</f>
        <v/>
      </c>
      <c r="U120">
        <f>IF(BQ119&lt;=0,0,ROUND(BQ119*IF($A120&lt;=Debts!$M$16,Debts!$X$16,Debts!$Y$16)/12,2)+IF(AND(Debts!$AC$16=1,$A120=Debts!$M$16+1),SUMPRODUCT(ROUND(BQ$5:BQ118*Debts!$Y$16/12,2)),0))</f>
        <v/>
      </c>
      <c r="V120">
        <f>IF(BF119&lt;=0,0,MIN(ROUND(BF119+J120,2),IF(Debts!$Z$5=0,Debts!$AA$5,MAX(Debts!$AA$5,ROUND(BF119*Debts!$Z$5+Debts!$AB$5*J120,2)))))</f>
        <v/>
      </c>
      <c r="W120">
        <f>IF(BG119&lt;=0,0,MIN(ROUND(BG119+K120,2),IF(Debts!$Z$6=0,Debts!$AA$6,MAX(Debts!$AA$6,ROUND(BG119*Debts!$Z$6+Debts!$AB$6*K120,2)))))</f>
        <v/>
      </c>
      <c r="X120">
        <f>IF(BH119&lt;=0,0,MIN(ROUND(BH119+L120,2),IF(Debts!$Z$7=0,Debts!$AA$7,MAX(Debts!$AA$7,ROUND(BH119*Debts!$Z$7+Debts!$AB$7*L120,2)))))</f>
        <v/>
      </c>
      <c r="Y120">
        <f>IF(BI119&lt;=0,0,MIN(ROUND(BI119+M120,2),IF(Debts!$Z$8=0,Debts!$AA$8,MAX(Debts!$AA$8,ROUND(BI119*Debts!$Z$8+Debts!$AB$8*M120,2)))))</f>
        <v/>
      </c>
      <c r="Z120">
        <f>IF(BJ119&lt;=0,0,MIN(ROUND(BJ119+N120,2),IF(Debts!$Z$9=0,Debts!$AA$9,MAX(Debts!$AA$9,ROUND(BJ119*Debts!$Z$9+Debts!$AB$9*N120,2)))))</f>
        <v/>
      </c>
      <c r="AA120">
        <f>IF(BK119&lt;=0,0,MIN(ROUND(BK119+O120,2),IF(Debts!$Z$10=0,Debts!$AA$10,MAX(Debts!$AA$10,ROUND(BK119*Debts!$Z$10+Debts!$AB$10*O120,2)))))</f>
        <v/>
      </c>
      <c r="AB120">
        <f>IF(BL119&lt;=0,0,MIN(ROUND(BL119+P120,2),IF(Debts!$Z$11=0,Debts!$AA$11,MAX(Debts!$AA$11,ROUND(BL119*Debts!$Z$11+Debts!$AB$11*P120,2)))))</f>
        <v/>
      </c>
      <c r="AC120">
        <f>IF(BM119&lt;=0,0,MIN(ROUND(BM119+Q120,2),IF(Debts!$Z$12=0,Debts!$AA$12,MAX(Debts!$AA$12,ROUND(BM119*Debts!$Z$12+Debts!$AB$12*Q120,2)))))</f>
        <v/>
      </c>
      <c r="AD120">
        <f>IF(BN119&lt;=0,0,MIN(ROUND(BN119+R120,2),IF(Debts!$Z$13=0,Debts!$AA$13,MAX(Debts!$AA$13,ROUND(BN119*Debts!$Z$13+Debts!$AB$13*R120,2)))))</f>
        <v/>
      </c>
      <c r="AE120">
        <f>IF(BO119&lt;=0,0,MIN(ROUND(BO119+S120,2),IF(Debts!$Z$14=0,Debts!$AA$14,MAX(Debts!$AA$14,ROUND(BO119*Debts!$Z$14+Debts!$AB$14*S120,2)))))</f>
        <v/>
      </c>
      <c r="AF120">
        <f>IF(BP119&lt;=0,0,MIN(ROUND(BP119+T120,2),IF(Debts!$Z$15=0,Debts!$AA$15,MAX(Debts!$AA$15,ROUND(BP119*Debts!$Z$15+Debts!$AB$15*T120,2)))))</f>
        <v/>
      </c>
      <c r="AG120">
        <f>IF(BQ119&lt;=0,0,MIN(ROUND(BQ119+U120,2),IF(Debts!$Z$16=0,Debts!$AA$16,MAX(Debts!$AA$16,ROUND(BQ119*Debts!$Z$16+Debts!$AB$16*U120,2)))))</f>
        <v/>
      </c>
      <c r="AH120">
        <f>IF(BF119&lt;=0,0,ROUND(BF119+J120-V120,2))</f>
        <v/>
      </c>
      <c r="AI120">
        <f>IF(BG119&lt;=0,0,ROUND(BG119+K120-W120,2))</f>
        <v/>
      </c>
      <c r="AJ120">
        <f>IF(BH119&lt;=0,0,ROUND(BH119+L120-X120,2))</f>
        <v/>
      </c>
      <c r="AK120">
        <f>IF(BI119&lt;=0,0,ROUND(BI119+M120-Y120,2))</f>
        <v/>
      </c>
      <c r="AL120">
        <f>IF(BJ119&lt;=0,0,ROUND(BJ119+N120-Z120,2))</f>
        <v/>
      </c>
      <c r="AM120">
        <f>IF(BK119&lt;=0,0,ROUND(BK119+O120-AA120,2))</f>
        <v/>
      </c>
      <c r="AN120">
        <f>IF(BL119&lt;=0,0,ROUND(BL119+P120-AB120,2))</f>
        <v/>
      </c>
      <c r="AO120">
        <f>IF(BM119&lt;=0,0,ROUND(BM119+Q120-AC120,2))</f>
        <v/>
      </c>
      <c r="AP120">
        <f>IF(BN119&lt;=0,0,ROUND(BN119+R120-AD120,2))</f>
        <v/>
      </c>
      <c r="AQ120">
        <f>IF(BO119&lt;=0,0,ROUND(BO119+S120-AE120,2))</f>
        <v/>
      </c>
      <c r="AR120">
        <f>IF(BP119&lt;=0,0,ROUND(BP119+T120-AF120,2))</f>
        <v/>
      </c>
      <c r="AS120">
        <f>IF(BQ119&lt;=0,0,ROUND(BQ119+U120-AG120,2))</f>
        <v/>
      </c>
      <c r="AT120">
        <f>IF(AH120&lt;=0,0,ROUND(MIN(AH120,MAX(0,$F120-SUMPRODUCT(($AT$3:$BE$3&lt;AT$3)*$AH120:$AS120))),2))</f>
        <v/>
      </c>
      <c r="AU120">
        <f>IF(AI120&lt;=0,0,ROUND(MIN(AI120,MAX(0,$F120-SUMPRODUCT(($AT$3:$BE$3&lt;AU$3)*$AH120:$AS120))),2))</f>
        <v/>
      </c>
      <c r="AV120">
        <f>IF(AJ120&lt;=0,0,ROUND(MIN(AJ120,MAX(0,$F120-SUMPRODUCT(($AT$3:$BE$3&lt;AV$3)*$AH120:$AS120))),2))</f>
        <v/>
      </c>
      <c r="AW120">
        <f>IF(AK120&lt;=0,0,ROUND(MIN(AK120,MAX(0,$F120-SUMPRODUCT(($AT$3:$BE$3&lt;AW$3)*$AH120:$AS120))),2))</f>
        <v/>
      </c>
      <c r="AX120">
        <f>IF(AL120&lt;=0,0,ROUND(MIN(AL120,MAX(0,$F120-SUMPRODUCT(($AT$3:$BE$3&lt;AX$3)*$AH120:$AS120))),2))</f>
        <v/>
      </c>
      <c r="AY120">
        <f>IF(AM120&lt;=0,0,ROUND(MIN(AM120,MAX(0,$F120-SUMPRODUCT(($AT$3:$BE$3&lt;AY$3)*$AH120:$AS120))),2))</f>
        <v/>
      </c>
      <c r="AZ120">
        <f>IF(AN120&lt;=0,0,ROUND(MIN(AN120,MAX(0,$F120-SUMPRODUCT(($AT$3:$BE$3&lt;AZ$3)*$AH120:$AS120))),2))</f>
        <v/>
      </c>
      <c r="BA120">
        <f>IF(AO120&lt;=0,0,ROUND(MIN(AO120,MAX(0,$F120-SUMPRODUCT(($AT$3:$BE$3&lt;BA$3)*$AH120:$AS120))),2))</f>
        <v/>
      </c>
      <c r="BB120">
        <f>IF(AP120&lt;=0,0,ROUND(MIN(AP120,MAX(0,$F120-SUMPRODUCT(($AT$3:$BE$3&lt;BB$3)*$AH120:$AS120))),2))</f>
        <v/>
      </c>
      <c r="BC120">
        <f>IF(AQ120&lt;=0,0,ROUND(MIN(AQ120,MAX(0,$F120-SUMPRODUCT(($AT$3:$BE$3&lt;BC$3)*$AH120:$AS120))),2))</f>
        <v/>
      </c>
      <c r="BD120">
        <f>IF(AR120&lt;=0,0,ROUND(MIN(AR120,MAX(0,$F120-SUMPRODUCT(($AT$3:$BE$3&lt;BD$3)*$AH120:$AS120))),2))</f>
        <v/>
      </c>
      <c r="BE120">
        <f>IF(AS120&lt;=0,0,ROUND(MIN(AS120,MAX(0,$F120-SUMPRODUCT(($AT$3:$BE$3&lt;BE$3)*$AH120:$AS120))),2))</f>
        <v/>
      </c>
      <c r="BF120">
        <f>IF(BF119&lt;=0,0,ROUND(BF119+J120-V120-AT120,2))</f>
        <v/>
      </c>
      <c r="BG120">
        <f>IF(BG119&lt;=0,0,ROUND(BG119+K120-W120-AU120,2))</f>
        <v/>
      </c>
      <c r="BH120">
        <f>IF(BH119&lt;=0,0,ROUND(BH119+L120-X120-AV120,2))</f>
        <v/>
      </c>
      <c r="BI120">
        <f>IF(BI119&lt;=0,0,ROUND(BI119+M120-Y120-AW120,2))</f>
        <v/>
      </c>
      <c r="BJ120">
        <f>IF(BJ119&lt;=0,0,ROUND(BJ119+N120-Z120-AX120,2))</f>
        <v/>
      </c>
      <c r="BK120">
        <f>IF(BK119&lt;=0,0,ROUND(BK119+O120-AA120-AY120,2))</f>
        <v/>
      </c>
      <c r="BL120">
        <f>IF(BL119&lt;=0,0,ROUND(BL119+P120-AB120-AZ120,2))</f>
        <v/>
      </c>
      <c r="BM120">
        <f>IF(BM119&lt;=0,0,ROUND(BM119+Q120-AC120-BA120,2))</f>
        <v/>
      </c>
      <c r="BN120">
        <f>IF(BN119&lt;=0,0,ROUND(BN119+R120-AD120-BB120,2))</f>
        <v/>
      </c>
      <c r="BO120">
        <f>IF(BO119&lt;=0,0,ROUND(BO119+S120-AE120-BC120,2))</f>
        <v/>
      </c>
      <c r="BP120">
        <f>IF(BP119&lt;=0,0,ROUND(BP119+T120-AF120-BD120,2))</f>
        <v/>
      </c>
      <c r="BQ120">
        <f>IF(BQ119&lt;=0,0,ROUND(BQ119+U120-AG120-BE120,2))</f>
        <v/>
      </c>
    </row>
    <row r="121">
      <c r="A121" t="n">
        <v>116</v>
      </c>
      <c r="B121" s="29">
        <f>Months!B121</f>
        <v/>
      </c>
      <c r="C121">
        <f>Months!C121</f>
        <v/>
      </c>
      <c r="D121">
        <f>Months!D121</f>
        <v/>
      </c>
      <c r="E121">
        <f>SUM(V121:AG121)</f>
        <v/>
      </c>
      <c r="F121">
        <f>MAX(0,ROUND(C121+D121-E121,2))</f>
        <v/>
      </c>
      <c r="G121">
        <f>ROUND(E121+SUM(AT121:BE121),2)</f>
        <v/>
      </c>
      <c r="H121">
        <f>ROUND(SUM(J121:U121),2)</f>
        <v/>
      </c>
      <c r="I121">
        <f>ROUND(SUM(BF121:BQ121),2)</f>
        <v/>
      </c>
      <c r="J121">
        <f>IF(BF120&lt;=0,0,ROUND(BF120*IF($A121&lt;=Debts!$M$5,Debts!$X$5,Debts!$Y$5)/12,2)+IF(AND(Debts!$AC$5=1,$A121=Debts!$M$5+1),SUMPRODUCT(ROUND(BF$5:BF119*Debts!$Y$5/12,2)),0))</f>
        <v/>
      </c>
      <c r="K121">
        <f>IF(BG120&lt;=0,0,ROUND(BG120*IF($A121&lt;=Debts!$M$6,Debts!$X$6,Debts!$Y$6)/12,2)+IF(AND(Debts!$AC$6=1,$A121=Debts!$M$6+1),SUMPRODUCT(ROUND(BG$5:BG119*Debts!$Y$6/12,2)),0))</f>
        <v/>
      </c>
      <c r="L121">
        <f>IF(BH120&lt;=0,0,ROUND(BH120*IF($A121&lt;=Debts!$M$7,Debts!$X$7,Debts!$Y$7)/12,2)+IF(AND(Debts!$AC$7=1,$A121=Debts!$M$7+1),SUMPRODUCT(ROUND(BH$5:BH119*Debts!$Y$7/12,2)),0))</f>
        <v/>
      </c>
      <c r="M121">
        <f>IF(BI120&lt;=0,0,ROUND(BI120*IF($A121&lt;=Debts!$M$8,Debts!$X$8,Debts!$Y$8)/12,2)+IF(AND(Debts!$AC$8=1,$A121=Debts!$M$8+1),SUMPRODUCT(ROUND(BI$5:BI119*Debts!$Y$8/12,2)),0))</f>
        <v/>
      </c>
      <c r="N121">
        <f>IF(BJ120&lt;=0,0,ROUND(BJ120*IF($A121&lt;=Debts!$M$9,Debts!$X$9,Debts!$Y$9)/12,2)+IF(AND(Debts!$AC$9=1,$A121=Debts!$M$9+1),SUMPRODUCT(ROUND(BJ$5:BJ119*Debts!$Y$9/12,2)),0))</f>
        <v/>
      </c>
      <c r="O121">
        <f>IF(BK120&lt;=0,0,ROUND(BK120*IF($A121&lt;=Debts!$M$10,Debts!$X$10,Debts!$Y$10)/12,2)+IF(AND(Debts!$AC$10=1,$A121=Debts!$M$10+1),SUMPRODUCT(ROUND(BK$5:BK119*Debts!$Y$10/12,2)),0))</f>
        <v/>
      </c>
      <c r="P121">
        <f>IF(BL120&lt;=0,0,ROUND(BL120*IF($A121&lt;=Debts!$M$11,Debts!$X$11,Debts!$Y$11)/12,2)+IF(AND(Debts!$AC$11=1,$A121=Debts!$M$11+1),SUMPRODUCT(ROUND(BL$5:BL119*Debts!$Y$11/12,2)),0))</f>
        <v/>
      </c>
      <c r="Q121">
        <f>IF(BM120&lt;=0,0,ROUND(BM120*IF($A121&lt;=Debts!$M$12,Debts!$X$12,Debts!$Y$12)/12,2)+IF(AND(Debts!$AC$12=1,$A121=Debts!$M$12+1),SUMPRODUCT(ROUND(BM$5:BM119*Debts!$Y$12/12,2)),0))</f>
        <v/>
      </c>
      <c r="R121">
        <f>IF(BN120&lt;=0,0,ROUND(BN120*IF($A121&lt;=Debts!$M$13,Debts!$X$13,Debts!$Y$13)/12,2)+IF(AND(Debts!$AC$13=1,$A121=Debts!$M$13+1),SUMPRODUCT(ROUND(BN$5:BN119*Debts!$Y$13/12,2)),0))</f>
        <v/>
      </c>
      <c r="S121">
        <f>IF(BO120&lt;=0,0,ROUND(BO120*IF($A121&lt;=Debts!$M$14,Debts!$X$14,Debts!$Y$14)/12,2)+IF(AND(Debts!$AC$14=1,$A121=Debts!$M$14+1),SUMPRODUCT(ROUND(BO$5:BO119*Debts!$Y$14/12,2)),0))</f>
        <v/>
      </c>
      <c r="T121">
        <f>IF(BP120&lt;=0,0,ROUND(BP120*IF($A121&lt;=Debts!$M$15,Debts!$X$15,Debts!$Y$15)/12,2)+IF(AND(Debts!$AC$15=1,$A121=Debts!$M$15+1),SUMPRODUCT(ROUND(BP$5:BP119*Debts!$Y$15/12,2)),0))</f>
        <v/>
      </c>
      <c r="U121">
        <f>IF(BQ120&lt;=0,0,ROUND(BQ120*IF($A121&lt;=Debts!$M$16,Debts!$X$16,Debts!$Y$16)/12,2)+IF(AND(Debts!$AC$16=1,$A121=Debts!$M$16+1),SUMPRODUCT(ROUND(BQ$5:BQ119*Debts!$Y$16/12,2)),0))</f>
        <v/>
      </c>
      <c r="V121">
        <f>IF(BF120&lt;=0,0,MIN(ROUND(BF120+J121,2),IF(Debts!$Z$5=0,Debts!$AA$5,MAX(Debts!$AA$5,ROUND(BF120*Debts!$Z$5+Debts!$AB$5*J121,2)))))</f>
        <v/>
      </c>
      <c r="W121">
        <f>IF(BG120&lt;=0,0,MIN(ROUND(BG120+K121,2),IF(Debts!$Z$6=0,Debts!$AA$6,MAX(Debts!$AA$6,ROUND(BG120*Debts!$Z$6+Debts!$AB$6*K121,2)))))</f>
        <v/>
      </c>
      <c r="X121">
        <f>IF(BH120&lt;=0,0,MIN(ROUND(BH120+L121,2),IF(Debts!$Z$7=0,Debts!$AA$7,MAX(Debts!$AA$7,ROUND(BH120*Debts!$Z$7+Debts!$AB$7*L121,2)))))</f>
        <v/>
      </c>
      <c r="Y121">
        <f>IF(BI120&lt;=0,0,MIN(ROUND(BI120+M121,2),IF(Debts!$Z$8=0,Debts!$AA$8,MAX(Debts!$AA$8,ROUND(BI120*Debts!$Z$8+Debts!$AB$8*M121,2)))))</f>
        <v/>
      </c>
      <c r="Z121">
        <f>IF(BJ120&lt;=0,0,MIN(ROUND(BJ120+N121,2),IF(Debts!$Z$9=0,Debts!$AA$9,MAX(Debts!$AA$9,ROUND(BJ120*Debts!$Z$9+Debts!$AB$9*N121,2)))))</f>
        <v/>
      </c>
      <c r="AA121">
        <f>IF(BK120&lt;=0,0,MIN(ROUND(BK120+O121,2),IF(Debts!$Z$10=0,Debts!$AA$10,MAX(Debts!$AA$10,ROUND(BK120*Debts!$Z$10+Debts!$AB$10*O121,2)))))</f>
        <v/>
      </c>
      <c r="AB121">
        <f>IF(BL120&lt;=0,0,MIN(ROUND(BL120+P121,2),IF(Debts!$Z$11=0,Debts!$AA$11,MAX(Debts!$AA$11,ROUND(BL120*Debts!$Z$11+Debts!$AB$11*P121,2)))))</f>
        <v/>
      </c>
      <c r="AC121">
        <f>IF(BM120&lt;=0,0,MIN(ROUND(BM120+Q121,2),IF(Debts!$Z$12=0,Debts!$AA$12,MAX(Debts!$AA$12,ROUND(BM120*Debts!$Z$12+Debts!$AB$12*Q121,2)))))</f>
        <v/>
      </c>
      <c r="AD121">
        <f>IF(BN120&lt;=0,0,MIN(ROUND(BN120+R121,2),IF(Debts!$Z$13=0,Debts!$AA$13,MAX(Debts!$AA$13,ROUND(BN120*Debts!$Z$13+Debts!$AB$13*R121,2)))))</f>
        <v/>
      </c>
      <c r="AE121">
        <f>IF(BO120&lt;=0,0,MIN(ROUND(BO120+S121,2),IF(Debts!$Z$14=0,Debts!$AA$14,MAX(Debts!$AA$14,ROUND(BO120*Debts!$Z$14+Debts!$AB$14*S121,2)))))</f>
        <v/>
      </c>
      <c r="AF121">
        <f>IF(BP120&lt;=0,0,MIN(ROUND(BP120+T121,2),IF(Debts!$Z$15=0,Debts!$AA$15,MAX(Debts!$AA$15,ROUND(BP120*Debts!$Z$15+Debts!$AB$15*T121,2)))))</f>
        <v/>
      </c>
      <c r="AG121">
        <f>IF(BQ120&lt;=0,0,MIN(ROUND(BQ120+U121,2),IF(Debts!$Z$16=0,Debts!$AA$16,MAX(Debts!$AA$16,ROUND(BQ120*Debts!$Z$16+Debts!$AB$16*U121,2)))))</f>
        <v/>
      </c>
      <c r="AH121">
        <f>IF(BF120&lt;=0,0,ROUND(BF120+J121-V121,2))</f>
        <v/>
      </c>
      <c r="AI121">
        <f>IF(BG120&lt;=0,0,ROUND(BG120+K121-W121,2))</f>
        <v/>
      </c>
      <c r="AJ121">
        <f>IF(BH120&lt;=0,0,ROUND(BH120+L121-X121,2))</f>
        <v/>
      </c>
      <c r="AK121">
        <f>IF(BI120&lt;=0,0,ROUND(BI120+M121-Y121,2))</f>
        <v/>
      </c>
      <c r="AL121">
        <f>IF(BJ120&lt;=0,0,ROUND(BJ120+N121-Z121,2))</f>
        <v/>
      </c>
      <c r="AM121">
        <f>IF(BK120&lt;=0,0,ROUND(BK120+O121-AA121,2))</f>
        <v/>
      </c>
      <c r="AN121">
        <f>IF(BL120&lt;=0,0,ROUND(BL120+P121-AB121,2))</f>
        <v/>
      </c>
      <c r="AO121">
        <f>IF(BM120&lt;=0,0,ROUND(BM120+Q121-AC121,2))</f>
        <v/>
      </c>
      <c r="AP121">
        <f>IF(BN120&lt;=0,0,ROUND(BN120+R121-AD121,2))</f>
        <v/>
      </c>
      <c r="AQ121">
        <f>IF(BO120&lt;=0,0,ROUND(BO120+S121-AE121,2))</f>
        <v/>
      </c>
      <c r="AR121">
        <f>IF(BP120&lt;=0,0,ROUND(BP120+T121-AF121,2))</f>
        <v/>
      </c>
      <c r="AS121">
        <f>IF(BQ120&lt;=0,0,ROUND(BQ120+U121-AG121,2))</f>
        <v/>
      </c>
      <c r="AT121">
        <f>IF(AH121&lt;=0,0,ROUND(MIN(AH121,MAX(0,$F121-SUMPRODUCT(($AT$3:$BE$3&lt;AT$3)*$AH121:$AS121))),2))</f>
        <v/>
      </c>
      <c r="AU121">
        <f>IF(AI121&lt;=0,0,ROUND(MIN(AI121,MAX(0,$F121-SUMPRODUCT(($AT$3:$BE$3&lt;AU$3)*$AH121:$AS121))),2))</f>
        <v/>
      </c>
      <c r="AV121">
        <f>IF(AJ121&lt;=0,0,ROUND(MIN(AJ121,MAX(0,$F121-SUMPRODUCT(($AT$3:$BE$3&lt;AV$3)*$AH121:$AS121))),2))</f>
        <v/>
      </c>
      <c r="AW121">
        <f>IF(AK121&lt;=0,0,ROUND(MIN(AK121,MAX(0,$F121-SUMPRODUCT(($AT$3:$BE$3&lt;AW$3)*$AH121:$AS121))),2))</f>
        <v/>
      </c>
      <c r="AX121">
        <f>IF(AL121&lt;=0,0,ROUND(MIN(AL121,MAX(0,$F121-SUMPRODUCT(($AT$3:$BE$3&lt;AX$3)*$AH121:$AS121))),2))</f>
        <v/>
      </c>
      <c r="AY121">
        <f>IF(AM121&lt;=0,0,ROUND(MIN(AM121,MAX(0,$F121-SUMPRODUCT(($AT$3:$BE$3&lt;AY$3)*$AH121:$AS121))),2))</f>
        <v/>
      </c>
      <c r="AZ121">
        <f>IF(AN121&lt;=0,0,ROUND(MIN(AN121,MAX(0,$F121-SUMPRODUCT(($AT$3:$BE$3&lt;AZ$3)*$AH121:$AS121))),2))</f>
        <v/>
      </c>
      <c r="BA121">
        <f>IF(AO121&lt;=0,0,ROUND(MIN(AO121,MAX(0,$F121-SUMPRODUCT(($AT$3:$BE$3&lt;BA$3)*$AH121:$AS121))),2))</f>
        <v/>
      </c>
      <c r="BB121">
        <f>IF(AP121&lt;=0,0,ROUND(MIN(AP121,MAX(0,$F121-SUMPRODUCT(($AT$3:$BE$3&lt;BB$3)*$AH121:$AS121))),2))</f>
        <v/>
      </c>
      <c r="BC121">
        <f>IF(AQ121&lt;=0,0,ROUND(MIN(AQ121,MAX(0,$F121-SUMPRODUCT(($AT$3:$BE$3&lt;BC$3)*$AH121:$AS121))),2))</f>
        <v/>
      </c>
      <c r="BD121">
        <f>IF(AR121&lt;=0,0,ROUND(MIN(AR121,MAX(0,$F121-SUMPRODUCT(($AT$3:$BE$3&lt;BD$3)*$AH121:$AS121))),2))</f>
        <v/>
      </c>
      <c r="BE121">
        <f>IF(AS121&lt;=0,0,ROUND(MIN(AS121,MAX(0,$F121-SUMPRODUCT(($AT$3:$BE$3&lt;BE$3)*$AH121:$AS121))),2))</f>
        <v/>
      </c>
      <c r="BF121">
        <f>IF(BF120&lt;=0,0,ROUND(BF120+J121-V121-AT121,2))</f>
        <v/>
      </c>
      <c r="BG121">
        <f>IF(BG120&lt;=0,0,ROUND(BG120+K121-W121-AU121,2))</f>
        <v/>
      </c>
      <c r="BH121">
        <f>IF(BH120&lt;=0,0,ROUND(BH120+L121-X121-AV121,2))</f>
        <v/>
      </c>
      <c r="BI121">
        <f>IF(BI120&lt;=0,0,ROUND(BI120+M121-Y121-AW121,2))</f>
        <v/>
      </c>
      <c r="BJ121">
        <f>IF(BJ120&lt;=0,0,ROUND(BJ120+N121-Z121-AX121,2))</f>
        <v/>
      </c>
      <c r="BK121">
        <f>IF(BK120&lt;=0,0,ROUND(BK120+O121-AA121-AY121,2))</f>
        <v/>
      </c>
      <c r="BL121">
        <f>IF(BL120&lt;=0,0,ROUND(BL120+P121-AB121-AZ121,2))</f>
        <v/>
      </c>
      <c r="BM121">
        <f>IF(BM120&lt;=0,0,ROUND(BM120+Q121-AC121-BA121,2))</f>
        <v/>
      </c>
      <c r="BN121">
        <f>IF(BN120&lt;=0,0,ROUND(BN120+R121-AD121-BB121,2))</f>
        <v/>
      </c>
      <c r="BO121">
        <f>IF(BO120&lt;=0,0,ROUND(BO120+S121-AE121-BC121,2))</f>
        <v/>
      </c>
      <c r="BP121">
        <f>IF(BP120&lt;=0,0,ROUND(BP120+T121-AF121-BD121,2))</f>
        <v/>
      </c>
      <c r="BQ121">
        <f>IF(BQ120&lt;=0,0,ROUND(BQ120+U121-AG121-BE121,2))</f>
        <v/>
      </c>
    </row>
    <row r="122">
      <c r="A122" t="n">
        <v>117</v>
      </c>
      <c r="B122" s="29">
        <f>Months!B122</f>
        <v/>
      </c>
      <c r="C122">
        <f>Months!C122</f>
        <v/>
      </c>
      <c r="D122">
        <f>Months!D122</f>
        <v/>
      </c>
      <c r="E122">
        <f>SUM(V122:AG122)</f>
        <v/>
      </c>
      <c r="F122">
        <f>MAX(0,ROUND(C122+D122-E122,2))</f>
        <v/>
      </c>
      <c r="G122">
        <f>ROUND(E122+SUM(AT122:BE122),2)</f>
        <v/>
      </c>
      <c r="H122">
        <f>ROUND(SUM(J122:U122),2)</f>
        <v/>
      </c>
      <c r="I122">
        <f>ROUND(SUM(BF122:BQ122),2)</f>
        <v/>
      </c>
      <c r="J122">
        <f>IF(BF121&lt;=0,0,ROUND(BF121*IF($A122&lt;=Debts!$M$5,Debts!$X$5,Debts!$Y$5)/12,2)+IF(AND(Debts!$AC$5=1,$A122=Debts!$M$5+1),SUMPRODUCT(ROUND(BF$5:BF120*Debts!$Y$5/12,2)),0))</f>
        <v/>
      </c>
      <c r="K122">
        <f>IF(BG121&lt;=0,0,ROUND(BG121*IF($A122&lt;=Debts!$M$6,Debts!$X$6,Debts!$Y$6)/12,2)+IF(AND(Debts!$AC$6=1,$A122=Debts!$M$6+1),SUMPRODUCT(ROUND(BG$5:BG120*Debts!$Y$6/12,2)),0))</f>
        <v/>
      </c>
      <c r="L122">
        <f>IF(BH121&lt;=0,0,ROUND(BH121*IF($A122&lt;=Debts!$M$7,Debts!$X$7,Debts!$Y$7)/12,2)+IF(AND(Debts!$AC$7=1,$A122=Debts!$M$7+1),SUMPRODUCT(ROUND(BH$5:BH120*Debts!$Y$7/12,2)),0))</f>
        <v/>
      </c>
      <c r="M122">
        <f>IF(BI121&lt;=0,0,ROUND(BI121*IF($A122&lt;=Debts!$M$8,Debts!$X$8,Debts!$Y$8)/12,2)+IF(AND(Debts!$AC$8=1,$A122=Debts!$M$8+1),SUMPRODUCT(ROUND(BI$5:BI120*Debts!$Y$8/12,2)),0))</f>
        <v/>
      </c>
      <c r="N122">
        <f>IF(BJ121&lt;=0,0,ROUND(BJ121*IF($A122&lt;=Debts!$M$9,Debts!$X$9,Debts!$Y$9)/12,2)+IF(AND(Debts!$AC$9=1,$A122=Debts!$M$9+1),SUMPRODUCT(ROUND(BJ$5:BJ120*Debts!$Y$9/12,2)),0))</f>
        <v/>
      </c>
      <c r="O122">
        <f>IF(BK121&lt;=0,0,ROUND(BK121*IF($A122&lt;=Debts!$M$10,Debts!$X$10,Debts!$Y$10)/12,2)+IF(AND(Debts!$AC$10=1,$A122=Debts!$M$10+1),SUMPRODUCT(ROUND(BK$5:BK120*Debts!$Y$10/12,2)),0))</f>
        <v/>
      </c>
      <c r="P122">
        <f>IF(BL121&lt;=0,0,ROUND(BL121*IF($A122&lt;=Debts!$M$11,Debts!$X$11,Debts!$Y$11)/12,2)+IF(AND(Debts!$AC$11=1,$A122=Debts!$M$11+1),SUMPRODUCT(ROUND(BL$5:BL120*Debts!$Y$11/12,2)),0))</f>
        <v/>
      </c>
      <c r="Q122">
        <f>IF(BM121&lt;=0,0,ROUND(BM121*IF($A122&lt;=Debts!$M$12,Debts!$X$12,Debts!$Y$12)/12,2)+IF(AND(Debts!$AC$12=1,$A122=Debts!$M$12+1),SUMPRODUCT(ROUND(BM$5:BM120*Debts!$Y$12/12,2)),0))</f>
        <v/>
      </c>
      <c r="R122">
        <f>IF(BN121&lt;=0,0,ROUND(BN121*IF($A122&lt;=Debts!$M$13,Debts!$X$13,Debts!$Y$13)/12,2)+IF(AND(Debts!$AC$13=1,$A122=Debts!$M$13+1),SUMPRODUCT(ROUND(BN$5:BN120*Debts!$Y$13/12,2)),0))</f>
        <v/>
      </c>
      <c r="S122">
        <f>IF(BO121&lt;=0,0,ROUND(BO121*IF($A122&lt;=Debts!$M$14,Debts!$X$14,Debts!$Y$14)/12,2)+IF(AND(Debts!$AC$14=1,$A122=Debts!$M$14+1),SUMPRODUCT(ROUND(BO$5:BO120*Debts!$Y$14/12,2)),0))</f>
        <v/>
      </c>
      <c r="T122">
        <f>IF(BP121&lt;=0,0,ROUND(BP121*IF($A122&lt;=Debts!$M$15,Debts!$X$15,Debts!$Y$15)/12,2)+IF(AND(Debts!$AC$15=1,$A122=Debts!$M$15+1),SUMPRODUCT(ROUND(BP$5:BP120*Debts!$Y$15/12,2)),0))</f>
        <v/>
      </c>
      <c r="U122">
        <f>IF(BQ121&lt;=0,0,ROUND(BQ121*IF($A122&lt;=Debts!$M$16,Debts!$X$16,Debts!$Y$16)/12,2)+IF(AND(Debts!$AC$16=1,$A122=Debts!$M$16+1),SUMPRODUCT(ROUND(BQ$5:BQ120*Debts!$Y$16/12,2)),0))</f>
        <v/>
      </c>
      <c r="V122">
        <f>IF(BF121&lt;=0,0,MIN(ROUND(BF121+J122,2),IF(Debts!$Z$5=0,Debts!$AA$5,MAX(Debts!$AA$5,ROUND(BF121*Debts!$Z$5+Debts!$AB$5*J122,2)))))</f>
        <v/>
      </c>
      <c r="W122">
        <f>IF(BG121&lt;=0,0,MIN(ROUND(BG121+K122,2),IF(Debts!$Z$6=0,Debts!$AA$6,MAX(Debts!$AA$6,ROUND(BG121*Debts!$Z$6+Debts!$AB$6*K122,2)))))</f>
        <v/>
      </c>
      <c r="X122">
        <f>IF(BH121&lt;=0,0,MIN(ROUND(BH121+L122,2),IF(Debts!$Z$7=0,Debts!$AA$7,MAX(Debts!$AA$7,ROUND(BH121*Debts!$Z$7+Debts!$AB$7*L122,2)))))</f>
        <v/>
      </c>
      <c r="Y122">
        <f>IF(BI121&lt;=0,0,MIN(ROUND(BI121+M122,2),IF(Debts!$Z$8=0,Debts!$AA$8,MAX(Debts!$AA$8,ROUND(BI121*Debts!$Z$8+Debts!$AB$8*M122,2)))))</f>
        <v/>
      </c>
      <c r="Z122">
        <f>IF(BJ121&lt;=0,0,MIN(ROUND(BJ121+N122,2),IF(Debts!$Z$9=0,Debts!$AA$9,MAX(Debts!$AA$9,ROUND(BJ121*Debts!$Z$9+Debts!$AB$9*N122,2)))))</f>
        <v/>
      </c>
      <c r="AA122">
        <f>IF(BK121&lt;=0,0,MIN(ROUND(BK121+O122,2),IF(Debts!$Z$10=0,Debts!$AA$10,MAX(Debts!$AA$10,ROUND(BK121*Debts!$Z$10+Debts!$AB$10*O122,2)))))</f>
        <v/>
      </c>
      <c r="AB122">
        <f>IF(BL121&lt;=0,0,MIN(ROUND(BL121+P122,2),IF(Debts!$Z$11=0,Debts!$AA$11,MAX(Debts!$AA$11,ROUND(BL121*Debts!$Z$11+Debts!$AB$11*P122,2)))))</f>
        <v/>
      </c>
      <c r="AC122">
        <f>IF(BM121&lt;=0,0,MIN(ROUND(BM121+Q122,2),IF(Debts!$Z$12=0,Debts!$AA$12,MAX(Debts!$AA$12,ROUND(BM121*Debts!$Z$12+Debts!$AB$12*Q122,2)))))</f>
        <v/>
      </c>
      <c r="AD122">
        <f>IF(BN121&lt;=0,0,MIN(ROUND(BN121+R122,2),IF(Debts!$Z$13=0,Debts!$AA$13,MAX(Debts!$AA$13,ROUND(BN121*Debts!$Z$13+Debts!$AB$13*R122,2)))))</f>
        <v/>
      </c>
      <c r="AE122">
        <f>IF(BO121&lt;=0,0,MIN(ROUND(BO121+S122,2),IF(Debts!$Z$14=0,Debts!$AA$14,MAX(Debts!$AA$14,ROUND(BO121*Debts!$Z$14+Debts!$AB$14*S122,2)))))</f>
        <v/>
      </c>
      <c r="AF122">
        <f>IF(BP121&lt;=0,0,MIN(ROUND(BP121+T122,2),IF(Debts!$Z$15=0,Debts!$AA$15,MAX(Debts!$AA$15,ROUND(BP121*Debts!$Z$15+Debts!$AB$15*T122,2)))))</f>
        <v/>
      </c>
      <c r="AG122">
        <f>IF(BQ121&lt;=0,0,MIN(ROUND(BQ121+U122,2),IF(Debts!$Z$16=0,Debts!$AA$16,MAX(Debts!$AA$16,ROUND(BQ121*Debts!$Z$16+Debts!$AB$16*U122,2)))))</f>
        <v/>
      </c>
      <c r="AH122">
        <f>IF(BF121&lt;=0,0,ROUND(BF121+J122-V122,2))</f>
        <v/>
      </c>
      <c r="AI122">
        <f>IF(BG121&lt;=0,0,ROUND(BG121+K122-W122,2))</f>
        <v/>
      </c>
      <c r="AJ122">
        <f>IF(BH121&lt;=0,0,ROUND(BH121+L122-X122,2))</f>
        <v/>
      </c>
      <c r="AK122">
        <f>IF(BI121&lt;=0,0,ROUND(BI121+M122-Y122,2))</f>
        <v/>
      </c>
      <c r="AL122">
        <f>IF(BJ121&lt;=0,0,ROUND(BJ121+N122-Z122,2))</f>
        <v/>
      </c>
      <c r="AM122">
        <f>IF(BK121&lt;=0,0,ROUND(BK121+O122-AA122,2))</f>
        <v/>
      </c>
      <c r="AN122">
        <f>IF(BL121&lt;=0,0,ROUND(BL121+P122-AB122,2))</f>
        <v/>
      </c>
      <c r="AO122">
        <f>IF(BM121&lt;=0,0,ROUND(BM121+Q122-AC122,2))</f>
        <v/>
      </c>
      <c r="AP122">
        <f>IF(BN121&lt;=0,0,ROUND(BN121+R122-AD122,2))</f>
        <v/>
      </c>
      <c r="AQ122">
        <f>IF(BO121&lt;=0,0,ROUND(BO121+S122-AE122,2))</f>
        <v/>
      </c>
      <c r="AR122">
        <f>IF(BP121&lt;=0,0,ROUND(BP121+T122-AF122,2))</f>
        <v/>
      </c>
      <c r="AS122">
        <f>IF(BQ121&lt;=0,0,ROUND(BQ121+U122-AG122,2))</f>
        <v/>
      </c>
      <c r="AT122">
        <f>IF(AH122&lt;=0,0,ROUND(MIN(AH122,MAX(0,$F122-SUMPRODUCT(($AT$3:$BE$3&lt;AT$3)*$AH122:$AS122))),2))</f>
        <v/>
      </c>
      <c r="AU122">
        <f>IF(AI122&lt;=0,0,ROUND(MIN(AI122,MAX(0,$F122-SUMPRODUCT(($AT$3:$BE$3&lt;AU$3)*$AH122:$AS122))),2))</f>
        <v/>
      </c>
      <c r="AV122">
        <f>IF(AJ122&lt;=0,0,ROUND(MIN(AJ122,MAX(0,$F122-SUMPRODUCT(($AT$3:$BE$3&lt;AV$3)*$AH122:$AS122))),2))</f>
        <v/>
      </c>
      <c r="AW122">
        <f>IF(AK122&lt;=0,0,ROUND(MIN(AK122,MAX(0,$F122-SUMPRODUCT(($AT$3:$BE$3&lt;AW$3)*$AH122:$AS122))),2))</f>
        <v/>
      </c>
      <c r="AX122">
        <f>IF(AL122&lt;=0,0,ROUND(MIN(AL122,MAX(0,$F122-SUMPRODUCT(($AT$3:$BE$3&lt;AX$3)*$AH122:$AS122))),2))</f>
        <v/>
      </c>
      <c r="AY122">
        <f>IF(AM122&lt;=0,0,ROUND(MIN(AM122,MAX(0,$F122-SUMPRODUCT(($AT$3:$BE$3&lt;AY$3)*$AH122:$AS122))),2))</f>
        <v/>
      </c>
      <c r="AZ122">
        <f>IF(AN122&lt;=0,0,ROUND(MIN(AN122,MAX(0,$F122-SUMPRODUCT(($AT$3:$BE$3&lt;AZ$3)*$AH122:$AS122))),2))</f>
        <v/>
      </c>
      <c r="BA122">
        <f>IF(AO122&lt;=0,0,ROUND(MIN(AO122,MAX(0,$F122-SUMPRODUCT(($AT$3:$BE$3&lt;BA$3)*$AH122:$AS122))),2))</f>
        <v/>
      </c>
      <c r="BB122">
        <f>IF(AP122&lt;=0,0,ROUND(MIN(AP122,MAX(0,$F122-SUMPRODUCT(($AT$3:$BE$3&lt;BB$3)*$AH122:$AS122))),2))</f>
        <v/>
      </c>
      <c r="BC122">
        <f>IF(AQ122&lt;=0,0,ROUND(MIN(AQ122,MAX(0,$F122-SUMPRODUCT(($AT$3:$BE$3&lt;BC$3)*$AH122:$AS122))),2))</f>
        <v/>
      </c>
      <c r="BD122">
        <f>IF(AR122&lt;=0,0,ROUND(MIN(AR122,MAX(0,$F122-SUMPRODUCT(($AT$3:$BE$3&lt;BD$3)*$AH122:$AS122))),2))</f>
        <v/>
      </c>
      <c r="BE122">
        <f>IF(AS122&lt;=0,0,ROUND(MIN(AS122,MAX(0,$F122-SUMPRODUCT(($AT$3:$BE$3&lt;BE$3)*$AH122:$AS122))),2))</f>
        <v/>
      </c>
      <c r="BF122">
        <f>IF(BF121&lt;=0,0,ROUND(BF121+J122-V122-AT122,2))</f>
        <v/>
      </c>
      <c r="BG122">
        <f>IF(BG121&lt;=0,0,ROUND(BG121+K122-W122-AU122,2))</f>
        <v/>
      </c>
      <c r="BH122">
        <f>IF(BH121&lt;=0,0,ROUND(BH121+L122-X122-AV122,2))</f>
        <v/>
      </c>
      <c r="BI122">
        <f>IF(BI121&lt;=0,0,ROUND(BI121+M122-Y122-AW122,2))</f>
        <v/>
      </c>
      <c r="BJ122">
        <f>IF(BJ121&lt;=0,0,ROUND(BJ121+N122-Z122-AX122,2))</f>
        <v/>
      </c>
      <c r="BK122">
        <f>IF(BK121&lt;=0,0,ROUND(BK121+O122-AA122-AY122,2))</f>
        <v/>
      </c>
      <c r="BL122">
        <f>IF(BL121&lt;=0,0,ROUND(BL121+P122-AB122-AZ122,2))</f>
        <v/>
      </c>
      <c r="BM122">
        <f>IF(BM121&lt;=0,0,ROUND(BM121+Q122-AC122-BA122,2))</f>
        <v/>
      </c>
      <c r="BN122">
        <f>IF(BN121&lt;=0,0,ROUND(BN121+R122-AD122-BB122,2))</f>
        <v/>
      </c>
      <c r="BO122">
        <f>IF(BO121&lt;=0,0,ROUND(BO121+S122-AE122-BC122,2))</f>
        <v/>
      </c>
      <c r="BP122">
        <f>IF(BP121&lt;=0,0,ROUND(BP121+T122-AF122-BD122,2))</f>
        <v/>
      </c>
      <c r="BQ122">
        <f>IF(BQ121&lt;=0,0,ROUND(BQ121+U122-AG122-BE122,2))</f>
        <v/>
      </c>
    </row>
    <row r="123">
      <c r="A123" t="n">
        <v>118</v>
      </c>
      <c r="B123" s="29">
        <f>Months!B123</f>
        <v/>
      </c>
      <c r="C123">
        <f>Months!C123</f>
        <v/>
      </c>
      <c r="D123">
        <f>Months!D123</f>
        <v/>
      </c>
      <c r="E123">
        <f>SUM(V123:AG123)</f>
        <v/>
      </c>
      <c r="F123">
        <f>MAX(0,ROUND(C123+D123-E123,2))</f>
        <v/>
      </c>
      <c r="G123">
        <f>ROUND(E123+SUM(AT123:BE123),2)</f>
        <v/>
      </c>
      <c r="H123">
        <f>ROUND(SUM(J123:U123),2)</f>
        <v/>
      </c>
      <c r="I123">
        <f>ROUND(SUM(BF123:BQ123),2)</f>
        <v/>
      </c>
      <c r="J123">
        <f>IF(BF122&lt;=0,0,ROUND(BF122*IF($A123&lt;=Debts!$M$5,Debts!$X$5,Debts!$Y$5)/12,2)+IF(AND(Debts!$AC$5=1,$A123=Debts!$M$5+1),SUMPRODUCT(ROUND(BF$5:BF121*Debts!$Y$5/12,2)),0))</f>
        <v/>
      </c>
      <c r="K123">
        <f>IF(BG122&lt;=0,0,ROUND(BG122*IF($A123&lt;=Debts!$M$6,Debts!$X$6,Debts!$Y$6)/12,2)+IF(AND(Debts!$AC$6=1,$A123=Debts!$M$6+1),SUMPRODUCT(ROUND(BG$5:BG121*Debts!$Y$6/12,2)),0))</f>
        <v/>
      </c>
      <c r="L123">
        <f>IF(BH122&lt;=0,0,ROUND(BH122*IF($A123&lt;=Debts!$M$7,Debts!$X$7,Debts!$Y$7)/12,2)+IF(AND(Debts!$AC$7=1,$A123=Debts!$M$7+1),SUMPRODUCT(ROUND(BH$5:BH121*Debts!$Y$7/12,2)),0))</f>
        <v/>
      </c>
      <c r="M123">
        <f>IF(BI122&lt;=0,0,ROUND(BI122*IF($A123&lt;=Debts!$M$8,Debts!$X$8,Debts!$Y$8)/12,2)+IF(AND(Debts!$AC$8=1,$A123=Debts!$M$8+1),SUMPRODUCT(ROUND(BI$5:BI121*Debts!$Y$8/12,2)),0))</f>
        <v/>
      </c>
      <c r="N123">
        <f>IF(BJ122&lt;=0,0,ROUND(BJ122*IF($A123&lt;=Debts!$M$9,Debts!$X$9,Debts!$Y$9)/12,2)+IF(AND(Debts!$AC$9=1,$A123=Debts!$M$9+1),SUMPRODUCT(ROUND(BJ$5:BJ121*Debts!$Y$9/12,2)),0))</f>
        <v/>
      </c>
      <c r="O123">
        <f>IF(BK122&lt;=0,0,ROUND(BK122*IF($A123&lt;=Debts!$M$10,Debts!$X$10,Debts!$Y$10)/12,2)+IF(AND(Debts!$AC$10=1,$A123=Debts!$M$10+1),SUMPRODUCT(ROUND(BK$5:BK121*Debts!$Y$10/12,2)),0))</f>
        <v/>
      </c>
      <c r="P123">
        <f>IF(BL122&lt;=0,0,ROUND(BL122*IF($A123&lt;=Debts!$M$11,Debts!$X$11,Debts!$Y$11)/12,2)+IF(AND(Debts!$AC$11=1,$A123=Debts!$M$11+1),SUMPRODUCT(ROUND(BL$5:BL121*Debts!$Y$11/12,2)),0))</f>
        <v/>
      </c>
      <c r="Q123">
        <f>IF(BM122&lt;=0,0,ROUND(BM122*IF($A123&lt;=Debts!$M$12,Debts!$X$12,Debts!$Y$12)/12,2)+IF(AND(Debts!$AC$12=1,$A123=Debts!$M$12+1),SUMPRODUCT(ROUND(BM$5:BM121*Debts!$Y$12/12,2)),0))</f>
        <v/>
      </c>
      <c r="R123">
        <f>IF(BN122&lt;=0,0,ROUND(BN122*IF($A123&lt;=Debts!$M$13,Debts!$X$13,Debts!$Y$13)/12,2)+IF(AND(Debts!$AC$13=1,$A123=Debts!$M$13+1),SUMPRODUCT(ROUND(BN$5:BN121*Debts!$Y$13/12,2)),0))</f>
        <v/>
      </c>
      <c r="S123">
        <f>IF(BO122&lt;=0,0,ROUND(BO122*IF($A123&lt;=Debts!$M$14,Debts!$X$14,Debts!$Y$14)/12,2)+IF(AND(Debts!$AC$14=1,$A123=Debts!$M$14+1),SUMPRODUCT(ROUND(BO$5:BO121*Debts!$Y$14/12,2)),0))</f>
        <v/>
      </c>
      <c r="T123">
        <f>IF(BP122&lt;=0,0,ROUND(BP122*IF($A123&lt;=Debts!$M$15,Debts!$X$15,Debts!$Y$15)/12,2)+IF(AND(Debts!$AC$15=1,$A123=Debts!$M$15+1),SUMPRODUCT(ROUND(BP$5:BP121*Debts!$Y$15/12,2)),0))</f>
        <v/>
      </c>
      <c r="U123">
        <f>IF(BQ122&lt;=0,0,ROUND(BQ122*IF($A123&lt;=Debts!$M$16,Debts!$X$16,Debts!$Y$16)/12,2)+IF(AND(Debts!$AC$16=1,$A123=Debts!$M$16+1),SUMPRODUCT(ROUND(BQ$5:BQ121*Debts!$Y$16/12,2)),0))</f>
        <v/>
      </c>
      <c r="V123">
        <f>IF(BF122&lt;=0,0,MIN(ROUND(BF122+J123,2),IF(Debts!$Z$5=0,Debts!$AA$5,MAX(Debts!$AA$5,ROUND(BF122*Debts!$Z$5+Debts!$AB$5*J123,2)))))</f>
        <v/>
      </c>
      <c r="W123">
        <f>IF(BG122&lt;=0,0,MIN(ROUND(BG122+K123,2),IF(Debts!$Z$6=0,Debts!$AA$6,MAX(Debts!$AA$6,ROUND(BG122*Debts!$Z$6+Debts!$AB$6*K123,2)))))</f>
        <v/>
      </c>
      <c r="X123">
        <f>IF(BH122&lt;=0,0,MIN(ROUND(BH122+L123,2),IF(Debts!$Z$7=0,Debts!$AA$7,MAX(Debts!$AA$7,ROUND(BH122*Debts!$Z$7+Debts!$AB$7*L123,2)))))</f>
        <v/>
      </c>
      <c r="Y123">
        <f>IF(BI122&lt;=0,0,MIN(ROUND(BI122+M123,2),IF(Debts!$Z$8=0,Debts!$AA$8,MAX(Debts!$AA$8,ROUND(BI122*Debts!$Z$8+Debts!$AB$8*M123,2)))))</f>
        <v/>
      </c>
      <c r="Z123">
        <f>IF(BJ122&lt;=0,0,MIN(ROUND(BJ122+N123,2),IF(Debts!$Z$9=0,Debts!$AA$9,MAX(Debts!$AA$9,ROUND(BJ122*Debts!$Z$9+Debts!$AB$9*N123,2)))))</f>
        <v/>
      </c>
      <c r="AA123">
        <f>IF(BK122&lt;=0,0,MIN(ROUND(BK122+O123,2),IF(Debts!$Z$10=0,Debts!$AA$10,MAX(Debts!$AA$10,ROUND(BK122*Debts!$Z$10+Debts!$AB$10*O123,2)))))</f>
        <v/>
      </c>
      <c r="AB123">
        <f>IF(BL122&lt;=0,0,MIN(ROUND(BL122+P123,2),IF(Debts!$Z$11=0,Debts!$AA$11,MAX(Debts!$AA$11,ROUND(BL122*Debts!$Z$11+Debts!$AB$11*P123,2)))))</f>
        <v/>
      </c>
      <c r="AC123">
        <f>IF(BM122&lt;=0,0,MIN(ROUND(BM122+Q123,2),IF(Debts!$Z$12=0,Debts!$AA$12,MAX(Debts!$AA$12,ROUND(BM122*Debts!$Z$12+Debts!$AB$12*Q123,2)))))</f>
        <v/>
      </c>
      <c r="AD123">
        <f>IF(BN122&lt;=0,0,MIN(ROUND(BN122+R123,2),IF(Debts!$Z$13=0,Debts!$AA$13,MAX(Debts!$AA$13,ROUND(BN122*Debts!$Z$13+Debts!$AB$13*R123,2)))))</f>
        <v/>
      </c>
      <c r="AE123">
        <f>IF(BO122&lt;=0,0,MIN(ROUND(BO122+S123,2),IF(Debts!$Z$14=0,Debts!$AA$14,MAX(Debts!$AA$14,ROUND(BO122*Debts!$Z$14+Debts!$AB$14*S123,2)))))</f>
        <v/>
      </c>
      <c r="AF123">
        <f>IF(BP122&lt;=0,0,MIN(ROUND(BP122+T123,2),IF(Debts!$Z$15=0,Debts!$AA$15,MAX(Debts!$AA$15,ROUND(BP122*Debts!$Z$15+Debts!$AB$15*T123,2)))))</f>
        <v/>
      </c>
      <c r="AG123">
        <f>IF(BQ122&lt;=0,0,MIN(ROUND(BQ122+U123,2),IF(Debts!$Z$16=0,Debts!$AA$16,MAX(Debts!$AA$16,ROUND(BQ122*Debts!$Z$16+Debts!$AB$16*U123,2)))))</f>
        <v/>
      </c>
      <c r="AH123">
        <f>IF(BF122&lt;=0,0,ROUND(BF122+J123-V123,2))</f>
        <v/>
      </c>
      <c r="AI123">
        <f>IF(BG122&lt;=0,0,ROUND(BG122+K123-W123,2))</f>
        <v/>
      </c>
      <c r="AJ123">
        <f>IF(BH122&lt;=0,0,ROUND(BH122+L123-X123,2))</f>
        <v/>
      </c>
      <c r="AK123">
        <f>IF(BI122&lt;=0,0,ROUND(BI122+M123-Y123,2))</f>
        <v/>
      </c>
      <c r="AL123">
        <f>IF(BJ122&lt;=0,0,ROUND(BJ122+N123-Z123,2))</f>
        <v/>
      </c>
      <c r="AM123">
        <f>IF(BK122&lt;=0,0,ROUND(BK122+O123-AA123,2))</f>
        <v/>
      </c>
      <c r="AN123">
        <f>IF(BL122&lt;=0,0,ROUND(BL122+P123-AB123,2))</f>
        <v/>
      </c>
      <c r="AO123">
        <f>IF(BM122&lt;=0,0,ROUND(BM122+Q123-AC123,2))</f>
        <v/>
      </c>
      <c r="AP123">
        <f>IF(BN122&lt;=0,0,ROUND(BN122+R123-AD123,2))</f>
        <v/>
      </c>
      <c r="AQ123">
        <f>IF(BO122&lt;=0,0,ROUND(BO122+S123-AE123,2))</f>
        <v/>
      </c>
      <c r="AR123">
        <f>IF(BP122&lt;=0,0,ROUND(BP122+T123-AF123,2))</f>
        <v/>
      </c>
      <c r="AS123">
        <f>IF(BQ122&lt;=0,0,ROUND(BQ122+U123-AG123,2))</f>
        <v/>
      </c>
      <c r="AT123">
        <f>IF(AH123&lt;=0,0,ROUND(MIN(AH123,MAX(0,$F123-SUMPRODUCT(($AT$3:$BE$3&lt;AT$3)*$AH123:$AS123))),2))</f>
        <v/>
      </c>
      <c r="AU123">
        <f>IF(AI123&lt;=0,0,ROUND(MIN(AI123,MAX(0,$F123-SUMPRODUCT(($AT$3:$BE$3&lt;AU$3)*$AH123:$AS123))),2))</f>
        <v/>
      </c>
      <c r="AV123">
        <f>IF(AJ123&lt;=0,0,ROUND(MIN(AJ123,MAX(0,$F123-SUMPRODUCT(($AT$3:$BE$3&lt;AV$3)*$AH123:$AS123))),2))</f>
        <v/>
      </c>
      <c r="AW123">
        <f>IF(AK123&lt;=0,0,ROUND(MIN(AK123,MAX(0,$F123-SUMPRODUCT(($AT$3:$BE$3&lt;AW$3)*$AH123:$AS123))),2))</f>
        <v/>
      </c>
      <c r="AX123">
        <f>IF(AL123&lt;=0,0,ROUND(MIN(AL123,MAX(0,$F123-SUMPRODUCT(($AT$3:$BE$3&lt;AX$3)*$AH123:$AS123))),2))</f>
        <v/>
      </c>
      <c r="AY123">
        <f>IF(AM123&lt;=0,0,ROUND(MIN(AM123,MAX(0,$F123-SUMPRODUCT(($AT$3:$BE$3&lt;AY$3)*$AH123:$AS123))),2))</f>
        <v/>
      </c>
      <c r="AZ123">
        <f>IF(AN123&lt;=0,0,ROUND(MIN(AN123,MAX(0,$F123-SUMPRODUCT(($AT$3:$BE$3&lt;AZ$3)*$AH123:$AS123))),2))</f>
        <v/>
      </c>
      <c r="BA123">
        <f>IF(AO123&lt;=0,0,ROUND(MIN(AO123,MAX(0,$F123-SUMPRODUCT(($AT$3:$BE$3&lt;BA$3)*$AH123:$AS123))),2))</f>
        <v/>
      </c>
      <c r="BB123">
        <f>IF(AP123&lt;=0,0,ROUND(MIN(AP123,MAX(0,$F123-SUMPRODUCT(($AT$3:$BE$3&lt;BB$3)*$AH123:$AS123))),2))</f>
        <v/>
      </c>
      <c r="BC123">
        <f>IF(AQ123&lt;=0,0,ROUND(MIN(AQ123,MAX(0,$F123-SUMPRODUCT(($AT$3:$BE$3&lt;BC$3)*$AH123:$AS123))),2))</f>
        <v/>
      </c>
      <c r="BD123">
        <f>IF(AR123&lt;=0,0,ROUND(MIN(AR123,MAX(0,$F123-SUMPRODUCT(($AT$3:$BE$3&lt;BD$3)*$AH123:$AS123))),2))</f>
        <v/>
      </c>
      <c r="BE123">
        <f>IF(AS123&lt;=0,0,ROUND(MIN(AS123,MAX(0,$F123-SUMPRODUCT(($AT$3:$BE$3&lt;BE$3)*$AH123:$AS123))),2))</f>
        <v/>
      </c>
      <c r="BF123">
        <f>IF(BF122&lt;=0,0,ROUND(BF122+J123-V123-AT123,2))</f>
        <v/>
      </c>
      <c r="BG123">
        <f>IF(BG122&lt;=0,0,ROUND(BG122+K123-W123-AU123,2))</f>
        <v/>
      </c>
      <c r="BH123">
        <f>IF(BH122&lt;=0,0,ROUND(BH122+L123-X123-AV123,2))</f>
        <v/>
      </c>
      <c r="BI123">
        <f>IF(BI122&lt;=0,0,ROUND(BI122+M123-Y123-AW123,2))</f>
        <v/>
      </c>
      <c r="BJ123">
        <f>IF(BJ122&lt;=0,0,ROUND(BJ122+N123-Z123-AX123,2))</f>
        <v/>
      </c>
      <c r="BK123">
        <f>IF(BK122&lt;=0,0,ROUND(BK122+O123-AA123-AY123,2))</f>
        <v/>
      </c>
      <c r="BL123">
        <f>IF(BL122&lt;=0,0,ROUND(BL122+P123-AB123-AZ123,2))</f>
        <v/>
      </c>
      <c r="BM123">
        <f>IF(BM122&lt;=0,0,ROUND(BM122+Q123-AC123-BA123,2))</f>
        <v/>
      </c>
      <c r="BN123">
        <f>IF(BN122&lt;=0,0,ROUND(BN122+R123-AD123-BB123,2))</f>
        <v/>
      </c>
      <c r="BO123">
        <f>IF(BO122&lt;=0,0,ROUND(BO122+S123-AE123-BC123,2))</f>
        <v/>
      </c>
      <c r="BP123">
        <f>IF(BP122&lt;=0,0,ROUND(BP122+T123-AF123-BD123,2))</f>
        <v/>
      </c>
      <c r="BQ123">
        <f>IF(BQ122&lt;=0,0,ROUND(BQ122+U123-AG123-BE123,2))</f>
        <v/>
      </c>
    </row>
    <row r="124">
      <c r="A124" t="n">
        <v>119</v>
      </c>
      <c r="B124" s="29">
        <f>Months!B124</f>
        <v/>
      </c>
      <c r="C124">
        <f>Months!C124</f>
        <v/>
      </c>
      <c r="D124">
        <f>Months!D124</f>
        <v/>
      </c>
      <c r="E124">
        <f>SUM(V124:AG124)</f>
        <v/>
      </c>
      <c r="F124">
        <f>MAX(0,ROUND(C124+D124-E124,2))</f>
        <v/>
      </c>
      <c r="G124">
        <f>ROUND(E124+SUM(AT124:BE124),2)</f>
        <v/>
      </c>
      <c r="H124">
        <f>ROUND(SUM(J124:U124),2)</f>
        <v/>
      </c>
      <c r="I124">
        <f>ROUND(SUM(BF124:BQ124),2)</f>
        <v/>
      </c>
      <c r="J124">
        <f>IF(BF123&lt;=0,0,ROUND(BF123*IF($A124&lt;=Debts!$M$5,Debts!$X$5,Debts!$Y$5)/12,2)+IF(AND(Debts!$AC$5=1,$A124=Debts!$M$5+1),SUMPRODUCT(ROUND(BF$5:BF122*Debts!$Y$5/12,2)),0))</f>
        <v/>
      </c>
      <c r="K124">
        <f>IF(BG123&lt;=0,0,ROUND(BG123*IF($A124&lt;=Debts!$M$6,Debts!$X$6,Debts!$Y$6)/12,2)+IF(AND(Debts!$AC$6=1,$A124=Debts!$M$6+1),SUMPRODUCT(ROUND(BG$5:BG122*Debts!$Y$6/12,2)),0))</f>
        <v/>
      </c>
      <c r="L124">
        <f>IF(BH123&lt;=0,0,ROUND(BH123*IF($A124&lt;=Debts!$M$7,Debts!$X$7,Debts!$Y$7)/12,2)+IF(AND(Debts!$AC$7=1,$A124=Debts!$M$7+1),SUMPRODUCT(ROUND(BH$5:BH122*Debts!$Y$7/12,2)),0))</f>
        <v/>
      </c>
      <c r="M124">
        <f>IF(BI123&lt;=0,0,ROUND(BI123*IF($A124&lt;=Debts!$M$8,Debts!$X$8,Debts!$Y$8)/12,2)+IF(AND(Debts!$AC$8=1,$A124=Debts!$M$8+1),SUMPRODUCT(ROUND(BI$5:BI122*Debts!$Y$8/12,2)),0))</f>
        <v/>
      </c>
      <c r="N124">
        <f>IF(BJ123&lt;=0,0,ROUND(BJ123*IF($A124&lt;=Debts!$M$9,Debts!$X$9,Debts!$Y$9)/12,2)+IF(AND(Debts!$AC$9=1,$A124=Debts!$M$9+1),SUMPRODUCT(ROUND(BJ$5:BJ122*Debts!$Y$9/12,2)),0))</f>
        <v/>
      </c>
      <c r="O124">
        <f>IF(BK123&lt;=0,0,ROUND(BK123*IF($A124&lt;=Debts!$M$10,Debts!$X$10,Debts!$Y$10)/12,2)+IF(AND(Debts!$AC$10=1,$A124=Debts!$M$10+1),SUMPRODUCT(ROUND(BK$5:BK122*Debts!$Y$10/12,2)),0))</f>
        <v/>
      </c>
      <c r="P124">
        <f>IF(BL123&lt;=0,0,ROUND(BL123*IF($A124&lt;=Debts!$M$11,Debts!$X$11,Debts!$Y$11)/12,2)+IF(AND(Debts!$AC$11=1,$A124=Debts!$M$11+1),SUMPRODUCT(ROUND(BL$5:BL122*Debts!$Y$11/12,2)),0))</f>
        <v/>
      </c>
      <c r="Q124">
        <f>IF(BM123&lt;=0,0,ROUND(BM123*IF($A124&lt;=Debts!$M$12,Debts!$X$12,Debts!$Y$12)/12,2)+IF(AND(Debts!$AC$12=1,$A124=Debts!$M$12+1),SUMPRODUCT(ROUND(BM$5:BM122*Debts!$Y$12/12,2)),0))</f>
        <v/>
      </c>
      <c r="R124">
        <f>IF(BN123&lt;=0,0,ROUND(BN123*IF($A124&lt;=Debts!$M$13,Debts!$X$13,Debts!$Y$13)/12,2)+IF(AND(Debts!$AC$13=1,$A124=Debts!$M$13+1),SUMPRODUCT(ROUND(BN$5:BN122*Debts!$Y$13/12,2)),0))</f>
        <v/>
      </c>
      <c r="S124">
        <f>IF(BO123&lt;=0,0,ROUND(BO123*IF($A124&lt;=Debts!$M$14,Debts!$X$14,Debts!$Y$14)/12,2)+IF(AND(Debts!$AC$14=1,$A124=Debts!$M$14+1),SUMPRODUCT(ROUND(BO$5:BO122*Debts!$Y$14/12,2)),0))</f>
        <v/>
      </c>
      <c r="T124">
        <f>IF(BP123&lt;=0,0,ROUND(BP123*IF($A124&lt;=Debts!$M$15,Debts!$X$15,Debts!$Y$15)/12,2)+IF(AND(Debts!$AC$15=1,$A124=Debts!$M$15+1),SUMPRODUCT(ROUND(BP$5:BP122*Debts!$Y$15/12,2)),0))</f>
        <v/>
      </c>
      <c r="U124">
        <f>IF(BQ123&lt;=0,0,ROUND(BQ123*IF($A124&lt;=Debts!$M$16,Debts!$X$16,Debts!$Y$16)/12,2)+IF(AND(Debts!$AC$16=1,$A124=Debts!$M$16+1),SUMPRODUCT(ROUND(BQ$5:BQ122*Debts!$Y$16/12,2)),0))</f>
        <v/>
      </c>
      <c r="V124">
        <f>IF(BF123&lt;=0,0,MIN(ROUND(BF123+J124,2),IF(Debts!$Z$5=0,Debts!$AA$5,MAX(Debts!$AA$5,ROUND(BF123*Debts!$Z$5+Debts!$AB$5*J124,2)))))</f>
        <v/>
      </c>
      <c r="W124">
        <f>IF(BG123&lt;=0,0,MIN(ROUND(BG123+K124,2),IF(Debts!$Z$6=0,Debts!$AA$6,MAX(Debts!$AA$6,ROUND(BG123*Debts!$Z$6+Debts!$AB$6*K124,2)))))</f>
        <v/>
      </c>
      <c r="X124">
        <f>IF(BH123&lt;=0,0,MIN(ROUND(BH123+L124,2),IF(Debts!$Z$7=0,Debts!$AA$7,MAX(Debts!$AA$7,ROUND(BH123*Debts!$Z$7+Debts!$AB$7*L124,2)))))</f>
        <v/>
      </c>
      <c r="Y124">
        <f>IF(BI123&lt;=0,0,MIN(ROUND(BI123+M124,2),IF(Debts!$Z$8=0,Debts!$AA$8,MAX(Debts!$AA$8,ROUND(BI123*Debts!$Z$8+Debts!$AB$8*M124,2)))))</f>
        <v/>
      </c>
      <c r="Z124">
        <f>IF(BJ123&lt;=0,0,MIN(ROUND(BJ123+N124,2),IF(Debts!$Z$9=0,Debts!$AA$9,MAX(Debts!$AA$9,ROUND(BJ123*Debts!$Z$9+Debts!$AB$9*N124,2)))))</f>
        <v/>
      </c>
      <c r="AA124">
        <f>IF(BK123&lt;=0,0,MIN(ROUND(BK123+O124,2),IF(Debts!$Z$10=0,Debts!$AA$10,MAX(Debts!$AA$10,ROUND(BK123*Debts!$Z$10+Debts!$AB$10*O124,2)))))</f>
        <v/>
      </c>
      <c r="AB124">
        <f>IF(BL123&lt;=0,0,MIN(ROUND(BL123+P124,2),IF(Debts!$Z$11=0,Debts!$AA$11,MAX(Debts!$AA$11,ROUND(BL123*Debts!$Z$11+Debts!$AB$11*P124,2)))))</f>
        <v/>
      </c>
      <c r="AC124">
        <f>IF(BM123&lt;=0,0,MIN(ROUND(BM123+Q124,2),IF(Debts!$Z$12=0,Debts!$AA$12,MAX(Debts!$AA$12,ROUND(BM123*Debts!$Z$12+Debts!$AB$12*Q124,2)))))</f>
        <v/>
      </c>
      <c r="AD124">
        <f>IF(BN123&lt;=0,0,MIN(ROUND(BN123+R124,2),IF(Debts!$Z$13=0,Debts!$AA$13,MAX(Debts!$AA$13,ROUND(BN123*Debts!$Z$13+Debts!$AB$13*R124,2)))))</f>
        <v/>
      </c>
      <c r="AE124">
        <f>IF(BO123&lt;=0,0,MIN(ROUND(BO123+S124,2),IF(Debts!$Z$14=0,Debts!$AA$14,MAX(Debts!$AA$14,ROUND(BO123*Debts!$Z$14+Debts!$AB$14*S124,2)))))</f>
        <v/>
      </c>
      <c r="AF124">
        <f>IF(BP123&lt;=0,0,MIN(ROUND(BP123+T124,2),IF(Debts!$Z$15=0,Debts!$AA$15,MAX(Debts!$AA$15,ROUND(BP123*Debts!$Z$15+Debts!$AB$15*T124,2)))))</f>
        <v/>
      </c>
      <c r="AG124">
        <f>IF(BQ123&lt;=0,0,MIN(ROUND(BQ123+U124,2),IF(Debts!$Z$16=0,Debts!$AA$16,MAX(Debts!$AA$16,ROUND(BQ123*Debts!$Z$16+Debts!$AB$16*U124,2)))))</f>
        <v/>
      </c>
      <c r="AH124">
        <f>IF(BF123&lt;=0,0,ROUND(BF123+J124-V124,2))</f>
        <v/>
      </c>
      <c r="AI124">
        <f>IF(BG123&lt;=0,0,ROUND(BG123+K124-W124,2))</f>
        <v/>
      </c>
      <c r="AJ124">
        <f>IF(BH123&lt;=0,0,ROUND(BH123+L124-X124,2))</f>
        <v/>
      </c>
      <c r="AK124">
        <f>IF(BI123&lt;=0,0,ROUND(BI123+M124-Y124,2))</f>
        <v/>
      </c>
      <c r="AL124">
        <f>IF(BJ123&lt;=0,0,ROUND(BJ123+N124-Z124,2))</f>
        <v/>
      </c>
      <c r="AM124">
        <f>IF(BK123&lt;=0,0,ROUND(BK123+O124-AA124,2))</f>
        <v/>
      </c>
      <c r="AN124">
        <f>IF(BL123&lt;=0,0,ROUND(BL123+P124-AB124,2))</f>
        <v/>
      </c>
      <c r="AO124">
        <f>IF(BM123&lt;=0,0,ROUND(BM123+Q124-AC124,2))</f>
        <v/>
      </c>
      <c r="AP124">
        <f>IF(BN123&lt;=0,0,ROUND(BN123+R124-AD124,2))</f>
        <v/>
      </c>
      <c r="AQ124">
        <f>IF(BO123&lt;=0,0,ROUND(BO123+S124-AE124,2))</f>
        <v/>
      </c>
      <c r="AR124">
        <f>IF(BP123&lt;=0,0,ROUND(BP123+T124-AF124,2))</f>
        <v/>
      </c>
      <c r="AS124">
        <f>IF(BQ123&lt;=0,0,ROUND(BQ123+U124-AG124,2))</f>
        <v/>
      </c>
      <c r="AT124">
        <f>IF(AH124&lt;=0,0,ROUND(MIN(AH124,MAX(0,$F124-SUMPRODUCT(($AT$3:$BE$3&lt;AT$3)*$AH124:$AS124))),2))</f>
        <v/>
      </c>
      <c r="AU124">
        <f>IF(AI124&lt;=0,0,ROUND(MIN(AI124,MAX(0,$F124-SUMPRODUCT(($AT$3:$BE$3&lt;AU$3)*$AH124:$AS124))),2))</f>
        <v/>
      </c>
      <c r="AV124">
        <f>IF(AJ124&lt;=0,0,ROUND(MIN(AJ124,MAX(0,$F124-SUMPRODUCT(($AT$3:$BE$3&lt;AV$3)*$AH124:$AS124))),2))</f>
        <v/>
      </c>
      <c r="AW124">
        <f>IF(AK124&lt;=0,0,ROUND(MIN(AK124,MAX(0,$F124-SUMPRODUCT(($AT$3:$BE$3&lt;AW$3)*$AH124:$AS124))),2))</f>
        <v/>
      </c>
      <c r="AX124">
        <f>IF(AL124&lt;=0,0,ROUND(MIN(AL124,MAX(0,$F124-SUMPRODUCT(($AT$3:$BE$3&lt;AX$3)*$AH124:$AS124))),2))</f>
        <v/>
      </c>
      <c r="AY124">
        <f>IF(AM124&lt;=0,0,ROUND(MIN(AM124,MAX(0,$F124-SUMPRODUCT(($AT$3:$BE$3&lt;AY$3)*$AH124:$AS124))),2))</f>
        <v/>
      </c>
      <c r="AZ124">
        <f>IF(AN124&lt;=0,0,ROUND(MIN(AN124,MAX(0,$F124-SUMPRODUCT(($AT$3:$BE$3&lt;AZ$3)*$AH124:$AS124))),2))</f>
        <v/>
      </c>
      <c r="BA124">
        <f>IF(AO124&lt;=0,0,ROUND(MIN(AO124,MAX(0,$F124-SUMPRODUCT(($AT$3:$BE$3&lt;BA$3)*$AH124:$AS124))),2))</f>
        <v/>
      </c>
      <c r="BB124">
        <f>IF(AP124&lt;=0,0,ROUND(MIN(AP124,MAX(0,$F124-SUMPRODUCT(($AT$3:$BE$3&lt;BB$3)*$AH124:$AS124))),2))</f>
        <v/>
      </c>
      <c r="BC124">
        <f>IF(AQ124&lt;=0,0,ROUND(MIN(AQ124,MAX(0,$F124-SUMPRODUCT(($AT$3:$BE$3&lt;BC$3)*$AH124:$AS124))),2))</f>
        <v/>
      </c>
      <c r="BD124">
        <f>IF(AR124&lt;=0,0,ROUND(MIN(AR124,MAX(0,$F124-SUMPRODUCT(($AT$3:$BE$3&lt;BD$3)*$AH124:$AS124))),2))</f>
        <v/>
      </c>
      <c r="BE124">
        <f>IF(AS124&lt;=0,0,ROUND(MIN(AS124,MAX(0,$F124-SUMPRODUCT(($AT$3:$BE$3&lt;BE$3)*$AH124:$AS124))),2))</f>
        <v/>
      </c>
      <c r="BF124">
        <f>IF(BF123&lt;=0,0,ROUND(BF123+J124-V124-AT124,2))</f>
        <v/>
      </c>
      <c r="BG124">
        <f>IF(BG123&lt;=0,0,ROUND(BG123+K124-W124-AU124,2))</f>
        <v/>
      </c>
      <c r="BH124">
        <f>IF(BH123&lt;=0,0,ROUND(BH123+L124-X124-AV124,2))</f>
        <v/>
      </c>
      <c r="BI124">
        <f>IF(BI123&lt;=0,0,ROUND(BI123+M124-Y124-AW124,2))</f>
        <v/>
      </c>
      <c r="BJ124">
        <f>IF(BJ123&lt;=0,0,ROUND(BJ123+N124-Z124-AX124,2))</f>
        <v/>
      </c>
      <c r="BK124">
        <f>IF(BK123&lt;=0,0,ROUND(BK123+O124-AA124-AY124,2))</f>
        <v/>
      </c>
      <c r="BL124">
        <f>IF(BL123&lt;=0,0,ROUND(BL123+P124-AB124-AZ124,2))</f>
        <v/>
      </c>
      <c r="BM124">
        <f>IF(BM123&lt;=0,0,ROUND(BM123+Q124-AC124-BA124,2))</f>
        <v/>
      </c>
      <c r="BN124">
        <f>IF(BN123&lt;=0,0,ROUND(BN123+R124-AD124-BB124,2))</f>
        <v/>
      </c>
      <c r="BO124">
        <f>IF(BO123&lt;=0,0,ROUND(BO123+S124-AE124-BC124,2))</f>
        <v/>
      </c>
      <c r="BP124">
        <f>IF(BP123&lt;=0,0,ROUND(BP123+T124-AF124-BD124,2))</f>
        <v/>
      </c>
      <c r="BQ124">
        <f>IF(BQ123&lt;=0,0,ROUND(BQ123+U124-AG124-BE124,2))</f>
        <v/>
      </c>
    </row>
    <row r="125">
      <c r="A125" t="n">
        <v>120</v>
      </c>
      <c r="B125" s="29">
        <f>Months!B125</f>
        <v/>
      </c>
      <c r="C125">
        <f>Months!C125</f>
        <v/>
      </c>
      <c r="D125">
        <f>Months!D125</f>
        <v/>
      </c>
      <c r="E125">
        <f>SUM(V125:AG125)</f>
        <v/>
      </c>
      <c r="F125">
        <f>MAX(0,ROUND(C125+D125-E125,2))</f>
        <v/>
      </c>
      <c r="G125">
        <f>ROUND(E125+SUM(AT125:BE125),2)</f>
        <v/>
      </c>
      <c r="H125">
        <f>ROUND(SUM(J125:U125),2)</f>
        <v/>
      </c>
      <c r="I125">
        <f>ROUND(SUM(BF125:BQ125),2)</f>
        <v/>
      </c>
      <c r="J125">
        <f>IF(BF124&lt;=0,0,ROUND(BF124*IF($A125&lt;=Debts!$M$5,Debts!$X$5,Debts!$Y$5)/12,2)+IF(AND(Debts!$AC$5=1,$A125=Debts!$M$5+1),SUMPRODUCT(ROUND(BF$5:BF123*Debts!$Y$5/12,2)),0))</f>
        <v/>
      </c>
      <c r="K125">
        <f>IF(BG124&lt;=0,0,ROUND(BG124*IF($A125&lt;=Debts!$M$6,Debts!$X$6,Debts!$Y$6)/12,2)+IF(AND(Debts!$AC$6=1,$A125=Debts!$M$6+1),SUMPRODUCT(ROUND(BG$5:BG123*Debts!$Y$6/12,2)),0))</f>
        <v/>
      </c>
      <c r="L125">
        <f>IF(BH124&lt;=0,0,ROUND(BH124*IF($A125&lt;=Debts!$M$7,Debts!$X$7,Debts!$Y$7)/12,2)+IF(AND(Debts!$AC$7=1,$A125=Debts!$M$7+1),SUMPRODUCT(ROUND(BH$5:BH123*Debts!$Y$7/12,2)),0))</f>
        <v/>
      </c>
      <c r="M125">
        <f>IF(BI124&lt;=0,0,ROUND(BI124*IF($A125&lt;=Debts!$M$8,Debts!$X$8,Debts!$Y$8)/12,2)+IF(AND(Debts!$AC$8=1,$A125=Debts!$M$8+1),SUMPRODUCT(ROUND(BI$5:BI123*Debts!$Y$8/12,2)),0))</f>
        <v/>
      </c>
      <c r="N125">
        <f>IF(BJ124&lt;=0,0,ROUND(BJ124*IF($A125&lt;=Debts!$M$9,Debts!$X$9,Debts!$Y$9)/12,2)+IF(AND(Debts!$AC$9=1,$A125=Debts!$M$9+1),SUMPRODUCT(ROUND(BJ$5:BJ123*Debts!$Y$9/12,2)),0))</f>
        <v/>
      </c>
      <c r="O125">
        <f>IF(BK124&lt;=0,0,ROUND(BK124*IF($A125&lt;=Debts!$M$10,Debts!$X$10,Debts!$Y$10)/12,2)+IF(AND(Debts!$AC$10=1,$A125=Debts!$M$10+1),SUMPRODUCT(ROUND(BK$5:BK123*Debts!$Y$10/12,2)),0))</f>
        <v/>
      </c>
      <c r="P125">
        <f>IF(BL124&lt;=0,0,ROUND(BL124*IF($A125&lt;=Debts!$M$11,Debts!$X$11,Debts!$Y$11)/12,2)+IF(AND(Debts!$AC$11=1,$A125=Debts!$M$11+1),SUMPRODUCT(ROUND(BL$5:BL123*Debts!$Y$11/12,2)),0))</f>
        <v/>
      </c>
      <c r="Q125">
        <f>IF(BM124&lt;=0,0,ROUND(BM124*IF($A125&lt;=Debts!$M$12,Debts!$X$12,Debts!$Y$12)/12,2)+IF(AND(Debts!$AC$12=1,$A125=Debts!$M$12+1),SUMPRODUCT(ROUND(BM$5:BM123*Debts!$Y$12/12,2)),0))</f>
        <v/>
      </c>
      <c r="R125">
        <f>IF(BN124&lt;=0,0,ROUND(BN124*IF($A125&lt;=Debts!$M$13,Debts!$X$13,Debts!$Y$13)/12,2)+IF(AND(Debts!$AC$13=1,$A125=Debts!$M$13+1),SUMPRODUCT(ROUND(BN$5:BN123*Debts!$Y$13/12,2)),0))</f>
        <v/>
      </c>
      <c r="S125">
        <f>IF(BO124&lt;=0,0,ROUND(BO124*IF($A125&lt;=Debts!$M$14,Debts!$X$14,Debts!$Y$14)/12,2)+IF(AND(Debts!$AC$14=1,$A125=Debts!$M$14+1),SUMPRODUCT(ROUND(BO$5:BO123*Debts!$Y$14/12,2)),0))</f>
        <v/>
      </c>
      <c r="T125">
        <f>IF(BP124&lt;=0,0,ROUND(BP124*IF($A125&lt;=Debts!$M$15,Debts!$X$15,Debts!$Y$15)/12,2)+IF(AND(Debts!$AC$15=1,$A125=Debts!$M$15+1),SUMPRODUCT(ROUND(BP$5:BP123*Debts!$Y$15/12,2)),0))</f>
        <v/>
      </c>
      <c r="U125">
        <f>IF(BQ124&lt;=0,0,ROUND(BQ124*IF($A125&lt;=Debts!$M$16,Debts!$X$16,Debts!$Y$16)/12,2)+IF(AND(Debts!$AC$16=1,$A125=Debts!$M$16+1),SUMPRODUCT(ROUND(BQ$5:BQ123*Debts!$Y$16/12,2)),0))</f>
        <v/>
      </c>
      <c r="V125">
        <f>IF(BF124&lt;=0,0,MIN(ROUND(BF124+J125,2),IF(Debts!$Z$5=0,Debts!$AA$5,MAX(Debts!$AA$5,ROUND(BF124*Debts!$Z$5+Debts!$AB$5*J125,2)))))</f>
        <v/>
      </c>
      <c r="W125">
        <f>IF(BG124&lt;=0,0,MIN(ROUND(BG124+K125,2),IF(Debts!$Z$6=0,Debts!$AA$6,MAX(Debts!$AA$6,ROUND(BG124*Debts!$Z$6+Debts!$AB$6*K125,2)))))</f>
        <v/>
      </c>
      <c r="X125">
        <f>IF(BH124&lt;=0,0,MIN(ROUND(BH124+L125,2),IF(Debts!$Z$7=0,Debts!$AA$7,MAX(Debts!$AA$7,ROUND(BH124*Debts!$Z$7+Debts!$AB$7*L125,2)))))</f>
        <v/>
      </c>
      <c r="Y125">
        <f>IF(BI124&lt;=0,0,MIN(ROUND(BI124+M125,2),IF(Debts!$Z$8=0,Debts!$AA$8,MAX(Debts!$AA$8,ROUND(BI124*Debts!$Z$8+Debts!$AB$8*M125,2)))))</f>
        <v/>
      </c>
      <c r="Z125">
        <f>IF(BJ124&lt;=0,0,MIN(ROUND(BJ124+N125,2),IF(Debts!$Z$9=0,Debts!$AA$9,MAX(Debts!$AA$9,ROUND(BJ124*Debts!$Z$9+Debts!$AB$9*N125,2)))))</f>
        <v/>
      </c>
      <c r="AA125">
        <f>IF(BK124&lt;=0,0,MIN(ROUND(BK124+O125,2),IF(Debts!$Z$10=0,Debts!$AA$10,MAX(Debts!$AA$10,ROUND(BK124*Debts!$Z$10+Debts!$AB$10*O125,2)))))</f>
        <v/>
      </c>
      <c r="AB125">
        <f>IF(BL124&lt;=0,0,MIN(ROUND(BL124+P125,2),IF(Debts!$Z$11=0,Debts!$AA$11,MAX(Debts!$AA$11,ROUND(BL124*Debts!$Z$11+Debts!$AB$11*P125,2)))))</f>
        <v/>
      </c>
      <c r="AC125">
        <f>IF(BM124&lt;=0,0,MIN(ROUND(BM124+Q125,2),IF(Debts!$Z$12=0,Debts!$AA$12,MAX(Debts!$AA$12,ROUND(BM124*Debts!$Z$12+Debts!$AB$12*Q125,2)))))</f>
        <v/>
      </c>
      <c r="AD125">
        <f>IF(BN124&lt;=0,0,MIN(ROUND(BN124+R125,2),IF(Debts!$Z$13=0,Debts!$AA$13,MAX(Debts!$AA$13,ROUND(BN124*Debts!$Z$13+Debts!$AB$13*R125,2)))))</f>
        <v/>
      </c>
      <c r="AE125">
        <f>IF(BO124&lt;=0,0,MIN(ROUND(BO124+S125,2),IF(Debts!$Z$14=0,Debts!$AA$14,MAX(Debts!$AA$14,ROUND(BO124*Debts!$Z$14+Debts!$AB$14*S125,2)))))</f>
        <v/>
      </c>
      <c r="AF125">
        <f>IF(BP124&lt;=0,0,MIN(ROUND(BP124+T125,2),IF(Debts!$Z$15=0,Debts!$AA$15,MAX(Debts!$AA$15,ROUND(BP124*Debts!$Z$15+Debts!$AB$15*T125,2)))))</f>
        <v/>
      </c>
      <c r="AG125">
        <f>IF(BQ124&lt;=0,0,MIN(ROUND(BQ124+U125,2),IF(Debts!$Z$16=0,Debts!$AA$16,MAX(Debts!$AA$16,ROUND(BQ124*Debts!$Z$16+Debts!$AB$16*U125,2)))))</f>
        <v/>
      </c>
      <c r="AH125">
        <f>IF(BF124&lt;=0,0,ROUND(BF124+J125-V125,2))</f>
        <v/>
      </c>
      <c r="AI125">
        <f>IF(BG124&lt;=0,0,ROUND(BG124+K125-W125,2))</f>
        <v/>
      </c>
      <c r="AJ125">
        <f>IF(BH124&lt;=0,0,ROUND(BH124+L125-X125,2))</f>
        <v/>
      </c>
      <c r="AK125">
        <f>IF(BI124&lt;=0,0,ROUND(BI124+M125-Y125,2))</f>
        <v/>
      </c>
      <c r="AL125">
        <f>IF(BJ124&lt;=0,0,ROUND(BJ124+N125-Z125,2))</f>
        <v/>
      </c>
      <c r="AM125">
        <f>IF(BK124&lt;=0,0,ROUND(BK124+O125-AA125,2))</f>
        <v/>
      </c>
      <c r="AN125">
        <f>IF(BL124&lt;=0,0,ROUND(BL124+P125-AB125,2))</f>
        <v/>
      </c>
      <c r="AO125">
        <f>IF(BM124&lt;=0,0,ROUND(BM124+Q125-AC125,2))</f>
        <v/>
      </c>
      <c r="AP125">
        <f>IF(BN124&lt;=0,0,ROUND(BN124+R125-AD125,2))</f>
        <v/>
      </c>
      <c r="AQ125">
        <f>IF(BO124&lt;=0,0,ROUND(BO124+S125-AE125,2))</f>
        <v/>
      </c>
      <c r="AR125">
        <f>IF(BP124&lt;=0,0,ROUND(BP124+T125-AF125,2))</f>
        <v/>
      </c>
      <c r="AS125">
        <f>IF(BQ124&lt;=0,0,ROUND(BQ124+U125-AG125,2))</f>
        <v/>
      </c>
      <c r="AT125">
        <f>IF(AH125&lt;=0,0,ROUND(MIN(AH125,MAX(0,$F125-SUMPRODUCT(($AT$3:$BE$3&lt;AT$3)*$AH125:$AS125))),2))</f>
        <v/>
      </c>
      <c r="AU125">
        <f>IF(AI125&lt;=0,0,ROUND(MIN(AI125,MAX(0,$F125-SUMPRODUCT(($AT$3:$BE$3&lt;AU$3)*$AH125:$AS125))),2))</f>
        <v/>
      </c>
      <c r="AV125">
        <f>IF(AJ125&lt;=0,0,ROUND(MIN(AJ125,MAX(0,$F125-SUMPRODUCT(($AT$3:$BE$3&lt;AV$3)*$AH125:$AS125))),2))</f>
        <v/>
      </c>
      <c r="AW125">
        <f>IF(AK125&lt;=0,0,ROUND(MIN(AK125,MAX(0,$F125-SUMPRODUCT(($AT$3:$BE$3&lt;AW$3)*$AH125:$AS125))),2))</f>
        <v/>
      </c>
      <c r="AX125">
        <f>IF(AL125&lt;=0,0,ROUND(MIN(AL125,MAX(0,$F125-SUMPRODUCT(($AT$3:$BE$3&lt;AX$3)*$AH125:$AS125))),2))</f>
        <v/>
      </c>
      <c r="AY125">
        <f>IF(AM125&lt;=0,0,ROUND(MIN(AM125,MAX(0,$F125-SUMPRODUCT(($AT$3:$BE$3&lt;AY$3)*$AH125:$AS125))),2))</f>
        <v/>
      </c>
      <c r="AZ125">
        <f>IF(AN125&lt;=0,0,ROUND(MIN(AN125,MAX(0,$F125-SUMPRODUCT(($AT$3:$BE$3&lt;AZ$3)*$AH125:$AS125))),2))</f>
        <v/>
      </c>
      <c r="BA125">
        <f>IF(AO125&lt;=0,0,ROUND(MIN(AO125,MAX(0,$F125-SUMPRODUCT(($AT$3:$BE$3&lt;BA$3)*$AH125:$AS125))),2))</f>
        <v/>
      </c>
      <c r="BB125">
        <f>IF(AP125&lt;=0,0,ROUND(MIN(AP125,MAX(0,$F125-SUMPRODUCT(($AT$3:$BE$3&lt;BB$3)*$AH125:$AS125))),2))</f>
        <v/>
      </c>
      <c r="BC125">
        <f>IF(AQ125&lt;=0,0,ROUND(MIN(AQ125,MAX(0,$F125-SUMPRODUCT(($AT$3:$BE$3&lt;BC$3)*$AH125:$AS125))),2))</f>
        <v/>
      </c>
      <c r="BD125">
        <f>IF(AR125&lt;=0,0,ROUND(MIN(AR125,MAX(0,$F125-SUMPRODUCT(($AT$3:$BE$3&lt;BD$3)*$AH125:$AS125))),2))</f>
        <v/>
      </c>
      <c r="BE125">
        <f>IF(AS125&lt;=0,0,ROUND(MIN(AS125,MAX(0,$F125-SUMPRODUCT(($AT$3:$BE$3&lt;BE$3)*$AH125:$AS125))),2))</f>
        <v/>
      </c>
      <c r="BF125">
        <f>IF(BF124&lt;=0,0,ROUND(BF124+J125-V125-AT125,2))</f>
        <v/>
      </c>
      <c r="BG125">
        <f>IF(BG124&lt;=0,0,ROUND(BG124+K125-W125-AU125,2))</f>
        <v/>
      </c>
      <c r="BH125">
        <f>IF(BH124&lt;=0,0,ROUND(BH124+L125-X125-AV125,2))</f>
        <v/>
      </c>
      <c r="BI125">
        <f>IF(BI124&lt;=0,0,ROUND(BI124+M125-Y125-AW125,2))</f>
        <v/>
      </c>
      <c r="BJ125">
        <f>IF(BJ124&lt;=0,0,ROUND(BJ124+N125-Z125-AX125,2))</f>
        <v/>
      </c>
      <c r="BK125">
        <f>IF(BK124&lt;=0,0,ROUND(BK124+O125-AA125-AY125,2))</f>
        <v/>
      </c>
      <c r="BL125">
        <f>IF(BL124&lt;=0,0,ROUND(BL124+P125-AB125-AZ125,2))</f>
        <v/>
      </c>
      <c r="BM125">
        <f>IF(BM124&lt;=0,0,ROUND(BM124+Q125-AC125-BA125,2))</f>
        <v/>
      </c>
      <c r="BN125">
        <f>IF(BN124&lt;=0,0,ROUND(BN124+R125-AD125-BB125,2))</f>
        <v/>
      </c>
      <c r="BO125">
        <f>IF(BO124&lt;=0,0,ROUND(BO124+S125-AE125-BC125,2))</f>
        <v/>
      </c>
      <c r="BP125">
        <f>IF(BP124&lt;=0,0,ROUND(BP124+T125-AF125-BD125,2))</f>
        <v/>
      </c>
      <c r="BQ125">
        <f>IF(BQ124&lt;=0,0,ROUND(BQ124+U125-AG125-BE125,2))</f>
        <v/>
      </c>
    </row>
    <row r="126">
      <c r="A126" t="n">
        <v>121</v>
      </c>
      <c r="B126" s="29">
        <f>Months!B126</f>
        <v/>
      </c>
      <c r="C126">
        <f>Months!C126</f>
        <v/>
      </c>
      <c r="D126">
        <f>Months!D126</f>
        <v/>
      </c>
      <c r="E126">
        <f>SUM(V126:AG126)</f>
        <v/>
      </c>
      <c r="F126">
        <f>MAX(0,ROUND(C126+D126-E126,2))</f>
        <v/>
      </c>
      <c r="G126">
        <f>ROUND(E126+SUM(AT126:BE126),2)</f>
        <v/>
      </c>
      <c r="H126">
        <f>ROUND(SUM(J126:U126),2)</f>
        <v/>
      </c>
      <c r="I126">
        <f>ROUND(SUM(BF126:BQ126),2)</f>
        <v/>
      </c>
      <c r="J126">
        <f>IF(BF125&lt;=0,0,ROUND(BF125*IF($A126&lt;=Debts!$M$5,Debts!$X$5,Debts!$Y$5)/12,2)+IF(AND(Debts!$AC$5=1,$A126=Debts!$M$5+1),SUMPRODUCT(ROUND(BF$5:BF124*Debts!$Y$5/12,2)),0))</f>
        <v/>
      </c>
      <c r="K126">
        <f>IF(BG125&lt;=0,0,ROUND(BG125*IF($A126&lt;=Debts!$M$6,Debts!$X$6,Debts!$Y$6)/12,2)+IF(AND(Debts!$AC$6=1,$A126=Debts!$M$6+1),SUMPRODUCT(ROUND(BG$5:BG124*Debts!$Y$6/12,2)),0))</f>
        <v/>
      </c>
      <c r="L126">
        <f>IF(BH125&lt;=0,0,ROUND(BH125*IF($A126&lt;=Debts!$M$7,Debts!$X$7,Debts!$Y$7)/12,2)+IF(AND(Debts!$AC$7=1,$A126=Debts!$M$7+1),SUMPRODUCT(ROUND(BH$5:BH124*Debts!$Y$7/12,2)),0))</f>
        <v/>
      </c>
      <c r="M126">
        <f>IF(BI125&lt;=0,0,ROUND(BI125*IF($A126&lt;=Debts!$M$8,Debts!$X$8,Debts!$Y$8)/12,2)+IF(AND(Debts!$AC$8=1,$A126=Debts!$M$8+1),SUMPRODUCT(ROUND(BI$5:BI124*Debts!$Y$8/12,2)),0))</f>
        <v/>
      </c>
      <c r="N126">
        <f>IF(BJ125&lt;=0,0,ROUND(BJ125*IF($A126&lt;=Debts!$M$9,Debts!$X$9,Debts!$Y$9)/12,2)+IF(AND(Debts!$AC$9=1,$A126=Debts!$M$9+1),SUMPRODUCT(ROUND(BJ$5:BJ124*Debts!$Y$9/12,2)),0))</f>
        <v/>
      </c>
      <c r="O126">
        <f>IF(BK125&lt;=0,0,ROUND(BK125*IF($A126&lt;=Debts!$M$10,Debts!$X$10,Debts!$Y$10)/12,2)+IF(AND(Debts!$AC$10=1,$A126=Debts!$M$10+1),SUMPRODUCT(ROUND(BK$5:BK124*Debts!$Y$10/12,2)),0))</f>
        <v/>
      </c>
      <c r="P126">
        <f>IF(BL125&lt;=0,0,ROUND(BL125*IF($A126&lt;=Debts!$M$11,Debts!$X$11,Debts!$Y$11)/12,2)+IF(AND(Debts!$AC$11=1,$A126=Debts!$M$11+1),SUMPRODUCT(ROUND(BL$5:BL124*Debts!$Y$11/12,2)),0))</f>
        <v/>
      </c>
      <c r="Q126">
        <f>IF(BM125&lt;=0,0,ROUND(BM125*IF($A126&lt;=Debts!$M$12,Debts!$X$12,Debts!$Y$12)/12,2)+IF(AND(Debts!$AC$12=1,$A126=Debts!$M$12+1),SUMPRODUCT(ROUND(BM$5:BM124*Debts!$Y$12/12,2)),0))</f>
        <v/>
      </c>
      <c r="R126">
        <f>IF(BN125&lt;=0,0,ROUND(BN125*IF($A126&lt;=Debts!$M$13,Debts!$X$13,Debts!$Y$13)/12,2)+IF(AND(Debts!$AC$13=1,$A126=Debts!$M$13+1),SUMPRODUCT(ROUND(BN$5:BN124*Debts!$Y$13/12,2)),0))</f>
        <v/>
      </c>
      <c r="S126">
        <f>IF(BO125&lt;=0,0,ROUND(BO125*IF($A126&lt;=Debts!$M$14,Debts!$X$14,Debts!$Y$14)/12,2)+IF(AND(Debts!$AC$14=1,$A126=Debts!$M$14+1),SUMPRODUCT(ROUND(BO$5:BO124*Debts!$Y$14/12,2)),0))</f>
        <v/>
      </c>
      <c r="T126">
        <f>IF(BP125&lt;=0,0,ROUND(BP125*IF($A126&lt;=Debts!$M$15,Debts!$X$15,Debts!$Y$15)/12,2)+IF(AND(Debts!$AC$15=1,$A126=Debts!$M$15+1),SUMPRODUCT(ROUND(BP$5:BP124*Debts!$Y$15/12,2)),0))</f>
        <v/>
      </c>
      <c r="U126">
        <f>IF(BQ125&lt;=0,0,ROUND(BQ125*IF($A126&lt;=Debts!$M$16,Debts!$X$16,Debts!$Y$16)/12,2)+IF(AND(Debts!$AC$16=1,$A126=Debts!$M$16+1),SUMPRODUCT(ROUND(BQ$5:BQ124*Debts!$Y$16/12,2)),0))</f>
        <v/>
      </c>
      <c r="V126">
        <f>IF(BF125&lt;=0,0,MIN(ROUND(BF125+J126,2),IF(Debts!$Z$5=0,Debts!$AA$5,MAX(Debts!$AA$5,ROUND(BF125*Debts!$Z$5+Debts!$AB$5*J126,2)))))</f>
        <v/>
      </c>
      <c r="W126">
        <f>IF(BG125&lt;=0,0,MIN(ROUND(BG125+K126,2),IF(Debts!$Z$6=0,Debts!$AA$6,MAX(Debts!$AA$6,ROUND(BG125*Debts!$Z$6+Debts!$AB$6*K126,2)))))</f>
        <v/>
      </c>
      <c r="X126">
        <f>IF(BH125&lt;=0,0,MIN(ROUND(BH125+L126,2),IF(Debts!$Z$7=0,Debts!$AA$7,MAX(Debts!$AA$7,ROUND(BH125*Debts!$Z$7+Debts!$AB$7*L126,2)))))</f>
        <v/>
      </c>
      <c r="Y126">
        <f>IF(BI125&lt;=0,0,MIN(ROUND(BI125+M126,2),IF(Debts!$Z$8=0,Debts!$AA$8,MAX(Debts!$AA$8,ROUND(BI125*Debts!$Z$8+Debts!$AB$8*M126,2)))))</f>
        <v/>
      </c>
      <c r="Z126">
        <f>IF(BJ125&lt;=0,0,MIN(ROUND(BJ125+N126,2),IF(Debts!$Z$9=0,Debts!$AA$9,MAX(Debts!$AA$9,ROUND(BJ125*Debts!$Z$9+Debts!$AB$9*N126,2)))))</f>
        <v/>
      </c>
      <c r="AA126">
        <f>IF(BK125&lt;=0,0,MIN(ROUND(BK125+O126,2),IF(Debts!$Z$10=0,Debts!$AA$10,MAX(Debts!$AA$10,ROUND(BK125*Debts!$Z$10+Debts!$AB$10*O126,2)))))</f>
        <v/>
      </c>
      <c r="AB126">
        <f>IF(BL125&lt;=0,0,MIN(ROUND(BL125+P126,2),IF(Debts!$Z$11=0,Debts!$AA$11,MAX(Debts!$AA$11,ROUND(BL125*Debts!$Z$11+Debts!$AB$11*P126,2)))))</f>
        <v/>
      </c>
      <c r="AC126">
        <f>IF(BM125&lt;=0,0,MIN(ROUND(BM125+Q126,2),IF(Debts!$Z$12=0,Debts!$AA$12,MAX(Debts!$AA$12,ROUND(BM125*Debts!$Z$12+Debts!$AB$12*Q126,2)))))</f>
        <v/>
      </c>
      <c r="AD126">
        <f>IF(BN125&lt;=0,0,MIN(ROUND(BN125+R126,2),IF(Debts!$Z$13=0,Debts!$AA$13,MAX(Debts!$AA$13,ROUND(BN125*Debts!$Z$13+Debts!$AB$13*R126,2)))))</f>
        <v/>
      </c>
      <c r="AE126">
        <f>IF(BO125&lt;=0,0,MIN(ROUND(BO125+S126,2),IF(Debts!$Z$14=0,Debts!$AA$14,MAX(Debts!$AA$14,ROUND(BO125*Debts!$Z$14+Debts!$AB$14*S126,2)))))</f>
        <v/>
      </c>
      <c r="AF126">
        <f>IF(BP125&lt;=0,0,MIN(ROUND(BP125+T126,2),IF(Debts!$Z$15=0,Debts!$AA$15,MAX(Debts!$AA$15,ROUND(BP125*Debts!$Z$15+Debts!$AB$15*T126,2)))))</f>
        <v/>
      </c>
      <c r="AG126">
        <f>IF(BQ125&lt;=0,0,MIN(ROUND(BQ125+U126,2),IF(Debts!$Z$16=0,Debts!$AA$16,MAX(Debts!$AA$16,ROUND(BQ125*Debts!$Z$16+Debts!$AB$16*U126,2)))))</f>
        <v/>
      </c>
      <c r="AH126">
        <f>IF(BF125&lt;=0,0,ROUND(BF125+J126-V126,2))</f>
        <v/>
      </c>
      <c r="AI126">
        <f>IF(BG125&lt;=0,0,ROUND(BG125+K126-W126,2))</f>
        <v/>
      </c>
      <c r="AJ126">
        <f>IF(BH125&lt;=0,0,ROUND(BH125+L126-X126,2))</f>
        <v/>
      </c>
      <c r="AK126">
        <f>IF(BI125&lt;=0,0,ROUND(BI125+M126-Y126,2))</f>
        <v/>
      </c>
      <c r="AL126">
        <f>IF(BJ125&lt;=0,0,ROUND(BJ125+N126-Z126,2))</f>
        <v/>
      </c>
      <c r="AM126">
        <f>IF(BK125&lt;=0,0,ROUND(BK125+O126-AA126,2))</f>
        <v/>
      </c>
      <c r="AN126">
        <f>IF(BL125&lt;=0,0,ROUND(BL125+P126-AB126,2))</f>
        <v/>
      </c>
      <c r="AO126">
        <f>IF(BM125&lt;=0,0,ROUND(BM125+Q126-AC126,2))</f>
        <v/>
      </c>
      <c r="AP126">
        <f>IF(BN125&lt;=0,0,ROUND(BN125+R126-AD126,2))</f>
        <v/>
      </c>
      <c r="AQ126">
        <f>IF(BO125&lt;=0,0,ROUND(BO125+S126-AE126,2))</f>
        <v/>
      </c>
      <c r="AR126">
        <f>IF(BP125&lt;=0,0,ROUND(BP125+T126-AF126,2))</f>
        <v/>
      </c>
      <c r="AS126">
        <f>IF(BQ125&lt;=0,0,ROUND(BQ125+U126-AG126,2))</f>
        <v/>
      </c>
      <c r="AT126">
        <f>IF(AH126&lt;=0,0,ROUND(MIN(AH126,MAX(0,$F126-SUMPRODUCT(($AT$3:$BE$3&lt;AT$3)*$AH126:$AS126))),2))</f>
        <v/>
      </c>
      <c r="AU126">
        <f>IF(AI126&lt;=0,0,ROUND(MIN(AI126,MAX(0,$F126-SUMPRODUCT(($AT$3:$BE$3&lt;AU$3)*$AH126:$AS126))),2))</f>
        <v/>
      </c>
      <c r="AV126">
        <f>IF(AJ126&lt;=0,0,ROUND(MIN(AJ126,MAX(0,$F126-SUMPRODUCT(($AT$3:$BE$3&lt;AV$3)*$AH126:$AS126))),2))</f>
        <v/>
      </c>
      <c r="AW126">
        <f>IF(AK126&lt;=0,0,ROUND(MIN(AK126,MAX(0,$F126-SUMPRODUCT(($AT$3:$BE$3&lt;AW$3)*$AH126:$AS126))),2))</f>
        <v/>
      </c>
      <c r="AX126">
        <f>IF(AL126&lt;=0,0,ROUND(MIN(AL126,MAX(0,$F126-SUMPRODUCT(($AT$3:$BE$3&lt;AX$3)*$AH126:$AS126))),2))</f>
        <v/>
      </c>
      <c r="AY126">
        <f>IF(AM126&lt;=0,0,ROUND(MIN(AM126,MAX(0,$F126-SUMPRODUCT(($AT$3:$BE$3&lt;AY$3)*$AH126:$AS126))),2))</f>
        <v/>
      </c>
      <c r="AZ126">
        <f>IF(AN126&lt;=0,0,ROUND(MIN(AN126,MAX(0,$F126-SUMPRODUCT(($AT$3:$BE$3&lt;AZ$3)*$AH126:$AS126))),2))</f>
        <v/>
      </c>
      <c r="BA126">
        <f>IF(AO126&lt;=0,0,ROUND(MIN(AO126,MAX(0,$F126-SUMPRODUCT(($AT$3:$BE$3&lt;BA$3)*$AH126:$AS126))),2))</f>
        <v/>
      </c>
      <c r="BB126">
        <f>IF(AP126&lt;=0,0,ROUND(MIN(AP126,MAX(0,$F126-SUMPRODUCT(($AT$3:$BE$3&lt;BB$3)*$AH126:$AS126))),2))</f>
        <v/>
      </c>
      <c r="BC126">
        <f>IF(AQ126&lt;=0,0,ROUND(MIN(AQ126,MAX(0,$F126-SUMPRODUCT(($AT$3:$BE$3&lt;BC$3)*$AH126:$AS126))),2))</f>
        <v/>
      </c>
      <c r="BD126">
        <f>IF(AR126&lt;=0,0,ROUND(MIN(AR126,MAX(0,$F126-SUMPRODUCT(($AT$3:$BE$3&lt;BD$3)*$AH126:$AS126))),2))</f>
        <v/>
      </c>
      <c r="BE126">
        <f>IF(AS126&lt;=0,0,ROUND(MIN(AS126,MAX(0,$F126-SUMPRODUCT(($AT$3:$BE$3&lt;BE$3)*$AH126:$AS126))),2))</f>
        <v/>
      </c>
      <c r="BF126">
        <f>IF(BF125&lt;=0,0,ROUND(BF125+J126-V126-AT126,2))</f>
        <v/>
      </c>
      <c r="BG126">
        <f>IF(BG125&lt;=0,0,ROUND(BG125+K126-W126-AU126,2))</f>
        <v/>
      </c>
      <c r="BH126">
        <f>IF(BH125&lt;=0,0,ROUND(BH125+L126-X126-AV126,2))</f>
        <v/>
      </c>
      <c r="BI126">
        <f>IF(BI125&lt;=0,0,ROUND(BI125+M126-Y126-AW126,2))</f>
        <v/>
      </c>
      <c r="BJ126">
        <f>IF(BJ125&lt;=0,0,ROUND(BJ125+N126-Z126-AX126,2))</f>
        <v/>
      </c>
      <c r="BK126">
        <f>IF(BK125&lt;=0,0,ROUND(BK125+O126-AA126-AY126,2))</f>
        <v/>
      </c>
      <c r="BL126">
        <f>IF(BL125&lt;=0,0,ROUND(BL125+P126-AB126-AZ126,2))</f>
        <v/>
      </c>
      <c r="BM126">
        <f>IF(BM125&lt;=0,0,ROUND(BM125+Q126-AC126-BA126,2))</f>
        <v/>
      </c>
      <c r="BN126">
        <f>IF(BN125&lt;=0,0,ROUND(BN125+R126-AD126-BB126,2))</f>
        <v/>
      </c>
      <c r="BO126">
        <f>IF(BO125&lt;=0,0,ROUND(BO125+S126-AE126-BC126,2))</f>
        <v/>
      </c>
      <c r="BP126">
        <f>IF(BP125&lt;=0,0,ROUND(BP125+T126-AF126-BD126,2))</f>
        <v/>
      </c>
      <c r="BQ126">
        <f>IF(BQ125&lt;=0,0,ROUND(BQ125+U126-AG126-BE126,2))</f>
        <v/>
      </c>
    </row>
    <row r="127">
      <c r="A127" t="n">
        <v>122</v>
      </c>
      <c r="B127" s="29">
        <f>Months!B127</f>
        <v/>
      </c>
      <c r="C127">
        <f>Months!C127</f>
        <v/>
      </c>
      <c r="D127">
        <f>Months!D127</f>
        <v/>
      </c>
      <c r="E127">
        <f>SUM(V127:AG127)</f>
        <v/>
      </c>
      <c r="F127">
        <f>MAX(0,ROUND(C127+D127-E127,2))</f>
        <v/>
      </c>
      <c r="G127">
        <f>ROUND(E127+SUM(AT127:BE127),2)</f>
        <v/>
      </c>
      <c r="H127">
        <f>ROUND(SUM(J127:U127),2)</f>
        <v/>
      </c>
      <c r="I127">
        <f>ROUND(SUM(BF127:BQ127),2)</f>
        <v/>
      </c>
      <c r="J127">
        <f>IF(BF126&lt;=0,0,ROUND(BF126*IF($A127&lt;=Debts!$M$5,Debts!$X$5,Debts!$Y$5)/12,2)+IF(AND(Debts!$AC$5=1,$A127=Debts!$M$5+1),SUMPRODUCT(ROUND(BF$5:BF125*Debts!$Y$5/12,2)),0))</f>
        <v/>
      </c>
      <c r="K127">
        <f>IF(BG126&lt;=0,0,ROUND(BG126*IF($A127&lt;=Debts!$M$6,Debts!$X$6,Debts!$Y$6)/12,2)+IF(AND(Debts!$AC$6=1,$A127=Debts!$M$6+1),SUMPRODUCT(ROUND(BG$5:BG125*Debts!$Y$6/12,2)),0))</f>
        <v/>
      </c>
      <c r="L127">
        <f>IF(BH126&lt;=0,0,ROUND(BH126*IF($A127&lt;=Debts!$M$7,Debts!$X$7,Debts!$Y$7)/12,2)+IF(AND(Debts!$AC$7=1,$A127=Debts!$M$7+1),SUMPRODUCT(ROUND(BH$5:BH125*Debts!$Y$7/12,2)),0))</f>
        <v/>
      </c>
      <c r="M127">
        <f>IF(BI126&lt;=0,0,ROUND(BI126*IF($A127&lt;=Debts!$M$8,Debts!$X$8,Debts!$Y$8)/12,2)+IF(AND(Debts!$AC$8=1,$A127=Debts!$M$8+1),SUMPRODUCT(ROUND(BI$5:BI125*Debts!$Y$8/12,2)),0))</f>
        <v/>
      </c>
      <c r="N127">
        <f>IF(BJ126&lt;=0,0,ROUND(BJ126*IF($A127&lt;=Debts!$M$9,Debts!$X$9,Debts!$Y$9)/12,2)+IF(AND(Debts!$AC$9=1,$A127=Debts!$M$9+1),SUMPRODUCT(ROUND(BJ$5:BJ125*Debts!$Y$9/12,2)),0))</f>
        <v/>
      </c>
      <c r="O127">
        <f>IF(BK126&lt;=0,0,ROUND(BK126*IF($A127&lt;=Debts!$M$10,Debts!$X$10,Debts!$Y$10)/12,2)+IF(AND(Debts!$AC$10=1,$A127=Debts!$M$10+1),SUMPRODUCT(ROUND(BK$5:BK125*Debts!$Y$10/12,2)),0))</f>
        <v/>
      </c>
      <c r="P127">
        <f>IF(BL126&lt;=0,0,ROUND(BL126*IF($A127&lt;=Debts!$M$11,Debts!$X$11,Debts!$Y$11)/12,2)+IF(AND(Debts!$AC$11=1,$A127=Debts!$M$11+1),SUMPRODUCT(ROUND(BL$5:BL125*Debts!$Y$11/12,2)),0))</f>
        <v/>
      </c>
      <c r="Q127">
        <f>IF(BM126&lt;=0,0,ROUND(BM126*IF($A127&lt;=Debts!$M$12,Debts!$X$12,Debts!$Y$12)/12,2)+IF(AND(Debts!$AC$12=1,$A127=Debts!$M$12+1),SUMPRODUCT(ROUND(BM$5:BM125*Debts!$Y$12/12,2)),0))</f>
        <v/>
      </c>
      <c r="R127">
        <f>IF(BN126&lt;=0,0,ROUND(BN126*IF($A127&lt;=Debts!$M$13,Debts!$X$13,Debts!$Y$13)/12,2)+IF(AND(Debts!$AC$13=1,$A127=Debts!$M$13+1),SUMPRODUCT(ROUND(BN$5:BN125*Debts!$Y$13/12,2)),0))</f>
        <v/>
      </c>
      <c r="S127">
        <f>IF(BO126&lt;=0,0,ROUND(BO126*IF($A127&lt;=Debts!$M$14,Debts!$X$14,Debts!$Y$14)/12,2)+IF(AND(Debts!$AC$14=1,$A127=Debts!$M$14+1),SUMPRODUCT(ROUND(BO$5:BO125*Debts!$Y$14/12,2)),0))</f>
        <v/>
      </c>
      <c r="T127">
        <f>IF(BP126&lt;=0,0,ROUND(BP126*IF($A127&lt;=Debts!$M$15,Debts!$X$15,Debts!$Y$15)/12,2)+IF(AND(Debts!$AC$15=1,$A127=Debts!$M$15+1),SUMPRODUCT(ROUND(BP$5:BP125*Debts!$Y$15/12,2)),0))</f>
        <v/>
      </c>
      <c r="U127">
        <f>IF(BQ126&lt;=0,0,ROUND(BQ126*IF($A127&lt;=Debts!$M$16,Debts!$X$16,Debts!$Y$16)/12,2)+IF(AND(Debts!$AC$16=1,$A127=Debts!$M$16+1),SUMPRODUCT(ROUND(BQ$5:BQ125*Debts!$Y$16/12,2)),0))</f>
        <v/>
      </c>
      <c r="V127">
        <f>IF(BF126&lt;=0,0,MIN(ROUND(BF126+J127,2),IF(Debts!$Z$5=0,Debts!$AA$5,MAX(Debts!$AA$5,ROUND(BF126*Debts!$Z$5+Debts!$AB$5*J127,2)))))</f>
        <v/>
      </c>
      <c r="W127">
        <f>IF(BG126&lt;=0,0,MIN(ROUND(BG126+K127,2),IF(Debts!$Z$6=0,Debts!$AA$6,MAX(Debts!$AA$6,ROUND(BG126*Debts!$Z$6+Debts!$AB$6*K127,2)))))</f>
        <v/>
      </c>
      <c r="X127">
        <f>IF(BH126&lt;=0,0,MIN(ROUND(BH126+L127,2),IF(Debts!$Z$7=0,Debts!$AA$7,MAX(Debts!$AA$7,ROUND(BH126*Debts!$Z$7+Debts!$AB$7*L127,2)))))</f>
        <v/>
      </c>
      <c r="Y127">
        <f>IF(BI126&lt;=0,0,MIN(ROUND(BI126+M127,2),IF(Debts!$Z$8=0,Debts!$AA$8,MAX(Debts!$AA$8,ROUND(BI126*Debts!$Z$8+Debts!$AB$8*M127,2)))))</f>
        <v/>
      </c>
      <c r="Z127">
        <f>IF(BJ126&lt;=0,0,MIN(ROUND(BJ126+N127,2),IF(Debts!$Z$9=0,Debts!$AA$9,MAX(Debts!$AA$9,ROUND(BJ126*Debts!$Z$9+Debts!$AB$9*N127,2)))))</f>
        <v/>
      </c>
      <c r="AA127">
        <f>IF(BK126&lt;=0,0,MIN(ROUND(BK126+O127,2),IF(Debts!$Z$10=0,Debts!$AA$10,MAX(Debts!$AA$10,ROUND(BK126*Debts!$Z$10+Debts!$AB$10*O127,2)))))</f>
        <v/>
      </c>
      <c r="AB127">
        <f>IF(BL126&lt;=0,0,MIN(ROUND(BL126+P127,2),IF(Debts!$Z$11=0,Debts!$AA$11,MAX(Debts!$AA$11,ROUND(BL126*Debts!$Z$11+Debts!$AB$11*P127,2)))))</f>
        <v/>
      </c>
      <c r="AC127">
        <f>IF(BM126&lt;=0,0,MIN(ROUND(BM126+Q127,2),IF(Debts!$Z$12=0,Debts!$AA$12,MAX(Debts!$AA$12,ROUND(BM126*Debts!$Z$12+Debts!$AB$12*Q127,2)))))</f>
        <v/>
      </c>
      <c r="AD127">
        <f>IF(BN126&lt;=0,0,MIN(ROUND(BN126+R127,2),IF(Debts!$Z$13=0,Debts!$AA$13,MAX(Debts!$AA$13,ROUND(BN126*Debts!$Z$13+Debts!$AB$13*R127,2)))))</f>
        <v/>
      </c>
      <c r="AE127">
        <f>IF(BO126&lt;=0,0,MIN(ROUND(BO126+S127,2),IF(Debts!$Z$14=0,Debts!$AA$14,MAX(Debts!$AA$14,ROUND(BO126*Debts!$Z$14+Debts!$AB$14*S127,2)))))</f>
        <v/>
      </c>
      <c r="AF127">
        <f>IF(BP126&lt;=0,0,MIN(ROUND(BP126+T127,2),IF(Debts!$Z$15=0,Debts!$AA$15,MAX(Debts!$AA$15,ROUND(BP126*Debts!$Z$15+Debts!$AB$15*T127,2)))))</f>
        <v/>
      </c>
      <c r="AG127">
        <f>IF(BQ126&lt;=0,0,MIN(ROUND(BQ126+U127,2),IF(Debts!$Z$16=0,Debts!$AA$16,MAX(Debts!$AA$16,ROUND(BQ126*Debts!$Z$16+Debts!$AB$16*U127,2)))))</f>
        <v/>
      </c>
      <c r="AH127">
        <f>IF(BF126&lt;=0,0,ROUND(BF126+J127-V127,2))</f>
        <v/>
      </c>
      <c r="AI127">
        <f>IF(BG126&lt;=0,0,ROUND(BG126+K127-W127,2))</f>
        <v/>
      </c>
      <c r="AJ127">
        <f>IF(BH126&lt;=0,0,ROUND(BH126+L127-X127,2))</f>
        <v/>
      </c>
      <c r="AK127">
        <f>IF(BI126&lt;=0,0,ROUND(BI126+M127-Y127,2))</f>
        <v/>
      </c>
      <c r="AL127">
        <f>IF(BJ126&lt;=0,0,ROUND(BJ126+N127-Z127,2))</f>
        <v/>
      </c>
      <c r="AM127">
        <f>IF(BK126&lt;=0,0,ROUND(BK126+O127-AA127,2))</f>
        <v/>
      </c>
      <c r="AN127">
        <f>IF(BL126&lt;=0,0,ROUND(BL126+P127-AB127,2))</f>
        <v/>
      </c>
      <c r="AO127">
        <f>IF(BM126&lt;=0,0,ROUND(BM126+Q127-AC127,2))</f>
        <v/>
      </c>
      <c r="AP127">
        <f>IF(BN126&lt;=0,0,ROUND(BN126+R127-AD127,2))</f>
        <v/>
      </c>
      <c r="AQ127">
        <f>IF(BO126&lt;=0,0,ROUND(BO126+S127-AE127,2))</f>
        <v/>
      </c>
      <c r="AR127">
        <f>IF(BP126&lt;=0,0,ROUND(BP126+T127-AF127,2))</f>
        <v/>
      </c>
      <c r="AS127">
        <f>IF(BQ126&lt;=0,0,ROUND(BQ126+U127-AG127,2))</f>
        <v/>
      </c>
      <c r="AT127">
        <f>IF(AH127&lt;=0,0,ROUND(MIN(AH127,MAX(0,$F127-SUMPRODUCT(($AT$3:$BE$3&lt;AT$3)*$AH127:$AS127))),2))</f>
        <v/>
      </c>
      <c r="AU127">
        <f>IF(AI127&lt;=0,0,ROUND(MIN(AI127,MAX(0,$F127-SUMPRODUCT(($AT$3:$BE$3&lt;AU$3)*$AH127:$AS127))),2))</f>
        <v/>
      </c>
      <c r="AV127">
        <f>IF(AJ127&lt;=0,0,ROUND(MIN(AJ127,MAX(0,$F127-SUMPRODUCT(($AT$3:$BE$3&lt;AV$3)*$AH127:$AS127))),2))</f>
        <v/>
      </c>
      <c r="AW127">
        <f>IF(AK127&lt;=0,0,ROUND(MIN(AK127,MAX(0,$F127-SUMPRODUCT(($AT$3:$BE$3&lt;AW$3)*$AH127:$AS127))),2))</f>
        <v/>
      </c>
      <c r="AX127">
        <f>IF(AL127&lt;=0,0,ROUND(MIN(AL127,MAX(0,$F127-SUMPRODUCT(($AT$3:$BE$3&lt;AX$3)*$AH127:$AS127))),2))</f>
        <v/>
      </c>
      <c r="AY127">
        <f>IF(AM127&lt;=0,0,ROUND(MIN(AM127,MAX(0,$F127-SUMPRODUCT(($AT$3:$BE$3&lt;AY$3)*$AH127:$AS127))),2))</f>
        <v/>
      </c>
      <c r="AZ127">
        <f>IF(AN127&lt;=0,0,ROUND(MIN(AN127,MAX(0,$F127-SUMPRODUCT(($AT$3:$BE$3&lt;AZ$3)*$AH127:$AS127))),2))</f>
        <v/>
      </c>
      <c r="BA127">
        <f>IF(AO127&lt;=0,0,ROUND(MIN(AO127,MAX(0,$F127-SUMPRODUCT(($AT$3:$BE$3&lt;BA$3)*$AH127:$AS127))),2))</f>
        <v/>
      </c>
      <c r="BB127">
        <f>IF(AP127&lt;=0,0,ROUND(MIN(AP127,MAX(0,$F127-SUMPRODUCT(($AT$3:$BE$3&lt;BB$3)*$AH127:$AS127))),2))</f>
        <v/>
      </c>
      <c r="BC127">
        <f>IF(AQ127&lt;=0,0,ROUND(MIN(AQ127,MAX(0,$F127-SUMPRODUCT(($AT$3:$BE$3&lt;BC$3)*$AH127:$AS127))),2))</f>
        <v/>
      </c>
      <c r="BD127">
        <f>IF(AR127&lt;=0,0,ROUND(MIN(AR127,MAX(0,$F127-SUMPRODUCT(($AT$3:$BE$3&lt;BD$3)*$AH127:$AS127))),2))</f>
        <v/>
      </c>
      <c r="BE127">
        <f>IF(AS127&lt;=0,0,ROUND(MIN(AS127,MAX(0,$F127-SUMPRODUCT(($AT$3:$BE$3&lt;BE$3)*$AH127:$AS127))),2))</f>
        <v/>
      </c>
      <c r="BF127">
        <f>IF(BF126&lt;=0,0,ROUND(BF126+J127-V127-AT127,2))</f>
        <v/>
      </c>
      <c r="BG127">
        <f>IF(BG126&lt;=0,0,ROUND(BG126+K127-W127-AU127,2))</f>
        <v/>
      </c>
      <c r="BH127">
        <f>IF(BH126&lt;=0,0,ROUND(BH126+L127-X127-AV127,2))</f>
        <v/>
      </c>
      <c r="BI127">
        <f>IF(BI126&lt;=0,0,ROUND(BI126+M127-Y127-AW127,2))</f>
        <v/>
      </c>
      <c r="BJ127">
        <f>IF(BJ126&lt;=0,0,ROUND(BJ126+N127-Z127-AX127,2))</f>
        <v/>
      </c>
      <c r="BK127">
        <f>IF(BK126&lt;=0,0,ROUND(BK126+O127-AA127-AY127,2))</f>
        <v/>
      </c>
      <c r="BL127">
        <f>IF(BL126&lt;=0,0,ROUND(BL126+P127-AB127-AZ127,2))</f>
        <v/>
      </c>
      <c r="BM127">
        <f>IF(BM126&lt;=0,0,ROUND(BM126+Q127-AC127-BA127,2))</f>
        <v/>
      </c>
      <c r="BN127">
        <f>IF(BN126&lt;=0,0,ROUND(BN126+R127-AD127-BB127,2))</f>
        <v/>
      </c>
      <c r="BO127">
        <f>IF(BO126&lt;=0,0,ROUND(BO126+S127-AE127-BC127,2))</f>
        <v/>
      </c>
      <c r="BP127">
        <f>IF(BP126&lt;=0,0,ROUND(BP126+T127-AF127-BD127,2))</f>
        <v/>
      </c>
      <c r="BQ127">
        <f>IF(BQ126&lt;=0,0,ROUND(BQ126+U127-AG127-BE127,2))</f>
        <v/>
      </c>
    </row>
    <row r="128">
      <c r="A128" t="n">
        <v>123</v>
      </c>
      <c r="B128" s="29">
        <f>Months!B128</f>
        <v/>
      </c>
      <c r="C128">
        <f>Months!C128</f>
        <v/>
      </c>
      <c r="D128">
        <f>Months!D128</f>
        <v/>
      </c>
      <c r="E128">
        <f>SUM(V128:AG128)</f>
        <v/>
      </c>
      <c r="F128">
        <f>MAX(0,ROUND(C128+D128-E128,2))</f>
        <v/>
      </c>
      <c r="G128">
        <f>ROUND(E128+SUM(AT128:BE128),2)</f>
        <v/>
      </c>
      <c r="H128">
        <f>ROUND(SUM(J128:U128),2)</f>
        <v/>
      </c>
      <c r="I128">
        <f>ROUND(SUM(BF128:BQ128),2)</f>
        <v/>
      </c>
      <c r="J128">
        <f>IF(BF127&lt;=0,0,ROUND(BF127*IF($A128&lt;=Debts!$M$5,Debts!$X$5,Debts!$Y$5)/12,2)+IF(AND(Debts!$AC$5=1,$A128=Debts!$M$5+1),SUMPRODUCT(ROUND(BF$5:BF126*Debts!$Y$5/12,2)),0))</f>
        <v/>
      </c>
      <c r="K128">
        <f>IF(BG127&lt;=0,0,ROUND(BG127*IF($A128&lt;=Debts!$M$6,Debts!$X$6,Debts!$Y$6)/12,2)+IF(AND(Debts!$AC$6=1,$A128=Debts!$M$6+1),SUMPRODUCT(ROUND(BG$5:BG126*Debts!$Y$6/12,2)),0))</f>
        <v/>
      </c>
      <c r="L128">
        <f>IF(BH127&lt;=0,0,ROUND(BH127*IF($A128&lt;=Debts!$M$7,Debts!$X$7,Debts!$Y$7)/12,2)+IF(AND(Debts!$AC$7=1,$A128=Debts!$M$7+1),SUMPRODUCT(ROUND(BH$5:BH126*Debts!$Y$7/12,2)),0))</f>
        <v/>
      </c>
      <c r="M128">
        <f>IF(BI127&lt;=0,0,ROUND(BI127*IF($A128&lt;=Debts!$M$8,Debts!$X$8,Debts!$Y$8)/12,2)+IF(AND(Debts!$AC$8=1,$A128=Debts!$M$8+1),SUMPRODUCT(ROUND(BI$5:BI126*Debts!$Y$8/12,2)),0))</f>
        <v/>
      </c>
      <c r="N128">
        <f>IF(BJ127&lt;=0,0,ROUND(BJ127*IF($A128&lt;=Debts!$M$9,Debts!$X$9,Debts!$Y$9)/12,2)+IF(AND(Debts!$AC$9=1,$A128=Debts!$M$9+1),SUMPRODUCT(ROUND(BJ$5:BJ126*Debts!$Y$9/12,2)),0))</f>
        <v/>
      </c>
      <c r="O128">
        <f>IF(BK127&lt;=0,0,ROUND(BK127*IF($A128&lt;=Debts!$M$10,Debts!$X$10,Debts!$Y$10)/12,2)+IF(AND(Debts!$AC$10=1,$A128=Debts!$M$10+1),SUMPRODUCT(ROUND(BK$5:BK126*Debts!$Y$10/12,2)),0))</f>
        <v/>
      </c>
      <c r="P128">
        <f>IF(BL127&lt;=0,0,ROUND(BL127*IF($A128&lt;=Debts!$M$11,Debts!$X$11,Debts!$Y$11)/12,2)+IF(AND(Debts!$AC$11=1,$A128=Debts!$M$11+1),SUMPRODUCT(ROUND(BL$5:BL126*Debts!$Y$11/12,2)),0))</f>
        <v/>
      </c>
      <c r="Q128">
        <f>IF(BM127&lt;=0,0,ROUND(BM127*IF($A128&lt;=Debts!$M$12,Debts!$X$12,Debts!$Y$12)/12,2)+IF(AND(Debts!$AC$12=1,$A128=Debts!$M$12+1),SUMPRODUCT(ROUND(BM$5:BM126*Debts!$Y$12/12,2)),0))</f>
        <v/>
      </c>
      <c r="R128">
        <f>IF(BN127&lt;=0,0,ROUND(BN127*IF($A128&lt;=Debts!$M$13,Debts!$X$13,Debts!$Y$13)/12,2)+IF(AND(Debts!$AC$13=1,$A128=Debts!$M$13+1),SUMPRODUCT(ROUND(BN$5:BN126*Debts!$Y$13/12,2)),0))</f>
        <v/>
      </c>
      <c r="S128">
        <f>IF(BO127&lt;=0,0,ROUND(BO127*IF($A128&lt;=Debts!$M$14,Debts!$X$14,Debts!$Y$14)/12,2)+IF(AND(Debts!$AC$14=1,$A128=Debts!$M$14+1),SUMPRODUCT(ROUND(BO$5:BO126*Debts!$Y$14/12,2)),0))</f>
        <v/>
      </c>
      <c r="T128">
        <f>IF(BP127&lt;=0,0,ROUND(BP127*IF($A128&lt;=Debts!$M$15,Debts!$X$15,Debts!$Y$15)/12,2)+IF(AND(Debts!$AC$15=1,$A128=Debts!$M$15+1),SUMPRODUCT(ROUND(BP$5:BP126*Debts!$Y$15/12,2)),0))</f>
        <v/>
      </c>
      <c r="U128">
        <f>IF(BQ127&lt;=0,0,ROUND(BQ127*IF($A128&lt;=Debts!$M$16,Debts!$X$16,Debts!$Y$16)/12,2)+IF(AND(Debts!$AC$16=1,$A128=Debts!$M$16+1),SUMPRODUCT(ROUND(BQ$5:BQ126*Debts!$Y$16/12,2)),0))</f>
        <v/>
      </c>
      <c r="V128">
        <f>IF(BF127&lt;=0,0,MIN(ROUND(BF127+J128,2),IF(Debts!$Z$5=0,Debts!$AA$5,MAX(Debts!$AA$5,ROUND(BF127*Debts!$Z$5+Debts!$AB$5*J128,2)))))</f>
        <v/>
      </c>
      <c r="W128">
        <f>IF(BG127&lt;=0,0,MIN(ROUND(BG127+K128,2),IF(Debts!$Z$6=0,Debts!$AA$6,MAX(Debts!$AA$6,ROUND(BG127*Debts!$Z$6+Debts!$AB$6*K128,2)))))</f>
        <v/>
      </c>
      <c r="X128">
        <f>IF(BH127&lt;=0,0,MIN(ROUND(BH127+L128,2),IF(Debts!$Z$7=0,Debts!$AA$7,MAX(Debts!$AA$7,ROUND(BH127*Debts!$Z$7+Debts!$AB$7*L128,2)))))</f>
        <v/>
      </c>
      <c r="Y128">
        <f>IF(BI127&lt;=0,0,MIN(ROUND(BI127+M128,2),IF(Debts!$Z$8=0,Debts!$AA$8,MAX(Debts!$AA$8,ROUND(BI127*Debts!$Z$8+Debts!$AB$8*M128,2)))))</f>
        <v/>
      </c>
      <c r="Z128">
        <f>IF(BJ127&lt;=0,0,MIN(ROUND(BJ127+N128,2),IF(Debts!$Z$9=0,Debts!$AA$9,MAX(Debts!$AA$9,ROUND(BJ127*Debts!$Z$9+Debts!$AB$9*N128,2)))))</f>
        <v/>
      </c>
      <c r="AA128">
        <f>IF(BK127&lt;=0,0,MIN(ROUND(BK127+O128,2),IF(Debts!$Z$10=0,Debts!$AA$10,MAX(Debts!$AA$10,ROUND(BK127*Debts!$Z$10+Debts!$AB$10*O128,2)))))</f>
        <v/>
      </c>
      <c r="AB128">
        <f>IF(BL127&lt;=0,0,MIN(ROUND(BL127+P128,2),IF(Debts!$Z$11=0,Debts!$AA$11,MAX(Debts!$AA$11,ROUND(BL127*Debts!$Z$11+Debts!$AB$11*P128,2)))))</f>
        <v/>
      </c>
      <c r="AC128">
        <f>IF(BM127&lt;=0,0,MIN(ROUND(BM127+Q128,2),IF(Debts!$Z$12=0,Debts!$AA$12,MAX(Debts!$AA$12,ROUND(BM127*Debts!$Z$12+Debts!$AB$12*Q128,2)))))</f>
        <v/>
      </c>
      <c r="AD128">
        <f>IF(BN127&lt;=0,0,MIN(ROUND(BN127+R128,2),IF(Debts!$Z$13=0,Debts!$AA$13,MAX(Debts!$AA$13,ROUND(BN127*Debts!$Z$13+Debts!$AB$13*R128,2)))))</f>
        <v/>
      </c>
      <c r="AE128">
        <f>IF(BO127&lt;=0,0,MIN(ROUND(BO127+S128,2),IF(Debts!$Z$14=0,Debts!$AA$14,MAX(Debts!$AA$14,ROUND(BO127*Debts!$Z$14+Debts!$AB$14*S128,2)))))</f>
        <v/>
      </c>
      <c r="AF128">
        <f>IF(BP127&lt;=0,0,MIN(ROUND(BP127+T128,2),IF(Debts!$Z$15=0,Debts!$AA$15,MAX(Debts!$AA$15,ROUND(BP127*Debts!$Z$15+Debts!$AB$15*T128,2)))))</f>
        <v/>
      </c>
      <c r="AG128">
        <f>IF(BQ127&lt;=0,0,MIN(ROUND(BQ127+U128,2),IF(Debts!$Z$16=0,Debts!$AA$16,MAX(Debts!$AA$16,ROUND(BQ127*Debts!$Z$16+Debts!$AB$16*U128,2)))))</f>
        <v/>
      </c>
      <c r="AH128">
        <f>IF(BF127&lt;=0,0,ROUND(BF127+J128-V128,2))</f>
        <v/>
      </c>
      <c r="AI128">
        <f>IF(BG127&lt;=0,0,ROUND(BG127+K128-W128,2))</f>
        <v/>
      </c>
      <c r="AJ128">
        <f>IF(BH127&lt;=0,0,ROUND(BH127+L128-X128,2))</f>
        <v/>
      </c>
      <c r="AK128">
        <f>IF(BI127&lt;=0,0,ROUND(BI127+M128-Y128,2))</f>
        <v/>
      </c>
      <c r="AL128">
        <f>IF(BJ127&lt;=0,0,ROUND(BJ127+N128-Z128,2))</f>
        <v/>
      </c>
      <c r="AM128">
        <f>IF(BK127&lt;=0,0,ROUND(BK127+O128-AA128,2))</f>
        <v/>
      </c>
      <c r="AN128">
        <f>IF(BL127&lt;=0,0,ROUND(BL127+P128-AB128,2))</f>
        <v/>
      </c>
      <c r="AO128">
        <f>IF(BM127&lt;=0,0,ROUND(BM127+Q128-AC128,2))</f>
        <v/>
      </c>
      <c r="AP128">
        <f>IF(BN127&lt;=0,0,ROUND(BN127+R128-AD128,2))</f>
        <v/>
      </c>
      <c r="AQ128">
        <f>IF(BO127&lt;=0,0,ROUND(BO127+S128-AE128,2))</f>
        <v/>
      </c>
      <c r="AR128">
        <f>IF(BP127&lt;=0,0,ROUND(BP127+T128-AF128,2))</f>
        <v/>
      </c>
      <c r="AS128">
        <f>IF(BQ127&lt;=0,0,ROUND(BQ127+U128-AG128,2))</f>
        <v/>
      </c>
      <c r="AT128">
        <f>IF(AH128&lt;=0,0,ROUND(MIN(AH128,MAX(0,$F128-SUMPRODUCT(($AT$3:$BE$3&lt;AT$3)*$AH128:$AS128))),2))</f>
        <v/>
      </c>
      <c r="AU128">
        <f>IF(AI128&lt;=0,0,ROUND(MIN(AI128,MAX(0,$F128-SUMPRODUCT(($AT$3:$BE$3&lt;AU$3)*$AH128:$AS128))),2))</f>
        <v/>
      </c>
      <c r="AV128">
        <f>IF(AJ128&lt;=0,0,ROUND(MIN(AJ128,MAX(0,$F128-SUMPRODUCT(($AT$3:$BE$3&lt;AV$3)*$AH128:$AS128))),2))</f>
        <v/>
      </c>
      <c r="AW128">
        <f>IF(AK128&lt;=0,0,ROUND(MIN(AK128,MAX(0,$F128-SUMPRODUCT(($AT$3:$BE$3&lt;AW$3)*$AH128:$AS128))),2))</f>
        <v/>
      </c>
      <c r="AX128">
        <f>IF(AL128&lt;=0,0,ROUND(MIN(AL128,MAX(0,$F128-SUMPRODUCT(($AT$3:$BE$3&lt;AX$3)*$AH128:$AS128))),2))</f>
        <v/>
      </c>
      <c r="AY128">
        <f>IF(AM128&lt;=0,0,ROUND(MIN(AM128,MAX(0,$F128-SUMPRODUCT(($AT$3:$BE$3&lt;AY$3)*$AH128:$AS128))),2))</f>
        <v/>
      </c>
      <c r="AZ128">
        <f>IF(AN128&lt;=0,0,ROUND(MIN(AN128,MAX(0,$F128-SUMPRODUCT(($AT$3:$BE$3&lt;AZ$3)*$AH128:$AS128))),2))</f>
        <v/>
      </c>
      <c r="BA128">
        <f>IF(AO128&lt;=0,0,ROUND(MIN(AO128,MAX(0,$F128-SUMPRODUCT(($AT$3:$BE$3&lt;BA$3)*$AH128:$AS128))),2))</f>
        <v/>
      </c>
      <c r="BB128">
        <f>IF(AP128&lt;=0,0,ROUND(MIN(AP128,MAX(0,$F128-SUMPRODUCT(($AT$3:$BE$3&lt;BB$3)*$AH128:$AS128))),2))</f>
        <v/>
      </c>
      <c r="BC128">
        <f>IF(AQ128&lt;=0,0,ROUND(MIN(AQ128,MAX(0,$F128-SUMPRODUCT(($AT$3:$BE$3&lt;BC$3)*$AH128:$AS128))),2))</f>
        <v/>
      </c>
      <c r="BD128">
        <f>IF(AR128&lt;=0,0,ROUND(MIN(AR128,MAX(0,$F128-SUMPRODUCT(($AT$3:$BE$3&lt;BD$3)*$AH128:$AS128))),2))</f>
        <v/>
      </c>
      <c r="BE128">
        <f>IF(AS128&lt;=0,0,ROUND(MIN(AS128,MAX(0,$F128-SUMPRODUCT(($AT$3:$BE$3&lt;BE$3)*$AH128:$AS128))),2))</f>
        <v/>
      </c>
      <c r="BF128">
        <f>IF(BF127&lt;=0,0,ROUND(BF127+J128-V128-AT128,2))</f>
        <v/>
      </c>
      <c r="BG128">
        <f>IF(BG127&lt;=0,0,ROUND(BG127+K128-W128-AU128,2))</f>
        <v/>
      </c>
      <c r="BH128">
        <f>IF(BH127&lt;=0,0,ROUND(BH127+L128-X128-AV128,2))</f>
        <v/>
      </c>
      <c r="BI128">
        <f>IF(BI127&lt;=0,0,ROUND(BI127+M128-Y128-AW128,2))</f>
        <v/>
      </c>
      <c r="BJ128">
        <f>IF(BJ127&lt;=0,0,ROUND(BJ127+N128-Z128-AX128,2))</f>
        <v/>
      </c>
      <c r="BK128">
        <f>IF(BK127&lt;=0,0,ROUND(BK127+O128-AA128-AY128,2))</f>
        <v/>
      </c>
      <c r="BL128">
        <f>IF(BL127&lt;=0,0,ROUND(BL127+P128-AB128-AZ128,2))</f>
        <v/>
      </c>
      <c r="BM128">
        <f>IF(BM127&lt;=0,0,ROUND(BM127+Q128-AC128-BA128,2))</f>
        <v/>
      </c>
      <c r="BN128">
        <f>IF(BN127&lt;=0,0,ROUND(BN127+R128-AD128-BB128,2))</f>
        <v/>
      </c>
      <c r="BO128">
        <f>IF(BO127&lt;=0,0,ROUND(BO127+S128-AE128-BC128,2))</f>
        <v/>
      </c>
      <c r="BP128">
        <f>IF(BP127&lt;=0,0,ROUND(BP127+T128-AF128-BD128,2))</f>
        <v/>
      </c>
      <c r="BQ128">
        <f>IF(BQ127&lt;=0,0,ROUND(BQ127+U128-AG128-BE128,2))</f>
        <v/>
      </c>
    </row>
    <row r="129">
      <c r="A129" t="n">
        <v>124</v>
      </c>
      <c r="B129" s="29">
        <f>Months!B129</f>
        <v/>
      </c>
      <c r="C129">
        <f>Months!C129</f>
        <v/>
      </c>
      <c r="D129">
        <f>Months!D129</f>
        <v/>
      </c>
      <c r="E129">
        <f>SUM(V129:AG129)</f>
        <v/>
      </c>
      <c r="F129">
        <f>MAX(0,ROUND(C129+D129-E129,2))</f>
        <v/>
      </c>
      <c r="G129">
        <f>ROUND(E129+SUM(AT129:BE129),2)</f>
        <v/>
      </c>
      <c r="H129">
        <f>ROUND(SUM(J129:U129),2)</f>
        <v/>
      </c>
      <c r="I129">
        <f>ROUND(SUM(BF129:BQ129),2)</f>
        <v/>
      </c>
      <c r="J129">
        <f>IF(BF128&lt;=0,0,ROUND(BF128*IF($A129&lt;=Debts!$M$5,Debts!$X$5,Debts!$Y$5)/12,2)+IF(AND(Debts!$AC$5=1,$A129=Debts!$M$5+1),SUMPRODUCT(ROUND(BF$5:BF127*Debts!$Y$5/12,2)),0))</f>
        <v/>
      </c>
      <c r="K129">
        <f>IF(BG128&lt;=0,0,ROUND(BG128*IF($A129&lt;=Debts!$M$6,Debts!$X$6,Debts!$Y$6)/12,2)+IF(AND(Debts!$AC$6=1,$A129=Debts!$M$6+1),SUMPRODUCT(ROUND(BG$5:BG127*Debts!$Y$6/12,2)),0))</f>
        <v/>
      </c>
      <c r="L129">
        <f>IF(BH128&lt;=0,0,ROUND(BH128*IF($A129&lt;=Debts!$M$7,Debts!$X$7,Debts!$Y$7)/12,2)+IF(AND(Debts!$AC$7=1,$A129=Debts!$M$7+1),SUMPRODUCT(ROUND(BH$5:BH127*Debts!$Y$7/12,2)),0))</f>
        <v/>
      </c>
      <c r="M129">
        <f>IF(BI128&lt;=0,0,ROUND(BI128*IF($A129&lt;=Debts!$M$8,Debts!$X$8,Debts!$Y$8)/12,2)+IF(AND(Debts!$AC$8=1,$A129=Debts!$M$8+1),SUMPRODUCT(ROUND(BI$5:BI127*Debts!$Y$8/12,2)),0))</f>
        <v/>
      </c>
      <c r="N129">
        <f>IF(BJ128&lt;=0,0,ROUND(BJ128*IF($A129&lt;=Debts!$M$9,Debts!$X$9,Debts!$Y$9)/12,2)+IF(AND(Debts!$AC$9=1,$A129=Debts!$M$9+1),SUMPRODUCT(ROUND(BJ$5:BJ127*Debts!$Y$9/12,2)),0))</f>
        <v/>
      </c>
      <c r="O129">
        <f>IF(BK128&lt;=0,0,ROUND(BK128*IF($A129&lt;=Debts!$M$10,Debts!$X$10,Debts!$Y$10)/12,2)+IF(AND(Debts!$AC$10=1,$A129=Debts!$M$10+1),SUMPRODUCT(ROUND(BK$5:BK127*Debts!$Y$10/12,2)),0))</f>
        <v/>
      </c>
      <c r="P129">
        <f>IF(BL128&lt;=0,0,ROUND(BL128*IF($A129&lt;=Debts!$M$11,Debts!$X$11,Debts!$Y$11)/12,2)+IF(AND(Debts!$AC$11=1,$A129=Debts!$M$11+1),SUMPRODUCT(ROUND(BL$5:BL127*Debts!$Y$11/12,2)),0))</f>
        <v/>
      </c>
      <c r="Q129">
        <f>IF(BM128&lt;=0,0,ROUND(BM128*IF($A129&lt;=Debts!$M$12,Debts!$X$12,Debts!$Y$12)/12,2)+IF(AND(Debts!$AC$12=1,$A129=Debts!$M$12+1),SUMPRODUCT(ROUND(BM$5:BM127*Debts!$Y$12/12,2)),0))</f>
        <v/>
      </c>
      <c r="R129">
        <f>IF(BN128&lt;=0,0,ROUND(BN128*IF($A129&lt;=Debts!$M$13,Debts!$X$13,Debts!$Y$13)/12,2)+IF(AND(Debts!$AC$13=1,$A129=Debts!$M$13+1),SUMPRODUCT(ROUND(BN$5:BN127*Debts!$Y$13/12,2)),0))</f>
        <v/>
      </c>
      <c r="S129">
        <f>IF(BO128&lt;=0,0,ROUND(BO128*IF($A129&lt;=Debts!$M$14,Debts!$X$14,Debts!$Y$14)/12,2)+IF(AND(Debts!$AC$14=1,$A129=Debts!$M$14+1),SUMPRODUCT(ROUND(BO$5:BO127*Debts!$Y$14/12,2)),0))</f>
        <v/>
      </c>
      <c r="T129">
        <f>IF(BP128&lt;=0,0,ROUND(BP128*IF($A129&lt;=Debts!$M$15,Debts!$X$15,Debts!$Y$15)/12,2)+IF(AND(Debts!$AC$15=1,$A129=Debts!$M$15+1),SUMPRODUCT(ROUND(BP$5:BP127*Debts!$Y$15/12,2)),0))</f>
        <v/>
      </c>
      <c r="U129">
        <f>IF(BQ128&lt;=0,0,ROUND(BQ128*IF($A129&lt;=Debts!$M$16,Debts!$X$16,Debts!$Y$16)/12,2)+IF(AND(Debts!$AC$16=1,$A129=Debts!$M$16+1),SUMPRODUCT(ROUND(BQ$5:BQ127*Debts!$Y$16/12,2)),0))</f>
        <v/>
      </c>
      <c r="V129">
        <f>IF(BF128&lt;=0,0,MIN(ROUND(BF128+J129,2),IF(Debts!$Z$5=0,Debts!$AA$5,MAX(Debts!$AA$5,ROUND(BF128*Debts!$Z$5+Debts!$AB$5*J129,2)))))</f>
        <v/>
      </c>
      <c r="W129">
        <f>IF(BG128&lt;=0,0,MIN(ROUND(BG128+K129,2),IF(Debts!$Z$6=0,Debts!$AA$6,MAX(Debts!$AA$6,ROUND(BG128*Debts!$Z$6+Debts!$AB$6*K129,2)))))</f>
        <v/>
      </c>
      <c r="X129">
        <f>IF(BH128&lt;=0,0,MIN(ROUND(BH128+L129,2),IF(Debts!$Z$7=0,Debts!$AA$7,MAX(Debts!$AA$7,ROUND(BH128*Debts!$Z$7+Debts!$AB$7*L129,2)))))</f>
        <v/>
      </c>
      <c r="Y129">
        <f>IF(BI128&lt;=0,0,MIN(ROUND(BI128+M129,2),IF(Debts!$Z$8=0,Debts!$AA$8,MAX(Debts!$AA$8,ROUND(BI128*Debts!$Z$8+Debts!$AB$8*M129,2)))))</f>
        <v/>
      </c>
      <c r="Z129">
        <f>IF(BJ128&lt;=0,0,MIN(ROUND(BJ128+N129,2),IF(Debts!$Z$9=0,Debts!$AA$9,MAX(Debts!$AA$9,ROUND(BJ128*Debts!$Z$9+Debts!$AB$9*N129,2)))))</f>
        <v/>
      </c>
      <c r="AA129">
        <f>IF(BK128&lt;=0,0,MIN(ROUND(BK128+O129,2),IF(Debts!$Z$10=0,Debts!$AA$10,MAX(Debts!$AA$10,ROUND(BK128*Debts!$Z$10+Debts!$AB$10*O129,2)))))</f>
        <v/>
      </c>
      <c r="AB129">
        <f>IF(BL128&lt;=0,0,MIN(ROUND(BL128+P129,2),IF(Debts!$Z$11=0,Debts!$AA$11,MAX(Debts!$AA$11,ROUND(BL128*Debts!$Z$11+Debts!$AB$11*P129,2)))))</f>
        <v/>
      </c>
      <c r="AC129">
        <f>IF(BM128&lt;=0,0,MIN(ROUND(BM128+Q129,2),IF(Debts!$Z$12=0,Debts!$AA$12,MAX(Debts!$AA$12,ROUND(BM128*Debts!$Z$12+Debts!$AB$12*Q129,2)))))</f>
        <v/>
      </c>
      <c r="AD129">
        <f>IF(BN128&lt;=0,0,MIN(ROUND(BN128+R129,2),IF(Debts!$Z$13=0,Debts!$AA$13,MAX(Debts!$AA$13,ROUND(BN128*Debts!$Z$13+Debts!$AB$13*R129,2)))))</f>
        <v/>
      </c>
      <c r="AE129">
        <f>IF(BO128&lt;=0,0,MIN(ROUND(BO128+S129,2),IF(Debts!$Z$14=0,Debts!$AA$14,MAX(Debts!$AA$14,ROUND(BO128*Debts!$Z$14+Debts!$AB$14*S129,2)))))</f>
        <v/>
      </c>
      <c r="AF129">
        <f>IF(BP128&lt;=0,0,MIN(ROUND(BP128+T129,2),IF(Debts!$Z$15=0,Debts!$AA$15,MAX(Debts!$AA$15,ROUND(BP128*Debts!$Z$15+Debts!$AB$15*T129,2)))))</f>
        <v/>
      </c>
      <c r="AG129">
        <f>IF(BQ128&lt;=0,0,MIN(ROUND(BQ128+U129,2),IF(Debts!$Z$16=0,Debts!$AA$16,MAX(Debts!$AA$16,ROUND(BQ128*Debts!$Z$16+Debts!$AB$16*U129,2)))))</f>
        <v/>
      </c>
      <c r="AH129">
        <f>IF(BF128&lt;=0,0,ROUND(BF128+J129-V129,2))</f>
        <v/>
      </c>
      <c r="AI129">
        <f>IF(BG128&lt;=0,0,ROUND(BG128+K129-W129,2))</f>
        <v/>
      </c>
      <c r="AJ129">
        <f>IF(BH128&lt;=0,0,ROUND(BH128+L129-X129,2))</f>
        <v/>
      </c>
      <c r="AK129">
        <f>IF(BI128&lt;=0,0,ROUND(BI128+M129-Y129,2))</f>
        <v/>
      </c>
      <c r="AL129">
        <f>IF(BJ128&lt;=0,0,ROUND(BJ128+N129-Z129,2))</f>
        <v/>
      </c>
      <c r="AM129">
        <f>IF(BK128&lt;=0,0,ROUND(BK128+O129-AA129,2))</f>
        <v/>
      </c>
      <c r="AN129">
        <f>IF(BL128&lt;=0,0,ROUND(BL128+P129-AB129,2))</f>
        <v/>
      </c>
      <c r="AO129">
        <f>IF(BM128&lt;=0,0,ROUND(BM128+Q129-AC129,2))</f>
        <v/>
      </c>
      <c r="AP129">
        <f>IF(BN128&lt;=0,0,ROUND(BN128+R129-AD129,2))</f>
        <v/>
      </c>
      <c r="AQ129">
        <f>IF(BO128&lt;=0,0,ROUND(BO128+S129-AE129,2))</f>
        <v/>
      </c>
      <c r="AR129">
        <f>IF(BP128&lt;=0,0,ROUND(BP128+T129-AF129,2))</f>
        <v/>
      </c>
      <c r="AS129">
        <f>IF(BQ128&lt;=0,0,ROUND(BQ128+U129-AG129,2))</f>
        <v/>
      </c>
      <c r="AT129">
        <f>IF(AH129&lt;=0,0,ROUND(MIN(AH129,MAX(0,$F129-SUMPRODUCT(($AT$3:$BE$3&lt;AT$3)*$AH129:$AS129))),2))</f>
        <v/>
      </c>
      <c r="AU129">
        <f>IF(AI129&lt;=0,0,ROUND(MIN(AI129,MAX(0,$F129-SUMPRODUCT(($AT$3:$BE$3&lt;AU$3)*$AH129:$AS129))),2))</f>
        <v/>
      </c>
      <c r="AV129">
        <f>IF(AJ129&lt;=0,0,ROUND(MIN(AJ129,MAX(0,$F129-SUMPRODUCT(($AT$3:$BE$3&lt;AV$3)*$AH129:$AS129))),2))</f>
        <v/>
      </c>
      <c r="AW129">
        <f>IF(AK129&lt;=0,0,ROUND(MIN(AK129,MAX(0,$F129-SUMPRODUCT(($AT$3:$BE$3&lt;AW$3)*$AH129:$AS129))),2))</f>
        <v/>
      </c>
      <c r="AX129">
        <f>IF(AL129&lt;=0,0,ROUND(MIN(AL129,MAX(0,$F129-SUMPRODUCT(($AT$3:$BE$3&lt;AX$3)*$AH129:$AS129))),2))</f>
        <v/>
      </c>
      <c r="AY129">
        <f>IF(AM129&lt;=0,0,ROUND(MIN(AM129,MAX(0,$F129-SUMPRODUCT(($AT$3:$BE$3&lt;AY$3)*$AH129:$AS129))),2))</f>
        <v/>
      </c>
      <c r="AZ129">
        <f>IF(AN129&lt;=0,0,ROUND(MIN(AN129,MAX(0,$F129-SUMPRODUCT(($AT$3:$BE$3&lt;AZ$3)*$AH129:$AS129))),2))</f>
        <v/>
      </c>
      <c r="BA129">
        <f>IF(AO129&lt;=0,0,ROUND(MIN(AO129,MAX(0,$F129-SUMPRODUCT(($AT$3:$BE$3&lt;BA$3)*$AH129:$AS129))),2))</f>
        <v/>
      </c>
      <c r="BB129">
        <f>IF(AP129&lt;=0,0,ROUND(MIN(AP129,MAX(0,$F129-SUMPRODUCT(($AT$3:$BE$3&lt;BB$3)*$AH129:$AS129))),2))</f>
        <v/>
      </c>
      <c r="BC129">
        <f>IF(AQ129&lt;=0,0,ROUND(MIN(AQ129,MAX(0,$F129-SUMPRODUCT(($AT$3:$BE$3&lt;BC$3)*$AH129:$AS129))),2))</f>
        <v/>
      </c>
      <c r="BD129">
        <f>IF(AR129&lt;=0,0,ROUND(MIN(AR129,MAX(0,$F129-SUMPRODUCT(($AT$3:$BE$3&lt;BD$3)*$AH129:$AS129))),2))</f>
        <v/>
      </c>
      <c r="BE129">
        <f>IF(AS129&lt;=0,0,ROUND(MIN(AS129,MAX(0,$F129-SUMPRODUCT(($AT$3:$BE$3&lt;BE$3)*$AH129:$AS129))),2))</f>
        <v/>
      </c>
      <c r="BF129">
        <f>IF(BF128&lt;=0,0,ROUND(BF128+J129-V129-AT129,2))</f>
        <v/>
      </c>
      <c r="BG129">
        <f>IF(BG128&lt;=0,0,ROUND(BG128+K129-W129-AU129,2))</f>
        <v/>
      </c>
      <c r="BH129">
        <f>IF(BH128&lt;=0,0,ROUND(BH128+L129-X129-AV129,2))</f>
        <v/>
      </c>
      <c r="BI129">
        <f>IF(BI128&lt;=0,0,ROUND(BI128+M129-Y129-AW129,2))</f>
        <v/>
      </c>
      <c r="BJ129">
        <f>IF(BJ128&lt;=0,0,ROUND(BJ128+N129-Z129-AX129,2))</f>
        <v/>
      </c>
      <c r="BK129">
        <f>IF(BK128&lt;=0,0,ROUND(BK128+O129-AA129-AY129,2))</f>
        <v/>
      </c>
      <c r="BL129">
        <f>IF(BL128&lt;=0,0,ROUND(BL128+P129-AB129-AZ129,2))</f>
        <v/>
      </c>
      <c r="BM129">
        <f>IF(BM128&lt;=0,0,ROUND(BM128+Q129-AC129-BA129,2))</f>
        <v/>
      </c>
      <c r="BN129">
        <f>IF(BN128&lt;=0,0,ROUND(BN128+R129-AD129-BB129,2))</f>
        <v/>
      </c>
      <c r="BO129">
        <f>IF(BO128&lt;=0,0,ROUND(BO128+S129-AE129-BC129,2))</f>
        <v/>
      </c>
      <c r="BP129">
        <f>IF(BP128&lt;=0,0,ROUND(BP128+T129-AF129-BD129,2))</f>
        <v/>
      </c>
      <c r="BQ129">
        <f>IF(BQ128&lt;=0,0,ROUND(BQ128+U129-AG129-BE129,2))</f>
        <v/>
      </c>
    </row>
    <row r="130">
      <c r="A130" t="n">
        <v>125</v>
      </c>
      <c r="B130" s="29">
        <f>Months!B130</f>
        <v/>
      </c>
      <c r="C130">
        <f>Months!C130</f>
        <v/>
      </c>
      <c r="D130">
        <f>Months!D130</f>
        <v/>
      </c>
      <c r="E130">
        <f>SUM(V130:AG130)</f>
        <v/>
      </c>
      <c r="F130">
        <f>MAX(0,ROUND(C130+D130-E130,2))</f>
        <v/>
      </c>
      <c r="G130">
        <f>ROUND(E130+SUM(AT130:BE130),2)</f>
        <v/>
      </c>
      <c r="H130">
        <f>ROUND(SUM(J130:U130),2)</f>
        <v/>
      </c>
      <c r="I130">
        <f>ROUND(SUM(BF130:BQ130),2)</f>
        <v/>
      </c>
      <c r="J130">
        <f>IF(BF129&lt;=0,0,ROUND(BF129*IF($A130&lt;=Debts!$M$5,Debts!$X$5,Debts!$Y$5)/12,2)+IF(AND(Debts!$AC$5=1,$A130=Debts!$M$5+1),SUMPRODUCT(ROUND(BF$5:BF128*Debts!$Y$5/12,2)),0))</f>
        <v/>
      </c>
      <c r="K130">
        <f>IF(BG129&lt;=0,0,ROUND(BG129*IF($A130&lt;=Debts!$M$6,Debts!$X$6,Debts!$Y$6)/12,2)+IF(AND(Debts!$AC$6=1,$A130=Debts!$M$6+1),SUMPRODUCT(ROUND(BG$5:BG128*Debts!$Y$6/12,2)),0))</f>
        <v/>
      </c>
      <c r="L130">
        <f>IF(BH129&lt;=0,0,ROUND(BH129*IF($A130&lt;=Debts!$M$7,Debts!$X$7,Debts!$Y$7)/12,2)+IF(AND(Debts!$AC$7=1,$A130=Debts!$M$7+1),SUMPRODUCT(ROUND(BH$5:BH128*Debts!$Y$7/12,2)),0))</f>
        <v/>
      </c>
      <c r="M130">
        <f>IF(BI129&lt;=0,0,ROUND(BI129*IF($A130&lt;=Debts!$M$8,Debts!$X$8,Debts!$Y$8)/12,2)+IF(AND(Debts!$AC$8=1,$A130=Debts!$M$8+1),SUMPRODUCT(ROUND(BI$5:BI128*Debts!$Y$8/12,2)),0))</f>
        <v/>
      </c>
      <c r="N130">
        <f>IF(BJ129&lt;=0,0,ROUND(BJ129*IF($A130&lt;=Debts!$M$9,Debts!$X$9,Debts!$Y$9)/12,2)+IF(AND(Debts!$AC$9=1,$A130=Debts!$M$9+1),SUMPRODUCT(ROUND(BJ$5:BJ128*Debts!$Y$9/12,2)),0))</f>
        <v/>
      </c>
      <c r="O130">
        <f>IF(BK129&lt;=0,0,ROUND(BK129*IF($A130&lt;=Debts!$M$10,Debts!$X$10,Debts!$Y$10)/12,2)+IF(AND(Debts!$AC$10=1,$A130=Debts!$M$10+1),SUMPRODUCT(ROUND(BK$5:BK128*Debts!$Y$10/12,2)),0))</f>
        <v/>
      </c>
      <c r="P130">
        <f>IF(BL129&lt;=0,0,ROUND(BL129*IF($A130&lt;=Debts!$M$11,Debts!$X$11,Debts!$Y$11)/12,2)+IF(AND(Debts!$AC$11=1,$A130=Debts!$M$11+1),SUMPRODUCT(ROUND(BL$5:BL128*Debts!$Y$11/12,2)),0))</f>
        <v/>
      </c>
      <c r="Q130">
        <f>IF(BM129&lt;=0,0,ROUND(BM129*IF($A130&lt;=Debts!$M$12,Debts!$X$12,Debts!$Y$12)/12,2)+IF(AND(Debts!$AC$12=1,$A130=Debts!$M$12+1),SUMPRODUCT(ROUND(BM$5:BM128*Debts!$Y$12/12,2)),0))</f>
        <v/>
      </c>
      <c r="R130">
        <f>IF(BN129&lt;=0,0,ROUND(BN129*IF($A130&lt;=Debts!$M$13,Debts!$X$13,Debts!$Y$13)/12,2)+IF(AND(Debts!$AC$13=1,$A130=Debts!$M$13+1),SUMPRODUCT(ROUND(BN$5:BN128*Debts!$Y$13/12,2)),0))</f>
        <v/>
      </c>
      <c r="S130">
        <f>IF(BO129&lt;=0,0,ROUND(BO129*IF($A130&lt;=Debts!$M$14,Debts!$X$14,Debts!$Y$14)/12,2)+IF(AND(Debts!$AC$14=1,$A130=Debts!$M$14+1),SUMPRODUCT(ROUND(BO$5:BO128*Debts!$Y$14/12,2)),0))</f>
        <v/>
      </c>
      <c r="T130">
        <f>IF(BP129&lt;=0,0,ROUND(BP129*IF($A130&lt;=Debts!$M$15,Debts!$X$15,Debts!$Y$15)/12,2)+IF(AND(Debts!$AC$15=1,$A130=Debts!$M$15+1),SUMPRODUCT(ROUND(BP$5:BP128*Debts!$Y$15/12,2)),0))</f>
        <v/>
      </c>
      <c r="U130">
        <f>IF(BQ129&lt;=0,0,ROUND(BQ129*IF($A130&lt;=Debts!$M$16,Debts!$X$16,Debts!$Y$16)/12,2)+IF(AND(Debts!$AC$16=1,$A130=Debts!$M$16+1),SUMPRODUCT(ROUND(BQ$5:BQ128*Debts!$Y$16/12,2)),0))</f>
        <v/>
      </c>
      <c r="V130">
        <f>IF(BF129&lt;=0,0,MIN(ROUND(BF129+J130,2),IF(Debts!$Z$5=0,Debts!$AA$5,MAX(Debts!$AA$5,ROUND(BF129*Debts!$Z$5+Debts!$AB$5*J130,2)))))</f>
        <v/>
      </c>
      <c r="W130">
        <f>IF(BG129&lt;=0,0,MIN(ROUND(BG129+K130,2),IF(Debts!$Z$6=0,Debts!$AA$6,MAX(Debts!$AA$6,ROUND(BG129*Debts!$Z$6+Debts!$AB$6*K130,2)))))</f>
        <v/>
      </c>
      <c r="X130">
        <f>IF(BH129&lt;=0,0,MIN(ROUND(BH129+L130,2),IF(Debts!$Z$7=0,Debts!$AA$7,MAX(Debts!$AA$7,ROUND(BH129*Debts!$Z$7+Debts!$AB$7*L130,2)))))</f>
        <v/>
      </c>
      <c r="Y130">
        <f>IF(BI129&lt;=0,0,MIN(ROUND(BI129+M130,2),IF(Debts!$Z$8=0,Debts!$AA$8,MAX(Debts!$AA$8,ROUND(BI129*Debts!$Z$8+Debts!$AB$8*M130,2)))))</f>
        <v/>
      </c>
      <c r="Z130">
        <f>IF(BJ129&lt;=0,0,MIN(ROUND(BJ129+N130,2),IF(Debts!$Z$9=0,Debts!$AA$9,MAX(Debts!$AA$9,ROUND(BJ129*Debts!$Z$9+Debts!$AB$9*N130,2)))))</f>
        <v/>
      </c>
      <c r="AA130">
        <f>IF(BK129&lt;=0,0,MIN(ROUND(BK129+O130,2),IF(Debts!$Z$10=0,Debts!$AA$10,MAX(Debts!$AA$10,ROUND(BK129*Debts!$Z$10+Debts!$AB$10*O130,2)))))</f>
        <v/>
      </c>
      <c r="AB130">
        <f>IF(BL129&lt;=0,0,MIN(ROUND(BL129+P130,2),IF(Debts!$Z$11=0,Debts!$AA$11,MAX(Debts!$AA$11,ROUND(BL129*Debts!$Z$11+Debts!$AB$11*P130,2)))))</f>
        <v/>
      </c>
      <c r="AC130">
        <f>IF(BM129&lt;=0,0,MIN(ROUND(BM129+Q130,2),IF(Debts!$Z$12=0,Debts!$AA$12,MAX(Debts!$AA$12,ROUND(BM129*Debts!$Z$12+Debts!$AB$12*Q130,2)))))</f>
        <v/>
      </c>
      <c r="AD130">
        <f>IF(BN129&lt;=0,0,MIN(ROUND(BN129+R130,2),IF(Debts!$Z$13=0,Debts!$AA$13,MAX(Debts!$AA$13,ROUND(BN129*Debts!$Z$13+Debts!$AB$13*R130,2)))))</f>
        <v/>
      </c>
      <c r="AE130">
        <f>IF(BO129&lt;=0,0,MIN(ROUND(BO129+S130,2),IF(Debts!$Z$14=0,Debts!$AA$14,MAX(Debts!$AA$14,ROUND(BO129*Debts!$Z$14+Debts!$AB$14*S130,2)))))</f>
        <v/>
      </c>
      <c r="AF130">
        <f>IF(BP129&lt;=0,0,MIN(ROUND(BP129+T130,2),IF(Debts!$Z$15=0,Debts!$AA$15,MAX(Debts!$AA$15,ROUND(BP129*Debts!$Z$15+Debts!$AB$15*T130,2)))))</f>
        <v/>
      </c>
      <c r="AG130">
        <f>IF(BQ129&lt;=0,0,MIN(ROUND(BQ129+U130,2),IF(Debts!$Z$16=0,Debts!$AA$16,MAX(Debts!$AA$16,ROUND(BQ129*Debts!$Z$16+Debts!$AB$16*U130,2)))))</f>
        <v/>
      </c>
      <c r="AH130">
        <f>IF(BF129&lt;=0,0,ROUND(BF129+J130-V130,2))</f>
        <v/>
      </c>
      <c r="AI130">
        <f>IF(BG129&lt;=0,0,ROUND(BG129+K130-W130,2))</f>
        <v/>
      </c>
      <c r="AJ130">
        <f>IF(BH129&lt;=0,0,ROUND(BH129+L130-X130,2))</f>
        <v/>
      </c>
      <c r="AK130">
        <f>IF(BI129&lt;=0,0,ROUND(BI129+M130-Y130,2))</f>
        <v/>
      </c>
      <c r="AL130">
        <f>IF(BJ129&lt;=0,0,ROUND(BJ129+N130-Z130,2))</f>
        <v/>
      </c>
      <c r="AM130">
        <f>IF(BK129&lt;=0,0,ROUND(BK129+O130-AA130,2))</f>
        <v/>
      </c>
      <c r="AN130">
        <f>IF(BL129&lt;=0,0,ROUND(BL129+P130-AB130,2))</f>
        <v/>
      </c>
      <c r="AO130">
        <f>IF(BM129&lt;=0,0,ROUND(BM129+Q130-AC130,2))</f>
        <v/>
      </c>
      <c r="AP130">
        <f>IF(BN129&lt;=0,0,ROUND(BN129+R130-AD130,2))</f>
        <v/>
      </c>
      <c r="AQ130">
        <f>IF(BO129&lt;=0,0,ROUND(BO129+S130-AE130,2))</f>
        <v/>
      </c>
      <c r="AR130">
        <f>IF(BP129&lt;=0,0,ROUND(BP129+T130-AF130,2))</f>
        <v/>
      </c>
      <c r="AS130">
        <f>IF(BQ129&lt;=0,0,ROUND(BQ129+U130-AG130,2))</f>
        <v/>
      </c>
      <c r="AT130">
        <f>IF(AH130&lt;=0,0,ROUND(MIN(AH130,MAX(0,$F130-SUMPRODUCT(($AT$3:$BE$3&lt;AT$3)*$AH130:$AS130))),2))</f>
        <v/>
      </c>
      <c r="AU130">
        <f>IF(AI130&lt;=0,0,ROUND(MIN(AI130,MAX(0,$F130-SUMPRODUCT(($AT$3:$BE$3&lt;AU$3)*$AH130:$AS130))),2))</f>
        <v/>
      </c>
      <c r="AV130">
        <f>IF(AJ130&lt;=0,0,ROUND(MIN(AJ130,MAX(0,$F130-SUMPRODUCT(($AT$3:$BE$3&lt;AV$3)*$AH130:$AS130))),2))</f>
        <v/>
      </c>
      <c r="AW130">
        <f>IF(AK130&lt;=0,0,ROUND(MIN(AK130,MAX(0,$F130-SUMPRODUCT(($AT$3:$BE$3&lt;AW$3)*$AH130:$AS130))),2))</f>
        <v/>
      </c>
      <c r="AX130">
        <f>IF(AL130&lt;=0,0,ROUND(MIN(AL130,MAX(0,$F130-SUMPRODUCT(($AT$3:$BE$3&lt;AX$3)*$AH130:$AS130))),2))</f>
        <v/>
      </c>
      <c r="AY130">
        <f>IF(AM130&lt;=0,0,ROUND(MIN(AM130,MAX(0,$F130-SUMPRODUCT(($AT$3:$BE$3&lt;AY$3)*$AH130:$AS130))),2))</f>
        <v/>
      </c>
      <c r="AZ130">
        <f>IF(AN130&lt;=0,0,ROUND(MIN(AN130,MAX(0,$F130-SUMPRODUCT(($AT$3:$BE$3&lt;AZ$3)*$AH130:$AS130))),2))</f>
        <v/>
      </c>
      <c r="BA130">
        <f>IF(AO130&lt;=0,0,ROUND(MIN(AO130,MAX(0,$F130-SUMPRODUCT(($AT$3:$BE$3&lt;BA$3)*$AH130:$AS130))),2))</f>
        <v/>
      </c>
      <c r="BB130">
        <f>IF(AP130&lt;=0,0,ROUND(MIN(AP130,MAX(0,$F130-SUMPRODUCT(($AT$3:$BE$3&lt;BB$3)*$AH130:$AS130))),2))</f>
        <v/>
      </c>
      <c r="BC130">
        <f>IF(AQ130&lt;=0,0,ROUND(MIN(AQ130,MAX(0,$F130-SUMPRODUCT(($AT$3:$BE$3&lt;BC$3)*$AH130:$AS130))),2))</f>
        <v/>
      </c>
      <c r="BD130">
        <f>IF(AR130&lt;=0,0,ROUND(MIN(AR130,MAX(0,$F130-SUMPRODUCT(($AT$3:$BE$3&lt;BD$3)*$AH130:$AS130))),2))</f>
        <v/>
      </c>
      <c r="BE130">
        <f>IF(AS130&lt;=0,0,ROUND(MIN(AS130,MAX(0,$F130-SUMPRODUCT(($AT$3:$BE$3&lt;BE$3)*$AH130:$AS130))),2))</f>
        <v/>
      </c>
      <c r="BF130">
        <f>IF(BF129&lt;=0,0,ROUND(BF129+J130-V130-AT130,2))</f>
        <v/>
      </c>
      <c r="BG130">
        <f>IF(BG129&lt;=0,0,ROUND(BG129+K130-W130-AU130,2))</f>
        <v/>
      </c>
      <c r="BH130">
        <f>IF(BH129&lt;=0,0,ROUND(BH129+L130-X130-AV130,2))</f>
        <v/>
      </c>
      <c r="BI130">
        <f>IF(BI129&lt;=0,0,ROUND(BI129+M130-Y130-AW130,2))</f>
        <v/>
      </c>
      <c r="BJ130">
        <f>IF(BJ129&lt;=0,0,ROUND(BJ129+N130-Z130-AX130,2))</f>
        <v/>
      </c>
      <c r="BK130">
        <f>IF(BK129&lt;=0,0,ROUND(BK129+O130-AA130-AY130,2))</f>
        <v/>
      </c>
      <c r="BL130">
        <f>IF(BL129&lt;=0,0,ROUND(BL129+P130-AB130-AZ130,2))</f>
        <v/>
      </c>
      <c r="BM130">
        <f>IF(BM129&lt;=0,0,ROUND(BM129+Q130-AC130-BA130,2))</f>
        <v/>
      </c>
      <c r="BN130">
        <f>IF(BN129&lt;=0,0,ROUND(BN129+R130-AD130-BB130,2))</f>
        <v/>
      </c>
      <c r="BO130">
        <f>IF(BO129&lt;=0,0,ROUND(BO129+S130-AE130-BC130,2))</f>
        <v/>
      </c>
      <c r="BP130">
        <f>IF(BP129&lt;=0,0,ROUND(BP129+T130-AF130-BD130,2))</f>
        <v/>
      </c>
      <c r="BQ130">
        <f>IF(BQ129&lt;=0,0,ROUND(BQ129+U130-AG130-BE130,2))</f>
        <v/>
      </c>
    </row>
    <row r="131">
      <c r="A131" t="n">
        <v>126</v>
      </c>
      <c r="B131" s="29">
        <f>Months!B131</f>
        <v/>
      </c>
      <c r="C131">
        <f>Months!C131</f>
        <v/>
      </c>
      <c r="D131">
        <f>Months!D131</f>
        <v/>
      </c>
      <c r="E131">
        <f>SUM(V131:AG131)</f>
        <v/>
      </c>
      <c r="F131">
        <f>MAX(0,ROUND(C131+D131-E131,2))</f>
        <v/>
      </c>
      <c r="G131">
        <f>ROUND(E131+SUM(AT131:BE131),2)</f>
        <v/>
      </c>
      <c r="H131">
        <f>ROUND(SUM(J131:U131),2)</f>
        <v/>
      </c>
      <c r="I131">
        <f>ROUND(SUM(BF131:BQ131),2)</f>
        <v/>
      </c>
      <c r="J131">
        <f>IF(BF130&lt;=0,0,ROUND(BF130*IF($A131&lt;=Debts!$M$5,Debts!$X$5,Debts!$Y$5)/12,2)+IF(AND(Debts!$AC$5=1,$A131=Debts!$M$5+1),SUMPRODUCT(ROUND(BF$5:BF129*Debts!$Y$5/12,2)),0))</f>
        <v/>
      </c>
      <c r="K131">
        <f>IF(BG130&lt;=0,0,ROUND(BG130*IF($A131&lt;=Debts!$M$6,Debts!$X$6,Debts!$Y$6)/12,2)+IF(AND(Debts!$AC$6=1,$A131=Debts!$M$6+1),SUMPRODUCT(ROUND(BG$5:BG129*Debts!$Y$6/12,2)),0))</f>
        <v/>
      </c>
      <c r="L131">
        <f>IF(BH130&lt;=0,0,ROUND(BH130*IF($A131&lt;=Debts!$M$7,Debts!$X$7,Debts!$Y$7)/12,2)+IF(AND(Debts!$AC$7=1,$A131=Debts!$M$7+1),SUMPRODUCT(ROUND(BH$5:BH129*Debts!$Y$7/12,2)),0))</f>
        <v/>
      </c>
      <c r="M131">
        <f>IF(BI130&lt;=0,0,ROUND(BI130*IF($A131&lt;=Debts!$M$8,Debts!$X$8,Debts!$Y$8)/12,2)+IF(AND(Debts!$AC$8=1,$A131=Debts!$M$8+1),SUMPRODUCT(ROUND(BI$5:BI129*Debts!$Y$8/12,2)),0))</f>
        <v/>
      </c>
      <c r="N131">
        <f>IF(BJ130&lt;=0,0,ROUND(BJ130*IF($A131&lt;=Debts!$M$9,Debts!$X$9,Debts!$Y$9)/12,2)+IF(AND(Debts!$AC$9=1,$A131=Debts!$M$9+1),SUMPRODUCT(ROUND(BJ$5:BJ129*Debts!$Y$9/12,2)),0))</f>
        <v/>
      </c>
      <c r="O131">
        <f>IF(BK130&lt;=0,0,ROUND(BK130*IF($A131&lt;=Debts!$M$10,Debts!$X$10,Debts!$Y$10)/12,2)+IF(AND(Debts!$AC$10=1,$A131=Debts!$M$10+1),SUMPRODUCT(ROUND(BK$5:BK129*Debts!$Y$10/12,2)),0))</f>
        <v/>
      </c>
      <c r="P131">
        <f>IF(BL130&lt;=0,0,ROUND(BL130*IF($A131&lt;=Debts!$M$11,Debts!$X$11,Debts!$Y$11)/12,2)+IF(AND(Debts!$AC$11=1,$A131=Debts!$M$11+1),SUMPRODUCT(ROUND(BL$5:BL129*Debts!$Y$11/12,2)),0))</f>
        <v/>
      </c>
      <c r="Q131">
        <f>IF(BM130&lt;=0,0,ROUND(BM130*IF($A131&lt;=Debts!$M$12,Debts!$X$12,Debts!$Y$12)/12,2)+IF(AND(Debts!$AC$12=1,$A131=Debts!$M$12+1),SUMPRODUCT(ROUND(BM$5:BM129*Debts!$Y$12/12,2)),0))</f>
        <v/>
      </c>
      <c r="R131">
        <f>IF(BN130&lt;=0,0,ROUND(BN130*IF($A131&lt;=Debts!$M$13,Debts!$X$13,Debts!$Y$13)/12,2)+IF(AND(Debts!$AC$13=1,$A131=Debts!$M$13+1),SUMPRODUCT(ROUND(BN$5:BN129*Debts!$Y$13/12,2)),0))</f>
        <v/>
      </c>
      <c r="S131">
        <f>IF(BO130&lt;=0,0,ROUND(BO130*IF($A131&lt;=Debts!$M$14,Debts!$X$14,Debts!$Y$14)/12,2)+IF(AND(Debts!$AC$14=1,$A131=Debts!$M$14+1),SUMPRODUCT(ROUND(BO$5:BO129*Debts!$Y$14/12,2)),0))</f>
        <v/>
      </c>
      <c r="T131">
        <f>IF(BP130&lt;=0,0,ROUND(BP130*IF($A131&lt;=Debts!$M$15,Debts!$X$15,Debts!$Y$15)/12,2)+IF(AND(Debts!$AC$15=1,$A131=Debts!$M$15+1),SUMPRODUCT(ROUND(BP$5:BP129*Debts!$Y$15/12,2)),0))</f>
        <v/>
      </c>
      <c r="U131">
        <f>IF(BQ130&lt;=0,0,ROUND(BQ130*IF($A131&lt;=Debts!$M$16,Debts!$X$16,Debts!$Y$16)/12,2)+IF(AND(Debts!$AC$16=1,$A131=Debts!$M$16+1),SUMPRODUCT(ROUND(BQ$5:BQ129*Debts!$Y$16/12,2)),0))</f>
        <v/>
      </c>
      <c r="V131">
        <f>IF(BF130&lt;=0,0,MIN(ROUND(BF130+J131,2),IF(Debts!$Z$5=0,Debts!$AA$5,MAX(Debts!$AA$5,ROUND(BF130*Debts!$Z$5+Debts!$AB$5*J131,2)))))</f>
        <v/>
      </c>
      <c r="W131">
        <f>IF(BG130&lt;=0,0,MIN(ROUND(BG130+K131,2),IF(Debts!$Z$6=0,Debts!$AA$6,MAX(Debts!$AA$6,ROUND(BG130*Debts!$Z$6+Debts!$AB$6*K131,2)))))</f>
        <v/>
      </c>
      <c r="X131">
        <f>IF(BH130&lt;=0,0,MIN(ROUND(BH130+L131,2),IF(Debts!$Z$7=0,Debts!$AA$7,MAX(Debts!$AA$7,ROUND(BH130*Debts!$Z$7+Debts!$AB$7*L131,2)))))</f>
        <v/>
      </c>
      <c r="Y131">
        <f>IF(BI130&lt;=0,0,MIN(ROUND(BI130+M131,2),IF(Debts!$Z$8=0,Debts!$AA$8,MAX(Debts!$AA$8,ROUND(BI130*Debts!$Z$8+Debts!$AB$8*M131,2)))))</f>
        <v/>
      </c>
      <c r="Z131">
        <f>IF(BJ130&lt;=0,0,MIN(ROUND(BJ130+N131,2),IF(Debts!$Z$9=0,Debts!$AA$9,MAX(Debts!$AA$9,ROUND(BJ130*Debts!$Z$9+Debts!$AB$9*N131,2)))))</f>
        <v/>
      </c>
      <c r="AA131">
        <f>IF(BK130&lt;=0,0,MIN(ROUND(BK130+O131,2),IF(Debts!$Z$10=0,Debts!$AA$10,MAX(Debts!$AA$10,ROUND(BK130*Debts!$Z$10+Debts!$AB$10*O131,2)))))</f>
        <v/>
      </c>
      <c r="AB131">
        <f>IF(BL130&lt;=0,0,MIN(ROUND(BL130+P131,2),IF(Debts!$Z$11=0,Debts!$AA$11,MAX(Debts!$AA$11,ROUND(BL130*Debts!$Z$11+Debts!$AB$11*P131,2)))))</f>
        <v/>
      </c>
      <c r="AC131">
        <f>IF(BM130&lt;=0,0,MIN(ROUND(BM130+Q131,2),IF(Debts!$Z$12=0,Debts!$AA$12,MAX(Debts!$AA$12,ROUND(BM130*Debts!$Z$12+Debts!$AB$12*Q131,2)))))</f>
        <v/>
      </c>
      <c r="AD131">
        <f>IF(BN130&lt;=0,0,MIN(ROUND(BN130+R131,2),IF(Debts!$Z$13=0,Debts!$AA$13,MAX(Debts!$AA$13,ROUND(BN130*Debts!$Z$13+Debts!$AB$13*R131,2)))))</f>
        <v/>
      </c>
      <c r="AE131">
        <f>IF(BO130&lt;=0,0,MIN(ROUND(BO130+S131,2),IF(Debts!$Z$14=0,Debts!$AA$14,MAX(Debts!$AA$14,ROUND(BO130*Debts!$Z$14+Debts!$AB$14*S131,2)))))</f>
        <v/>
      </c>
      <c r="AF131">
        <f>IF(BP130&lt;=0,0,MIN(ROUND(BP130+T131,2),IF(Debts!$Z$15=0,Debts!$AA$15,MAX(Debts!$AA$15,ROUND(BP130*Debts!$Z$15+Debts!$AB$15*T131,2)))))</f>
        <v/>
      </c>
      <c r="AG131">
        <f>IF(BQ130&lt;=0,0,MIN(ROUND(BQ130+U131,2),IF(Debts!$Z$16=0,Debts!$AA$16,MAX(Debts!$AA$16,ROUND(BQ130*Debts!$Z$16+Debts!$AB$16*U131,2)))))</f>
        <v/>
      </c>
      <c r="AH131">
        <f>IF(BF130&lt;=0,0,ROUND(BF130+J131-V131,2))</f>
        <v/>
      </c>
      <c r="AI131">
        <f>IF(BG130&lt;=0,0,ROUND(BG130+K131-W131,2))</f>
        <v/>
      </c>
      <c r="AJ131">
        <f>IF(BH130&lt;=0,0,ROUND(BH130+L131-X131,2))</f>
        <v/>
      </c>
      <c r="AK131">
        <f>IF(BI130&lt;=0,0,ROUND(BI130+M131-Y131,2))</f>
        <v/>
      </c>
      <c r="AL131">
        <f>IF(BJ130&lt;=0,0,ROUND(BJ130+N131-Z131,2))</f>
        <v/>
      </c>
      <c r="AM131">
        <f>IF(BK130&lt;=0,0,ROUND(BK130+O131-AA131,2))</f>
        <v/>
      </c>
      <c r="AN131">
        <f>IF(BL130&lt;=0,0,ROUND(BL130+P131-AB131,2))</f>
        <v/>
      </c>
      <c r="AO131">
        <f>IF(BM130&lt;=0,0,ROUND(BM130+Q131-AC131,2))</f>
        <v/>
      </c>
      <c r="AP131">
        <f>IF(BN130&lt;=0,0,ROUND(BN130+R131-AD131,2))</f>
        <v/>
      </c>
      <c r="AQ131">
        <f>IF(BO130&lt;=0,0,ROUND(BO130+S131-AE131,2))</f>
        <v/>
      </c>
      <c r="AR131">
        <f>IF(BP130&lt;=0,0,ROUND(BP130+T131-AF131,2))</f>
        <v/>
      </c>
      <c r="AS131">
        <f>IF(BQ130&lt;=0,0,ROUND(BQ130+U131-AG131,2))</f>
        <v/>
      </c>
      <c r="AT131">
        <f>IF(AH131&lt;=0,0,ROUND(MIN(AH131,MAX(0,$F131-SUMPRODUCT(($AT$3:$BE$3&lt;AT$3)*$AH131:$AS131))),2))</f>
        <v/>
      </c>
      <c r="AU131">
        <f>IF(AI131&lt;=0,0,ROUND(MIN(AI131,MAX(0,$F131-SUMPRODUCT(($AT$3:$BE$3&lt;AU$3)*$AH131:$AS131))),2))</f>
        <v/>
      </c>
      <c r="AV131">
        <f>IF(AJ131&lt;=0,0,ROUND(MIN(AJ131,MAX(0,$F131-SUMPRODUCT(($AT$3:$BE$3&lt;AV$3)*$AH131:$AS131))),2))</f>
        <v/>
      </c>
      <c r="AW131">
        <f>IF(AK131&lt;=0,0,ROUND(MIN(AK131,MAX(0,$F131-SUMPRODUCT(($AT$3:$BE$3&lt;AW$3)*$AH131:$AS131))),2))</f>
        <v/>
      </c>
      <c r="AX131">
        <f>IF(AL131&lt;=0,0,ROUND(MIN(AL131,MAX(0,$F131-SUMPRODUCT(($AT$3:$BE$3&lt;AX$3)*$AH131:$AS131))),2))</f>
        <v/>
      </c>
      <c r="AY131">
        <f>IF(AM131&lt;=0,0,ROUND(MIN(AM131,MAX(0,$F131-SUMPRODUCT(($AT$3:$BE$3&lt;AY$3)*$AH131:$AS131))),2))</f>
        <v/>
      </c>
      <c r="AZ131">
        <f>IF(AN131&lt;=0,0,ROUND(MIN(AN131,MAX(0,$F131-SUMPRODUCT(($AT$3:$BE$3&lt;AZ$3)*$AH131:$AS131))),2))</f>
        <v/>
      </c>
      <c r="BA131">
        <f>IF(AO131&lt;=0,0,ROUND(MIN(AO131,MAX(0,$F131-SUMPRODUCT(($AT$3:$BE$3&lt;BA$3)*$AH131:$AS131))),2))</f>
        <v/>
      </c>
      <c r="BB131">
        <f>IF(AP131&lt;=0,0,ROUND(MIN(AP131,MAX(0,$F131-SUMPRODUCT(($AT$3:$BE$3&lt;BB$3)*$AH131:$AS131))),2))</f>
        <v/>
      </c>
      <c r="BC131">
        <f>IF(AQ131&lt;=0,0,ROUND(MIN(AQ131,MAX(0,$F131-SUMPRODUCT(($AT$3:$BE$3&lt;BC$3)*$AH131:$AS131))),2))</f>
        <v/>
      </c>
      <c r="BD131">
        <f>IF(AR131&lt;=0,0,ROUND(MIN(AR131,MAX(0,$F131-SUMPRODUCT(($AT$3:$BE$3&lt;BD$3)*$AH131:$AS131))),2))</f>
        <v/>
      </c>
      <c r="BE131">
        <f>IF(AS131&lt;=0,0,ROUND(MIN(AS131,MAX(0,$F131-SUMPRODUCT(($AT$3:$BE$3&lt;BE$3)*$AH131:$AS131))),2))</f>
        <v/>
      </c>
      <c r="BF131">
        <f>IF(BF130&lt;=0,0,ROUND(BF130+J131-V131-AT131,2))</f>
        <v/>
      </c>
      <c r="BG131">
        <f>IF(BG130&lt;=0,0,ROUND(BG130+K131-W131-AU131,2))</f>
        <v/>
      </c>
      <c r="BH131">
        <f>IF(BH130&lt;=0,0,ROUND(BH130+L131-X131-AV131,2))</f>
        <v/>
      </c>
      <c r="BI131">
        <f>IF(BI130&lt;=0,0,ROUND(BI130+M131-Y131-AW131,2))</f>
        <v/>
      </c>
      <c r="BJ131">
        <f>IF(BJ130&lt;=0,0,ROUND(BJ130+N131-Z131-AX131,2))</f>
        <v/>
      </c>
      <c r="BK131">
        <f>IF(BK130&lt;=0,0,ROUND(BK130+O131-AA131-AY131,2))</f>
        <v/>
      </c>
      <c r="BL131">
        <f>IF(BL130&lt;=0,0,ROUND(BL130+P131-AB131-AZ131,2))</f>
        <v/>
      </c>
      <c r="BM131">
        <f>IF(BM130&lt;=0,0,ROUND(BM130+Q131-AC131-BA131,2))</f>
        <v/>
      </c>
      <c r="BN131">
        <f>IF(BN130&lt;=0,0,ROUND(BN130+R131-AD131-BB131,2))</f>
        <v/>
      </c>
      <c r="BO131">
        <f>IF(BO130&lt;=0,0,ROUND(BO130+S131-AE131-BC131,2))</f>
        <v/>
      </c>
      <c r="BP131">
        <f>IF(BP130&lt;=0,0,ROUND(BP130+T131-AF131-BD131,2))</f>
        <v/>
      </c>
      <c r="BQ131">
        <f>IF(BQ130&lt;=0,0,ROUND(BQ130+U131-AG131-BE131,2))</f>
        <v/>
      </c>
    </row>
    <row r="132">
      <c r="A132" t="n">
        <v>127</v>
      </c>
      <c r="B132" s="29">
        <f>Months!B132</f>
        <v/>
      </c>
      <c r="C132">
        <f>Months!C132</f>
        <v/>
      </c>
      <c r="D132">
        <f>Months!D132</f>
        <v/>
      </c>
      <c r="E132">
        <f>SUM(V132:AG132)</f>
        <v/>
      </c>
      <c r="F132">
        <f>MAX(0,ROUND(C132+D132-E132,2))</f>
        <v/>
      </c>
      <c r="G132">
        <f>ROUND(E132+SUM(AT132:BE132),2)</f>
        <v/>
      </c>
      <c r="H132">
        <f>ROUND(SUM(J132:U132),2)</f>
        <v/>
      </c>
      <c r="I132">
        <f>ROUND(SUM(BF132:BQ132),2)</f>
        <v/>
      </c>
      <c r="J132">
        <f>IF(BF131&lt;=0,0,ROUND(BF131*IF($A132&lt;=Debts!$M$5,Debts!$X$5,Debts!$Y$5)/12,2)+IF(AND(Debts!$AC$5=1,$A132=Debts!$M$5+1),SUMPRODUCT(ROUND(BF$5:BF130*Debts!$Y$5/12,2)),0))</f>
        <v/>
      </c>
      <c r="K132">
        <f>IF(BG131&lt;=0,0,ROUND(BG131*IF($A132&lt;=Debts!$M$6,Debts!$X$6,Debts!$Y$6)/12,2)+IF(AND(Debts!$AC$6=1,$A132=Debts!$M$6+1),SUMPRODUCT(ROUND(BG$5:BG130*Debts!$Y$6/12,2)),0))</f>
        <v/>
      </c>
      <c r="L132">
        <f>IF(BH131&lt;=0,0,ROUND(BH131*IF($A132&lt;=Debts!$M$7,Debts!$X$7,Debts!$Y$7)/12,2)+IF(AND(Debts!$AC$7=1,$A132=Debts!$M$7+1),SUMPRODUCT(ROUND(BH$5:BH130*Debts!$Y$7/12,2)),0))</f>
        <v/>
      </c>
      <c r="M132">
        <f>IF(BI131&lt;=0,0,ROUND(BI131*IF($A132&lt;=Debts!$M$8,Debts!$X$8,Debts!$Y$8)/12,2)+IF(AND(Debts!$AC$8=1,$A132=Debts!$M$8+1),SUMPRODUCT(ROUND(BI$5:BI130*Debts!$Y$8/12,2)),0))</f>
        <v/>
      </c>
      <c r="N132">
        <f>IF(BJ131&lt;=0,0,ROUND(BJ131*IF($A132&lt;=Debts!$M$9,Debts!$X$9,Debts!$Y$9)/12,2)+IF(AND(Debts!$AC$9=1,$A132=Debts!$M$9+1),SUMPRODUCT(ROUND(BJ$5:BJ130*Debts!$Y$9/12,2)),0))</f>
        <v/>
      </c>
      <c r="O132">
        <f>IF(BK131&lt;=0,0,ROUND(BK131*IF($A132&lt;=Debts!$M$10,Debts!$X$10,Debts!$Y$10)/12,2)+IF(AND(Debts!$AC$10=1,$A132=Debts!$M$10+1),SUMPRODUCT(ROUND(BK$5:BK130*Debts!$Y$10/12,2)),0))</f>
        <v/>
      </c>
      <c r="P132">
        <f>IF(BL131&lt;=0,0,ROUND(BL131*IF($A132&lt;=Debts!$M$11,Debts!$X$11,Debts!$Y$11)/12,2)+IF(AND(Debts!$AC$11=1,$A132=Debts!$M$11+1),SUMPRODUCT(ROUND(BL$5:BL130*Debts!$Y$11/12,2)),0))</f>
        <v/>
      </c>
      <c r="Q132">
        <f>IF(BM131&lt;=0,0,ROUND(BM131*IF($A132&lt;=Debts!$M$12,Debts!$X$12,Debts!$Y$12)/12,2)+IF(AND(Debts!$AC$12=1,$A132=Debts!$M$12+1),SUMPRODUCT(ROUND(BM$5:BM130*Debts!$Y$12/12,2)),0))</f>
        <v/>
      </c>
      <c r="R132">
        <f>IF(BN131&lt;=0,0,ROUND(BN131*IF($A132&lt;=Debts!$M$13,Debts!$X$13,Debts!$Y$13)/12,2)+IF(AND(Debts!$AC$13=1,$A132=Debts!$M$13+1),SUMPRODUCT(ROUND(BN$5:BN130*Debts!$Y$13/12,2)),0))</f>
        <v/>
      </c>
      <c r="S132">
        <f>IF(BO131&lt;=0,0,ROUND(BO131*IF($A132&lt;=Debts!$M$14,Debts!$X$14,Debts!$Y$14)/12,2)+IF(AND(Debts!$AC$14=1,$A132=Debts!$M$14+1),SUMPRODUCT(ROUND(BO$5:BO130*Debts!$Y$14/12,2)),0))</f>
        <v/>
      </c>
      <c r="T132">
        <f>IF(BP131&lt;=0,0,ROUND(BP131*IF($A132&lt;=Debts!$M$15,Debts!$X$15,Debts!$Y$15)/12,2)+IF(AND(Debts!$AC$15=1,$A132=Debts!$M$15+1),SUMPRODUCT(ROUND(BP$5:BP130*Debts!$Y$15/12,2)),0))</f>
        <v/>
      </c>
      <c r="U132">
        <f>IF(BQ131&lt;=0,0,ROUND(BQ131*IF($A132&lt;=Debts!$M$16,Debts!$X$16,Debts!$Y$16)/12,2)+IF(AND(Debts!$AC$16=1,$A132=Debts!$M$16+1),SUMPRODUCT(ROUND(BQ$5:BQ130*Debts!$Y$16/12,2)),0))</f>
        <v/>
      </c>
      <c r="V132">
        <f>IF(BF131&lt;=0,0,MIN(ROUND(BF131+J132,2),IF(Debts!$Z$5=0,Debts!$AA$5,MAX(Debts!$AA$5,ROUND(BF131*Debts!$Z$5+Debts!$AB$5*J132,2)))))</f>
        <v/>
      </c>
      <c r="W132">
        <f>IF(BG131&lt;=0,0,MIN(ROUND(BG131+K132,2),IF(Debts!$Z$6=0,Debts!$AA$6,MAX(Debts!$AA$6,ROUND(BG131*Debts!$Z$6+Debts!$AB$6*K132,2)))))</f>
        <v/>
      </c>
      <c r="X132">
        <f>IF(BH131&lt;=0,0,MIN(ROUND(BH131+L132,2),IF(Debts!$Z$7=0,Debts!$AA$7,MAX(Debts!$AA$7,ROUND(BH131*Debts!$Z$7+Debts!$AB$7*L132,2)))))</f>
        <v/>
      </c>
      <c r="Y132">
        <f>IF(BI131&lt;=0,0,MIN(ROUND(BI131+M132,2),IF(Debts!$Z$8=0,Debts!$AA$8,MAX(Debts!$AA$8,ROUND(BI131*Debts!$Z$8+Debts!$AB$8*M132,2)))))</f>
        <v/>
      </c>
      <c r="Z132">
        <f>IF(BJ131&lt;=0,0,MIN(ROUND(BJ131+N132,2),IF(Debts!$Z$9=0,Debts!$AA$9,MAX(Debts!$AA$9,ROUND(BJ131*Debts!$Z$9+Debts!$AB$9*N132,2)))))</f>
        <v/>
      </c>
      <c r="AA132">
        <f>IF(BK131&lt;=0,0,MIN(ROUND(BK131+O132,2),IF(Debts!$Z$10=0,Debts!$AA$10,MAX(Debts!$AA$10,ROUND(BK131*Debts!$Z$10+Debts!$AB$10*O132,2)))))</f>
        <v/>
      </c>
      <c r="AB132">
        <f>IF(BL131&lt;=0,0,MIN(ROUND(BL131+P132,2),IF(Debts!$Z$11=0,Debts!$AA$11,MAX(Debts!$AA$11,ROUND(BL131*Debts!$Z$11+Debts!$AB$11*P132,2)))))</f>
        <v/>
      </c>
      <c r="AC132">
        <f>IF(BM131&lt;=0,0,MIN(ROUND(BM131+Q132,2),IF(Debts!$Z$12=0,Debts!$AA$12,MAX(Debts!$AA$12,ROUND(BM131*Debts!$Z$12+Debts!$AB$12*Q132,2)))))</f>
        <v/>
      </c>
      <c r="AD132">
        <f>IF(BN131&lt;=0,0,MIN(ROUND(BN131+R132,2),IF(Debts!$Z$13=0,Debts!$AA$13,MAX(Debts!$AA$13,ROUND(BN131*Debts!$Z$13+Debts!$AB$13*R132,2)))))</f>
        <v/>
      </c>
      <c r="AE132">
        <f>IF(BO131&lt;=0,0,MIN(ROUND(BO131+S132,2),IF(Debts!$Z$14=0,Debts!$AA$14,MAX(Debts!$AA$14,ROUND(BO131*Debts!$Z$14+Debts!$AB$14*S132,2)))))</f>
        <v/>
      </c>
      <c r="AF132">
        <f>IF(BP131&lt;=0,0,MIN(ROUND(BP131+T132,2),IF(Debts!$Z$15=0,Debts!$AA$15,MAX(Debts!$AA$15,ROUND(BP131*Debts!$Z$15+Debts!$AB$15*T132,2)))))</f>
        <v/>
      </c>
      <c r="AG132">
        <f>IF(BQ131&lt;=0,0,MIN(ROUND(BQ131+U132,2),IF(Debts!$Z$16=0,Debts!$AA$16,MAX(Debts!$AA$16,ROUND(BQ131*Debts!$Z$16+Debts!$AB$16*U132,2)))))</f>
        <v/>
      </c>
      <c r="AH132">
        <f>IF(BF131&lt;=0,0,ROUND(BF131+J132-V132,2))</f>
        <v/>
      </c>
      <c r="AI132">
        <f>IF(BG131&lt;=0,0,ROUND(BG131+K132-W132,2))</f>
        <v/>
      </c>
      <c r="AJ132">
        <f>IF(BH131&lt;=0,0,ROUND(BH131+L132-X132,2))</f>
        <v/>
      </c>
      <c r="AK132">
        <f>IF(BI131&lt;=0,0,ROUND(BI131+M132-Y132,2))</f>
        <v/>
      </c>
      <c r="AL132">
        <f>IF(BJ131&lt;=0,0,ROUND(BJ131+N132-Z132,2))</f>
        <v/>
      </c>
      <c r="AM132">
        <f>IF(BK131&lt;=0,0,ROUND(BK131+O132-AA132,2))</f>
        <v/>
      </c>
      <c r="AN132">
        <f>IF(BL131&lt;=0,0,ROUND(BL131+P132-AB132,2))</f>
        <v/>
      </c>
      <c r="AO132">
        <f>IF(BM131&lt;=0,0,ROUND(BM131+Q132-AC132,2))</f>
        <v/>
      </c>
      <c r="AP132">
        <f>IF(BN131&lt;=0,0,ROUND(BN131+R132-AD132,2))</f>
        <v/>
      </c>
      <c r="AQ132">
        <f>IF(BO131&lt;=0,0,ROUND(BO131+S132-AE132,2))</f>
        <v/>
      </c>
      <c r="AR132">
        <f>IF(BP131&lt;=0,0,ROUND(BP131+T132-AF132,2))</f>
        <v/>
      </c>
      <c r="AS132">
        <f>IF(BQ131&lt;=0,0,ROUND(BQ131+U132-AG132,2))</f>
        <v/>
      </c>
      <c r="AT132">
        <f>IF(AH132&lt;=0,0,ROUND(MIN(AH132,MAX(0,$F132-SUMPRODUCT(($AT$3:$BE$3&lt;AT$3)*$AH132:$AS132))),2))</f>
        <v/>
      </c>
      <c r="AU132">
        <f>IF(AI132&lt;=0,0,ROUND(MIN(AI132,MAX(0,$F132-SUMPRODUCT(($AT$3:$BE$3&lt;AU$3)*$AH132:$AS132))),2))</f>
        <v/>
      </c>
      <c r="AV132">
        <f>IF(AJ132&lt;=0,0,ROUND(MIN(AJ132,MAX(0,$F132-SUMPRODUCT(($AT$3:$BE$3&lt;AV$3)*$AH132:$AS132))),2))</f>
        <v/>
      </c>
      <c r="AW132">
        <f>IF(AK132&lt;=0,0,ROUND(MIN(AK132,MAX(0,$F132-SUMPRODUCT(($AT$3:$BE$3&lt;AW$3)*$AH132:$AS132))),2))</f>
        <v/>
      </c>
      <c r="AX132">
        <f>IF(AL132&lt;=0,0,ROUND(MIN(AL132,MAX(0,$F132-SUMPRODUCT(($AT$3:$BE$3&lt;AX$3)*$AH132:$AS132))),2))</f>
        <v/>
      </c>
      <c r="AY132">
        <f>IF(AM132&lt;=0,0,ROUND(MIN(AM132,MAX(0,$F132-SUMPRODUCT(($AT$3:$BE$3&lt;AY$3)*$AH132:$AS132))),2))</f>
        <v/>
      </c>
      <c r="AZ132">
        <f>IF(AN132&lt;=0,0,ROUND(MIN(AN132,MAX(0,$F132-SUMPRODUCT(($AT$3:$BE$3&lt;AZ$3)*$AH132:$AS132))),2))</f>
        <v/>
      </c>
      <c r="BA132">
        <f>IF(AO132&lt;=0,0,ROUND(MIN(AO132,MAX(0,$F132-SUMPRODUCT(($AT$3:$BE$3&lt;BA$3)*$AH132:$AS132))),2))</f>
        <v/>
      </c>
      <c r="BB132">
        <f>IF(AP132&lt;=0,0,ROUND(MIN(AP132,MAX(0,$F132-SUMPRODUCT(($AT$3:$BE$3&lt;BB$3)*$AH132:$AS132))),2))</f>
        <v/>
      </c>
      <c r="BC132">
        <f>IF(AQ132&lt;=0,0,ROUND(MIN(AQ132,MAX(0,$F132-SUMPRODUCT(($AT$3:$BE$3&lt;BC$3)*$AH132:$AS132))),2))</f>
        <v/>
      </c>
      <c r="BD132">
        <f>IF(AR132&lt;=0,0,ROUND(MIN(AR132,MAX(0,$F132-SUMPRODUCT(($AT$3:$BE$3&lt;BD$3)*$AH132:$AS132))),2))</f>
        <v/>
      </c>
      <c r="BE132">
        <f>IF(AS132&lt;=0,0,ROUND(MIN(AS132,MAX(0,$F132-SUMPRODUCT(($AT$3:$BE$3&lt;BE$3)*$AH132:$AS132))),2))</f>
        <v/>
      </c>
      <c r="BF132">
        <f>IF(BF131&lt;=0,0,ROUND(BF131+J132-V132-AT132,2))</f>
        <v/>
      </c>
      <c r="BG132">
        <f>IF(BG131&lt;=0,0,ROUND(BG131+K132-W132-AU132,2))</f>
        <v/>
      </c>
      <c r="BH132">
        <f>IF(BH131&lt;=0,0,ROUND(BH131+L132-X132-AV132,2))</f>
        <v/>
      </c>
      <c r="BI132">
        <f>IF(BI131&lt;=0,0,ROUND(BI131+M132-Y132-AW132,2))</f>
        <v/>
      </c>
      <c r="BJ132">
        <f>IF(BJ131&lt;=0,0,ROUND(BJ131+N132-Z132-AX132,2))</f>
        <v/>
      </c>
      <c r="BK132">
        <f>IF(BK131&lt;=0,0,ROUND(BK131+O132-AA132-AY132,2))</f>
        <v/>
      </c>
      <c r="BL132">
        <f>IF(BL131&lt;=0,0,ROUND(BL131+P132-AB132-AZ132,2))</f>
        <v/>
      </c>
      <c r="BM132">
        <f>IF(BM131&lt;=0,0,ROUND(BM131+Q132-AC132-BA132,2))</f>
        <v/>
      </c>
      <c r="BN132">
        <f>IF(BN131&lt;=0,0,ROUND(BN131+R132-AD132-BB132,2))</f>
        <v/>
      </c>
      <c r="BO132">
        <f>IF(BO131&lt;=0,0,ROUND(BO131+S132-AE132-BC132,2))</f>
        <v/>
      </c>
      <c r="BP132">
        <f>IF(BP131&lt;=0,0,ROUND(BP131+T132-AF132-BD132,2))</f>
        <v/>
      </c>
      <c r="BQ132">
        <f>IF(BQ131&lt;=0,0,ROUND(BQ131+U132-AG132-BE132,2))</f>
        <v/>
      </c>
    </row>
    <row r="133">
      <c r="A133" t="n">
        <v>128</v>
      </c>
      <c r="B133" s="29">
        <f>Months!B133</f>
        <v/>
      </c>
      <c r="C133">
        <f>Months!C133</f>
        <v/>
      </c>
      <c r="D133">
        <f>Months!D133</f>
        <v/>
      </c>
      <c r="E133">
        <f>SUM(V133:AG133)</f>
        <v/>
      </c>
      <c r="F133">
        <f>MAX(0,ROUND(C133+D133-E133,2))</f>
        <v/>
      </c>
      <c r="G133">
        <f>ROUND(E133+SUM(AT133:BE133),2)</f>
        <v/>
      </c>
      <c r="H133">
        <f>ROUND(SUM(J133:U133),2)</f>
        <v/>
      </c>
      <c r="I133">
        <f>ROUND(SUM(BF133:BQ133),2)</f>
        <v/>
      </c>
      <c r="J133">
        <f>IF(BF132&lt;=0,0,ROUND(BF132*IF($A133&lt;=Debts!$M$5,Debts!$X$5,Debts!$Y$5)/12,2)+IF(AND(Debts!$AC$5=1,$A133=Debts!$M$5+1),SUMPRODUCT(ROUND(BF$5:BF131*Debts!$Y$5/12,2)),0))</f>
        <v/>
      </c>
      <c r="K133">
        <f>IF(BG132&lt;=0,0,ROUND(BG132*IF($A133&lt;=Debts!$M$6,Debts!$X$6,Debts!$Y$6)/12,2)+IF(AND(Debts!$AC$6=1,$A133=Debts!$M$6+1),SUMPRODUCT(ROUND(BG$5:BG131*Debts!$Y$6/12,2)),0))</f>
        <v/>
      </c>
      <c r="L133">
        <f>IF(BH132&lt;=0,0,ROUND(BH132*IF($A133&lt;=Debts!$M$7,Debts!$X$7,Debts!$Y$7)/12,2)+IF(AND(Debts!$AC$7=1,$A133=Debts!$M$7+1),SUMPRODUCT(ROUND(BH$5:BH131*Debts!$Y$7/12,2)),0))</f>
        <v/>
      </c>
      <c r="M133">
        <f>IF(BI132&lt;=0,0,ROUND(BI132*IF($A133&lt;=Debts!$M$8,Debts!$X$8,Debts!$Y$8)/12,2)+IF(AND(Debts!$AC$8=1,$A133=Debts!$M$8+1),SUMPRODUCT(ROUND(BI$5:BI131*Debts!$Y$8/12,2)),0))</f>
        <v/>
      </c>
      <c r="N133">
        <f>IF(BJ132&lt;=0,0,ROUND(BJ132*IF($A133&lt;=Debts!$M$9,Debts!$X$9,Debts!$Y$9)/12,2)+IF(AND(Debts!$AC$9=1,$A133=Debts!$M$9+1),SUMPRODUCT(ROUND(BJ$5:BJ131*Debts!$Y$9/12,2)),0))</f>
        <v/>
      </c>
      <c r="O133">
        <f>IF(BK132&lt;=0,0,ROUND(BK132*IF($A133&lt;=Debts!$M$10,Debts!$X$10,Debts!$Y$10)/12,2)+IF(AND(Debts!$AC$10=1,$A133=Debts!$M$10+1),SUMPRODUCT(ROUND(BK$5:BK131*Debts!$Y$10/12,2)),0))</f>
        <v/>
      </c>
      <c r="P133">
        <f>IF(BL132&lt;=0,0,ROUND(BL132*IF($A133&lt;=Debts!$M$11,Debts!$X$11,Debts!$Y$11)/12,2)+IF(AND(Debts!$AC$11=1,$A133=Debts!$M$11+1),SUMPRODUCT(ROUND(BL$5:BL131*Debts!$Y$11/12,2)),0))</f>
        <v/>
      </c>
      <c r="Q133">
        <f>IF(BM132&lt;=0,0,ROUND(BM132*IF($A133&lt;=Debts!$M$12,Debts!$X$12,Debts!$Y$12)/12,2)+IF(AND(Debts!$AC$12=1,$A133=Debts!$M$12+1),SUMPRODUCT(ROUND(BM$5:BM131*Debts!$Y$12/12,2)),0))</f>
        <v/>
      </c>
      <c r="R133">
        <f>IF(BN132&lt;=0,0,ROUND(BN132*IF($A133&lt;=Debts!$M$13,Debts!$X$13,Debts!$Y$13)/12,2)+IF(AND(Debts!$AC$13=1,$A133=Debts!$M$13+1),SUMPRODUCT(ROUND(BN$5:BN131*Debts!$Y$13/12,2)),0))</f>
        <v/>
      </c>
      <c r="S133">
        <f>IF(BO132&lt;=0,0,ROUND(BO132*IF($A133&lt;=Debts!$M$14,Debts!$X$14,Debts!$Y$14)/12,2)+IF(AND(Debts!$AC$14=1,$A133=Debts!$M$14+1),SUMPRODUCT(ROUND(BO$5:BO131*Debts!$Y$14/12,2)),0))</f>
        <v/>
      </c>
      <c r="T133">
        <f>IF(BP132&lt;=0,0,ROUND(BP132*IF($A133&lt;=Debts!$M$15,Debts!$X$15,Debts!$Y$15)/12,2)+IF(AND(Debts!$AC$15=1,$A133=Debts!$M$15+1),SUMPRODUCT(ROUND(BP$5:BP131*Debts!$Y$15/12,2)),0))</f>
        <v/>
      </c>
      <c r="U133">
        <f>IF(BQ132&lt;=0,0,ROUND(BQ132*IF($A133&lt;=Debts!$M$16,Debts!$X$16,Debts!$Y$16)/12,2)+IF(AND(Debts!$AC$16=1,$A133=Debts!$M$16+1),SUMPRODUCT(ROUND(BQ$5:BQ131*Debts!$Y$16/12,2)),0))</f>
        <v/>
      </c>
      <c r="V133">
        <f>IF(BF132&lt;=0,0,MIN(ROUND(BF132+J133,2),IF(Debts!$Z$5=0,Debts!$AA$5,MAX(Debts!$AA$5,ROUND(BF132*Debts!$Z$5+Debts!$AB$5*J133,2)))))</f>
        <v/>
      </c>
      <c r="W133">
        <f>IF(BG132&lt;=0,0,MIN(ROUND(BG132+K133,2),IF(Debts!$Z$6=0,Debts!$AA$6,MAX(Debts!$AA$6,ROUND(BG132*Debts!$Z$6+Debts!$AB$6*K133,2)))))</f>
        <v/>
      </c>
      <c r="X133">
        <f>IF(BH132&lt;=0,0,MIN(ROUND(BH132+L133,2),IF(Debts!$Z$7=0,Debts!$AA$7,MAX(Debts!$AA$7,ROUND(BH132*Debts!$Z$7+Debts!$AB$7*L133,2)))))</f>
        <v/>
      </c>
      <c r="Y133">
        <f>IF(BI132&lt;=0,0,MIN(ROUND(BI132+M133,2),IF(Debts!$Z$8=0,Debts!$AA$8,MAX(Debts!$AA$8,ROUND(BI132*Debts!$Z$8+Debts!$AB$8*M133,2)))))</f>
        <v/>
      </c>
      <c r="Z133">
        <f>IF(BJ132&lt;=0,0,MIN(ROUND(BJ132+N133,2),IF(Debts!$Z$9=0,Debts!$AA$9,MAX(Debts!$AA$9,ROUND(BJ132*Debts!$Z$9+Debts!$AB$9*N133,2)))))</f>
        <v/>
      </c>
      <c r="AA133">
        <f>IF(BK132&lt;=0,0,MIN(ROUND(BK132+O133,2),IF(Debts!$Z$10=0,Debts!$AA$10,MAX(Debts!$AA$10,ROUND(BK132*Debts!$Z$10+Debts!$AB$10*O133,2)))))</f>
        <v/>
      </c>
      <c r="AB133">
        <f>IF(BL132&lt;=0,0,MIN(ROUND(BL132+P133,2),IF(Debts!$Z$11=0,Debts!$AA$11,MAX(Debts!$AA$11,ROUND(BL132*Debts!$Z$11+Debts!$AB$11*P133,2)))))</f>
        <v/>
      </c>
      <c r="AC133">
        <f>IF(BM132&lt;=0,0,MIN(ROUND(BM132+Q133,2),IF(Debts!$Z$12=0,Debts!$AA$12,MAX(Debts!$AA$12,ROUND(BM132*Debts!$Z$12+Debts!$AB$12*Q133,2)))))</f>
        <v/>
      </c>
      <c r="AD133">
        <f>IF(BN132&lt;=0,0,MIN(ROUND(BN132+R133,2),IF(Debts!$Z$13=0,Debts!$AA$13,MAX(Debts!$AA$13,ROUND(BN132*Debts!$Z$13+Debts!$AB$13*R133,2)))))</f>
        <v/>
      </c>
      <c r="AE133">
        <f>IF(BO132&lt;=0,0,MIN(ROUND(BO132+S133,2),IF(Debts!$Z$14=0,Debts!$AA$14,MAX(Debts!$AA$14,ROUND(BO132*Debts!$Z$14+Debts!$AB$14*S133,2)))))</f>
        <v/>
      </c>
      <c r="AF133">
        <f>IF(BP132&lt;=0,0,MIN(ROUND(BP132+T133,2),IF(Debts!$Z$15=0,Debts!$AA$15,MAX(Debts!$AA$15,ROUND(BP132*Debts!$Z$15+Debts!$AB$15*T133,2)))))</f>
        <v/>
      </c>
      <c r="AG133">
        <f>IF(BQ132&lt;=0,0,MIN(ROUND(BQ132+U133,2),IF(Debts!$Z$16=0,Debts!$AA$16,MAX(Debts!$AA$16,ROUND(BQ132*Debts!$Z$16+Debts!$AB$16*U133,2)))))</f>
        <v/>
      </c>
      <c r="AH133">
        <f>IF(BF132&lt;=0,0,ROUND(BF132+J133-V133,2))</f>
        <v/>
      </c>
      <c r="AI133">
        <f>IF(BG132&lt;=0,0,ROUND(BG132+K133-W133,2))</f>
        <v/>
      </c>
      <c r="AJ133">
        <f>IF(BH132&lt;=0,0,ROUND(BH132+L133-X133,2))</f>
        <v/>
      </c>
      <c r="AK133">
        <f>IF(BI132&lt;=0,0,ROUND(BI132+M133-Y133,2))</f>
        <v/>
      </c>
      <c r="AL133">
        <f>IF(BJ132&lt;=0,0,ROUND(BJ132+N133-Z133,2))</f>
        <v/>
      </c>
      <c r="AM133">
        <f>IF(BK132&lt;=0,0,ROUND(BK132+O133-AA133,2))</f>
        <v/>
      </c>
      <c r="AN133">
        <f>IF(BL132&lt;=0,0,ROUND(BL132+P133-AB133,2))</f>
        <v/>
      </c>
      <c r="AO133">
        <f>IF(BM132&lt;=0,0,ROUND(BM132+Q133-AC133,2))</f>
        <v/>
      </c>
      <c r="AP133">
        <f>IF(BN132&lt;=0,0,ROUND(BN132+R133-AD133,2))</f>
        <v/>
      </c>
      <c r="AQ133">
        <f>IF(BO132&lt;=0,0,ROUND(BO132+S133-AE133,2))</f>
        <v/>
      </c>
      <c r="AR133">
        <f>IF(BP132&lt;=0,0,ROUND(BP132+T133-AF133,2))</f>
        <v/>
      </c>
      <c r="AS133">
        <f>IF(BQ132&lt;=0,0,ROUND(BQ132+U133-AG133,2))</f>
        <v/>
      </c>
      <c r="AT133">
        <f>IF(AH133&lt;=0,0,ROUND(MIN(AH133,MAX(0,$F133-SUMPRODUCT(($AT$3:$BE$3&lt;AT$3)*$AH133:$AS133))),2))</f>
        <v/>
      </c>
      <c r="AU133">
        <f>IF(AI133&lt;=0,0,ROUND(MIN(AI133,MAX(0,$F133-SUMPRODUCT(($AT$3:$BE$3&lt;AU$3)*$AH133:$AS133))),2))</f>
        <v/>
      </c>
      <c r="AV133">
        <f>IF(AJ133&lt;=0,0,ROUND(MIN(AJ133,MAX(0,$F133-SUMPRODUCT(($AT$3:$BE$3&lt;AV$3)*$AH133:$AS133))),2))</f>
        <v/>
      </c>
      <c r="AW133">
        <f>IF(AK133&lt;=0,0,ROUND(MIN(AK133,MAX(0,$F133-SUMPRODUCT(($AT$3:$BE$3&lt;AW$3)*$AH133:$AS133))),2))</f>
        <v/>
      </c>
      <c r="AX133">
        <f>IF(AL133&lt;=0,0,ROUND(MIN(AL133,MAX(0,$F133-SUMPRODUCT(($AT$3:$BE$3&lt;AX$3)*$AH133:$AS133))),2))</f>
        <v/>
      </c>
      <c r="AY133">
        <f>IF(AM133&lt;=0,0,ROUND(MIN(AM133,MAX(0,$F133-SUMPRODUCT(($AT$3:$BE$3&lt;AY$3)*$AH133:$AS133))),2))</f>
        <v/>
      </c>
      <c r="AZ133">
        <f>IF(AN133&lt;=0,0,ROUND(MIN(AN133,MAX(0,$F133-SUMPRODUCT(($AT$3:$BE$3&lt;AZ$3)*$AH133:$AS133))),2))</f>
        <v/>
      </c>
      <c r="BA133">
        <f>IF(AO133&lt;=0,0,ROUND(MIN(AO133,MAX(0,$F133-SUMPRODUCT(($AT$3:$BE$3&lt;BA$3)*$AH133:$AS133))),2))</f>
        <v/>
      </c>
      <c r="BB133">
        <f>IF(AP133&lt;=0,0,ROUND(MIN(AP133,MAX(0,$F133-SUMPRODUCT(($AT$3:$BE$3&lt;BB$3)*$AH133:$AS133))),2))</f>
        <v/>
      </c>
      <c r="BC133">
        <f>IF(AQ133&lt;=0,0,ROUND(MIN(AQ133,MAX(0,$F133-SUMPRODUCT(($AT$3:$BE$3&lt;BC$3)*$AH133:$AS133))),2))</f>
        <v/>
      </c>
      <c r="BD133">
        <f>IF(AR133&lt;=0,0,ROUND(MIN(AR133,MAX(0,$F133-SUMPRODUCT(($AT$3:$BE$3&lt;BD$3)*$AH133:$AS133))),2))</f>
        <v/>
      </c>
      <c r="BE133">
        <f>IF(AS133&lt;=0,0,ROUND(MIN(AS133,MAX(0,$F133-SUMPRODUCT(($AT$3:$BE$3&lt;BE$3)*$AH133:$AS133))),2))</f>
        <v/>
      </c>
      <c r="BF133">
        <f>IF(BF132&lt;=0,0,ROUND(BF132+J133-V133-AT133,2))</f>
        <v/>
      </c>
      <c r="BG133">
        <f>IF(BG132&lt;=0,0,ROUND(BG132+K133-W133-AU133,2))</f>
        <v/>
      </c>
      <c r="BH133">
        <f>IF(BH132&lt;=0,0,ROUND(BH132+L133-X133-AV133,2))</f>
        <v/>
      </c>
      <c r="BI133">
        <f>IF(BI132&lt;=0,0,ROUND(BI132+M133-Y133-AW133,2))</f>
        <v/>
      </c>
      <c r="BJ133">
        <f>IF(BJ132&lt;=0,0,ROUND(BJ132+N133-Z133-AX133,2))</f>
        <v/>
      </c>
      <c r="BK133">
        <f>IF(BK132&lt;=0,0,ROUND(BK132+O133-AA133-AY133,2))</f>
        <v/>
      </c>
      <c r="BL133">
        <f>IF(BL132&lt;=0,0,ROUND(BL132+P133-AB133-AZ133,2))</f>
        <v/>
      </c>
      <c r="BM133">
        <f>IF(BM132&lt;=0,0,ROUND(BM132+Q133-AC133-BA133,2))</f>
        <v/>
      </c>
      <c r="BN133">
        <f>IF(BN132&lt;=0,0,ROUND(BN132+R133-AD133-BB133,2))</f>
        <v/>
      </c>
      <c r="BO133">
        <f>IF(BO132&lt;=0,0,ROUND(BO132+S133-AE133-BC133,2))</f>
        <v/>
      </c>
      <c r="BP133">
        <f>IF(BP132&lt;=0,0,ROUND(BP132+T133-AF133-BD133,2))</f>
        <v/>
      </c>
      <c r="BQ133">
        <f>IF(BQ132&lt;=0,0,ROUND(BQ132+U133-AG133-BE133,2))</f>
        <v/>
      </c>
    </row>
    <row r="134">
      <c r="A134" t="n">
        <v>129</v>
      </c>
      <c r="B134" s="29">
        <f>Months!B134</f>
        <v/>
      </c>
      <c r="C134">
        <f>Months!C134</f>
        <v/>
      </c>
      <c r="D134">
        <f>Months!D134</f>
        <v/>
      </c>
      <c r="E134">
        <f>SUM(V134:AG134)</f>
        <v/>
      </c>
      <c r="F134">
        <f>MAX(0,ROUND(C134+D134-E134,2))</f>
        <v/>
      </c>
      <c r="G134">
        <f>ROUND(E134+SUM(AT134:BE134),2)</f>
        <v/>
      </c>
      <c r="H134">
        <f>ROUND(SUM(J134:U134),2)</f>
        <v/>
      </c>
      <c r="I134">
        <f>ROUND(SUM(BF134:BQ134),2)</f>
        <v/>
      </c>
      <c r="J134">
        <f>IF(BF133&lt;=0,0,ROUND(BF133*IF($A134&lt;=Debts!$M$5,Debts!$X$5,Debts!$Y$5)/12,2)+IF(AND(Debts!$AC$5=1,$A134=Debts!$M$5+1),SUMPRODUCT(ROUND(BF$5:BF132*Debts!$Y$5/12,2)),0))</f>
        <v/>
      </c>
      <c r="K134">
        <f>IF(BG133&lt;=0,0,ROUND(BG133*IF($A134&lt;=Debts!$M$6,Debts!$X$6,Debts!$Y$6)/12,2)+IF(AND(Debts!$AC$6=1,$A134=Debts!$M$6+1),SUMPRODUCT(ROUND(BG$5:BG132*Debts!$Y$6/12,2)),0))</f>
        <v/>
      </c>
      <c r="L134">
        <f>IF(BH133&lt;=0,0,ROUND(BH133*IF($A134&lt;=Debts!$M$7,Debts!$X$7,Debts!$Y$7)/12,2)+IF(AND(Debts!$AC$7=1,$A134=Debts!$M$7+1),SUMPRODUCT(ROUND(BH$5:BH132*Debts!$Y$7/12,2)),0))</f>
        <v/>
      </c>
      <c r="M134">
        <f>IF(BI133&lt;=0,0,ROUND(BI133*IF($A134&lt;=Debts!$M$8,Debts!$X$8,Debts!$Y$8)/12,2)+IF(AND(Debts!$AC$8=1,$A134=Debts!$M$8+1),SUMPRODUCT(ROUND(BI$5:BI132*Debts!$Y$8/12,2)),0))</f>
        <v/>
      </c>
      <c r="N134">
        <f>IF(BJ133&lt;=0,0,ROUND(BJ133*IF($A134&lt;=Debts!$M$9,Debts!$X$9,Debts!$Y$9)/12,2)+IF(AND(Debts!$AC$9=1,$A134=Debts!$M$9+1),SUMPRODUCT(ROUND(BJ$5:BJ132*Debts!$Y$9/12,2)),0))</f>
        <v/>
      </c>
      <c r="O134">
        <f>IF(BK133&lt;=0,0,ROUND(BK133*IF($A134&lt;=Debts!$M$10,Debts!$X$10,Debts!$Y$10)/12,2)+IF(AND(Debts!$AC$10=1,$A134=Debts!$M$10+1),SUMPRODUCT(ROUND(BK$5:BK132*Debts!$Y$10/12,2)),0))</f>
        <v/>
      </c>
      <c r="P134">
        <f>IF(BL133&lt;=0,0,ROUND(BL133*IF($A134&lt;=Debts!$M$11,Debts!$X$11,Debts!$Y$11)/12,2)+IF(AND(Debts!$AC$11=1,$A134=Debts!$M$11+1),SUMPRODUCT(ROUND(BL$5:BL132*Debts!$Y$11/12,2)),0))</f>
        <v/>
      </c>
      <c r="Q134">
        <f>IF(BM133&lt;=0,0,ROUND(BM133*IF($A134&lt;=Debts!$M$12,Debts!$X$12,Debts!$Y$12)/12,2)+IF(AND(Debts!$AC$12=1,$A134=Debts!$M$12+1),SUMPRODUCT(ROUND(BM$5:BM132*Debts!$Y$12/12,2)),0))</f>
        <v/>
      </c>
      <c r="R134">
        <f>IF(BN133&lt;=0,0,ROUND(BN133*IF($A134&lt;=Debts!$M$13,Debts!$X$13,Debts!$Y$13)/12,2)+IF(AND(Debts!$AC$13=1,$A134=Debts!$M$13+1),SUMPRODUCT(ROUND(BN$5:BN132*Debts!$Y$13/12,2)),0))</f>
        <v/>
      </c>
      <c r="S134">
        <f>IF(BO133&lt;=0,0,ROUND(BO133*IF($A134&lt;=Debts!$M$14,Debts!$X$14,Debts!$Y$14)/12,2)+IF(AND(Debts!$AC$14=1,$A134=Debts!$M$14+1),SUMPRODUCT(ROUND(BO$5:BO132*Debts!$Y$14/12,2)),0))</f>
        <v/>
      </c>
      <c r="T134">
        <f>IF(BP133&lt;=0,0,ROUND(BP133*IF($A134&lt;=Debts!$M$15,Debts!$X$15,Debts!$Y$15)/12,2)+IF(AND(Debts!$AC$15=1,$A134=Debts!$M$15+1),SUMPRODUCT(ROUND(BP$5:BP132*Debts!$Y$15/12,2)),0))</f>
        <v/>
      </c>
      <c r="U134">
        <f>IF(BQ133&lt;=0,0,ROUND(BQ133*IF($A134&lt;=Debts!$M$16,Debts!$X$16,Debts!$Y$16)/12,2)+IF(AND(Debts!$AC$16=1,$A134=Debts!$M$16+1),SUMPRODUCT(ROUND(BQ$5:BQ132*Debts!$Y$16/12,2)),0))</f>
        <v/>
      </c>
      <c r="V134">
        <f>IF(BF133&lt;=0,0,MIN(ROUND(BF133+J134,2),IF(Debts!$Z$5=0,Debts!$AA$5,MAX(Debts!$AA$5,ROUND(BF133*Debts!$Z$5+Debts!$AB$5*J134,2)))))</f>
        <v/>
      </c>
      <c r="W134">
        <f>IF(BG133&lt;=0,0,MIN(ROUND(BG133+K134,2),IF(Debts!$Z$6=0,Debts!$AA$6,MAX(Debts!$AA$6,ROUND(BG133*Debts!$Z$6+Debts!$AB$6*K134,2)))))</f>
        <v/>
      </c>
      <c r="X134">
        <f>IF(BH133&lt;=0,0,MIN(ROUND(BH133+L134,2),IF(Debts!$Z$7=0,Debts!$AA$7,MAX(Debts!$AA$7,ROUND(BH133*Debts!$Z$7+Debts!$AB$7*L134,2)))))</f>
        <v/>
      </c>
      <c r="Y134">
        <f>IF(BI133&lt;=0,0,MIN(ROUND(BI133+M134,2),IF(Debts!$Z$8=0,Debts!$AA$8,MAX(Debts!$AA$8,ROUND(BI133*Debts!$Z$8+Debts!$AB$8*M134,2)))))</f>
        <v/>
      </c>
      <c r="Z134">
        <f>IF(BJ133&lt;=0,0,MIN(ROUND(BJ133+N134,2),IF(Debts!$Z$9=0,Debts!$AA$9,MAX(Debts!$AA$9,ROUND(BJ133*Debts!$Z$9+Debts!$AB$9*N134,2)))))</f>
        <v/>
      </c>
      <c r="AA134">
        <f>IF(BK133&lt;=0,0,MIN(ROUND(BK133+O134,2),IF(Debts!$Z$10=0,Debts!$AA$10,MAX(Debts!$AA$10,ROUND(BK133*Debts!$Z$10+Debts!$AB$10*O134,2)))))</f>
        <v/>
      </c>
      <c r="AB134">
        <f>IF(BL133&lt;=0,0,MIN(ROUND(BL133+P134,2),IF(Debts!$Z$11=0,Debts!$AA$11,MAX(Debts!$AA$11,ROUND(BL133*Debts!$Z$11+Debts!$AB$11*P134,2)))))</f>
        <v/>
      </c>
      <c r="AC134">
        <f>IF(BM133&lt;=0,0,MIN(ROUND(BM133+Q134,2),IF(Debts!$Z$12=0,Debts!$AA$12,MAX(Debts!$AA$12,ROUND(BM133*Debts!$Z$12+Debts!$AB$12*Q134,2)))))</f>
        <v/>
      </c>
      <c r="AD134">
        <f>IF(BN133&lt;=0,0,MIN(ROUND(BN133+R134,2),IF(Debts!$Z$13=0,Debts!$AA$13,MAX(Debts!$AA$13,ROUND(BN133*Debts!$Z$13+Debts!$AB$13*R134,2)))))</f>
        <v/>
      </c>
      <c r="AE134">
        <f>IF(BO133&lt;=0,0,MIN(ROUND(BO133+S134,2),IF(Debts!$Z$14=0,Debts!$AA$14,MAX(Debts!$AA$14,ROUND(BO133*Debts!$Z$14+Debts!$AB$14*S134,2)))))</f>
        <v/>
      </c>
      <c r="AF134">
        <f>IF(BP133&lt;=0,0,MIN(ROUND(BP133+T134,2),IF(Debts!$Z$15=0,Debts!$AA$15,MAX(Debts!$AA$15,ROUND(BP133*Debts!$Z$15+Debts!$AB$15*T134,2)))))</f>
        <v/>
      </c>
      <c r="AG134">
        <f>IF(BQ133&lt;=0,0,MIN(ROUND(BQ133+U134,2),IF(Debts!$Z$16=0,Debts!$AA$16,MAX(Debts!$AA$16,ROUND(BQ133*Debts!$Z$16+Debts!$AB$16*U134,2)))))</f>
        <v/>
      </c>
      <c r="AH134">
        <f>IF(BF133&lt;=0,0,ROUND(BF133+J134-V134,2))</f>
        <v/>
      </c>
      <c r="AI134">
        <f>IF(BG133&lt;=0,0,ROUND(BG133+K134-W134,2))</f>
        <v/>
      </c>
      <c r="AJ134">
        <f>IF(BH133&lt;=0,0,ROUND(BH133+L134-X134,2))</f>
        <v/>
      </c>
      <c r="AK134">
        <f>IF(BI133&lt;=0,0,ROUND(BI133+M134-Y134,2))</f>
        <v/>
      </c>
      <c r="AL134">
        <f>IF(BJ133&lt;=0,0,ROUND(BJ133+N134-Z134,2))</f>
        <v/>
      </c>
      <c r="AM134">
        <f>IF(BK133&lt;=0,0,ROUND(BK133+O134-AA134,2))</f>
        <v/>
      </c>
      <c r="AN134">
        <f>IF(BL133&lt;=0,0,ROUND(BL133+P134-AB134,2))</f>
        <v/>
      </c>
      <c r="AO134">
        <f>IF(BM133&lt;=0,0,ROUND(BM133+Q134-AC134,2))</f>
        <v/>
      </c>
      <c r="AP134">
        <f>IF(BN133&lt;=0,0,ROUND(BN133+R134-AD134,2))</f>
        <v/>
      </c>
      <c r="AQ134">
        <f>IF(BO133&lt;=0,0,ROUND(BO133+S134-AE134,2))</f>
        <v/>
      </c>
      <c r="AR134">
        <f>IF(BP133&lt;=0,0,ROUND(BP133+T134-AF134,2))</f>
        <v/>
      </c>
      <c r="AS134">
        <f>IF(BQ133&lt;=0,0,ROUND(BQ133+U134-AG134,2))</f>
        <v/>
      </c>
      <c r="AT134">
        <f>IF(AH134&lt;=0,0,ROUND(MIN(AH134,MAX(0,$F134-SUMPRODUCT(($AT$3:$BE$3&lt;AT$3)*$AH134:$AS134))),2))</f>
        <v/>
      </c>
      <c r="AU134">
        <f>IF(AI134&lt;=0,0,ROUND(MIN(AI134,MAX(0,$F134-SUMPRODUCT(($AT$3:$BE$3&lt;AU$3)*$AH134:$AS134))),2))</f>
        <v/>
      </c>
      <c r="AV134">
        <f>IF(AJ134&lt;=0,0,ROUND(MIN(AJ134,MAX(0,$F134-SUMPRODUCT(($AT$3:$BE$3&lt;AV$3)*$AH134:$AS134))),2))</f>
        <v/>
      </c>
      <c r="AW134">
        <f>IF(AK134&lt;=0,0,ROUND(MIN(AK134,MAX(0,$F134-SUMPRODUCT(($AT$3:$BE$3&lt;AW$3)*$AH134:$AS134))),2))</f>
        <v/>
      </c>
      <c r="AX134">
        <f>IF(AL134&lt;=0,0,ROUND(MIN(AL134,MAX(0,$F134-SUMPRODUCT(($AT$3:$BE$3&lt;AX$3)*$AH134:$AS134))),2))</f>
        <v/>
      </c>
      <c r="AY134">
        <f>IF(AM134&lt;=0,0,ROUND(MIN(AM134,MAX(0,$F134-SUMPRODUCT(($AT$3:$BE$3&lt;AY$3)*$AH134:$AS134))),2))</f>
        <v/>
      </c>
      <c r="AZ134">
        <f>IF(AN134&lt;=0,0,ROUND(MIN(AN134,MAX(0,$F134-SUMPRODUCT(($AT$3:$BE$3&lt;AZ$3)*$AH134:$AS134))),2))</f>
        <v/>
      </c>
      <c r="BA134">
        <f>IF(AO134&lt;=0,0,ROUND(MIN(AO134,MAX(0,$F134-SUMPRODUCT(($AT$3:$BE$3&lt;BA$3)*$AH134:$AS134))),2))</f>
        <v/>
      </c>
      <c r="BB134">
        <f>IF(AP134&lt;=0,0,ROUND(MIN(AP134,MAX(0,$F134-SUMPRODUCT(($AT$3:$BE$3&lt;BB$3)*$AH134:$AS134))),2))</f>
        <v/>
      </c>
      <c r="BC134">
        <f>IF(AQ134&lt;=0,0,ROUND(MIN(AQ134,MAX(0,$F134-SUMPRODUCT(($AT$3:$BE$3&lt;BC$3)*$AH134:$AS134))),2))</f>
        <v/>
      </c>
      <c r="BD134">
        <f>IF(AR134&lt;=0,0,ROUND(MIN(AR134,MAX(0,$F134-SUMPRODUCT(($AT$3:$BE$3&lt;BD$3)*$AH134:$AS134))),2))</f>
        <v/>
      </c>
      <c r="BE134">
        <f>IF(AS134&lt;=0,0,ROUND(MIN(AS134,MAX(0,$F134-SUMPRODUCT(($AT$3:$BE$3&lt;BE$3)*$AH134:$AS134))),2))</f>
        <v/>
      </c>
      <c r="BF134">
        <f>IF(BF133&lt;=0,0,ROUND(BF133+J134-V134-AT134,2))</f>
        <v/>
      </c>
      <c r="BG134">
        <f>IF(BG133&lt;=0,0,ROUND(BG133+K134-W134-AU134,2))</f>
        <v/>
      </c>
      <c r="BH134">
        <f>IF(BH133&lt;=0,0,ROUND(BH133+L134-X134-AV134,2))</f>
        <v/>
      </c>
      <c r="BI134">
        <f>IF(BI133&lt;=0,0,ROUND(BI133+M134-Y134-AW134,2))</f>
        <v/>
      </c>
      <c r="BJ134">
        <f>IF(BJ133&lt;=0,0,ROUND(BJ133+N134-Z134-AX134,2))</f>
        <v/>
      </c>
      <c r="BK134">
        <f>IF(BK133&lt;=0,0,ROUND(BK133+O134-AA134-AY134,2))</f>
        <v/>
      </c>
      <c r="BL134">
        <f>IF(BL133&lt;=0,0,ROUND(BL133+P134-AB134-AZ134,2))</f>
        <v/>
      </c>
      <c r="BM134">
        <f>IF(BM133&lt;=0,0,ROUND(BM133+Q134-AC134-BA134,2))</f>
        <v/>
      </c>
      <c r="BN134">
        <f>IF(BN133&lt;=0,0,ROUND(BN133+R134-AD134-BB134,2))</f>
        <v/>
      </c>
      <c r="BO134">
        <f>IF(BO133&lt;=0,0,ROUND(BO133+S134-AE134-BC134,2))</f>
        <v/>
      </c>
      <c r="BP134">
        <f>IF(BP133&lt;=0,0,ROUND(BP133+T134-AF134-BD134,2))</f>
        <v/>
      </c>
      <c r="BQ134">
        <f>IF(BQ133&lt;=0,0,ROUND(BQ133+U134-AG134-BE134,2))</f>
        <v/>
      </c>
    </row>
    <row r="135">
      <c r="A135" t="n">
        <v>130</v>
      </c>
      <c r="B135" s="29">
        <f>Months!B135</f>
        <v/>
      </c>
      <c r="C135">
        <f>Months!C135</f>
        <v/>
      </c>
      <c r="D135">
        <f>Months!D135</f>
        <v/>
      </c>
      <c r="E135">
        <f>SUM(V135:AG135)</f>
        <v/>
      </c>
      <c r="F135">
        <f>MAX(0,ROUND(C135+D135-E135,2))</f>
        <v/>
      </c>
      <c r="G135">
        <f>ROUND(E135+SUM(AT135:BE135),2)</f>
        <v/>
      </c>
      <c r="H135">
        <f>ROUND(SUM(J135:U135),2)</f>
        <v/>
      </c>
      <c r="I135">
        <f>ROUND(SUM(BF135:BQ135),2)</f>
        <v/>
      </c>
      <c r="J135">
        <f>IF(BF134&lt;=0,0,ROUND(BF134*IF($A135&lt;=Debts!$M$5,Debts!$X$5,Debts!$Y$5)/12,2)+IF(AND(Debts!$AC$5=1,$A135=Debts!$M$5+1),SUMPRODUCT(ROUND(BF$5:BF133*Debts!$Y$5/12,2)),0))</f>
        <v/>
      </c>
      <c r="K135">
        <f>IF(BG134&lt;=0,0,ROUND(BG134*IF($A135&lt;=Debts!$M$6,Debts!$X$6,Debts!$Y$6)/12,2)+IF(AND(Debts!$AC$6=1,$A135=Debts!$M$6+1),SUMPRODUCT(ROUND(BG$5:BG133*Debts!$Y$6/12,2)),0))</f>
        <v/>
      </c>
      <c r="L135">
        <f>IF(BH134&lt;=0,0,ROUND(BH134*IF($A135&lt;=Debts!$M$7,Debts!$X$7,Debts!$Y$7)/12,2)+IF(AND(Debts!$AC$7=1,$A135=Debts!$M$7+1),SUMPRODUCT(ROUND(BH$5:BH133*Debts!$Y$7/12,2)),0))</f>
        <v/>
      </c>
      <c r="M135">
        <f>IF(BI134&lt;=0,0,ROUND(BI134*IF($A135&lt;=Debts!$M$8,Debts!$X$8,Debts!$Y$8)/12,2)+IF(AND(Debts!$AC$8=1,$A135=Debts!$M$8+1),SUMPRODUCT(ROUND(BI$5:BI133*Debts!$Y$8/12,2)),0))</f>
        <v/>
      </c>
      <c r="N135">
        <f>IF(BJ134&lt;=0,0,ROUND(BJ134*IF($A135&lt;=Debts!$M$9,Debts!$X$9,Debts!$Y$9)/12,2)+IF(AND(Debts!$AC$9=1,$A135=Debts!$M$9+1),SUMPRODUCT(ROUND(BJ$5:BJ133*Debts!$Y$9/12,2)),0))</f>
        <v/>
      </c>
      <c r="O135">
        <f>IF(BK134&lt;=0,0,ROUND(BK134*IF($A135&lt;=Debts!$M$10,Debts!$X$10,Debts!$Y$10)/12,2)+IF(AND(Debts!$AC$10=1,$A135=Debts!$M$10+1),SUMPRODUCT(ROUND(BK$5:BK133*Debts!$Y$10/12,2)),0))</f>
        <v/>
      </c>
      <c r="P135">
        <f>IF(BL134&lt;=0,0,ROUND(BL134*IF($A135&lt;=Debts!$M$11,Debts!$X$11,Debts!$Y$11)/12,2)+IF(AND(Debts!$AC$11=1,$A135=Debts!$M$11+1),SUMPRODUCT(ROUND(BL$5:BL133*Debts!$Y$11/12,2)),0))</f>
        <v/>
      </c>
      <c r="Q135">
        <f>IF(BM134&lt;=0,0,ROUND(BM134*IF($A135&lt;=Debts!$M$12,Debts!$X$12,Debts!$Y$12)/12,2)+IF(AND(Debts!$AC$12=1,$A135=Debts!$M$12+1),SUMPRODUCT(ROUND(BM$5:BM133*Debts!$Y$12/12,2)),0))</f>
        <v/>
      </c>
      <c r="R135">
        <f>IF(BN134&lt;=0,0,ROUND(BN134*IF($A135&lt;=Debts!$M$13,Debts!$X$13,Debts!$Y$13)/12,2)+IF(AND(Debts!$AC$13=1,$A135=Debts!$M$13+1),SUMPRODUCT(ROUND(BN$5:BN133*Debts!$Y$13/12,2)),0))</f>
        <v/>
      </c>
      <c r="S135">
        <f>IF(BO134&lt;=0,0,ROUND(BO134*IF($A135&lt;=Debts!$M$14,Debts!$X$14,Debts!$Y$14)/12,2)+IF(AND(Debts!$AC$14=1,$A135=Debts!$M$14+1),SUMPRODUCT(ROUND(BO$5:BO133*Debts!$Y$14/12,2)),0))</f>
        <v/>
      </c>
      <c r="T135">
        <f>IF(BP134&lt;=0,0,ROUND(BP134*IF($A135&lt;=Debts!$M$15,Debts!$X$15,Debts!$Y$15)/12,2)+IF(AND(Debts!$AC$15=1,$A135=Debts!$M$15+1),SUMPRODUCT(ROUND(BP$5:BP133*Debts!$Y$15/12,2)),0))</f>
        <v/>
      </c>
      <c r="U135">
        <f>IF(BQ134&lt;=0,0,ROUND(BQ134*IF($A135&lt;=Debts!$M$16,Debts!$X$16,Debts!$Y$16)/12,2)+IF(AND(Debts!$AC$16=1,$A135=Debts!$M$16+1),SUMPRODUCT(ROUND(BQ$5:BQ133*Debts!$Y$16/12,2)),0))</f>
        <v/>
      </c>
      <c r="V135">
        <f>IF(BF134&lt;=0,0,MIN(ROUND(BF134+J135,2),IF(Debts!$Z$5=0,Debts!$AA$5,MAX(Debts!$AA$5,ROUND(BF134*Debts!$Z$5+Debts!$AB$5*J135,2)))))</f>
        <v/>
      </c>
      <c r="W135">
        <f>IF(BG134&lt;=0,0,MIN(ROUND(BG134+K135,2),IF(Debts!$Z$6=0,Debts!$AA$6,MAX(Debts!$AA$6,ROUND(BG134*Debts!$Z$6+Debts!$AB$6*K135,2)))))</f>
        <v/>
      </c>
      <c r="X135">
        <f>IF(BH134&lt;=0,0,MIN(ROUND(BH134+L135,2),IF(Debts!$Z$7=0,Debts!$AA$7,MAX(Debts!$AA$7,ROUND(BH134*Debts!$Z$7+Debts!$AB$7*L135,2)))))</f>
        <v/>
      </c>
      <c r="Y135">
        <f>IF(BI134&lt;=0,0,MIN(ROUND(BI134+M135,2),IF(Debts!$Z$8=0,Debts!$AA$8,MAX(Debts!$AA$8,ROUND(BI134*Debts!$Z$8+Debts!$AB$8*M135,2)))))</f>
        <v/>
      </c>
      <c r="Z135">
        <f>IF(BJ134&lt;=0,0,MIN(ROUND(BJ134+N135,2),IF(Debts!$Z$9=0,Debts!$AA$9,MAX(Debts!$AA$9,ROUND(BJ134*Debts!$Z$9+Debts!$AB$9*N135,2)))))</f>
        <v/>
      </c>
      <c r="AA135">
        <f>IF(BK134&lt;=0,0,MIN(ROUND(BK134+O135,2),IF(Debts!$Z$10=0,Debts!$AA$10,MAX(Debts!$AA$10,ROUND(BK134*Debts!$Z$10+Debts!$AB$10*O135,2)))))</f>
        <v/>
      </c>
      <c r="AB135">
        <f>IF(BL134&lt;=0,0,MIN(ROUND(BL134+P135,2),IF(Debts!$Z$11=0,Debts!$AA$11,MAX(Debts!$AA$11,ROUND(BL134*Debts!$Z$11+Debts!$AB$11*P135,2)))))</f>
        <v/>
      </c>
      <c r="AC135">
        <f>IF(BM134&lt;=0,0,MIN(ROUND(BM134+Q135,2),IF(Debts!$Z$12=0,Debts!$AA$12,MAX(Debts!$AA$12,ROUND(BM134*Debts!$Z$12+Debts!$AB$12*Q135,2)))))</f>
        <v/>
      </c>
      <c r="AD135">
        <f>IF(BN134&lt;=0,0,MIN(ROUND(BN134+R135,2),IF(Debts!$Z$13=0,Debts!$AA$13,MAX(Debts!$AA$13,ROUND(BN134*Debts!$Z$13+Debts!$AB$13*R135,2)))))</f>
        <v/>
      </c>
      <c r="AE135">
        <f>IF(BO134&lt;=0,0,MIN(ROUND(BO134+S135,2),IF(Debts!$Z$14=0,Debts!$AA$14,MAX(Debts!$AA$14,ROUND(BO134*Debts!$Z$14+Debts!$AB$14*S135,2)))))</f>
        <v/>
      </c>
      <c r="AF135">
        <f>IF(BP134&lt;=0,0,MIN(ROUND(BP134+T135,2),IF(Debts!$Z$15=0,Debts!$AA$15,MAX(Debts!$AA$15,ROUND(BP134*Debts!$Z$15+Debts!$AB$15*T135,2)))))</f>
        <v/>
      </c>
      <c r="AG135">
        <f>IF(BQ134&lt;=0,0,MIN(ROUND(BQ134+U135,2),IF(Debts!$Z$16=0,Debts!$AA$16,MAX(Debts!$AA$16,ROUND(BQ134*Debts!$Z$16+Debts!$AB$16*U135,2)))))</f>
        <v/>
      </c>
      <c r="AH135">
        <f>IF(BF134&lt;=0,0,ROUND(BF134+J135-V135,2))</f>
        <v/>
      </c>
      <c r="AI135">
        <f>IF(BG134&lt;=0,0,ROUND(BG134+K135-W135,2))</f>
        <v/>
      </c>
      <c r="AJ135">
        <f>IF(BH134&lt;=0,0,ROUND(BH134+L135-X135,2))</f>
        <v/>
      </c>
      <c r="AK135">
        <f>IF(BI134&lt;=0,0,ROUND(BI134+M135-Y135,2))</f>
        <v/>
      </c>
      <c r="AL135">
        <f>IF(BJ134&lt;=0,0,ROUND(BJ134+N135-Z135,2))</f>
        <v/>
      </c>
      <c r="AM135">
        <f>IF(BK134&lt;=0,0,ROUND(BK134+O135-AA135,2))</f>
        <v/>
      </c>
      <c r="AN135">
        <f>IF(BL134&lt;=0,0,ROUND(BL134+P135-AB135,2))</f>
        <v/>
      </c>
      <c r="AO135">
        <f>IF(BM134&lt;=0,0,ROUND(BM134+Q135-AC135,2))</f>
        <v/>
      </c>
      <c r="AP135">
        <f>IF(BN134&lt;=0,0,ROUND(BN134+R135-AD135,2))</f>
        <v/>
      </c>
      <c r="AQ135">
        <f>IF(BO134&lt;=0,0,ROUND(BO134+S135-AE135,2))</f>
        <v/>
      </c>
      <c r="AR135">
        <f>IF(BP134&lt;=0,0,ROUND(BP134+T135-AF135,2))</f>
        <v/>
      </c>
      <c r="AS135">
        <f>IF(BQ134&lt;=0,0,ROUND(BQ134+U135-AG135,2))</f>
        <v/>
      </c>
      <c r="AT135">
        <f>IF(AH135&lt;=0,0,ROUND(MIN(AH135,MAX(0,$F135-SUMPRODUCT(($AT$3:$BE$3&lt;AT$3)*$AH135:$AS135))),2))</f>
        <v/>
      </c>
      <c r="AU135">
        <f>IF(AI135&lt;=0,0,ROUND(MIN(AI135,MAX(0,$F135-SUMPRODUCT(($AT$3:$BE$3&lt;AU$3)*$AH135:$AS135))),2))</f>
        <v/>
      </c>
      <c r="AV135">
        <f>IF(AJ135&lt;=0,0,ROUND(MIN(AJ135,MAX(0,$F135-SUMPRODUCT(($AT$3:$BE$3&lt;AV$3)*$AH135:$AS135))),2))</f>
        <v/>
      </c>
      <c r="AW135">
        <f>IF(AK135&lt;=0,0,ROUND(MIN(AK135,MAX(0,$F135-SUMPRODUCT(($AT$3:$BE$3&lt;AW$3)*$AH135:$AS135))),2))</f>
        <v/>
      </c>
      <c r="AX135">
        <f>IF(AL135&lt;=0,0,ROUND(MIN(AL135,MAX(0,$F135-SUMPRODUCT(($AT$3:$BE$3&lt;AX$3)*$AH135:$AS135))),2))</f>
        <v/>
      </c>
      <c r="AY135">
        <f>IF(AM135&lt;=0,0,ROUND(MIN(AM135,MAX(0,$F135-SUMPRODUCT(($AT$3:$BE$3&lt;AY$3)*$AH135:$AS135))),2))</f>
        <v/>
      </c>
      <c r="AZ135">
        <f>IF(AN135&lt;=0,0,ROUND(MIN(AN135,MAX(0,$F135-SUMPRODUCT(($AT$3:$BE$3&lt;AZ$3)*$AH135:$AS135))),2))</f>
        <v/>
      </c>
      <c r="BA135">
        <f>IF(AO135&lt;=0,0,ROUND(MIN(AO135,MAX(0,$F135-SUMPRODUCT(($AT$3:$BE$3&lt;BA$3)*$AH135:$AS135))),2))</f>
        <v/>
      </c>
      <c r="BB135">
        <f>IF(AP135&lt;=0,0,ROUND(MIN(AP135,MAX(0,$F135-SUMPRODUCT(($AT$3:$BE$3&lt;BB$3)*$AH135:$AS135))),2))</f>
        <v/>
      </c>
      <c r="BC135">
        <f>IF(AQ135&lt;=0,0,ROUND(MIN(AQ135,MAX(0,$F135-SUMPRODUCT(($AT$3:$BE$3&lt;BC$3)*$AH135:$AS135))),2))</f>
        <v/>
      </c>
      <c r="BD135">
        <f>IF(AR135&lt;=0,0,ROUND(MIN(AR135,MAX(0,$F135-SUMPRODUCT(($AT$3:$BE$3&lt;BD$3)*$AH135:$AS135))),2))</f>
        <v/>
      </c>
      <c r="BE135">
        <f>IF(AS135&lt;=0,0,ROUND(MIN(AS135,MAX(0,$F135-SUMPRODUCT(($AT$3:$BE$3&lt;BE$3)*$AH135:$AS135))),2))</f>
        <v/>
      </c>
      <c r="BF135">
        <f>IF(BF134&lt;=0,0,ROUND(BF134+J135-V135-AT135,2))</f>
        <v/>
      </c>
      <c r="BG135">
        <f>IF(BG134&lt;=0,0,ROUND(BG134+K135-W135-AU135,2))</f>
        <v/>
      </c>
      <c r="BH135">
        <f>IF(BH134&lt;=0,0,ROUND(BH134+L135-X135-AV135,2))</f>
        <v/>
      </c>
      <c r="BI135">
        <f>IF(BI134&lt;=0,0,ROUND(BI134+M135-Y135-AW135,2))</f>
        <v/>
      </c>
      <c r="BJ135">
        <f>IF(BJ134&lt;=0,0,ROUND(BJ134+N135-Z135-AX135,2))</f>
        <v/>
      </c>
      <c r="BK135">
        <f>IF(BK134&lt;=0,0,ROUND(BK134+O135-AA135-AY135,2))</f>
        <v/>
      </c>
      <c r="BL135">
        <f>IF(BL134&lt;=0,0,ROUND(BL134+P135-AB135-AZ135,2))</f>
        <v/>
      </c>
      <c r="BM135">
        <f>IF(BM134&lt;=0,0,ROUND(BM134+Q135-AC135-BA135,2))</f>
        <v/>
      </c>
      <c r="BN135">
        <f>IF(BN134&lt;=0,0,ROUND(BN134+R135-AD135-BB135,2))</f>
        <v/>
      </c>
      <c r="BO135">
        <f>IF(BO134&lt;=0,0,ROUND(BO134+S135-AE135-BC135,2))</f>
        <v/>
      </c>
      <c r="BP135">
        <f>IF(BP134&lt;=0,0,ROUND(BP134+T135-AF135-BD135,2))</f>
        <v/>
      </c>
      <c r="BQ135">
        <f>IF(BQ134&lt;=0,0,ROUND(BQ134+U135-AG135-BE135,2))</f>
        <v/>
      </c>
    </row>
    <row r="136">
      <c r="A136" t="n">
        <v>131</v>
      </c>
      <c r="B136" s="29">
        <f>Months!B136</f>
        <v/>
      </c>
      <c r="C136">
        <f>Months!C136</f>
        <v/>
      </c>
      <c r="D136">
        <f>Months!D136</f>
        <v/>
      </c>
      <c r="E136">
        <f>SUM(V136:AG136)</f>
        <v/>
      </c>
      <c r="F136">
        <f>MAX(0,ROUND(C136+D136-E136,2))</f>
        <v/>
      </c>
      <c r="G136">
        <f>ROUND(E136+SUM(AT136:BE136),2)</f>
        <v/>
      </c>
      <c r="H136">
        <f>ROUND(SUM(J136:U136),2)</f>
        <v/>
      </c>
      <c r="I136">
        <f>ROUND(SUM(BF136:BQ136),2)</f>
        <v/>
      </c>
      <c r="J136">
        <f>IF(BF135&lt;=0,0,ROUND(BF135*IF($A136&lt;=Debts!$M$5,Debts!$X$5,Debts!$Y$5)/12,2)+IF(AND(Debts!$AC$5=1,$A136=Debts!$M$5+1),SUMPRODUCT(ROUND(BF$5:BF134*Debts!$Y$5/12,2)),0))</f>
        <v/>
      </c>
      <c r="K136">
        <f>IF(BG135&lt;=0,0,ROUND(BG135*IF($A136&lt;=Debts!$M$6,Debts!$X$6,Debts!$Y$6)/12,2)+IF(AND(Debts!$AC$6=1,$A136=Debts!$M$6+1),SUMPRODUCT(ROUND(BG$5:BG134*Debts!$Y$6/12,2)),0))</f>
        <v/>
      </c>
      <c r="L136">
        <f>IF(BH135&lt;=0,0,ROUND(BH135*IF($A136&lt;=Debts!$M$7,Debts!$X$7,Debts!$Y$7)/12,2)+IF(AND(Debts!$AC$7=1,$A136=Debts!$M$7+1),SUMPRODUCT(ROUND(BH$5:BH134*Debts!$Y$7/12,2)),0))</f>
        <v/>
      </c>
      <c r="M136">
        <f>IF(BI135&lt;=0,0,ROUND(BI135*IF($A136&lt;=Debts!$M$8,Debts!$X$8,Debts!$Y$8)/12,2)+IF(AND(Debts!$AC$8=1,$A136=Debts!$M$8+1),SUMPRODUCT(ROUND(BI$5:BI134*Debts!$Y$8/12,2)),0))</f>
        <v/>
      </c>
      <c r="N136">
        <f>IF(BJ135&lt;=0,0,ROUND(BJ135*IF($A136&lt;=Debts!$M$9,Debts!$X$9,Debts!$Y$9)/12,2)+IF(AND(Debts!$AC$9=1,$A136=Debts!$M$9+1),SUMPRODUCT(ROUND(BJ$5:BJ134*Debts!$Y$9/12,2)),0))</f>
        <v/>
      </c>
      <c r="O136">
        <f>IF(BK135&lt;=0,0,ROUND(BK135*IF($A136&lt;=Debts!$M$10,Debts!$X$10,Debts!$Y$10)/12,2)+IF(AND(Debts!$AC$10=1,$A136=Debts!$M$10+1),SUMPRODUCT(ROUND(BK$5:BK134*Debts!$Y$10/12,2)),0))</f>
        <v/>
      </c>
      <c r="P136">
        <f>IF(BL135&lt;=0,0,ROUND(BL135*IF($A136&lt;=Debts!$M$11,Debts!$X$11,Debts!$Y$11)/12,2)+IF(AND(Debts!$AC$11=1,$A136=Debts!$M$11+1),SUMPRODUCT(ROUND(BL$5:BL134*Debts!$Y$11/12,2)),0))</f>
        <v/>
      </c>
      <c r="Q136">
        <f>IF(BM135&lt;=0,0,ROUND(BM135*IF($A136&lt;=Debts!$M$12,Debts!$X$12,Debts!$Y$12)/12,2)+IF(AND(Debts!$AC$12=1,$A136=Debts!$M$12+1),SUMPRODUCT(ROUND(BM$5:BM134*Debts!$Y$12/12,2)),0))</f>
        <v/>
      </c>
      <c r="R136">
        <f>IF(BN135&lt;=0,0,ROUND(BN135*IF($A136&lt;=Debts!$M$13,Debts!$X$13,Debts!$Y$13)/12,2)+IF(AND(Debts!$AC$13=1,$A136=Debts!$M$13+1),SUMPRODUCT(ROUND(BN$5:BN134*Debts!$Y$13/12,2)),0))</f>
        <v/>
      </c>
      <c r="S136">
        <f>IF(BO135&lt;=0,0,ROUND(BO135*IF($A136&lt;=Debts!$M$14,Debts!$X$14,Debts!$Y$14)/12,2)+IF(AND(Debts!$AC$14=1,$A136=Debts!$M$14+1),SUMPRODUCT(ROUND(BO$5:BO134*Debts!$Y$14/12,2)),0))</f>
        <v/>
      </c>
      <c r="T136">
        <f>IF(BP135&lt;=0,0,ROUND(BP135*IF($A136&lt;=Debts!$M$15,Debts!$X$15,Debts!$Y$15)/12,2)+IF(AND(Debts!$AC$15=1,$A136=Debts!$M$15+1),SUMPRODUCT(ROUND(BP$5:BP134*Debts!$Y$15/12,2)),0))</f>
        <v/>
      </c>
      <c r="U136">
        <f>IF(BQ135&lt;=0,0,ROUND(BQ135*IF($A136&lt;=Debts!$M$16,Debts!$X$16,Debts!$Y$16)/12,2)+IF(AND(Debts!$AC$16=1,$A136=Debts!$M$16+1),SUMPRODUCT(ROUND(BQ$5:BQ134*Debts!$Y$16/12,2)),0))</f>
        <v/>
      </c>
      <c r="V136">
        <f>IF(BF135&lt;=0,0,MIN(ROUND(BF135+J136,2),IF(Debts!$Z$5=0,Debts!$AA$5,MAX(Debts!$AA$5,ROUND(BF135*Debts!$Z$5+Debts!$AB$5*J136,2)))))</f>
        <v/>
      </c>
      <c r="W136">
        <f>IF(BG135&lt;=0,0,MIN(ROUND(BG135+K136,2),IF(Debts!$Z$6=0,Debts!$AA$6,MAX(Debts!$AA$6,ROUND(BG135*Debts!$Z$6+Debts!$AB$6*K136,2)))))</f>
        <v/>
      </c>
      <c r="X136">
        <f>IF(BH135&lt;=0,0,MIN(ROUND(BH135+L136,2),IF(Debts!$Z$7=0,Debts!$AA$7,MAX(Debts!$AA$7,ROUND(BH135*Debts!$Z$7+Debts!$AB$7*L136,2)))))</f>
        <v/>
      </c>
      <c r="Y136">
        <f>IF(BI135&lt;=0,0,MIN(ROUND(BI135+M136,2),IF(Debts!$Z$8=0,Debts!$AA$8,MAX(Debts!$AA$8,ROUND(BI135*Debts!$Z$8+Debts!$AB$8*M136,2)))))</f>
        <v/>
      </c>
      <c r="Z136">
        <f>IF(BJ135&lt;=0,0,MIN(ROUND(BJ135+N136,2),IF(Debts!$Z$9=0,Debts!$AA$9,MAX(Debts!$AA$9,ROUND(BJ135*Debts!$Z$9+Debts!$AB$9*N136,2)))))</f>
        <v/>
      </c>
      <c r="AA136">
        <f>IF(BK135&lt;=0,0,MIN(ROUND(BK135+O136,2),IF(Debts!$Z$10=0,Debts!$AA$10,MAX(Debts!$AA$10,ROUND(BK135*Debts!$Z$10+Debts!$AB$10*O136,2)))))</f>
        <v/>
      </c>
      <c r="AB136">
        <f>IF(BL135&lt;=0,0,MIN(ROUND(BL135+P136,2),IF(Debts!$Z$11=0,Debts!$AA$11,MAX(Debts!$AA$11,ROUND(BL135*Debts!$Z$11+Debts!$AB$11*P136,2)))))</f>
        <v/>
      </c>
      <c r="AC136">
        <f>IF(BM135&lt;=0,0,MIN(ROUND(BM135+Q136,2),IF(Debts!$Z$12=0,Debts!$AA$12,MAX(Debts!$AA$12,ROUND(BM135*Debts!$Z$12+Debts!$AB$12*Q136,2)))))</f>
        <v/>
      </c>
      <c r="AD136">
        <f>IF(BN135&lt;=0,0,MIN(ROUND(BN135+R136,2),IF(Debts!$Z$13=0,Debts!$AA$13,MAX(Debts!$AA$13,ROUND(BN135*Debts!$Z$13+Debts!$AB$13*R136,2)))))</f>
        <v/>
      </c>
      <c r="AE136">
        <f>IF(BO135&lt;=0,0,MIN(ROUND(BO135+S136,2),IF(Debts!$Z$14=0,Debts!$AA$14,MAX(Debts!$AA$14,ROUND(BO135*Debts!$Z$14+Debts!$AB$14*S136,2)))))</f>
        <v/>
      </c>
      <c r="AF136">
        <f>IF(BP135&lt;=0,0,MIN(ROUND(BP135+T136,2),IF(Debts!$Z$15=0,Debts!$AA$15,MAX(Debts!$AA$15,ROUND(BP135*Debts!$Z$15+Debts!$AB$15*T136,2)))))</f>
        <v/>
      </c>
      <c r="AG136">
        <f>IF(BQ135&lt;=0,0,MIN(ROUND(BQ135+U136,2),IF(Debts!$Z$16=0,Debts!$AA$16,MAX(Debts!$AA$16,ROUND(BQ135*Debts!$Z$16+Debts!$AB$16*U136,2)))))</f>
        <v/>
      </c>
      <c r="AH136">
        <f>IF(BF135&lt;=0,0,ROUND(BF135+J136-V136,2))</f>
        <v/>
      </c>
      <c r="AI136">
        <f>IF(BG135&lt;=0,0,ROUND(BG135+K136-W136,2))</f>
        <v/>
      </c>
      <c r="AJ136">
        <f>IF(BH135&lt;=0,0,ROUND(BH135+L136-X136,2))</f>
        <v/>
      </c>
      <c r="AK136">
        <f>IF(BI135&lt;=0,0,ROUND(BI135+M136-Y136,2))</f>
        <v/>
      </c>
      <c r="AL136">
        <f>IF(BJ135&lt;=0,0,ROUND(BJ135+N136-Z136,2))</f>
        <v/>
      </c>
      <c r="AM136">
        <f>IF(BK135&lt;=0,0,ROUND(BK135+O136-AA136,2))</f>
        <v/>
      </c>
      <c r="AN136">
        <f>IF(BL135&lt;=0,0,ROUND(BL135+P136-AB136,2))</f>
        <v/>
      </c>
      <c r="AO136">
        <f>IF(BM135&lt;=0,0,ROUND(BM135+Q136-AC136,2))</f>
        <v/>
      </c>
      <c r="AP136">
        <f>IF(BN135&lt;=0,0,ROUND(BN135+R136-AD136,2))</f>
        <v/>
      </c>
      <c r="AQ136">
        <f>IF(BO135&lt;=0,0,ROUND(BO135+S136-AE136,2))</f>
        <v/>
      </c>
      <c r="AR136">
        <f>IF(BP135&lt;=0,0,ROUND(BP135+T136-AF136,2))</f>
        <v/>
      </c>
      <c r="AS136">
        <f>IF(BQ135&lt;=0,0,ROUND(BQ135+U136-AG136,2))</f>
        <v/>
      </c>
      <c r="AT136">
        <f>IF(AH136&lt;=0,0,ROUND(MIN(AH136,MAX(0,$F136-SUMPRODUCT(($AT$3:$BE$3&lt;AT$3)*$AH136:$AS136))),2))</f>
        <v/>
      </c>
      <c r="AU136">
        <f>IF(AI136&lt;=0,0,ROUND(MIN(AI136,MAX(0,$F136-SUMPRODUCT(($AT$3:$BE$3&lt;AU$3)*$AH136:$AS136))),2))</f>
        <v/>
      </c>
      <c r="AV136">
        <f>IF(AJ136&lt;=0,0,ROUND(MIN(AJ136,MAX(0,$F136-SUMPRODUCT(($AT$3:$BE$3&lt;AV$3)*$AH136:$AS136))),2))</f>
        <v/>
      </c>
      <c r="AW136">
        <f>IF(AK136&lt;=0,0,ROUND(MIN(AK136,MAX(0,$F136-SUMPRODUCT(($AT$3:$BE$3&lt;AW$3)*$AH136:$AS136))),2))</f>
        <v/>
      </c>
      <c r="AX136">
        <f>IF(AL136&lt;=0,0,ROUND(MIN(AL136,MAX(0,$F136-SUMPRODUCT(($AT$3:$BE$3&lt;AX$3)*$AH136:$AS136))),2))</f>
        <v/>
      </c>
      <c r="AY136">
        <f>IF(AM136&lt;=0,0,ROUND(MIN(AM136,MAX(0,$F136-SUMPRODUCT(($AT$3:$BE$3&lt;AY$3)*$AH136:$AS136))),2))</f>
        <v/>
      </c>
      <c r="AZ136">
        <f>IF(AN136&lt;=0,0,ROUND(MIN(AN136,MAX(0,$F136-SUMPRODUCT(($AT$3:$BE$3&lt;AZ$3)*$AH136:$AS136))),2))</f>
        <v/>
      </c>
      <c r="BA136">
        <f>IF(AO136&lt;=0,0,ROUND(MIN(AO136,MAX(0,$F136-SUMPRODUCT(($AT$3:$BE$3&lt;BA$3)*$AH136:$AS136))),2))</f>
        <v/>
      </c>
      <c r="BB136">
        <f>IF(AP136&lt;=0,0,ROUND(MIN(AP136,MAX(0,$F136-SUMPRODUCT(($AT$3:$BE$3&lt;BB$3)*$AH136:$AS136))),2))</f>
        <v/>
      </c>
      <c r="BC136">
        <f>IF(AQ136&lt;=0,0,ROUND(MIN(AQ136,MAX(0,$F136-SUMPRODUCT(($AT$3:$BE$3&lt;BC$3)*$AH136:$AS136))),2))</f>
        <v/>
      </c>
      <c r="BD136">
        <f>IF(AR136&lt;=0,0,ROUND(MIN(AR136,MAX(0,$F136-SUMPRODUCT(($AT$3:$BE$3&lt;BD$3)*$AH136:$AS136))),2))</f>
        <v/>
      </c>
      <c r="BE136">
        <f>IF(AS136&lt;=0,0,ROUND(MIN(AS136,MAX(0,$F136-SUMPRODUCT(($AT$3:$BE$3&lt;BE$3)*$AH136:$AS136))),2))</f>
        <v/>
      </c>
      <c r="BF136">
        <f>IF(BF135&lt;=0,0,ROUND(BF135+J136-V136-AT136,2))</f>
        <v/>
      </c>
      <c r="BG136">
        <f>IF(BG135&lt;=0,0,ROUND(BG135+K136-W136-AU136,2))</f>
        <v/>
      </c>
      <c r="BH136">
        <f>IF(BH135&lt;=0,0,ROUND(BH135+L136-X136-AV136,2))</f>
        <v/>
      </c>
      <c r="BI136">
        <f>IF(BI135&lt;=0,0,ROUND(BI135+M136-Y136-AW136,2))</f>
        <v/>
      </c>
      <c r="BJ136">
        <f>IF(BJ135&lt;=0,0,ROUND(BJ135+N136-Z136-AX136,2))</f>
        <v/>
      </c>
      <c r="BK136">
        <f>IF(BK135&lt;=0,0,ROUND(BK135+O136-AA136-AY136,2))</f>
        <v/>
      </c>
      <c r="BL136">
        <f>IF(BL135&lt;=0,0,ROUND(BL135+P136-AB136-AZ136,2))</f>
        <v/>
      </c>
      <c r="BM136">
        <f>IF(BM135&lt;=0,0,ROUND(BM135+Q136-AC136-BA136,2))</f>
        <v/>
      </c>
      <c r="BN136">
        <f>IF(BN135&lt;=0,0,ROUND(BN135+R136-AD136-BB136,2))</f>
        <v/>
      </c>
      <c r="BO136">
        <f>IF(BO135&lt;=0,0,ROUND(BO135+S136-AE136-BC136,2))</f>
        <v/>
      </c>
      <c r="BP136">
        <f>IF(BP135&lt;=0,0,ROUND(BP135+T136-AF136-BD136,2))</f>
        <v/>
      </c>
      <c r="BQ136">
        <f>IF(BQ135&lt;=0,0,ROUND(BQ135+U136-AG136-BE136,2))</f>
        <v/>
      </c>
    </row>
    <row r="137">
      <c r="A137" t="n">
        <v>132</v>
      </c>
      <c r="B137" s="29">
        <f>Months!B137</f>
        <v/>
      </c>
      <c r="C137">
        <f>Months!C137</f>
        <v/>
      </c>
      <c r="D137">
        <f>Months!D137</f>
        <v/>
      </c>
      <c r="E137">
        <f>SUM(V137:AG137)</f>
        <v/>
      </c>
      <c r="F137">
        <f>MAX(0,ROUND(C137+D137-E137,2))</f>
        <v/>
      </c>
      <c r="G137">
        <f>ROUND(E137+SUM(AT137:BE137),2)</f>
        <v/>
      </c>
      <c r="H137">
        <f>ROUND(SUM(J137:U137),2)</f>
        <v/>
      </c>
      <c r="I137">
        <f>ROUND(SUM(BF137:BQ137),2)</f>
        <v/>
      </c>
      <c r="J137">
        <f>IF(BF136&lt;=0,0,ROUND(BF136*IF($A137&lt;=Debts!$M$5,Debts!$X$5,Debts!$Y$5)/12,2)+IF(AND(Debts!$AC$5=1,$A137=Debts!$M$5+1),SUMPRODUCT(ROUND(BF$5:BF135*Debts!$Y$5/12,2)),0))</f>
        <v/>
      </c>
      <c r="K137">
        <f>IF(BG136&lt;=0,0,ROUND(BG136*IF($A137&lt;=Debts!$M$6,Debts!$X$6,Debts!$Y$6)/12,2)+IF(AND(Debts!$AC$6=1,$A137=Debts!$M$6+1),SUMPRODUCT(ROUND(BG$5:BG135*Debts!$Y$6/12,2)),0))</f>
        <v/>
      </c>
      <c r="L137">
        <f>IF(BH136&lt;=0,0,ROUND(BH136*IF($A137&lt;=Debts!$M$7,Debts!$X$7,Debts!$Y$7)/12,2)+IF(AND(Debts!$AC$7=1,$A137=Debts!$M$7+1),SUMPRODUCT(ROUND(BH$5:BH135*Debts!$Y$7/12,2)),0))</f>
        <v/>
      </c>
      <c r="M137">
        <f>IF(BI136&lt;=0,0,ROUND(BI136*IF($A137&lt;=Debts!$M$8,Debts!$X$8,Debts!$Y$8)/12,2)+IF(AND(Debts!$AC$8=1,$A137=Debts!$M$8+1),SUMPRODUCT(ROUND(BI$5:BI135*Debts!$Y$8/12,2)),0))</f>
        <v/>
      </c>
      <c r="N137">
        <f>IF(BJ136&lt;=0,0,ROUND(BJ136*IF($A137&lt;=Debts!$M$9,Debts!$X$9,Debts!$Y$9)/12,2)+IF(AND(Debts!$AC$9=1,$A137=Debts!$M$9+1),SUMPRODUCT(ROUND(BJ$5:BJ135*Debts!$Y$9/12,2)),0))</f>
        <v/>
      </c>
      <c r="O137">
        <f>IF(BK136&lt;=0,0,ROUND(BK136*IF($A137&lt;=Debts!$M$10,Debts!$X$10,Debts!$Y$10)/12,2)+IF(AND(Debts!$AC$10=1,$A137=Debts!$M$10+1),SUMPRODUCT(ROUND(BK$5:BK135*Debts!$Y$10/12,2)),0))</f>
        <v/>
      </c>
      <c r="P137">
        <f>IF(BL136&lt;=0,0,ROUND(BL136*IF($A137&lt;=Debts!$M$11,Debts!$X$11,Debts!$Y$11)/12,2)+IF(AND(Debts!$AC$11=1,$A137=Debts!$M$11+1),SUMPRODUCT(ROUND(BL$5:BL135*Debts!$Y$11/12,2)),0))</f>
        <v/>
      </c>
      <c r="Q137">
        <f>IF(BM136&lt;=0,0,ROUND(BM136*IF($A137&lt;=Debts!$M$12,Debts!$X$12,Debts!$Y$12)/12,2)+IF(AND(Debts!$AC$12=1,$A137=Debts!$M$12+1),SUMPRODUCT(ROUND(BM$5:BM135*Debts!$Y$12/12,2)),0))</f>
        <v/>
      </c>
      <c r="R137">
        <f>IF(BN136&lt;=0,0,ROUND(BN136*IF($A137&lt;=Debts!$M$13,Debts!$X$13,Debts!$Y$13)/12,2)+IF(AND(Debts!$AC$13=1,$A137=Debts!$M$13+1),SUMPRODUCT(ROUND(BN$5:BN135*Debts!$Y$13/12,2)),0))</f>
        <v/>
      </c>
      <c r="S137">
        <f>IF(BO136&lt;=0,0,ROUND(BO136*IF($A137&lt;=Debts!$M$14,Debts!$X$14,Debts!$Y$14)/12,2)+IF(AND(Debts!$AC$14=1,$A137=Debts!$M$14+1),SUMPRODUCT(ROUND(BO$5:BO135*Debts!$Y$14/12,2)),0))</f>
        <v/>
      </c>
      <c r="T137">
        <f>IF(BP136&lt;=0,0,ROUND(BP136*IF($A137&lt;=Debts!$M$15,Debts!$X$15,Debts!$Y$15)/12,2)+IF(AND(Debts!$AC$15=1,$A137=Debts!$M$15+1),SUMPRODUCT(ROUND(BP$5:BP135*Debts!$Y$15/12,2)),0))</f>
        <v/>
      </c>
      <c r="U137">
        <f>IF(BQ136&lt;=0,0,ROUND(BQ136*IF($A137&lt;=Debts!$M$16,Debts!$X$16,Debts!$Y$16)/12,2)+IF(AND(Debts!$AC$16=1,$A137=Debts!$M$16+1),SUMPRODUCT(ROUND(BQ$5:BQ135*Debts!$Y$16/12,2)),0))</f>
        <v/>
      </c>
      <c r="V137">
        <f>IF(BF136&lt;=0,0,MIN(ROUND(BF136+J137,2),IF(Debts!$Z$5=0,Debts!$AA$5,MAX(Debts!$AA$5,ROUND(BF136*Debts!$Z$5+Debts!$AB$5*J137,2)))))</f>
        <v/>
      </c>
      <c r="W137">
        <f>IF(BG136&lt;=0,0,MIN(ROUND(BG136+K137,2),IF(Debts!$Z$6=0,Debts!$AA$6,MAX(Debts!$AA$6,ROUND(BG136*Debts!$Z$6+Debts!$AB$6*K137,2)))))</f>
        <v/>
      </c>
      <c r="X137">
        <f>IF(BH136&lt;=0,0,MIN(ROUND(BH136+L137,2),IF(Debts!$Z$7=0,Debts!$AA$7,MAX(Debts!$AA$7,ROUND(BH136*Debts!$Z$7+Debts!$AB$7*L137,2)))))</f>
        <v/>
      </c>
      <c r="Y137">
        <f>IF(BI136&lt;=0,0,MIN(ROUND(BI136+M137,2),IF(Debts!$Z$8=0,Debts!$AA$8,MAX(Debts!$AA$8,ROUND(BI136*Debts!$Z$8+Debts!$AB$8*M137,2)))))</f>
        <v/>
      </c>
      <c r="Z137">
        <f>IF(BJ136&lt;=0,0,MIN(ROUND(BJ136+N137,2),IF(Debts!$Z$9=0,Debts!$AA$9,MAX(Debts!$AA$9,ROUND(BJ136*Debts!$Z$9+Debts!$AB$9*N137,2)))))</f>
        <v/>
      </c>
      <c r="AA137">
        <f>IF(BK136&lt;=0,0,MIN(ROUND(BK136+O137,2),IF(Debts!$Z$10=0,Debts!$AA$10,MAX(Debts!$AA$10,ROUND(BK136*Debts!$Z$10+Debts!$AB$10*O137,2)))))</f>
        <v/>
      </c>
      <c r="AB137">
        <f>IF(BL136&lt;=0,0,MIN(ROUND(BL136+P137,2),IF(Debts!$Z$11=0,Debts!$AA$11,MAX(Debts!$AA$11,ROUND(BL136*Debts!$Z$11+Debts!$AB$11*P137,2)))))</f>
        <v/>
      </c>
      <c r="AC137">
        <f>IF(BM136&lt;=0,0,MIN(ROUND(BM136+Q137,2),IF(Debts!$Z$12=0,Debts!$AA$12,MAX(Debts!$AA$12,ROUND(BM136*Debts!$Z$12+Debts!$AB$12*Q137,2)))))</f>
        <v/>
      </c>
      <c r="AD137">
        <f>IF(BN136&lt;=0,0,MIN(ROUND(BN136+R137,2),IF(Debts!$Z$13=0,Debts!$AA$13,MAX(Debts!$AA$13,ROUND(BN136*Debts!$Z$13+Debts!$AB$13*R137,2)))))</f>
        <v/>
      </c>
      <c r="AE137">
        <f>IF(BO136&lt;=0,0,MIN(ROUND(BO136+S137,2),IF(Debts!$Z$14=0,Debts!$AA$14,MAX(Debts!$AA$14,ROUND(BO136*Debts!$Z$14+Debts!$AB$14*S137,2)))))</f>
        <v/>
      </c>
      <c r="AF137">
        <f>IF(BP136&lt;=0,0,MIN(ROUND(BP136+T137,2),IF(Debts!$Z$15=0,Debts!$AA$15,MAX(Debts!$AA$15,ROUND(BP136*Debts!$Z$15+Debts!$AB$15*T137,2)))))</f>
        <v/>
      </c>
      <c r="AG137">
        <f>IF(BQ136&lt;=0,0,MIN(ROUND(BQ136+U137,2),IF(Debts!$Z$16=0,Debts!$AA$16,MAX(Debts!$AA$16,ROUND(BQ136*Debts!$Z$16+Debts!$AB$16*U137,2)))))</f>
        <v/>
      </c>
      <c r="AH137">
        <f>IF(BF136&lt;=0,0,ROUND(BF136+J137-V137,2))</f>
        <v/>
      </c>
      <c r="AI137">
        <f>IF(BG136&lt;=0,0,ROUND(BG136+K137-W137,2))</f>
        <v/>
      </c>
      <c r="AJ137">
        <f>IF(BH136&lt;=0,0,ROUND(BH136+L137-X137,2))</f>
        <v/>
      </c>
      <c r="AK137">
        <f>IF(BI136&lt;=0,0,ROUND(BI136+M137-Y137,2))</f>
        <v/>
      </c>
      <c r="AL137">
        <f>IF(BJ136&lt;=0,0,ROUND(BJ136+N137-Z137,2))</f>
        <v/>
      </c>
      <c r="AM137">
        <f>IF(BK136&lt;=0,0,ROUND(BK136+O137-AA137,2))</f>
        <v/>
      </c>
      <c r="AN137">
        <f>IF(BL136&lt;=0,0,ROUND(BL136+P137-AB137,2))</f>
        <v/>
      </c>
      <c r="AO137">
        <f>IF(BM136&lt;=0,0,ROUND(BM136+Q137-AC137,2))</f>
        <v/>
      </c>
      <c r="AP137">
        <f>IF(BN136&lt;=0,0,ROUND(BN136+R137-AD137,2))</f>
        <v/>
      </c>
      <c r="AQ137">
        <f>IF(BO136&lt;=0,0,ROUND(BO136+S137-AE137,2))</f>
        <v/>
      </c>
      <c r="AR137">
        <f>IF(BP136&lt;=0,0,ROUND(BP136+T137-AF137,2))</f>
        <v/>
      </c>
      <c r="AS137">
        <f>IF(BQ136&lt;=0,0,ROUND(BQ136+U137-AG137,2))</f>
        <v/>
      </c>
      <c r="AT137">
        <f>IF(AH137&lt;=0,0,ROUND(MIN(AH137,MAX(0,$F137-SUMPRODUCT(($AT$3:$BE$3&lt;AT$3)*$AH137:$AS137))),2))</f>
        <v/>
      </c>
      <c r="AU137">
        <f>IF(AI137&lt;=0,0,ROUND(MIN(AI137,MAX(0,$F137-SUMPRODUCT(($AT$3:$BE$3&lt;AU$3)*$AH137:$AS137))),2))</f>
        <v/>
      </c>
      <c r="AV137">
        <f>IF(AJ137&lt;=0,0,ROUND(MIN(AJ137,MAX(0,$F137-SUMPRODUCT(($AT$3:$BE$3&lt;AV$3)*$AH137:$AS137))),2))</f>
        <v/>
      </c>
      <c r="AW137">
        <f>IF(AK137&lt;=0,0,ROUND(MIN(AK137,MAX(0,$F137-SUMPRODUCT(($AT$3:$BE$3&lt;AW$3)*$AH137:$AS137))),2))</f>
        <v/>
      </c>
      <c r="AX137">
        <f>IF(AL137&lt;=0,0,ROUND(MIN(AL137,MAX(0,$F137-SUMPRODUCT(($AT$3:$BE$3&lt;AX$3)*$AH137:$AS137))),2))</f>
        <v/>
      </c>
      <c r="AY137">
        <f>IF(AM137&lt;=0,0,ROUND(MIN(AM137,MAX(0,$F137-SUMPRODUCT(($AT$3:$BE$3&lt;AY$3)*$AH137:$AS137))),2))</f>
        <v/>
      </c>
      <c r="AZ137">
        <f>IF(AN137&lt;=0,0,ROUND(MIN(AN137,MAX(0,$F137-SUMPRODUCT(($AT$3:$BE$3&lt;AZ$3)*$AH137:$AS137))),2))</f>
        <v/>
      </c>
      <c r="BA137">
        <f>IF(AO137&lt;=0,0,ROUND(MIN(AO137,MAX(0,$F137-SUMPRODUCT(($AT$3:$BE$3&lt;BA$3)*$AH137:$AS137))),2))</f>
        <v/>
      </c>
      <c r="BB137">
        <f>IF(AP137&lt;=0,0,ROUND(MIN(AP137,MAX(0,$F137-SUMPRODUCT(($AT$3:$BE$3&lt;BB$3)*$AH137:$AS137))),2))</f>
        <v/>
      </c>
      <c r="BC137">
        <f>IF(AQ137&lt;=0,0,ROUND(MIN(AQ137,MAX(0,$F137-SUMPRODUCT(($AT$3:$BE$3&lt;BC$3)*$AH137:$AS137))),2))</f>
        <v/>
      </c>
      <c r="BD137">
        <f>IF(AR137&lt;=0,0,ROUND(MIN(AR137,MAX(0,$F137-SUMPRODUCT(($AT$3:$BE$3&lt;BD$3)*$AH137:$AS137))),2))</f>
        <v/>
      </c>
      <c r="BE137">
        <f>IF(AS137&lt;=0,0,ROUND(MIN(AS137,MAX(0,$F137-SUMPRODUCT(($AT$3:$BE$3&lt;BE$3)*$AH137:$AS137))),2))</f>
        <v/>
      </c>
      <c r="BF137">
        <f>IF(BF136&lt;=0,0,ROUND(BF136+J137-V137-AT137,2))</f>
        <v/>
      </c>
      <c r="BG137">
        <f>IF(BG136&lt;=0,0,ROUND(BG136+K137-W137-AU137,2))</f>
        <v/>
      </c>
      <c r="BH137">
        <f>IF(BH136&lt;=0,0,ROUND(BH136+L137-X137-AV137,2))</f>
        <v/>
      </c>
      <c r="BI137">
        <f>IF(BI136&lt;=0,0,ROUND(BI136+M137-Y137-AW137,2))</f>
        <v/>
      </c>
      <c r="BJ137">
        <f>IF(BJ136&lt;=0,0,ROUND(BJ136+N137-Z137-AX137,2))</f>
        <v/>
      </c>
      <c r="BK137">
        <f>IF(BK136&lt;=0,0,ROUND(BK136+O137-AA137-AY137,2))</f>
        <v/>
      </c>
      <c r="BL137">
        <f>IF(BL136&lt;=0,0,ROUND(BL136+P137-AB137-AZ137,2))</f>
        <v/>
      </c>
      <c r="BM137">
        <f>IF(BM136&lt;=0,0,ROUND(BM136+Q137-AC137-BA137,2))</f>
        <v/>
      </c>
      <c r="BN137">
        <f>IF(BN136&lt;=0,0,ROUND(BN136+R137-AD137-BB137,2))</f>
        <v/>
      </c>
      <c r="BO137">
        <f>IF(BO136&lt;=0,0,ROUND(BO136+S137-AE137-BC137,2))</f>
        <v/>
      </c>
      <c r="BP137">
        <f>IF(BP136&lt;=0,0,ROUND(BP136+T137-AF137-BD137,2))</f>
        <v/>
      </c>
      <c r="BQ137">
        <f>IF(BQ136&lt;=0,0,ROUND(BQ136+U137-AG137-BE137,2))</f>
        <v/>
      </c>
    </row>
    <row r="138">
      <c r="A138" t="n">
        <v>133</v>
      </c>
      <c r="B138" s="29">
        <f>Months!B138</f>
        <v/>
      </c>
      <c r="C138">
        <f>Months!C138</f>
        <v/>
      </c>
      <c r="D138">
        <f>Months!D138</f>
        <v/>
      </c>
      <c r="E138">
        <f>SUM(V138:AG138)</f>
        <v/>
      </c>
      <c r="F138">
        <f>MAX(0,ROUND(C138+D138-E138,2))</f>
        <v/>
      </c>
      <c r="G138">
        <f>ROUND(E138+SUM(AT138:BE138),2)</f>
        <v/>
      </c>
      <c r="H138">
        <f>ROUND(SUM(J138:U138),2)</f>
        <v/>
      </c>
      <c r="I138">
        <f>ROUND(SUM(BF138:BQ138),2)</f>
        <v/>
      </c>
      <c r="J138">
        <f>IF(BF137&lt;=0,0,ROUND(BF137*IF($A138&lt;=Debts!$M$5,Debts!$X$5,Debts!$Y$5)/12,2)+IF(AND(Debts!$AC$5=1,$A138=Debts!$M$5+1),SUMPRODUCT(ROUND(BF$5:BF136*Debts!$Y$5/12,2)),0))</f>
        <v/>
      </c>
      <c r="K138">
        <f>IF(BG137&lt;=0,0,ROUND(BG137*IF($A138&lt;=Debts!$M$6,Debts!$X$6,Debts!$Y$6)/12,2)+IF(AND(Debts!$AC$6=1,$A138=Debts!$M$6+1),SUMPRODUCT(ROUND(BG$5:BG136*Debts!$Y$6/12,2)),0))</f>
        <v/>
      </c>
      <c r="L138">
        <f>IF(BH137&lt;=0,0,ROUND(BH137*IF($A138&lt;=Debts!$M$7,Debts!$X$7,Debts!$Y$7)/12,2)+IF(AND(Debts!$AC$7=1,$A138=Debts!$M$7+1),SUMPRODUCT(ROUND(BH$5:BH136*Debts!$Y$7/12,2)),0))</f>
        <v/>
      </c>
      <c r="M138">
        <f>IF(BI137&lt;=0,0,ROUND(BI137*IF($A138&lt;=Debts!$M$8,Debts!$X$8,Debts!$Y$8)/12,2)+IF(AND(Debts!$AC$8=1,$A138=Debts!$M$8+1),SUMPRODUCT(ROUND(BI$5:BI136*Debts!$Y$8/12,2)),0))</f>
        <v/>
      </c>
      <c r="N138">
        <f>IF(BJ137&lt;=0,0,ROUND(BJ137*IF($A138&lt;=Debts!$M$9,Debts!$X$9,Debts!$Y$9)/12,2)+IF(AND(Debts!$AC$9=1,$A138=Debts!$M$9+1),SUMPRODUCT(ROUND(BJ$5:BJ136*Debts!$Y$9/12,2)),0))</f>
        <v/>
      </c>
      <c r="O138">
        <f>IF(BK137&lt;=0,0,ROUND(BK137*IF($A138&lt;=Debts!$M$10,Debts!$X$10,Debts!$Y$10)/12,2)+IF(AND(Debts!$AC$10=1,$A138=Debts!$M$10+1),SUMPRODUCT(ROUND(BK$5:BK136*Debts!$Y$10/12,2)),0))</f>
        <v/>
      </c>
      <c r="P138">
        <f>IF(BL137&lt;=0,0,ROUND(BL137*IF($A138&lt;=Debts!$M$11,Debts!$X$11,Debts!$Y$11)/12,2)+IF(AND(Debts!$AC$11=1,$A138=Debts!$M$11+1),SUMPRODUCT(ROUND(BL$5:BL136*Debts!$Y$11/12,2)),0))</f>
        <v/>
      </c>
      <c r="Q138">
        <f>IF(BM137&lt;=0,0,ROUND(BM137*IF($A138&lt;=Debts!$M$12,Debts!$X$12,Debts!$Y$12)/12,2)+IF(AND(Debts!$AC$12=1,$A138=Debts!$M$12+1),SUMPRODUCT(ROUND(BM$5:BM136*Debts!$Y$12/12,2)),0))</f>
        <v/>
      </c>
      <c r="R138">
        <f>IF(BN137&lt;=0,0,ROUND(BN137*IF($A138&lt;=Debts!$M$13,Debts!$X$13,Debts!$Y$13)/12,2)+IF(AND(Debts!$AC$13=1,$A138=Debts!$M$13+1),SUMPRODUCT(ROUND(BN$5:BN136*Debts!$Y$13/12,2)),0))</f>
        <v/>
      </c>
      <c r="S138">
        <f>IF(BO137&lt;=0,0,ROUND(BO137*IF($A138&lt;=Debts!$M$14,Debts!$X$14,Debts!$Y$14)/12,2)+IF(AND(Debts!$AC$14=1,$A138=Debts!$M$14+1),SUMPRODUCT(ROUND(BO$5:BO136*Debts!$Y$14/12,2)),0))</f>
        <v/>
      </c>
      <c r="T138">
        <f>IF(BP137&lt;=0,0,ROUND(BP137*IF($A138&lt;=Debts!$M$15,Debts!$X$15,Debts!$Y$15)/12,2)+IF(AND(Debts!$AC$15=1,$A138=Debts!$M$15+1),SUMPRODUCT(ROUND(BP$5:BP136*Debts!$Y$15/12,2)),0))</f>
        <v/>
      </c>
      <c r="U138">
        <f>IF(BQ137&lt;=0,0,ROUND(BQ137*IF($A138&lt;=Debts!$M$16,Debts!$X$16,Debts!$Y$16)/12,2)+IF(AND(Debts!$AC$16=1,$A138=Debts!$M$16+1),SUMPRODUCT(ROUND(BQ$5:BQ136*Debts!$Y$16/12,2)),0))</f>
        <v/>
      </c>
      <c r="V138">
        <f>IF(BF137&lt;=0,0,MIN(ROUND(BF137+J138,2),IF(Debts!$Z$5=0,Debts!$AA$5,MAX(Debts!$AA$5,ROUND(BF137*Debts!$Z$5+Debts!$AB$5*J138,2)))))</f>
        <v/>
      </c>
      <c r="W138">
        <f>IF(BG137&lt;=0,0,MIN(ROUND(BG137+K138,2),IF(Debts!$Z$6=0,Debts!$AA$6,MAX(Debts!$AA$6,ROUND(BG137*Debts!$Z$6+Debts!$AB$6*K138,2)))))</f>
        <v/>
      </c>
      <c r="X138">
        <f>IF(BH137&lt;=0,0,MIN(ROUND(BH137+L138,2),IF(Debts!$Z$7=0,Debts!$AA$7,MAX(Debts!$AA$7,ROUND(BH137*Debts!$Z$7+Debts!$AB$7*L138,2)))))</f>
        <v/>
      </c>
      <c r="Y138">
        <f>IF(BI137&lt;=0,0,MIN(ROUND(BI137+M138,2),IF(Debts!$Z$8=0,Debts!$AA$8,MAX(Debts!$AA$8,ROUND(BI137*Debts!$Z$8+Debts!$AB$8*M138,2)))))</f>
        <v/>
      </c>
      <c r="Z138">
        <f>IF(BJ137&lt;=0,0,MIN(ROUND(BJ137+N138,2),IF(Debts!$Z$9=0,Debts!$AA$9,MAX(Debts!$AA$9,ROUND(BJ137*Debts!$Z$9+Debts!$AB$9*N138,2)))))</f>
        <v/>
      </c>
      <c r="AA138">
        <f>IF(BK137&lt;=0,0,MIN(ROUND(BK137+O138,2),IF(Debts!$Z$10=0,Debts!$AA$10,MAX(Debts!$AA$10,ROUND(BK137*Debts!$Z$10+Debts!$AB$10*O138,2)))))</f>
        <v/>
      </c>
      <c r="AB138">
        <f>IF(BL137&lt;=0,0,MIN(ROUND(BL137+P138,2),IF(Debts!$Z$11=0,Debts!$AA$11,MAX(Debts!$AA$11,ROUND(BL137*Debts!$Z$11+Debts!$AB$11*P138,2)))))</f>
        <v/>
      </c>
      <c r="AC138">
        <f>IF(BM137&lt;=0,0,MIN(ROUND(BM137+Q138,2),IF(Debts!$Z$12=0,Debts!$AA$12,MAX(Debts!$AA$12,ROUND(BM137*Debts!$Z$12+Debts!$AB$12*Q138,2)))))</f>
        <v/>
      </c>
      <c r="AD138">
        <f>IF(BN137&lt;=0,0,MIN(ROUND(BN137+R138,2),IF(Debts!$Z$13=0,Debts!$AA$13,MAX(Debts!$AA$13,ROUND(BN137*Debts!$Z$13+Debts!$AB$13*R138,2)))))</f>
        <v/>
      </c>
      <c r="AE138">
        <f>IF(BO137&lt;=0,0,MIN(ROUND(BO137+S138,2),IF(Debts!$Z$14=0,Debts!$AA$14,MAX(Debts!$AA$14,ROUND(BO137*Debts!$Z$14+Debts!$AB$14*S138,2)))))</f>
        <v/>
      </c>
      <c r="AF138">
        <f>IF(BP137&lt;=0,0,MIN(ROUND(BP137+T138,2),IF(Debts!$Z$15=0,Debts!$AA$15,MAX(Debts!$AA$15,ROUND(BP137*Debts!$Z$15+Debts!$AB$15*T138,2)))))</f>
        <v/>
      </c>
      <c r="AG138">
        <f>IF(BQ137&lt;=0,0,MIN(ROUND(BQ137+U138,2),IF(Debts!$Z$16=0,Debts!$AA$16,MAX(Debts!$AA$16,ROUND(BQ137*Debts!$Z$16+Debts!$AB$16*U138,2)))))</f>
        <v/>
      </c>
      <c r="AH138">
        <f>IF(BF137&lt;=0,0,ROUND(BF137+J138-V138,2))</f>
        <v/>
      </c>
      <c r="AI138">
        <f>IF(BG137&lt;=0,0,ROUND(BG137+K138-W138,2))</f>
        <v/>
      </c>
      <c r="AJ138">
        <f>IF(BH137&lt;=0,0,ROUND(BH137+L138-X138,2))</f>
        <v/>
      </c>
      <c r="AK138">
        <f>IF(BI137&lt;=0,0,ROUND(BI137+M138-Y138,2))</f>
        <v/>
      </c>
      <c r="AL138">
        <f>IF(BJ137&lt;=0,0,ROUND(BJ137+N138-Z138,2))</f>
        <v/>
      </c>
      <c r="AM138">
        <f>IF(BK137&lt;=0,0,ROUND(BK137+O138-AA138,2))</f>
        <v/>
      </c>
      <c r="AN138">
        <f>IF(BL137&lt;=0,0,ROUND(BL137+P138-AB138,2))</f>
        <v/>
      </c>
      <c r="AO138">
        <f>IF(BM137&lt;=0,0,ROUND(BM137+Q138-AC138,2))</f>
        <v/>
      </c>
      <c r="AP138">
        <f>IF(BN137&lt;=0,0,ROUND(BN137+R138-AD138,2))</f>
        <v/>
      </c>
      <c r="AQ138">
        <f>IF(BO137&lt;=0,0,ROUND(BO137+S138-AE138,2))</f>
        <v/>
      </c>
      <c r="AR138">
        <f>IF(BP137&lt;=0,0,ROUND(BP137+T138-AF138,2))</f>
        <v/>
      </c>
      <c r="AS138">
        <f>IF(BQ137&lt;=0,0,ROUND(BQ137+U138-AG138,2))</f>
        <v/>
      </c>
      <c r="AT138">
        <f>IF(AH138&lt;=0,0,ROUND(MIN(AH138,MAX(0,$F138-SUMPRODUCT(($AT$3:$BE$3&lt;AT$3)*$AH138:$AS138))),2))</f>
        <v/>
      </c>
      <c r="AU138">
        <f>IF(AI138&lt;=0,0,ROUND(MIN(AI138,MAX(0,$F138-SUMPRODUCT(($AT$3:$BE$3&lt;AU$3)*$AH138:$AS138))),2))</f>
        <v/>
      </c>
      <c r="AV138">
        <f>IF(AJ138&lt;=0,0,ROUND(MIN(AJ138,MAX(0,$F138-SUMPRODUCT(($AT$3:$BE$3&lt;AV$3)*$AH138:$AS138))),2))</f>
        <v/>
      </c>
      <c r="AW138">
        <f>IF(AK138&lt;=0,0,ROUND(MIN(AK138,MAX(0,$F138-SUMPRODUCT(($AT$3:$BE$3&lt;AW$3)*$AH138:$AS138))),2))</f>
        <v/>
      </c>
      <c r="AX138">
        <f>IF(AL138&lt;=0,0,ROUND(MIN(AL138,MAX(0,$F138-SUMPRODUCT(($AT$3:$BE$3&lt;AX$3)*$AH138:$AS138))),2))</f>
        <v/>
      </c>
      <c r="AY138">
        <f>IF(AM138&lt;=0,0,ROUND(MIN(AM138,MAX(0,$F138-SUMPRODUCT(($AT$3:$BE$3&lt;AY$3)*$AH138:$AS138))),2))</f>
        <v/>
      </c>
      <c r="AZ138">
        <f>IF(AN138&lt;=0,0,ROUND(MIN(AN138,MAX(0,$F138-SUMPRODUCT(($AT$3:$BE$3&lt;AZ$3)*$AH138:$AS138))),2))</f>
        <v/>
      </c>
      <c r="BA138">
        <f>IF(AO138&lt;=0,0,ROUND(MIN(AO138,MAX(0,$F138-SUMPRODUCT(($AT$3:$BE$3&lt;BA$3)*$AH138:$AS138))),2))</f>
        <v/>
      </c>
      <c r="BB138">
        <f>IF(AP138&lt;=0,0,ROUND(MIN(AP138,MAX(0,$F138-SUMPRODUCT(($AT$3:$BE$3&lt;BB$3)*$AH138:$AS138))),2))</f>
        <v/>
      </c>
      <c r="BC138">
        <f>IF(AQ138&lt;=0,0,ROUND(MIN(AQ138,MAX(0,$F138-SUMPRODUCT(($AT$3:$BE$3&lt;BC$3)*$AH138:$AS138))),2))</f>
        <v/>
      </c>
      <c r="BD138">
        <f>IF(AR138&lt;=0,0,ROUND(MIN(AR138,MAX(0,$F138-SUMPRODUCT(($AT$3:$BE$3&lt;BD$3)*$AH138:$AS138))),2))</f>
        <v/>
      </c>
      <c r="BE138">
        <f>IF(AS138&lt;=0,0,ROUND(MIN(AS138,MAX(0,$F138-SUMPRODUCT(($AT$3:$BE$3&lt;BE$3)*$AH138:$AS138))),2))</f>
        <v/>
      </c>
      <c r="BF138">
        <f>IF(BF137&lt;=0,0,ROUND(BF137+J138-V138-AT138,2))</f>
        <v/>
      </c>
      <c r="BG138">
        <f>IF(BG137&lt;=0,0,ROUND(BG137+K138-W138-AU138,2))</f>
        <v/>
      </c>
      <c r="BH138">
        <f>IF(BH137&lt;=0,0,ROUND(BH137+L138-X138-AV138,2))</f>
        <v/>
      </c>
      <c r="BI138">
        <f>IF(BI137&lt;=0,0,ROUND(BI137+M138-Y138-AW138,2))</f>
        <v/>
      </c>
      <c r="BJ138">
        <f>IF(BJ137&lt;=0,0,ROUND(BJ137+N138-Z138-AX138,2))</f>
        <v/>
      </c>
      <c r="BK138">
        <f>IF(BK137&lt;=0,0,ROUND(BK137+O138-AA138-AY138,2))</f>
        <v/>
      </c>
      <c r="BL138">
        <f>IF(BL137&lt;=0,0,ROUND(BL137+P138-AB138-AZ138,2))</f>
        <v/>
      </c>
      <c r="BM138">
        <f>IF(BM137&lt;=0,0,ROUND(BM137+Q138-AC138-BA138,2))</f>
        <v/>
      </c>
      <c r="BN138">
        <f>IF(BN137&lt;=0,0,ROUND(BN137+R138-AD138-BB138,2))</f>
        <v/>
      </c>
      <c r="BO138">
        <f>IF(BO137&lt;=0,0,ROUND(BO137+S138-AE138-BC138,2))</f>
        <v/>
      </c>
      <c r="BP138">
        <f>IF(BP137&lt;=0,0,ROUND(BP137+T138-AF138-BD138,2))</f>
        <v/>
      </c>
      <c r="BQ138">
        <f>IF(BQ137&lt;=0,0,ROUND(BQ137+U138-AG138-BE138,2))</f>
        <v/>
      </c>
    </row>
    <row r="139">
      <c r="A139" t="n">
        <v>134</v>
      </c>
      <c r="B139" s="29">
        <f>Months!B139</f>
        <v/>
      </c>
      <c r="C139">
        <f>Months!C139</f>
        <v/>
      </c>
      <c r="D139">
        <f>Months!D139</f>
        <v/>
      </c>
      <c r="E139">
        <f>SUM(V139:AG139)</f>
        <v/>
      </c>
      <c r="F139">
        <f>MAX(0,ROUND(C139+D139-E139,2))</f>
        <v/>
      </c>
      <c r="G139">
        <f>ROUND(E139+SUM(AT139:BE139),2)</f>
        <v/>
      </c>
      <c r="H139">
        <f>ROUND(SUM(J139:U139),2)</f>
        <v/>
      </c>
      <c r="I139">
        <f>ROUND(SUM(BF139:BQ139),2)</f>
        <v/>
      </c>
      <c r="J139">
        <f>IF(BF138&lt;=0,0,ROUND(BF138*IF($A139&lt;=Debts!$M$5,Debts!$X$5,Debts!$Y$5)/12,2)+IF(AND(Debts!$AC$5=1,$A139=Debts!$M$5+1),SUMPRODUCT(ROUND(BF$5:BF137*Debts!$Y$5/12,2)),0))</f>
        <v/>
      </c>
      <c r="K139">
        <f>IF(BG138&lt;=0,0,ROUND(BG138*IF($A139&lt;=Debts!$M$6,Debts!$X$6,Debts!$Y$6)/12,2)+IF(AND(Debts!$AC$6=1,$A139=Debts!$M$6+1),SUMPRODUCT(ROUND(BG$5:BG137*Debts!$Y$6/12,2)),0))</f>
        <v/>
      </c>
      <c r="L139">
        <f>IF(BH138&lt;=0,0,ROUND(BH138*IF($A139&lt;=Debts!$M$7,Debts!$X$7,Debts!$Y$7)/12,2)+IF(AND(Debts!$AC$7=1,$A139=Debts!$M$7+1),SUMPRODUCT(ROUND(BH$5:BH137*Debts!$Y$7/12,2)),0))</f>
        <v/>
      </c>
      <c r="M139">
        <f>IF(BI138&lt;=0,0,ROUND(BI138*IF($A139&lt;=Debts!$M$8,Debts!$X$8,Debts!$Y$8)/12,2)+IF(AND(Debts!$AC$8=1,$A139=Debts!$M$8+1),SUMPRODUCT(ROUND(BI$5:BI137*Debts!$Y$8/12,2)),0))</f>
        <v/>
      </c>
      <c r="N139">
        <f>IF(BJ138&lt;=0,0,ROUND(BJ138*IF($A139&lt;=Debts!$M$9,Debts!$X$9,Debts!$Y$9)/12,2)+IF(AND(Debts!$AC$9=1,$A139=Debts!$M$9+1),SUMPRODUCT(ROUND(BJ$5:BJ137*Debts!$Y$9/12,2)),0))</f>
        <v/>
      </c>
      <c r="O139">
        <f>IF(BK138&lt;=0,0,ROUND(BK138*IF($A139&lt;=Debts!$M$10,Debts!$X$10,Debts!$Y$10)/12,2)+IF(AND(Debts!$AC$10=1,$A139=Debts!$M$10+1),SUMPRODUCT(ROUND(BK$5:BK137*Debts!$Y$10/12,2)),0))</f>
        <v/>
      </c>
      <c r="P139">
        <f>IF(BL138&lt;=0,0,ROUND(BL138*IF($A139&lt;=Debts!$M$11,Debts!$X$11,Debts!$Y$11)/12,2)+IF(AND(Debts!$AC$11=1,$A139=Debts!$M$11+1),SUMPRODUCT(ROUND(BL$5:BL137*Debts!$Y$11/12,2)),0))</f>
        <v/>
      </c>
      <c r="Q139">
        <f>IF(BM138&lt;=0,0,ROUND(BM138*IF($A139&lt;=Debts!$M$12,Debts!$X$12,Debts!$Y$12)/12,2)+IF(AND(Debts!$AC$12=1,$A139=Debts!$M$12+1),SUMPRODUCT(ROUND(BM$5:BM137*Debts!$Y$12/12,2)),0))</f>
        <v/>
      </c>
      <c r="R139">
        <f>IF(BN138&lt;=0,0,ROUND(BN138*IF($A139&lt;=Debts!$M$13,Debts!$X$13,Debts!$Y$13)/12,2)+IF(AND(Debts!$AC$13=1,$A139=Debts!$M$13+1),SUMPRODUCT(ROUND(BN$5:BN137*Debts!$Y$13/12,2)),0))</f>
        <v/>
      </c>
      <c r="S139">
        <f>IF(BO138&lt;=0,0,ROUND(BO138*IF($A139&lt;=Debts!$M$14,Debts!$X$14,Debts!$Y$14)/12,2)+IF(AND(Debts!$AC$14=1,$A139=Debts!$M$14+1),SUMPRODUCT(ROUND(BO$5:BO137*Debts!$Y$14/12,2)),0))</f>
        <v/>
      </c>
      <c r="T139">
        <f>IF(BP138&lt;=0,0,ROUND(BP138*IF($A139&lt;=Debts!$M$15,Debts!$X$15,Debts!$Y$15)/12,2)+IF(AND(Debts!$AC$15=1,$A139=Debts!$M$15+1),SUMPRODUCT(ROUND(BP$5:BP137*Debts!$Y$15/12,2)),0))</f>
        <v/>
      </c>
      <c r="U139">
        <f>IF(BQ138&lt;=0,0,ROUND(BQ138*IF($A139&lt;=Debts!$M$16,Debts!$X$16,Debts!$Y$16)/12,2)+IF(AND(Debts!$AC$16=1,$A139=Debts!$M$16+1),SUMPRODUCT(ROUND(BQ$5:BQ137*Debts!$Y$16/12,2)),0))</f>
        <v/>
      </c>
      <c r="V139">
        <f>IF(BF138&lt;=0,0,MIN(ROUND(BF138+J139,2),IF(Debts!$Z$5=0,Debts!$AA$5,MAX(Debts!$AA$5,ROUND(BF138*Debts!$Z$5+Debts!$AB$5*J139,2)))))</f>
        <v/>
      </c>
      <c r="W139">
        <f>IF(BG138&lt;=0,0,MIN(ROUND(BG138+K139,2),IF(Debts!$Z$6=0,Debts!$AA$6,MAX(Debts!$AA$6,ROUND(BG138*Debts!$Z$6+Debts!$AB$6*K139,2)))))</f>
        <v/>
      </c>
      <c r="X139">
        <f>IF(BH138&lt;=0,0,MIN(ROUND(BH138+L139,2),IF(Debts!$Z$7=0,Debts!$AA$7,MAX(Debts!$AA$7,ROUND(BH138*Debts!$Z$7+Debts!$AB$7*L139,2)))))</f>
        <v/>
      </c>
      <c r="Y139">
        <f>IF(BI138&lt;=0,0,MIN(ROUND(BI138+M139,2),IF(Debts!$Z$8=0,Debts!$AA$8,MAX(Debts!$AA$8,ROUND(BI138*Debts!$Z$8+Debts!$AB$8*M139,2)))))</f>
        <v/>
      </c>
      <c r="Z139">
        <f>IF(BJ138&lt;=0,0,MIN(ROUND(BJ138+N139,2),IF(Debts!$Z$9=0,Debts!$AA$9,MAX(Debts!$AA$9,ROUND(BJ138*Debts!$Z$9+Debts!$AB$9*N139,2)))))</f>
        <v/>
      </c>
      <c r="AA139">
        <f>IF(BK138&lt;=0,0,MIN(ROUND(BK138+O139,2),IF(Debts!$Z$10=0,Debts!$AA$10,MAX(Debts!$AA$10,ROUND(BK138*Debts!$Z$10+Debts!$AB$10*O139,2)))))</f>
        <v/>
      </c>
      <c r="AB139">
        <f>IF(BL138&lt;=0,0,MIN(ROUND(BL138+P139,2),IF(Debts!$Z$11=0,Debts!$AA$11,MAX(Debts!$AA$11,ROUND(BL138*Debts!$Z$11+Debts!$AB$11*P139,2)))))</f>
        <v/>
      </c>
      <c r="AC139">
        <f>IF(BM138&lt;=0,0,MIN(ROUND(BM138+Q139,2),IF(Debts!$Z$12=0,Debts!$AA$12,MAX(Debts!$AA$12,ROUND(BM138*Debts!$Z$12+Debts!$AB$12*Q139,2)))))</f>
        <v/>
      </c>
      <c r="AD139">
        <f>IF(BN138&lt;=0,0,MIN(ROUND(BN138+R139,2),IF(Debts!$Z$13=0,Debts!$AA$13,MAX(Debts!$AA$13,ROUND(BN138*Debts!$Z$13+Debts!$AB$13*R139,2)))))</f>
        <v/>
      </c>
      <c r="AE139">
        <f>IF(BO138&lt;=0,0,MIN(ROUND(BO138+S139,2),IF(Debts!$Z$14=0,Debts!$AA$14,MAX(Debts!$AA$14,ROUND(BO138*Debts!$Z$14+Debts!$AB$14*S139,2)))))</f>
        <v/>
      </c>
      <c r="AF139">
        <f>IF(BP138&lt;=0,0,MIN(ROUND(BP138+T139,2),IF(Debts!$Z$15=0,Debts!$AA$15,MAX(Debts!$AA$15,ROUND(BP138*Debts!$Z$15+Debts!$AB$15*T139,2)))))</f>
        <v/>
      </c>
      <c r="AG139">
        <f>IF(BQ138&lt;=0,0,MIN(ROUND(BQ138+U139,2),IF(Debts!$Z$16=0,Debts!$AA$16,MAX(Debts!$AA$16,ROUND(BQ138*Debts!$Z$16+Debts!$AB$16*U139,2)))))</f>
        <v/>
      </c>
      <c r="AH139">
        <f>IF(BF138&lt;=0,0,ROUND(BF138+J139-V139,2))</f>
        <v/>
      </c>
      <c r="AI139">
        <f>IF(BG138&lt;=0,0,ROUND(BG138+K139-W139,2))</f>
        <v/>
      </c>
      <c r="AJ139">
        <f>IF(BH138&lt;=0,0,ROUND(BH138+L139-X139,2))</f>
        <v/>
      </c>
      <c r="AK139">
        <f>IF(BI138&lt;=0,0,ROUND(BI138+M139-Y139,2))</f>
        <v/>
      </c>
      <c r="AL139">
        <f>IF(BJ138&lt;=0,0,ROUND(BJ138+N139-Z139,2))</f>
        <v/>
      </c>
      <c r="AM139">
        <f>IF(BK138&lt;=0,0,ROUND(BK138+O139-AA139,2))</f>
        <v/>
      </c>
      <c r="AN139">
        <f>IF(BL138&lt;=0,0,ROUND(BL138+P139-AB139,2))</f>
        <v/>
      </c>
      <c r="AO139">
        <f>IF(BM138&lt;=0,0,ROUND(BM138+Q139-AC139,2))</f>
        <v/>
      </c>
      <c r="AP139">
        <f>IF(BN138&lt;=0,0,ROUND(BN138+R139-AD139,2))</f>
        <v/>
      </c>
      <c r="AQ139">
        <f>IF(BO138&lt;=0,0,ROUND(BO138+S139-AE139,2))</f>
        <v/>
      </c>
      <c r="AR139">
        <f>IF(BP138&lt;=0,0,ROUND(BP138+T139-AF139,2))</f>
        <v/>
      </c>
      <c r="AS139">
        <f>IF(BQ138&lt;=0,0,ROUND(BQ138+U139-AG139,2))</f>
        <v/>
      </c>
      <c r="AT139">
        <f>IF(AH139&lt;=0,0,ROUND(MIN(AH139,MAX(0,$F139-SUMPRODUCT(($AT$3:$BE$3&lt;AT$3)*$AH139:$AS139))),2))</f>
        <v/>
      </c>
      <c r="AU139">
        <f>IF(AI139&lt;=0,0,ROUND(MIN(AI139,MAX(0,$F139-SUMPRODUCT(($AT$3:$BE$3&lt;AU$3)*$AH139:$AS139))),2))</f>
        <v/>
      </c>
      <c r="AV139">
        <f>IF(AJ139&lt;=0,0,ROUND(MIN(AJ139,MAX(0,$F139-SUMPRODUCT(($AT$3:$BE$3&lt;AV$3)*$AH139:$AS139))),2))</f>
        <v/>
      </c>
      <c r="AW139">
        <f>IF(AK139&lt;=0,0,ROUND(MIN(AK139,MAX(0,$F139-SUMPRODUCT(($AT$3:$BE$3&lt;AW$3)*$AH139:$AS139))),2))</f>
        <v/>
      </c>
      <c r="AX139">
        <f>IF(AL139&lt;=0,0,ROUND(MIN(AL139,MAX(0,$F139-SUMPRODUCT(($AT$3:$BE$3&lt;AX$3)*$AH139:$AS139))),2))</f>
        <v/>
      </c>
      <c r="AY139">
        <f>IF(AM139&lt;=0,0,ROUND(MIN(AM139,MAX(0,$F139-SUMPRODUCT(($AT$3:$BE$3&lt;AY$3)*$AH139:$AS139))),2))</f>
        <v/>
      </c>
      <c r="AZ139">
        <f>IF(AN139&lt;=0,0,ROUND(MIN(AN139,MAX(0,$F139-SUMPRODUCT(($AT$3:$BE$3&lt;AZ$3)*$AH139:$AS139))),2))</f>
        <v/>
      </c>
      <c r="BA139">
        <f>IF(AO139&lt;=0,0,ROUND(MIN(AO139,MAX(0,$F139-SUMPRODUCT(($AT$3:$BE$3&lt;BA$3)*$AH139:$AS139))),2))</f>
        <v/>
      </c>
      <c r="BB139">
        <f>IF(AP139&lt;=0,0,ROUND(MIN(AP139,MAX(0,$F139-SUMPRODUCT(($AT$3:$BE$3&lt;BB$3)*$AH139:$AS139))),2))</f>
        <v/>
      </c>
      <c r="BC139">
        <f>IF(AQ139&lt;=0,0,ROUND(MIN(AQ139,MAX(0,$F139-SUMPRODUCT(($AT$3:$BE$3&lt;BC$3)*$AH139:$AS139))),2))</f>
        <v/>
      </c>
      <c r="BD139">
        <f>IF(AR139&lt;=0,0,ROUND(MIN(AR139,MAX(0,$F139-SUMPRODUCT(($AT$3:$BE$3&lt;BD$3)*$AH139:$AS139))),2))</f>
        <v/>
      </c>
      <c r="BE139">
        <f>IF(AS139&lt;=0,0,ROUND(MIN(AS139,MAX(0,$F139-SUMPRODUCT(($AT$3:$BE$3&lt;BE$3)*$AH139:$AS139))),2))</f>
        <v/>
      </c>
      <c r="BF139">
        <f>IF(BF138&lt;=0,0,ROUND(BF138+J139-V139-AT139,2))</f>
        <v/>
      </c>
      <c r="BG139">
        <f>IF(BG138&lt;=0,0,ROUND(BG138+K139-W139-AU139,2))</f>
        <v/>
      </c>
      <c r="BH139">
        <f>IF(BH138&lt;=0,0,ROUND(BH138+L139-X139-AV139,2))</f>
        <v/>
      </c>
      <c r="BI139">
        <f>IF(BI138&lt;=0,0,ROUND(BI138+M139-Y139-AW139,2))</f>
        <v/>
      </c>
      <c r="BJ139">
        <f>IF(BJ138&lt;=0,0,ROUND(BJ138+N139-Z139-AX139,2))</f>
        <v/>
      </c>
      <c r="BK139">
        <f>IF(BK138&lt;=0,0,ROUND(BK138+O139-AA139-AY139,2))</f>
        <v/>
      </c>
      <c r="BL139">
        <f>IF(BL138&lt;=0,0,ROUND(BL138+P139-AB139-AZ139,2))</f>
        <v/>
      </c>
      <c r="BM139">
        <f>IF(BM138&lt;=0,0,ROUND(BM138+Q139-AC139-BA139,2))</f>
        <v/>
      </c>
      <c r="BN139">
        <f>IF(BN138&lt;=0,0,ROUND(BN138+R139-AD139-BB139,2))</f>
        <v/>
      </c>
      <c r="BO139">
        <f>IF(BO138&lt;=0,0,ROUND(BO138+S139-AE139-BC139,2))</f>
        <v/>
      </c>
      <c r="BP139">
        <f>IF(BP138&lt;=0,0,ROUND(BP138+T139-AF139-BD139,2))</f>
        <v/>
      </c>
      <c r="BQ139">
        <f>IF(BQ138&lt;=0,0,ROUND(BQ138+U139-AG139-BE139,2))</f>
        <v/>
      </c>
    </row>
    <row r="140">
      <c r="A140" t="n">
        <v>135</v>
      </c>
      <c r="B140" s="29">
        <f>Months!B140</f>
        <v/>
      </c>
      <c r="C140">
        <f>Months!C140</f>
        <v/>
      </c>
      <c r="D140">
        <f>Months!D140</f>
        <v/>
      </c>
      <c r="E140">
        <f>SUM(V140:AG140)</f>
        <v/>
      </c>
      <c r="F140">
        <f>MAX(0,ROUND(C140+D140-E140,2))</f>
        <v/>
      </c>
      <c r="G140">
        <f>ROUND(E140+SUM(AT140:BE140),2)</f>
        <v/>
      </c>
      <c r="H140">
        <f>ROUND(SUM(J140:U140),2)</f>
        <v/>
      </c>
      <c r="I140">
        <f>ROUND(SUM(BF140:BQ140),2)</f>
        <v/>
      </c>
      <c r="J140">
        <f>IF(BF139&lt;=0,0,ROUND(BF139*IF($A140&lt;=Debts!$M$5,Debts!$X$5,Debts!$Y$5)/12,2)+IF(AND(Debts!$AC$5=1,$A140=Debts!$M$5+1),SUMPRODUCT(ROUND(BF$5:BF138*Debts!$Y$5/12,2)),0))</f>
        <v/>
      </c>
      <c r="K140">
        <f>IF(BG139&lt;=0,0,ROUND(BG139*IF($A140&lt;=Debts!$M$6,Debts!$X$6,Debts!$Y$6)/12,2)+IF(AND(Debts!$AC$6=1,$A140=Debts!$M$6+1),SUMPRODUCT(ROUND(BG$5:BG138*Debts!$Y$6/12,2)),0))</f>
        <v/>
      </c>
      <c r="L140">
        <f>IF(BH139&lt;=0,0,ROUND(BH139*IF($A140&lt;=Debts!$M$7,Debts!$X$7,Debts!$Y$7)/12,2)+IF(AND(Debts!$AC$7=1,$A140=Debts!$M$7+1),SUMPRODUCT(ROUND(BH$5:BH138*Debts!$Y$7/12,2)),0))</f>
        <v/>
      </c>
      <c r="M140">
        <f>IF(BI139&lt;=0,0,ROUND(BI139*IF($A140&lt;=Debts!$M$8,Debts!$X$8,Debts!$Y$8)/12,2)+IF(AND(Debts!$AC$8=1,$A140=Debts!$M$8+1),SUMPRODUCT(ROUND(BI$5:BI138*Debts!$Y$8/12,2)),0))</f>
        <v/>
      </c>
      <c r="N140">
        <f>IF(BJ139&lt;=0,0,ROUND(BJ139*IF($A140&lt;=Debts!$M$9,Debts!$X$9,Debts!$Y$9)/12,2)+IF(AND(Debts!$AC$9=1,$A140=Debts!$M$9+1),SUMPRODUCT(ROUND(BJ$5:BJ138*Debts!$Y$9/12,2)),0))</f>
        <v/>
      </c>
      <c r="O140">
        <f>IF(BK139&lt;=0,0,ROUND(BK139*IF($A140&lt;=Debts!$M$10,Debts!$X$10,Debts!$Y$10)/12,2)+IF(AND(Debts!$AC$10=1,$A140=Debts!$M$10+1),SUMPRODUCT(ROUND(BK$5:BK138*Debts!$Y$10/12,2)),0))</f>
        <v/>
      </c>
      <c r="P140">
        <f>IF(BL139&lt;=0,0,ROUND(BL139*IF($A140&lt;=Debts!$M$11,Debts!$X$11,Debts!$Y$11)/12,2)+IF(AND(Debts!$AC$11=1,$A140=Debts!$M$11+1),SUMPRODUCT(ROUND(BL$5:BL138*Debts!$Y$11/12,2)),0))</f>
        <v/>
      </c>
      <c r="Q140">
        <f>IF(BM139&lt;=0,0,ROUND(BM139*IF($A140&lt;=Debts!$M$12,Debts!$X$12,Debts!$Y$12)/12,2)+IF(AND(Debts!$AC$12=1,$A140=Debts!$M$12+1),SUMPRODUCT(ROUND(BM$5:BM138*Debts!$Y$12/12,2)),0))</f>
        <v/>
      </c>
      <c r="R140">
        <f>IF(BN139&lt;=0,0,ROUND(BN139*IF($A140&lt;=Debts!$M$13,Debts!$X$13,Debts!$Y$13)/12,2)+IF(AND(Debts!$AC$13=1,$A140=Debts!$M$13+1),SUMPRODUCT(ROUND(BN$5:BN138*Debts!$Y$13/12,2)),0))</f>
        <v/>
      </c>
      <c r="S140">
        <f>IF(BO139&lt;=0,0,ROUND(BO139*IF($A140&lt;=Debts!$M$14,Debts!$X$14,Debts!$Y$14)/12,2)+IF(AND(Debts!$AC$14=1,$A140=Debts!$M$14+1),SUMPRODUCT(ROUND(BO$5:BO138*Debts!$Y$14/12,2)),0))</f>
        <v/>
      </c>
      <c r="T140">
        <f>IF(BP139&lt;=0,0,ROUND(BP139*IF($A140&lt;=Debts!$M$15,Debts!$X$15,Debts!$Y$15)/12,2)+IF(AND(Debts!$AC$15=1,$A140=Debts!$M$15+1),SUMPRODUCT(ROUND(BP$5:BP138*Debts!$Y$15/12,2)),0))</f>
        <v/>
      </c>
      <c r="U140">
        <f>IF(BQ139&lt;=0,0,ROUND(BQ139*IF($A140&lt;=Debts!$M$16,Debts!$X$16,Debts!$Y$16)/12,2)+IF(AND(Debts!$AC$16=1,$A140=Debts!$M$16+1),SUMPRODUCT(ROUND(BQ$5:BQ138*Debts!$Y$16/12,2)),0))</f>
        <v/>
      </c>
      <c r="V140">
        <f>IF(BF139&lt;=0,0,MIN(ROUND(BF139+J140,2),IF(Debts!$Z$5=0,Debts!$AA$5,MAX(Debts!$AA$5,ROUND(BF139*Debts!$Z$5+Debts!$AB$5*J140,2)))))</f>
        <v/>
      </c>
      <c r="W140">
        <f>IF(BG139&lt;=0,0,MIN(ROUND(BG139+K140,2),IF(Debts!$Z$6=0,Debts!$AA$6,MAX(Debts!$AA$6,ROUND(BG139*Debts!$Z$6+Debts!$AB$6*K140,2)))))</f>
        <v/>
      </c>
      <c r="X140">
        <f>IF(BH139&lt;=0,0,MIN(ROUND(BH139+L140,2),IF(Debts!$Z$7=0,Debts!$AA$7,MAX(Debts!$AA$7,ROUND(BH139*Debts!$Z$7+Debts!$AB$7*L140,2)))))</f>
        <v/>
      </c>
      <c r="Y140">
        <f>IF(BI139&lt;=0,0,MIN(ROUND(BI139+M140,2),IF(Debts!$Z$8=0,Debts!$AA$8,MAX(Debts!$AA$8,ROUND(BI139*Debts!$Z$8+Debts!$AB$8*M140,2)))))</f>
        <v/>
      </c>
      <c r="Z140">
        <f>IF(BJ139&lt;=0,0,MIN(ROUND(BJ139+N140,2),IF(Debts!$Z$9=0,Debts!$AA$9,MAX(Debts!$AA$9,ROUND(BJ139*Debts!$Z$9+Debts!$AB$9*N140,2)))))</f>
        <v/>
      </c>
      <c r="AA140">
        <f>IF(BK139&lt;=0,0,MIN(ROUND(BK139+O140,2),IF(Debts!$Z$10=0,Debts!$AA$10,MAX(Debts!$AA$10,ROUND(BK139*Debts!$Z$10+Debts!$AB$10*O140,2)))))</f>
        <v/>
      </c>
      <c r="AB140">
        <f>IF(BL139&lt;=0,0,MIN(ROUND(BL139+P140,2),IF(Debts!$Z$11=0,Debts!$AA$11,MAX(Debts!$AA$11,ROUND(BL139*Debts!$Z$11+Debts!$AB$11*P140,2)))))</f>
        <v/>
      </c>
      <c r="AC140">
        <f>IF(BM139&lt;=0,0,MIN(ROUND(BM139+Q140,2),IF(Debts!$Z$12=0,Debts!$AA$12,MAX(Debts!$AA$12,ROUND(BM139*Debts!$Z$12+Debts!$AB$12*Q140,2)))))</f>
        <v/>
      </c>
      <c r="AD140">
        <f>IF(BN139&lt;=0,0,MIN(ROUND(BN139+R140,2),IF(Debts!$Z$13=0,Debts!$AA$13,MAX(Debts!$AA$13,ROUND(BN139*Debts!$Z$13+Debts!$AB$13*R140,2)))))</f>
        <v/>
      </c>
      <c r="AE140">
        <f>IF(BO139&lt;=0,0,MIN(ROUND(BO139+S140,2),IF(Debts!$Z$14=0,Debts!$AA$14,MAX(Debts!$AA$14,ROUND(BO139*Debts!$Z$14+Debts!$AB$14*S140,2)))))</f>
        <v/>
      </c>
      <c r="AF140">
        <f>IF(BP139&lt;=0,0,MIN(ROUND(BP139+T140,2),IF(Debts!$Z$15=0,Debts!$AA$15,MAX(Debts!$AA$15,ROUND(BP139*Debts!$Z$15+Debts!$AB$15*T140,2)))))</f>
        <v/>
      </c>
      <c r="AG140">
        <f>IF(BQ139&lt;=0,0,MIN(ROUND(BQ139+U140,2),IF(Debts!$Z$16=0,Debts!$AA$16,MAX(Debts!$AA$16,ROUND(BQ139*Debts!$Z$16+Debts!$AB$16*U140,2)))))</f>
        <v/>
      </c>
      <c r="AH140">
        <f>IF(BF139&lt;=0,0,ROUND(BF139+J140-V140,2))</f>
        <v/>
      </c>
      <c r="AI140">
        <f>IF(BG139&lt;=0,0,ROUND(BG139+K140-W140,2))</f>
        <v/>
      </c>
      <c r="AJ140">
        <f>IF(BH139&lt;=0,0,ROUND(BH139+L140-X140,2))</f>
        <v/>
      </c>
      <c r="AK140">
        <f>IF(BI139&lt;=0,0,ROUND(BI139+M140-Y140,2))</f>
        <v/>
      </c>
      <c r="AL140">
        <f>IF(BJ139&lt;=0,0,ROUND(BJ139+N140-Z140,2))</f>
        <v/>
      </c>
      <c r="AM140">
        <f>IF(BK139&lt;=0,0,ROUND(BK139+O140-AA140,2))</f>
        <v/>
      </c>
      <c r="AN140">
        <f>IF(BL139&lt;=0,0,ROUND(BL139+P140-AB140,2))</f>
        <v/>
      </c>
      <c r="AO140">
        <f>IF(BM139&lt;=0,0,ROUND(BM139+Q140-AC140,2))</f>
        <v/>
      </c>
      <c r="AP140">
        <f>IF(BN139&lt;=0,0,ROUND(BN139+R140-AD140,2))</f>
        <v/>
      </c>
      <c r="AQ140">
        <f>IF(BO139&lt;=0,0,ROUND(BO139+S140-AE140,2))</f>
        <v/>
      </c>
      <c r="AR140">
        <f>IF(BP139&lt;=0,0,ROUND(BP139+T140-AF140,2))</f>
        <v/>
      </c>
      <c r="AS140">
        <f>IF(BQ139&lt;=0,0,ROUND(BQ139+U140-AG140,2))</f>
        <v/>
      </c>
      <c r="AT140">
        <f>IF(AH140&lt;=0,0,ROUND(MIN(AH140,MAX(0,$F140-SUMPRODUCT(($AT$3:$BE$3&lt;AT$3)*$AH140:$AS140))),2))</f>
        <v/>
      </c>
      <c r="AU140">
        <f>IF(AI140&lt;=0,0,ROUND(MIN(AI140,MAX(0,$F140-SUMPRODUCT(($AT$3:$BE$3&lt;AU$3)*$AH140:$AS140))),2))</f>
        <v/>
      </c>
      <c r="AV140">
        <f>IF(AJ140&lt;=0,0,ROUND(MIN(AJ140,MAX(0,$F140-SUMPRODUCT(($AT$3:$BE$3&lt;AV$3)*$AH140:$AS140))),2))</f>
        <v/>
      </c>
      <c r="AW140">
        <f>IF(AK140&lt;=0,0,ROUND(MIN(AK140,MAX(0,$F140-SUMPRODUCT(($AT$3:$BE$3&lt;AW$3)*$AH140:$AS140))),2))</f>
        <v/>
      </c>
      <c r="AX140">
        <f>IF(AL140&lt;=0,0,ROUND(MIN(AL140,MAX(0,$F140-SUMPRODUCT(($AT$3:$BE$3&lt;AX$3)*$AH140:$AS140))),2))</f>
        <v/>
      </c>
      <c r="AY140">
        <f>IF(AM140&lt;=0,0,ROUND(MIN(AM140,MAX(0,$F140-SUMPRODUCT(($AT$3:$BE$3&lt;AY$3)*$AH140:$AS140))),2))</f>
        <v/>
      </c>
      <c r="AZ140">
        <f>IF(AN140&lt;=0,0,ROUND(MIN(AN140,MAX(0,$F140-SUMPRODUCT(($AT$3:$BE$3&lt;AZ$3)*$AH140:$AS140))),2))</f>
        <v/>
      </c>
      <c r="BA140">
        <f>IF(AO140&lt;=0,0,ROUND(MIN(AO140,MAX(0,$F140-SUMPRODUCT(($AT$3:$BE$3&lt;BA$3)*$AH140:$AS140))),2))</f>
        <v/>
      </c>
      <c r="BB140">
        <f>IF(AP140&lt;=0,0,ROUND(MIN(AP140,MAX(0,$F140-SUMPRODUCT(($AT$3:$BE$3&lt;BB$3)*$AH140:$AS140))),2))</f>
        <v/>
      </c>
      <c r="BC140">
        <f>IF(AQ140&lt;=0,0,ROUND(MIN(AQ140,MAX(0,$F140-SUMPRODUCT(($AT$3:$BE$3&lt;BC$3)*$AH140:$AS140))),2))</f>
        <v/>
      </c>
      <c r="BD140">
        <f>IF(AR140&lt;=0,0,ROUND(MIN(AR140,MAX(0,$F140-SUMPRODUCT(($AT$3:$BE$3&lt;BD$3)*$AH140:$AS140))),2))</f>
        <v/>
      </c>
      <c r="BE140">
        <f>IF(AS140&lt;=0,0,ROUND(MIN(AS140,MAX(0,$F140-SUMPRODUCT(($AT$3:$BE$3&lt;BE$3)*$AH140:$AS140))),2))</f>
        <v/>
      </c>
      <c r="BF140">
        <f>IF(BF139&lt;=0,0,ROUND(BF139+J140-V140-AT140,2))</f>
        <v/>
      </c>
      <c r="BG140">
        <f>IF(BG139&lt;=0,0,ROUND(BG139+K140-W140-AU140,2))</f>
        <v/>
      </c>
      <c r="BH140">
        <f>IF(BH139&lt;=0,0,ROUND(BH139+L140-X140-AV140,2))</f>
        <v/>
      </c>
      <c r="BI140">
        <f>IF(BI139&lt;=0,0,ROUND(BI139+M140-Y140-AW140,2))</f>
        <v/>
      </c>
      <c r="BJ140">
        <f>IF(BJ139&lt;=0,0,ROUND(BJ139+N140-Z140-AX140,2))</f>
        <v/>
      </c>
      <c r="BK140">
        <f>IF(BK139&lt;=0,0,ROUND(BK139+O140-AA140-AY140,2))</f>
        <v/>
      </c>
      <c r="BL140">
        <f>IF(BL139&lt;=0,0,ROUND(BL139+P140-AB140-AZ140,2))</f>
        <v/>
      </c>
      <c r="BM140">
        <f>IF(BM139&lt;=0,0,ROUND(BM139+Q140-AC140-BA140,2))</f>
        <v/>
      </c>
      <c r="BN140">
        <f>IF(BN139&lt;=0,0,ROUND(BN139+R140-AD140-BB140,2))</f>
        <v/>
      </c>
      <c r="BO140">
        <f>IF(BO139&lt;=0,0,ROUND(BO139+S140-AE140-BC140,2))</f>
        <v/>
      </c>
      <c r="BP140">
        <f>IF(BP139&lt;=0,0,ROUND(BP139+T140-AF140-BD140,2))</f>
        <v/>
      </c>
      <c r="BQ140">
        <f>IF(BQ139&lt;=0,0,ROUND(BQ139+U140-AG140-BE140,2))</f>
        <v/>
      </c>
    </row>
    <row r="141">
      <c r="A141" t="n">
        <v>136</v>
      </c>
      <c r="B141" s="29">
        <f>Months!B141</f>
        <v/>
      </c>
      <c r="C141">
        <f>Months!C141</f>
        <v/>
      </c>
      <c r="D141">
        <f>Months!D141</f>
        <v/>
      </c>
      <c r="E141">
        <f>SUM(V141:AG141)</f>
        <v/>
      </c>
      <c r="F141">
        <f>MAX(0,ROUND(C141+D141-E141,2))</f>
        <v/>
      </c>
      <c r="G141">
        <f>ROUND(E141+SUM(AT141:BE141),2)</f>
        <v/>
      </c>
      <c r="H141">
        <f>ROUND(SUM(J141:U141),2)</f>
        <v/>
      </c>
      <c r="I141">
        <f>ROUND(SUM(BF141:BQ141),2)</f>
        <v/>
      </c>
      <c r="J141">
        <f>IF(BF140&lt;=0,0,ROUND(BF140*IF($A141&lt;=Debts!$M$5,Debts!$X$5,Debts!$Y$5)/12,2)+IF(AND(Debts!$AC$5=1,$A141=Debts!$M$5+1),SUMPRODUCT(ROUND(BF$5:BF139*Debts!$Y$5/12,2)),0))</f>
        <v/>
      </c>
      <c r="K141">
        <f>IF(BG140&lt;=0,0,ROUND(BG140*IF($A141&lt;=Debts!$M$6,Debts!$X$6,Debts!$Y$6)/12,2)+IF(AND(Debts!$AC$6=1,$A141=Debts!$M$6+1),SUMPRODUCT(ROUND(BG$5:BG139*Debts!$Y$6/12,2)),0))</f>
        <v/>
      </c>
      <c r="L141">
        <f>IF(BH140&lt;=0,0,ROUND(BH140*IF($A141&lt;=Debts!$M$7,Debts!$X$7,Debts!$Y$7)/12,2)+IF(AND(Debts!$AC$7=1,$A141=Debts!$M$7+1),SUMPRODUCT(ROUND(BH$5:BH139*Debts!$Y$7/12,2)),0))</f>
        <v/>
      </c>
      <c r="M141">
        <f>IF(BI140&lt;=0,0,ROUND(BI140*IF($A141&lt;=Debts!$M$8,Debts!$X$8,Debts!$Y$8)/12,2)+IF(AND(Debts!$AC$8=1,$A141=Debts!$M$8+1),SUMPRODUCT(ROUND(BI$5:BI139*Debts!$Y$8/12,2)),0))</f>
        <v/>
      </c>
      <c r="N141">
        <f>IF(BJ140&lt;=0,0,ROUND(BJ140*IF($A141&lt;=Debts!$M$9,Debts!$X$9,Debts!$Y$9)/12,2)+IF(AND(Debts!$AC$9=1,$A141=Debts!$M$9+1),SUMPRODUCT(ROUND(BJ$5:BJ139*Debts!$Y$9/12,2)),0))</f>
        <v/>
      </c>
      <c r="O141">
        <f>IF(BK140&lt;=0,0,ROUND(BK140*IF($A141&lt;=Debts!$M$10,Debts!$X$10,Debts!$Y$10)/12,2)+IF(AND(Debts!$AC$10=1,$A141=Debts!$M$10+1),SUMPRODUCT(ROUND(BK$5:BK139*Debts!$Y$10/12,2)),0))</f>
        <v/>
      </c>
      <c r="P141">
        <f>IF(BL140&lt;=0,0,ROUND(BL140*IF($A141&lt;=Debts!$M$11,Debts!$X$11,Debts!$Y$11)/12,2)+IF(AND(Debts!$AC$11=1,$A141=Debts!$M$11+1),SUMPRODUCT(ROUND(BL$5:BL139*Debts!$Y$11/12,2)),0))</f>
        <v/>
      </c>
      <c r="Q141">
        <f>IF(BM140&lt;=0,0,ROUND(BM140*IF($A141&lt;=Debts!$M$12,Debts!$X$12,Debts!$Y$12)/12,2)+IF(AND(Debts!$AC$12=1,$A141=Debts!$M$12+1),SUMPRODUCT(ROUND(BM$5:BM139*Debts!$Y$12/12,2)),0))</f>
        <v/>
      </c>
      <c r="R141">
        <f>IF(BN140&lt;=0,0,ROUND(BN140*IF($A141&lt;=Debts!$M$13,Debts!$X$13,Debts!$Y$13)/12,2)+IF(AND(Debts!$AC$13=1,$A141=Debts!$M$13+1),SUMPRODUCT(ROUND(BN$5:BN139*Debts!$Y$13/12,2)),0))</f>
        <v/>
      </c>
      <c r="S141">
        <f>IF(BO140&lt;=0,0,ROUND(BO140*IF($A141&lt;=Debts!$M$14,Debts!$X$14,Debts!$Y$14)/12,2)+IF(AND(Debts!$AC$14=1,$A141=Debts!$M$14+1),SUMPRODUCT(ROUND(BO$5:BO139*Debts!$Y$14/12,2)),0))</f>
        <v/>
      </c>
      <c r="T141">
        <f>IF(BP140&lt;=0,0,ROUND(BP140*IF($A141&lt;=Debts!$M$15,Debts!$X$15,Debts!$Y$15)/12,2)+IF(AND(Debts!$AC$15=1,$A141=Debts!$M$15+1),SUMPRODUCT(ROUND(BP$5:BP139*Debts!$Y$15/12,2)),0))</f>
        <v/>
      </c>
      <c r="U141">
        <f>IF(BQ140&lt;=0,0,ROUND(BQ140*IF($A141&lt;=Debts!$M$16,Debts!$X$16,Debts!$Y$16)/12,2)+IF(AND(Debts!$AC$16=1,$A141=Debts!$M$16+1),SUMPRODUCT(ROUND(BQ$5:BQ139*Debts!$Y$16/12,2)),0))</f>
        <v/>
      </c>
      <c r="V141">
        <f>IF(BF140&lt;=0,0,MIN(ROUND(BF140+J141,2),IF(Debts!$Z$5=0,Debts!$AA$5,MAX(Debts!$AA$5,ROUND(BF140*Debts!$Z$5+Debts!$AB$5*J141,2)))))</f>
        <v/>
      </c>
      <c r="W141">
        <f>IF(BG140&lt;=0,0,MIN(ROUND(BG140+K141,2),IF(Debts!$Z$6=0,Debts!$AA$6,MAX(Debts!$AA$6,ROUND(BG140*Debts!$Z$6+Debts!$AB$6*K141,2)))))</f>
        <v/>
      </c>
      <c r="X141">
        <f>IF(BH140&lt;=0,0,MIN(ROUND(BH140+L141,2),IF(Debts!$Z$7=0,Debts!$AA$7,MAX(Debts!$AA$7,ROUND(BH140*Debts!$Z$7+Debts!$AB$7*L141,2)))))</f>
        <v/>
      </c>
      <c r="Y141">
        <f>IF(BI140&lt;=0,0,MIN(ROUND(BI140+M141,2),IF(Debts!$Z$8=0,Debts!$AA$8,MAX(Debts!$AA$8,ROUND(BI140*Debts!$Z$8+Debts!$AB$8*M141,2)))))</f>
        <v/>
      </c>
      <c r="Z141">
        <f>IF(BJ140&lt;=0,0,MIN(ROUND(BJ140+N141,2),IF(Debts!$Z$9=0,Debts!$AA$9,MAX(Debts!$AA$9,ROUND(BJ140*Debts!$Z$9+Debts!$AB$9*N141,2)))))</f>
        <v/>
      </c>
      <c r="AA141">
        <f>IF(BK140&lt;=0,0,MIN(ROUND(BK140+O141,2),IF(Debts!$Z$10=0,Debts!$AA$10,MAX(Debts!$AA$10,ROUND(BK140*Debts!$Z$10+Debts!$AB$10*O141,2)))))</f>
        <v/>
      </c>
      <c r="AB141">
        <f>IF(BL140&lt;=0,0,MIN(ROUND(BL140+P141,2),IF(Debts!$Z$11=0,Debts!$AA$11,MAX(Debts!$AA$11,ROUND(BL140*Debts!$Z$11+Debts!$AB$11*P141,2)))))</f>
        <v/>
      </c>
      <c r="AC141">
        <f>IF(BM140&lt;=0,0,MIN(ROUND(BM140+Q141,2),IF(Debts!$Z$12=0,Debts!$AA$12,MAX(Debts!$AA$12,ROUND(BM140*Debts!$Z$12+Debts!$AB$12*Q141,2)))))</f>
        <v/>
      </c>
      <c r="AD141">
        <f>IF(BN140&lt;=0,0,MIN(ROUND(BN140+R141,2),IF(Debts!$Z$13=0,Debts!$AA$13,MAX(Debts!$AA$13,ROUND(BN140*Debts!$Z$13+Debts!$AB$13*R141,2)))))</f>
        <v/>
      </c>
      <c r="AE141">
        <f>IF(BO140&lt;=0,0,MIN(ROUND(BO140+S141,2),IF(Debts!$Z$14=0,Debts!$AA$14,MAX(Debts!$AA$14,ROUND(BO140*Debts!$Z$14+Debts!$AB$14*S141,2)))))</f>
        <v/>
      </c>
      <c r="AF141">
        <f>IF(BP140&lt;=0,0,MIN(ROUND(BP140+T141,2),IF(Debts!$Z$15=0,Debts!$AA$15,MAX(Debts!$AA$15,ROUND(BP140*Debts!$Z$15+Debts!$AB$15*T141,2)))))</f>
        <v/>
      </c>
      <c r="AG141">
        <f>IF(BQ140&lt;=0,0,MIN(ROUND(BQ140+U141,2),IF(Debts!$Z$16=0,Debts!$AA$16,MAX(Debts!$AA$16,ROUND(BQ140*Debts!$Z$16+Debts!$AB$16*U141,2)))))</f>
        <v/>
      </c>
      <c r="AH141">
        <f>IF(BF140&lt;=0,0,ROUND(BF140+J141-V141,2))</f>
        <v/>
      </c>
      <c r="AI141">
        <f>IF(BG140&lt;=0,0,ROUND(BG140+K141-W141,2))</f>
        <v/>
      </c>
      <c r="AJ141">
        <f>IF(BH140&lt;=0,0,ROUND(BH140+L141-X141,2))</f>
        <v/>
      </c>
      <c r="AK141">
        <f>IF(BI140&lt;=0,0,ROUND(BI140+M141-Y141,2))</f>
        <v/>
      </c>
      <c r="AL141">
        <f>IF(BJ140&lt;=0,0,ROUND(BJ140+N141-Z141,2))</f>
        <v/>
      </c>
      <c r="AM141">
        <f>IF(BK140&lt;=0,0,ROUND(BK140+O141-AA141,2))</f>
        <v/>
      </c>
      <c r="AN141">
        <f>IF(BL140&lt;=0,0,ROUND(BL140+P141-AB141,2))</f>
        <v/>
      </c>
      <c r="AO141">
        <f>IF(BM140&lt;=0,0,ROUND(BM140+Q141-AC141,2))</f>
        <v/>
      </c>
      <c r="AP141">
        <f>IF(BN140&lt;=0,0,ROUND(BN140+R141-AD141,2))</f>
        <v/>
      </c>
      <c r="AQ141">
        <f>IF(BO140&lt;=0,0,ROUND(BO140+S141-AE141,2))</f>
        <v/>
      </c>
      <c r="AR141">
        <f>IF(BP140&lt;=0,0,ROUND(BP140+T141-AF141,2))</f>
        <v/>
      </c>
      <c r="AS141">
        <f>IF(BQ140&lt;=0,0,ROUND(BQ140+U141-AG141,2))</f>
        <v/>
      </c>
      <c r="AT141">
        <f>IF(AH141&lt;=0,0,ROUND(MIN(AH141,MAX(0,$F141-SUMPRODUCT(($AT$3:$BE$3&lt;AT$3)*$AH141:$AS141))),2))</f>
        <v/>
      </c>
      <c r="AU141">
        <f>IF(AI141&lt;=0,0,ROUND(MIN(AI141,MAX(0,$F141-SUMPRODUCT(($AT$3:$BE$3&lt;AU$3)*$AH141:$AS141))),2))</f>
        <v/>
      </c>
      <c r="AV141">
        <f>IF(AJ141&lt;=0,0,ROUND(MIN(AJ141,MAX(0,$F141-SUMPRODUCT(($AT$3:$BE$3&lt;AV$3)*$AH141:$AS141))),2))</f>
        <v/>
      </c>
      <c r="AW141">
        <f>IF(AK141&lt;=0,0,ROUND(MIN(AK141,MAX(0,$F141-SUMPRODUCT(($AT$3:$BE$3&lt;AW$3)*$AH141:$AS141))),2))</f>
        <v/>
      </c>
      <c r="AX141">
        <f>IF(AL141&lt;=0,0,ROUND(MIN(AL141,MAX(0,$F141-SUMPRODUCT(($AT$3:$BE$3&lt;AX$3)*$AH141:$AS141))),2))</f>
        <v/>
      </c>
      <c r="AY141">
        <f>IF(AM141&lt;=0,0,ROUND(MIN(AM141,MAX(0,$F141-SUMPRODUCT(($AT$3:$BE$3&lt;AY$3)*$AH141:$AS141))),2))</f>
        <v/>
      </c>
      <c r="AZ141">
        <f>IF(AN141&lt;=0,0,ROUND(MIN(AN141,MAX(0,$F141-SUMPRODUCT(($AT$3:$BE$3&lt;AZ$3)*$AH141:$AS141))),2))</f>
        <v/>
      </c>
      <c r="BA141">
        <f>IF(AO141&lt;=0,0,ROUND(MIN(AO141,MAX(0,$F141-SUMPRODUCT(($AT$3:$BE$3&lt;BA$3)*$AH141:$AS141))),2))</f>
        <v/>
      </c>
      <c r="BB141">
        <f>IF(AP141&lt;=0,0,ROUND(MIN(AP141,MAX(0,$F141-SUMPRODUCT(($AT$3:$BE$3&lt;BB$3)*$AH141:$AS141))),2))</f>
        <v/>
      </c>
      <c r="BC141">
        <f>IF(AQ141&lt;=0,0,ROUND(MIN(AQ141,MAX(0,$F141-SUMPRODUCT(($AT$3:$BE$3&lt;BC$3)*$AH141:$AS141))),2))</f>
        <v/>
      </c>
      <c r="BD141">
        <f>IF(AR141&lt;=0,0,ROUND(MIN(AR141,MAX(0,$F141-SUMPRODUCT(($AT$3:$BE$3&lt;BD$3)*$AH141:$AS141))),2))</f>
        <v/>
      </c>
      <c r="BE141">
        <f>IF(AS141&lt;=0,0,ROUND(MIN(AS141,MAX(0,$F141-SUMPRODUCT(($AT$3:$BE$3&lt;BE$3)*$AH141:$AS141))),2))</f>
        <v/>
      </c>
      <c r="BF141">
        <f>IF(BF140&lt;=0,0,ROUND(BF140+J141-V141-AT141,2))</f>
        <v/>
      </c>
      <c r="BG141">
        <f>IF(BG140&lt;=0,0,ROUND(BG140+K141-W141-AU141,2))</f>
        <v/>
      </c>
      <c r="BH141">
        <f>IF(BH140&lt;=0,0,ROUND(BH140+L141-X141-AV141,2))</f>
        <v/>
      </c>
      <c r="BI141">
        <f>IF(BI140&lt;=0,0,ROUND(BI140+M141-Y141-AW141,2))</f>
        <v/>
      </c>
      <c r="BJ141">
        <f>IF(BJ140&lt;=0,0,ROUND(BJ140+N141-Z141-AX141,2))</f>
        <v/>
      </c>
      <c r="BK141">
        <f>IF(BK140&lt;=0,0,ROUND(BK140+O141-AA141-AY141,2))</f>
        <v/>
      </c>
      <c r="BL141">
        <f>IF(BL140&lt;=0,0,ROUND(BL140+P141-AB141-AZ141,2))</f>
        <v/>
      </c>
      <c r="BM141">
        <f>IF(BM140&lt;=0,0,ROUND(BM140+Q141-AC141-BA141,2))</f>
        <v/>
      </c>
      <c r="BN141">
        <f>IF(BN140&lt;=0,0,ROUND(BN140+R141-AD141-BB141,2))</f>
        <v/>
      </c>
      <c r="BO141">
        <f>IF(BO140&lt;=0,0,ROUND(BO140+S141-AE141-BC141,2))</f>
        <v/>
      </c>
      <c r="BP141">
        <f>IF(BP140&lt;=0,0,ROUND(BP140+T141-AF141-BD141,2))</f>
        <v/>
      </c>
      <c r="BQ141">
        <f>IF(BQ140&lt;=0,0,ROUND(BQ140+U141-AG141-BE141,2))</f>
        <v/>
      </c>
    </row>
    <row r="142">
      <c r="A142" t="n">
        <v>137</v>
      </c>
      <c r="B142" s="29">
        <f>Months!B142</f>
        <v/>
      </c>
      <c r="C142">
        <f>Months!C142</f>
        <v/>
      </c>
      <c r="D142">
        <f>Months!D142</f>
        <v/>
      </c>
      <c r="E142">
        <f>SUM(V142:AG142)</f>
        <v/>
      </c>
      <c r="F142">
        <f>MAX(0,ROUND(C142+D142-E142,2))</f>
        <v/>
      </c>
      <c r="G142">
        <f>ROUND(E142+SUM(AT142:BE142),2)</f>
        <v/>
      </c>
      <c r="H142">
        <f>ROUND(SUM(J142:U142),2)</f>
        <v/>
      </c>
      <c r="I142">
        <f>ROUND(SUM(BF142:BQ142),2)</f>
        <v/>
      </c>
      <c r="J142">
        <f>IF(BF141&lt;=0,0,ROUND(BF141*IF($A142&lt;=Debts!$M$5,Debts!$X$5,Debts!$Y$5)/12,2)+IF(AND(Debts!$AC$5=1,$A142=Debts!$M$5+1),SUMPRODUCT(ROUND(BF$5:BF140*Debts!$Y$5/12,2)),0))</f>
        <v/>
      </c>
      <c r="K142">
        <f>IF(BG141&lt;=0,0,ROUND(BG141*IF($A142&lt;=Debts!$M$6,Debts!$X$6,Debts!$Y$6)/12,2)+IF(AND(Debts!$AC$6=1,$A142=Debts!$M$6+1),SUMPRODUCT(ROUND(BG$5:BG140*Debts!$Y$6/12,2)),0))</f>
        <v/>
      </c>
      <c r="L142">
        <f>IF(BH141&lt;=0,0,ROUND(BH141*IF($A142&lt;=Debts!$M$7,Debts!$X$7,Debts!$Y$7)/12,2)+IF(AND(Debts!$AC$7=1,$A142=Debts!$M$7+1),SUMPRODUCT(ROUND(BH$5:BH140*Debts!$Y$7/12,2)),0))</f>
        <v/>
      </c>
      <c r="M142">
        <f>IF(BI141&lt;=0,0,ROUND(BI141*IF($A142&lt;=Debts!$M$8,Debts!$X$8,Debts!$Y$8)/12,2)+IF(AND(Debts!$AC$8=1,$A142=Debts!$M$8+1),SUMPRODUCT(ROUND(BI$5:BI140*Debts!$Y$8/12,2)),0))</f>
        <v/>
      </c>
      <c r="N142">
        <f>IF(BJ141&lt;=0,0,ROUND(BJ141*IF($A142&lt;=Debts!$M$9,Debts!$X$9,Debts!$Y$9)/12,2)+IF(AND(Debts!$AC$9=1,$A142=Debts!$M$9+1),SUMPRODUCT(ROUND(BJ$5:BJ140*Debts!$Y$9/12,2)),0))</f>
        <v/>
      </c>
      <c r="O142">
        <f>IF(BK141&lt;=0,0,ROUND(BK141*IF($A142&lt;=Debts!$M$10,Debts!$X$10,Debts!$Y$10)/12,2)+IF(AND(Debts!$AC$10=1,$A142=Debts!$M$10+1),SUMPRODUCT(ROUND(BK$5:BK140*Debts!$Y$10/12,2)),0))</f>
        <v/>
      </c>
      <c r="P142">
        <f>IF(BL141&lt;=0,0,ROUND(BL141*IF($A142&lt;=Debts!$M$11,Debts!$X$11,Debts!$Y$11)/12,2)+IF(AND(Debts!$AC$11=1,$A142=Debts!$M$11+1),SUMPRODUCT(ROUND(BL$5:BL140*Debts!$Y$11/12,2)),0))</f>
        <v/>
      </c>
      <c r="Q142">
        <f>IF(BM141&lt;=0,0,ROUND(BM141*IF($A142&lt;=Debts!$M$12,Debts!$X$12,Debts!$Y$12)/12,2)+IF(AND(Debts!$AC$12=1,$A142=Debts!$M$12+1),SUMPRODUCT(ROUND(BM$5:BM140*Debts!$Y$12/12,2)),0))</f>
        <v/>
      </c>
      <c r="R142">
        <f>IF(BN141&lt;=0,0,ROUND(BN141*IF($A142&lt;=Debts!$M$13,Debts!$X$13,Debts!$Y$13)/12,2)+IF(AND(Debts!$AC$13=1,$A142=Debts!$M$13+1),SUMPRODUCT(ROUND(BN$5:BN140*Debts!$Y$13/12,2)),0))</f>
        <v/>
      </c>
      <c r="S142">
        <f>IF(BO141&lt;=0,0,ROUND(BO141*IF($A142&lt;=Debts!$M$14,Debts!$X$14,Debts!$Y$14)/12,2)+IF(AND(Debts!$AC$14=1,$A142=Debts!$M$14+1),SUMPRODUCT(ROUND(BO$5:BO140*Debts!$Y$14/12,2)),0))</f>
        <v/>
      </c>
      <c r="T142">
        <f>IF(BP141&lt;=0,0,ROUND(BP141*IF($A142&lt;=Debts!$M$15,Debts!$X$15,Debts!$Y$15)/12,2)+IF(AND(Debts!$AC$15=1,$A142=Debts!$M$15+1),SUMPRODUCT(ROUND(BP$5:BP140*Debts!$Y$15/12,2)),0))</f>
        <v/>
      </c>
      <c r="U142">
        <f>IF(BQ141&lt;=0,0,ROUND(BQ141*IF($A142&lt;=Debts!$M$16,Debts!$X$16,Debts!$Y$16)/12,2)+IF(AND(Debts!$AC$16=1,$A142=Debts!$M$16+1),SUMPRODUCT(ROUND(BQ$5:BQ140*Debts!$Y$16/12,2)),0))</f>
        <v/>
      </c>
      <c r="V142">
        <f>IF(BF141&lt;=0,0,MIN(ROUND(BF141+J142,2),IF(Debts!$Z$5=0,Debts!$AA$5,MAX(Debts!$AA$5,ROUND(BF141*Debts!$Z$5+Debts!$AB$5*J142,2)))))</f>
        <v/>
      </c>
      <c r="W142">
        <f>IF(BG141&lt;=0,0,MIN(ROUND(BG141+K142,2),IF(Debts!$Z$6=0,Debts!$AA$6,MAX(Debts!$AA$6,ROUND(BG141*Debts!$Z$6+Debts!$AB$6*K142,2)))))</f>
        <v/>
      </c>
      <c r="X142">
        <f>IF(BH141&lt;=0,0,MIN(ROUND(BH141+L142,2),IF(Debts!$Z$7=0,Debts!$AA$7,MAX(Debts!$AA$7,ROUND(BH141*Debts!$Z$7+Debts!$AB$7*L142,2)))))</f>
        <v/>
      </c>
      <c r="Y142">
        <f>IF(BI141&lt;=0,0,MIN(ROUND(BI141+M142,2),IF(Debts!$Z$8=0,Debts!$AA$8,MAX(Debts!$AA$8,ROUND(BI141*Debts!$Z$8+Debts!$AB$8*M142,2)))))</f>
        <v/>
      </c>
      <c r="Z142">
        <f>IF(BJ141&lt;=0,0,MIN(ROUND(BJ141+N142,2),IF(Debts!$Z$9=0,Debts!$AA$9,MAX(Debts!$AA$9,ROUND(BJ141*Debts!$Z$9+Debts!$AB$9*N142,2)))))</f>
        <v/>
      </c>
      <c r="AA142">
        <f>IF(BK141&lt;=0,0,MIN(ROUND(BK141+O142,2),IF(Debts!$Z$10=0,Debts!$AA$10,MAX(Debts!$AA$10,ROUND(BK141*Debts!$Z$10+Debts!$AB$10*O142,2)))))</f>
        <v/>
      </c>
      <c r="AB142">
        <f>IF(BL141&lt;=0,0,MIN(ROUND(BL141+P142,2),IF(Debts!$Z$11=0,Debts!$AA$11,MAX(Debts!$AA$11,ROUND(BL141*Debts!$Z$11+Debts!$AB$11*P142,2)))))</f>
        <v/>
      </c>
      <c r="AC142">
        <f>IF(BM141&lt;=0,0,MIN(ROUND(BM141+Q142,2),IF(Debts!$Z$12=0,Debts!$AA$12,MAX(Debts!$AA$12,ROUND(BM141*Debts!$Z$12+Debts!$AB$12*Q142,2)))))</f>
        <v/>
      </c>
      <c r="AD142">
        <f>IF(BN141&lt;=0,0,MIN(ROUND(BN141+R142,2),IF(Debts!$Z$13=0,Debts!$AA$13,MAX(Debts!$AA$13,ROUND(BN141*Debts!$Z$13+Debts!$AB$13*R142,2)))))</f>
        <v/>
      </c>
      <c r="AE142">
        <f>IF(BO141&lt;=0,0,MIN(ROUND(BO141+S142,2),IF(Debts!$Z$14=0,Debts!$AA$14,MAX(Debts!$AA$14,ROUND(BO141*Debts!$Z$14+Debts!$AB$14*S142,2)))))</f>
        <v/>
      </c>
      <c r="AF142">
        <f>IF(BP141&lt;=0,0,MIN(ROUND(BP141+T142,2),IF(Debts!$Z$15=0,Debts!$AA$15,MAX(Debts!$AA$15,ROUND(BP141*Debts!$Z$15+Debts!$AB$15*T142,2)))))</f>
        <v/>
      </c>
      <c r="AG142">
        <f>IF(BQ141&lt;=0,0,MIN(ROUND(BQ141+U142,2),IF(Debts!$Z$16=0,Debts!$AA$16,MAX(Debts!$AA$16,ROUND(BQ141*Debts!$Z$16+Debts!$AB$16*U142,2)))))</f>
        <v/>
      </c>
      <c r="AH142">
        <f>IF(BF141&lt;=0,0,ROUND(BF141+J142-V142,2))</f>
        <v/>
      </c>
      <c r="AI142">
        <f>IF(BG141&lt;=0,0,ROUND(BG141+K142-W142,2))</f>
        <v/>
      </c>
      <c r="AJ142">
        <f>IF(BH141&lt;=0,0,ROUND(BH141+L142-X142,2))</f>
        <v/>
      </c>
      <c r="AK142">
        <f>IF(BI141&lt;=0,0,ROUND(BI141+M142-Y142,2))</f>
        <v/>
      </c>
      <c r="AL142">
        <f>IF(BJ141&lt;=0,0,ROUND(BJ141+N142-Z142,2))</f>
        <v/>
      </c>
      <c r="AM142">
        <f>IF(BK141&lt;=0,0,ROUND(BK141+O142-AA142,2))</f>
        <v/>
      </c>
      <c r="AN142">
        <f>IF(BL141&lt;=0,0,ROUND(BL141+P142-AB142,2))</f>
        <v/>
      </c>
      <c r="AO142">
        <f>IF(BM141&lt;=0,0,ROUND(BM141+Q142-AC142,2))</f>
        <v/>
      </c>
      <c r="AP142">
        <f>IF(BN141&lt;=0,0,ROUND(BN141+R142-AD142,2))</f>
        <v/>
      </c>
      <c r="AQ142">
        <f>IF(BO141&lt;=0,0,ROUND(BO141+S142-AE142,2))</f>
        <v/>
      </c>
      <c r="AR142">
        <f>IF(BP141&lt;=0,0,ROUND(BP141+T142-AF142,2))</f>
        <v/>
      </c>
      <c r="AS142">
        <f>IF(BQ141&lt;=0,0,ROUND(BQ141+U142-AG142,2))</f>
        <v/>
      </c>
      <c r="AT142">
        <f>IF(AH142&lt;=0,0,ROUND(MIN(AH142,MAX(0,$F142-SUMPRODUCT(($AT$3:$BE$3&lt;AT$3)*$AH142:$AS142))),2))</f>
        <v/>
      </c>
      <c r="AU142">
        <f>IF(AI142&lt;=0,0,ROUND(MIN(AI142,MAX(0,$F142-SUMPRODUCT(($AT$3:$BE$3&lt;AU$3)*$AH142:$AS142))),2))</f>
        <v/>
      </c>
      <c r="AV142">
        <f>IF(AJ142&lt;=0,0,ROUND(MIN(AJ142,MAX(0,$F142-SUMPRODUCT(($AT$3:$BE$3&lt;AV$3)*$AH142:$AS142))),2))</f>
        <v/>
      </c>
      <c r="AW142">
        <f>IF(AK142&lt;=0,0,ROUND(MIN(AK142,MAX(0,$F142-SUMPRODUCT(($AT$3:$BE$3&lt;AW$3)*$AH142:$AS142))),2))</f>
        <v/>
      </c>
      <c r="AX142">
        <f>IF(AL142&lt;=0,0,ROUND(MIN(AL142,MAX(0,$F142-SUMPRODUCT(($AT$3:$BE$3&lt;AX$3)*$AH142:$AS142))),2))</f>
        <v/>
      </c>
      <c r="AY142">
        <f>IF(AM142&lt;=0,0,ROUND(MIN(AM142,MAX(0,$F142-SUMPRODUCT(($AT$3:$BE$3&lt;AY$3)*$AH142:$AS142))),2))</f>
        <v/>
      </c>
      <c r="AZ142">
        <f>IF(AN142&lt;=0,0,ROUND(MIN(AN142,MAX(0,$F142-SUMPRODUCT(($AT$3:$BE$3&lt;AZ$3)*$AH142:$AS142))),2))</f>
        <v/>
      </c>
      <c r="BA142">
        <f>IF(AO142&lt;=0,0,ROUND(MIN(AO142,MAX(0,$F142-SUMPRODUCT(($AT$3:$BE$3&lt;BA$3)*$AH142:$AS142))),2))</f>
        <v/>
      </c>
      <c r="BB142">
        <f>IF(AP142&lt;=0,0,ROUND(MIN(AP142,MAX(0,$F142-SUMPRODUCT(($AT$3:$BE$3&lt;BB$3)*$AH142:$AS142))),2))</f>
        <v/>
      </c>
      <c r="BC142">
        <f>IF(AQ142&lt;=0,0,ROUND(MIN(AQ142,MAX(0,$F142-SUMPRODUCT(($AT$3:$BE$3&lt;BC$3)*$AH142:$AS142))),2))</f>
        <v/>
      </c>
      <c r="BD142">
        <f>IF(AR142&lt;=0,0,ROUND(MIN(AR142,MAX(0,$F142-SUMPRODUCT(($AT$3:$BE$3&lt;BD$3)*$AH142:$AS142))),2))</f>
        <v/>
      </c>
      <c r="BE142">
        <f>IF(AS142&lt;=0,0,ROUND(MIN(AS142,MAX(0,$F142-SUMPRODUCT(($AT$3:$BE$3&lt;BE$3)*$AH142:$AS142))),2))</f>
        <v/>
      </c>
      <c r="BF142">
        <f>IF(BF141&lt;=0,0,ROUND(BF141+J142-V142-AT142,2))</f>
        <v/>
      </c>
      <c r="BG142">
        <f>IF(BG141&lt;=0,0,ROUND(BG141+K142-W142-AU142,2))</f>
        <v/>
      </c>
      <c r="BH142">
        <f>IF(BH141&lt;=0,0,ROUND(BH141+L142-X142-AV142,2))</f>
        <v/>
      </c>
      <c r="BI142">
        <f>IF(BI141&lt;=0,0,ROUND(BI141+M142-Y142-AW142,2))</f>
        <v/>
      </c>
      <c r="BJ142">
        <f>IF(BJ141&lt;=0,0,ROUND(BJ141+N142-Z142-AX142,2))</f>
        <v/>
      </c>
      <c r="BK142">
        <f>IF(BK141&lt;=0,0,ROUND(BK141+O142-AA142-AY142,2))</f>
        <v/>
      </c>
      <c r="BL142">
        <f>IF(BL141&lt;=0,0,ROUND(BL141+P142-AB142-AZ142,2))</f>
        <v/>
      </c>
      <c r="BM142">
        <f>IF(BM141&lt;=0,0,ROUND(BM141+Q142-AC142-BA142,2))</f>
        <v/>
      </c>
      <c r="BN142">
        <f>IF(BN141&lt;=0,0,ROUND(BN141+R142-AD142-BB142,2))</f>
        <v/>
      </c>
      <c r="BO142">
        <f>IF(BO141&lt;=0,0,ROUND(BO141+S142-AE142-BC142,2))</f>
        <v/>
      </c>
      <c r="BP142">
        <f>IF(BP141&lt;=0,0,ROUND(BP141+T142-AF142-BD142,2))</f>
        <v/>
      </c>
      <c r="BQ142">
        <f>IF(BQ141&lt;=0,0,ROUND(BQ141+U142-AG142-BE142,2))</f>
        <v/>
      </c>
    </row>
    <row r="143">
      <c r="A143" t="n">
        <v>138</v>
      </c>
      <c r="B143" s="29">
        <f>Months!B143</f>
        <v/>
      </c>
      <c r="C143">
        <f>Months!C143</f>
        <v/>
      </c>
      <c r="D143">
        <f>Months!D143</f>
        <v/>
      </c>
      <c r="E143">
        <f>SUM(V143:AG143)</f>
        <v/>
      </c>
      <c r="F143">
        <f>MAX(0,ROUND(C143+D143-E143,2))</f>
        <v/>
      </c>
      <c r="G143">
        <f>ROUND(E143+SUM(AT143:BE143),2)</f>
        <v/>
      </c>
      <c r="H143">
        <f>ROUND(SUM(J143:U143),2)</f>
        <v/>
      </c>
      <c r="I143">
        <f>ROUND(SUM(BF143:BQ143),2)</f>
        <v/>
      </c>
      <c r="J143">
        <f>IF(BF142&lt;=0,0,ROUND(BF142*IF($A143&lt;=Debts!$M$5,Debts!$X$5,Debts!$Y$5)/12,2)+IF(AND(Debts!$AC$5=1,$A143=Debts!$M$5+1),SUMPRODUCT(ROUND(BF$5:BF141*Debts!$Y$5/12,2)),0))</f>
        <v/>
      </c>
      <c r="K143">
        <f>IF(BG142&lt;=0,0,ROUND(BG142*IF($A143&lt;=Debts!$M$6,Debts!$X$6,Debts!$Y$6)/12,2)+IF(AND(Debts!$AC$6=1,$A143=Debts!$M$6+1),SUMPRODUCT(ROUND(BG$5:BG141*Debts!$Y$6/12,2)),0))</f>
        <v/>
      </c>
      <c r="L143">
        <f>IF(BH142&lt;=0,0,ROUND(BH142*IF($A143&lt;=Debts!$M$7,Debts!$X$7,Debts!$Y$7)/12,2)+IF(AND(Debts!$AC$7=1,$A143=Debts!$M$7+1),SUMPRODUCT(ROUND(BH$5:BH141*Debts!$Y$7/12,2)),0))</f>
        <v/>
      </c>
      <c r="M143">
        <f>IF(BI142&lt;=0,0,ROUND(BI142*IF($A143&lt;=Debts!$M$8,Debts!$X$8,Debts!$Y$8)/12,2)+IF(AND(Debts!$AC$8=1,$A143=Debts!$M$8+1),SUMPRODUCT(ROUND(BI$5:BI141*Debts!$Y$8/12,2)),0))</f>
        <v/>
      </c>
      <c r="N143">
        <f>IF(BJ142&lt;=0,0,ROUND(BJ142*IF($A143&lt;=Debts!$M$9,Debts!$X$9,Debts!$Y$9)/12,2)+IF(AND(Debts!$AC$9=1,$A143=Debts!$M$9+1),SUMPRODUCT(ROUND(BJ$5:BJ141*Debts!$Y$9/12,2)),0))</f>
        <v/>
      </c>
      <c r="O143">
        <f>IF(BK142&lt;=0,0,ROUND(BK142*IF($A143&lt;=Debts!$M$10,Debts!$X$10,Debts!$Y$10)/12,2)+IF(AND(Debts!$AC$10=1,$A143=Debts!$M$10+1),SUMPRODUCT(ROUND(BK$5:BK141*Debts!$Y$10/12,2)),0))</f>
        <v/>
      </c>
      <c r="P143">
        <f>IF(BL142&lt;=0,0,ROUND(BL142*IF($A143&lt;=Debts!$M$11,Debts!$X$11,Debts!$Y$11)/12,2)+IF(AND(Debts!$AC$11=1,$A143=Debts!$M$11+1),SUMPRODUCT(ROUND(BL$5:BL141*Debts!$Y$11/12,2)),0))</f>
        <v/>
      </c>
      <c r="Q143">
        <f>IF(BM142&lt;=0,0,ROUND(BM142*IF($A143&lt;=Debts!$M$12,Debts!$X$12,Debts!$Y$12)/12,2)+IF(AND(Debts!$AC$12=1,$A143=Debts!$M$12+1),SUMPRODUCT(ROUND(BM$5:BM141*Debts!$Y$12/12,2)),0))</f>
        <v/>
      </c>
      <c r="R143">
        <f>IF(BN142&lt;=0,0,ROUND(BN142*IF($A143&lt;=Debts!$M$13,Debts!$X$13,Debts!$Y$13)/12,2)+IF(AND(Debts!$AC$13=1,$A143=Debts!$M$13+1),SUMPRODUCT(ROUND(BN$5:BN141*Debts!$Y$13/12,2)),0))</f>
        <v/>
      </c>
      <c r="S143">
        <f>IF(BO142&lt;=0,0,ROUND(BO142*IF($A143&lt;=Debts!$M$14,Debts!$X$14,Debts!$Y$14)/12,2)+IF(AND(Debts!$AC$14=1,$A143=Debts!$M$14+1),SUMPRODUCT(ROUND(BO$5:BO141*Debts!$Y$14/12,2)),0))</f>
        <v/>
      </c>
      <c r="T143">
        <f>IF(BP142&lt;=0,0,ROUND(BP142*IF($A143&lt;=Debts!$M$15,Debts!$X$15,Debts!$Y$15)/12,2)+IF(AND(Debts!$AC$15=1,$A143=Debts!$M$15+1),SUMPRODUCT(ROUND(BP$5:BP141*Debts!$Y$15/12,2)),0))</f>
        <v/>
      </c>
      <c r="U143">
        <f>IF(BQ142&lt;=0,0,ROUND(BQ142*IF($A143&lt;=Debts!$M$16,Debts!$X$16,Debts!$Y$16)/12,2)+IF(AND(Debts!$AC$16=1,$A143=Debts!$M$16+1),SUMPRODUCT(ROUND(BQ$5:BQ141*Debts!$Y$16/12,2)),0))</f>
        <v/>
      </c>
      <c r="V143">
        <f>IF(BF142&lt;=0,0,MIN(ROUND(BF142+J143,2),IF(Debts!$Z$5=0,Debts!$AA$5,MAX(Debts!$AA$5,ROUND(BF142*Debts!$Z$5+Debts!$AB$5*J143,2)))))</f>
        <v/>
      </c>
      <c r="W143">
        <f>IF(BG142&lt;=0,0,MIN(ROUND(BG142+K143,2),IF(Debts!$Z$6=0,Debts!$AA$6,MAX(Debts!$AA$6,ROUND(BG142*Debts!$Z$6+Debts!$AB$6*K143,2)))))</f>
        <v/>
      </c>
      <c r="X143">
        <f>IF(BH142&lt;=0,0,MIN(ROUND(BH142+L143,2),IF(Debts!$Z$7=0,Debts!$AA$7,MAX(Debts!$AA$7,ROUND(BH142*Debts!$Z$7+Debts!$AB$7*L143,2)))))</f>
        <v/>
      </c>
      <c r="Y143">
        <f>IF(BI142&lt;=0,0,MIN(ROUND(BI142+M143,2),IF(Debts!$Z$8=0,Debts!$AA$8,MAX(Debts!$AA$8,ROUND(BI142*Debts!$Z$8+Debts!$AB$8*M143,2)))))</f>
        <v/>
      </c>
      <c r="Z143">
        <f>IF(BJ142&lt;=0,0,MIN(ROUND(BJ142+N143,2),IF(Debts!$Z$9=0,Debts!$AA$9,MAX(Debts!$AA$9,ROUND(BJ142*Debts!$Z$9+Debts!$AB$9*N143,2)))))</f>
        <v/>
      </c>
      <c r="AA143">
        <f>IF(BK142&lt;=0,0,MIN(ROUND(BK142+O143,2),IF(Debts!$Z$10=0,Debts!$AA$10,MAX(Debts!$AA$10,ROUND(BK142*Debts!$Z$10+Debts!$AB$10*O143,2)))))</f>
        <v/>
      </c>
      <c r="AB143">
        <f>IF(BL142&lt;=0,0,MIN(ROUND(BL142+P143,2),IF(Debts!$Z$11=0,Debts!$AA$11,MAX(Debts!$AA$11,ROUND(BL142*Debts!$Z$11+Debts!$AB$11*P143,2)))))</f>
        <v/>
      </c>
      <c r="AC143">
        <f>IF(BM142&lt;=0,0,MIN(ROUND(BM142+Q143,2),IF(Debts!$Z$12=0,Debts!$AA$12,MAX(Debts!$AA$12,ROUND(BM142*Debts!$Z$12+Debts!$AB$12*Q143,2)))))</f>
        <v/>
      </c>
      <c r="AD143">
        <f>IF(BN142&lt;=0,0,MIN(ROUND(BN142+R143,2),IF(Debts!$Z$13=0,Debts!$AA$13,MAX(Debts!$AA$13,ROUND(BN142*Debts!$Z$13+Debts!$AB$13*R143,2)))))</f>
        <v/>
      </c>
      <c r="AE143">
        <f>IF(BO142&lt;=0,0,MIN(ROUND(BO142+S143,2),IF(Debts!$Z$14=0,Debts!$AA$14,MAX(Debts!$AA$14,ROUND(BO142*Debts!$Z$14+Debts!$AB$14*S143,2)))))</f>
        <v/>
      </c>
      <c r="AF143">
        <f>IF(BP142&lt;=0,0,MIN(ROUND(BP142+T143,2),IF(Debts!$Z$15=0,Debts!$AA$15,MAX(Debts!$AA$15,ROUND(BP142*Debts!$Z$15+Debts!$AB$15*T143,2)))))</f>
        <v/>
      </c>
      <c r="AG143">
        <f>IF(BQ142&lt;=0,0,MIN(ROUND(BQ142+U143,2),IF(Debts!$Z$16=0,Debts!$AA$16,MAX(Debts!$AA$16,ROUND(BQ142*Debts!$Z$16+Debts!$AB$16*U143,2)))))</f>
        <v/>
      </c>
      <c r="AH143">
        <f>IF(BF142&lt;=0,0,ROUND(BF142+J143-V143,2))</f>
        <v/>
      </c>
      <c r="AI143">
        <f>IF(BG142&lt;=0,0,ROUND(BG142+K143-W143,2))</f>
        <v/>
      </c>
      <c r="AJ143">
        <f>IF(BH142&lt;=0,0,ROUND(BH142+L143-X143,2))</f>
        <v/>
      </c>
      <c r="AK143">
        <f>IF(BI142&lt;=0,0,ROUND(BI142+M143-Y143,2))</f>
        <v/>
      </c>
      <c r="AL143">
        <f>IF(BJ142&lt;=0,0,ROUND(BJ142+N143-Z143,2))</f>
        <v/>
      </c>
      <c r="AM143">
        <f>IF(BK142&lt;=0,0,ROUND(BK142+O143-AA143,2))</f>
        <v/>
      </c>
      <c r="AN143">
        <f>IF(BL142&lt;=0,0,ROUND(BL142+P143-AB143,2))</f>
        <v/>
      </c>
      <c r="AO143">
        <f>IF(BM142&lt;=0,0,ROUND(BM142+Q143-AC143,2))</f>
        <v/>
      </c>
      <c r="AP143">
        <f>IF(BN142&lt;=0,0,ROUND(BN142+R143-AD143,2))</f>
        <v/>
      </c>
      <c r="AQ143">
        <f>IF(BO142&lt;=0,0,ROUND(BO142+S143-AE143,2))</f>
        <v/>
      </c>
      <c r="AR143">
        <f>IF(BP142&lt;=0,0,ROUND(BP142+T143-AF143,2))</f>
        <v/>
      </c>
      <c r="AS143">
        <f>IF(BQ142&lt;=0,0,ROUND(BQ142+U143-AG143,2))</f>
        <v/>
      </c>
      <c r="AT143">
        <f>IF(AH143&lt;=0,0,ROUND(MIN(AH143,MAX(0,$F143-SUMPRODUCT(($AT$3:$BE$3&lt;AT$3)*$AH143:$AS143))),2))</f>
        <v/>
      </c>
      <c r="AU143">
        <f>IF(AI143&lt;=0,0,ROUND(MIN(AI143,MAX(0,$F143-SUMPRODUCT(($AT$3:$BE$3&lt;AU$3)*$AH143:$AS143))),2))</f>
        <v/>
      </c>
      <c r="AV143">
        <f>IF(AJ143&lt;=0,0,ROUND(MIN(AJ143,MAX(0,$F143-SUMPRODUCT(($AT$3:$BE$3&lt;AV$3)*$AH143:$AS143))),2))</f>
        <v/>
      </c>
      <c r="AW143">
        <f>IF(AK143&lt;=0,0,ROUND(MIN(AK143,MAX(0,$F143-SUMPRODUCT(($AT$3:$BE$3&lt;AW$3)*$AH143:$AS143))),2))</f>
        <v/>
      </c>
      <c r="AX143">
        <f>IF(AL143&lt;=0,0,ROUND(MIN(AL143,MAX(0,$F143-SUMPRODUCT(($AT$3:$BE$3&lt;AX$3)*$AH143:$AS143))),2))</f>
        <v/>
      </c>
      <c r="AY143">
        <f>IF(AM143&lt;=0,0,ROUND(MIN(AM143,MAX(0,$F143-SUMPRODUCT(($AT$3:$BE$3&lt;AY$3)*$AH143:$AS143))),2))</f>
        <v/>
      </c>
      <c r="AZ143">
        <f>IF(AN143&lt;=0,0,ROUND(MIN(AN143,MAX(0,$F143-SUMPRODUCT(($AT$3:$BE$3&lt;AZ$3)*$AH143:$AS143))),2))</f>
        <v/>
      </c>
      <c r="BA143">
        <f>IF(AO143&lt;=0,0,ROUND(MIN(AO143,MAX(0,$F143-SUMPRODUCT(($AT$3:$BE$3&lt;BA$3)*$AH143:$AS143))),2))</f>
        <v/>
      </c>
      <c r="BB143">
        <f>IF(AP143&lt;=0,0,ROUND(MIN(AP143,MAX(0,$F143-SUMPRODUCT(($AT$3:$BE$3&lt;BB$3)*$AH143:$AS143))),2))</f>
        <v/>
      </c>
      <c r="BC143">
        <f>IF(AQ143&lt;=0,0,ROUND(MIN(AQ143,MAX(0,$F143-SUMPRODUCT(($AT$3:$BE$3&lt;BC$3)*$AH143:$AS143))),2))</f>
        <v/>
      </c>
      <c r="BD143">
        <f>IF(AR143&lt;=0,0,ROUND(MIN(AR143,MAX(0,$F143-SUMPRODUCT(($AT$3:$BE$3&lt;BD$3)*$AH143:$AS143))),2))</f>
        <v/>
      </c>
      <c r="BE143">
        <f>IF(AS143&lt;=0,0,ROUND(MIN(AS143,MAX(0,$F143-SUMPRODUCT(($AT$3:$BE$3&lt;BE$3)*$AH143:$AS143))),2))</f>
        <v/>
      </c>
      <c r="BF143">
        <f>IF(BF142&lt;=0,0,ROUND(BF142+J143-V143-AT143,2))</f>
        <v/>
      </c>
      <c r="BG143">
        <f>IF(BG142&lt;=0,0,ROUND(BG142+K143-W143-AU143,2))</f>
        <v/>
      </c>
      <c r="BH143">
        <f>IF(BH142&lt;=0,0,ROUND(BH142+L143-X143-AV143,2))</f>
        <v/>
      </c>
      <c r="BI143">
        <f>IF(BI142&lt;=0,0,ROUND(BI142+M143-Y143-AW143,2))</f>
        <v/>
      </c>
      <c r="BJ143">
        <f>IF(BJ142&lt;=0,0,ROUND(BJ142+N143-Z143-AX143,2))</f>
        <v/>
      </c>
      <c r="BK143">
        <f>IF(BK142&lt;=0,0,ROUND(BK142+O143-AA143-AY143,2))</f>
        <v/>
      </c>
      <c r="BL143">
        <f>IF(BL142&lt;=0,0,ROUND(BL142+P143-AB143-AZ143,2))</f>
        <v/>
      </c>
      <c r="BM143">
        <f>IF(BM142&lt;=0,0,ROUND(BM142+Q143-AC143-BA143,2))</f>
        <v/>
      </c>
      <c r="BN143">
        <f>IF(BN142&lt;=0,0,ROUND(BN142+R143-AD143-BB143,2))</f>
        <v/>
      </c>
      <c r="BO143">
        <f>IF(BO142&lt;=0,0,ROUND(BO142+S143-AE143-BC143,2))</f>
        <v/>
      </c>
      <c r="BP143">
        <f>IF(BP142&lt;=0,0,ROUND(BP142+T143-AF143-BD143,2))</f>
        <v/>
      </c>
      <c r="BQ143">
        <f>IF(BQ142&lt;=0,0,ROUND(BQ142+U143-AG143-BE143,2))</f>
        <v/>
      </c>
    </row>
    <row r="144">
      <c r="A144" t="n">
        <v>139</v>
      </c>
      <c r="B144" s="29">
        <f>Months!B144</f>
        <v/>
      </c>
      <c r="C144">
        <f>Months!C144</f>
        <v/>
      </c>
      <c r="D144">
        <f>Months!D144</f>
        <v/>
      </c>
      <c r="E144">
        <f>SUM(V144:AG144)</f>
        <v/>
      </c>
      <c r="F144">
        <f>MAX(0,ROUND(C144+D144-E144,2))</f>
        <v/>
      </c>
      <c r="G144">
        <f>ROUND(E144+SUM(AT144:BE144),2)</f>
        <v/>
      </c>
      <c r="H144">
        <f>ROUND(SUM(J144:U144),2)</f>
        <v/>
      </c>
      <c r="I144">
        <f>ROUND(SUM(BF144:BQ144),2)</f>
        <v/>
      </c>
      <c r="J144">
        <f>IF(BF143&lt;=0,0,ROUND(BF143*IF($A144&lt;=Debts!$M$5,Debts!$X$5,Debts!$Y$5)/12,2)+IF(AND(Debts!$AC$5=1,$A144=Debts!$M$5+1),SUMPRODUCT(ROUND(BF$5:BF142*Debts!$Y$5/12,2)),0))</f>
        <v/>
      </c>
      <c r="K144">
        <f>IF(BG143&lt;=0,0,ROUND(BG143*IF($A144&lt;=Debts!$M$6,Debts!$X$6,Debts!$Y$6)/12,2)+IF(AND(Debts!$AC$6=1,$A144=Debts!$M$6+1),SUMPRODUCT(ROUND(BG$5:BG142*Debts!$Y$6/12,2)),0))</f>
        <v/>
      </c>
      <c r="L144">
        <f>IF(BH143&lt;=0,0,ROUND(BH143*IF($A144&lt;=Debts!$M$7,Debts!$X$7,Debts!$Y$7)/12,2)+IF(AND(Debts!$AC$7=1,$A144=Debts!$M$7+1),SUMPRODUCT(ROUND(BH$5:BH142*Debts!$Y$7/12,2)),0))</f>
        <v/>
      </c>
      <c r="M144">
        <f>IF(BI143&lt;=0,0,ROUND(BI143*IF($A144&lt;=Debts!$M$8,Debts!$X$8,Debts!$Y$8)/12,2)+IF(AND(Debts!$AC$8=1,$A144=Debts!$M$8+1),SUMPRODUCT(ROUND(BI$5:BI142*Debts!$Y$8/12,2)),0))</f>
        <v/>
      </c>
      <c r="N144">
        <f>IF(BJ143&lt;=0,0,ROUND(BJ143*IF($A144&lt;=Debts!$M$9,Debts!$X$9,Debts!$Y$9)/12,2)+IF(AND(Debts!$AC$9=1,$A144=Debts!$M$9+1),SUMPRODUCT(ROUND(BJ$5:BJ142*Debts!$Y$9/12,2)),0))</f>
        <v/>
      </c>
      <c r="O144">
        <f>IF(BK143&lt;=0,0,ROUND(BK143*IF($A144&lt;=Debts!$M$10,Debts!$X$10,Debts!$Y$10)/12,2)+IF(AND(Debts!$AC$10=1,$A144=Debts!$M$10+1),SUMPRODUCT(ROUND(BK$5:BK142*Debts!$Y$10/12,2)),0))</f>
        <v/>
      </c>
      <c r="P144">
        <f>IF(BL143&lt;=0,0,ROUND(BL143*IF($A144&lt;=Debts!$M$11,Debts!$X$11,Debts!$Y$11)/12,2)+IF(AND(Debts!$AC$11=1,$A144=Debts!$M$11+1),SUMPRODUCT(ROUND(BL$5:BL142*Debts!$Y$11/12,2)),0))</f>
        <v/>
      </c>
      <c r="Q144">
        <f>IF(BM143&lt;=0,0,ROUND(BM143*IF($A144&lt;=Debts!$M$12,Debts!$X$12,Debts!$Y$12)/12,2)+IF(AND(Debts!$AC$12=1,$A144=Debts!$M$12+1),SUMPRODUCT(ROUND(BM$5:BM142*Debts!$Y$12/12,2)),0))</f>
        <v/>
      </c>
      <c r="R144">
        <f>IF(BN143&lt;=0,0,ROUND(BN143*IF($A144&lt;=Debts!$M$13,Debts!$X$13,Debts!$Y$13)/12,2)+IF(AND(Debts!$AC$13=1,$A144=Debts!$M$13+1),SUMPRODUCT(ROUND(BN$5:BN142*Debts!$Y$13/12,2)),0))</f>
        <v/>
      </c>
      <c r="S144">
        <f>IF(BO143&lt;=0,0,ROUND(BO143*IF($A144&lt;=Debts!$M$14,Debts!$X$14,Debts!$Y$14)/12,2)+IF(AND(Debts!$AC$14=1,$A144=Debts!$M$14+1),SUMPRODUCT(ROUND(BO$5:BO142*Debts!$Y$14/12,2)),0))</f>
        <v/>
      </c>
      <c r="T144">
        <f>IF(BP143&lt;=0,0,ROUND(BP143*IF($A144&lt;=Debts!$M$15,Debts!$X$15,Debts!$Y$15)/12,2)+IF(AND(Debts!$AC$15=1,$A144=Debts!$M$15+1),SUMPRODUCT(ROUND(BP$5:BP142*Debts!$Y$15/12,2)),0))</f>
        <v/>
      </c>
      <c r="U144">
        <f>IF(BQ143&lt;=0,0,ROUND(BQ143*IF($A144&lt;=Debts!$M$16,Debts!$X$16,Debts!$Y$16)/12,2)+IF(AND(Debts!$AC$16=1,$A144=Debts!$M$16+1),SUMPRODUCT(ROUND(BQ$5:BQ142*Debts!$Y$16/12,2)),0))</f>
        <v/>
      </c>
      <c r="V144">
        <f>IF(BF143&lt;=0,0,MIN(ROUND(BF143+J144,2),IF(Debts!$Z$5=0,Debts!$AA$5,MAX(Debts!$AA$5,ROUND(BF143*Debts!$Z$5+Debts!$AB$5*J144,2)))))</f>
        <v/>
      </c>
      <c r="W144">
        <f>IF(BG143&lt;=0,0,MIN(ROUND(BG143+K144,2),IF(Debts!$Z$6=0,Debts!$AA$6,MAX(Debts!$AA$6,ROUND(BG143*Debts!$Z$6+Debts!$AB$6*K144,2)))))</f>
        <v/>
      </c>
      <c r="X144">
        <f>IF(BH143&lt;=0,0,MIN(ROUND(BH143+L144,2),IF(Debts!$Z$7=0,Debts!$AA$7,MAX(Debts!$AA$7,ROUND(BH143*Debts!$Z$7+Debts!$AB$7*L144,2)))))</f>
        <v/>
      </c>
      <c r="Y144">
        <f>IF(BI143&lt;=0,0,MIN(ROUND(BI143+M144,2),IF(Debts!$Z$8=0,Debts!$AA$8,MAX(Debts!$AA$8,ROUND(BI143*Debts!$Z$8+Debts!$AB$8*M144,2)))))</f>
        <v/>
      </c>
      <c r="Z144">
        <f>IF(BJ143&lt;=0,0,MIN(ROUND(BJ143+N144,2),IF(Debts!$Z$9=0,Debts!$AA$9,MAX(Debts!$AA$9,ROUND(BJ143*Debts!$Z$9+Debts!$AB$9*N144,2)))))</f>
        <v/>
      </c>
      <c r="AA144">
        <f>IF(BK143&lt;=0,0,MIN(ROUND(BK143+O144,2),IF(Debts!$Z$10=0,Debts!$AA$10,MAX(Debts!$AA$10,ROUND(BK143*Debts!$Z$10+Debts!$AB$10*O144,2)))))</f>
        <v/>
      </c>
      <c r="AB144">
        <f>IF(BL143&lt;=0,0,MIN(ROUND(BL143+P144,2),IF(Debts!$Z$11=0,Debts!$AA$11,MAX(Debts!$AA$11,ROUND(BL143*Debts!$Z$11+Debts!$AB$11*P144,2)))))</f>
        <v/>
      </c>
      <c r="AC144">
        <f>IF(BM143&lt;=0,0,MIN(ROUND(BM143+Q144,2),IF(Debts!$Z$12=0,Debts!$AA$12,MAX(Debts!$AA$12,ROUND(BM143*Debts!$Z$12+Debts!$AB$12*Q144,2)))))</f>
        <v/>
      </c>
      <c r="AD144">
        <f>IF(BN143&lt;=0,0,MIN(ROUND(BN143+R144,2),IF(Debts!$Z$13=0,Debts!$AA$13,MAX(Debts!$AA$13,ROUND(BN143*Debts!$Z$13+Debts!$AB$13*R144,2)))))</f>
        <v/>
      </c>
      <c r="AE144">
        <f>IF(BO143&lt;=0,0,MIN(ROUND(BO143+S144,2),IF(Debts!$Z$14=0,Debts!$AA$14,MAX(Debts!$AA$14,ROUND(BO143*Debts!$Z$14+Debts!$AB$14*S144,2)))))</f>
        <v/>
      </c>
      <c r="AF144">
        <f>IF(BP143&lt;=0,0,MIN(ROUND(BP143+T144,2),IF(Debts!$Z$15=0,Debts!$AA$15,MAX(Debts!$AA$15,ROUND(BP143*Debts!$Z$15+Debts!$AB$15*T144,2)))))</f>
        <v/>
      </c>
      <c r="AG144">
        <f>IF(BQ143&lt;=0,0,MIN(ROUND(BQ143+U144,2),IF(Debts!$Z$16=0,Debts!$AA$16,MAX(Debts!$AA$16,ROUND(BQ143*Debts!$Z$16+Debts!$AB$16*U144,2)))))</f>
        <v/>
      </c>
      <c r="AH144">
        <f>IF(BF143&lt;=0,0,ROUND(BF143+J144-V144,2))</f>
        <v/>
      </c>
      <c r="AI144">
        <f>IF(BG143&lt;=0,0,ROUND(BG143+K144-W144,2))</f>
        <v/>
      </c>
      <c r="AJ144">
        <f>IF(BH143&lt;=0,0,ROUND(BH143+L144-X144,2))</f>
        <v/>
      </c>
      <c r="AK144">
        <f>IF(BI143&lt;=0,0,ROUND(BI143+M144-Y144,2))</f>
        <v/>
      </c>
      <c r="AL144">
        <f>IF(BJ143&lt;=0,0,ROUND(BJ143+N144-Z144,2))</f>
        <v/>
      </c>
      <c r="AM144">
        <f>IF(BK143&lt;=0,0,ROUND(BK143+O144-AA144,2))</f>
        <v/>
      </c>
      <c r="AN144">
        <f>IF(BL143&lt;=0,0,ROUND(BL143+P144-AB144,2))</f>
        <v/>
      </c>
      <c r="AO144">
        <f>IF(BM143&lt;=0,0,ROUND(BM143+Q144-AC144,2))</f>
        <v/>
      </c>
      <c r="AP144">
        <f>IF(BN143&lt;=0,0,ROUND(BN143+R144-AD144,2))</f>
        <v/>
      </c>
      <c r="AQ144">
        <f>IF(BO143&lt;=0,0,ROUND(BO143+S144-AE144,2))</f>
        <v/>
      </c>
      <c r="AR144">
        <f>IF(BP143&lt;=0,0,ROUND(BP143+T144-AF144,2))</f>
        <v/>
      </c>
      <c r="AS144">
        <f>IF(BQ143&lt;=0,0,ROUND(BQ143+U144-AG144,2))</f>
        <v/>
      </c>
      <c r="AT144">
        <f>IF(AH144&lt;=0,0,ROUND(MIN(AH144,MAX(0,$F144-SUMPRODUCT(($AT$3:$BE$3&lt;AT$3)*$AH144:$AS144))),2))</f>
        <v/>
      </c>
      <c r="AU144">
        <f>IF(AI144&lt;=0,0,ROUND(MIN(AI144,MAX(0,$F144-SUMPRODUCT(($AT$3:$BE$3&lt;AU$3)*$AH144:$AS144))),2))</f>
        <v/>
      </c>
      <c r="AV144">
        <f>IF(AJ144&lt;=0,0,ROUND(MIN(AJ144,MAX(0,$F144-SUMPRODUCT(($AT$3:$BE$3&lt;AV$3)*$AH144:$AS144))),2))</f>
        <v/>
      </c>
      <c r="AW144">
        <f>IF(AK144&lt;=0,0,ROUND(MIN(AK144,MAX(0,$F144-SUMPRODUCT(($AT$3:$BE$3&lt;AW$3)*$AH144:$AS144))),2))</f>
        <v/>
      </c>
      <c r="AX144">
        <f>IF(AL144&lt;=0,0,ROUND(MIN(AL144,MAX(0,$F144-SUMPRODUCT(($AT$3:$BE$3&lt;AX$3)*$AH144:$AS144))),2))</f>
        <v/>
      </c>
      <c r="AY144">
        <f>IF(AM144&lt;=0,0,ROUND(MIN(AM144,MAX(0,$F144-SUMPRODUCT(($AT$3:$BE$3&lt;AY$3)*$AH144:$AS144))),2))</f>
        <v/>
      </c>
      <c r="AZ144">
        <f>IF(AN144&lt;=0,0,ROUND(MIN(AN144,MAX(0,$F144-SUMPRODUCT(($AT$3:$BE$3&lt;AZ$3)*$AH144:$AS144))),2))</f>
        <v/>
      </c>
      <c r="BA144">
        <f>IF(AO144&lt;=0,0,ROUND(MIN(AO144,MAX(0,$F144-SUMPRODUCT(($AT$3:$BE$3&lt;BA$3)*$AH144:$AS144))),2))</f>
        <v/>
      </c>
      <c r="BB144">
        <f>IF(AP144&lt;=0,0,ROUND(MIN(AP144,MAX(0,$F144-SUMPRODUCT(($AT$3:$BE$3&lt;BB$3)*$AH144:$AS144))),2))</f>
        <v/>
      </c>
      <c r="BC144">
        <f>IF(AQ144&lt;=0,0,ROUND(MIN(AQ144,MAX(0,$F144-SUMPRODUCT(($AT$3:$BE$3&lt;BC$3)*$AH144:$AS144))),2))</f>
        <v/>
      </c>
      <c r="BD144">
        <f>IF(AR144&lt;=0,0,ROUND(MIN(AR144,MAX(0,$F144-SUMPRODUCT(($AT$3:$BE$3&lt;BD$3)*$AH144:$AS144))),2))</f>
        <v/>
      </c>
      <c r="BE144">
        <f>IF(AS144&lt;=0,0,ROUND(MIN(AS144,MAX(0,$F144-SUMPRODUCT(($AT$3:$BE$3&lt;BE$3)*$AH144:$AS144))),2))</f>
        <v/>
      </c>
      <c r="BF144">
        <f>IF(BF143&lt;=0,0,ROUND(BF143+J144-V144-AT144,2))</f>
        <v/>
      </c>
      <c r="BG144">
        <f>IF(BG143&lt;=0,0,ROUND(BG143+K144-W144-AU144,2))</f>
        <v/>
      </c>
      <c r="BH144">
        <f>IF(BH143&lt;=0,0,ROUND(BH143+L144-X144-AV144,2))</f>
        <v/>
      </c>
      <c r="BI144">
        <f>IF(BI143&lt;=0,0,ROUND(BI143+M144-Y144-AW144,2))</f>
        <v/>
      </c>
      <c r="BJ144">
        <f>IF(BJ143&lt;=0,0,ROUND(BJ143+N144-Z144-AX144,2))</f>
        <v/>
      </c>
      <c r="BK144">
        <f>IF(BK143&lt;=0,0,ROUND(BK143+O144-AA144-AY144,2))</f>
        <v/>
      </c>
      <c r="BL144">
        <f>IF(BL143&lt;=0,0,ROUND(BL143+P144-AB144-AZ144,2))</f>
        <v/>
      </c>
      <c r="BM144">
        <f>IF(BM143&lt;=0,0,ROUND(BM143+Q144-AC144-BA144,2))</f>
        <v/>
      </c>
      <c r="BN144">
        <f>IF(BN143&lt;=0,0,ROUND(BN143+R144-AD144-BB144,2))</f>
        <v/>
      </c>
      <c r="BO144">
        <f>IF(BO143&lt;=0,0,ROUND(BO143+S144-AE144-BC144,2))</f>
        <v/>
      </c>
      <c r="BP144">
        <f>IF(BP143&lt;=0,0,ROUND(BP143+T144-AF144-BD144,2))</f>
        <v/>
      </c>
      <c r="BQ144">
        <f>IF(BQ143&lt;=0,0,ROUND(BQ143+U144-AG144-BE144,2))</f>
        <v/>
      </c>
    </row>
    <row r="145">
      <c r="A145" t="n">
        <v>140</v>
      </c>
      <c r="B145" s="29">
        <f>Months!B145</f>
        <v/>
      </c>
      <c r="C145">
        <f>Months!C145</f>
        <v/>
      </c>
      <c r="D145">
        <f>Months!D145</f>
        <v/>
      </c>
      <c r="E145">
        <f>SUM(V145:AG145)</f>
        <v/>
      </c>
      <c r="F145">
        <f>MAX(0,ROUND(C145+D145-E145,2))</f>
        <v/>
      </c>
      <c r="G145">
        <f>ROUND(E145+SUM(AT145:BE145),2)</f>
        <v/>
      </c>
      <c r="H145">
        <f>ROUND(SUM(J145:U145),2)</f>
        <v/>
      </c>
      <c r="I145">
        <f>ROUND(SUM(BF145:BQ145),2)</f>
        <v/>
      </c>
      <c r="J145">
        <f>IF(BF144&lt;=0,0,ROUND(BF144*IF($A145&lt;=Debts!$M$5,Debts!$X$5,Debts!$Y$5)/12,2)+IF(AND(Debts!$AC$5=1,$A145=Debts!$M$5+1),SUMPRODUCT(ROUND(BF$5:BF143*Debts!$Y$5/12,2)),0))</f>
        <v/>
      </c>
      <c r="K145">
        <f>IF(BG144&lt;=0,0,ROUND(BG144*IF($A145&lt;=Debts!$M$6,Debts!$X$6,Debts!$Y$6)/12,2)+IF(AND(Debts!$AC$6=1,$A145=Debts!$M$6+1),SUMPRODUCT(ROUND(BG$5:BG143*Debts!$Y$6/12,2)),0))</f>
        <v/>
      </c>
      <c r="L145">
        <f>IF(BH144&lt;=0,0,ROUND(BH144*IF($A145&lt;=Debts!$M$7,Debts!$X$7,Debts!$Y$7)/12,2)+IF(AND(Debts!$AC$7=1,$A145=Debts!$M$7+1),SUMPRODUCT(ROUND(BH$5:BH143*Debts!$Y$7/12,2)),0))</f>
        <v/>
      </c>
      <c r="M145">
        <f>IF(BI144&lt;=0,0,ROUND(BI144*IF($A145&lt;=Debts!$M$8,Debts!$X$8,Debts!$Y$8)/12,2)+IF(AND(Debts!$AC$8=1,$A145=Debts!$M$8+1),SUMPRODUCT(ROUND(BI$5:BI143*Debts!$Y$8/12,2)),0))</f>
        <v/>
      </c>
      <c r="N145">
        <f>IF(BJ144&lt;=0,0,ROUND(BJ144*IF($A145&lt;=Debts!$M$9,Debts!$X$9,Debts!$Y$9)/12,2)+IF(AND(Debts!$AC$9=1,$A145=Debts!$M$9+1),SUMPRODUCT(ROUND(BJ$5:BJ143*Debts!$Y$9/12,2)),0))</f>
        <v/>
      </c>
      <c r="O145">
        <f>IF(BK144&lt;=0,0,ROUND(BK144*IF($A145&lt;=Debts!$M$10,Debts!$X$10,Debts!$Y$10)/12,2)+IF(AND(Debts!$AC$10=1,$A145=Debts!$M$10+1),SUMPRODUCT(ROUND(BK$5:BK143*Debts!$Y$10/12,2)),0))</f>
        <v/>
      </c>
      <c r="P145">
        <f>IF(BL144&lt;=0,0,ROUND(BL144*IF($A145&lt;=Debts!$M$11,Debts!$X$11,Debts!$Y$11)/12,2)+IF(AND(Debts!$AC$11=1,$A145=Debts!$M$11+1),SUMPRODUCT(ROUND(BL$5:BL143*Debts!$Y$11/12,2)),0))</f>
        <v/>
      </c>
      <c r="Q145">
        <f>IF(BM144&lt;=0,0,ROUND(BM144*IF($A145&lt;=Debts!$M$12,Debts!$X$12,Debts!$Y$12)/12,2)+IF(AND(Debts!$AC$12=1,$A145=Debts!$M$12+1),SUMPRODUCT(ROUND(BM$5:BM143*Debts!$Y$12/12,2)),0))</f>
        <v/>
      </c>
      <c r="R145">
        <f>IF(BN144&lt;=0,0,ROUND(BN144*IF($A145&lt;=Debts!$M$13,Debts!$X$13,Debts!$Y$13)/12,2)+IF(AND(Debts!$AC$13=1,$A145=Debts!$M$13+1),SUMPRODUCT(ROUND(BN$5:BN143*Debts!$Y$13/12,2)),0))</f>
        <v/>
      </c>
      <c r="S145">
        <f>IF(BO144&lt;=0,0,ROUND(BO144*IF($A145&lt;=Debts!$M$14,Debts!$X$14,Debts!$Y$14)/12,2)+IF(AND(Debts!$AC$14=1,$A145=Debts!$M$14+1),SUMPRODUCT(ROUND(BO$5:BO143*Debts!$Y$14/12,2)),0))</f>
        <v/>
      </c>
      <c r="T145">
        <f>IF(BP144&lt;=0,0,ROUND(BP144*IF($A145&lt;=Debts!$M$15,Debts!$X$15,Debts!$Y$15)/12,2)+IF(AND(Debts!$AC$15=1,$A145=Debts!$M$15+1),SUMPRODUCT(ROUND(BP$5:BP143*Debts!$Y$15/12,2)),0))</f>
        <v/>
      </c>
      <c r="U145">
        <f>IF(BQ144&lt;=0,0,ROUND(BQ144*IF($A145&lt;=Debts!$M$16,Debts!$X$16,Debts!$Y$16)/12,2)+IF(AND(Debts!$AC$16=1,$A145=Debts!$M$16+1),SUMPRODUCT(ROUND(BQ$5:BQ143*Debts!$Y$16/12,2)),0))</f>
        <v/>
      </c>
      <c r="V145">
        <f>IF(BF144&lt;=0,0,MIN(ROUND(BF144+J145,2),IF(Debts!$Z$5=0,Debts!$AA$5,MAX(Debts!$AA$5,ROUND(BF144*Debts!$Z$5+Debts!$AB$5*J145,2)))))</f>
        <v/>
      </c>
      <c r="W145">
        <f>IF(BG144&lt;=0,0,MIN(ROUND(BG144+K145,2),IF(Debts!$Z$6=0,Debts!$AA$6,MAX(Debts!$AA$6,ROUND(BG144*Debts!$Z$6+Debts!$AB$6*K145,2)))))</f>
        <v/>
      </c>
      <c r="X145">
        <f>IF(BH144&lt;=0,0,MIN(ROUND(BH144+L145,2),IF(Debts!$Z$7=0,Debts!$AA$7,MAX(Debts!$AA$7,ROUND(BH144*Debts!$Z$7+Debts!$AB$7*L145,2)))))</f>
        <v/>
      </c>
      <c r="Y145">
        <f>IF(BI144&lt;=0,0,MIN(ROUND(BI144+M145,2),IF(Debts!$Z$8=0,Debts!$AA$8,MAX(Debts!$AA$8,ROUND(BI144*Debts!$Z$8+Debts!$AB$8*M145,2)))))</f>
        <v/>
      </c>
      <c r="Z145">
        <f>IF(BJ144&lt;=0,0,MIN(ROUND(BJ144+N145,2),IF(Debts!$Z$9=0,Debts!$AA$9,MAX(Debts!$AA$9,ROUND(BJ144*Debts!$Z$9+Debts!$AB$9*N145,2)))))</f>
        <v/>
      </c>
      <c r="AA145">
        <f>IF(BK144&lt;=0,0,MIN(ROUND(BK144+O145,2),IF(Debts!$Z$10=0,Debts!$AA$10,MAX(Debts!$AA$10,ROUND(BK144*Debts!$Z$10+Debts!$AB$10*O145,2)))))</f>
        <v/>
      </c>
      <c r="AB145">
        <f>IF(BL144&lt;=0,0,MIN(ROUND(BL144+P145,2),IF(Debts!$Z$11=0,Debts!$AA$11,MAX(Debts!$AA$11,ROUND(BL144*Debts!$Z$11+Debts!$AB$11*P145,2)))))</f>
        <v/>
      </c>
      <c r="AC145">
        <f>IF(BM144&lt;=0,0,MIN(ROUND(BM144+Q145,2),IF(Debts!$Z$12=0,Debts!$AA$12,MAX(Debts!$AA$12,ROUND(BM144*Debts!$Z$12+Debts!$AB$12*Q145,2)))))</f>
        <v/>
      </c>
      <c r="AD145">
        <f>IF(BN144&lt;=0,0,MIN(ROUND(BN144+R145,2),IF(Debts!$Z$13=0,Debts!$AA$13,MAX(Debts!$AA$13,ROUND(BN144*Debts!$Z$13+Debts!$AB$13*R145,2)))))</f>
        <v/>
      </c>
      <c r="AE145">
        <f>IF(BO144&lt;=0,0,MIN(ROUND(BO144+S145,2),IF(Debts!$Z$14=0,Debts!$AA$14,MAX(Debts!$AA$14,ROUND(BO144*Debts!$Z$14+Debts!$AB$14*S145,2)))))</f>
        <v/>
      </c>
      <c r="AF145">
        <f>IF(BP144&lt;=0,0,MIN(ROUND(BP144+T145,2),IF(Debts!$Z$15=0,Debts!$AA$15,MAX(Debts!$AA$15,ROUND(BP144*Debts!$Z$15+Debts!$AB$15*T145,2)))))</f>
        <v/>
      </c>
      <c r="AG145">
        <f>IF(BQ144&lt;=0,0,MIN(ROUND(BQ144+U145,2),IF(Debts!$Z$16=0,Debts!$AA$16,MAX(Debts!$AA$16,ROUND(BQ144*Debts!$Z$16+Debts!$AB$16*U145,2)))))</f>
        <v/>
      </c>
      <c r="AH145">
        <f>IF(BF144&lt;=0,0,ROUND(BF144+J145-V145,2))</f>
        <v/>
      </c>
      <c r="AI145">
        <f>IF(BG144&lt;=0,0,ROUND(BG144+K145-W145,2))</f>
        <v/>
      </c>
      <c r="AJ145">
        <f>IF(BH144&lt;=0,0,ROUND(BH144+L145-X145,2))</f>
        <v/>
      </c>
      <c r="AK145">
        <f>IF(BI144&lt;=0,0,ROUND(BI144+M145-Y145,2))</f>
        <v/>
      </c>
      <c r="AL145">
        <f>IF(BJ144&lt;=0,0,ROUND(BJ144+N145-Z145,2))</f>
        <v/>
      </c>
      <c r="AM145">
        <f>IF(BK144&lt;=0,0,ROUND(BK144+O145-AA145,2))</f>
        <v/>
      </c>
      <c r="AN145">
        <f>IF(BL144&lt;=0,0,ROUND(BL144+P145-AB145,2))</f>
        <v/>
      </c>
      <c r="AO145">
        <f>IF(BM144&lt;=0,0,ROUND(BM144+Q145-AC145,2))</f>
        <v/>
      </c>
      <c r="AP145">
        <f>IF(BN144&lt;=0,0,ROUND(BN144+R145-AD145,2))</f>
        <v/>
      </c>
      <c r="AQ145">
        <f>IF(BO144&lt;=0,0,ROUND(BO144+S145-AE145,2))</f>
        <v/>
      </c>
      <c r="AR145">
        <f>IF(BP144&lt;=0,0,ROUND(BP144+T145-AF145,2))</f>
        <v/>
      </c>
      <c r="AS145">
        <f>IF(BQ144&lt;=0,0,ROUND(BQ144+U145-AG145,2))</f>
        <v/>
      </c>
      <c r="AT145">
        <f>IF(AH145&lt;=0,0,ROUND(MIN(AH145,MAX(0,$F145-SUMPRODUCT(($AT$3:$BE$3&lt;AT$3)*$AH145:$AS145))),2))</f>
        <v/>
      </c>
      <c r="AU145">
        <f>IF(AI145&lt;=0,0,ROUND(MIN(AI145,MAX(0,$F145-SUMPRODUCT(($AT$3:$BE$3&lt;AU$3)*$AH145:$AS145))),2))</f>
        <v/>
      </c>
      <c r="AV145">
        <f>IF(AJ145&lt;=0,0,ROUND(MIN(AJ145,MAX(0,$F145-SUMPRODUCT(($AT$3:$BE$3&lt;AV$3)*$AH145:$AS145))),2))</f>
        <v/>
      </c>
      <c r="AW145">
        <f>IF(AK145&lt;=0,0,ROUND(MIN(AK145,MAX(0,$F145-SUMPRODUCT(($AT$3:$BE$3&lt;AW$3)*$AH145:$AS145))),2))</f>
        <v/>
      </c>
      <c r="AX145">
        <f>IF(AL145&lt;=0,0,ROUND(MIN(AL145,MAX(0,$F145-SUMPRODUCT(($AT$3:$BE$3&lt;AX$3)*$AH145:$AS145))),2))</f>
        <v/>
      </c>
      <c r="AY145">
        <f>IF(AM145&lt;=0,0,ROUND(MIN(AM145,MAX(0,$F145-SUMPRODUCT(($AT$3:$BE$3&lt;AY$3)*$AH145:$AS145))),2))</f>
        <v/>
      </c>
      <c r="AZ145">
        <f>IF(AN145&lt;=0,0,ROUND(MIN(AN145,MAX(0,$F145-SUMPRODUCT(($AT$3:$BE$3&lt;AZ$3)*$AH145:$AS145))),2))</f>
        <v/>
      </c>
      <c r="BA145">
        <f>IF(AO145&lt;=0,0,ROUND(MIN(AO145,MAX(0,$F145-SUMPRODUCT(($AT$3:$BE$3&lt;BA$3)*$AH145:$AS145))),2))</f>
        <v/>
      </c>
      <c r="BB145">
        <f>IF(AP145&lt;=0,0,ROUND(MIN(AP145,MAX(0,$F145-SUMPRODUCT(($AT$3:$BE$3&lt;BB$3)*$AH145:$AS145))),2))</f>
        <v/>
      </c>
      <c r="BC145">
        <f>IF(AQ145&lt;=0,0,ROUND(MIN(AQ145,MAX(0,$F145-SUMPRODUCT(($AT$3:$BE$3&lt;BC$3)*$AH145:$AS145))),2))</f>
        <v/>
      </c>
      <c r="BD145">
        <f>IF(AR145&lt;=0,0,ROUND(MIN(AR145,MAX(0,$F145-SUMPRODUCT(($AT$3:$BE$3&lt;BD$3)*$AH145:$AS145))),2))</f>
        <v/>
      </c>
      <c r="BE145">
        <f>IF(AS145&lt;=0,0,ROUND(MIN(AS145,MAX(0,$F145-SUMPRODUCT(($AT$3:$BE$3&lt;BE$3)*$AH145:$AS145))),2))</f>
        <v/>
      </c>
      <c r="BF145">
        <f>IF(BF144&lt;=0,0,ROUND(BF144+J145-V145-AT145,2))</f>
        <v/>
      </c>
      <c r="BG145">
        <f>IF(BG144&lt;=0,0,ROUND(BG144+K145-W145-AU145,2))</f>
        <v/>
      </c>
      <c r="BH145">
        <f>IF(BH144&lt;=0,0,ROUND(BH144+L145-X145-AV145,2))</f>
        <v/>
      </c>
      <c r="BI145">
        <f>IF(BI144&lt;=0,0,ROUND(BI144+M145-Y145-AW145,2))</f>
        <v/>
      </c>
      <c r="BJ145">
        <f>IF(BJ144&lt;=0,0,ROUND(BJ144+N145-Z145-AX145,2))</f>
        <v/>
      </c>
      <c r="BK145">
        <f>IF(BK144&lt;=0,0,ROUND(BK144+O145-AA145-AY145,2))</f>
        <v/>
      </c>
      <c r="BL145">
        <f>IF(BL144&lt;=0,0,ROUND(BL144+P145-AB145-AZ145,2))</f>
        <v/>
      </c>
      <c r="BM145">
        <f>IF(BM144&lt;=0,0,ROUND(BM144+Q145-AC145-BA145,2))</f>
        <v/>
      </c>
      <c r="BN145">
        <f>IF(BN144&lt;=0,0,ROUND(BN144+R145-AD145-BB145,2))</f>
        <v/>
      </c>
      <c r="BO145">
        <f>IF(BO144&lt;=0,0,ROUND(BO144+S145-AE145-BC145,2))</f>
        <v/>
      </c>
      <c r="BP145">
        <f>IF(BP144&lt;=0,0,ROUND(BP144+T145-AF145-BD145,2))</f>
        <v/>
      </c>
      <c r="BQ145">
        <f>IF(BQ144&lt;=0,0,ROUND(BQ144+U145-AG145-BE145,2))</f>
        <v/>
      </c>
    </row>
    <row r="146">
      <c r="A146" t="n">
        <v>141</v>
      </c>
      <c r="B146" s="29">
        <f>Months!B146</f>
        <v/>
      </c>
      <c r="C146">
        <f>Months!C146</f>
        <v/>
      </c>
      <c r="D146">
        <f>Months!D146</f>
        <v/>
      </c>
      <c r="E146">
        <f>SUM(V146:AG146)</f>
        <v/>
      </c>
      <c r="F146">
        <f>MAX(0,ROUND(C146+D146-E146,2))</f>
        <v/>
      </c>
      <c r="G146">
        <f>ROUND(E146+SUM(AT146:BE146),2)</f>
        <v/>
      </c>
      <c r="H146">
        <f>ROUND(SUM(J146:U146),2)</f>
        <v/>
      </c>
      <c r="I146">
        <f>ROUND(SUM(BF146:BQ146),2)</f>
        <v/>
      </c>
      <c r="J146">
        <f>IF(BF145&lt;=0,0,ROUND(BF145*IF($A146&lt;=Debts!$M$5,Debts!$X$5,Debts!$Y$5)/12,2)+IF(AND(Debts!$AC$5=1,$A146=Debts!$M$5+1),SUMPRODUCT(ROUND(BF$5:BF144*Debts!$Y$5/12,2)),0))</f>
        <v/>
      </c>
      <c r="K146">
        <f>IF(BG145&lt;=0,0,ROUND(BG145*IF($A146&lt;=Debts!$M$6,Debts!$X$6,Debts!$Y$6)/12,2)+IF(AND(Debts!$AC$6=1,$A146=Debts!$M$6+1),SUMPRODUCT(ROUND(BG$5:BG144*Debts!$Y$6/12,2)),0))</f>
        <v/>
      </c>
      <c r="L146">
        <f>IF(BH145&lt;=0,0,ROUND(BH145*IF($A146&lt;=Debts!$M$7,Debts!$X$7,Debts!$Y$7)/12,2)+IF(AND(Debts!$AC$7=1,$A146=Debts!$M$7+1),SUMPRODUCT(ROUND(BH$5:BH144*Debts!$Y$7/12,2)),0))</f>
        <v/>
      </c>
      <c r="M146">
        <f>IF(BI145&lt;=0,0,ROUND(BI145*IF($A146&lt;=Debts!$M$8,Debts!$X$8,Debts!$Y$8)/12,2)+IF(AND(Debts!$AC$8=1,$A146=Debts!$M$8+1),SUMPRODUCT(ROUND(BI$5:BI144*Debts!$Y$8/12,2)),0))</f>
        <v/>
      </c>
      <c r="N146">
        <f>IF(BJ145&lt;=0,0,ROUND(BJ145*IF($A146&lt;=Debts!$M$9,Debts!$X$9,Debts!$Y$9)/12,2)+IF(AND(Debts!$AC$9=1,$A146=Debts!$M$9+1),SUMPRODUCT(ROUND(BJ$5:BJ144*Debts!$Y$9/12,2)),0))</f>
        <v/>
      </c>
      <c r="O146">
        <f>IF(BK145&lt;=0,0,ROUND(BK145*IF($A146&lt;=Debts!$M$10,Debts!$X$10,Debts!$Y$10)/12,2)+IF(AND(Debts!$AC$10=1,$A146=Debts!$M$10+1),SUMPRODUCT(ROUND(BK$5:BK144*Debts!$Y$10/12,2)),0))</f>
        <v/>
      </c>
      <c r="P146">
        <f>IF(BL145&lt;=0,0,ROUND(BL145*IF($A146&lt;=Debts!$M$11,Debts!$X$11,Debts!$Y$11)/12,2)+IF(AND(Debts!$AC$11=1,$A146=Debts!$M$11+1),SUMPRODUCT(ROUND(BL$5:BL144*Debts!$Y$11/12,2)),0))</f>
        <v/>
      </c>
      <c r="Q146">
        <f>IF(BM145&lt;=0,0,ROUND(BM145*IF($A146&lt;=Debts!$M$12,Debts!$X$12,Debts!$Y$12)/12,2)+IF(AND(Debts!$AC$12=1,$A146=Debts!$M$12+1),SUMPRODUCT(ROUND(BM$5:BM144*Debts!$Y$12/12,2)),0))</f>
        <v/>
      </c>
      <c r="R146">
        <f>IF(BN145&lt;=0,0,ROUND(BN145*IF($A146&lt;=Debts!$M$13,Debts!$X$13,Debts!$Y$13)/12,2)+IF(AND(Debts!$AC$13=1,$A146=Debts!$M$13+1),SUMPRODUCT(ROUND(BN$5:BN144*Debts!$Y$13/12,2)),0))</f>
        <v/>
      </c>
      <c r="S146">
        <f>IF(BO145&lt;=0,0,ROUND(BO145*IF($A146&lt;=Debts!$M$14,Debts!$X$14,Debts!$Y$14)/12,2)+IF(AND(Debts!$AC$14=1,$A146=Debts!$M$14+1),SUMPRODUCT(ROUND(BO$5:BO144*Debts!$Y$14/12,2)),0))</f>
        <v/>
      </c>
      <c r="T146">
        <f>IF(BP145&lt;=0,0,ROUND(BP145*IF($A146&lt;=Debts!$M$15,Debts!$X$15,Debts!$Y$15)/12,2)+IF(AND(Debts!$AC$15=1,$A146=Debts!$M$15+1),SUMPRODUCT(ROUND(BP$5:BP144*Debts!$Y$15/12,2)),0))</f>
        <v/>
      </c>
      <c r="U146">
        <f>IF(BQ145&lt;=0,0,ROUND(BQ145*IF($A146&lt;=Debts!$M$16,Debts!$X$16,Debts!$Y$16)/12,2)+IF(AND(Debts!$AC$16=1,$A146=Debts!$M$16+1),SUMPRODUCT(ROUND(BQ$5:BQ144*Debts!$Y$16/12,2)),0))</f>
        <v/>
      </c>
      <c r="V146">
        <f>IF(BF145&lt;=0,0,MIN(ROUND(BF145+J146,2),IF(Debts!$Z$5=0,Debts!$AA$5,MAX(Debts!$AA$5,ROUND(BF145*Debts!$Z$5+Debts!$AB$5*J146,2)))))</f>
        <v/>
      </c>
      <c r="W146">
        <f>IF(BG145&lt;=0,0,MIN(ROUND(BG145+K146,2),IF(Debts!$Z$6=0,Debts!$AA$6,MAX(Debts!$AA$6,ROUND(BG145*Debts!$Z$6+Debts!$AB$6*K146,2)))))</f>
        <v/>
      </c>
      <c r="X146">
        <f>IF(BH145&lt;=0,0,MIN(ROUND(BH145+L146,2),IF(Debts!$Z$7=0,Debts!$AA$7,MAX(Debts!$AA$7,ROUND(BH145*Debts!$Z$7+Debts!$AB$7*L146,2)))))</f>
        <v/>
      </c>
      <c r="Y146">
        <f>IF(BI145&lt;=0,0,MIN(ROUND(BI145+M146,2),IF(Debts!$Z$8=0,Debts!$AA$8,MAX(Debts!$AA$8,ROUND(BI145*Debts!$Z$8+Debts!$AB$8*M146,2)))))</f>
        <v/>
      </c>
      <c r="Z146">
        <f>IF(BJ145&lt;=0,0,MIN(ROUND(BJ145+N146,2),IF(Debts!$Z$9=0,Debts!$AA$9,MAX(Debts!$AA$9,ROUND(BJ145*Debts!$Z$9+Debts!$AB$9*N146,2)))))</f>
        <v/>
      </c>
      <c r="AA146">
        <f>IF(BK145&lt;=0,0,MIN(ROUND(BK145+O146,2),IF(Debts!$Z$10=0,Debts!$AA$10,MAX(Debts!$AA$10,ROUND(BK145*Debts!$Z$10+Debts!$AB$10*O146,2)))))</f>
        <v/>
      </c>
      <c r="AB146">
        <f>IF(BL145&lt;=0,0,MIN(ROUND(BL145+P146,2),IF(Debts!$Z$11=0,Debts!$AA$11,MAX(Debts!$AA$11,ROUND(BL145*Debts!$Z$11+Debts!$AB$11*P146,2)))))</f>
        <v/>
      </c>
      <c r="AC146">
        <f>IF(BM145&lt;=0,0,MIN(ROUND(BM145+Q146,2),IF(Debts!$Z$12=0,Debts!$AA$12,MAX(Debts!$AA$12,ROUND(BM145*Debts!$Z$12+Debts!$AB$12*Q146,2)))))</f>
        <v/>
      </c>
      <c r="AD146">
        <f>IF(BN145&lt;=0,0,MIN(ROUND(BN145+R146,2),IF(Debts!$Z$13=0,Debts!$AA$13,MAX(Debts!$AA$13,ROUND(BN145*Debts!$Z$13+Debts!$AB$13*R146,2)))))</f>
        <v/>
      </c>
      <c r="AE146">
        <f>IF(BO145&lt;=0,0,MIN(ROUND(BO145+S146,2),IF(Debts!$Z$14=0,Debts!$AA$14,MAX(Debts!$AA$14,ROUND(BO145*Debts!$Z$14+Debts!$AB$14*S146,2)))))</f>
        <v/>
      </c>
      <c r="AF146">
        <f>IF(BP145&lt;=0,0,MIN(ROUND(BP145+T146,2),IF(Debts!$Z$15=0,Debts!$AA$15,MAX(Debts!$AA$15,ROUND(BP145*Debts!$Z$15+Debts!$AB$15*T146,2)))))</f>
        <v/>
      </c>
      <c r="AG146">
        <f>IF(BQ145&lt;=0,0,MIN(ROUND(BQ145+U146,2),IF(Debts!$Z$16=0,Debts!$AA$16,MAX(Debts!$AA$16,ROUND(BQ145*Debts!$Z$16+Debts!$AB$16*U146,2)))))</f>
        <v/>
      </c>
      <c r="AH146">
        <f>IF(BF145&lt;=0,0,ROUND(BF145+J146-V146,2))</f>
        <v/>
      </c>
      <c r="AI146">
        <f>IF(BG145&lt;=0,0,ROUND(BG145+K146-W146,2))</f>
        <v/>
      </c>
      <c r="AJ146">
        <f>IF(BH145&lt;=0,0,ROUND(BH145+L146-X146,2))</f>
        <v/>
      </c>
      <c r="AK146">
        <f>IF(BI145&lt;=0,0,ROUND(BI145+M146-Y146,2))</f>
        <v/>
      </c>
      <c r="AL146">
        <f>IF(BJ145&lt;=0,0,ROUND(BJ145+N146-Z146,2))</f>
        <v/>
      </c>
      <c r="AM146">
        <f>IF(BK145&lt;=0,0,ROUND(BK145+O146-AA146,2))</f>
        <v/>
      </c>
      <c r="AN146">
        <f>IF(BL145&lt;=0,0,ROUND(BL145+P146-AB146,2))</f>
        <v/>
      </c>
      <c r="AO146">
        <f>IF(BM145&lt;=0,0,ROUND(BM145+Q146-AC146,2))</f>
        <v/>
      </c>
      <c r="AP146">
        <f>IF(BN145&lt;=0,0,ROUND(BN145+R146-AD146,2))</f>
        <v/>
      </c>
      <c r="AQ146">
        <f>IF(BO145&lt;=0,0,ROUND(BO145+S146-AE146,2))</f>
        <v/>
      </c>
      <c r="AR146">
        <f>IF(BP145&lt;=0,0,ROUND(BP145+T146-AF146,2))</f>
        <v/>
      </c>
      <c r="AS146">
        <f>IF(BQ145&lt;=0,0,ROUND(BQ145+U146-AG146,2))</f>
        <v/>
      </c>
      <c r="AT146">
        <f>IF(AH146&lt;=0,0,ROUND(MIN(AH146,MAX(0,$F146-SUMPRODUCT(($AT$3:$BE$3&lt;AT$3)*$AH146:$AS146))),2))</f>
        <v/>
      </c>
      <c r="AU146">
        <f>IF(AI146&lt;=0,0,ROUND(MIN(AI146,MAX(0,$F146-SUMPRODUCT(($AT$3:$BE$3&lt;AU$3)*$AH146:$AS146))),2))</f>
        <v/>
      </c>
      <c r="AV146">
        <f>IF(AJ146&lt;=0,0,ROUND(MIN(AJ146,MAX(0,$F146-SUMPRODUCT(($AT$3:$BE$3&lt;AV$3)*$AH146:$AS146))),2))</f>
        <v/>
      </c>
      <c r="AW146">
        <f>IF(AK146&lt;=0,0,ROUND(MIN(AK146,MAX(0,$F146-SUMPRODUCT(($AT$3:$BE$3&lt;AW$3)*$AH146:$AS146))),2))</f>
        <v/>
      </c>
      <c r="AX146">
        <f>IF(AL146&lt;=0,0,ROUND(MIN(AL146,MAX(0,$F146-SUMPRODUCT(($AT$3:$BE$3&lt;AX$3)*$AH146:$AS146))),2))</f>
        <v/>
      </c>
      <c r="AY146">
        <f>IF(AM146&lt;=0,0,ROUND(MIN(AM146,MAX(0,$F146-SUMPRODUCT(($AT$3:$BE$3&lt;AY$3)*$AH146:$AS146))),2))</f>
        <v/>
      </c>
      <c r="AZ146">
        <f>IF(AN146&lt;=0,0,ROUND(MIN(AN146,MAX(0,$F146-SUMPRODUCT(($AT$3:$BE$3&lt;AZ$3)*$AH146:$AS146))),2))</f>
        <v/>
      </c>
      <c r="BA146">
        <f>IF(AO146&lt;=0,0,ROUND(MIN(AO146,MAX(0,$F146-SUMPRODUCT(($AT$3:$BE$3&lt;BA$3)*$AH146:$AS146))),2))</f>
        <v/>
      </c>
      <c r="BB146">
        <f>IF(AP146&lt;=0,0,ROUND(MIN(AP146,MAX(0,$F146-SUMPRODUCT(($AT$3:$BE$3&lt;BB$3)*$AH146:$AS146))),2))</f>
        <v/>
      </c>
      <c r="BC146">
        <f>IF(AQ146&lt;=0,0,ROUND(MIN(AQ146,MAX(0,$F146-SUMPRODUCT(($AT$3:$BE$3&lt;BC$3)*$AH146:$AS146))),2))</f>
        <v/>
      </c>
      <c r="BD146">
        <f>IF(AR146&lt;=0,0,ROUND(MIN(AR146,MAX(0,$F146-SUMPRODUCT(($AT$3:$BE$3&lt;BD$3)*$AH146:$AS146))),2))</f>
        <v/>
      </c>
      <c r="BE146">
        <f>IF(AS146&lt;=0,0,ROUND(MIN(AS146,MAX(0,$F146-SUMPRODUCT(($AT$3:$BE$3&lt;BE$3)*$AH146:$AS146))),2))</f>
        <v/>
      </c>
      <c r="BF146">
        <f>IF(BF145&lt;=0,0,ROUND(BF145+J146-V146-AT146,2))</f>
        <v/>
      </c>
      <c r="BG146">
        <f>IF(BG145&lt;=0,0,ROUND(BG145+K146-W146-AU146,2))</f>
        <v/>
      </c>
      <c r="BH146">
        <f>IF(BH145&lt;=0,0,ROUND(BH145+L146-X146-AV146,2))</f>
        <v/>
      </c>
      <c r="BI146">
        <f>IF(BI145&lt;=0,0,ROUND(BI145+M146-Y146-AW146,2))</f>
        <v/>
      </c>
      <c r="BJ146">
        <f>IF(BJ145&lt;=0,0,ROUND(BJ145+N146-Z146-AX146,2))</f>
        <v/>
      </c>
      <c r="BK146">
        <f>IF(BK145&lt;=0,0,ROUND(BK145+O146-AA146-AY146,2))</f>
        <v/>
      </c>
      <c r="BL146">
        <f>IF(BL145&lt;=0,0,ROUND(BL145+P146-AB146-AZ146,2))</f>
        <v/>
      </c>
      <c r="BM146">
        <f>IF(BM145&lt;=0,0,ROUND(BM145+Q146-AC146-BA146,2))</f>
        <v/>
      </c>
      <c r="BN146">
        <f>IF(BN145&lt;=0,0,ROUND(BN145+R146-AD146-BB146,2))</f>
        <v/>
      </c>
      <c r="BO146">
        <f>IF(BO145&lt;=0,0,ROUND(BO145+S146-AE146-BC146,2))</f>
        <v/>
      </c>
      <c r="BP146">
        <f>IF(BP145&lt;=0,0,ROUND(BP145+T146-AF146-BD146,2))</f>
        <v/>
      </c>
      <c r="BQ146">
        <f>IF(BQ145&lt;=0,0,ROUND(BQ145+U146-AG146-BE146,2))</f>
        <v/>
      </c>
    </row>
    <row r="147">
      <c r="A147" t="n">
        <v>142</v>
      </c>
      <c r="B147" s="29">
        <f>Months!B147</f>
        <v/>
      </c>
      <c r="C147">
        <f>Months!C147</f>
        <v/>
      </c>
      <c r="D147">
        <f>Months!D147</f>
        <v/>
      </c>
      <c r="E147">
        <f>SUM(V147:AG147)</f>
        <v/>
      </c>
      <c r="F147">
        <f>MAX(0,ROUND(C147+D147-E147,2))</f>
        <v/>
      </c>
      <c r="G147">
        <f>ROUND(E147+SUM(AT147:BE147),2)</f>
        <v/>
      </c>
      <c r="H147">
        <f>ROUND(SUM(J147:U147),2)</f>
        <v/>
      </c>
      <c r="I147">
        <f>ROUND(SUM(BF147:BQ147),2)</f>
        <v/>
      </c>
      <c r="J147">
        <f>IF(BF146&lt;=0,0,ROUND(BF146*IF($A147&lt;=Debts!$M$5,Debts!$X$5,Debts!$Y$5)/12,2)+IF(AND(Debts!$AC$5=1,$A147=Debts!$M$5+1),SUMPRODUCT(ROUND(BF$5:BF145*Debts!$Y$5/12,2)),0))</f>
        <v/>
      </c>
      <c r="K147">
        <f>IF(BG146&lt;=0,0,ROUND(BG146*IF($A147&lt;=Debts!$M$6,Debts!$X$6,Debts!$Y$6)/12,2)+IF(AND(Debts!$AC$6=1,$A147=Debts!$M$6+1),SUMPRODUCT(ROUND(BG$5:BG145*Debts!$Y$6/12,2)),0))</f>
        <v/>
      </c>
      <c r="L147">
        <f>IF(BH146&lt;=0,0,ROUND(BH146*IF($A147&lt;=Debts!$M$7,Debts!$X$7,Debts!$Y$7)/12,2)+IF(AND(Debts!$AC$7=1,$A147=Debts!$M$7+1),SUMPRODUCT(ROUND(BH$5:BH145*Debts!$Y$7/12,2)),0))</f>
        <v/>
      </c>
      <c r="M147">
        <f>IF(BI146&lt;=0,0,ROUND(BI146*IF($A147&lt;=Debts!$M$8,Debts!$X$8,Debts!$Y$8)/12,2)+IF(AND(Debts!$AC$8=1,$A147=Debts!$M$8+1),SUMPRODUCT(ROUND(BI$5:BI145*Debts!$Y$8/12,2)),0))</f>
        <v/>
      </c>
      <c r="N147">
        <f>IF(BJ146&lt;=0,0,ROUND(BJ146*IF($A147&lt;=Debts!$M$9,Debts!$X$9,Debts!$Y$9)/12,2)+IF(AND(Debts!$AC$9=1,$A147=Debts!$M$9+1),SUMPRODUCT(ROUND(BJ$5:BJ145*Debts!$Y$9/12,2)),0))</f>
        <v/>
      </c>
      <c r="O147">
        <f>IF(BK146&lt;=0,0,ROUND(BK146*IF($A147&lt;=Debts!$M$10,Debts!$X$10,Debts!$Y$10)/12,2)+IF(AND(Debts!$AC$10=1,$A147=Debts!$M$10+1),SUMPRODUCT(ROUND(BK$5:BK145*Debts!$Y$10/12,2)),0))</f>
        <v/>
      </c>
      <c r="P147">
        <f>IF(BL146&lt;=0,0,ROUND(BL146*IF($A147&lt;=Debts!$M$11,Debts!$X$11,Debts!$Y$11)/12,2)+IF(AND(Debts!$AC$11=1,$A147=Debts!$M$11+1),SUMPRODUCT(ROUND(BL$5:BL145*Debts!$Y$11/12,2)),0))</f>
        <v/>
      </c>
      <c r="Q147">
        <f>IF(BM146&lt;=0,0,ROUND(BM146*IF($A147&lt;=Debts!$M$12,Debts!$X$12,Debts!$Y$12)/12,2)+IF(AND(Debts!$AC$12=1,$A147=Debts!$M$12+1),SUMPRODUCT(ROUND(BM$5:BM145*Debts!$Y$12/12,2)),0))</f>
        <v/>
      </c>
      <c r="R147">
        <f>IF(BN146&lt;=0,0,ROUND(BN146*IF($A147&lt;=Debts!$M$13,Debts!$X$13,Debts!$Y$13)/12,2)+IF(AND(Debts!$AC$13=1,$A147=Debts!$M$13+1),SUMPRODUCT(ROUND(BN$5:BN145*Debts!$Y$13/12,2)),0))</f>
        <v/>
      </c>
      <c r="S147">
        <f>IF(BO146&lt;=0,0,ROUND(BO146*IF($A147&lt;=Debts!$M$14,Debts!$X$14,Debts!$Y$14)/12,2)+IF(AND(Debts!$AC$14=1,$A147=Debts!$M$14+1),SUMPRODUCT(ROUND(BO$5:BO145*Debts!$Y$14/12,2)),0))</f>
        <v/>
      </c>
      <c r="T147">
        <f>IF(BP146&lt;=0,0,ROUND(BP146*IF($A147&lt;=Debts!$M$15,Debts!$X$15,Debts!$Y$15)/12,2)+IF(AND(Debts!$AC$15=1,$A147=Debts!$M$15+1),SUMPRODUCT(ROUND(BP$5:BP145*Debts!$Y$15/12,2)),0))</f>
        <v/>
      </c>
      <c r="U147">
        <f>IF(BQ146&lt;=0,0,ROUND(BQ146*IF($A147&lt;=Debts!$M$16,Debts!$X$16,Debts!$Y$16)/12,2)+IF(AND(Debts!$AC$16=1,$A147=Debts!$M$16+1),SUMPRODUCT(ROUND(BQ$5:BQ145*Debts!$Y$16/12,2)),0))</f>
        <v/>
      </c>
      <c r="V147">
        <f>IF(BF146&lt;=0,0,MIN(ROUND(BF146+J147,2),IF(Debts!$Z$5=0,Debts!$AA$5,MAX(Debts!$AA$5,ROUND(BF146*Debts!$Z$5+Debts!$AB$5*J147,2)))))</f>
        <v/>
      </c>
      <c r="W147">
        <f>IF(BG146&lt;=0,0,MIN(ROUND(BG146+K147,2),IF(Debts!$Z$6=0,Debts!$AA$6,MAX(Debts!$AA$6,ROUND(BG146*Debts!$Z$6+Debts!$AB$6*K147,2)))))</f>
        <v/>
      </c>
      <c r="X147">
        <f>IF(BH146&lt;=0,0,MIN(ROUND(BH146+L147,2),IF(Debts!$Z$7=0,Debts!$AA$7,MAX(Debts!$AA$7,ROUND(BH146*Debts!$Z$7+Debts!$AB$7*L147,2)))))</f>
        <v/>
      </c>
      <c r="Y147">
        <f>IF(BI146&lt;=0,0,MIN(ROUND(BI146+M147,2),IF(Debts!$Z$8=0,Debts!$AA$8,MAX(Debts!$AA$8,ROUND(BI146*Debts!$Z$8+Debts!$AB$8*M147,2)))))</f>
        <v/>
      </c>
      <c r="Z147">
        <f>IF(BJ146&lt;=0,0,MIN(ROUND(BJ146+N147,2),IF(Debts!$Z$9=0,Debts!$AA$9,MAX(Debts!$AA$9,ROUND(BJ146*Debts!$Z$9+Debts!$AB$9*N147,2)))))</f>
        <v/>
      </c>
      <c r="AA147">
        <f>IF(BK146&lt;=0,0,MIN(ROUND(BK146+O147,2),IF(Debts!$Z$10=0,Debts!$AA$10,MAX(Debts!$AA$10,ROUND(BK146*Debts!$Z$10+Debts!$AB$10*O147,2)))))</f>
        <v/>
      </c>
      <c r="AB147">
        <f>IF(BL146&lt;=0,0,MIN(ROUND(BL146+P147,2),IF(Debts!$Z$11=0,Debts!$AA$11,MAX(Debts!$AA$11,ROUND(BL146*Debts!$Z$11+Debts!$AB$11*P147,2)))))</f>
        <v/>
      </c>
      <c r="AC147">
        <f>IF(BM146&lt;=0,0,MIN(ROUND(BM146+Q147,2),IF(Debts!$Z$12=0,Debts!$AA$12,MAX(Debts!$AA$12,ROUND(BM146*Debts!$Z$12+Debts!$AB$12*Q147,2)))))</f>
        <v/>
      </c>
      <c r="AD147">
        <f>IF(BN146&lt;=0,0,MIN(ROUND(BN146+R147,2),IF(Debts!$Z$13=0,Debts!$AA$13,MAX(Debts!$AA$13,ROUND(BN146*Debts!$Z$13+Debts!$AB$13*R147,2)))))</f>
        <v/>
      </c>
      <c r="AE147">
        <f>IF(BO146&lt;=0,0,MIN(ROUND(BO146+S147,2),IF(Debts!$Z$14=0,Debts!$AA$14,MAX(Debts!$AA$14,ROUND(BO146*Debts!$Z$14+Debts!$AB$14*S147,2)))))</f>
        <v/>
      </c>
      <c r="AF147">
        <f>IF(BP146&lt;=0,0,MIN(ROUND(BP146+T147,2),IF(Debts!$Z$15=0,Debts!$AA$15,MAX(Debts!$AA$15,ROUND(BP146*Debts!$Z$15+Debts!$AB$15*T147,2)))))</f>
        <v/>
      </c>
      <c r="AG147">
        <f>IF(BQ146&lt;=0,0,MIN(ROUND(BQ146+U147,2),IF(Debts!$Z$16=0,Debts!$AA$16,MAX(Debts!$AA$16,ROUND(BQ146*Debts!$Z$16+Debts!$AB$16*U147,2)))))</f>
        <v/>
      </c>
      <c r="AH147">
        <f>IF(BF146&lt;=0,0,ROUND(BF146+J147-V147,2))</f>
        <v/>
      </c>
      <c r="AI147">
        <f>IF(BG146&lt;=0,0,ROUND(BG146+K147-W147,2))</f>
        <v/>
      </c>
      <c r="AJ147">
        <f>IF(BH146&lt;=0,0,ROUND(BH146+L147-X147,2))</f>
        <v/>
      </c>
      <c r="AK147">
        <f>IF(BI146&lt;=0,0,ROUND(BI146+M147-Y147,2))</f>
        <v/>
      </c>
      <c r="AL147">
        <f>IF(BJ146&lt;=0,0,ROUND(BJ146+N147-Z147,2))</f>
        <v/>
      </c>
      <c r="AM147">
        <f>IF(BK146&lt;=0,0,ROUND(BK146+O147-AA147,2))</f>
        <v/>
      </c>
      <c r="AN147">
        <f>IF(BL146&lt;=0,0,ROUND(BL146+P147-AB147,2))</f>
        <v/>
      </c>
      <c r="AO147">
        <f>IF(BM146&lt;=0,0,ROUND(BM146+Q147-AC147,2))</f>
        <v/>
      </c>
      <c r="AP147">
        <f>IF(BN146&lt;=0,0,ROUND(BN146+R147-AD147,2))</f>
        <v/>
      </c>
      <c r="AQ147">
        <f>IF(BO146&lt;=0,0,ROUND(BO146+S147-AE147,2))</f>
        <v/>
      </c>
      <c r="AR147">
        <f>IF(BP146&lt;=0,0,ROUND(BP146+T147-AF147,2))</f>
        <v/>
      </c>
      <c r="AS147">
        <f>IF(BQ146&lt;=0,0,ROUND(BQ146+U147-AG147,2))</f>
        <v/>
      </c>
      <c r="AT147">
        <f>IF(AH147&lt;=0,0,ROUND(MIN(AH147,MAX(0,$F147-SUMPRODUCT(($AT$3:$BE$3&lt;AT$3)*$AH147:$AS147))),2))</f>
        <v/>
      </c>
      <c r="AU147">
        <f>IF(AI147&lt;=0,0,ROUND(MIN(AI147,MAX(0,$F147-SUMPRODUCT(($AT$3:$BE$3&lt;AU$3)*$AH147:$AS147))),2))</f>
        <v/>
      </c>
      <c r="AV147">
        <f>IF(AJ147&lt;=0,0,ROUND(MIN(AJ147,MAX(0,$F147-SUMPRODUCT(($AT$3:$BE$3&lt;AV$3)*$AH147:$AS147))),2))</f>
        <v/>
      </c>
      <c r="AW147">
        <f>IF(AK147&lt;=0,0,ROUND(MIN(AK147,MAX(0,$F147-SUMPRODUCT(($AT$3:$BE$3&lt;AW$3)*$AH147:$AS147))),2))</f>
        <v/>
      </c>
      <c r="AX147">
        <f>IF(AL147&lt;=0,0,ROUND(MIN(AL147,MAX(0,$F147-SUMPRODUCT(($AT$3:$BE$3&lt;AX$3)*$AH147:$AS147))),2))</f>
        <v/>
      </c>
      <c r="AY147">
        <f>IF(AM147&lt;=0,0,ROUND(MIN(AM147,MAX(0,$F147-SUMPRODUCT(($AT$3:$BE$3&lt;AY$3)*$AH147:$AS147))),2))</f>
        <v/>
      </c>
      <c r="AZ147">
        <f>IF(AN147&lt;=0,0,ROUND(MIN(AN147,MAX(0,$F147-SUMPRODUCT(($AT$3:$BE$3&lt;AZ$3)*$AH147:$AS147))),2))</f>
        <v/>
      </c>
      <c r="BA147">
        <f>IF(AO147&lt;=0,0,ROUND(MIN(AO147,MAX(0,$F147-SUMPRODUCT(($AT$3:$BE$3&lt;BA$3)*$AH147:$AS147))),2))</f>
        <v/>
      </c>
      <c r="BB147">
        <f>IF(AP147&lt;=0,0,ROUND(MIN(AP147,MAX(0,$F147-SUMPRODUCT(($AT$3:$BE$3&lt;BB$3)*$AH147:$AS147))),2))</f>
        <v/>
      </c>
      <c r="BC147">
        <f>IF(AQ147&lt;=0,0,ROUND(MIN(AQ147,MAX(0,$F147-SUMPRODUCT(($AT$3:$BE$3&lt;BC$3)*$AH147:$AS147))),2))</f>
        <v/>
      </c>
      <c r="BD147">
        <f>IF(AR147&lt;=0,0,ROUND(MIN(AR147,MAX(0,$F147-SUMPRODUCT(($AT$3:$BE$3&lt;BD$3)*$AH147:$AS147))),2))</f>
        <v/>
      </c>
      <c r="BE147">
        <f>IF(AS147&lt;=0,0,ROUND(MIN(AS147,MAX(0,$F147-SUMPRODUCT(($AT$3:$BE$3&lt;BE$3)*$AH147:$AS147))),2))</f>
        <v/>
      </c>
      <c r="BF147">
        <f>IF(BF146&lt;=0,0,ROUND(BF146+J147-V147-AT147,2))</f>
        <v/>
      </c>
      <c r="BG147">
        <f>IF(BG146&lt;=0,0,ROUND(BG146+K147-W147-AU147,2))</f>
        <v/>
      </c>
      <c r="BH147">
        <f>IF(BH146&lt;=0,0,ROUND(BH146+L147-X147-AV147,2))</f>
        <v/>
      </c>
      <c r="BI147">
        <f>IF(BI146&lt;=0,0,ROUND(BI146+M147-Y147-AW147,2))</f>
        <v/>
      </c>
      <c r="BJ147">
        <f>IF(BJ146&lt;=0,0,ROUND(BJ146+N147-Z147-AX147,2))</f>
        <v/>
      </c>
      <c r="BK147">
        <f>IF(BK146&lt;=0,0,ROUND(BK146+O147-AA147-AY147,2))</f>
        <v/>
      </c>
      <c r="BL147">
        <f>IF(BL146&lt;=0,0,ROUND(BL146+P147-AB147-AZ147,2))</f>
        <v/>
      </c>
      <c r="BM147">
        <f>IF(BM146&lt;=0,0,ROUND(BM146+Q147-AC147-BA147,2))</f>
        <v/>
      </c>
      <c r="BN147">
        <f>IF(BN146&lt;=0,0,ROUND(BN146+R147-AD147-BB147,2))</f>
        <v/>
      </c>
      <c r="BO147">
        <f>IF(BO146&lt;=0,0,ROUND(BO146+S147-AE147-BC147,2))</f>
        <v/>
      </c>
      <c r="BP147">
        <f>IF(BP146&lt;=0,0,ROUND(BP146+T147-AF147-BD147,2))</f>
        <v/>
      </c>
      <c r="BQ147">
        <f>IF(BQ146&lt;=0,0,ROUND(BQ146+U147-AG147-BE147,2))</f>
        <v/>
      </c>
    </row>
    <row r="148">
      <c r="A148" t="n">
        <v>143</v>
      </c>
      <c r="B148" s="29">
        <f>Months!B148</f>
        <v/>
      </c>
      <c r="C148">
        <f>Months!C148</f>
        <v/>
      </c>
      <c r="D148">
        <f>Months!D148</f>
        <v/>
      </c>
      <c r="E148">
        <f>SUM(V148:AG148)</f>
        <v/>
      </c>
      <c r="F148">
        <f>MAX(0,ROUND(C148+D148-E148,2))</f>
        <v/>
      </c>
      <c r="G148">
        <f>ROUND(E148+SUM(AT148:BE148),2)</f>
        <v/>
      </c>
      <c r="H148">
        <f>ROUND(SUM(J148:U148),2)</f>
        <v/>
      </c>
      <c r="I148">
        <f>ROUND(SUM(BF148:BQ148),2)</f>
        <v/>
      </c>
      <c r="J148">
        <f>IF(BF147&lt;=0,0,ROUND(BF147*IF($A148&lt;=Debts!$M$5,Debts!$X$5,Debts!$Y$5)/12,2)+IF(AND(Debts!$AC$5=1,$A148=Debts!$M$5+1),SUMPRODUCT(ROUND(BF$5:BF146*Debts!$Y$5/12,2)),0))</f>
        <v/>
      </c>
      <c r="K148">
        <f>IF(BG147&lt;=0,0,ROUND(BG147*IF($A148&lt;=Debts!$M$6,Debts!$X$6,Debts!$Y$6)/12,2)+IF(AND(Debts!$AC$6=1,$A148=Debts!$M$6+1),SUMPRODUCT(ROUND(BG$5:BG146*Debts!$Y$6/12,2)),0))</f>
        <v/>
      </c>
      <c r="L148">
        <f>IF(BH147&lt;=0,0,ROUND(BH147*IF($A148&lt;=Debts!$M$7,Debts!$X$7,Debts!$Y$7)/12,2)+IF(AND(Debts!$AC$7=1,$A148=Debts!$M$7+1),SUMPRODUCT(ROUND(BH$5:BH146*Debts!$Y$7/12,2)),0))</f>
        <v/>
      </c>
      <c r="M148">
        <f>IF(BI147&lt;=0,0,ROUND(BI147*IF($A148&lt;=Debts!$M$8,Debts!$X$8,Debts!$Y$8)/12,2)+IF(AND(Debts!$AC$8=1,$A148=Debts!$M$8+1),SUMPRODUCT(ROUND(BI$5:BI146*Debts!$Y$8/12,2)),0))</f>
        <v/>
      </c>
      <c r="N148">
        <f>IF(BJ147&lt;=0,0,ROUND(BJ147*IF($A148&lt;=Debts!$M$9,Debts!$X$9,Debts!$Y$9)/12,2)+IF(AND(Debts!$AC$9=1,$A148=Debts!$M$9+1),SUMPRODUCT(ROUND(BJ$5:BJ146*Debts!$Y$9/12,2)),0))</f>
        <v/>
      </c>
      <c r="O148">
        <f>IF(BK147&lt;=0,0,ROUND(BK147*IF($A148&lt;=Debts!$M$10,Debts!$X$10,Debts!$Y$10)/12,2)+IF(AND(Debts!$AC$10=1,$A148=Debts!$M$10+1),SUMPRODUCT(ROUND(BK$5:BK146*Debts!$Y$10/12,2)),0))</f>
        <v/>
      </c>
      <c r="P148">
        <f>IF(BL147&lt;=0,0,ROUND(BL147*IF($A148&lt;=Debts!$M$11,Debts!$X$11,Debts!$Y$11)/12,2)+IF(AND(Debts!$AC$11=1,$A148=Debts!$M$11+1),SUMPRODUCT(ROUND(BL$5:BL146*Debts!$Y$11/12,2)),0))</f>
        <v/>
      </c>
      <c r="Q148">
        <f>IF(BM147&lt;=0,0,ROUND(BM147*IF($A148&lt;=Debts!$M$12,Debts!$X$12,Debts!$Y$12)/12,2)+IF(AND(Debts!$AC$12=1,$A148=Debts!$M$12+1),SUMPRODUCT(ROUND(BM$5:BM146*Debts!$Y$12/12,2)),0))</f>
        <v/>
      </c>
      <c r="R148">
        <f>IF(BN147&lt;=0,0,ROUND(BN147*IF($A148&lt;=Debts!$M$13,Debts!$X$13,Debts!$Y$13)/12,2)+IF(AND(Debts!$AC$13=1,$A148=Debts!$M$13+1),SUMPRODUCT(ROUND(BN$5:BN146*Debts!$Y$13/12,2)),0))</f>
        <v/>
      </c>
      <c r="S148">
        <f>IF(BO147&lt;=0,0,ROUND(BO147*IF($A148&lt;=Debts!$M$14,Debts!$X$14,Debts!$Y$14)/12,2)+IF(AND(Debts!$AC$14=1,$A148=Debts!$M$14+1),SUMPRODUCT(ROUND(BO$5:BO146*Debts!$Y$14/12,2)),0))</f>
        <v/>
      </c>
      <c r="T148">
        <f>IF(BP147&lt;=0,0,ROUND(BP147*IF($A148&lt;=Debts!$M$15,Debts!$X$15,Debts!$Y$15)/12,2)+IF(AND(Debts!$AC$15=1,$A148=Debts!$M$15+1),SUMPRODUCT(ROUND(BP$5:BP146*Debts!$Y$15/12,2)),0))</f>
        <v/>
      </c>
      <c r="U148">
        <f>IF(BQ147&lt;=0,0,ROUND(BQ147*IF($A148&lt;=Debts!$M$16,Debts!$X$16,Debts!$Y$16)/12,2)+IF(AND(Debts!$AC$16=1,$A148=Debts!$M$16+1),SUMPRODUCT(ROUND(BQ$5:BQ146*Debts!$Y$16/12,2)),0))</f>
        <v/>
      </c>
      <c r="V148">
        <f>IF(BF147&lt;=0,0,MIN(ROUND(BF147+J148,2),IF(Debts!$Z$5=0,Debts!$AA$5,MAX(Debts!$AA$5,ROUND(BF147*Debts!$Z$5+Debts!$AB$5*J148,2)))))</f>
        <v/>
      </c>
      <c r="W148">
        <f>IF(BG147&lt;=0,0,MIN(ROUND(BG147+K148,2),IF(Debts!$Z$6=0,Debts!$AA$6,MAX(Debts!$AA$6,ROUND(BG147*Debts!$Z$6+Debts!$AB$6*K148,2)))))</f>
        <v/>
      </c>
      <c r="X148">
        <f>IF(BH147&lt;=0,0,MIN(ROUND(BH147+L148,2),IF(Debts!$Z$7=0,Debts!$AA$7,MAX(Debts!$AA$7,ROUND(BH147*Debts!$Z$7+Debts!$AB$7*L148,2)))))</f>
        <v/>
      </c>
      <c r="Y148">
        <f>IF(BI147&lt;=0,0,MIN(ROUND(BI147+M148,2),IF(Debts!$Z$8=0,Debts!$AA$8,MAX(Debts!$AA$8,ROUND(BI147*Debts!$Z$8+Debts!$AB$8*M148,2)))))</f>
        <v/>
      </c>
      <c r="Z148">
        <f>IF(BJ147&lt;=0,0,MIN(ROUND(BJ147+N148,2),IF(Debts!$Z$9=0,Debts!$AA$9,MAX(Debts!$AA$9,ROUND(BJ147*Debts!$Z$9+Debts!$AB$9*N148,2)))))</f>
        <v/>
      </c>
      <c r="AA148">
        <f>IF(BK147&lt;=0,0,MIN(ROUND(BK147+O148,2),IF(Debts!$Z$10=0,Debts!$AA$10,MAX(Debts!$AA$10,ROUND(BK147*Debts!$Z$10+Debts!$AB$10*O148,2)))))</f>
        <v/>
      </c>
      <c r="AB148">
        <f>IF(BL147&lt;=0,0,MIN(ROUND(BL147+P148,2),IF(Debts!$Z$11=0,Debts!$AA$11,MAX(Debts!$AA$11,ROUND(BL147*Debts!$Z$11+Debts!$AB$11*P148,2)))))</f>
        <v/>
      </c>
      <c r="AC148">
        <f>IF(BM147&lt;=0,0,MIN(ROUND(BM147+Q148,2),IF(Debts!$Z$12=0,Debts!$AA$12,MAX(Debts!$AA$12,ROUND(BM147*Debts!$Z$12+Debts!$AB$12*Q148,2)))))</f>
        <v/>
      </c>
      <c r="AD148">
        <f>IF(BN147&lt;=0,0,MIN(ROUND(BN147+R148,2),IF(Debts!$Z$13=0,Debts!$AA$13,MAX(Debts!$AA$13,ROUND(BN147*Debts!$Z$13+Debts!$AB$13*R148,2)))))</f>
        <v/>
      </c>
      <c r="AE148">
        <f>IF(BO147&lt;=0,0,MIN(ROUND(BO147+S148,2),IF(Debts!$Z$14=0,Debts!$AA$14,MAX(Debts!$AA$14,ROUND(BO147*Debts!$Z$14+Debts!$AB$14*S148,2)))))</f>
        <v/>
      </c>
      <c r="AF148">
        <f>IF(BP147&lt;=0,0,MIN(ROUND(BP147+T148,2),IF(Debts!$Z$15=0,Debts!$AA$15,MAX(Debts!$AA$15,ROUND(BP147*Debts!$Z$15+Debts!$AB$15*T148,2)))))</f>
        <v/>
      </c>
      <c r="AG148">
        <f>IF(BQ147&lt;=0,0,MIN(ROUND(BQ147+U148,2),IF(Debts!$Z$16=0,Debts!$AA$16,MAX(Debts!$AA$16,ROUND(BQ147*Debts!$Z$16+Debts!$AB$16*U148,2)))))</f>
        <v/>
      </c>
      <c r="AH148">
        <f>IF(BF147&lt;=0,0,ROUND(BF147+J148-V148,2))</f>
        <v/>
      </c>
      <c r="AI148">
        <f>IF(BG147&lt;=0,0,ROUND(BG147+K148-W148,2))</f>
        <v/>
      </c>
      <c r="AJ148">
        <f>IF(BH147&lt;=0,0,ROUND(BH147+L148-X148,2))</f>
        <v/>
      </c>
      <c r="AK148">
        <f>IF(BI147&lt;=0,0,ROUND(BI147+M148-Y148,2))</f>
        <v/>
      </c>
      <c r="AL148">
        <f>IF(BJ147&lt;=0,0,ROUND(BJ147+N148-Z148,2))</f>
        <v/>
      </c>
      <c r="AM148">
        <f>IF(BK147&lt;=0,0,ROUND(BK147+O148-AA148,2))</f>
        <v/>
      </c>
      <c r="AN148">
        <f>IF(BL147&lt;=0,0,ROUND(BL147+P148-AB148,2))</f>
        <v/>
      </c>
      <c r="AO148">
        <f>IF(BM147&lt;=0,0,ROUND(BM147+Q148-AC148,2))</f>
        <v/>
      </c>
      <c r="AP148">
        <f>IF(BN147&lt;=0,0,ROUND(BN147+R148-AD148,2))</f>
        <v/>
      </c>
      <c r="AQ148">
        <f>IF(BO147&lt;=0,0,ROUND(BO147+S148-AE148,2))</f>
        <v/>
      </c>
      <c r="AR148">
        <f>IF(BP147&lt;=0,0,ROUND(BP147+T148-AF148,2))</f>
        <v/>
      </c>
      <c r="AS148">
        <f>IF(BQ147&lt;=0,0,ROUND(BQ147+U148-AG148,2))</f>
        <v/>
      </c>
      <c r="AT148">
        <f>IF(AH148&lt;=0,0,ROUND(MIN(AH148,MAX(0,$F148-SUMPRODUCT(($AT$3:$BE$3&lt;AT$3)*$AH148:$AS148))),2))</f>
        <v/>
      </c>
      <c r="AU148">
        <f>IF(AI148&lt;=0,0,ROUND(MIN(AI148,MAX(0,$F148-SUMPRODUCT(($AT$3:$BE$3&lt;AU$3)*$AH148:$AS148))),2))</f>
        <v/>
      </c>
      <c r="AV148">
        <f>IF(AJ148&lt;=0,0,ROUND(MIN(AJ148,MAX(0,$F148-SUMPRODUCT(($AT$3:$BE$3&lt;AV$3)*$AH148:$AS148))),2))</f>
        <v/>
      </c>
      <c r="AW148">
        <f>IF(AK148&lt;=0,0,ROUND(MIN(AK148,MAX(0,$F148-SUMPRODUCT(($AT$3:$BE$3&lt;AW$3)*$AH148:$AS148))),2))</f>
        <v/>
      </c>
      <c r="AX148">
        <f>IF(AL148&lt;=0,0,ROUND(MIN(AL148,MAX(0,$F148-SUMPRODUCT(($AT$3:$BE$3&lt;AX$3)*$AH148:$AS148))),2))</f>
        <v/>
      </c>
      <c r="AY148">
        <f>IF(AM148&lt;=0,0,ROUND(MIN(AM148,MAX(0,$F148-SUMPRODUCT(($AT$3:$BE$3&lt;AY$3)*$AH148:$AS148))),2))</f>
        <v/>
      </c>
      <c r="AZ148">
        <f>IF(AN148&lt;=0,0,ROUND(MIN(AN148,MAX(0,$F148-SUMPRODUCT(($AT$3:$BE$3&lt;AZ$3)*$AH148:$AS148))),2))</f>
        <v/>
      </c>
      <c r="BA148">
        <f>IF(AO148&lt;=0,0,ROUND(MIN(AO148,MAX(0,$F148-SUMPRODUCT(($AT$3:$BE$3&lt;BA$3)*$AH148:$AS148))),2))</f>
        <v/>
      </c>
      <c r="BB148">
        <f>IF(AP148&lt;=0,0,ROUND(MIN(AP148,MAX(0,$F148-SUMPRODUCT(($AT$3:$BE$3&lt;BB$3)*$AH148:$AS148))),2))</f>
        <v/>
      </c>
      <c r="BC148">
        <f>IF(AQ148&lt;=0,0,ROUND(MIN(AQ148,MAX(0,$F148-SUMPRODUCT(($AT$3:$BE$3&lt;BC$3)*$AH148:$AS148))),2))</f>
        <v/>
      </c>
      <c r="BD148">
        <f>IF(AR148&lt;=0,0,ROUND(MIN(AR148,MAX(0,$F148-SUMPRODUCT(($AT$3:$BE$3&lt;BD$3)*$AH148:$AS148))),2))</f>
        <v/>
      </c>
      <c r="BE148">
        <f>IF(AS148&lt;=0,0,ROUND(MIN(AS148,MAX(0,$F148-SUMPRODUCT(($AT$3:$BE$3&lt;BE$3)*$AH148:$AS148))),2))</f>
        <v/>
      </c>
      <c r="BF148">
        <f>IF(BF147&lt;=0,0,ROUND(BF147+J148-V148-AT148,2))</f>
        <v/>
      </c>
      <c r="BG148">
        <f>IF(BG147&lt;=0,0,ROUND(BG147+K148-W148-AU148,2))</f>
        <v/>
      </c>
      <c r="BH148">
        <f>IF(BH147&lt;=0,0,ROUND(BH147+L148-X148-AV148,2))</f>
        <v/>
      </c>
      <c r="BI148">
        <f>IF(BI147&lt;=0,0,ROUND(BI147+M148-Y148-AW148,2))</f>
        <v/>
      </c>
      <c r="BJ148">
        <f>IF(BJ147&lt;=0,0,ROUND(BJ147+N148-Z148-AX148,2))</f>
        <v/>
      </c>
      <c r="BK148">
        <f>IF(BK147&lt;=0,0,ROUND(BK147+O148-AA148-AY148,2))</f>
        <v/>
      </c>
      <c r="BL148">
        <f>IF(BL147&lt;=0,0,ROUND(BL147+P148-AB148-AZ148,2))</f>
        <v/>
      </c>
      <c r="BM148">
        <f>IF(BM147&lt;=0,0,ROUND(BM147+Q148-AC148-BA148,2))</f>
        <v/>
      </c>
      <c r="BN148">
        <f>IF(BN147&lt;=0,0,ROUND(BN147+R148-AD148-BB148,2))</f>
        <v/>
      </c>
      <c r="BO148">
        <f>IF(BO147&lt;=0,0,ROUND(BO147+S148-AE148-BC148,2))</f>
        <v/>
      </c>
      <c r="BP148">
        <f>IF(BP147&lt;=0,0,ROUND(BP147+T148-AF148-BD148,2))</f>
        <v/>
      </c>
      <c r="BQ148">
        <f>IF(BQ147&lt;=0,0,ROUND(BQ147+U148-AG148-BE148,2))</f>
        <v/>
      </c>
    </row>
    <row r="149">
      <c r="A149" t="n">
        <v>144</v>
      </c>
      <c r="B149" s="29">
        <f>Months!B149</f>
        <v/>
      </c>
      <c r="C149">
        <f>Months!C149</f>
        <v/>
      </c>
      <c r="D149">
        <f>Months!D149</f>
        <v/>
      </c>
      <c r="E149">
        <f>SUM(V149:AG149)</f>
        <v/>
      </c>
      <c r="F149">
        <f>MAX(0,ROUND(C149+D149-E149,2))</f>
        <v/>
      </c>
      <c r="G149">
        <f>ROUND(E149+SUM(AT149:BE149),2)</f>
        <v/>
      </c>
      <c r="H149">
        <f>ROUND(SUM(J149:U149),2)</f>
        <v/>
      </c>
      <c r="I149">
        <f>ROUND(SUM(BF149:BQ149),2)</f>
        <v/>
      </c>
      <c r="J149">
        <f>IF(BF148&lt;=0,0,ROUND(BF148*IF($A149&lt;=Debts!$M$5,Debts!$X$5,Debts!$Y$5)/12,2)+IF(AND(Debts!$AC$5=1,$A149=Debts!$M$5+1),SUMPRODUCT(ROUND(BF$5:BF147*Debts!$Y$5/12,2)),0))</f>
        <v/>
      </c>
      <c r="K149">
        <f>IF(BG148&lt;=0,0,ROUND(BG148*IF($A149&lt;=Debts!$M$6,Debts!$X$6,Debts!$Y$6)/12,2)+IF(AND(Debts!$AC$6=1,$A149=Debts!$M$6+1),SUMPRODUCT(ROUND(BG$5:BG147*Debts!$Y$6/12,2)),0))</f>
        <v/>
      </c>
      <c r="L149">
        <f>IF(BH148&lt;=0,0,ROUND(BH148*IF($A149&lt;=Debts!$M$7,Debts!$X$7,Debts!$Y$7)/12,2)+IF(AND(Debts!$AC$7=1,$A149=Debts!$M$7+1),SUMPRODUCT(ROUND(BH$5:BH147*Debts!$Y$7/12,2)),0))</f>
        <v/>
      </c>
      <c r="M149">
        <f>IF(BI148&lt;=0,0,ROUND(BI148*IF($A149&lt;=Debts!$M$8,Debts!$X$8,Debts!$Y$8)/12,2)+IF(AND(Debts!$AC$8=1,$A149=Debts!$M$8+1),SUMPRODUCT(ROUND(BI$5:BI147*Debts!$Y$8/12,2)),0))</f>
        <v/>
      </c>
      <c r="N149">
        <f>IF(BJ148&lt;=0,0,ROUND(BJ148*IF($A149&lt;=Debts!$M$9,Debts!$X$9,Debts!$Y$9)/12,2)+IF(AND(Debts!$AC$9=1,$A149=Debts!$M$9+1),SUMPRODUCT(ROUND(BJ$5:BJ147*Debts!$Y$9/12,2)),0))</f>
        <v/>
      </c>
      <c r="O149">
        <f>IF(BK148&lt;=0,0,ROUND(BK148*IF($A149&lt;=Debts!$M$10,Debts!$X$10,Debts!$Y$10)/12,2)+IF(AND(Debts!$AC$10=1,$A149=Debts!$M$10+1),SUMPRODUCT(ROUND(BK$5:BK147*Debts!$Y$10/12,2)),0))</f>
        <v/>
      </c>
      <c r="P149">
        <f>IF(BL148&lt;=0,0,ROUND(BL148*IF($A149&lt;=Debts!$M$11,Debts!$X$11,Debts!$Y$11)/12,2)+IF(AND(Debts!$AC$11=1,$A149=Debts!$M$11+1),SUMPRODUCT(ROUND(BL$5:BL147*Debts!$Y$11/12,2)),0))</f>
        <v/>
      </c>
      <c r="Q149">
        <f>IF(BM148&lt;=0,0,ROUND(BM148*IF($A149&lt;=Debts!$M$12,Debts!$X$12,Debts!$Y$12)/12,2)+IF(AND(Debts!$AC$12=1,$A149=Debts!$M$12+1),SUMPRODUCT(ROUND(BM$5:BM147*Debts!$Y$12/12,2)),0))</f>
        <v/>
      </c>
      <c r="R149">
        <f>IF(BN148&lt;=0,0,ROUND(BN148*IF($A149&lt;=Debts!$M$13,Debts!$X$13,Debts!$Y$13)/12,2)+IF(AND(Debts!$AC$13=1,$A149=Debts!$M$13+1),SUMPRODUCT(ROUND(BN$5:BN147*Debts!$Y$13/12,2)),0))</f>
        <v/>
      </c>
      <c r="S149">
        <f>IF(BO148&lt;=0,0,ROUND(BO148*IF($A149&lt;=Debts!$M$14,Debts!$X$14,Debts!$Y$14)/12,2)+IF(AND(Debts!$AC$14=1,$A149=Debts!$M$14+1),SUMPRODUCT(ROUND(BO$5:BO147*Debts!$Y$14/12,2)),0))</f>
        <v/>
      </c>
      <c r="T149">
        <f>IF(BP148&lt;=0,0,ROUND(BP148*IF($A149&lt;=Debts!$M$15,Debts!$X$15,Debts!$Y$15)/12,2)+IF(AND(Debts!$AC$15=1,$A149=Debts!$M$15+1),SUMPRODUCT(ROUND(BP$5:BP147*Debts!$Y$15/12,2)),0))</f>
        <v/>
      </c>
      <c r="U149">
        <f>IF(BQ148&lt;=0,0,ROUND(BQ148*IF($A149&lt;=Debts!$M$16,Debts!$X$16,Debts!$Y$16)/12,2)+IF(AND(Debts!$AC$16=1,$A149=Debts!$M$16+1),SUMPRODUCT(ROUND(BQ$5:BQ147*Debts!$Y$16/12,2)),0))</f>
        <v/>
      </c>
      <c r="V149">
        <f>IF(BF148&lt;=0,0,MIN(ROUND(BF148+J149,2),IF(Debts!$Z$5=0,Debts!$AA$5,MAX(Debts!$AA$5,ROUND(BF148*Debts!$Z$5+Debts!$AB$5*J149,2)))))</f>
        <v/>
      </c>
      <c r="W149">
        <f>IF(BG148&lt;=0,0,MIN(ROUND(BG148+K149,2),IF(Debts!$Z$6=0,Debts!$AA$6,MAX(Debts!$AA$6,ROUND(BG148*Debts!$Z$6+Debts!$AB$6*K149,2)))))</f>
        <v/>
      </c>
      <c r="X149">
        <f>IF(BH148&lt;=0,0,MIN(ROUND(BH148+L149,2),IF(Debts!$Z$7=0,Debts!$AA$7,MAX(Debts!$AA$7,ROUND(BH148*Debts!$Z$7+Debts!$AB$7*L149,2)))))</f>
        <v/>
      </c>
      <c r="Y149">
        <f>IF(BI148&lt;=0,0,MIN(ROUND(BI148+M149,2),IF(Debts!$Z$8=0,Debts!$AA$8,MAX(Debts!$AA$8,ROUND(BI148*Debts!$Z$8+Debts!$AB$8*M149,2)))))</f>
        <v/>
      </c>
      <c r="Z149">
        <f>IF(BJ148&lt;=0,0,MIN(ROUND(BJ148+N149,2),IF(Debts!$Z$9=0,Debts!$AA$9,MAX(Debts!$AA$9,ROUND(BJ148*Debts!$Z$9+Debts!$AB$9*N149,2)))))</f>
        <v/>
      </c>
      <c r="AA149">
        <f>IF(BK148&lt;=0,0,MIN(ROUND(BK148+O149,2),IF(Debts!$Z$10=0,Debts!$AA$10,MAX(Debts!$AA$10,ROUND(BK148*Debts!$Z$10+Debts!$AB$10*O149,2)))))</f>
        <v/>
      </c>
      <c r="AB149">
        <f>IF(BL148&lt;=0,0,MIN(ROUND(BL148+P149,2),IF(Debts!$Z$11=0,Debts!$AA$11,MAX(Debts!$AA$11,ROUND(BL148*Debts!$Z$11+Debts!$AB$11*P149,2)))))</f>
        <v/>
      </c>
      <c r="AC149">
        <f>IF(BM148&lt;=0,0,MIN(ROUND(BM148+Q149,2),IF(Debts!$Z$12=0,Debts!$AA$12,MAX(Debts!$AA$12,ROUND(BM148*Debts!$Z$12+Debts!$AB$12*Q149,2)))))</f>
        <v/>
      </c>
      <c r="AD149">
        <f>IF(BN148&lt;=0,0,MIN(ROUND(BN148+R149,2),IF(Debts!$Z$13=0,Debts!$AA$13,MAX(Debts!$AA$13,ROUND(BN148*Debts!$Z$13+Debts!$AB$13*R149,2)))))</f>
        <v/>
      </c>
      <c r="AE149">
        <f>IF(BO148&lt;=0,0,MIN(ROUND(BO148+S149,2),IF(Debts!$Z$14=0,Debts!$AA$14,MAX(Debts!$AA$14,ROUND(BO148*Debts!$Z$14+Debts!$AB$14*S149,2)))))</f>
        <v/>
      </c>
      <c r="AF149">
        <f>IF(BP148&lt;=0,0,MIN(ROUND(BP148+T149,2),IF(Debts!$Z$15=0,Debts!$AA$15,MAX(Debts!$AA$15,ROUND(BP148*Debts!$Z$15+Debts!$AB$15*T149,2)))))</f>
        <v/>
      </c>
      <c r="AG149">
        <f>IF(BQ148&lt;=0,0,MIN(ROUND(BQ148+U149,2),IF(Debts!$Z$16=0,Debts!$AA$16,MAX(Debts!$AA$16,ROUND(BQ148*Debts!$Z$16+Debts!$AB$16*U149,2)))))</f>
        <v/>
      </c>
      <c r="AH149">
        <f>IF(BF148&lt;=0,0,ROUND(BF148+J149-V149,2))</f>
        <v/>
      </c>
      <c r="AI149">
        <f>IF(BG148&lt;=0,0,ROUND(BG148+K149-W149,2))</f>
        <v/>
      </c>
      <c r="AJ149">
        <f>IF(BH148&lt;=0,0,ROUND(BH148+L149-X149,2))</f>
        <v/>
      </c>
      <c r="AK149">
        <f>IF(BI148&lt;=0,0,ROUND(BI148+M149-Y149,2))</f>
        <v/>
      </c>
      <c r="AL149">
        <f>IF(BJ148&lt;=0,0,ROUND(BJ148+N149-Z149,2))</f>
        <v/>
      </c>
      <c r="AM149">
        <f>IF(BK148&lt;=0,0,ROUND(BK148+O149-AA149,2))</f>
        <v/>
      </c>
      <c r="AN149">
        <f>IF(BL148&lt;=0,0,ROUND(BL148+P149-AB149,2))</f>
        <v/>
      </c>
      <c r="AO149">
        <f>IF(BM148&lt;=0,0,ROUND(BM148+Q149-AC149,2))</f>
        <v/>
      </c>
      <c r="AP149">
        <f>IF(BN148&lt;=0,0,ROUND(BN148+R149-AD149,2))</f>
        <v/>
      </c>
      <c r="AQ149">
        <f>IF(BO148&lt;=0,0,ROUND(BO148+S149-AE149,2))</f>
        <v/>
      </c>
      <c r="AR149">
        <f>IF(BP148&lt;=0,0,ROUND(BP148+T149-AF149,2))</f>
        <v/>
      </c>
      <c r="AS149">
        <f>IF(BQ148&lt;=0,0,ROUND(BQ148+U149-AG149,2))</f>
        <v/>
      </c>
      <c r="AT149">
        <f>IF(AH149&lt;=0,0,ROUND(MIN(AH149,MAX(0,$F149-SUMPRODUCT(($AT$3:$BE$3&lt;AT$3)*$AH149:$AS149))),2))</f>
        <v/>
      </c>
      <c r="AU149">
        <f>IF(AI149&lt;=0,0,ROUND(MIN(AI149,MAX(0,$F149-SUMPRODUCT(($AT$3:$BE$3&lt;AU$3)*$AH149:$AS149))),2))</f>
        <v/>
      </c>
      <c r="AV149">
        <f>IF(AJ149&lt;=0,0,ROUND(MIN(AJ149,MAX(0,$F149-SUMPRODUCT(($AT$3:$BE$3&lt;AV$3)*$AH149:$AS149))),2))</f>
        <v/>
      </c>
      <c r="AW149">
        <f>IF(AK149&lt;=0,0,ROUND(MIN(AK149,MAX(0,$F149-SUMPRODUCT(($AT$3:$BE$3&lt;AW$3)*$AH149:$AS149))),2))</f>
        <v/>
      </c>
      <c r="AX149">
        <f>IF(AL149&lt;=0,0,ROUND(MIN(AL149,MAX(0,$F149-SUMPRODUCT(($AT$3:$BE$3&lt;AX$3)*$AH149:$AS149))),2))</f>
        <v/>
      </c>
      <c r="AY149">
        <f>IF(AM149&lt;=0,0,ROUND(MIN(AM149,MAX(0,$F149-SUMPRODUCT(($AT$3:$BE$3&lt;AY$3)*$AH149:$AS149))),2))</f>
        <v/>
      </c>
      <c r="AZ149">
        <f>IF(AN149&lt;=0,0,ROUND(MIN(AN149,MAX(0,$F149-SUMPRODUCT(($AT$3:$BE$3&lt;AZ$3)*$AH149:$AS149))),2))</f>
        <v/>
      </c>
      <c r="BA149">
        <f>IF(AO149&lt;=0,0,ROUND(MIN(AO149,MAX(0,$F149-SUMPRODUCT(($AT$3:$BE$3&lt;BA$3)*$AH149:$AS149))),2))</f>
        <v/>
      </c>
      <c r="BB149">
        <f>IF(AP149&lt;=0,0,ROUND(MIN(AP149,MAX(0,$F149-SUMPRODUCT(($AT$3:$BE$3&lt;BB$3)*$AH149:$AS149))),2))</f>
        <v/>
      </c>
      <c r="BC149">
        <f>IF(AQ149&lt;=0,0,ROUND(MIN(AQ149,MAX(0,$F149-SUMPRODUCT(($AT$3:$BE$3&lt;BC$3)*$AH149:$AS149))),2))</f>
        <v/>
      </c>
      <c r="BD149">
        <f>IF(AR149&lt;=0,0,ROUND(MIN(AR149,MAX(0,$F149-SUMPRODUCT(($AT$3:$BE$3&lt;BD$3)*$AH149:$AS149))),2))</f>
        <v/>
      </c>
      <c r="BE149">
        <f>IF(AS149&lt;=0,0,ROUND(MIN(AS149,MAX(0,$F149-SUMPRODUCT(($AT$3:$BE$3&lt;BE$3)*$AH149:$AS149))),2))</f>
        <v/>
      </c>
      <c r="BF149">
        <f>IF(BF148&lt;=0,0,ROUND(BF148+J149-V149-AT149,2))</f>
        <v/>
      </c>
      <c r="BG149">
        <f>IF(BG148&lt;=0,0,ROUND(BG148+K149-W149-AU149,2))</f>
        <v/>
      </c>
      <c r="BH149">
        <f>IF(BH148&lt;=0,0,ROUND(BH148+L149-X149-AV149,2))</f>
        <v/>
      </c>
      <c r="BI149">
        <f>IF(BI148&lt;=0,0,ROUND(BI148+M149-Y149-AW149,2))</f>
        <v/>
      </c>
      <c r="BJ149">
        <f>IF(BJ148&lt;=0,0,ROUND(BJ148+N149-Z149-AX149,2))</f>
        <v/>
      </c>
      <c r="BK149">
        <f>IF(BK148&lt;=0,0,ROUND(BK148+O149-AA149-AY149,2))</f>
        <v/>
      </c>
      <c r="BL149">
        <f>IF(BL148&lt;=0,0,ROUND(BL148+P149-AB149-AZ149,2))</f>
        <v/>
      </c>
      <c r="BM149">
        <f>IF(BM148&lt;=0,0,ROUND(BM148+Q149-AC149-BA149,2))</f>
        <v/>
      </c>
      <c r="BN149">
        <f>IF(BN148&lt;=0,0,ROUND(BN148+R149-AD149-BB149,2))</f>
        <v/>
      </c>
      <c r="BO149">
        <f>IF(BO148&lt;=0,0,ROUND(BO148+S149-AE149-BC149,2))</f>
        <v/>
      </c>
      <c r="BP149">
        <f>IF(BP148&lt;=0,0,ROUND(BP148+T149-AF149-BD149,2))</f>
        <v/>
      </c>
      <c r="BQ149">
        <f>IF(BQ148&lt;=0,0,ROUND(BQ148+U149-AG149-BE149,2))</f>
        <v/>
      </c>
    </row>
    <row r="150">
      <c r="A150" t="n">
        <v>145</v>
      </c>
      <c r="B150" s="29">
        <f>Months!B150</f>
        <v/>
      </c>
      <c r="C150">
        <f>Months!C150</f>
        <v/>
      </c>
      <c r="D150">
        <f>Months!D150</f>
        <v/>
      </c>
      <c r="E150">
        <f>SUM(V150:AG150)</f>
        <v/>
      </c>
      <c r="F150">
        <f>MAX(0,ROUND(C150+D150-E150,2))</f>
        <v/>
      </c>
      <c r="G150">
        <f>ROUND(E150+SUM(AT150:BE150),2)</f>
        <v/>
      </c>
      <c r="H150">
        <f>ROUND(SUM(J150:U150),2)</f>
        <v/>
      </c>
      <c r="I150">
        <f>ROUND(SUM(BF150:BQ150),2)</f>
        <v/>
      </c>
      <c r="J150">
        <f>IF(BF149&lt;=0,0,ROUND(BF149*IF($A150&lt;=Debts!$M$5,Debts!$X$5,Debts!$Y$5)/12,2)+IF(AND(Debts!$AC$5=1,$A150=Debts!$M$5+1),SUMPRODUCT(ROUND(BF$5:BF148*Debts!$Y$5/12,2)),0))</f>
        <v/>
      </c>
      <c r="K150">
        <f>IF(BG149&lt;=0,0,ROUND(BG149*IF($A150&lt;=Debts!$M$6,Debts!$X$6,Debts!$Y$6)/12,2)+IF(AND(Debts!$AC$6=1,$A150=Debts!$M$6+1),SUMPRODUCT(ROUND(BG$5:BG148*Debts!$Y$6/12,2)),0))</f>
        <v/>
      </c>
      <c r="L150">
        <f>IF(BH149&lt;=0,0,ROUND(BH149*IF($A150&lt;=Debts!$M$7,Debts!$X$7,Debts!$Y$7)/12,2)+IF(AND(Debts!$AC$7=1,$A150=Debts!$M$7+1),SUMPRODUCT(ROUND(BH$5:BH148*Debts!$Y$7/12,2)),0))</f>
        <v/>
      </c>
      <c r="M150">
        <f>IF(BI149&lt;=0,0,ROUND(BI149*IF($A150&lt;=Debts!$M$8,Debts!$X$8,Debts!$Y$8)/12,2)+IF(AND(Debts!$AC$8=1,$A150=Debts!$M$8+1),SUMPRODUCT(ROUND(BI$5:BI148*Debts!$Y$8/12,2)),0))</f>
        <v/>
      </c>
      <c r="N150">
        <f>IF(BJ149&lt;=0,0,ROUND(BJ149*IF($A150&lt;=Debts!$M$9,Debts!$X$9,Debts!$Y$9)/12,2)+IF(AND(Debts!$AC$9=1,$A150=Debts!$M$9+1),SUMPRODUCT(ROUND(BJ$5:BJ148*Debts!$Y$9/12,2)),0))</f>
        <v/>
      </c>
      <c r="O150">
        <f>IF(BK149&lt;=0,0,ROUND(BK149*IF($A150&lt;=Debts!$M$10,Debts!$X$10,Debts!$Y$10)/12,2)+IF(AND(Debts!$AC$10=1,$A150=Debts!$M$10+1),SUMPRODUCT(ROUND(BK$5:BK148*Debts!$Y$10/12,2)),0))</f>
        <v/>
      </c>
      <c r="P150">
        <f>IF(BL149&lt;=0,0,ROUND(BL149*IF($A150&lt;=Debts!$M$11,Debts!$X$11,Debts!$Y$11)/12,2)+IF(AND(Debts!$AC$11=1,$A150=Debts!$M$11+1),SUMPRODUCT(ROUND(BL$5:BL148*Debts!$Y$11/12,2)),0))</f>
        <v/>
      </c>
      <c r="Q150">
        <f>IF(BM149&lt;=0,0,ROUND(BM149*IF($A150&lt;=Debts!$M$12,Debts!$X$12,Debts!$Y$12)/12,2)+IF(AND(Debts!$AC$12=1,$A150=Debts!$M$12+1),SUMPRODUCT(ROUND(BM$5:BM148*Debts!$Y$12/12,2)),0))</f>
        <v/>
      </c>
      <c r="R150">
        <f>IF(BN149&lt;=0,0,ROUND(BN149*IF($A150&lt;=Debts!$M$13,Debts!$X$13,Debts!$Y$13)/12,2)+IF(AND(Debts!$AC$13=1,$A150=Debts!$M$13+1),SUMPRODUCT(ROUND(BN$5:BN148*Debts!$Y$13/12,2)),0))</f>
        <v/>
      </c>
      <c r="S150">
        <f>IF(BO149&lt;=0,0,ROUND(BO149*IF($A150&lt;=Debts!$M$14,Debts!$X$14,Debts!$Y$14)/12,2)+IF(AND(Debts!$AC$14=1,$A150=Debts!$M$14+1),SUMPRODUCT(ROUND(BO$5:BO148*Debts!$Y$14/12,2)),0))</f>
        <v/>
      </c>
      <c r="T150">
        <f>IF(BP149&lt;=0,0,ROUND(BP149*IF($A150&lt;=Debts!$M$15,Debts!$X$15,Debts!$Y$15)/12,2)+IF(AND(Debts!$AC$15=1,$A150=Debts!$M$15+1),SUMPRODUCT(ROUND(BP$5:BP148*Debts!$Y$15/12,2)),0))</f>
        <v/>
      </c>
      <c r="U150">
        <f>IF(BQ149&lt;=0,0,ROUND(BQ149*IF($A150&lt;=Debts!$M$16,Debts!$X$16,Debts!$Y$16)/12,2)+IF(AND(Debts!$AC$16=1,$A150=Debts!$M$16+1),SUMPRODUCT(ROUND(BQ$5:BQ148*Debts!$Y$16/12,2)),0))</f>
        <v/>
      </c>
      <c r="V150">
        <f>IF(BF149&lt;=0,0,MIN(ROUND(BF149+J150,2),IF(Debts!$Z$5=0,Debts!$AA$5,MAX(Debts!$AA$5,ROUND(BF149*Debts!$Z$5+Debts!$AB$5*J150,2)))))</f>
        <v/>
      </c>
      <c r="W150">
        <f>IF(BG149&lt;=0,0,MIN(ROUND(BG149+K150,2),IF(Debts!$Z$6=0,Debts!$AA$6,MAX(Debts!$AA$6,ROUND(BG149*Debts!$Z$6+Debts!$AB$6*K150,2)))))</f>
        <v/>
      </c>
      <c r="X150">
        <f>IF(BH149&lt;=0,0,MIN(ROUND(BH149+L150,2),IF(Debts!$Z$7=0,Debts!$AA$7,MAX(Debts!$AA$7,ROUND(BH149*Debts!$Z$7+Debts!$AB$7*L150,2)))))</f>
        <v/>
      </c>
      <c r="Y150">
        <f>IF(BI149&lt;=0,0,MIN(ROUND(BI149+M150,2),IF(Debts!$Z$8=0,Debts!$AA$8,MAX(Debts!$AA$8,ROUND(BI149*Debts!$Z$8+Debts!$AB$8*M150,2)))))</f>
        <v/>
      </c>
      <c r="Z150">
        <f>IF(BJ149&lt;=0,0,MIN(ROUND(BJ149+N150,2),IF(Debts!$Z$9=0,Debts!$AA$9,MAX(Debts!$AA$9,ROUND(BJ149*Debts!$Z$9+Debts!$AB$9*N150,2)))))</f>
        <v/>
      </c>
      <c r="AA150">
        <f>IF(BK149&lt;=0,0,MIN(ROUND(BK149+O150,2),IF(Debts!$Z$10=0,Debts!$AA$10,MAX(Debts!$AA$10,ROUND(BK149*Debts!$Z$10+Debts!$AB$10*O150,2)))))</f>
        <v/>
      </c>
      <c r="AB150">
        <f>IF(BL149&lt;=0,0,MIN(ROUND(BL149+P150,2),IF(Debts!$Z$11=0,Debts!$AA$11,MAX(Debts!$AA$11,ROUND(BL149*Debts!$Z$11+Debts!$AB$11*P150,2)))))</f>
        <v/>
      </c>
      <c r="AC150">
        <f>IF(BM149&lt;=0,0,MIN(ROUND(BM149+Q150,2),IF(Debts!$Z$12=0,Debts!$AA$12,MAX(Debts!$AA$12,ROUND(BM149*Debts!$Z$12+Debts!$AB$12*Q150,2)))))</f>
        <v/>
      </c>
      <c r="AD150">
        <f>IF(BN149&lt;=0,0,MIN(ROUND(BN149+R150,2),IF(Debts!$Z$13=0,Debts!$AA$13,MAX(Debts!$AA$13,ROUND(BN149*Debts!$Z$13+Debts!$AB$13*R150,2)))))</f>
        <v/>
      </c>
      <c r="AE150">
        <f>IF(BO149&lt;=0,0,MIN(ROUND(BO149+S150,2),IF(Debts!$Z$14=0,Debts!$AA$14,MAX(Debts!$AA$14,ROUND(BO149*Debts!$Z$14+Debts!$AB$14*S150,2)))))</f>
        <v/>
      </c>
      <c r="AF150">
        <f>IF(BP149&lt;=0,0,MIN(ROUND(BP149+T150,2),IF(Debts!$Z$15=0,Debts!$AA$15,MAX(Debts!$AA$15,ROUND(BP149*Debts!$Z$15+Debts!$AB$15*T150,2)))))</f>
        <v/>
      </c>
      <c r="AG150">
        <f>IF(BQ149&lt;=0,0,MIN(ROUND(BQ149+U150,2),IF(Debts!$Z$16=0,Debts!$AA$16,MAX(Debts!$AA$16,ROUND(BQ149*Debts!$Z$16+Debts!$AB$16*U150,2)))))</f>
        <v/>
      </c>
      <c r="AH150">
        <f>IF(BF149&lt;=0,0,ROUND(BF149+J150-V150,2))</f>
        <v/>
      </c>
      <c r="AI150">
        <f>IF(BG149&lt;=0,0,ROUND(BG149+K150-W150,2))</f>
        <v/>
      </c>
      <c r="AJ150">
        <f>IF(BH149&lt;=0,0,ROUND(BH149+L150-X150,2))</f>
        <v/>
      </c>
      <c r="AK150">
        <f>IF(BI149&lt;=0,0,ROUND(BI149+M150-Y150,2))</f>
        <v/>
      </c>
      <c r="AL150">
        <f>IF(BJ149&lt;=0,0,ROUND(BJ149+N150-Z150,2))</f>
        <v/>
      </c>
      <c r="AM150">
        <f>IF(BK149&lt;=0,0,ROUND(BK149+O150-AA150,2))</f>
        <v/>
      </c>
      <c r="AN150">
        <f>IF(BL149&lt;=0,0,ROUND(BL149+P150-AB150,2))</f>
        <v/>
      </c>
      <c r="AO150">
        <f>IF(BM149&lt;=0,0,ROUND(BM149+Q150-AC150,2))</f>
        <v/>
      </c>
      <c r="AP150">
        <f>IF(BN149&lt;=0,0,ROUND(BN149+R150-AD150,2))</f>
        <v/>
      </c>
      <c r="AQ150">
        <f>IF(BO149&lt;=0,0,ROUND(BO149+S150-AE150,2))</f>
        <v/>
      </c>
      <c r="AR150">
        <f>IF(BP149&lt;=0,0,ROUND(BP149+T150-AF150,2))</f>
        <v/>
      </c>
      <c r="AS150">
        <f>IF(BQ149&lt;=0,0,ROUND(BQ149+U150-AG150,2))</f>
        <v/>
      </c>
      <c r="AT150">
        <f>IF(AH150&lt;=0,0,ROUND(MIN(AH150,MAX(0,$F150-SUMPRODUCT(($AT$3:$BE$3&lt;AT$3)*$AH150:$AS150))),2))</f>
        <v/>
      </c>
      <c r="AU150">
        <f>IF(AI150&lt;=0,0,ROUND(MIN(AI150,MAX(0,$F150-SUMPRODUCT(($AT$3:$BE$3&lt;AU$3)*$AH150:$AS150))),2))</f>
        <v/>
      </c>
      <c r="AV150">
        <f>IF(AJ150&lt;=0,0,ROUND(MIN(AJ150,MAX(0,$F150-SUMPRODUCT(($AT$3:$BE$3&lt;AV$3)*$AH150:$AS150))),2))</f>
        <v/>
      </c>
      <c r="AW150">
        <f>IF(AK150&lt;=0,0,ROUND(MIN(AK150,MAX(0,$F150-SUMPRODUCT(($AT$3:$BE$3&lt;AW$3)*$AH150:$AS150))),2))</f>
        <v/>
      </c>
      <c r="AX150">
        <f>IF(AL150&lt;=0,0,ROUND(MIN(AL150,MAX(0,$F150-SUMPRODUCT(($AT$3:$BE$3&lt;AX$3)*$AH150:$AS150))),2))</f>
        <v/>
      </c>
      <c r="AY150">
        <f>IF(AM150&lt;=0,0,ROUND(MIN(AM150,MAX(0,$F150-SUMPRODUCT(($AT$3:$BE$3&lt;AY$3)*$AH150:$AS150))),2))</f>
        <v/>
      </c>
      <c r="AZ150">
        <f>IF(AN150&lt;=0,0,ROUND(MIN(AN150,MAX(0,$F150-SUMPRODUCT(($AT$3:$BE$3&lt;AZ$3)*$AH150:$AS150))),2))</f>
        <v/>
      </c>
      <c r="BA150">
        <f>IF(AO150&lt;=0,0,ROUND(MIN(AO150,MAX(0,$F150-SUMPRODUCT(($AT$3:$BE$3&lt;BA$3)*$AH150:$AS150))),2))</f>
        <v/>
      </c>
      <c r="BB150">
        <f>IF(AP150&lt;=0,0,ROUND(MIN(AP150,MAX(0,$F150-SUMPRODUCT(($AT$3:$BE$3&lt;BB$3)*$AH150:$AS150))),2))</f>
        <v/>
      </c>
      <c r="BC150">
        <f>IF(AQ150&lt;=0,0,ROUND(MIN(AQ150,MAX(0,$F150-SUMPRODUCT(($AT$3:$BE$3&lt;BC$3)*$AH150:$AS150))),2))</f>
        <v/>
      </c>
      <c r="BD150">
        <f>IF(AR150&lt;=0,0,ROUND(MIN(AR150,MAX(0,$F150-SUMPRODUCT(($AT$3:$BE$3&lt;BD$3)*$AH150:$AS150))),2))</f>
        <v/>
      </c>
      <c r="BE150">
        <f>IF(AS150&lt;=0,0,ROUND(MIN(AS150,MAX(0,$F150-SUMPRODUCT(($AT$3:$BE$3&lt;BE$3)*$AH150:$AS150))),2))</f>
        <v/>
      </c>
      <c r="BF150">
        <f>IF(BF149&lt;=0,0,ROUND(BF149+J150-V150-AT150,2))</f>
        <v/>
      </c>
      <c r="BG150">
        <f>IF(BG149&lt;=0,0,ROUND(BG149+K150-W150-AU150,2))</f>
        <v/>
      </c>
      <c r="BH150">
        <f>IF(BH149&lt;=0,0,ROUND(BH149+L150-X150-AV150,2))</f>
        <v/>
      </c>
      <c r="BI150">
        <f>IF(BI149&lt;=0,0,ROUND(BI149+M150-Y150-AW150,2))</f>
        <v/>
      </c>
      <c r="BJ150">
        <f>IF(BJ149&lt;=0,0,ROUND(BJ149+N150-Z150-AX150,2))</f>
        <v/>
      </c>
      <c r="BK150">
        <f>IF(BK149&lt;=0,0,ROUND(BK149+O150-AA150-AY150,2))</f>
        <v/>
      </c>
      <c r="BL150">
        <f>IF(BL149&lt;=0,0,ROUND(BL149+P150-AB150-AZ150,2))</f>
        <v/>
      </c>
      <c r="BM150">
        <f>IF(BM149&lt;=0,0,ROUND(BM149+Q150-AC150-BA150,2))</f>
        <v/>
      </c>
      <c r="BN150">
        <f>IF(BN149&lt;=0,0,ROUND(BN149+R150-AD150-BB150,2))</f>
        <v/>
      </c>
      <c r="BO150">
        <f>IF(BO149&lt;=0,0,ROUND(BO149+S150-AE150-BC150,2))</f>
        <v/>
      </c>
      <c r="BP150">
        <f>IF(BP149&lt;=0,0,ROUND(BP149+T150-AF150-BD150,2))</f>
        <v/>
      </c>
      <c r="BQ150">
        <f>IF(BQ149&lt;=0,0,ROUND(BQ149+U150-AG150-BE150,2))</f>
        <v/>
      </c>
    </row>
    <row r="151">
      <c r="A151" t="n">
        <v>146</v>
      </c>
      <c r="B151" s="29">
        <f>Months!B151</f>
        <v/>
      </c>
      <c r="C151">
        <f>Months!C151</f>
        <v/>
      </c>
      <c r="D151">
        <f>Months!D151</f>
        <v/>
      </c>
      <c r="E151">
        <f>SUM(V151:AG151)</f>
        <v/>
      </c>
      <c r="F151">
        <f>MAX(0,ROUND(C151+D151-E151,2))</f>
        <v/>
      </c>
      <c r="G151">
        <f>ROUND(E151+SUM(AT151:BE151),2)</f>
        <v/>
      </c>
      <c r="H151">
        <f>ROUND(SUM(J151:U151),2)</f>
        <v/>
      </c>
      <c r="I151">
        <f>ROUND(SUM(BF151:BQ151),2)</f>
        <v/>
      </c>
      <c r="J151">
        <f>IF(BF150&lt;=0,0,ROUND(BF150*IF($A151&lt;=Debts!$M$5,Debts!$X$5,Debts!$Y$5)/12,2)+IF(AND(Debts!$AC$5=1,$A151=Debts!$M$5+1),SUMPRODUCT(ROUND(BF$5:BF149*Debts!$Y$5/12,2)),0))</f>
        <v/>
      </c>
      <c r="K151">
        <f>IF(BG150&lt;=0,0,ROUND(BG150*IF($A151&lt;=Debts!$M$6,Debts!$X$6,Debts!$Y$6)/12,2)+IF(AND(Debts!$AC$6=1,$A151=Debts!$M$6+1),SUMPRODUCT(ROUND(BG$5:BG149*Debts!$Y$6/12,2)),0))</f>
        <v/>
      </c>
      <c r="L151">
        <f>IF(BH150&lt;=0,0,ROUND(BH150*IF($A151&lt;=Debts!$M$7,Debts!$X$7,Debts!$Y$7)/12,2)+IF(AND(Debts!$AC$7=1,$A151=Debts!$M$7+1),SUMPRODUCT(ROUND(BH$5:BH149*Debts!$Y$7/12,2)),0))</f>
        <v/>
      </c>
      <c r="M151">
        <f>IF(BI150&lt;=0,0,ROUND(BI150*IF($A151&lt;=Debts!$M$8,Debts!$X$8,Debts!$Y$8)/12,2)+IF(AND(Debts!$AC$8=1,$A151=Debts!$M$8+1),SUMPRODUCT(ROUND(BI$5:BI149*Debts!$Y$8/12,2)),0))</f>
        <v/>
      </c>
      <c r="N151">
        <f>IF(BJ150&lt;=0,0,ROUND(BJ150*IF($A151&lt;=Debts!$M$9,Debts!$X$9,Debts!$Y$9)/12,2)+IF(AND(Debts!$AC$9=1,$A151=Debts!$M$9+1),SUMPRODUCT(ROUND(BJ$5:BJ149*Debts!$Y$9/12,2)),0))</f>
        <v/>
      </c>
      <c r="O151">
        <f>IF(BK150&lt;=0,0,ROUND(BK150*IF($A151&lt;=Debts!$M$10,Debts!$X$10,Debts!$Y$10)/12,2)+IF(AND(Debts!$AC$10=1,$A151=Debts!$M$10+1),SUMPRODUCT(ROUND(BK$5:BK149*Debts!$Y$10/12,2)),0))</f>
        <v/>
      </c>
      <c r="P151">
        <f>IF(BL150&lt;=0,0,ROUND(BL150*IF($A151&lt;=Debts!$M$11,Debts!$X$11,Debts!$Y$11)/12,2)+IF(AND(Debts!$AC$11=1,$A151=Debts!$M$11+1),SUMPRODUCT(ROUND(BL$5:BL149*Debts!$Y$11/12,2)),0))</f>
        <v/>
      </c>
      <c r="Q151">
        <f>IF(BM150&lt;=0,0,ROUND(BM150*IF($A151&lt;=Debts!$M$12,Debts!$X$12,Debts!$Y$12)/12,2)+IF(AND(Debts!$AC$12=1,$A151=Debts!$M$12+1),SUMPRODUCT(ROUND(BM$5:BM149*Debts!$Y$12/12,2)),0))</f>
        <v/>
      </c>
      <c r="R151">
        <f>IF(BN150&lt;=0,0,ROUND(BN150*IF($A151&lt;=Debts!$M$13,Debts!$X$13,Debts!$Y$13)/12,2)+IF(AND(Debts!$AC$13=1,$A151=Debts!$M$13+1),SUMPRODUCT(ROUND(BN$5:BN149*Debts!$Y$13/12,2)),0))</f>
        <v/>
      </c>
      <c r="S151">
        <f>IF(BO150&lt;=0,0,ROUND(BO150*IF($A151&lt;=Debts!$M$14,Debts!$X$14,Debts!$Y$14)/12,2)+IF(AND(Debts!$AC$14=1,$A151=Debts!$M$14+1),SUMPRODUCT(ROUND(BO$5:BO149*Debts!$Y$14/12,2)),0))</f>
        <v/>
      </c>
      <c r="T151">
        <f>IF(BP150&lt;=0,0,ROUND(BP150*IF($A151&lt;=Debts!$M$15,Debts!$X$15,Debts!$Y$15)/12,2)+IF(AND(Debts!$AC$15=1,$A151=Debts!$M$15+1),SUMPRODUCT(ROUND(BP$5:BP149*Debts!$Y$15/12,2)),0))</f>
        <v/>
      </c>
      <c r="U151">
        <f>IF(BQ150&lt;=0,0,ROUND(BQ150*IF($A151&lt;=Debts!$M$16,Debts!$X$16,Debts!$Y$16)/12,2)+IF(AND(Debts!$AC$16=1,$A151=Debts!$M$16+1),SUMPRODUCT(ROUND(BQ$5:BQ149*Debts!$Y$16/12,2)),0))</f>
        <v/>
      </c>
      <c r="V151">
        <f>IF(BF150&lt;=0,0,MIN(ROUND(BF150+J151,2),IF(Debts!$Z$5=0,Debts!$AA$5,MAX(Debts!$AA$5,ROUND(BF150*Debts!$Z$5+Debts!$AB$5*J151,2)))))</f>
        <v/>
      </c>
      <c r="W151">
        <f>IF(BG150&lt;=0,0,MIN(ROUND(BG150+K151,2),IF(Debts!$Z$6=0,Debts!$AA$6,MAX(Debts!$AA$6,ROUND(BG150*Debts!$Z$6+Debts!$AB$6*K151,2)))))</f>
        <v/>
      </c>
      <c r="X151">
        <f>IF(BH150&lt;=0,0,MIN(ROUND(BH150+L151,2),IF(Debts!$Z$7=0,Debts!$AA$7,MAX(Debts!$AA$7,ROUND(BH150*Debts!$Z$7+Debts!$AB$7*L151,2)))))</f>
        <v/>
      </c>
      <c r="Y151">
        <f>IF(BI150&lt;=0,0,MIN(ROUND(BI150+M151,2),IF(Debts!$Z$8=0,Debts!$AA$8,MAX(Debts!$AA$8,ROUND(BI150*Debts!$Z$8+Debts!$AB$8*M151,2)))))</f>
        <v/>
      </c>
      <c r="Z151">
        <f>IF(BJ150&lt;=0,0,MIN(ROUND(BJ150+N151,2),IF(Debts!$Z$9=0,Debts!$AA$9,MAX(Debts!$AA$9,ROUND(BJ150*Debts!$Z$9+Debts!$AB$9*N151,2)))))</f>
        <v/>
      </c>
      <c r="AA151">
        <f>IF(BK150&lt;=0,0,MIN(ROUND(BK150+O151,2),IF(Debts!$Z$10=0,Debts!$AA$10,MAX(Debts!$AA$10,ROUND(BK150*Debts!$Z$10+Debts!$AB$10*O151,2)))))</f>
        <v/>
      </c>
      <c r="AB151">
        <f>IF(BL150&lt;=0,0,MIN(ROUND(BL150+P151,2),IF(Debts!$Z$11=0,Debts!$AA$11,MAX(Debts!$AA$11,ROUND(BL150*Debts!$Z$11+Debts!$AB$11*P151,2)))))</f>
        <v/>
      </c>
      <c r="AC151">
        <f>IF(BM150&lt;=0,0,MIN(ROUND(BM150+Q151,2),IF(Debts!$Z$12=0,Debts!$AA$12,MAX(Debts!$AA$12,ROUND(BM150*Debts!$Z$12+Debts!$AB$12*Q151,2)))))</f>
        <v/>
      </c>
      <c r="AD151">
        <f>IF(BN150&lt;=0,0,MIN(ROUND(BN150+R151,2),IF(Debts!$Z$13=0,Debts!$AA$13,MAX(Debts!$AA$13,ROUND(BN150*Debts!$Z$13+Debts!$AB$13*R151,2)))))</f>
        <v/>
      </c>
      <c r="AE151">
        <f>IF(BO150&lt;=0,0,MIN(ROUND(BO150+S151,2),IF(Debts!$Z$14=0,Debts!$AA$14,MAX(Debts!$AA$14,ROUND(BO150*Debts!$Z$14+Debts!$AB$14*S151,2)))))</f>
        <v/>
      </c>
      <c r="AF151">
        <f>IF(BP150&lt;=0,0,MIN(ROUND(BP150+T151,2),IF(Debts!$Z$15=0,Debts!$AA$15,MAX(Debts!$AA$15,ROUND(BP150*Debts!$Z$15+Debts!$AB$15*T151,2)))))</f>
        <v/>
      </c>
      <c r="AG151">
        <f>IF(BQ150&lt;=0,0,MIN(ROUND(BQ150+U151,2),IF(Debts!$Z$16=0,Debts!$AA$16,MAX(Debts!$AA$16,ROUND(BQ150*Debts!$Z$16+Debts!$AB$16*U151,2)))))</f>
        <v/>
      </c>
      <c r="AH151">
        <f>IF(BF150&lt;=0,0,ROUND(BF150+J151-V151,2))</f>
        <v/>
      </c>
      <c r="AI151">
        <f>IF(BG150&lt;=0,0,ROUND(BG150+K151-W151,2))</f>
        <v/>
      </c>
      <c r="AJ151">
        <f>IF(BH150&lt;=0,0,ROUND(BH150+L151-X151,2))</f>
        <v/>
      </c>
      <c r="AK151">
        <f>IF(BI150&lt;=0,0,ROUND(BI150+M151-Y151,2))</f>
        <v/>
      </c>
      <c r="AL151">
        <f>IF(BJ150&lt;=0,0,ROUND(BJ150+N151-Z151,2))</f>
        <v/>
      </c>
      <c r="AM151">
        <f>IF(BK150&lt;=0,0,ROUND(BK150+O151-AA151,2))</f>
        <v/>
      </c>
      <c r="AN151">
        <f>IF(BL150&lt;=0,0,ROUND(BL150+P151-AB151,2))</f>
        <v/>
      </c>
      <c r="AO151">
        <f>IF(BM150&lt;=0,0,ROUND(BM150+Q151-AC151,2))</f>
        <v/>
      </c>
      <c r="AP151">
        <f>IF(BN150&lt;=0,0,ROUND(BN150+R151-AD151,2))</f>
        <v/>
      </c>
      <c r="AQ151">
        <f>IF(BO150&lt;=0,0,ROUND(BO150+S151-AE151,2))</f>
        <v/>
      </c>
      <c r="AR151">
        <f>IF(BP150&lt;=0,0,ROUND(BP150+T151-AF151,2))</f>
        <v/>
      </c>
      <c r="AS151">
        <f>IF(BQ150&lt;=0,0,ROUND(BQ150+U151-AG151,2))</f>
        <v/>
      </c>
      <c r="AT151">
        <f>IF(AH151&lt;=0,0,ROUND(MIN(AH151,MAX(0,$F151-SUMPRODUCT(($AT$3:$BE$3&lt;AT$3)*$AH151:$AS151))),2))</f>
        <v/>
      </c>
      <c r="AU151">
        <f>IF(AI151&lt;=0,0,ROUND(MIN(AI151,MAX(0,$F151-SUMPRODUCT(($AT$3:$BE$3&lt;AU$3)*$AH151:$AS151))),2))</f>
        <v/>
      </c>
      <c r="AV151">
        <f>IF(AJ151&lt;=0,0,ROUND(MIN(AJ151,MAX(0,$F151-SUMPRODUCT(($AT$3:$BE$3&lt;AV$3)*$AH151:$AS151))),2))</f>
        <v/>
      </c>
      <c r="AW151">
        <f>IF(AK151&lt;=0,0,ROUND(MIN(AK151,MAX(0,$F151-SUMPRODUCT(($AT$3:$BE$3&lt;AW$3)*$AH151:$AS151))),2))</f>
        <v/>
      </c>
      <c r="AX151">
        <f>IF(AL151&lt;=0,0,ROUND(MIN(AL151,MAX(0,$F151-SUMPRODUCT(($AT$3:$BE$3&lt;AX$3)*$AH151:$AS151))),2))</f>
        <v/>
      </c>
      <c r="AY151">
        <f>IF(AM151&lt;=0,0,ROUND(MIN(AM151,MAX(0,$F151-SUMPRODUCT(($AT$3:$BE$3&lt;AY$3)*$AH151:$AS151))),2))</f>
        <v/>
      </c>
      <c r="AZ151">
        <f>IF(AN151&lt;=0,0,ROUND(MIN(AN151,MAX(0,$F151-SUMPRODUCT(($AT$3:$BE$3&lt;AZ$3)*$AH151:$AS151))),2))</f>
        <v/>
      </c>
      <c r="BA151">
        <f>IF(AO151&lt;=0,0,ROUND(MIN(AO151,MAX(0,$F151-SUMPRODUCT(($AT$3:$BE$3&lt;BA$3)*$AH151:$AS151))),2))</f>
        <v/>
      </c>
      <c r="BB151">
        <f>IF(AP151&lt;=0,0,ROUND(MIN(AP151,MAX(0,$F151-SUMPRODUCT(($AT$3:$BE$3&lt;BB$3)*$AH151:$AS151))),2))</f>
        <v/>
      </c>
      <c r="BC151">
        <f>IF(AQ151&lt;=0,0,ROUND(MIN(AQ151,MAX(0,$F151-SUMPRODUCT(($AT$3:$BE$3&lt;BC$3)*$AH151:$AS151))),2))</f>
        <v/>
      </c>
      <c r="BD151">
        <f>IF(AR151&lt;=0,0,ROUND(MIN(AR151,MAX(0,$F151-SUMPRODUCT(($AT$3:$BE$3&lt;BD$3)*$AH151:$AS151))),2))</f>
        <v/>
      </c>
      <c r="BE151">
        <f>IF(AS151&lt;=0,0,ROUND(MIN(AS151,MAX(0,$F151-SUMPRODUCT(($AT$3:$BE$3&lt;BE$3)*$AH151:$AS151))),2))</f>
        <v/>
      </c>
      <c r="BF151">
        <f>IF(BF150&lt;=0,0,ROUND(BF150+J151-V151-AT151,2))</f>
        <v/>
      </c>
      <c r="BG151">
        <f>IF(BG150&lt;=0,0,ROUND(BG150+K151-W151-AU151,2))</f>
        <v/>
      </c>
      <c r="BH151">
        <f>IF(BH150&lt;=0,0,ROUND(BH150+L151-X151-AV151,2))</f>
        <v/>
      </c>
      <c r="BI151">
        <f>IF(BI150&lt;=0,0,ROUND(BI150+M151-Y151-AW151,2))</f>
        <v/>
      </c>
      <c r="BJ151">
        <f>IF(BJ150&lt;=0,0,ROUND(BJ150+N151-Z151-AX151,2))</f>
        <v/>
      </c>
      <c r="BK151">
        <f>IF(BK150&lt;=0,0,ROUND(BK150+O151-AA151-AY151,2))</f>
        <v/>
      </c>
      <c r="BL151">
        <f>IF(BL150&lt;=0,0,ROUND(BL150+P151-AB151-AZ151,2))</f>
        <v/>
      </c>
      <c r="BM151">
        <f>IF(BM150&lt;=0,0,ROUND(BM150+Q151-AC151-BA151,2))</f>
        <v/>
      </c>
      <c r="BN151">
        <f>IF(BN150&lt;=0,0,ROUND(BN150+R151-AD151-BB151,2))</f>
        <v/>
      </c>
      <c r="BO151">
        <f>IF(BO150&lt;=0,0,ROUND(BO150+S151-AE151-BC151,2))</f>
        <v/>
      </c>
      <c r="BP151">
        <f>IF(BP150&lt;=0,0,ROUND(BP150+T151-AF151-BD151,2))</f>
        <v/>
      </c>
      <c r="BQ151">
        <f>IF(BQ150&lt;=0,0,ROUND(BQ150+U151-AG151-BE151,2))</f>
        <v/>
      </c>
    </row>
    <row r="152">
      <c r="A152" t="n">
        <v>147</v>
      </c>
      <c r="B152" s="29">
        <f>Months!B152</f>
        <v/>
      </c>
      <c r="C152">
        <f>Months!C152</f>
        <v/>
      </c>
      <c r="D152">
        <f>Months!D152</f>
        <v/>
      </c>
      <c r="E152">
        <f>SUM(V152:AG152)</f>
        <v/>
      </c>
      <c r="F152">
        <f>MAX(0,ROUND(C152+D152-E152,2))</f>
        <v/>
      </c>
      <c r="G152">
        <f>ROUND(E152+SUM(AT152:BE152),2)</f>
        <v/>
      </c>
      <c r="H152">
        <f>ROUND(SUM(J152:U152),2)</f>
        <v/>
      </c>
      <c r="I152">
        <f>ROUND(SUM(BF152:BQ152),2)</f>
        <v/>
      </c>
      <c r="J152">
        <f>IF(BF151&lt;=0,0,ROUND(BF151*IF($A152&lt;=Debts!$M$5,Debts!$X$5,Debts!$Y$5)/12,2)+IF(AND(Debts!$AC$5=1,$A152=Debts!$M$5+1),SUMPRODUCT(ROUND(BF$5:BF150*Debts!$Y$5/12,2)),0))</f>
        <v/>
      </c>
      <c r="K152">
        <f>IF(BG151&lt;=0,0,ROUND(BG151*IF($A152&lt;=Debts!$M$6,Debts!$X$6,Debts!$Y$6)/12,2)+IF(AND(Debts!$AC$6=1,$A152=Debts!$M$6+1),SUMPRODUCT(ROUND(BG$5:BG150*Debts!$Y$6/12,2)),0))</f>
        <v/>
      </c>
      <c r="L152">
        <f>IF(BH151&lt;=0,0,ROUND(BH151*IF($A152&lt;=Debts!$M$7,Debts!$X$7,Debts!$Y$7)/12,2)+IF(AND(Debts!$AC$7=1,$A152=Debts!$M$7+1),SUMPRODUCT(ROUND(BH$5:BH150*Debts!$Y$7/12,2)),0))</f>
        <v/>
      </c>
      <c r="M152">
        <f>IF(BI151&lt;=0,0,ROUND(BI151*IF($A152&lt;=Debts!$M$8,Debts!$X$8,Debts!$Y$8)/12,2)+IF(AND(Debts!$AC$8=1,$A152=Debts!$M$8+1),SUMPRODUCT(ROUND(BI$5:BI150*Debts!$Y$8/12,2)),0))</f>
        <v/>
      </c>
      <c r="N152">
        <f>IF(BJ151&lt;=0,0,ROUND(BJ151*IF($A152&lt;=Debts!$M$9,Debts!$X$9,Debts!$Y$9)/12,2)+IF(AND(Debts!$AC$9=1,$A152=Debts!$M$9+1),SUMPRODUCT(ROUND(BJ$5:BJ150*Debts!$Y$9/12,2)),0))</f>
        <v/>
      </c>
      <c r="O152">
        <f>IF(BK151&lt;=0,0,ROUND(BK151*IF($A152&lt;=Debts!$M$10,Debts!$X$10,Debts!$Y$10)/12,2)+IF(AND(Debts!$AC$10=1,$A152=Debts!$M$10+1),SUMPRODUCT(ROUND(BK$5:BK150*Debts!$Y$10/12,2)),0))</f>
        <v/>
      </c>
      <c r="P152">
        <f>IF(BL151&lt;=0,0,ROUND(BL151*IF($A152&lt;=Debts!$M$11,Debts!$X$11,Debts!$Y$11)/12,2)+IF(AND(Debts!$AC$11=1,$A152=Debts!$M$11+1),SUMPRODUCT(ROUND(BL$5:BL150*Debts!$Y$11/12,2)),0))</f>
        <v/>
      </c>
      <c r="Q152">
        <f>IF(BM151&lt;=0,0,ROUND(BM151*IF($A152&lt;=Debts!$M$12,Debts!$X$12,Debts!$Y$12)/12,2)+IF(AND(Debts!$AC$12=1,$A152=Debts!$M$12+1),SUMPRODUCT(ROUND(BM$5:BM150*Debts!$Y$12/12,2)),0))</f>
        <v/>
      </c>
      <c r="R152">
        <f>IF(BN151&lt;=0,0,ROUND(BN151*IF($A152&lt;=Debts!$M$13,Debts!$X$13,Debts!$Y$13)/12,2)+IF(AND(Debts!$AC$13=1,$A152=Debts!$M$13+1),SUMPRODUCT(ROUND(BN$5:BN150*Debts!$Y$13/12,2)),0))</f>
        <v/>
      </c>
      <c r="S152">
        <f>IF(BO151&lt;=0,0,ROUND(BO151*IF($A152&lt;=Debts!$M$14,Debts!$X$14,Debts!$Y$14)/12,2)+IF(AND(Debts!$AC$14=1,$A152=Debts!$M$14+1),SUMPRODUCT(ROUND(BO$5:BO150*Debts!$Y$14/12,2)),0))</f>
        <v/>
      </c>
      <c r="T152">
        <f>IF(BP151&lt;=0,0,ROUND(BP151*IF($A152&lt;=Debts!$M$15,Debts!$X$15,Debts!$Y$15)/12,2)+IF(AND(Debts!$AC$15=1,$A152=Debts!$M$15+1),SUMPRODUCT(ROUND(BP$5:BP150*Debts!$Y$15/12,2)),0))</f>
        <v/>
      </c>
      <c r="U152">
        <f>IF(BQ151&lt;=0,0,ROUND(BQ151*IF($A152&lt;=Debts!$M$16,Debts!$X$16,Debts!$Y$16)/12,2)+IF(AND(Debts!$AC$16=1,$A152=Debts!$M$16+1),SUMPRODUCT(ROUND(BQ$5:BQ150*Debts!$Y$16/12,2)),0))</f>
        <v/>
      </c>
      <c r="V152">
        <f>IF(BF151&lt;=0,0,MIN(ROUND(BF151+J152,2),IF(Debts!$Z$5=0,Debts!$AA$5,MAX(Debts!$AA$5,ROUND(BF151*Debts!$Z$5+Debts!$AB$5*J152,2)))))</f>
        <v/>
      </c>
      <c r="W152">
        <f>IF(BG151&lt;=0,0,MIN(ROUND(BG151+K152,2),IF(Debts!$Z$6=0,Debts!$AA$6,MAX(Debts!$AA$6,ROUND(BG151*Debts!$Z$6+Debts!$AB$6*K152,2)))))</f>
        <v/>
      </c>
      <c r="X152">
        <f>IF(BH151&lt;=0,0,MIN(ROUND(BH151+L152,2),IF(Debts!$Z$7=0,Debts!$AA$7,MAX(Debts!$AA$7,ROUND(BH151*Debts!$Z$7+Debts!$AB$7*L152,2)))))</f>
        <v/>
      </c>
      <c r="Y152">
        <f>IF(BI151&lt;=0,0,MIN(ROUND(BI151+M152,2),IF(Debts!$Z$8=0,Debts!$AA$8,MAX(Debts!$AA$8,ROUND(BI151*Debts!$Z$8+Debts!$AB$8*M152,2)))))</f>
        <v/>
      </c>
      <c r="Z152">
        <f>IF(BJ151&lt;=0,0,MIN(ROUND(BJ151+N152,2),IF(Debts!$Z$9=0,Debts!$AA$9,MAX(Debts!$AA$9,ROUND(BJ151*Debts!$Z$9+Debts!$AB$9*N152,2)))))</f>
        <v/>
      </c>
      <c r="AA152">
        <f>IF(BK151&lt;=0,0,MIN(ROUND(BK151+O152,2),IF(Debts!$Z$10=0,Debts!$AA$10,MAX(Debts!$AA$10,ROUND(BK151*Debts!$Z$10+Debts!$AB$10*O152,2)))))</f>
        <v/>
      </c>
      <c r="AB152">
        <f>IF(BL151&lt;=0,0,MIN(ROUND(BL151+P152,2),IF(Debts!$Z$11=0,Debts!$AA$11,MAX(Debts!$AA$11,ROUND(BL151*Debts!$Z$11+Debts!$AB$11*P152,2)))))</f>
        <v/>
      </c>
      <c r="AC152">
        <f>IF(BM151&lt;=0,0,MIN(ROUND(BM151+Q152,2),IF(Debts!$Z$12=0,Debts!$AA$12,MAX(Debts!$AA$12,ROUND(BM151*Debts!$Z$12+Debts!$AB$12*Q152,2)))))</f>
        <v/>
      </c>
      <c r="AD152">
        <f>IF(BN151&lt;=0,0,MIN(ROUND(BN151+R152,2),IF(Debts!$Z$13=0,Debts!$AA$13,MAX(Debts!$AA$13,ROUND(BN151*Debts!$Z$13+Debts!$AB$13*R152,2)))))</f>
        <v/>
      </c>
      <c r="AE152">
        <f>IF(BO151&lt;=0,0,MIN(ROUND(BO151+S152,2),IF(Debts!$Z$14=0,Debts!$AA$14,MAX(Debts!$AA$14,ROUND(BO151*Debts!$Z$14+Debts!$AB$14*S152,2)))))</f>
        <v/>
      </c>
      <c r="AF152">
        <f>IF(BP151&lt;=0,0,MIN(ROUND(BP151+T152,2),IF(Debts!$Z$15=0,Debts!$AA$15,MAX(Debts!$AA$15,ROUND(BP151*Debts!$Z$15+Debts!$AB$15*T152,2)))))</f>
        <v/>
      </c>
      <c r="AG152">
        <f>IF(BQ151&lt;=0,0,MIN(ROUND(BQ151+U152,2),IF(Debts!$Z$16=0,Debts!$AA$16,MAX(Debts!$AA$16,ROUND(BQ151*Debts!$Z$16+Debts!$AB$16*U152,2)))))</f>
        <v/>
      </c>
      <c r="AH152">
        <f>IF(BF151&lt;=0,0,ROUND(BF151+J152-V152,2))</f>
        <v/>
      </c>
      <c r="AI152">
        <f>IF(BG151&lt;=0,0,ROUND(BG151+K152-W152,2))</f>
        <v/>
      </c>
      <c r="AJ152">
        <f>IF(BH151&lt;=0,0,ROUND(BH151+L152-X152,2))</f>
        <v/>
      </c>
      <c r="AK152">
        <f>IF(BI151&lt;=0,0,ROUND(BI151+M152-Y152,2))</f>
        <v/>
      </c>
      <c r="AL152">
        <f>IF(BJ151&lt;=0,0,ROUND(BJ151+N152-Z152,2))</f>
        <v/>
      </c>
      <c r="AM152">
        <f>IF(BK151&lt;=0,0,ROUND(BK151+O152-AA152,2))</f>
        <v/>
      </c>
      <c r="AN152">
        <f>IF(BL151&lt;=0,0,ROUND(BL151+P152-AB152,2))</f>
        <v/>
      </c>
      <c r="AO152">
        <f>IF(BM151&lt;=0,0,ROUND(BM151+Q152-AC152,2))</f>
        <v/>
      </c>
      <c r="AP152">
        <f>IF(BN151&lt;=0,0,ROUND(BN151+R152-AD152,2))</f>
        <v/>
      </c>
      <c r="AQ152">
        <f>IF(BO151&lt;=0,0,ROUND(BO151+S152-AE152,2))</f>
        <v/>
      </c>
      <c r="AR152">
        <f>IF(BP151&lt;=0,0,ROUND(BP151+T152-AF152,2))</f>
        <v/>
      </c>
      <c r="AS152">
        <f>IF(BQ151&lt;=0,0,ROUND(BQ151+U152-AG152,2))</f>
        <v/>
      </c>
      <c r="AT152">
        <f>IF(AH152&lt;=0,0,ROUND(MIN(AH152,MAX(0,$F152-SUMPRODUCT(($AT$3:$BE$3&lt;AT$3)*$AH152:$AS152))),2))</f>
        <v/>
      </c>
      <c r="AU152">
        <f>IF(AI152&lt;=0,0,ROUND(MIN(AI152,MAX(0,$F152-SUMPRODUCT(($AT$3:$BE$3&lt;AU$3)*$AH152:$AS152))),2))</f>
        <v/>
      </c>
      <c r="AV152">
        <f>IF(AJ152&lt;=0,0,ROUND(MIN(AJ152,MAX(0,$F152-SUMPRODUCT(($AT$3:$BE$3&lt;AV$3)*$AH152:$AS152))),2))</f>
        <v/>
      </c>
      <c r="AW152">
        <f>IF(AK152&lt;=0,0,ROUND(MIN(AK152,MAX(0,$F152-SUMPRODUCT(($AT$3:$BE$3&lt;AW$3)*$AH152:$AS152))),2))</f>
        <v/>
      </c>
      <c r="AX152">
        <f>IF(AL152&lt;=0,0,ROUND(MIN(AL152,MAX(0,$F152-SUMPRODUCT(($AT$3:$BE$3&lt;AX$3)*$AH152:$AS152))),2))</f>
        <v/>
      </c>
      <c r="AY152">
        <f>IF(AM152&lt;=0,0,ROUND(MIN(AM152,MAX(0,$F152-SUMPRODUCT(($AT$3:$BE$3&lt;AY$3)*$AH152:$AS152))),2))</f>
        <v/>
      </c>
      <c r="AZ152">
        <f>IF(AN152&lt;=0,0,ROUND(MIN(AN152,MAX(0,$F152-SUMPRODUCT(($AT$3:$BE$3&lt;AZ$3)*$AH152:$AS152))),2))</f>
        <v/>
      </c>
      <c r="BA152">
        <f>IF(AO152&lt;=0,0,ROUND(MIN(AO152,MAX(0,$F152-SUMPRODUCT(($AT$3:$BE$3&lt;BA$3)*$AH152:$AS152))),2))</f>
        <v/>
      </c>
      <c r="BB152">
        <f>IF(AP152&lt;=0,0,ROUND(MIN(AP152,MAX(0,$F152-SUMPRODUCT(($AT$3:$BE$3&lt;BB$3)*$AH152:$AS152))),2))</f>
        <v/>
      </c>
      <c r="BC152">
        <f>IF(AQ152&lt;=0,0,ROUND(MIN(AQ152,MAX(0,$F152-SUMPRODUCT(($AT$3:$BE$3&lt;BC$3)*$AH152:$AS152))),2))</f>
        <v/>
      </c>
      <c r="BD152">
        <f>IF(AR152&lt;=0,0,ROUND(MIN(AR152,MAX(0,$F152-SUMPRODUCT(($AT$3:$BE$3&lt;BD$3)*$AH152:$AS152))),2))</f>
        <v/>
      </c>
      <c r="BE152">
        <f>IF(AS152&lt;=0,0,ROUND(MIN(AS152,MAX(0,$F152-SUMPRODUCT(($AT$3:$BE$3&lt;BE$3)*$AH152:$AS152))),2))</f>
        <v/>
      </c>
      <c r="BF152">
        <f>IF(BF151&lt;=0,0,ROUND(BF151+J152-V152-AT152,2))</f>
        <v/>
      </c>
      <c r="BG152">
        <f>IF(BG151&lt;=0,0,ROUND(BG151+K152-W152-AU152,2))</f>
        <v/>
      </c>
      <c r="BH152">
        <f>IF(BH151&lt;=0,0,ROUND(BH151+L152-X152-AV152,2))</f>
        <v/>
      </c>
      <c r="BI152">
        <f>IF(BI151&lt;=0,0,ROUND(BI151+M152-Y152-AW152,2))</f>
        <v/>
      </c>
      <c r="BJ152">
        <f>IF(BJ151&lt;=0,0,ROUND(BJ151+N152-Z152-AX152,2))</f>
        <v/>
      </c>
      <c r="BK152">
        <f>IF(BK151&lt;=0,0,ROUND(BK151+O152-AA152-AY152,2))</f>
        <v/>
      </c>
      <c r="BL152">
        <f>IF(BL151&lt;=0,0,ROUND(BL151+P152-AB152-AZ152,2))</f>
        <v/>
      </c>
      <c r="BM152">
        <f>IF(BM151&lt;=0,0,ROUND(BM151+Q152-AC152-BA152,2))</f>
        <v/>
      </c>
      <c r="BN152">
        <f>IF(BN151&lt;=0,0,ROUND(BN151+R152-AD152-BB152,2))</f>
        <v/>
      </c>
      <c r="BO152">
        <f>IF(BO151&lt;=0,0,ROUND(BO151+S152-AE152-BC152,2))</f>
        <v/>
      </c>
      <c r="BP152">
        <f>IF(BP151&lt;=0,0,ROUND(BP151+T152-AF152-BD152,2))</f>
        <v/>
      </c>
      <c r="BQ152">
        <f>IF(BQ151&lt;=0,0,ROUND(BQ151+U152-AG152-BE152,2))</f>
        <v/>
      </c>
    </row>
    <row r="153">
      <c r="A153" t="n">
        <v>148</v>
      </c>
      <c r="B153" s="29">
        <f>Months!B153</f>
        <v/>
      </c>
      <c r="C153">
        <f>Months!C153</f>
        <v/>
      </c>
      <c r="D153">
        <f>Months!D153</f>
        <v/>
      </c>
      <c r="E153">
        <f>SUM(V153:AG153)</f>
        <v/>
      </c>
      <c r="F153">
        <f>MAX(0,ROUND(C153+D153-E153,2))</f>
        <v/>
      </c>
      <c r="G153">
        <f>ROUND(E153+SUM(AT153:BE153),2)</f>
        <v/>
      </c>
      <c r="H153">
        <f>ROUND(SUM(J153:U153),2)</f>
        <v/>
      </c>
      <c r="I153">
        <f>ROUND(SUM(BF153:BQ153),2)</f>
        <v/>
      </c>
      <c r="J153">
        <f>IF(BF152&lt;=0,0,ROUND(BF152*IF($A153&lt;=Debts!$M$5,Debts!$X$5,Debts!$Y$5)/12,2)+IF(AND(Debts!$AC$5=1,$A153=Debts!$M$5+1),SUMPRODUCT(ROUND(BF$5:BF151*Debts!$Y$5/12,2)),0))</f>
        <v/>
      </c>
      <c r="K153">
        <f>IF(BG152&lt;=0,0,ROUND(BG152*IF($A153&lt;=Debts!$M$6,Debts!$X$6,Debts!$Y$6)/12,2)+IF(AND(Debts!$AC$6=1,$A153=Debts!$M$6+1),SUMPRODUCT(ROUND(BG$5:BG151*Debts!$Y$6/12,2)),0))</f>
        <v/>
      </c>
      <c r="L153">
        <f>IF(BH152&lt;=0,0,ROUND(BH152*IF($A153&lt;=Debts!$M$7,Debts!$X$7,Debts!$Y$7)/12,2)+IF(AND(Debts!$AC$7=1,$A153=Debts!$M$7+1),SUMPRODUCT(ROUND(BH$5:BH151*Debts!$Y$7/12,2)),0))</f>
        <v/>
      </c>
      <c r="M153">
        <f>IF(BI152&lt;=0,0,ROUND(BI152*IF($A153&lt;=Debts!$M$8,Debts!$X$8,Debts!$Y$8)/12,2)+IF(AND(Debts!$AC$8=1,$A153=Debts!$M$8+1),SUMPRODUCT(ROUND(BI$5:BI151*Debts!$Y$8/12,2)),0))</f>
        <v/>
      </c>
      <c r="N153">
        <f>IF(BJ152&lt;=0,0,ROUND(BJ152*IF($A153&lt;=Debts!$M$9,Debts!$X$9,Debts!$Y$9)/12,2)+IF(AND(Debts!$AC$9=1,$A153=Debts!$M$9+1),SUMPRODUCT(ROUND(BJ$5:BJ151*Debts!$Y$9/12,2)),0))</f>
        <v/>
      </c>
      <c r="O153">
        <f>IF(BK152&lt;=0,0,ROUND(BK152*IF($A153&lt;=Debts!$M$10,Debts!$X$10,Debts!$Y$10)/12,2)+IF(AND(Debts!$AC$10=1,$A153=Debts!$M$10+1),SUMPRODUCT(ROUND(BK$5:BK151*Debts!$Y$10/12,2)),0))</f>
        <v/>
      </c>
      <c r="P153">
        <f>IF(BL152&lt;=0,0,ROUND(BL152*IF($A153&lt;=Debts!$M$11,Debts!$X$11,Debts!$Y$11)/12,2)+IF(AND(Debts!$AC$11=1,$A153=Debts!$M$11+1),SUMPRODUCT(ROUND(BL$5:BL151*Debts!$Y$11/12,2)),0))</f>
        <v/>
      </c>
      <c r="Q153">
        <f>IF(BM152&lt;=0,0,ROUND(BM152*IF($A153&lt;=Debts!$M$12,Debts!$X$12,Debts!$Y$12)/12,2)+IF(AND(Debts!$AC$12=1,$A153=Debts!$M$12+1),SUMPRODUCT(ROUND(BM$5:BM151*Debts!$Y$12/12,2)),0))</f>
        <v/>
      </c>
      <c r="R153">
        <f>IF(BN152&lt;=0,0,ROUND(BN152*IF($A153&lt;=Debts!$M$13,Debts!$X$13,Debts!$Y$13)/12,2)+IF(AND(Debts!$AC$13=1,$A153=Debts!$M$13+1),SUMPRODUCT(ROUND(BN$5:BN151*Debts!$Y$13/12,2)),0))</f>
        <v/>
      </c>
      <c r="S153">
        <f>IF(BO152&lt;=0,0,ROUND(BO152*IF($A153&lt;=Debts!$M$14,Debts!$X$14,Debts!$Y$14)/12,2)+IF(AND(Debts!$AC$14=1,$A153=Debts!$M$14+1),SUMPRODUCT(ROUND(BO$5:BO151*Debts!$Y$14/12,2)),0))</f>
        <v/>
      </c>
      <c r="T153">
        <f>IF(BP152&lt;=0,0,ROUND(BP152*IF($A153&lt;=Debts!$M$15,Debts!$X$15,Debts!$Y$15)/12,2)+IF(AND(Debts!$AC$15=1,$A153=Debts!$M$15+1),SUMPRODUCT(ROUND(BP$5:BP151*Debts!$Y$15/12,2)),0))</f>
        <v/>
      </c>
      <c r="U153">
        <f>IF(BQ152&lt;=0,0,ROUND(BQ152*IF($A153&lt;=Debts!$M$16,Debts!$X$16,Debts!$Y$16)/12,2)+IF(AND(Debts!$AC$16=1,$A153=Debts!$M$16+1),SUMPRODUCT(ROUND(BQ$5:BQ151*Debts!$Y$16/12,2)),0))</f>
        <v/>
      </c>
      <c r="V153">
        <f>IF(BF152&lt;=0,0,MIN(ROUND(BF152+J153,2),IF(Debts!$Z$5=0,Debts!$AA$5,MAX(Debts!$AA$5,ROUND(BF152*Debts!$Z$5+Debts!$AB$5*J153,2)))))</f>
        <v/>
      </c>
      <c r="W153">
        <f>IF(BG152&lt;=0,0,MIN(ROUND(BG152+K153,2),IF(Debts!$Z$6=0,Debts!$AA$6,MAX(Debts!$AA$6,ROUND(BG152*Debts!$Z$6+Debts!$AB$6*K153,2)))))</f>
        <v/>
      </c>
      <c r="X153">
        <f>IF(BH152&lt;=0,0,MIN(ROUND(BH152+L153,2),IF(Debts!$Z$7=0,Debts!$AA$7,MAX(Debts!$AA$7,ROUND(BH152*Debts!$Z$7+Debts!$AB$7*L153,2)))))</f>
        <v/>
      </c>
      <c r="Y153">
        <f>IF(BI152&lt;=0,0,MIN(ROUND(BI152+M153,2),IF(Debts!$Z$8=0,Debts!$AA$8,MAX(Debts!$AA$8,ROUND(BI152*Debts!$Z$8+Debts!$AB$8*M153,2)))))</f>
        <v/>
      </c>
      <c r="Z153">
        <f>IF(BJ152&lt;=0,0,MIN(ROUND(BJ152+N153,2),IF(Debts!$Z$9=0,Debts!$AA$9,MAX(Debts!$AA$9,ROUND(BJ152*Debts!$Z$9+Debts!$AB$9*N153,2)))))</f>
        <v/>
      </c>
      <c r="AA153">
        <f>IF(BK152&lt;=0,0,MIN(ROUND(BK152+O153,2),IF(Debts!$Z$10=0,Debts!$AA$10,MAX(Debts!$AA$10,ROUND(BK152*Debts!$Z$10+Debts!$AB$10*O153,2)))))</f>
        <v/>
      </c>
      <c r="AB153">
        <f>IF(BL152&lt;=0,0,MIN(ROUND(BL152+P153,2),IF(Debts!$Z$11=0,Debts!$AA$11,MAX(Debts!$AA$11,ROUND(BL152*Debts!$Z$11+Debts!$AB$11*P153,2)))))</f>
        <v/>
      </c>
      <c r="AC153">
        <f>IF(BM152&lt;=0,0,MIN(ROUND(BM152+Q153,2),IF(Debts!$Z$12=0,Debts!$AA$12,MAX(Debts!$AA$12,ROUND(BM152*Debts!$Z$12+Debts!$AB$12*Q153,2)))))</f>
        <v/>
      </c>
      <c r="AD153">
        <f>IF(BN152&lt;=0,0,MIN(ROUND(BN152+R153,2),IF(Debts!$Z$13=0,Debts!$AA$13,MAX(Debts!$AA$13,ROUND(BN152*Debts!$Z$13+Debts!$AB$13*R153,2)))))</f>
        <v/>
      </c>
      <c r="AE153">
        <f>IF(BO152&lt;=0,0,MIN(ROUND(BO152+S153,2),IF(Debts!$Z$14=0,Debts!$AA$14,MAX(Debts!$AA$14,ROUND(BO152*Debts!$Z$14+Debts!$AB$14*S153,2)))))</f>
        <v/>
      </c>
      <c r="AF153">
        <f>IF(BP152&lt;=0,0,MIN(ROUND(BP152+T153,2),IF(Debts!$Z$15=0,Debts!$AA$15,MAX(Debts!$AA$15,ROUND(BP152*Debts!$Z$15+Debts!$AB$15*T153,2)))))</f>
        <v/>
      </c>
      <c r="AG153">
        <f>IF(BQ152&lt;=0,0,MIN(ROUND(BQ152+U153,2),IF(Debts!$Z$16=0,Debts!$AA$16,MAX(Debts!$AA$16,ROUND(BQ152*Debts!$Z$16+Debts!$AB$16*U153,2)))))</f>
        <v/>
      </c>
      <c r="AH153">
        <f>IF(BF152&lt;=0,0,ROUND(BF152+J153-V153,2))</f>
        <v/>
      </c>
      <c r="AI153">
        <f>IF(BG152&lt;=0,0,ROUND(BG152+K153-W153,2))</f>
        <v/>
      </c>
      <c r="AJ153">
        <f>IF(BH152&lt;=0,0,ROUND(BH152+L153-X153,2))</f>
        <v/>
      </c>
      <c r="AK153">
        <f>IF(BI152&lt;=0,0,ROUND(BI152+M153-Y153,2))</f>
        <v/>
      </c>
      <c r="AL153">
        <f>IF(BJ152&lt;=0,0,ROUND(BJ152+N153-Z153,2))</f>
        <v/>
      </c>
      <c r="AM153">
        <f>IF(BK152&lt;=0,0,ROUND(BK152+O153-AA153,2))</f>
        <v/>
      </c>
      <c r="AN153">
        <f>IF(BL152&lt;=0,0,ROUND(BL152+P153-AB153,2))</f>
        <v/>
      </c>
      <c r="AO153">
        <f>IF(BM152&lt;=0,0,ROUND(BM152+Q153-AC153,2))</f>
        <v/>
      </c>
      <c r="AP153">
        <f>IF(BN152&lt;=0,0,ROUND(BN152+R153-AD153,2))</f>
        <v/>
      </c>
      <c r="AQ153">
        <f>IF(BO152&lt;=0,0,ROUND(BO152+S153-AE153,2))</f>
        <v/>
      </c>
      <c r="AR153">
        <f>IF(BP152&lt;=0,0,ROUND(BP152+T153-AF153,2))</f>
        <v/>
      </c>
      <c r="AS153">
        <f>IF(BQ152&lt;=0,0,ROUND(BQ152+U153-AG153,2))</f>
        <v/>
      </c>
      <c r="AT153">
        <f>IF(AH153&lt;=0,0,ROUND(MIN(AH153,MAX(0,$F153-SUMPRODUCT(($AT$3:$BE$3&lt;AT$3)*$AH153:$AS153))),2))</f>
        <v/>
      </c>
      <c r="AU153">
        <f>IF(AI153&lt;=0,0,ROUND(MIN(AI153,MAX(0,$F153-SUMPRODUCT(($AT$3:$BE$3&lt;AU$3)*$AH153:$AS153))),2))</f>
        <v/>
      </c>
      <c r="AV153">
        <f>IF(AJ153&lt;=0,0,ROUND(MIN(AJ153,MAX(0,$F153-SUMPRODUCT(($AT$3:$BE$3&lt;AV$3)*$AH153:$AS153))),2))</f>
        <v/>
      </c>
      <c r="AW153">
        <f>IF(AK153&lt;=0,0,ROUND(MIN(AK153,MAX(0,$F153-SUMPRODUCT(($AT$3:$BE$3&lt;AW$3)*$AH153:$AS153))),2))</f>
        <v/>
      </c>
      <c r="AX153">
        <f>IF(AL153&lt;=0,0,ROUND(MIN(AL153,MAX(0,$F153-SUMPRODUCT(($AT$3:$BE$3&lt;AX$3)*$AH153:$AS153))),2))</f>
        <v/>
      </c>
      <c r="AY153">
        <f>IF(AM153&lt;=0,0,ROUND(MIN(AM153,MAX(0,$F153-SUMPRODUCT(($AT$3:$BE$3&lt;AY$3)*$AH153:$AS153))),2))</f>
        <v/>
      </c>
      <c r="AZ153">
        <f>IF(AN153&lt;=0,0,ROUND(MIN(AN153,MAX(0,$F153-SUMPRODUCT(($AT$3:$BE$3&lt;AZ$3)*$AH153:$AS153))),2))</f>
        <v/>
      </c>
      <c r="BA153">
        <f>IF(AO153&lt;=0,0,ROUND(MIN(AO153,MAX(0,$F153-SUMPRODUCT(($AT$3:$BE$3&lt;BA$3)*$AH153:$AS153))),2))</f>
        <v/>
      </c>
      <c r="BB153">
        <f>IF(AP153&lt;=0,0,ROUND(MIN(AP153,MAX(0,$F153-SUMPRODUCT(($AT$3:$BE$3&lt;BB$3)*$AH153:$AS153))),2))</f>
        <v/>
      </c>
      <c r="BC153">
        <f>IF(AQ153&lt;=0,0,ROUND(MIN(AQ153,MAX(0,$F153-SUMPRODUCT(($AT$3:$BE$3&lt;BC$3)*$AH153:$AS153))),2))</f>
        <v/>
      </c>
      <c r="BD153">
        <f>IF(AR153&lt;=0,0,ROUND(MIN(AR153,MAX(0,$F153-SUMPRODUCT(($AT$3:$BE$3&lt;BD$3)*$AH153:$AS153))),2))</f>
        <v/>
      </c>
      <c r="BE153">
        <f>IF(AS153&lt;=0,0,ROUND(MIN(AS153,MAX(0,$F153-SUMPRODUCT(($AT$3:$BE$3&lt;BE$3)*$AH153:$AS153))),2))</f>
        <v/>
      </c>
      <c r="BF153">
        <f>IF(BF152&lt;=0,0,ROUND(BF152+J153-V153-AT153,2))</f>
        <v/>
      </c>
      <c r="BG153">
        <f>IF(BG152&lt;=0,0,ROUND(BG152+K153-W153-AU153,2))</f>
        <v/>
      </c>
      <c r="BH153">
        <f>IF(BH152&lt;=0,0,ROUND(BH152+L153-X153-AV153,2))</f>
        <v/>
      </c>
      <c r="BI153">
        <f>IF(BI152&lt;=0,0,ROUND(BI152+M153-Y153-AW153,2))</f>
        <v/>
      </c>
      <c r="BJ153">
        <f>IF(BJ152&lt;=0,0,ROUND(BJ152+N153-Z153-AX153,2))</f>
        <v/>
      </c>
      <c r="BK153">
        <f>IF(BK152&lt;=0,0,ROUND(BK152+O153-AA153-AY153,2))</f>
        <v/>
      </c>
      <c r="BL153">
        <f>IF(BL152&lt;=0,0,ROUND(BL152+P153-AB153-AZ153,2))</f>
        <v/>
      </c>
      <c r="BM153">
        <f>IF(BM152&lt;=0,0,ROUND(BM152+Q153-AC153-BA153,2))</f>
        <v/>
      </c>
      <c r="BN153">
        <f>IF(BN152&lt;=0,0,ROUND(BN152+R153-AD153-BB153,2))</f>
        <v/>
      </c>
      <c r="BO153">
        <f>IF(BO152&lt;=0,0,ROUND(BO152+S153-AE153-BC153,2))</f>
        <v/>
      </c>
      <c r="BP153">
        <f>IF(BP152&lt;=0,0,ROUND(BP152+T153-AF153-BD153,2))</f>
        <v/>
      </c>
      <c r="BQ153">
        <f>IF(BQ152&lt;=0,0,ROUND(BQ152+U153-AG153-BE153,2))</f>
        <v/>
      </c>
    </row>
    <row r="154">
      <c r="A154" t="n">
        <v>149</v>
      </c>
      <c r="B154" s="29">
        <f>Months!B154</f>
        <v/>
      </c>
      <c r="C154">
        <f>Months!C154</f>
        <v/>
      </c>
      <c r="D154">
        <f>Months!D154</f>
        <v/>
      </c>
      <c r="E154">
        <f>SUM(V154:AG154)</f>
        <v/>
      </c>
      <c r="F154">
        <f>MAX(0,ROUND(C154+D154-E154,2))</f>
        <v/>
      </c>
      <c r="G154">
        <f>ROUND(E154+SUM(AT154:BE154),2)</f>
        <v/>
      </c>
      <c r="H154">
        <f>ROUND(SUM(J154:U154),2)</f>
        <v/>
      </c>
      <c r="I154">
        <f>ROUND(SUM(BF154:BQ154),2)</f>
        <v/>
      </c>
      <c r="J154">
        <f>IF(BF153&lt;=0,0,ROUND(BF153*IF($A154&lt;=Debts!$M$5,Debts!$X$5,Debts!$Y$5)/12,2)+IF(AND(Debts!$AC$5=1,$A154=Debts!$M$5+1),SUMPRODUCT(ROUND(BF$5:BF152*Debts!$Y$5/12,2)),0))</f>
        <v/>
      </c>
      <c r="K154">
        <f>IF(BG153&lt;=0,0,ROUND(BG153*IF($A154&lt;=Debts!$M$6,Debts!$X$6,Debts!$Y$6)/12,2)+IF(AND(Debts!$AC$6=1,$A154=Debts!$M$6+1),SUMPRODUCT(ROUND(BG$5:BG152*Debts!$Y$6/12,2)),0))</f>
        <v/>
      </c>
      <c r="L154">
        <f>IF(BH153&lt;=0,0,ROUND(BH153*IF($A154&lt;=Debts!$M$7,Debts!$X$7,Debts!$Y$7)/12,2)+IF(AND(Debts!$AC$7=1,$A154=Debts!$M$7+1),SUMPRODUCT(ROUND(BH$5:BH152*Debts!$Y$7/12,2)),0))</f>
        <v/>
      </c>
      <c r="M154">
        <f>IF(BI153&lt;=0,0,ROUND(BI153*IF($A154&lt;=Debts!$M$8,Debts!$X$8,Debts!$Y$8)/12,2)+IF(AND(Debts!$AC$8=1,$A154=Debts!$M$8+1),SUMPRODUCT(ROUND(BI$5:BI152*Debts!$Y$8/12,2)),0))</f>
        <v/>
      </c>
      <c r="N154">
        <f>IF(BJ153&lt;=0,0,ROUND(BJ153*IF($A154&lt;=Debts!$M$9,Debts!$X$9,Debts!$Y$9)/12,2)+IF(AND(Debts!$AC$9=1,$A154=Debts!$M$9+1),SUMPRODUCT(ROUND(BJ$5:BJ152*Debts!$Y$9/12,2)),0))</f>
        <v/>
      </c>
      <c r="O154">
        <f>IF(BK153&lt;=0,0,ROUND(BK153*IF($A154&lt;=Debts!$M$10,Debts!$X$10,Debts!$Y$10)/12,2)+IF(AND(Debts!$AC$10=1,$A154=Debts!$M$10+1),SUMPRODUCT(ROUND(BK$5:BK152*Debts!$Y$10/12,2)),0))</f>
        <v/>
      </c>
      <c r="P154">
        <f>IF(BL153&lt;=0,0,ROUND(BL153*IF($A154&lt;=Debts!$M$11,Debts!$X$11,Debts!$Y$11)/12,2)+IF(AND(Debts!$AC$11=1,$A154=Debts!$M$11+1),SUMPRODUCT(ROUND(BL$5:BL152*Debts!$Y$11/12,2)),0))</f>
        <v/>
      </c>
      <c r="Q154">
        <f>IF(BM153&lt;=0,0,ROUND(BM153*IF($A154&lt;=Debts!$M$12,Debts!$X$12,Debts!$Y$12)/12,2)+IF(AND(Debts!$AC$12=1,$A154=Debts!$M$12+1),SUMPRODUCT(ROUND(BM$5:BM152*Debts!$Y$12/12,2)),0))</f>
        <v/>
      </c>
      <c r="R154">
        <f>IF(BN153&lt;=0,0,ROUND(BN153*IF($A154&lt;=Debts!$M$13,Debts!$X$13,Debts!$Y$13)/12,2)+IF(AND(Debts!$AC$13=1,$A154=Debts!$M$13+1),SUMPRODUCT(ROUND(BN$5:BN152*Debts!$Y$13/12,2)),0))</f>
        <v/>
      </c>
      <c r="S154">
        <f>IF(BO153&lt;=0,0,ROUND(BO153*IF($A154&lt;=Debts!$M$14,Debts!$X$14,Debts!$Y$14)/12,2)+IF(AND(Debts!$AC$14=1,$A154=Debts!$M$14+1),SUMPRODUCT(ROUND(BO$5:BO152*Debts!$Y$14/12,2)),0))</f>
        <v/>
      </c>
      <c r="T154">
        <f>IF(BP153&lt;=0,0,ROUND(BP153*IF($A154&lt;=Debts!$M$15,Debts!$X$15,Debts!$Y$15)/12,2)+IF(AND(Debts!$AC$15=1,$A154=Debts!$M$15+1),SUMPRODUCT(ROUND(BP$5:BP152*Debts!$Y$15/12,2)),0))</f>
        <v/>
      </c>
      <c r="U154">
        <f>IF(BQ153&lt;=0,0,ROUND(BQ153*IF($A154&lt;=Debts!$M$16,Debts!$X$16,Debts!$Y$16)/12,2)+IF(AND(Debts!$AC$16=1,$A154=Debts!$M$16+1),SUMPRODUCT(ROUND(BQ$5:BQ152*Debts!$Y$16/12,2)),0))</f>
        <v/>
      </c>
      <c r="V154">
        <f>IF(BF153&lt;=0,0,MIN(ROUND(BF153+J154,2),IF(Debts!$Z$5=0,Debts!$AA$5,MAX(Debts!$AA$5,ROUND(BF153*Debts!$Z$5+Debts!$AB$5*J154,2)))))</f>
        <v/>
      </c>
      <c r="W154">
        <f>IF(BG153&lt;=0,0,MIN(ROUND(BG153+K154,2),IF(Debts!$Z$6=0,Debts!$AA$6,MAX(Debts!$AA$6,ROUND(BG153*Debts!$Z$6+Debts!$AB$6*K154,2)))))</f>
        <v/>
      </c>
      <c r="X154">
        <f>IF(BH153&lt;=0,0,MIN(ROUND(BH153+L154,2),IF(Debts!$Z$7=0,Debts!$AA$7,MAX(Debts!$AA$7,ROUND(BH153*Debts!$Z$7+Debts!$AB$7*L154,2)))))</f>
        <v/>
      </c>
      <c r="Y154">
        <f>IF(BI153&lt;=0,0,MIN(ROUND(BI153+M154,2),IF(Debts!$Z$8=0,Debts!$AA$8,MAX(Debts!$AA$8,ROUND(BI153*Debts!$Z$8+Debts!$AB$8*M154,2)))))</f>
        <v/>
      </c>
      <c r="Z154">
        <f>IF(BJ153&lt;=0,0,MIN(ROUND(BJ153+N154,2),IF(Debts!$Z$9=0,Debts!$AA$9,MAX(Debts!$AA$9,ROUND(BJ153*Debts!$Z$9+Debts!$AB$9*N154,2)))))</f>
        <v/>
      </c>
      <c r="AA154">
        <f>IF(BK153&lt;=0,0,MIN(ROUND(BK153+O154,2),IF(Debts!$Z$10=0,Debts!$AA$10,MAX(Debts!$AA$10,ROUND(BK153*Debts!$Z$10+Debts!$AB$10*O154,2)))))</f>
        <v/>
      </c>
      <c r="AB154">
        <f>IF(BL153&lt;=0,0,MIN(ROUND(BL153+P154,2),IF(Debts!$Z$11=0,Debts!$AA$11,MAX(Debts!$AA$11,ROUND(BL153*Debts!$Z$11+Debts!$AB$11*P154,2)))))</f>
        <v/>
      </c>
      <c r="AC154">
        <f>IF(BM153&lt;=0,0,MIN(ROUND(BM153+Q154,2),IF(Debts!$Z$12=0,Debts!$AA$12,MAX(Debts!$AA$12,ROUND(BM153*Debts!$Z$12+Debts!$AB$12*Q154,2)))))</f>
        <v/>
      </c>
      <c r="AD154">
        <f>IF(BN153&lt;=0,0,MIN(ROUND(BN153+R154,2),IF(Debts!$Z$13=0,Debts!$AA$13,MAX(Debts!$AA$13,ROUND(BN153*Debts!$Z$13+Debts!$AB$13*R154,2)))))</f>
        <v/>
      </c>
      <c r="AE154">
        <f>IF(BO153&lt;=0,0,MIN(ROUND(BO153+S154,2),IF(Debts!$Z$14=0,Debts!$AA$14,MAX(Debts!$AA$14,ROUND(BO153*Debts!$Z$14+Debts!$AB$14*S154,2)))))</f>
        <v/>
      </c>
      <c r="AF154">
        <f>IF(BP153&lt;=0,0,MIN(ROUND(BP153+T154,2),IF(Debts!$Z$15=0,Debts!$AA$15,MAX(Debts!$AA$15,ROUND(BP153*Debts!$Z$15+Debts!$AB$15*T154,2)))))</f>
        <v/>
      </c>
      <c r="AG154">
        <f>IF(BQ153&lt;=0,0,MIN(ROUND(BQ153+U154,2),IF(Debts!$Z$16=0,Debts!$AA$16,MAX(Debts!$AA$16,ROUND(BQ153*Debts!$Z$16+Debts!$AB$16*U154,2)))))</f>
        <v/>
      </c>
      <c r="AH154">
        <f>IF(BF153&lt;=0,0,ROUND(BF153+J154-V154,2))</f>
        <v/>
      </c>
      <c r="AI154">
        <f>IF(BG153&lt;=0,0,ROUND(BG153+K154-W154,2))</f>
        <v/>
      </c>
      <c r="AJ154">
        <f>IF(BH153&lt;=0,0,ROUND(BH153+L154-X154,2))</f>
        <v/>
      </c>
      <c r="AK154">
        <f>IF(BI153&lt;=0,0,ROUND(BI153+M154-Y154,2))</f>
        <v/>
      </c>
      <c r="AL154">
        <f>IF(BJ153&lt;=0,0,ROUND(BJ153+N154-Z154,2))</f>
        <v/>
      </c>
      <c r="AM154">
        <f>IF(BK153&lt;=0,0,ROUND(BK153+O154-AA154,2))</f>
        <v/>
      </c>
      <c r="AN154">
        <f>IF(BL153&lt;=0,0,ROUND(BL153+P154-AB154,2))</f>
        <v/>
      </c>
      <c r="AO154">
        <f>IF(BM153&lt;=0,0,ROUND(BM153+Q154-AC154,2))</f>
        <v/>
      </c>
      <c r="AP154">
        <f>IF(BN153&lt;=0,0,ROUND(BN153+R154-AD154,2))</f>
        <v/>
      </c>
      <c r="AQ154">
        <f>IF(BO153&lt;=0,0,ROUND(BO153+S154-AE154,2))</f>
        <v/>
      </c>
      <c r="AR154">
        <f>IF(BP153&lt;=0,0,ROUND(BP153+T154-AF154,2))</f>
        <v/>
      </c>
      <c r="AS154">
        <f>IF(BQ153&lt;=0,0,ROUND(BQ153+U154-AG154,2))</f>
        <v/>
      </c>
      <c r="AT154">
        <f>IF(AH154&lt;=0,0,ROUND(MIN(AH154,MAX(0,$F154-SUMPRODUCT(($AT$3:$BE$3&lt;AT$3)*$AH154:$AS154))),2))</f>
        <v/>
      </c>
      <c r="AU154">
        <f>IF(AI154&lt;=0,0,ROUND(MIN(AI154,MAX(0,$F154-SUMPRODUCT(($AT$3:$BE$3&lt;AU$3)*$AH154:$AS154))),2))</f>
        <v/>
      </c>
      <c r="AV154">
        <f>IF(AJ154&lt;=0,0,ROUND(MIN(AJ154,MAX(0,$F154-SUMPRODUCT(($AT$3:$BE$3&lt;AV$3)*$AH154:$AS154))),2))</f>
        <v/>
      </c>
      <c r="AW154">
        <f>IF(AK154&lt;=0,0,ROUND(MIN(AK154,MAX(0,$F154-SUMPRODUCT(($AT$3:$BE$3&lt;AW$3)*$AH154:$AS154))),2))</f>
        <v/>
      </c>
      <c r="AX154">
        <f>IF(AL154&lt;=0,0,ROUND(MIN(AL154,MAX(0,$F154-SUMPRODUCT(($AT$3:$BE$3&lt;AX$3)*$AH154:$AS154))),2))</f>
        <v/>
      </c>
      <c r="AY154">
        <f>IF(AM154&lt;=0,0,ROUND(MIN(AM154,MAX(0,$F154-SUMPRODUCT(($AT$3:$BE$3&lt;AY$3)*$AH154:$AS154))),2))</f>
        <v/>
      </c>
      <c r="AZ154">
        <f>IF(AN154&lt;=0,0,ROUND(MIN(AN154,MAX(0,$F154-SUMPRODUCT(($AT$3:$BE$3&lt;AZ$3)*$AH154:$AS154))),2))</f>
        <v/>
      </c>
      <c r="BA154">
        <f>IF(AO154&lt;=0,0,ROUND(MIN(AO154,MAX(0,$F154-SUMPRODUCT(($AT$3:$BE$3&lt;BA$3)*$AH154:$AS154))),2))</f>
        <v/>
      </c>
      <c r="BB154">
        <f>IF(AP154&lt;=0,0,ROUND(MIN(AP154,MAX(0,$F154-SUMPRODUCT(($AT$3:$BE$3&lt;BB$3)*$AH154:$AS154))),2))</f>
        <v/>
      </c>
      <c r="BC154">
        <f>IF(AQ154&lt;=0,0,ROUND(MIN(AQ154,MAX(0,$F154-SUMPRODUCT(($AT$3:$BE$3&lt;BC$3)*$AH154:$AS154))),2))</f>
        <v/>
      </c>
      <c r="BD154">
        <f>IF(AR154&lt;=0,0,ROUND(MIN(AR154,MAX(0,$F154-SUMPRODUCT(($AT$3:$BE$3&lt;BD$3)*$AH154:$AS154))),2))</f>
        <v/>
      </c>
      <c r="BE154">
        <f>IF(AS154&lt;=0,0,ROUND(MIN(AS154,MAX(0,$F154-SUMPRODUCT(($AT$3:$BE$3&lt;BE$3)*$AH154:$AS154))),2))</f>
        <v/>
      </c>
      <c r="BF154">
        <f>IF(BF153&lt;=0,0,ROUND(BF153+J154-V154-AT154,2))</f>
        <v/>
      </c>
      <c r="BG154">
        <f>IF(BG153&lt;=0,0,ROUND(BG153+K154-W154-AU154,2))</f>
        <v/>
      </c>
      <c r="BH154">
        <f>IF(BH153&lt;=0,0,ROUND(BH153+L154-X154-AV154,2))</f>
        <v/>
      </c>
      <c r="BI154">
        <f>IF(BI153&lt;=0,0,ROUND(BI153+M154-Y154-AW154,2))</f>
        <v/>
      </c>
      <c r="BJ154">
        <f>IF(BJ153&lt;=0,0,ROUND(BJ153+N154-Z154-AX154,2))</f>
        <v/>
      </c>
      <c r="BK154">
        <f>IF(BK153&lt;=0,0,ROUND(BK153+O154-AA154-AY154,2))</f>
        <v/>
      </c>
      <c r="BL154">
        <f>IF(BL153&lt;=0,0,ROUND(BL153+P154-AB154-AZ154,2))</f>
        <v/>
      </c>
      <c r="BM154">
        <f>IF(BM153&lt;=0,0,ROUND(BM153+Q154-AC154-BA154,2))</f>
        <v/>
      </c>
      <c r="BN154">
        <f>IF(BN153&lt;=0,0,ROUND(BN153+R154-AD154-BB154,2))</f>
        <v/>
      </c>
      <c r="BO154">
        <f>IF(BO153&lt;=0,0,ROUND(BO153+S154-AE154-BC154,2))</f>
        <v/>
      </c>
      <c r="BP154">
        <f>IF(BP153&lt;=0,0,ROUND(BP153+T154-AF154-BD154,2))</f>
        <v/>
      </c>
      <c r="BQ154">
        <f>IF(BQ153&lt;=0,0,ROUND(BQ153+U154-AG154-BE154,2))</f>
        <v/>
      </c>
    </row>
    <row r="155">
      <c r="A155" t="n">
        <v>150</v>
      </c>
      <c r="B155" s="29">
        <f>Months!B155</f>
        <v/>
      </c>
      <c r="C155">
        <f>Months!C155</f>
        <v/>
      </c>
      <c r="D155">
        <f>Months!D155</f>
        <v/>
      </c>
      <c r="E155">
        <f>SUM(V155:AG155)</f>
        <v/>
      </c>
      <c r="F155">
        <f>MAX(0,ROUND(C155+D155-E155,2))</f>
        <v/>
      </c>
      <c r="G155">
        <f>ROUND(E155+SUM(AT155:BE155),2)</f>
        <v/>
      </c>
      <c r="H155">
        <f>ROUND(SUM(J155:U155),2)</f>
        <v/>
      </c>
      <c r="I155">
        <f>ROUND(SUM(BF155:BQ155),2)</f>
        <v/>
      </c>
      <c r="J155">
        <f>IF(BF154&lt;=0,0,ROUND(BF154*IF($A155&lt;=Debts!$M$5,Debts!$X$5,Debts!$Y$5)/12,2)+IF(AND(Debts!$AC$5=1,$A155=Debts!$M$5+1),SUMPRODUCT(ROUND(BF$5:BF153*Debts!$Y$5/12,2)),0))</f>
        <v/>
      </c>
      <c r="K155">
        <f>IF(BG154&lt;=0,0,ROUND(BG154*IF($A155&lt;=Debts!$M$6,Debts!$X$6,Debts!$Y$6)/12,2)+IF(AND(Debts!$AC$6=1,$A155=Debts!$M$6+1),SUMPRODUCT(ROUND(BG$5:BG153*Debts!$Y$6/12,2)),0))</f>
        <v/>
      </c>
      <c r="L155">
        <f>IF(BH154&lt;=0,0,ROUND(BH154*IF($A155&lt;=Debts!$M$7,Debts!$X$7,Debts!$Y$7)/12,2)+IF(AND(Debts!$AC$7=1,$A155=Debts!$M$7+1),SUMPRODUCT(ROUND(BH$5:BH153*Debts!$Y$7/12,2)),0))</f>
        <v/>
      </c>
      <c r="M155">
        <f>IF(BI154&lt;=0,0,ROUND(BI154*IF($A155&lt;=Debts!$M$8,Debts!$X$8,Debts!$Y$8)/12,2)+IF(AND(Debts!$AC$8=1,$A155=Debts!$M$8+1),SUMPRODUCT(ROUND(BI$5:BI153*Debts!$Y$8/12,2)),0))</f>
        <v/>
      </c>
      <c r="N155">
        <f>IF(BJ154&lt;=0,0,ROUND(BJ154*IF($A155&lt;=Debts!$M$9,Debts!$X$9,Debts!$Y$9)/12,2)+IF(AND(Debts!$AC$9=1,$A155=Debts!$M$9+1),SUMPRODUCT(ROUND(BJ$5:BJ153*Debts!$Y$9/12,2)),0))</f>
        <v/>
      </c>
      <c r="O155">
        <f>IF(BK154&lt;=0,0,ROUND(BK154*IF($A155&lt;=Debts!$M$10,Debts!$X$10,Debts!$Y$10)/12,2)+IF(AND(Debts!$AC$10=1,$A155=Debts!$M$10+1),SUMPRODUCT(ROUND(BK$5:BK153*Debts!$Y$10/12,2)),0))</f>
        <v/>
      </c>
      <c r="P155">
        <f>IF(BL154&lt;=0,0,ROUND(BL154*IF($A155&lt;=Debts!$M$11,Debts!$X$11,Debts!$Y$11)/12,2)+IF(AND(Debts!$AC$11=1,$A155=Debts!$M$11+1),SUMPRODUCT(ROUND(BL$5:BL153*Debts!$Y$11/12,2)),0))</f>
        <v/>
      </c>
      <c r="Q155">
        <f>IF(BM154&lt;=0,0,ROUND(BM154*IF($A155&lt;=Debts!$M$12,Debts!$X$12,Debts!$Y$12)/12,2)+IF(AND(Debts!$AC$12=1,$A155=Debts!$M$12+1),SUMPRODUCT(ROUND(BM$5:BM153*Debts!$Y$12/12,2)),0))</f>
        <v/>
      </c>
      <c r="R155">
        <f>IF(BN154&lt;=0,0,ROUND(BN154*IF($A155&lt;=Debts!$M$13,Debts!$X$13,Debts!$Y$13)/12,2)+IF(AND(Debts!$AC$13=1,$A155=Debts!$M$13+1),SUMPRODUCT(ROUND(BN$5:BN153*Debts!$Y$13/12,2)),0))</f>
        <v/>
      </c>
      <c r="S155">
        <f>IF(BO154&lt;=0,0,ROUND(BO154*IF($A155&lt;=Debts!$M$14,Debts!$X$14,Debts!$Y$14)/12,2)+IF(AND(Debts!$AC$14=1,$A155=Debts!$M$14+1),SUMPRODUCT(ROUND(BO$5:BO153*Debts!$Y$14/12,2)),0))</f>
        <v/>
      </c>
      <c r="T155">
        <f>IF(BP154&lt;=0,0,ROUND(BP154*IF($A155&lt;=Debts!$M$15,Debts!$X$15,Debts!$Y$15)/12,2)+IF(AND(Debts!$AC$15=1,$A155=Debts!$M$15+1),SUMPRODUCT(ROUND(BP$5:BP153*Debts!$Y$15/12,2)),0))</f>
        <v/>
      </c>
      <c r="U155">
        <f>IF(BQ154&lt;=0,0,ROUND(BQ154*IF($A155&lt;=Debts!$M$16,Debts!$X$16,Debts!$Y$16)/12,2)+IF(AND(Debts!$AC$16=1,$A155=Debts!$M$16+1),SUMPRODUCT(ROUND(BQ$5:BQ153*Debts!$Y$16/12,2)),0))</f>
        <v/>
      </c>
      <c r="V155">
        <f>IF(BF154&lt;=0,0,MIN(ROUND(BF154+J155,2),IF(Debts!$Z$5=0,Debts!$AA$5,MAX(Debts!$AA$5,ROUND(BF154*Debts!$Z$5+Debts!$AB$5*J155,2)))))</f>
        <v/>
      </c>
      <c r="W155">
        <f>IF(BG154&lt;=0,0,MIN(ROUND(BG154+K155,2),IF(Debts!$Z$6=0,Debts!$AA$6,MAX(Debts!$AA$6,ROUND(BG154*Debts!$Z$6+Debts!$AB$6*K155,2)))))</f>
        <v/>
      </c>
      <c r="X155">
        <f>IF(BH154&lt;=0,0,MIN(ROUND(BH154+L155,2),IF(Debts!$Z$7=0,Debts!$AA$7,MAX(Debts!$AA$7,ROUND(BH154*Debts!$Z$7+Debts!$AB$7*L155,2)))))</f>
        <v/>
      </c>
      <c r="Y155">
        <f>IF(BI154&lt;=0,0,MIN(ROUND(BI154+M155,2),IF(Debts!$Z$8=0,Debts!$AA$8,MAX(Debts!$AA$8,ROUND(BI154*Debts!$Z$8+Debts!$AB$8*M155,2)))))</f>
        <v/>
      </c>
      <c r="Z155">
        <f>IF(BJ154&lt;=0,0,MIN(ROUND(BJ154+N155,2),IF(Debts!$Z$9=0,Debts!$AA$9,MAX(Debts!$AA$9,ROUND(BJ154*Debts!$Z$9+Debts!$AB$9*N155,2)))))</f>
        <v/>
      </c>
      <c r="AA155">
        <f>IF(BK154&lt;=0,0,MIN(ROUND(BK154+O155,2),IF(Debts!$Z$10=0,Debts!$AA$10,MAX(Debts!$AA$10,ROUND(BK154*Debts!$Z$10+Debts!$AB$10*O155,2)))))</f>
        <v/>
      </c>
      <c r="AB155">
        <f>IF(BL154&lt;=0,0,MIN(ROUND(BL154+P155,2),IF(Debts!$Z$11=0,Debts!$AA$11,MAX(Debts!$AA$11,ROUND(BL154*Debts!$Z$11+Debts!$AB$11*P155,2)))))</f>
        <v/>
      </c>
      <c r="AC155">
        <f>IF(BM154&lt;=0,0,MIN(ROUND(BM154+Q155,2),IF(Debts!$Z$12=0,Debts!$AA$12,MAX(Debts!$AA$12,ROUND(BM154*Debts!$Z$12+Debts!$AB$12*Q155,2)))))</f>
        <v/>
      </c>
      <c r="AD155">
        <f>IF(BN154&lt;=0,0,MIN(ROUND(BN154+R155,2),IF(Debts!$Z$13=0,Debts!$AA$13,MAX(Debts!$AA$13,ROUND(BN154*Debts!$Z$13+Debts!$AB$13*R155,2)))))</f>
        <v/>
      </c>
      <c r="AE155">
        <f>IF(BO154&lt;=0,0,MIN(ROUND(BO154+S155,2),IF(Debts!$Z$14=0,Debts!$AA$14,MAX(Debts!$AA$14,ROUND(BO154*Debts!$Z$14+Debts!$AB$14*S155,2)))))</f>
        <v/>
      </c>
      <c r="AF155">
        <f>IF(BP154&lt;=0,0,MIN(ROUND(BP154+T155,2),IF(Debts!$Z$15=0,Debts!$AA$15,MAX(Debts!$AA$15,ROUND(BP154*Debts!$Z$15+Debts!$AB$15*T155,2)))))</f>
        <v/>
      </c>
      <c r="AG155">
        <f>IF(BQ154&lt;=0,0,MIN(ROUND(BQ154+U155,2),IF(Debts!$Z$16=0,Debts!$AA$16,MAX(Debts!$AA$16,ROUND(BQ154*Debts!$Z$16+Debts!$AB$16*U155,2)))))</f>
        <v/>
      </c>
      <c r="AH155">
        <f>IF(BF154&lt;=0,0,ROUND(BF154+J155-V155,2))</f>
        <v/>
      </c>
      <c r="AI155">
        <f>IF(BG154&lt;=0,0,ROUND(BG154+K155-W155,2))</f>
        <v/>
      </c>
      <c r="AJ155">
        <f>IF(BH154&lt;=0,0,ROUND(BH154+L155-X155,2))</f>
        <v/>
      </c>
      <c r="AK155">
        <f>IF(BI154&lt;=0,0,ROUND(BI154+M155-Y155,2))</f>
        <v/>
      </c>
      <c r="AL155">
        <f>IF(BJ154&lt;=0,0,ROUND(BJ154+N155-Z155,2))</f>
        <v/>
      </c>
      <c r="AM155">
        <f>IF(BK154&lt;=0,0,ROUND(BK154+O155-AA155,2))</f>
        <v/>
      </c>
      <c r="AN155">
        <f>IF(BL154&lt;=0,0,ROUND(BL154+P155-AB155,2))</f>
        <v/>
      </c>
      <c r="AO155">
        <f>IF(BM154&lt;=0,0,ROUND(BM154+Q155-AC155,2))</f>
        <v/>
      </c>
      <c r="AP155">
        <f>IF(BN154&lt;=0,0,ROUND(BN154+R155-AD155,2))</f>
        <v/>
      </c>
      <c r="AQ155">
        <f>IF(BO154&lt;=0,0,ROUND(BO154+S155-AE155,2))</f>
        <v/>
      </c>
      <c r="AR155">
        <f>IF(BP154&lt;=0,0,ROUND(BP154+T155-AF155,2))</f>
        <v/>
      </c>
      <c r="AS155">
        <f>IF(BQ154&lt;=0,0,ROUND(BQ154+U155-AG155,2))</f>
        <v/>
      </c>
      <c r="AT155">
        <f>IF(AH155&lt;=0,0,ROUND(MIN(AH155,MAX(0,$F155-SUMPRODUCT(($AT$3:$BE$3&lt;AT$3)*$AH155:$AS155))),2))</f>
        <v/>
      </c>
      <c r="AU155">
        <f>IF(AI155&lt;=0,0,ROUND(MIN(AI155,MAX(0,$F155-SUMPRODUCT(($AT$3:$BE$3&lt;AU$3)*$AH155:$AS155))),2))</f>
        <v/>
      </c>
      <c r="AV155">
        <f>IF(AJ155&lt;=0,0,ROUND(MIN(AJ155,MAX(0,$F155-SUMPRODUCT(($AT$3:$BE$3&lt;AV$3)*$AH155:$AS155))),2))</f>
        <v/>
      </c>
      <c r="AW155">
        <f>IF(AK155&lt;=0,0,ROUND(MIN(AK155,MAX(0,$F155-SUMPRODUCT(($AT$3:$BE$3&lt;AW$3)*$AH155:$AS155))),2))</f>
        <v/>
      </c>
      <c r="AX155">
        <f>IF(AL155&lt;=0,0,ROUND(MIN(AL155,MAX(0,$F155-SUMPRODUCT(($AT$3:$BE$3&lt;AX$3)*$AH155:$AS155))),2))</f>
        <v/>
      </c>
      <c r="AY155">
        <f>IF(AM155&lt;=0,0,ROUND(MIN(AM155,MAX(0,$F155-SUMPRODUCT(($AT$3:$BE$3&lt;AY$3)*$AH155:$AS155))),2))</f>
        <v/>
      </c>
      <c r="AZ155">
        <f>IF(AN155&lt;=0,0,ROUND(MIN(AN155,MAX(0,$F155-SUMPRODUCT(($AT$3:$BE$3&lt;AZ$3)*$AH155:$AS155))),2))</f>
        <v/>
      </c>
      <c r="BA155">
        <f>IF(AO155&lt;=0,0,ROUND(MIN(AO155,MAX(0,$F155-SUMPRODUCT(($AT$3:$BE$3&lt;BA$3)*$AH155:$AS155))),2))</f>
        <v/>
      </c>
      <c r="BB155">
        <f>IF(AP155&lt;=0,0,ROUND(MIN(AP155,MAX(0,$F155-SUMPRODUCT(($AT$3:$BE$3&lt;BB$3)*$AH155:$AS155))),2))</f>
        <v/>
      </c>
      <c r="BC155">
        <f>IF(AQ155&lt;=0,0,ROUND(MIN(AQ155,MAX(0,$F155-SUMPRODUCT(($AT$3:$BE$3&lt;BC$3)*$AH155:$AS155))),2))</f>
        <v/>
      </c>
      <c r="BD155">
        <f>IF(AR155&lt;=0,0,ROUND(MIN(AR155,MAX(0,$F155-SUMPRODUCT(($AT$3:$BE$3&lt;BD$3)*$AH155:$AS155))),2))</f>
        <v/>
      </c>
      <c r="BE155">
        <f>IF(AS155&lt;=0,0,ROUND(MIN(AS155,MAX(0,$F155-SUMPRODUCT(($AT$3:$BE$3&lt;BE$3)*$AH155:$AS155))),2))</f>
        <v/>
      </c>
      <c r="BF155">
        <f>IF(BF154&lt;=0,0,ROUND(BF154+J155-V155-AT155,2))</f>
        <v/>
      </c>
      <c r="BG155">
        <f>IF(BG154&lt;=0,0,ROUND(BG154+K155-W155-AU155,2))</f>
        <v/>
      </c>
      <c r="BH155">
        <f>IF(BH154&lt;=0,0,ROUND(BH154+L155-X155-AV155,2))</f>
        <v/>
      </c>
      <c r="BI155">
        <f>IF(BI154&lt;=0,0,ROUND(BI154+M155-Y155-AW155,2))</f>
        <v/>
      </c>
      <c r="BJ155">
        <f>IF(BJ154&lt;=0,0,ROUND(BJ154+N155-Z155-AX155,2))</f>
        <v/>
      </c>
      <c r="BK155">
        <f>IF(BK154&lt;=0,0,ROUND(BK154+O155-AA155-AY155,2))</f>
        <v/>
      </c>
      <c r="BL155">
        <f>IF(BL154&lt;=0,0,ROUND(BL154+P155-AB155-AZ155,2))</f>
        <v/>
      </c>
      <c r="BM155">
        <f>IF(BM154&lt;=0,0,ROUND(BM154+Q155-AC155-BA155,2))</f>
        <v/>
      </c>
      <c r="BN155">
        <f>IF(BN154&lt;=0,0,ROUND(BN154+R155-AD155-BB155,2))</f>
        <v/>
      </c>
      <c r="BO155">
        <f>IF(BO154&lt;=0,0,ROUND(BO154+S155-AE155-BC155,2))</f>
        <v/>
      </c>
      <c r="BP155">
        <f>IF(BP154&lt;=0,0,ROUND(BP154+T155-AF155-BD155,2))</f>
        <v/>
      </c>
      <c r="BQ155">
        <f>IF(BQ154&lt;=0,0,ROUND(BQ154+U155-AG155-BE155,2))</f>
        <v/>
      </c>
    </row>
    <row r="156">
      <c r="A156" t="n">
        <v>151</v>
      </c>
      <c r="B156" s="29">
        <f>Months!B156</f>
        <v/>
      </c>
      <c r="C156">
        <f>Months!C156</f>
        <v/>
      </c>
      <c r="D156">
        <f>Months!D156</f>
        <v/>
      </c>
      <c r="E156">
        <f>SUM(V156:AG156)</f>
        <v/>
      </c>
      <c r="F156">
        <f>MAX(0,ROUND(C156+D156-E156,2))</f>
        <v/>
      </c>
      <c r="G156">
        <f>ROUND(E156+SUM(AT156:BE156),2)</f>
        <v/>
      </c>
      <c r="H156">
        <f>ROUND(SUM(J156:U156),2)</f>
        <v/>
      </c>
      <c r="I156">
        <f>ROUND(SUM(BF156:BQ156),2)</f>
        <v/>
      </c>
      <c r="J156">
        <f>IF(BF155&lt;=0,0,ROUND(BF155*IF($A156&lt;=Debts!$M$5,Debts!$X$5,Debts!$Y$5)/12,2)+IF(AND(Debts!$AC$5=1,$A156=Debts!$M$5+1),SUMPRODUCT(ROUND(BF$5:BF154*Debts!$Y$5/12,2)),0))</f>
        <v/>
      </c>
      <c r="K156">
        <f>IF(BG155&lt;=0,0,ROUND(BG155*IF($A156&lt;=Debts!$M$6,Debts!$X$6,Debts!$Y$6)/12,2)+IF(AND(Debts!$AC$6=1,$A156=Debts!$M$6+1),SUMPRODUCT(ROUND(BG$5:BG154*Debts!$Y$6/12,2)),0))</f>
        <v/>
      </c>
      <c r="L156">
        <f>IF(BH155&lt;=0,0,ROUND(BH155*IF($A156&lt;=Debts!$M$7,Debts!$X$7,Debts!$Y$7)/12,2)+IF(AND(Debts!$AC$7=1,$A156=Debts!$M$7+1),SUMPRODUCT(ROUND(BH$5:BH154*Debts!$Y$7/12,2)),0))</f>
        <v/>
      </c>
      <c r="M156">
        <f>IF(BI155&lt;=0,0,ROUND(BI155*IF($A156&lt;=Debts!$M$8,Debts!$X$8,Debts!$Y$8)/12,2)+IF(AND(Debts!$AC$8=1,$A156=Debts!$M$8+1),SUMPRODUCT(ROUND(BI$5:BI154*Debts!$Y$8/12,2)),0))</f>
        <v/>
      </c>
      <c r="N156">
        <f>IF(BJ155&lt;=0,0,ROUND(BJ155*IF($A156&lt;=Debts!$M$9,Debts!$X$9,Debts!$Y$9)/12,2)+IF(AND(Debts!$AC$9=1,$A156=Debts!$M$9+1),SUMPRODUCT(ROUND(BJ$5:BJ154*Debts!$Y$9/12,2)),0))</f>
        <v/>
      </c>
      <c r="O156">
        <f>IF(BK155&lt;=0,0,ROUND(BK155*IF($A156&lt;=Debts!$M$10,Debts!$X$10,Debts!$Y$10)/12,2)+IF(AND(Debts!$AC$10=1,$A156=Debts!$M$10+1),SUMPRODUCT(ROUND(BK$5:BK154*Debts!$Y$10/12,2)),0))</f>
        <v/>
      </c>
      <c r="P156">
        <f>IF(BL155&lt;=0,0,ROUND(BL155*IF($A156&lt;=Debts!$M$11,Debts!$X$11,Debts!$Y$11)/12,2)+IF(AND(Debts!$AC$11=1,$A156=Debts!$M$11+1),SUMPRODUCT(ROUND(BL$5:BL154*Debts!$Y$11/12,2)),0))</f>
        <v/>
      </c>
      <c r="Q156">
        <f>IF(BM155&lt;=0,0,ROUND(BM155*IF($A156&lt;=Debts!$M$12,Debts!$X$12,Debts!$Y$12)/12,2)+IF(AND(Debts!$AC$12=1,$A156=Debts!$M$12+1),SUMPRODUCT(ROUND(BM$5:BM154*Debts!$Y$12/12,2)),0))</f>
        <v/>
      </c>
      <c r="R156">
        <f>IF(BN155&lt;=0,0,ROUND(BN155*IF($A156&lt;=Debts!$M$13,Debts!$X$13,Debts!$Y$13)/12,2)+IF(AND(Debts!$AC$13=1,$A156=Debts!$M$13+1),SUMPRODUCT(ROUND(BN$5:BN154*Debts!$Y$13/12,2)),0))</f>
        <v/>
      </c>
      <c r="S156">
        <f>IF(BO155&lt;=0,0,ROUND(BO155*IF($A156&lt;=Debts!$M$14,Debts!$X$14,Debts!$Y$14)/12,2)+IF(AND(Debts!$AC$14=1,$A156=Debts!$M$14+1),SUMPRODUCT(ROUND(BO$5:BO154*Debts!$Y$14/12,2)),0))</f>
        <v/>
      </c>
      <c r="T156">
        <f>IF(BP155&lt;=0,0,ROUND(BP155*IF($A156&lt;=Debts!$M$15,Debts!$X$15,Debts!$Y$15)/12,2)+IF(AND(Debts!$AC$15=1,$A156=Debts!$M$15+1),SUMPRODUCT(ROUND(BP$5:BP154*Debts!$Y$15/12,2)),0))</f>
        <v/>
      </c>
      <c r="U156">
        <f>IF(BQ155&lt;=0,0,ROUND(BQ155*IF($A156&lt;=Debts!$M$16,Debts!$X$16,Debts!$Y$16)/12,2)+IF(AND(Debts!$AC$16=1,$A156=Debts!$M$16+1),SUMPRODUCT(ROUND(BQ$5:BQ154*Debts!$Y$16/12,2)),0))</f>
        <v/>
      </c>
      <c r="V156">
        <f>IF(BF155&lt;=0,0,MIN(ROUND(BF155+J156,2),IF(Debts!$Z$5=0,Debts!$AA$5,MAX(Debts!$AA$5,ROUND(BF155*Debts!$Z$5+Debts!$AB$5*J156,2)))))</f>
        <v/>
      </c>
      <c r="W156">
        <f>IF(BG155&lt;=0,0,MIN(ROUND(BG155+K156,2),IF(Debts!$Z$6=0,Debts!$AA$6,MAX(Debts!$AA$6,ROUND(BG155*Debts!$Z$6+Debts!$AB$6*K156,2)))))</f>
        <v/>
      </c>
      <c r="X156">
        <f>IF(BH155&lt;=0,0,MIN(ROUND(BH155+L156,2),IF(Debts!$Z$7=0,Debts!$AA$7,MAX(Debts!$AA$7,ROUND(BH155*Debts!$Z$7+Debts!$AB$7*L156,2)))))</f>
        <v/>
      </c>
      <c r="Y156">
        <f>IF(BI155&lt;=0,0,MIN(ROUND(BI155+M156,2),IF(Debts!$Z$8=0,Debts!$AA$8,MAX(Debts!$AA$8,ROUND(BI155*Debts!$Z$8+Debts!$AB$8*M156,2)))))</f>
        <v/>
      </c>
      <c r="Z156">
        <f>IF(BJ155&lt;=0,0,MIN(ROUND(BJ155+N156,2),IF(Debts!$Z$9=0,Debts!$AA$9,MAX(Debts!$AA$9,ROUND(BJ155*Debts!$Z$9+Debts!$AB$9*N156,2)))))</f>
        <v/>
      </c>
      <c r="AA156">
        <f>IF(BK155&lt;=0,0,MIN(ROUND(BK155+O156,2),IF(Debts!$Z$10=0,Debts!$AA$10,MAX(Debts!$AA$10,ROUND(BK155*Debts!$Z$10+Debts!$AB$10*O156,2)))))</f>
        <v/>
      </c>
      <c r="AB156">
        <f>IF(BL155&lt;=0,0,MIN(ROUND(BL155+P156,2),IF(Debts!$Z$11=0,Debts!$AA$11,MAX(Debts!$AA$11,ROUND(BL155*Debts!$Z$11+Debts!$AB$11*P156,2)))))</f>
        <v/>
      </c>
      <c r="AC156">
        <f>IF(BM155&lt;=0,0,MIN(ROUND(BM155+Q156,2),IF(Debts!$Z$12=0,Debts!$AA$12,MAX(Debts!$AA$12,ROUND(BM155*Debts!$Z$12+Debts!$AB$12*Q156,2)))))</f>
        <v/>
      </c>
      <c r="AD156">
        <f>IF(BN155&lt;=0,0,MIN(ROUND(BN155+R156,2),IF(Debts!$Z$13=0,Debts!$AA$13,MAX(Debts!$AA$13,ROUND(BN155*Debts!$Z$13+Debts!$AB$13*R156,2)))))</f>
        <v/>
      </c>
      <c r="AE156">
        <f>IF(BO155&lt;=0,0,MIN(ROUND(BO155+S156,2),IF(Debts!$Z$14=0,Debts!$AA$14,MAX(Debts!$AA$14,ROUND(BO155*Debts!$Z$14+Debts!$AB$14*S156,2)))))</f>
        <v/>
      </c>
      <c r="AF156">
        <f>IF(BP155&lt;=0,0,MIN(ROUND(BP155+T156,2),IF(Debts!$Z$15=0,Debts!$AA$15,MAX(Debts!$AA$15,ROUND(BP155*Debts!$Z$15+Debts!$AB$15*T156,2)))))</f>
        <v/>
      </c>
      <c r="AG156">
        <f>IF(BQ155&lt;=0,0,MIN(ROUND(BQ155+U156,2),IF(Debts!$Z$16=0,Debts!$AA$16,MAX(Debts!$AA$16,ROUND(BQ155*Debts!$Z$16+Debts!$AB$16*U156,2)))))</f>
        <v/>
      </c>
      <c r="AH156">
        <f>IF(BF155&lt;=0,0,ROUND(BF155+J156-V156,2))</f>
        <v/>
      </c>
      <c r="AI156">
        <f>IF(BG155&lt;=0,0,ROUND(BG155+K156-W156,2))</f>
        <v/>
      </c>
      <c r="AJ156">
        <f>IF(BH155&lt;=0,0,ROUND(BH155+L156-X156,2))</f>
        <v/>
      </c>
      <c r="AK156">
        <f>IF(BI155&lt;=0,0,ROUND(BI155+M156-Y156,2))</f>
        <v/>
      </c>
      <c r="AL156">
        <f>IF(BJ155&lt;=0,0,ROUND(BJ155+N156-Z156,2))</f>
        <v/>
      </c>
      <c r="AM156">
        <f>IF(BK155&lt;=0,0,ROUND(BK155+O156-AA156,2))</f>
        <v/>
      </c>
      <c r="AN156">
        <f>IF(BL155&lt;=0,0,ROUND(BL155+P156-AB156,2))</f>
        <v/>
      </c>
      <c r="AO156">
        <f>IF(BM155&lt;=0,0,ROUND(BM155+Q156-AC156,2))</f>
        <v/>
      </c>
      <c r="AP156">
        <f>IF(BN155&lt;=0,0,ROUND(BN155+R156-AD156,2))</f>
        <v/>
      </c>
      <c r="AQ156">
        <f>IF(BO155&lt;=0,0,ROUND(BO155+S156-AE156,2))</f>
        <v/>
      </c>
      <c r="AR156">
        <f>IF(BP155&lt;=0,0,ROUND(BP155+T156-AF156,2))</f>
        <v/>
      </c>
      <c r="AS156">
        <f>IF(BQ155&lt;=0,0,ROUND(BQ155+U156-AG156,2))</f>
        <v/>
      </c>
      <c r="AT156">
        <f>IF(AH156&lt;=0,0,ROUND(MIN(AH156,MAX(0,$F156-SUMPRODUCT(($AT$3:$BE$3&lt;AT$3)*$AH156:$AS156))),2))</f>
        <v/>
      </c>
      <c r="AU156">
        <f>IF(AI156&lt;=0,0,ROUND(MIN(AI156,MAX(0,$F156-SUMPRODUCT(($AT$3:$BE$3&lt;AU$3)*$AH156:$AS156))),2))</f>
        <v/>
      </c>
      <c r="AV156">
        <f>IF(AJ156&lt;=0,0,ROUND(MIN(AJ156,MAX(0,$F156-SUMPRODUCT(($AT$3:$BE$3&lt;AV$3)*$AH156:$AS156))),2))</f>
        <v/>
      </c>
      <c r="AW156">
        <f>IF(AK156&lt;=0,0,ROUND(MIN(AK156,MAX(0,$F156-SUMPRODUCT(($AT$3:$BE$3&lt;AW$3)*$AH156:$AS156))),2))</f>
        <v/>
      </c>
      <c r="AX156">
        <f>IF(AL156&lt;=0,0,ROUND(MIN(AL156,MAX(0,$F156-SUMPRODUCT(($AT$3:$BE$3&lt;AX$3)*$AH156:$AS156))),2))</f>
        <v/>
      </c>
      <c r="AY156">
        <f>IF(AM156&lt;=0,0,ROUND(MIN(AM156,MAX(0,$F156-SUMPRODUCT(($AT$3:$BE$3&lt;AY$3)*$AH156:$AS156))),2))</f>
        <v/>
      </c>
      <c r="AZ156">
        <f>IF(AN156&lt;=0,0,ROUND(MIN(AN156,MAX(0,$F156-SUMPRODUCT(($AT$3:$BE$3&lt;AZ$3)*$AH156:$AS156))),2))</f>
        <v/>
      </c>
      <c r="BA156">
        <f>IF(AO156&lt;=0,0,ROUND(MIN(AO156,MAX(0,$F156-SUMPRODUCT(($AT$3:$BE$3&lt;BA$3)*$AH156:$AS156))),2))</f>
        <v/>
      </c>
      <c r="BB156">
        <f>IF(AP156&lt;=0,0,ROUND(MIN(AP156,MAX(0,$F156-SUMPRODUCT(($AT$3:$BE$3&lt;BB$3)*$AH156:$AS156))),2))</f>
        <v/>
      </c>
      <c r="BC156">
        <f>IF(AQ156&lt;=0,0,ROUND(MIN(AQ156,MAX(0,$F156-SUMPRODUCT(($AT$3:$BE$3&lt;BC$3)*$AH156:$AS156))),2))</f>
        <v/>
      </c>
      <c r="BD156">
        <f>IF(AR156&lt;=0,0,ROUND(MIN(AR156,MAX(0,$F156-SUMPRODUCT(($AT$3:$BE$3&lt;BD$3)*$AH156:$AS156))),2))</f>
        <v/>
      </c>
      <c r="BE156">
        <f>IF(AS156&lt;=0,0,ROUND(MIN(AS156,MAX(0,$F156-SUMPRODUCT(($AT$3:$BE$3&lt;BE$3)*$AH156:$AS156))),2))</f>
        <v/>
      </c>
      <c r="BF156">
        <f>IF(BF155&lt;=0,0,ROUND(BF155+J156-V156-AT156,2))</f>
        <v/>
      </c>
      <c r="BG156">
        <f>IF(BG155&lt;=0,0,ROUND(BG155+K156-W156-AU156,2))</f>
        <v/>
      </c>
      <c r="BH156">
        <f>IF(BH155&lt;=0,0,ROUND(BH155+L156-X156-AV156,2))</f>
        <v/>
      </c>
      <c r="BI156">
        <f>IF(BI155&lt;=0,0,ROUND(BI155+M156-Y156-AW156,2))</f>
        <v/>
      </c>
      <c r="BJ156">
        <f>IF(BJ155&lt;=0,0,ROUND(BJ155+N156-Z156-AX156,2))</f>
        <v/>
      </c>
      <c r="BK156">
        <f>IF(BK155&lt;=0,0,ROUND(BK155+O156-AA156-AY156,2))</f>
        <v/>
      </c>
      <c r="BL156">
        <f>IF(BL155&lt;=0,0,ROUND(BL155+P156-AB156-AZ156,2))</f>
        <v/>
      </c>
      <c r="BM156">
        <f>IF(BM155&lt;=0,0,ROUND(BM155+Q156-AC156-BA156,2))</f>
        <v/>
      </c>
      <c r="BN156">
        <f>IF(BN155&lt;=0,0,ROUND(BN155+R156-AD156-BB156,2))</f>
        <v/>
      </c>
      <c r="BO156">
        <f>IF(BO155&lt;=0,0,ROUND(BO155+S156-AE156-BC156,2))</f>
        <v/>
      </c>
      <c r="BP156">
        <f>IF(BP155&lt;=0,0,ROUND(BP155+T156-AF156-BD156,2))</f>
        <v/>
      </c>
      <c r="BQ156">
        <f>IF(BQ155&lt;=0,0,ROUND(BQ155+U156-AG156-BE156,2))</f>
        <v/>
      </c>
    </row>
    <row r="157">
      <c r="A157" t="n">
        <v>152</v>
      </c>
      <c r="B157" s="29">
        <f>Months!B157</f>
        <v/>
      </c>
      <c r="C157">
        <f>Months!C157</f>
        <v/>
      </c>
      <c r="D157">
        <f>Months!D157</f>
        <v/>
      </c>
      <c r="E157">
        <f>SUM(V157:AG157)</f>
        <v/>
      </c>
      <c r="F157">
        <f>MAX(0,ROUND(C157+D157-E157,2))</f>
        <v/>
      </c>
      <c r="G157">
        <f>ROUND(E157+SUM(AT157:BE157),2)</f>
        <v/>
      </c>
      <c r="H157">
        <f>ROUND(SUM(J157:U157),2)</f>
        <v/>
      </c>
      <c r="I157">
        <f>ROUND(SUM(BF157:BQ157),2)</f>
        <v/>
      </c>
      <c r="J157">
        <f>IF(BF156&lt;=0,0,ROUND(BF156*IF($A157&lt;=Debts!$M$5,Debts!$X$5,Debts!$Y$5)/12,2)+IF(AND(Debts!$AC$5=1,$A157=Debts!$M$5+1),SUMPRODUCT(ROUND(BF$5:BF155*Debts!$Y$5/12,2)),0))</f>
        <v/>
      </c>
      <c r="K157">
        <f>IF(BG156&lt;=0,0,ROUND(BG156*IF($A157&lt;=Debts!$M$6,Debts!$X$6,Debts!$Y$6)/12,2)+IF(AND(Debts!$AC$6=1,$A157=Debts!$M$6+1),SUMPRODUCT(ROUND(BG$5:BG155*Debts!$Y$6/12,2)),0))</f>
        <v/>
      </c>
      <c r="L157">
        <f>IF(BH156&lt;=0,0,ROUND(BH156*IF($A157&lt;=Debts!$M$7,Debts!$X$7,Debts!$Y$7)/12,2)+IF(AND(Debts!$AC$7=1,$A157=Debts!$M$7+1),SUMPRODUCT(ROUND(BH$5:BH155*Debts!$Y$7/12,2)),0))</f>
        <v/>
      </c>
      <c r="M157">
        <f>IF(BI156&lt;=0,0,ROUND(BI156*IF($A157&lt;=Debts!$M$8,Debts!$X$8,Debts!$Y$8)/12,2)+IF(AND(Debts!$AC$8=1,$A157=Debts!$M$8+1),SUMPRODUCT(ROUND(BI$5:BI155*Debts!$Y$8/12,2)),0))</f>
        <v/>
      </c>
      <c r="N157">
        <f>IF(BJ156&lt;=0,0,ROUND(BJ156*IF($A157&lt;=Debts!$M$9,Debts!$X$9,Debts!$Y$9)/12,2)+IF(AND(Debts!$AC$9=1,$A157=Debts!$M$9+1),SUMPRODUCT(ROUND(BJ$5:BJ155*Debts!$Y$9/12,2)),0))</f>
        <v/>
      </c>
      <c r="O157">
        <f>IF(BK156&lt;=0,0,ROUND(BK156*IF($A157&lt;=Debts!$M$10,Debts!$X$10,Debts!$Y$10)/12,2)+IF(AND(Debts!$AC$10=1,$A157=Debts!$M$10+1),SUMPRODUCT(ROUND(BK$5:BK155*Debts!$Y$10/12,2)),0))</f>
        <v/>
      </c>
      <c r="P157">
        <f>IF(BL156&lt;=0,0,ROUND(BL156*IF($A157&lt;=Debts!$M$11,Debts!$X$11,Debts!$Y$11)/12,2)+IF(AND(Debts!$AC$11=1,$A157=Debts!$M$11+1),SUMPRODUCT(ROUND(BL$5:BL155*Debts!$Y$11/12,2)),0))</f>
        <v/>
      </c>
      <c r="Q157">
        <f>IF(BM156&lt;=0,0,ROUND(BM156*IF($A157&lt;=Debts!$M$12,Debts!$X$12,Debts!$Y$12)/12,2)+IF(AND(Debts!$AC$12=1,$A157=Debts!$M$12+1),SUMPRODUCT(ROUND(BM$5:BM155*Debts!$Y$12/12,2)),0))</f>
        <v/>
      </c>
      <c r="R157">
        <f>IF(BN156&lt;=0,0,ROUND(BN156*IF($A157&lt;=Debts!$M$13,Debts!$X$13,Debts!$Y$13)/12,2)+IF(AND(Debts!$AC$13=1,$A157=Debts!$M$13+1),SUMPRODUCT(ROUND(BN$5:BN155*Debts!$Y$13/12,2)),0))</f>
        <v/>
      </c>
      <c r="S157">
        <f>IF(BO156&lt;=0,0,ROUND(BO156*IF($A157&lt;=Debts!$M$14,Debts!$X$14,Debts!$Y$14)/12,2)+IF(AND(Debts!$AC$14=1,$A157=Debts!$M$14+1),SUMPRODUCT(ROUND(BO$5:BO155*Debts!$Y$14/12,2)),0))</f>
        <v/>
      </c>
      <c r="T157">
        <f>IF(BP156&lt;=0,0,ROUND(BP156*IF($A157&lt;=Debts!$M$15,Debts!$X$15,Debts!$Y$15)/12,2)+IF(AND(Debts!$AC$15=1,$A157=Debts!$M$15+1),SUMPRODUCT(ROUND(BP$5:BP155*Debts!$Y$15/12,2)),0))</f>
        <v/>
      </c>
      <c r="U157">
        <f>IF(BQ156&lt;=0,0,ROUND(BQ156*IF($A157&lt;=Debts!$M$16,Debts!$X$16,Debts!$Y$16)/12,2)+IF(AND(Debts!$AC$16=1,$A157=Debts!$M$16+1),SUMPRODUCT(ROUND(BQ$5:BQ155*Debts!$Y$16/12,2)),0))</f>
        <v/>
      </c>
      <c r="V157">
        <f>IF(BF156&lt;=0,0,MIN(ROUND(BF156+J157,2),IF(Debts!$Z$5=0,Debts!$AA$5,MAX(Debts!$AA$5,ROUND(BF156*Debts!$Z$5+Debts!$AB$5*J157,2)))))</f>
        <v/>
      </c>
      <c r="W157">
        <f>IF(BG156&lt;=0,0,MIN(ROUND(BG156+K157,2),IF(Debts!$Z$6=0,Debts!$AA$6,MAX(Debts!$AA$6,ROUND(BG156*Debts!$Z$6+Debts!$AB$6*K157,2)))))</f>
        <v/>
      </c>
      <c r="X157">
        <f>IF(BH156&lt;=0,0,MIN(ROUND(BH156+L157,2),IF(Debts!$Z$7=0,Debts!$AA$7,MAX(Debts!$AA$7,ROUND(BH156*Debts!$Z$7+Debts!$AB$7*L157,2)))))</f>
        <v/>
      </c>
      <c r="Y157">
        <f>IF(BI156&lt;=0,0,MIN(ROUND(BI156+M157,2),IF(Debts!$Z$8=0,Debts!$AA$8,MAX(Debts!$AA$8,ROUND(BI156*Debts!$Z$8+Debts!$AB$8*M157,2)))))</f>
        <v/>
      </c>
      <c r="Z157">
        <f>IF(BJ156&lt;=0,0,MIN(ROUND(BJ156+N157,2),IF(Debts!$Z$9=0,Debts!$AA$9,MAX(Debts!$AA$9,ROUND(BJ156*Debts!$Z$9+Debts!$AB$9*N157,2)))))</f>
        <v/>
      </c>
      <c r="AA157">
        <f>IF(BK156&lt;=0,0,MIN(ROUND(BK156+O157,2),IF(Debts!$Z$10=0,Debts!$AA$10,MAX(Debts!$AA$10,ROUND(BK156*Debts!$Z$10+Debts!$AB$10*O157,2)))))</f>
        <v/>
      </c>
      <c r="AB157">
        <f>IF(BL156&lt;=0,0,MIN(ROUND(BL156+P157,2),IF(Debts!$Z$11=0,Debts!$AA$11,MAX(Debts!$AA$11,ROUND(BL156*Debts!$Z$11+Debts!$AB$11*P157,2)))))</f>
        <v/>
      </c>
      <c r="AC157">
        <f>IF(BM156&lt;=0,0,MIN(ROUND(BM156+Q157,2),IF(Debts!$Z$12=0,Debts!$AA$12,MAX(Debts!$AA$12,ROUND(BM156*Debts!$Z$12+Debts!$AB$12*Q157,2)))))</f>
        <v/>
      </c>
      <c r="AD157">
        <f>IF(BN156&lt;=0,0,MIN(ROUND(BN156+R157,2),IF(Debts!$Z$13=0,Debts!$AA$13,MAX(Debts!$AA$13,ROUND(BN156*Debts!$Z$13+Debts!$AB$13*R157,2)))))</f>
        <v/>
      </c>
      <c r="AE157">
        <f>IF(BO156&lt;=0,0,MIN(ROUND(BO156+S157,2),IF(Debts!$Z$14=0,Debts!$AA$14,MAX(Debts!$AA$14,ROUND(BO156*Debts!$Z$14+Debts!$AB$14*S157,2)))))</f>
        <v/>
      </c>
      <c r="AF157">
        <f>IF(BP156&lt;=0,0,MIN(ROUND(BP156+T157,2),IF(Debts!$Z$15=0,Debts!$AA$15,MAX(Debts!$AA$15,ROUND(BP156*Debts!$Z$15+Debts!$AB$15*T157,2)))))</f>
        <v/>
      </c>
      <c r="AG157">
        <f>IF(BQ156&lt;=0,0,MIN(ROUND(BQ156+U157,2),IF(Debts!$Z$16=0,Debts!$AA$16,MAX(Debts!$AA$16,ROUND(BQ156*Debts!$Z$16+Debts!$AB$16*U157,2)))))</f>
        <v/>
      </c>
      <c r="AH157">
        <f>IF(BF156&lt;=0,0,ROUND(BF156+J157-V157,2))</f>
        <v/>
      </c>
      <c r="AI157">
        <f>IF(BG156&lt;=0,0,ROUND(BG156+K157-W157,2))</f>
        <v/>
      </c>
      <c r="AJ157">
        <f>IF(BH156&lt;=0,0,ROUND(BH156+L157-X157,2))</f>
        <v/>
      </c>
      <c r="AK157">
        <f>IF(BI156&lt;=0,0,ROUND(BI156+M157-Y157,2))</f>
        <v/>
      </c>
      <c r="AL157">
        <f>IF(BJ156&lt;=0,0,ROUND(BJ156+N157-Z157,2))</f>
        <v/>
      </c>
      <c r="AM157">
        <f>IF(BK156&lt;=0,0,ROUND(BK156+O157-AA157,2))</f>
        <v/>
      </c>
      <c r="AN157">
        <f>IF(BL156&lt;=0,0,ROUND(BL156+P157-AB157,2))</f>
        <v/>
      </c>
      <c r="AO157">
        <f>IF(BM156&lt;=0,0,ROUND(BM156+Q157-AC157,2))</f>
        <v/>
      </c>
      <c r="AP157">
        <f>IF(BN156&lt;=0,0,ROUND(BN156+R157-AD157,2))</f>
        <v/>
      </c>
      <c r="AQ157">
        <f>IF(BO156&lt;=0,0,ROUND(BO156+S157-AE157,2))</f>
        <v/>
      </c>
      <c r="AR157">
        <f>IF(BP156&lt;=0,0,ROUND(BP156+T157-AF157,2))</f>
        <v/>
      </c>
      <c r="AS157">
        <f>IF(BQ156&lt;=0,0,ROUND(BQ156+U157-AG157,2))</f>
        <v/>
      </c>
      <c r="AT157">
        <f>IF(AH157&lt;=0,0,ROUND(MIN(AH157,MAX(0,$F157-SUMPRODUCT(($AT$3:$BE$3&lt;AT$3)*$AH157:$AS157))),2))</f>
        <v/>
      </c>
      <c r="AU157">
        <f>IF(AI157&lt;=0,0,ROUND(MIN(AI157,MAX(0,$F157-SUMPRODUCT(($AT$3:$BE$3&lt;AU$3)*$AH157:$AS157))),2))</f>
        <v/>
      </c>
      <c r="AV157">
        <f>IF(AJ157&lt;=0,0,ROUND(MIN(AJ157,MAX(0,$F157-SUMPRODUCT(($AT$3:$BE$3&lt;AV$3)*$AH157:$AS157))),2))</f>
        <v/>
      </c>
      <c r="AW157">
        <f>IF(AK157&lt;=0,0,ROUND(MIN(AK157,MAX(0,$F157-SUMPRODUCT(($AT$3:$BE$3&lt;AW$3)*$AH157:$AS157))),2))</f>
        <v/>
      </c>
      <c r="AX157">
        <f>IF(AL157&lt;=0,0,ROUND(MIN(AL157,MAX(0,$F157-SUMPRODUCT(($AT$3:$BE$3&lt;AX$3)*$AH157:$AS157))),2))</f>
        <v/>
      </c>
      <c r="AY157">
        <f>IF(AM157&lt;=0,0,ROUND(MIN(AM157,MAX(0,$F157-SUMPRODUCT(($AT$3:$BE$3&lt;AY$3)*$AH157:$AS157))),2))</f>
        <v/>
      </c>
      <c r="AZ157">
        <f>IF(AN157&lt;=0,0,ROUND(MIN(AN157,MAX(0,$F157-SUMPRODUCT(($AT$3:$BE$3&lt;AZ$3)*$AH157:$AS157))),2))</f>
        <v/>
      </c>
      <c r="BA157">
        <f>IF(AO157&lt;=0,0,ROUND(MIN(AO157,MAX(0,$F157-SUMPRODUCT(($AT$3:$BE$3&lt;BA$3)*$AH157:$AS157))),2))</f>
        <v/>
      </c>
      <c r="BB157">
        <f>IF(AP157&lt;=0,0,ROUND(MIN(AP157,MAX(0,$F157-SUMPRODUCT(($AT$3:$BE$3&lt;BB$3)*$AH157:$AS157))),2))</f>
        <v/>
      </c>
      <c r="BC157">
        <f>IF(AQ157&lt;=0,0,ROUND(MIN(AQ157,MAX(0,$F157-SUMPRODUCT(($AT$3:$BE$3&lt;BC$3)*$AH157:$AS157))),2))</f>
        <v/>
      </c>
      <c r="BD157">
        <f>IF(AR157&lt;=0,0,ROUND(MIN(AR157,MAX(0,$F157-SUMPRODUCT(($AT$3:$BE$3&lt;BD$3)*$AH157:$AS157))),2))</f>
        <v/>
      </c>
      <c r="BE157">
        <f>IF(AS157&lt;=0,0,ROUND(MIN(AS157,MAX(0,$F157-SUMPRODUCT(($AT$3:$BE$3&lt;BE$3)*$AH157:$AS157))),2))</f>
        <v/>
      </c>
      <c r="BF157">
        <f>IF(BF156&lt;=0,0,ROUND(BF156+J157-V157-AT157,2))</f>
        <v/>
      </c>
      <c r="BG157">
        <f>IF(BG156&lt;=0,0,ROUND(BG156+K157-W157-AU157,2))</f>
        <v/>
      </c>
      <c r="BH157">
        <f>IF(BH156&lt;=0,0,ROUND(BH156+L157-X157-AV157,2))</f>
        <v/>
      </c>
      <c r="BI157">
        <f>IF(BI156&lt;=0,0,ROUND(BI156+M157-Y157-AW157,2))</f>
        <v/>
      </c>
      <c r="BJ157">
        <f>IF(BJ156&lt;=0,0,ROUND(BJ156+N157-Z157-AX157,2))</f>
        <v/>
      </c>
      <c r="BK157">
        <f>IF(BK156&lt;=0,0,ROUND(BK156+O157-AA157-AY157,2))</f>
        <v/>
      </c>
      <c r="BL157">
        <f>IF(BL156&lt;=0,0,ROUND(BL156+P157-AB157-AZ157,2))</f>
        <v/>
      </c>
      <c r="BM157">
        <f>IF(BM156&lt;=0,0,ROUND(BM156+Q157-AC157-BA157,2))</f>
        <v/>
      </c>
      <c r="BN157">
        <f>IF(BN156&lt;=0,0,ROUND(BN156+R157-AD157-BB157,2))</f>
        <v/>
      </c>
      <c r="BO157">
        <f>IF(BO156&lt;=0,0,ROUND(BO156+S157-AE157-BC157,2))</f>
        <v/>
      </c>
      <c r="BP157">
        <f>IF(BP156&lt;=0,0,ROUND(BP156+T157-AF157-BD157,2))</f>
        <v/>
      </c>
      <c r="BQ157">
        <f>IF(BQ156&lt;=0,0,ROUND(BQ156+U157-AG157-BE157,2))</f>
        <v/>
      </c>
    </row>
    <row r="158">
      <c r="A158" t="n">
        <v>153</v>
      </c>
      <c r="B158" s="29">
        <f>Months!B158</f>
        <v/>
      </c>
      <c r="C158">
        <f>Months!C158</f>
        <v/>
      </c>
      <c r="D158">
        <f>Months!D158</f>
        <v/>
      </c>
      <c r="E158">
        <f>SUM(V158:AG158)</f>
        <v/>
      </c>
      <c r="F158">
        <f>MAX(0,ROUND(C158+D158-E158,2))</f>
        <v/>
      </c>
      <c r="G158">
        <f>ROUND(E158+SUM(AT158:BE158),2)</f>
        <v/>
      </c>
      <c r="H158">
        <f>ROUND(SUM(J158:U158),2)</f>
        <v/>
      </c>
      <c r="I158">
        <f>ROUND(SUM(BF158:BQ158),2)</f>
        <v/>
      </c>
      <c r="J158">
        <f>IF(BF157&lt;=0,0,ROUND(BF157*IF($A158&lt;=Debts!$M$5,Debts!$X$5,Debts!$Y$5)/12,2)+IF(AND(Debts!$AC$5=1,$A158=Debts!$M$5+1),SUMPRODUCT(ROUND(BF$5:BF156*Debts!$Y$5/12,2)),0))</f>
        <v/>
      </c>
      <c r="K158">
        <f>IF(BG157&lt;=0,0,ROUND(BG157*IF($A158&lt;=Debts!$M$6,Debts!$X$6,Debts!$Y$6)/12,2)+IF(AND(Debts!$AC$6=1,$A158=Debts!$M$6+1),SUMPRODUCT(ROUND(BG$5:BG156*Debts!$Y$6/12,2)),0))</f>
        <v/>
      </c>
      <c r="L158">
        <f>IF(BH157&lt;=0,0,ROUND(BH157*IF($A158&lt;=Debts!$M$7,Debts!$X$7,Debts!$Y$7)/12,2)+IF(AND(Debts!$AC$7=1,$A158=Debts!$M$7+1),SUMPRODUCT(ROUND(BH$5:BH156*Debts!$Y$7/12,2)),0))</f>
        <v/>
      </c>
      <c r="M158">
        <f>IF(BI157&lt;=0,0,ROUND(BI157*IF($A158&lt;=Debts!$M$8,Debts!$X$8,Debts!$Y$8)/12,2)+IF(AND(Debts!$AC$8=1,$A158=Debts!$M$8+1),SUMPRODUCT(ROUND(BI$5:BI156*Debts!$Y$8/12,2)),0))</f>
        <v/>
      </c>
      <c r="N158">
        <f>IF(BJ157&lt;=0,0,ROUND(BJ157*IF($A158&lt;=Debts!$M$9,Debts!$X$9,Debts!$Y$9)/12,2)+IF(AND(Debts!$AC$9=1,$A158=Debts!$M$9+1),SUMPRODUCT(ROUND(BJ$5:BJ156*Debts!$Y$9/12,2)),0))</f>
        <v/>
      </c>
      <c r="O158">
        <f>IF(BK157&lt;=0,0,ROUND(BK157*IF($A158&lt;=Debts!$M$10,Debts!$X$10,Debts!$Y$10)/12,2)+IF(AND(Debts!$AC$10=1,$A158=Debts!$M$10+1),SUMPRODUCT(ROUND(BK$5:BK156*Debts!$Y$10/12,2)),0))</f>
        <v/>
      </c>
      <c r="P158">
        <f>IF(BL157&lt;=0,0,ROUND(BL157*IF($A158&lt;=Debts!$M$11,Debts!$X$11,Debts!$Y$11)/12,2)+IF(AND(Debts!$AC$11=1,$A158=Debts!$M$11+1),SUMPRODUCT(ROUND(BL$5:BL156*Debts!$Y$11/12,2)),0))</f>
        <v/>
      </c>
      <c r="Q158">
        <f>IF(BM157&lt;=0,0,ROUND(BM157*IF($A158&lt;=Debts!$M$12,Debts!$X$12,Debts!$Y$12)/12,2)+IF(AND(Debts!$AC$12=1,$A158=Debts!$M$12+1),SUMPRODUCT(ROUND(BM$5:BM156*Debts!$Y$12/12,2)),0))</f>
        <v/>
      </c>
      <c r="R158">
        <f>IF(BN157&lt;=0,0,ROUND(BN157*IF($A158&lt;=Debts!$M$13,Debts!$X$13,Debts!$Y$13)/12,2)+IF(AND(Debts!$AC$13=1,$A158=Debts!$M$13+1),SUMPRODUCT(ROUND(BN$5:BN156*Debts!$Y$13/12,2)),0))</f>
        <v/>
      </c>
      <c r="S158">
        <f>IF(BO157&lt;=0,0,ROUND(BO157*IF($A158&lt;=Debts!$M$14,Debts!$X$14,Debts!$Y$14)/12,2)+IF(AND(Debts!$AC$14=1,$A158=Debts!$M$14+1),SUMPRODUCT(ROUND(BO$5:BO156*Debts!$Y$14/12,2)),0))</f>
        <v/>
      </c>
      <c r="T158">
        <f>IF(BP157&lt;=0,0,ROUND(BP157*IF($A158&lt;=Debts!$M$15,Debts!$X$15,Debts!$Y$15)/12,2)+IF(AND(Debts!$AC$15=1,$A158=Debts!$M$15+1),SUMPRODUCT(ROUND(BP$5:BP156*Debts!$Y$15/12,2)),0))</f>
        <v/>
      </c>
      <c r="U158">
        <f>IF(BQ157&lt;=0,0,ROUND(BQ157*IF($A158&lt;=Debts!$M$16,Debts!$X$16,Debts!$Y$16)/12,2)+IF(AND(Debts!$AC$16=1,$A158=Debts!$M$16+1),SUMPRODUCT(ROUND(BQ$5:BQ156*Debts!$Y$16/12,2)),0))</f>
        <v/>
      </c>
      <c r="V158">
        <f>IF(BF157&lt;=0,0,MIN(ROUND(BF157+J158,2),IF(Debts!$Z$5=0,Debts!$AA$5,MAX(Debts!$AA$5,ROUND(BF157*Debts!$Z$5+Debts!$AB$5*J158,2)))))</f>
        <v/>
      </c>
      <c r="W158">
        <f>IF(BG157&lt;=0,0,MIN(ROUND(BG157+K158,2),IF(Debts!$Z$6=0,Debts!$AA$6,MAX(Debts!$AA$6,ROUND(BG157*Debts!$Z$6+Debts!$AB$6*K158,2)))))</f>
        <v/>
      </c>
      <c r="X158">
        <f>IF(BH157&lt;=0,0,MIN(ROUND(BH157+L158,2),IF(Debts!$Z$7=0,Debts!$AA$7,MAX(Debts!$AA$7,ROUND(BH157*Debts!$Z$7+Debts!$AB$7*L158,2)))))</f>
        <v/>
      </c>
      <c r="Y158">
        <f>IF(BI157&lt;=0,0,MIN(ROUND(BI157+M158,2),IF(Debts!$Z$8=0,Debts!$AA$8,MAX(Debts!$AA$8,ROUND(BI157*Debts!$Z$8+Debts!$AB$8*M158,2)))))</f>
        <v/>
      </c>
      <c r="Z158">
        <f>IF(BJ157&lt;=0,0,MIN(ROUND(BJ157+N158,2),IF(Debts!$Z$9=0,Debts!$AA$9,MAX(Debts!$AA$9,ROUND(BJ157*Debts!$Z$9+Debts!$AB$9*N158,2)))))</f>
        <v/>
      </c>
      <c r="AA158">
        <f>IF(BK157&lt;=0,0,MIN(ROUND(BK157+O158,2),IF(Debts!$Z$10=0,Debts!$AA$10,MAX(Debts!$AA$10,ROUND(BK157*Debts!$Z$10+Debts!$AB$10*O158,2)))))</f>
        <v/>
      </c>
      <c r="AB158">
        <f>IF(BL157&lt;=0,0,MIN(ROUND(BL157+P158,2),IF(Debts!$Z$11=0,Debts!$AA$11,MAX(Debts!$AA$11,ROUND(BL157*Debts!$Z$11+Debts!$AB$11*P158,2)))))</f>
        <v/>
      </c>
      <c r="AC158">
        <f>IF(BM157&lt;=0,0,MIN(ROUND(BM157+Q158,2),IF(Debts!$Z$12=0,Debts!$AA$12,MAX(Debts!$AA$12,ROUND(BM157*Debts!$Z$12+Debts!$AB$12*Q158,2)))))</f>
        <v/>
      </c>
      <c r="AD158">
        <f>IF(BN157&lt;=0,0,MIN(ROUND(BN157+R158,2),IF(Debts!$Z$13=0,Debts!$AA$13,MAX(Debts!$AA$13,ROUND(BN157*Debts!$Z$13+Debts!$AB$13*R158,2)))))</f>
        <v/>
      </c>
      <c r="AE158">
        <f>IF(BO157&lt;=0,0,MIN(ROUND(BO157+S158,2),IF(Debts!$Z$14=0,Debts!$AA$14,MAX(Debts!$AA$14,ROUND(BO157*Debts!$Z$14+Debts!$AB$14*S158,2)))))</f>
        <v/>
      </c>
      <c r="AF158">
        <f>IF(BP157&lt;=0,0,MIN(ROUND(BP157+T158,2),IF(Debts!$Z$15=0,Debts!$AA$15,MAX(Debts!$AA$15,ROUND(BP157*Debts!$Z$15+Debts!$AB$15*T158,2)))))</f>
        <v/>
      </c>
      <c r="AG158">
        <f>IF(BQ157&lt;=0,0,MIN(ROUND(BQ157+U158,2),IF(Debts!$Z$16=0,Debts!$AA$16,MAX(Debts!$AA$16,ROUND(BQ157*Debts!$Z$16+Debts!$AB$16*U158,2)))))</f>
        <v/>
      </c>
      <c r="AH158">
        <f>IF(BF157&lt;=0,0,ROUND(BF157+J158-V158,2))</f>
        <v/>
      </c>
      <c r="AI158">
        <f>IF(BG157&lt;=0,0,ROUND(BG157+K158-W158,2))</f>
        <v/>
      </c>
      <c r="AJ158">
        <f>IF(BH157&lt;=0,0,ROUND(BH157+L158-X158,2))</f>
        <v/>
      </c>
      <c r="AK158">
        <f>IF(BI157&lt;=0,0,ROUND(BI157+M158-Y158,2))</f>
        <v/>
      </c>
      <c r="AL158">
        <f>IF(BJ157&lt;=0,0,ROUND(BJ157+N158-Z158,2))</f>
        <v/>
      </c>
      <c r="AM158">
        <f>IF(BK157&lt;=0,0,ROUND(BK157+O158-AA158,2))</f>
        <v/>
      </c>
      <c r="AN158">
        <f>IF(BL157&lt;=0,0,ROUND(BL157+P158-AB158,2))</f>
        <v/>
      </c>
      <c r="AO158">
        <f>IF(BM157&lt;=0,0,ROUND(BM157+Q158-AC158,2))</f>
        <v/>
      </c>
      <c r="AP158">
        <f>IF(BN157&lt;=0,0,ROUND(BN157+R158-AD158,2))</f>
        <v/>
      </c>
      <c r="AQ158">
        <f>IF(BO157&lt;=0,0,ROUND(BO157+S158-AE158,2))</f>
        <v/>
      </c>
      <c r="AR158">
        <f>IF(BP157&lt;=0,0,ROUND(BP157+T158-AF158,2))</f>
        <v/>
      </c>
      <c r="AS158">
        <f>IF(BQ157&lt;=0,0,ROUND(BQ157+U158-AG158,2))</f>
        <v/>
      </c>
      <c r="AT158">
        <f>IF(AH158&lt;=0,0,ROUND(MIN(AH158,MAX(0,$F158-SUMPRODUCT(($AT$3:$BE$3&lt;AT$3)*$AH158:$AS158))),2))</f>
        <v/>
      </c>
      <c r="AU158">
        <f>IF(AI158&lt;=0,0,ROUND(MIN(AI158,MAX(0,$F158-SUMPRODUCT(($AT$3:$BE$3&lt;AU$3)*$AH158:$AS158))),2))</f>
        <v/>
      </c>
      <c r="AV158">
        <f>IF(AJ158&lt;=0,0,ROUND(MIN(AJ158,MAX(0,$F158-SUMPRODUCT(($AT$3:$BE$3&lt;AV$3)*$AH158:$AS158))),2))</f>
        <v/>
      </c>
      <c r="AW158">
        <f>IF(AK158&lt;=0,0,ROUND(MIN(AK158,MAX(0,$F158-SUMPRODUCT(($AT$3:$BE$3&lt;AW$3)*$AH158:$AS158))),2))</f>
        <v/>
      </c>
      <c r="AX158">
        <f>IF(AL158&lt;=0,0,ROUND(MIN(AL158,MAX(0,$F158-SUMPRODUCT(($AT$3:$BE$3&lt;AX$3)*$AH158:$AS158))),2))</f>
        <v/>
      </c>
      <c r="AY158">
        <f>IF(AM158&lt;=0,0,ROUND(MIN(AM158,MAX(0,$F158-SUMPRODUCT(($AT$3:$BE$3&lt;AY$3)*$AH158:$AS158))),2))</f>
        <v/>
      </c>
      <c r="AZ158">
        <f>IF(AN158&lt;=0,0,ROUND(MIN(AN158,MAX(0,$F158-SUMPRODUCT(($AT$3:$BE$3&lt;AZ$3)*$AH158:$AS158))),2))</f>
        <v/>
      </c>
      <c r="BA158">
        <f>IF(AO158&lt;=0,0,ROUND(MIN(AO158,MAX(0,$F158-SUMPRODUCT(($AT$3:$BE$3&lt;BA$3)*$AH158:$AS158))),2))</f>
        <v/>
      </c>
      <c r="BB158">
        <f>IF(AP158&lt;=0,0,ROUND(MIN(AP158,MAX(0,$F158-SUMPRODUCT(($AT$3:$BE$3&lt;BB$3)*$AH158:$AS158))),2))</f>
        <v/>
      </c>
      <c r="BC158">
        <f>IF(AQ158&lt;=0,0,ROUND(MIN(AQ158,MAX(0,$F158-SUMPRODUCT(($AT$3:$BE$3&lt;BC$3)*$AH158:$AS158))),2))</f>
        <v/>
      </c>
      <c r="BD158">
        <f>IF(AR158&lt;=0,0,ROUND(MIN(AR158,MAX(0,$F158-SUMPRODUCT(($AT$3:$BE$3&lt;BD$3)*$AH158:$AS158))),2))</f>
        <v/>
      </c>
      <c r="BE158">
        <f>IF(AS158&lt;=0,0,ROUND(MIN(AS158,MAX(0,$F158-SUMPRODUCT(($AT$3:$BE$3&lt;BE$3)*$AH158:$AS158))),2))</f>
        <v/>
      </c>
      <c r="BF158">
        <f>IF(BF157&lt;=0,0,ROUND(BF157+J158-V158-AT158,2))</f>
        <v/>
      </c>
      <c r="BG158">
        <f>IF(BG157&lt;=0,0,ROUND(BG157+K158-W158-AU158,2))</f>
        <v/>
      </c>
      <c r="BH158">
        <f>IF(BH157&lt;=0,0,ROUND(BH157+L158-X158-AV158,2))</f>
        <v/>
      </c>
      <c r="BI158">
        <f>IF(BI157&lt;=0,0,ROUND(BI157+M158-Y158-AW158,2))</f>
        <v/>
      </c>
      <c r="BJ158">
        <f>IF(BJ157&lt;=0,0,ROUND(BJ157+N158-Z158-AX158,2))</f>
        <v/>
      </c>
      <c r="BK158">
        <f>IF(BK157&lt;=0,0,ROUND(BK157+O158-AA158-AY158,2))</f>
        <v/>
      </c>
      <c r="BL158">
        <f>IF(BL157&lt;=0,0,ROUND(BL157+P158-AB158-AZ158,2))</f>
        <v/>
      </c>
      <c r="BM158">
        <f>IF(BM157&lt;=0,0,ROUND(BM157+Q158-AC158-BA158,2))</f>
        <v/>
      </c>
      <c r="BN158">
        <f>IF(BN157&lt;=0,0,ROUND(BN157+R158-AD158-BB158,2))</f>
        <v/>
      </c>
      <c r="BO158">
        <f>IF(BO157&lt;=0,0,ROUND(BO157+S158-AE158-BC158,2))</f>
        <v/>
      </c>
      <c r="BP158">
        <f>IF(BP157&lt;=0,0,ROUND(BP157+T158-AF158-BD158,2))</f>
        <v/>
      </c>
      <c r="BQ158">
        <f>IF(BQ157&lt;=0,0,ROUND(BQ157+U158-AG158-BE158,2))</f>
        <v/>
      </c>
    </row>
    <row r="159">
      <c r="A159" t="n">
        <v>154</v>
      </c>
      <c r="B159" s="29">
        <f>Months!B159</f>
        <v/>
      </c>
      <c r="C159">
        <f>Months!C159</f>
        <v/>
      </c>
      <c r="D159">
        <f>Months!D159</f>
        <v/>
      </c>
      <c r="E159">
        <f>SUM(V159:AG159)</f>
        <v/>
      </c>
      <c r="F159">
        <f>MAX(0,ROUND(C159+D159-E159,2))</f>
        <v/>
      </c>
      <c r="G159">
        <f>ROUND(E159+SUM(AT159:BE159),2)</f>
        <v/>
      </c>
      <c r="H159">
        <f>ROUND(SUM(J159:U159),2)</f>
        <v/>
      </c>
      <c r="I159">
        <f>ROUND(SUM(BF159:BQ159),2)</f>
        <v/>
      </c>
      <c r="J159">
        <f>IF(BF158&lt;=0,0,ROUND(BF158*IF($A159&lt;=Debts!$M$5,Debts!$X$5,Debts!$Y$5)/12,2)+IF(AND(Debts!$AC$5=1,$A159=Debts!$M$5+1),SUMPRODUCT(ROUND(BF$5:BF157*Debts!$Y$5/12,2)),0))</f>
        <v/>
      </c>
      <c r="K159">
        <f>IF(BG158&lt;=0,0,ROUND(BG158*IF($A159&lt;=Debts!$M$6,Debts!$X$6,Debts!$Y$6)/12,2)+IF(AND(Debts!$AC$6=1,$A159=Debts!$M$6+1),SUMPRODUCT(ROUND(BG$5:BG157*Debts!$Y$6/12,2)),0))</f>
        <v/>
      </c>
      <c r="L159">
        <f>IF(BH158&lt;=0,0,ROUND(BH158*IF($A159&lt;=Debts!$M$7,Debts!$X$7,Debts!$Y$7)/12,2)+IF(AND(Debts!$AC$7=1,$A159=Debts!$M$7+1),SUMPRODUCT(ROUND(BH$5:BH157*Debts!$Y$7/12,2)),0))</f>
        <v/>
      </c>
      <c r="M159">
        <f>IF(BI158&lt;=0,0,ROUND(BI158*IF($A159&lt;=Debts!$M$8,Debts!$X$8,Debts!$Y$8)/12,2)+IF(AND(Debts!$AC$8=1,$A159=Debts!$M$8+1),SUMPRODUCT(ROUND(BI$5:BI157*Debts!$Y$8/12,2)),0))</f>
        <v/>
      </c>
      <c r="N159">
        <f>IF(BJ158&lt;=0,0,ROUND(BJ158*IF($A159&lt;=Debts!$M$9,Debts!$X$9,Debts!$Y$9)/12,2)+IF(AND(Debts!$AC$9=1,$A159=Debts!$M$9+1),SUMPRODUCT(ROUND(BJ$5:BJ157*Debts!$Y$9/12,2)),0))</f>
        <v/>
      </c>
      <c r="O159">
        <f>IF(BK158&lt;=0,0,ROUND(BK158*IF($A159&lt;=Debts!$M$10,Debts!$X$10,Debts!$Y$10)/12,2)+IF(AND(Debts!$AC$10=1,$A159=Debts!$M$10+1),SUMPRODUCT(ROUND(BK$5:BK157*Debts!$Y$10/12,2)),0))</f>
        <v/>
      </c>
      <c r="P159">
        <f>IF(BL158&lt;=0,0,ROUND(BL158*IF($A159&lt;=Debts!$M$11,Debts!$X$11,Debts!$Y$11)/12,2)+IF(AND(Debts!$AC$11=1,$A159=Debts!$M$11+1),SUMPRODUCT(ROUND(BL$5:BL157*Debts!$Y$11/12,2)),0))</f>
        <v/>
      </c>
      <c r="Q159">
        <f>IF(BM158&lt;=0,0,ROUND(BM158*IF($A159&lt;=Debts!$M$12,Debts!$X$12,Debts!$Y$12)/12,2)+IF(AND(Debts!$AC$12=1,$A159=Debts!$M$12+1),SUMPRODUCT(ROUND(BM$5:BM157*Debts!$Y$12/12,2)),0))</f>
        <v/>
      </c>
      <c r="R159">
        <f>IF(BN158&lt;=0,0,ROUND(BN158*IF($A159&lt;=Debts!$M$13,Debts!$X$13,Debts!$Y$13)/12,2)+IF(AND(Debts!$AC$13=1,$A159=Debts!$M$13+1),SUMPRODUCT(ROUND(BN$5:BN157*Debts!$Y$13/12,2)),0))</f>
        <v/>
      </c>
      <c r="S159">
        <f>IF(BO158&lt;=0,0,ROUND(BO158*IF($A159&lt;=Debts!$M$14,Debts!$X$14,Debts!$Y$14)/12,2)+IF(AND(Debts!$AC$14=1,$A159=Debts!$M$14+1),SUMPRODUCT(ROUND(BO$5:BO157*Debts!$Y$14/12,2)),0))</f>
        <v/>
      </c>
      <c r="T159">
        <f>IF(BP158&lt;=0,0,ROUND(BP158*IF($A159&lt;=Debts!$M$15,Debts!$X$15,Debts!$Y$15)/12,2)+IF(AND(Debts!$AC$15=1,$A159=Debts!$M$15+1),SUMPRODUCT(ROUND(BP$5:BP157*Debts!$Y$15/12,2)),0))</f>
        <v/>
      </c>
      <c r="U159">
        <f>IF(BQ158&lt;=0,0,ROUND(BQ158*IF($A159&lt;=Debts!$M$16,Debts!$X$16,Debts!$Y$16)/12,2)+IF(AND(Debts!$AC$16=1,$A159=Debts!$M$16+1),SUMPRODUCT(ROUND(BQ$5:BQ157*Debts!$Y$16/12,2)),0))</f>
        <v/>
      </c>
      <c r="V159">
        <f>IF(BF158&lt;=0,0,MIN(ROUND(BF158+J159,2),IF(Debts!$Z$5=0,Debts!$AA$5,MAX(Debts!$AA$5,ROUND(BF158*Debts!$Z$5+Debts!$AB$5*J159,2)))))</f>
        <v/>
      </c>
      <c r="W159">
        <f>IF(BG158&lt;=0,0,MIN(ROUND(BG158+K159,2),IF(Debts!$Z$6=0,Debts!$AA$6,MAX(Debts!$AA$6,ROUND(BG158*Debts!$Z$6+Debts!$AB$6*K159,2)))))</f>
        <v/>
      </c>
      <c r="X159">
        <f>IF(BH158&lt;=0,0,MIN(ROUND(BH158+L159,2),IF(Debts!$Z$7=0,Debts!$AA$7,MAX(Debts!$AA$7,ROUND(BH158*Debts!$Z$7+Debts!$AB$7*L159,2)))))</f>
        <v/>
      </c>
      <c r="Y159">
        <f>IF(BI158&lt;=0,0,MIN(ROUND(BI158+M159,2),IF(Debts!$Z$8=0,Debts!$AA$8,MAX(Debts!$AA$8,ROUND(BI158*Debts!$Z$8+Debts!$AB$8*M159,2)))))</f>
        <v/>
      </c>
      <c r="Z159">
        <f>IF(BJ158&lt;=0,0,MIN(ROUND(BJ158+N159,2),IF(Debts!$Z$9=0,Debts!$AA$9,MAX(Debts!$AA$9,ROUND(BJ158*Debts!$Z$9+Debts!$AB$9*N159,2)))))</f>
        <v/>
      </c>
      <c r="AA159">
        <f>IF(BK158&lt;=0,0,MIN(ROUND(BK158+O159,2),IF(Debts!$Z$10=0,Debts!$AA$10,MAX(Debts!$AA$10,ROUND(BK158*Debts!$Z$10+Debts!$AB$10*O159,2)))))</f>
        <v/>
      </c>
      <c r="AB159">
        <f>IF(BL158&lt;=0,0,MIN(ROUND(BL158+P159,2),IF(Debts!$Z$11=0,Debts!$AA$11,MAX(Debts!$AA$11,ROUND(BL158*Debts!$Z$11+Debts!$AB$11*P159,2)))))</f>
        <v/>
      </c>
      <c r="AC159">
        <f>IF(BM158&lt;=0,0,MIN(ROUND(BM158+Q159,2),IF(Debts!$Z$12=0,Debts!$AA$12,MAX(Debts!$AA$12,ROUND(BM158*Debts!$Z$12+Debts!$AB$12*Q159,2)))))</f>
        <v/>
      </c>
      <c r="AD159">
        <f>IF(BN158&lt;=0,0,MIN(ROUND(BN158+R159,2),IF(Debts!$Z$13=0,Debts!$AA$13,MAX(Debts!$AA$13,ROUND(BN158*Debts!$Z$13+Debts!$AB$13*R159,2)))))</f>
        <v/>
      </c>
      <c r="AE159">
        <f>IF(BO158&lt;=0,0,MIN(ROUND(BO158+S159,2),IF(Debts!$Z$14=0,Debts!$AA$14,MAX(Debts!$AA$14,ROUND(BO158*Debts!$Z$14+Debts!$AB$14*S159,2)))))</f>
        <v/>
      </c>
      <c r="AF159">
        <f>IF(BP158&lt;=0,0,MIN(ROUND(BP158+T159,2),IF(Debts!$Z$15=0,Debts!$AA$15,MAX(Debts!$AA$15,ROUND(BP158*Debts!$Z$15+Debts!$AB$15*T159,2)))))</f>
        <v/>
      </c>
      <c r="AG159">
        <f>IF(BQ158&lt;=0,0,MIN(ROUND(BQ158+U159,2),IF(Debts!$Z$16=0,Debts!$AA$16,MAX(Debts!$AA$16,ROUND(BQ158*Debts!$Z$16+Debts!$AB$16*U159,2)))))</f>
        <v/>
      </c>
      <c r="AH159">
        <f>IF(BF158&lt;=0,0,ROUND(BF158+J159-V159,2))</f>
        <v/>
      </c>
      <c r="AI159">
        <f>IF(BG158&lt;=0,0,ROUND(BG158+K159-W159,2))</f>
        <v/>
      </c>
      <c r="AJ159">
        <f>IF(BH158&lt;=0,0,ROUND(BH158+L159-X159,2))</f>
        <v/>
      </c>
      <c r="AK159">
        <f>IF(BI158&lt;=0,0,ROUND(BI158+M159-Y159,2))</f>
        <v/>
      </c>
      <c r="AL159">
        <f>IF(BJ158&lt;=0,0,ROUND(BJ158+N159-Z159,2))</f>
        <v/>
      </c>
      <c r="AM159">
        <f>IF(BK158&lt;=0,0,ROUND(BK158+O159-AA159,2))</f>
        <v/>
      </c>
      <c r="AN159">
        <f>IF(BL158&lt;=0,0,ROUND(BL158+P159-AB159,2))</f>
        <v/>
      </c>
      <c r="AO159">
        <f>IF(BM158&lt;=0,0,ROUND(BM158+Q159-AC159,2))</f>
        <v/>
      </c>
      <c r="AP159">
        <f>IF(BN158&lt;=0,0,ROUND(BN158+R159-AD159,2))</f>
        <v/>
      </c>
      <c r="AQ159">
        <f>IF(BO158&lt;=0,0,ROUND(BO158+S159-AE159,2))</f>
        <v/>
      </c>
      <c r="AR159">
        <f>IF(BP158&lt;=0,0,ROUND(BP158+T159-AF159,2))</f>
        <v/>
      </c>
      <c r="AS159">
        <f>IF(BQ158&lt;=0,0,ROUND(BQ158+U159-AG159,2))</f>
        <v/>
      </c>
      <c r="AT159">
        <f>IF(AH159&lt;=0,0,ROUND(MIN(AH159,MAX(0,$F159-SUMPRODUCT(($AT$3:$BE$3&lt;AT$3)*$AH159:$AS159))),2))</f>
        <v/>
      </c>
      <c r="AU159">
        <f>IF(AI159&lt;=0,0,ROUND(MIN(AI159,MAX(0,$F159-SUMPRODUCT(($AT$3:$BE$3&lt;AU$3)*$AH159:$AS159))),2))</f>
        <v/>
      </c>
      <c r="AV159">
        <f>IF(AJ159&lt;=0,0,ROUND(MIN(AJ159,MAX(0,$F159-SUMPRODUCT(($AT$3:$BE$3&lt;AV$3)*$AH159:$AS159))),2))</f>
        <v/>
      </c>
      <c r="AW159">
        <f>IF(AK159&lt;=0,0,ROUND(MIN(AK159,MAX(0,$F159-SUMPRODUCT(($AT$3:$BE$3&lt;AW$3)*$AH159:$AS159))),2))</f>
        <v/>
      </c>
      <c r="AX159">
        <f>IF(AL159&lt;=0,0,ROUND(MIN(AL159,MAX(0,$F159-SUMPRODUCT(($AT$3:$BE$3&lt;AX$3)*$AH159:$AS159))),2))</f>
        <v/>
      </c>
      <c r="AY159">
        <f>IF(AM159&lt;=0,0,ROUND(MIN(AM159,MAX(0,$F159-SUMPRODUCT(($AT$3:$BE$3&lt;AY$3)*$AH159:$AS159))),2))</f>
        <v/>
      </c>
      <c r="AZ159">
        <f>IF(AN159&lt;=0,0,ROUND(MIN(AN159,MAX(0,$F159-SUMPRODUCT(($AT$3:$BE$3&lt;AZ$3)*$AH159:$AS159))),2))</f>
        <v/>
      </c>
      <c r="BA159">
        <f>IF(AO159&lt;=0,0,ROUND(MIN(AO159,MAX(0,$F159-SUMPRODUCT(($AT$3:$BE$3&lt;BA$3)*$AH159:$AS159))),2))</f>
        <v/>
      </c>
      <c r="BB159">
        <f>IF(AP159&lt;=0,0,ROUND(MIN(AP159,MAX(0,$F159-SUMPRODUCT(($AT$3:$BE$3&lt;BB$3)*$AH159:$AS159))),2))</f>
        <v/>
      </c>
      <c r="BC159">
        <f>IF(AQ159&lt;=0,0,ROUND(MIN(AQ159,MAX(0,$F159-SUMPRODUCT(($AT$3:$BE$3&lt;BC$3)*$AH159:$AS159))),2))</f>
        <v/>
      </c>
      <c r="BD159">
        <f>IF(AR159&lt;=0,0,ROUND(MIN(AR159,MAX(0,$F159-SUMPRODUCT(($AT$3:$BE$3&lt;BD$3)*$AH159:$AS159))),2))</f>
        <v/>
      </c>
      <c r="BE159">
        <f>IF(AS159&lt;=0,0,ROUND(MIN(AS159,MAX(0,$F159-SUMPRODUCT(($AT$3:$BE$3&lt;BE$3)*$AH159:$AS159))),2))</f>
        <v/>
      </c>
      <c r="BF159">
        <f>IF(BF158&lt;=0,0,ROUND(BF158+J159-V159-AT159,2))</f>
        <v/>
      </c>
      <c r="BG159">
        <f>IF(BG158&lt;=0,0,ROUND(BG158+K159-W159-AU159,2))</f>
        <v/>
      </c>
      <c r="BH159">
        <f>IF(BH158&lt;=0,0,ROUND(BH158+L159-X159-AV159,2))</f>
        <v/>
      </c>
      <c r="BI159">
        <f>IF(BI158&lt;=0,0,ROUND(BI158+M159-Y159-AW159,2))</f>
        <v/>
      </c>
      <c r="BJ159">
        <f>IF(BJ158&lt;=0,0,ROUND(BJ158+N159-Z159-AX159,2))</f>
        <v/>
      </c>
      <c r="BK159">
        <f>IF(BK158&lt;=0,0,ROUND(BK158+O159-AA159-AY159,2))</f>
        <v/>
      </c>
      <c r="BL159">
        <f>IF(BL158&lt;=0,0,ROUND(BL158+P159-AB159-AZ159,2))</f>
        <v/>
      </c>
      <c r="BM159">
        <f>IF(BM158&lt;=0,0,ROUND(BM158+Q159-AC159-BA159,2))</f>
        <v/>
      </c>
      <c r="BN159">
        <f>IF(BN158&lt;=0,0,ROUND(BN158+R159-AD159-BB159,2))</f>
        <v/>
      </c>
      <c r="BO159">
        <f>IF(BO158&lt;=0,0,ROUND(BO158+S159-AE159-BC159,2))</f>
        <v/>
      </c>
      <c r="BP159">
        <f>IF(BP158&lt;=0,0,ROUND(BP158+T159-AF159-BD159,2))</f>
        <v/>
      </c>
      <c r="BQ159">
        <f>IF(BQ158&lt;=0,0,ROUND(BQ158+U159-AG159-BE159,2))</f>
        <v/>
      </c>
    </row>
    <row r="160">
      <c r="A160" t="n">
        <v>155</v>
      </c>
      <c r="B160" s="29">
        <f>Months!B160</f>
        <v/>
      </c>
      <c r="C160">
        <f>Months!C160</f>
        <v/>
      </c>
      <c r="D160">
        <f>Months!D160</f>
        <v/>
      </c>
      <c r="E160">
        <f>SUM(V160:AG160)</f>
        <v/>
      </c>
      <c r="F160">
        <f>MAX(0,ROUND(C160+D160-E160,2))</f>
        <v/>
      </c>
      <c r="G160">
        <f>ROUND(E160+SUM(AT160:BE160),2)</f>
        <v/>
      </c>
      <c r="H160">
        <f>ROUND(SUM(J160:U160),2)</f>
        <v/>
      </c>
      <c r="I160">
        <f>ROUND(SUM(BF160:BQ160),2)</f>
        <v/>
      </c>
      <c r="J160">
        <f>IF(BF159&lt;=0,0,ROUND(BF159*IF($A160&lt;=Debts!$M$5,Debts!$X$5,Debts!$Y$5)/12,2)+IF(AND(Debts!$AC$5=1,$A160=Debts!$M$5+1),SUMPRODUCT(ROUND(BF$5:BF158*Debts!$Y$5/12,2)),0))</f>
        <v/>
      </c>
      <c r="K160">
        <f>IF(BG159&lt;=0,0,ROUND(BG159*IF($A160&lt;=Debts!$M$6,Debts!$X$6,Debts!$Y$6)/12,2)+IF(AND(Debts!$AC$6=1,$A160=Debts!$M$6+1),SUMPRODUCT(ROUND(BG$5:BG158*Debts!$Y$6/12,2)),0))</f>
        <v/>
      </c>
      <c r="L160">
        <f>IF(BH159&lt;=0,0,ROUND(BH159*IF($A160&lt;=Debts!$M$7,Debts!$X$7,Debts!$Y$7)/12,2)+IF(AND(Debts!$AC$7=1,$A160=Debts!$M$7+1),SUMPRODUCT(ROUND(BH$5:BH158*Debts!$Y$7/12,2)),0))</f>
        <v/>
      </c>
      <c r="M160">
        <f>IF(BI159&lt;=0,0,ROUND(BI159*IF($A160&lt;=Debts!$M$8,Debts!$X$8,Debts!$Y$8)/12,2)+IF(AND(Debts!$AC$8=1,$A160=Debts!$M$8+1),SUMPRODUCT(ROUND(BI$5:BI158*Debts!$Y$8/12,2)),0))</f>
        <v/>
      </c>
      <c r="N160">
        <f>IF(BJ159&lt;=0,0,ROUND(BJ159*IF($A160&lt;=Debts!$M$9,Debts!$X$9,Debts!$Y$9)/12,2)+IF(AND(Debts!$AC$9=1,$A160=Debts!$M$9+1),SUMPRODUCT(ROUND(BJ$5:BJ158*Debts!$Y$9/12,2)),0))</f>
        <v/>
      </c>
      <c r="O160">
        <f>IF(BK159&lt;=0,0,ROUND(BK159*IF($A160&lt;=Debts!$M$10,Debts!$X$10,Debts!$Y$10)/12,2)+IF(AND(Debts!$AC$10=1,$A160=Debts!$M$10+1),SUMPRODUCT(ROUND(BK$5:BK158*Debts!$Y$10/12,2)),0))</f>
        <v/>
      </c>
      <c r="P160">
        <f>IF(BL159&lt;=0,0,ROUND(BL159*IF($A160&lt;=Debts!$M$11,Debts!$X$11,Debts!$Y$11)/12,2)+IF(AND(Debts!$AC$11=1,$A160=Debts!$M$11+1),SUMPRODUCT(ROUND(BL$5:BL158*Debts!$Y$11/12,2)),0))</f>
        <v/>
      </c>
      <c r="Q160">
        <f>IF(BM159&lt;=0,0,ROUND(BM159*IF($A160&lt;=Debts!$M$12,Debts!$X$12,Debts!$Y$12)/12,2)+IF(AND(Debts!$AC$12=1,$A160=Debts!$M$12+1),SUMPRODUCT(ROUND(BM$5:BM158*Debts!$Y$12/12,2)),0))</f>
        <v/>
      </c>
      <c r="R160">
        <f>IF(BN159&lt;=0,0,ROUND(BN159*IF($A160&lt;=Debts!$M$13,Debts!$X$13,Debts!$Y$13)/12,2)+IF(AND(Debts!$AC$13=1,$A160=Debts!$M$13+1),SUMPRODUCT(ROUND(BN$5:BN158*Debts!$Y$13/12,2)),0))</f>
        <v/>
      </c>
      <c r="S160">
        <f>IF(BO159&lt;=0,0,ROUND(BO159*IF($A160&lt;=Debts!$M$14,Debts!$X$14,Debts!$Y$14)/12,2)+IF(AND(Debts!$AC$14=1,$A160=Debts!$M$14+1),SUMPRODUCT(ROUND(BO$5:BO158*Debts!$Y$14/12,2)),0))</f>
        <v/>
      </c>
      <c r="T160">
        <f>IF(BP159&lt;=0,0,ROUND(BP159*IF($A160&lt;=Debts!$M$15,Debts!$X$15,Debts!$Y$15)/12,2)+IF(AND(Debts!$AC$15=1,$A160=Debts!$M$15+1),SUMPRODUCT(ROUND(BP$5:BP158*Debts!$Y$15/12,2)),0))</f>
        <v/>
      </c>
      <c r="U160">
        <f>IF(BQ159&lt;=0,0,ROUND(BQ159*IF($A160&lt;=Debts!$M$16,Debts!$X$16,Debts!$Y$16)/12,2)+IF(AND(Debts!$AC$16=1,$A160=Debts!$M$16+1),SUMPRODUCT(ROUND(BQ$5:BQ158*Debts!$Y$16/12,2)),0))</f>
        <v/>
      </c>
      <c r="V160">
        <f>IF(BF159&lt;=0,0,MIN(ROUND(BF159+J160,2),IF(Debts!$Z$5=0,Debts!$AA$5,MAX(Debts!$AA$5,ROUND(BF159*Debts!$Z$5+Debts!$AB$5*J160,2)))))</f>
        <v/>
      </c>
      <c r="W160">
        <f>IF(BG159&lt;=0,0,MIN(ROUND(BG159+K160,2),IF(Debts!$Z$6=0,Debts!$AA$6,MAX(Debts!$AA$6,ROUND(BG159*Debts!$Z$6+Debts!$AB$6*K160,2)))))</f>
        <v/>
      </c>
      <c r="X160">
        <f>IF(BH159&lt;=0,0,MIN(ROUND(BH159+L160,2),IF(Debts!$Z$7=0,Debts!$AA$7,MAX(Debts!$AA$7,ROUND(BH159*Debts!$Z$7+Debts!$AB$7*L160,2)))))</f>
        <v/>
      </c>
      <c r="Y160">
        <f>IF(BI159&lt;=0,0,MIN(ROUND(BI159+M160,2),IF(Debts!$Z$8=0,Debts!$AA$8,MAX(Debts!$AA$8,ROUND(BI159*Debts!$Z$8+Debts!$AB$8*M160,2)))))</f>
        <v/>
      </c>
      <c r="Z160">
        <f>IF(BJ159&lt;=0,0,MIN(ROUND(BJ159+N160,2),IF(Debts!$Z$9=0,Debts!$AA$9,MAX(Debts!$AA$9,ROUND(BJ159*Debts!$Z$9+Debts!$AB$9*N160,2)))))</f>
        <v/>
      </c>
      <c r="AA160">
        <f>IF(BK159&lt;=0,0,MIN(ROUND(BK159+O160,2),IF(Debts!$Z$10=0,Debts!$AA$10,MAX(Debts!$AA$10,ROUND(BK159*Debts!$Z$10+Debts!$AB$10*O160,2)))))</f>
        <v/>
      </c>
      <c r="AB160">
        <f>IF(BL159&lt;=0,0,MIN(ROUND(BL159+P160,2),IF(Debts!$Z$11=0,Debts!$AA$11,MAX(Debts!$AA$11,ROUND(BL159*Debts!$Z$11+Debts!$AB$11*P160,2)))))</f>
        <v/>
      </c>
      <c r="AC160">
        <f>IF(BM159&lt;=0,0,MIN(ROUND(BM159+Q160,2),IF(Debts!$Z$12=0,Debts!$AA$12,MAX(Debts!$AA$12,ROUND(BM159*Debts!$Z$12+Debts!$AB$12*Q160,2)))))</f>
        <v/>
      </c>
      <c r="AD160">
        <f>IF(BN159&lt;=0,0,MIN(ROUND(BN159+R160,2),IF(Debts!$Z$13=0,Debts!$AA$13,MAX(Debts!$AA$13,ROUND(BN159*Debts!$Z$13+Debts!$AB$13*R160,2)))))</f>
        <v/>
      </c>
      <c r="AE160">
        <f>IF(BO159&lt;=0,0,MIN(ROUND(BO159+S160,2),IF(Debts!$Z$14=0,Debts!$AA$14,MAX(Debts!$AA$14,ROUND(BO159*Debts!$Z$14+Debts!$AB$14*S160,2)))))</f>
        <v/>
      </c>
      <c r="AF160">
        <f>IF(BP159&lt;=0,0,MIN(ROUND(BP159+T160,2),IF(Debts!$Z$15=0,Debts!$AA$15,MAX(Debts!$AA$15,ROUND(BP159*Debts!$Z$15+Debts!$AB$15*T160,2)))))</f>
        <v/>
      </c>
      <c r="AG160">
        <f>IF(BQ159&lt;=0,0,MIN(ROUND(BQ159+U160,2),IF(Debts!$Z$16=0,Debts!$AA$16,MAX(Debts!$AA$16,ROUND(BQ159*Debts!$Z$16+Debts!$AB$16*U160,2)))))</f>
        <v/>
      </c>
      <c r="AH160">
        <f>IF(BF159&lt;=0,0,ROUND(BF159+J160-V160,2))</f>
        <v/>
      </c>
      <c r="AI160">
        <f>IF(BG159&lt;=0,0,ROUND(BG159+K160-W160,2))</f>
        <v/>
      </c>
      <c r="AJ160">
        <f>IF(BH159&lt;=0,0,ROUND(BH159+L160-X160,2))</f>
        <v/>
      </c>
      <c r="AK160">
        <f>IF(BI159&lt;=0,0,ROUND(BI159+M160-Y160,2))</f>
        <v/>
      </c>
      <c r="AL160">
        <f>IF(BJ159&lt;=0,0,ROUND(BJ159+N160-Z160,2))</f>
        <v/>
      </c>
      <c r="AM160">
        <f>IF(BK159&lt;=0,0,ROUND(BK159+O160-AA160,2))</f>
        <v/>
      </c>
      <c r="AN160">
        <f>IF(BL159&lt;=0,0,ROUND(BL159+P160-AB160,2))</f>
        <v/>
      </c>
      <c r="AO160">
        <f>IF(BM159&lt;=0,0,ROUND(BM159+Q160-AC160,2))</f>
        <v/>
      </c>
      <c r="AP160">
        <f>IF(BN159&lt;=0,0,ROUND(BN159+R160-AD160,2))</f>
        <v/>
      </c>
      <c r="AQ160">
        <f>IF(BO159&lt;=0,0,ROUND(BO159+S160-AE160,2))</f>
        <v/>
      </c>
      <c r="AR160">
        <f>IF(BP159&lt;=0,0,ROUND(BP159+T160-AF160,2))</f>
        <v/>
      </c>
      <c r="AS160">
        <f>IF(BQ159&lt;=0,0,ROUND(BQ159+U160-AG160,2))</f>
        <v/>
      </c>
      <c r="AT160">
        <f>IF(AH160&lt;=0,0,ROUND(MIN(AH160,MAX(0,$F160-SUMPRODUCT(($AT$3:$BE$3&lt;AT$3)*$AH160:$AS160))),2))</f>
        <v/>
      </c>
      <c r="AU160">
        <f>IF(AI160&lt;=0,0,ROUND(MIN(AI160,MAX(0,$F160-SUMPRODUCT(($AT$3:$BE$3&lt;AU$3)*$AH160:$AS160))),2))</f>
        <v/>
      </c>
      <c r="AV160">
        <f>IF(AJ160&lt;=0,0,ROUND(MIN(AJ160,MAX(0,$F160-SUMPRODUCT(($AT$3:$BE$3&lt;AV$3)*$AH160:$AS160))),2))</f>
        <v/>
      </c>
      <c r="AW160">
        <f>IF(AK160&lt;=0,0,ROUND(MIN(AK160,MAX(0,$F160-SUMPRODUCT(($AT$3:$BE$3&lt;AW$3)*$AH160:$AS160))),2))</f>
        <v/>
      </c>
      <c r="AX160">
        <f>IF(AL160&lt;=0,0,ROUND(MIN(AL160,MAX(0,$F160-SUMPRODUCT(($AT$3:$BE$3&lt;AX$3)*$AH160:$AS160))),2))</f>
        <v/>
      </c>
      <c r="AY160">
        <f>IF(AM160&lt;=0,0,ROUND(MIN(AM160,MAX(0,$F160-SUMPRODUCT(($AT$3:$BE$3&lt;AY$3)*$AH160:$AS160))),2))</f>
        <v/>
      </c>
      <c r="AZ160">
        <f>IF(AN160&lt;=0,0,ROUND(MIN(AN160,MAX(0,$F160-SUMPRODUCT(($AT$3:$BE$3&lt;AZ$3)*$AH160:$AS160))),2))</f>
        <v/>
      </c>
      <c r="BA160">
        <f>IF(AO160&lt;=0,0,ROUND(MIN(AO160,MAX(0,$F160-SUMPRODUCT(($AT$3:$BE$3&lt;BA$3)*$AH160:$AS160))),2))</f>
        <v/>
      </c>
      <c r="BB160">
        <f>IF(AP160&lt;=0,0,ROUND(MIN(AP160,MAX(0,$F160-SUMPRODUCT(($AT$3:$BE$3&lt;BB$3)*$AH160:$AS160))),2))</f>
        <v/>
      </c>
      <c r="BC160">
        <f>IF(AQ160&lt;=0,0,ROUND(MIN(AQ160,MAX(0,$F160-SUMPRODUCT(($AT$3:$BE$3&lt;BC$3)*$AH160:$AS160))),2))</f>
        <v/>
      </c>
      <c r="BD160">
        <f>IF(AR160&lt;=0,0,ROUND(MIN(AR160,MAX(0,$F160-SUMPRODUCT(($AT$3:$BE$3&lt;BD$3)*$AH160:$AS160))),2))</f>
        <v/>
      </c>
      <c r="BE160">
        <f>IF(AS160&lt;=0,0,ROUND(MIN(AS160,MAX(0,$F160-SUMPRODUCT(($AT$3:$BE$3&lt;BE$3)*$AH160:$AS160))),2))</f>
        <v/>
      </c>
      <c r="BF160">
        <f>IF(BF159&lt;=0,0,ROUND(BF159+J160-V160-AT160,2))</f>
        <v/>
      </c>
      <c r="BG160">
        <f>IF(BG159&lt;=0,0,ROUND(BG159+K160-W160-AU160,2))</f>
        <v/>
      </c>
      <c r="BH160">
        <f>IF(BH159&lt;=0,0,ROUND(BH159+L160-X160-AV160,2))</f>
        <v/>
      </c>
      <c r="BI160">
        <f>IF(BI159&lt;=0,0,ROUND(BI159+M160-Y160-AW160,2))</f>
        <v/>
      </c>
      <c r="BJ160">
        <f>IF(BJ159&lt;=0,0,ROUND(BJ159+N160-Z160-AX160,2))</f>
        <v/>
      </c>
      <c r="BK160">
        <f>IF(BK159&lt;=0,0,ROUND(BK159+O160-AA160-AY160,2))</f>
        <v/>
      </c>
      <c r="BL160">
        <f>IF(BL159&lt;=0,0,ROUND(BL159+P160-AB160-AZ160,2))</f>
        <v/>
      </c>
      <c r="BM160">
        <f>IF(BM159&lt;=0,0,ROUND(BM159+Q160-AC160-BA160,2))</f>
        <v/>
      </c>
      <c r="BN160">
        <f>IF(BN159&lt;=0,0,ROUND(BN159+R160-AD160-BB160,2))</f>
        <v/>
      </c>
      <c r="BO160">
        <f>IF(BO159&lt;=0,0,ROUND(BO159+S160-AE160-BC160,2))</f>
        <v/>
      </c>
      <c r="BP160">
        <f>IF(BP159&lt;=0,0,ROUND(BP159+T160-AF160-BD160,2))</f>
        <v/>
      </c>
      <c r="BQ160">
        <f>IF(BQ159&lt;=0,0,ROUND(BQ159+U160-AG160-BE160,2))</f>
        <v/>
      </c>
    </row>
    <row r="161">
      <c r="A161" t="n">
        <v>156</v>
      </c>
      <c r="B161" s="29">
        <f>Months!B161</f>
        <v/>
      </c>
      <c r="C161">
        <f>Months!C161</f>
        <v/>
      </c>
      <c r="D161">
        <f>Months!D161</f>
        <v/>
      </c>
      <c r="E161">
        <f>SUM(V161:AG161)</f>
        <v/>
      </c>
      <c r="F161">
        <f>MAX(0,ROUND(C161+D161-E161,2))</f>
        <v/>
      </c>
      <c r="G161">
        <f>ROUND(E161+SUM(AT161:BE161),2)</f>
        <v/>
      </c>
      <c r="H161">
        <f>ROUND(SUM(J161:U161),2)</f>
        <v/>
      </c>
      <c r="I161">
        <f>ROUND(SUM(BF161:BQ161),2)</f>
        <v/>
      </c>
      <c r="J161">
        <f>IF(BF160&lt;=0,0,ROUND(BF160*IF($A161&lt;=Debts!$M$5,Debts!$X$5,Debts!$Y$5)/12,2)+IF(AND(Debts!$AC$5=1,$A161=Debts!$M$5+1),SUMPRODUCT(ROUND(BF$5:BF159*Debts!$Y$5/12,2)),0))</f>
        <v/>
      </c>
      <c r="K161">
        <f>IF(BG160&lt;=0,0,ROUND(BG160*IF($A161&lt;=Debts!$M$6,Debts!$X$6,Debts!$Y$6)/12,2)+IF(AND(Debts!$AC$6=1,$A161=Debts!$M$6+1),SUMPRODUCT(ROUND(BG$5:BG159*Debts!$Y$6/12,2)),0))</f>
        <v/>
      </c>
      <c r="L161">
        <f>IF(BH160&lt;=0,0,ROUND(BH160*IF($A161&lt;=Debts!$M$7,Debts!$X$7,Debts!$Y$7)/12,2)+IF(AND(Debts!$AC$7=1,$A161=Debts!$M$7+1),SUMPRODUCT(ROUND(BH$5:BH159*Debts!$Y$7/12,2)),0))</f>
        <v/>
      </c>
      <c r="M161">
        <f>IF(BI160&lt;=0,0,ROUND(BI160*IF($A161&lt;=Debts!$M$8,Debts!$X$8,Debts!$Y$8)/12,2)+IF(AND(Debts!$AC$8=1,$A161=Debts!$M$8+1),SUMPRODUCT(ROUND(BI$5:BI159*Debts!$Y$8/12,2)),0))</f>
        <v/>
      </c>
      <c r="N161">
        <f>IF(BJ160&lt;=0,0,ROUND(BJ160*IF($A161&lt;=Debts!$M$9,Debts!$X$9,Debts!$Y$9)/12,2)+IF(AND(Debts!$AC$9=1,$A161=Debts!$M$9+1),SUMPRODUCT(ROUND(BJ$5:BJ159*Debts!$Y$9/12,2)),0))</f>
        <v/>
      </c>
      <c r="O161">
        <f>IF(BK160&lt;=0,0,ROUND(BK160*IF($A161&lt;=Debts!$M$10,Debts!$X$10,Debts!$Y$10)/12,2)+IF(AND(Debts!$AC$10=1,$A161=Debts!$M$10+1),SUMPRODUCT(ROUND(BK$5:BK159*Debts!$Y$10/12,2)),0))</f>
        <v/>
      </c>
      <c r="P161">
        <f>IF(BL160&lt;=0,0,ROUND(BL160*IF($A161&lt;=Debts!$M$11,Debts!$X$11,Debts!$Y$11)/12,2)+IF(AND(Debts!$AC$11=1,$A161=Debts!$M$11+1),SUMPRODUCT(ROUND(BL$5:BL159*Debts!$Y$11/12,2)),0))</f>
        <v/>
      </c>
      <c r="Q161">
        <f>IF(BM160&lt;=0,0,ROUND(BM160*IF($A161&lt;=Debts!$M$12,Debts!$X$12,Debts!$Y$12)/12,2)+IF(AND(Debts!$AC$12=1,$A161=Debts!$M$12+1),SUMPRODUCT(ROUND(BM$5:BM159*Debts!$Y$12/12,2)),0))</f>
        <v/>
      </c>
      <c r="R161">
        <f>IF(BN160&lt;=0,0,ROUND(BN160*IF($A161&lt;=Debts!$M$13,Debts!$X$13,Debts!$Y$13)/12,2)+IF(AND(Debts!$AC$13=1,$A161=Debts!$M$13+1),SUMPRODUCT(ROUND(BN$5:BN159*Debts!$Y$13/12,2)),0))</f>
        <v/>
      </c>
      <c r="S161">
        <f>IF(BO160&lt;=0,0,ROUND(BO160*IF($A161&lt;=Debts!$M$14,Debts!$X$14,Debts!$Y$14)/12,2)+IF(AND(Debts!$AC$14=1,$A161=Debts!$M$14+1),SUMPRODUCT(ROUND(BO$5:BO159*Debts!$Y$14/12,2)),0))</f>
        <v/>
      </c>
      <c r="T161">
        <f>IF(BP160&lt;=0,0,ROUND(BP160*IF($A161&lt;=Debts!$M$15,Debts!$X$15,Debts!$Y$15)/12,2)+IF(AND(Debts!$AC$15=1,$A161=Debts!$M$15+1),SUMPRODUCT(ROUND(BP$5:BP159*Debts!$Y$15/12,2)),0))</f>
        <v/>
      </c>
      <c r="U161">
        <f>IF(BQ160&lt;=0,0,ROUND(BQ160*IF($A161&lt;=Debts!$M$16,Debts!$X$16,Debts!$Y$16)/12,2)+IF(AND(Debts!$AC$16=1,$A161=Debts!$M$16+1),SUMPRODUCT(ROUND(BQ$5:BQ159*Debts!$Y$16/12,2)),0))</f>
        <v/>
      </c>
      <c r="V161">
        <f>IF(BF160&lt;=0,0,MIN(ROUND(BF160+J161,2),IF(Debts!$Z$5=0,Debts!$AA$5,MAX(Debts!$AA$5,ROUND(BF160*Debts!$Z$5+Debts!$AB$5*J161,2)))))</f>
        <v/>
      </c>
      <c r="W161">
        <f>IF(BG160&lt;=0,0,MIN(ROUND(BG160+K161,2),IF(Debts!$Z$6=0,Debts!$AA$6,MAX(Debts!$AA$6,ROUND(BG160*Debts!$Z$6+Debts!$AB$6*K161,2)))))</f>
        <v/>
      </c>
      <c r="X161">
        <f>IF(BH160&lt;=0,0,MIN(ROUND(BH160+L161,2),IF(Debts!$Z$7=0,Debts!$AA$7,MAX(Debts!$AA$7,ROUND(BH160*Debts!$Z$7+Debts!$AB$7*L161,2)))))</f>
        <v/>
      </c>
      <c r="Y161">
        <f>IF(BI160&lt;=0,0,MIN(ROUND(BI160+M161,2),IF(Debts!$Z$8=0,Debts!$AA$8,MAX(Debts!$AA$8,ROUND(BI160*Debts!$Z$8+Debts!$AB$8*M161,2)))))</f>
        <v/>
      </c>
      <c r="Z161">
        <f>IF(BJ160&lt;=0,0,MIN(ROUND(BJ160+N161,2),IF(Debts!$Z$9=0,Debts!$AA$9,MAX(Debts!$AA$9,ROUND(BJ160*Debts!$Z$9+Debts!$AB$9*N161,2)))))</f>
        <v/>
      </c>
      <c r="AA161">
        <f>IF(BK160&lt;=0,0,MIN(ROUND(BK160+O161,2),IF(Debts!$Z$10=0,Debts!$AA$10,MAX(Debts!$AA$10,ROUND(BK160*Debts!$Z$10+Debts!$AB$10*O161,2)))))</f>
        <v/>
      </c>
      <c r="AB161">
        <f>IF(BL160&lt;=0,0,MIN(ROUND(BL160+P161,2),IF(Debts!$Z$11=0,Debts!$AA$11,MAX(Debts!$AA$11,ROUND(BL160*Debts!$Z$11+Debts!$AB$11*P161,2)))))</f>
        <v/>
      </c>
      <c r="AC161">
        <f>IF(BM160&lt;=0,0,MIN(ROUND(BM160+Q161,2),IF(Debts!$Z$12=0,Debts!$AA$12,MAX(Debts!$AA$12,ROUND(BM160*Debts!$Z$12+Debts!$AB$12*Q161,2)))))</f>
        <v/>
      </c>
      <c r="AD161">
        <f>IF(BN160&lt;=0,0,MIN(ROUND(BN160+R161,2),IF(Debts!$Z$13=0,Debts!$AA$13,MAX(Debts!$AA$13,ROUND(BN160*Debts!$Z$13+Debts!$AB$13*R161,2)))))</f>
        <v/>
      </c>
      <c r="AE161">
        <f>IF(BO160&lt;=0,0,MIN(ROUND(BO160+S161,2),IF(Debts!$Z$14=0,Debts!$AA$14,MAX(Debts!$AA$14,ROUND(BO160*Debts!$Z$14+Debts!$AB$14*S161,2)))))</f>
        <v/>
      </c>
      <c r="AF161">
        <f>IF(BP160&lt;=0,0,MIN(ROUND(BP160+T161,2),IF(Debts!$Z$15=0,Debts!$AA$15,MAX(Debts!$AA$15,ROUND(BP160*Debts!$Z$15+Debts!$AB$15*T161,2)))))</f>
        <v/>
      </c>
      <c r="AG161">
        <f>IF(BQ160&lt;=0,0,MIN(ROUND(BQ160+U161,2),IF(Debts!$Z$16=0,Debts!$AA$16,MAX(Debts!$AA$16,ROUND(BQ160*Debts!$Z$16+Debts!$AB$16*U161,2)))))</f>
        <v/>
      </c>
      <c r="AH161">
        <f>IF(BF160&lt;=0,0,ROUND(BF160+J161-V161,2))</f>
        <v/>
      </c>
      <c r="AI161">
        <f>IF(BG160&lt;=0,0,ROUND(BG160+K161-W161,2))</f>
        <v/>
      </c>
      <c r="AJ161">
        <f>IF(BH160&lt;=0,0,ROUND(BH160+L161-X161,2))</f>
        <v/>
      </c>
      <c r="AK161">
        <f>IF(BI160&lt;=0,0,ROUND(BI160+M161-Y161,2))</f>
        <v/>
      </c>
      <c r="AL161">
        <f>IF(BJ160&lt;=0,0,ROUND(BJ160+N161-Z161,2))</f>
        <v/>
      </c>
      <c r="AM161">
        <f>IF(BK160&lt;=0,0,ROUND(BK160+O161-AA161,2))</f>
        <v/>
      </c>
      <c r="AN161">
        <f>IF(BL160&lt;=0,0,ROUND(BL160+P161-AB161,2))</f>
        <v/>
      </c>
      <c r="AO161">
        <f>IF(BM160&lt;=0,0,ROUND(BM160+Q161-AC161,2))</f>
        <v/>
      </c>
      <c r="AP161">
        <f>IF(BN160&lt;=0,0,ROUND(BN160+R161-AD161,2))</f>
        <v/>
      </c>
      <c r="AQ161">
        <f>IF(BO160&lt;=0,0,ROUND(BO160+S161-AE161,2))</f>
        <v/>
      </c>
      <c r="AR161">
        <f>IF(BP160&lt;=0,0,ROUND(BP160+T161-AF161,2))</f>
        <v/>
      </c>
      <c r="AS161">
        <f>IF(BQ160&lt;=0,0,ROUND(BQ160+U161-AG161,2))</f>
        <v/>
      </c>
      <c r="AT161">
        <f>IF(AH161&lt;=0,0,ROUND(MIN(AH161,MAX(0,$F161-SUMPRODUCT(($AT$3:$BE$3&lt;AT$3)*$AH161:$AS161))),2))</f>
        <v/>
      </c>
      <c r="AU161">
        <f>IF(AI161&lt;=0,0,ROUND(MIN(AI161,MAX(0,$F161-SUMPRODUCT(($AT$3:$BE$3&lt;AU$3)*$AH161:$AS161))),2))</f>
        <v/>
      </c>
      <c r="AV161">
        <f>IF(AJ161&lt;=0,0,ROUND(MIN(AJ161,MAX(0,$F161-SUMPRODUCT(($AT$3:$BE$3&lt;AV$3)*$AH161:$AS161))),2))</f>
        <v/>
      </c>
      <c r="AW161">
        <f>IF(AK161&lt;=0,0,ROUND(MIN(AK161,MAX(0,$F161-SUMPRODUCT(($AT$3:$BE$3&lt;AW$3)*$AH161:$AS161))),2))</f>
        <v/>
      </c>
      <c r="AX161">
        <f>IF(AL161&lt;=0,0,ROUND(MIN(AL161,MAX(0,$F161-SUMPRODUCT(($AT$3:$BE$3&lt;AX$3)*$AH161:$AS161))),2))</f>
        <v/>
      </c>
      <c r="AY161">
        <f>IF(AM161&lt;=0,0,ROUND(MIN(AM161,MAX(0,$F161-SUMPRODUCT(($AT$3:$BE$3&lt;AY$3)*$AH161:$AS161))),2))</f>
        <v/>
      </c>
      <c r="AZ161">
        <f>IF(AN161&lt;=0,0,ROUND(MIN(AN161,MAX(0,$F161-SUMPRODUCT(($AT$3:$BE$3&lt;AZ$3)*$AH161:$AS161))),2))</f>
        <v/>
      </c>
      <c r="BA161">
        <f>IF(AO161&lt;=0,0,ROUND(MIN(AO161,MAX(0,$F161-SUMPRODUCT(($AT$3:$BE$3&lt;BA$3)*$AH161:$AS161))),2))</f>
        <v/>
      </c>
      <c r="BB161">
        <f>IF(AP161&lt;=0,0,ROUND(MIN(AP161,MAX(0,$F161-SUMPRODUCT(($AT$3:$BE$3&lt;BB$3)*$AH161:$AS161))),2))</f>
        <v/>
      </c>
      <c r="BC161">
        <f>IF(AQ161&lt;=0,0,ROUND(MIN(AQ161,MAX(0,$F161-SUMPRODUCT(($AT$3:$BE$3&lt;BC$3)*$AH161:$AS161))),2))</f>
        <v/>
      </c>
      <c r="BD161">
        <f>IF(AR161&lt;=0,0,ROUND(MIN(AR161,MAX(0,$F161-SUMPRODUCT(($AT$3:$BE$3&lt;BD$3)*$AH161:$AS161))),2))</f>
        <v/>
      </c>
      <c r="BE161">
        <f>IF(AS161&lt;=0,0,ROUND(MIN(AS161,MAX(0,$F161-SUMPRODUCT(($AT$3:$BE$3&lt;BE$3)*$AH161:$AS161))),2))</f>
        <v/>
      </c>
      <c r="BF161">
        <f>IF(BF160&lt;=0,0,ROUND(BF160+J161-V161-AT161,2))</f>
        <v/>
      </c>
      <c r="BG161">
        <f>IF(BG160&lt;=0,0,ROUND(BG160+K161-W161-AU161,2))</f>
        <v/>
      </c>
      <c r="BH161">
        <f>IF(BH160&lt;=0,0,ROUND(BH160+L161-X161-AV161,2))</f>
        <v/>
      </c>
      <c r="BI161">
        <f>IF(BI160&lt;=0,0,ROUND(BI160+M161-Y161-AW161,2))</f>
        <v/>
      </c>
      <c r="BJ161">
        <f>IF(BJ160&lt;=0,0,ROUND(BJ160+N161-Z161-AX161,2))</f>
        <v/>
      </c>
      <c r="BK161">
        <f>IF(BK160&lt;=0,0,ROUND(BK160+O161-AA161-AY161,2))</f>
        <v/>
      </c>
      <c r="BL161">
        <f>IF(BL160&lt;=0,0,ROUND(BL160+P161-AB161-AZ161,2))</f>
        <v/>
      </c>
      <c r="BM161">
        <f>IF(BM160&lt;=0,0,ROUND(BM160+Q161-AC161-BA161,2))</f>
        <v/>
      </c>
      <c r="BN161">
        <f>IF(BN160&lt;=0,0,ROUND(BN160+R161-AD161-BB161,2))</f>
        <v/>
      </c>
      <c r="BO161">
        <f>IF(BO160&lt;=0,0,ROUND(BO160+S161-AE161-BC161,2))</f>
        <v/>
      </c>
      <c r="BP161">
        <f>IF(BP160&lt;=0,0,ROUND(BP160+T161-AF161-BD161,2))</f>
        <v/>
      </c>
      <c r="BQ161">
        <f>IF(BQ160&lt;=0,0,ROUND(BQ160+U161-AG161-BE161,2))</f>
        <v/>
      </c>
    </row>
    <row r="162">
      <c r="A162" t="n">
        <v>157</v>
      </c>
      <c r="B162" s="29">
        <f>Months!B162</f>
        <v/>
      </c>
      <c r="C162">
        <f>Months!C162</f>
        <v/>
      </c>
      <c r="D162">
        <f>Months!D162</f>
        <v/>
      </c>
      <c r="E162">
        <f>SUM(V162:AG162)</f>
        <v/>
      </c>
      <c r="F162">
        <f>MAX(0,ROUND(C162+D162-E162,2))</f>
        <v/>
      </c>
      <c r="G162">
        <f>ROUND(E162+SUM(AT162:BE162),2)</f>
        <v/>
      </c>
      <c r="H162">
        <f>ROUND(SUM(J162:U162),2)</f>
        <v/>
      </c>
      <c r="I162">
        <f>ROUND(SUM(BF162:BQ162),2)</f>
        <v/>
      </c>
      <c r="J162">
        <f>IF(BF161&lt;=0,0,ROUND(BF161*IF($A162&lt;=Debts!$M$5,Debts!$X$5,Debts!$Y$5)/12,2)+IF(AND(Debts!$AC$5=1,$A162=Debts!$M$5+1),SUMPRODUCT(ROUND(BF$5:BF160*Debts!$Y$5/12,2)),0))</f>
        <v/>
      </c>
      <c r="K162">
        <f>IF(BG161&lt;=0,0,ROUND(BG161*IF($A162&lt;=Debts!$M$6,Debts!$X$6,Debts!$Y$6)/12,2)+IF(AND(Debts!$AC$6=1,$A162=Debts!$M$6+1),SUMPRODUCT(ROUND(BG$5:BG160*Debts!$Y$6/12,2)),0))</f>
        <v/>
      </c>
      <c r="L162">
        <f>IF(BH161&lt;=0,0,ROUND(BH161*IF($A162&lt;=Debts!$M$7,Debts!$X$7,Debts!$Y$7)/12,2)+IF(AND(Debts!$AC$7=1,$A162=Debts!$M$7+1),SUMPRODUCT(ROUND(BH$5:BH160*Debts!$Y$7/12,2)),0))</f>
        <v/>
      </c>
      <c r="M162">
        <f>IF(BI161&lt;=0,0,ROUND(BI161*IF($A162&lt;=Debts!$M$8,Debts!$X$8,Debts!$Y$8)/12,2)+IF(AND(Debts!$AC$8=1,$A162=Debts!$M$8+1),SUMPRODUCT(ROUND(BI$5:BI160*Debts!$Y$8/12,2)),0))</f>
        <v/>
      </c>
      <c r="N162">
        <f>IF(BJ161&lt;=0,0,ROUND(BJ161*IF($A162&lt;=Debts!$M$9,Debts!$X$9,Debts!$Y$9)/12,2)+IF(AND(Debts!$AC$9=1,$A162=Debts!$M$9+1),SUMPRODUCT(ROUND(BJ$5:BJ160*Debts!$Y$9/12,2)),0))</f>
        <v/>
      </c>
      <c r="O162">
        <f>IF(BK161&lt;=0,0,ROUND(BK161*IF($A162&lt;=Debts!$M$10,Debts!$X$10,Debts!$Y$10)/12,2)+IF(AND(Debts!$AC$10=1,$A162=Debts!$M$10+1),SUMPRODUCT(ROUND(BK$5:BK160*Debts!$Y$10/12,2)),0))</f>
        <v/>
      </c>
      <c r="P162">
        <f>IF(BL161&lt;=0,0,ROUND(BL161*IF($A162&lt;=Debts!$M$11,Debts!$X$11,Debts!$Y$11)/12,2)+IF(AND(Debts!$AC$11=1,$A162=Debts!$M$11+1),SUMPRODUCT(ROUND(BL$5:BL160*Debts!$Y$11/12,2)),0))</f>
        <v/>
      </c>
      <c r="Q162">
        <f>IF(BM161&lt;=0,0,ROUND(BM161*IF($A162&lt;=Debts!$M$12,Debts!$X$12,Debts!$Y$12)/12,2)+IF(AND(Debts!$AC$12=1,$A162=Debts!$M$12+1),SUMPRODUCT(ROUND(BM$5:BM160*Debts!$Y$12/12,2)),0))</f>
        <v/>
      </c>
      <c r="R162">
        <f>IF(BN161&lt;=0,0,ROUND(BN161*IF($A162&lt;=Debts!$M$13,Debts!$X$13,Debts!$Y$13)/12,2)+IF(AND(Debts!$AC$13=1,$A162=Debts!$M$13+1),SUMPRODUCT(ROUND(BN$5:BN160*Debts!$Y$13/12,2)),0))</f>
        <v/>
      </c>
      <c r="S162">
        <f>IF(BO161&lt;=0,0,ROUND(BO161*IF($A162&lt;=Debts!$M$14,Debts!$X$14,Debts!$Y$14)/12,2)+IF(AND(Debts!$AC$14=1,$A162=Debts!$M$14+1),SUMPRODUCT(ROUND(BO$5:BO160*Debts!$Y$14/12,2)),0))</f>
        <v/>
      </c>
      <c r="T162">
        <f>IF(BP161&lt;=0,0,ROUND(BP161*IF($A162&lt;=Debts!$M$15,Debts!$X$15,Debts!$Y$15)/12,2)+IF(AND(Debts!$AC$15=1,$A162=Debts!$M$15+1),SUMPRODUCT(ROUND(BP$5:BP160*Debts!$Y$15/12,2)),0))</f>
        <v/>
      </c>
      <c r="U162">
        <f>IF(BQ161&lt;=0,0,ROUND(BQ161*IF($A162&lt;=Debts!$M$16,Debts!$X$16,Debts!$Y$16)/12,2)+IF(AND(Debts!$AC$16=1,$A162=Debts!$M$16+1),SUMPRODUCT(ROUND(BQ$5:BQ160*Debts!$Y$16/12,2)),0))</f>
        <v/>
      </c>
      <c r="V162">
        <f>IF(BF161&lt;=0,0,MIN(ROUND(BF161+J162,2),IF(Debts!$Z$5=0,Debts!$AA$5,MAX(Debts!$AA$5,ROUND(BF161*Debts!$Z$5+Debts!$AB$5*J162,2)))))</f>
        <v/>
      </c>
      <c r="W162">
        <f>IF(BG161&lt;=0,0,MIN(ROUND(BG161+K162,2),IF(Debts!$Z$6=0,Debts!$AA$6,MAX(Debts!$AA$6,ROUND(BG161*Debts!$Z$6+Debts!$AB$6*K162,2)))))</f>
        <v/>
      </c>
      <c r="X162">
        <f>IF(BH161&lt;=0,0,MIN(ROUND(BH161+L162,2),IF(Debts!$Z$7=0,Debts!$AA$7,MAX(Debts!$AA$7,ROUND(BH161*Debts!$Z$7+Debts!$AB$7*L162,2)))))</f>
        <v/>
      </c>
      <c r="Y162">
        <f>IF(BI161&lt;=0,0,MIN(ROUND(BI161+M162,2),IF(Debts!$Z$8=0,Debts!$AA$8,MAX(Debts!$AA$8,ROUND(BI161*Debts!$Z$8+Debts!$AB$8*M162,2)))))</f>
        <v/>
      </c>
      <c r="Z162">
        <f>IF(BJ161&lt;=0,0,MIN(ROUND(BJ161+N162,2),IF(Debts!$Z$9=0,Debts!$AA$9,MAX(Debts!$AA$9,ROUND(BJ161*Debts!$Z$9+Debts!$AB$9*N162,2)))))</f>
        <v/>
      </c>
      <c r="AA162">
        <f>IF(BK161&lt;=0,0,MIN(ROUND(BK161+O162,2),IF(Debts!$Z$10=0,Debts!$AA$10,MAX(Debts!$AA$10,ROUND(BK161*Debts!$Z$10+Debts!$AB$10*O162,2)))))</f>
        <v/>
      </c>
      <c r="AB162">
        <f>IF(BL161&lt;=0,0,MIN(ROUND(BL161+P162,2),IF(Debts!$Z$11=0,Debts!$AA$11,MAX(Debts!$AA$11,ROUND(BL161*Debts!$Z$11+Debts!$AB$11*P162,2)))))</f>
        <v/>
      </c>
      <c r="AC162">
        <f>IF(BM161&lt;=0,0,MIN(ROUND(BM161+Q162,2),IF(Debts!$Z$12=0,Debts!$AA$12,MAX(Debts!$AA$12,ROUND(BM161*Debts!$Z$12+Debts!$AB$12*Q162,2)))))</f>
        <v/>
      </c>
      <c r="AD162">
        <f>IF(BN161&lt;=0,0,MIN(ROUND(BN161+R162,2),IF(Debts!$Z$13=0,Debts!$AA$13,MAX(Debts!$AA$13,ROUND(BN161*Debts!$Z$13+Debts!$AB$13*R162,2)))))</f>
        <v/>
      </c>
      <c r="AE162">
        <f>IF(BO161&lt;=0,0,MIN(ROUND(BO161+S162,2),IF(Debts!$Z$14=0,Debts!$AA$14,MAX(Debts!$AA$14,ROUND(BO161*Debts!$Z$14+Debts!$AB$14*S162,2)))))</f>
        <v/>
      </c>
      <c r="AF162">
        <f>IF(BP161&lt;=0,0,MIN(ROUND(BP161+T162,2),IF(Debts!$Z$15=0,Debts!$AA$15,MAX(Debts!$AA$15,ROUND(BP161*Debts!$Z$15+Debts!$AB$15*T162,2)))))</f>
        <v/>
      </c>
      <c r="AG162">
        <f>IF(BQ161&lt;=0,0,MIN(ROUND(BQ161+U162,2),IF(Debts!$Z$16=0,Debts!$AA$16,MAX(Debts!$AA$16,ROUND(BQ161*Debts!$Z$16+Debts!$AB$16*U162,2)))))</f>
        <v/>
      </c>
      <c r="AH162">
        <f>IF(BF161&lt;=0,0,ROUND(BF161+J162-V162,2))</f>
        <v/>
      </c>
      <c r="AI162">
        <f>IF(BG161&lt;=0,0,ROUND(BG161+K162-W162,2))</f>
        <v/>
      </c>
      <c r="AJ162">
        <f>IF(BH161&lt;=0,0,ROUND(BH161+L162-X162,2))</f>
        <v/>
      </c>
      <c r="AK162">
        <f>IF(BI161&lt;=0,0,ROUND(BI161+M162-Y162,2))</f>
        <v/>
      </c>
      <c r="AL162">
        <f>IF(BJ161&lt;=0,0,ROUND(BJ161+N162-Z162,2))</f>
        <v/>
      </c>
      <c r="AM162">
        <f>IF(BK161&lt;=0,0,ROUND(BK161+O162-AA162,2))</f>
        <v/>
      </c>
      <c r="AN162">
        <f>IF(BL161&lt;=0,0,ROUND(BL161+P162-AB162,2))</f>
        <v/>
      </c>
      <c r="AO162">
        <f>IF(BM161&lt;=0,0,ROUND(BM161+Q162-AC162,2))</f>
        <v/>
      </c>
      <c r="AP162">
        <f>IF(BN161&lt;=0,0,ROUND(BN161+R162-AD162,2))</f>
        <v/>
      </c>
      <c r="AQ162">
        <f>IF(BO161&lt;=0,0,ROUND(BO161+S162-AE162,2))</f>
        <v/>
      </c>
      <c r="AR162">
        <f>IF(BP161&lt;=0,0,ROUND(BP161+T162-AF162,2))</f>
        <v/>
      </c>
      <c r="AS162">
        <f>IF(BQ161&lt;=0,0,ROUND(BQ161+U162-AG162,2))</f>
        <v/>
      </c>
      <c r="AT162">
        <f>IF(AH162&lt;=0,0,ROUND(MIN(AH162,MAX(0,$F162-SUMPRODUCT(($AT$3:$BE$3&lt;AT$3)*$AH162:$AS162))),2))</f>
        <v/>
      </c>
      <c r="AU162">
        <f>IF(AI162&lt;=0,0,ROUND(MIN(AI162,MAX(0,$F162-SUMPRODUCT(($AT$3:$BE$3&lt;AU$3)*$AH162:$AS162))),2))</f>
        <v/>
      </c>
      <c r="AV162">
        <f>IF(AJ162&lt;=0,0,ROUND(MIN(AJ162,MAX(0,$F162-SUMPRODUCT(($AT$3:$BE$3&lt;AV$3)*$AH162:$AS162))),2))</f>
        <v/>
      </c>
      <c r="AW162">
        <f>IF(AK162&lt;=0,0,ROUND(MIN(AK162,MAX(0,$F162-SUMPRODUCT(($AT$3:$BE$3&lt;AW$3)*$AH162:$AS162))),2))</f>
        <v/>
      </c>
      <c r="AX162">
        <f>IF(AL162&lt;=0,0,ROUND(MIN(AL162,MAX(0,$F162-SUMPRODUCT(($AT$3:$BE$3&lt;AX$3)*$AH162:$AS162))),2))</f>
        <v/>
      </c>
      <c r="AY162">
        <f>IF(AM162&lt;=0,0,ROUND(MIN(AM162,MAX(0,$F162-SUMPRODUCT(($AT$3:$BE$3&lt;AY$3)*$AH162:$AS162))),2))</f>
        <v/>
      </c>
      <c r="AZ162">
        <f>IF(AN162&lt;=0,0,ROUND(MIN(AN162,MAX(0,$F162-SUMPRODUCT(($AT$3:$BE$3&lt;AZ$3)*$AH162:$AS162))),2))</f>
        <v/>
      </c>
      <c r="BA162">
        <f>IF(AO162&lt;=0,0,ROUND(MIN(AO162,MAX(0,$F162-SUMPRODUCT(($AT$3:$BE$3&lt;BA$3)*$AH162:$AS162))),2))</f>
        <v/>
      </c>
      <c r="BB162">
        <f>IF(AP162&lt;=0,0,ROUND(MIN(AP162,MAX(0,$F162-SUMPRODUCT(($AT$3:$BE$3&lt;BB$3)*$AH162:$AS162))),2))</f>
        <v/>
      </c>
      <c r="BC162">
        <f>IF(AQ162&lt;=0,0,ROUND(MIN(AQ162,MAX(0,$F162-SUMPRODUCT(($AT$3:$BE$3&lt;BC$3)*$AH162:$AS162))),2))</f>
        <v/>
      </c>
      <c r="BD162">
        <f>IF(AR162&lt;=0,0,ROUND(MIN(AR162,MAX(0,$F162-SUMPRODUCT(($AT$3:$BE$3&lt;BD$3)*$AH162:$AS162))),2))</f>
        <v/>
      </c>
      <c r="BE162">
        <f>IF(AS162&lt;=0,0,ROUND(MIN(AS162,MAX(0,$F162-SUMPRODUCT(($AT$3:$BE$3&lt;BE$3)*$AH162:$AS162))),2))</f>
        <v/>
      </c>
      <c r="BF162">
        <f>IF(BF161&lt;=0,0,ROUND(BF161+J162-V162-AT162,2))</f>
        <v/>
      </c>
      <c r="BG162">
        <f>IF(BG161&lt;=0,0,ROUND(BG161+K162-W162-AU162,2))</f>
        <v/>
      </c>
      <c r="BH162">
        <f>IF(BH161&lt;=0,0,ROUND(BH161+L162-X162-AV162,2))</f>
        <v/>
      </c>
      <c r="BI162">
        <f>IF(BI161&lt;=0,0,ROUND(BI161+M162-Y162-AW162,2))</f>
        <v/>
      </c>
      <c r="BJ162">
        <f>IF(BJ161&lt;=0,0,ROUND(BJ161+N162-Z162-AX162,2))</f>
        <v/>
      </c>
      <c r="BK162">
        <f>IF(BK161&lt;=0,0,ROUND(BK161+O162-AA162-AY162,2))</f>
        <v/>
      </c>
      <c r="BL162">
        <f>IF(BL161&lt;=0,0,ROUND(BL161+P162-AB162-AZ162,2))</f>
        <v/>
      </c>
      <c r="BM162">
        <f>IF(BM161&lt;=0,0,ROUND(BM161+Q162-AC162-BA162,2))</f>
        <v/>
      </c>
      <c r="BN162">
        <f>IF(BN161&lt;=0,0,ROUND(BN161+R162-AD162-BB162,2))</f>
        <v/>
      </c>
      <c r="BO162">
        <f>IF(BO161&lt;=0,0,ROUND(BO161+S162-AE162-BC162,2))</f>
        <v/>
      </c>
      <c r="BP162">
        <f>IF(BP161&lt;=0,0,ROUND(BP161+T162-AF162-BD162,2))</f>
        <v/>
      </c>
      <c r="BQ162">
        <f>IF(BQ161&lt;=0,0,ROUND(BQ161+U162-AG162-BE162,2))</f>
        <v/>
      </c>
    </row>
    <row r="163">
      <c r="A163" t="n">
        <v>158</v>
      </c>
      <c r="B163" s="29">
        <f>Months!B163</f>
        <v/>
      </c>
      <c r="C163">
        <f>Months!C163</f>
        <v/>
      </c>
      <c r="D163">
        <f>Months!D163</f>
        <v/>
      </c>
      <c r="E163">
        <f>SUM(V163:AG163)</f>
        <v/>
      </c>
      <c r="F163">
        <f>MAX(0,ROUND(C163+D163-E163,2))</f>
        <v/>
      </c>
      <c r="G163">
        <f>ROUND(E163+SUM(AT163:BE163),2)</f>
        <v/>
      </c>
      <c r="H163">
        <f>ROUND(SUM(J163:U163),2)</f>
        <v/>
      </c>
      <c r="I163">
        <f>ROUND(SUM(BF163:BQ163),2)</f>
        <v/>
      </c>
      <c r="J163">
        <f>IF(BF162&lt;=0,0,ROUND(BF162*IF($A163&lt;=Debts!$M$5,Debts!$X$5,Debts!$Y$5)/12,2)+IF(AND(Debts!$AC$5=1,$A163=Debts!$M$5+1),SUMPRODUCT(ROUND(BF$5:BF161*Debts!$Y$5/12,2)),0))</f>
        <v/>
      </c>
      <c r="K163">
        <f>IF(BG162&lt;=0,0,ROUND(BG162*IF($A163&lt;=Debts!$M$6,Debts!$X$6,Debts!$Y$6)/12,2)+IF(AND(Debts!$AC$6=1,$A163=Debts!$M$6+1),SUMPRODUCT(ROUND(BG$5:BG161*Debts!$Y$6/12,2)),0))</f>
        <v/>
      </c>
      <c r="L163">
        <f>IF(BH162&lt;=0,0,ROUND(BH162*IF($A163&lt;=Debts!$M$7,Debts!$X$7,Debts!$Y$7)/12,2)+IF(AND(Debts!$AC$7=1,$A163=Debts!$M$7+1),SUMPRODUCT(ROUND(BH$5:BH161*Debts!$Y$7/12,2)),0))</f>
        <v/>
      </c>
      <c r="M163">
        <f>IF(BI162&lt;=0,0,ROUND(BI162*IF($A163&lt;=Debts!$M$8,Debts!$X$8,Debts!$Y$8)/12,2)+IF(AND(Debts!$AC$8=1,$A163=Debts!$M$8+1),SUMPRODUCT(ROUND(BI$5:BI161*Debts!$Y$8/12,2)),0))</f>
        <v/>
      </c>
      <c r="N163">
        <f>IF(BJ162&lt;=0,0,ROUND(BJ162*IF($A163&lt;=Debts!$M$9,Debts!$X$9,Debts!$Y$9)/12,2)+IF(AND(Debts!$AC$9=1,$A163=Debts!$M$9+1),SUMPRODUCT(ROUND(BJ$5:BJ161*Debts!$Y$9/12,2)),0))</f>
        <v/>
      </c>
      <c r="O163">
        <f>IF(BK162&lt;=0,0,ROUND(BK162*IF($A163&lt;=Debts!$M$10,Debts!$X$10,Debts!$Y$10)/12,2)+IF(AND(Debts!$AC$10=1,$A163=Debts!$M$10+1),SUMPRODUCT(ROUND(BK$5:BK161*Debts!$Y$10/12,2)),0))</f>
        <v/>
      </c>
      <c r="P163">
        <f>IF(BL162&lt;=0,0,ROUND(BL162*IF($A163&lt;=Debts!$M$11,Debts!$X$11,Debts!$Y$11)/12,2)+IF(AND(Debts!$AC$11=1,$A163=Debts!$M$11+1),SUMPRODUCT(ROUND(BL$5:BL161*Debts!$Y$11/12,2)),0))</f>
        <v/>
      </c>
      <c r="Q163">
        <f>IF(BM162&lt;=0,0,ROUND(BM162*IF($A163&lt;=Debts!$M$12,Debts!$X$12,Debts!$Y$12)/12,2)+IF(AND(Debts!$AC$12=1,$A163=Debts!$M$12+1),SUMPRODUCT(ROUND(BM$5:BM161*Debts!$Y$12/12,2)),0))</f>
        <v/>
      </c>
      <c r="R163">
        <f>IF(BN162&lt;=0,0,ROUND(BN162*IF($A163&lt;=Debts!$M$13,Debts!$X$13,Debts!$Y$13)/12,2)+IF(AND(Debts!$AC$13=1,$A163=Debts!$M$13+1),SUMPRODUCT(ROUND(BN$5:BN161*Debts!$Y$13/12,2)),0))</f>
        <v/>
      </c>
      <c r="S163">
        <f>IF(BO162&lt;=0,0,ROUND(BO162*IF($A163&lt;=Debts!$M$14,Debts!$X$14,Debts!$Y$14)/12,2)+IF(AND(Debts!$AC$14=1,$A163=Debts!$M$14+1),SUMPRODUCT(ROUND(BO$5:BO161*Debts!$Y$14/12,2)),0))</f>
        <v/>
      </c>
      <c r="T163">
        <f>IF(BP162&lt;=0,0,ROUND(BP162*IF($A163&lt;=Debts!$M$15,Debts!$X$15,Debts!$Y$15)/12,2)+IF(AND(Debts!$AC$15=1,$A163=Debts!$M$15+1),SUMPRODUCT(ROUND(BP$5:BP161*Debts!$Y$15/12,2)),0))</f>
        <v/>
      </c>
      <c r="U163">
        <f>IF(BQ162&lt;=0,0,ROUND(BQ162*IF($A163&lt;=Debts!$M$16,Debts!$X$16,Debts!$Y$16)/12,2)+IF(AND(Debts!$AC$16=1,$A163=Debts!$M$16+1),SUMPRODUCT(ROUND(BQ$5:BQ161*Debts!$Y$16/12,2)),0))</f>
        <v/>
      </c>
      <c r="V163">
        <f>IF(BF162&lt;=0,0,MIN(ROUND(BF162+J163,2),IF(Debts!$Z$5=0,Debts!$AA$5,MAX(Debts!$AA$5,ROUND(BF162*Debts!$Z$5+Debts!$AB$5*J163,2)))))</f>
        <v/>
      </c>
      <c r="W163">
        <f>IF(BG162&lt;=0,0,MIN(ROUND(BG162+K163,2),IF(Debts!$Z$6=0,Debts!$AA$6,MAX(Debts!$AA$6,ROUND(BG162*Debts!$Z$6+Debts!$AB$6*K163,2)))))</f>
        <v/>
      </c>
      <c r="X163">
        <f>IF(BH162&lt;=0,0,MIN(ROUND(BH162+L163,2),IF(Debts!$Z$7=0,Debts!$AA$7,MAX(Debts!$AA$7,ROUND(BH162*Debts!$Z$7+Debts!$AB$7*L163,2)))))</f>
        <v/>
      </c>
      <c r="Y163">
        <f>IF(BI162&lt;=0,0,MIN(ROUND(BI162+M163,2),IF(Debts!$Z$8=0,Debts!$AA$8,MAX(Debts!$AA$8,ROUND(BI162*Debts!$Z$8+Debts!$AB$8*M163,2)))))</f>
        <v/>
      </c>
      <c r="Z163">
        <f>IF(BJ162&lt;=0,0,MIN(ROUND(BJ162+N163,2),IF(Debts!$Z$9=0,Debts!$AA$9,MAX(Debts!$AA$9,ROUND(BJ162*Debts!$Z$9+Debts!$AB$9*N163,2)))))</f>
        <v/>
      </c>
      <c r="AA163">
        <f>IF(BK162&lt;=0,0,MIN(ROUND(BK162+O163,2),IF(Debts!$Z$10=0,Debts!$AA$10,MAX(Debts!$AA$10,ROUND(BK162*Debts!$Z$10+Debts!$AB$10*O163,2)))))</f>
        <v/>
      </c>
      <c r="AB163">
        <f>IF(BL162&lt;=0,0,MIN(ROUND(BL162+P163,2),IF(Debts!$Z$11=0,Debts!$AA$11,MAX(Debts!$AA$11,ROUND(BL162*Debts!$Z$11+Debts!$AB$11*P163,2)))))</f>
        <v/>
      </c>
      <c r="AC163">
        <f>IF(BM162&lt;=0,0,MIN(ROUND(BM162+Q163,2),IF(Debts!$Z$12=0,Debts!$AA$12,MAX(Debts!$AA$12,ROUND(BM162*Debts!$Z$12+Debts!$AB$12*Q163,2)))))</f>
        <v/>
      </c>
      <c r="AD163">
        <f>IF(BN162&lt;=0,0,MIN(ROUND(BN162+R163,2),IF(Debts!$Z$13=0,Debts!$AA$13,MAX(Debts!$AA$13,ROUND(BN162*Debts!$Z$13+Debts!$AB$13*R163,2)))))</f>
        <v/>
      </c>
      <c r="AE163">
        <f>IF(BO162&lt;=0,0,MIN(ROUND(BO162+S163,2),IF(Debts!$Z$14=0,Debts!$AA$14,MAX(Debts!$AA$14,ROUND(BO162*Debts!$Z$14+Debts!$AB$14*S163,2)))))</f>
        <v/>
      </c>
      <c r="AF163">
        <f>IF(BP162&lt;=0,0,MIN(ROUND(BP162+T163,2),IF(Debts!$Z$15=0,Debts!$AA$15,MAX(Debts!$AA$15,ROUND(BP162*Debts!$Z$15+Debts!$AB$15*T163,2)))))</f>
        <v/>
      </c>
      <c r="AG163">
        <f>IF(BQ162&lt;=0,0,MIN(ROUND(BQ162+U163,2),IF(Debts!$Z$16=0,Debts!$AA$16,MAX(Debts!$AA$16,ROUND(BQ162*Debts!$Z$16+Debts!$AB$16*U163,2)))))</f>
        <v/>
      </c>
      <c r="AH163">
        <f>IF(BF162&lt;=0,0,ROUND(BF162+J163-V163,2))</f>
        <v/>
      </c>
      <c r="AI163">
        <f>IF(BG162&lt;=0,0,ROUND(BG162+K163-W163,2))</f>
        <v/>
      </c>
      <c r="AJ163">
        <f>IF(BH162&lt;=0,0,ROUND(BH162+L163-X163,2))</f>
        <v/>
      </c>
      <c r="AK163">
        <f>IF(BI162&lt;=0,0,ROUND(BI162+M163-Y163,2))</f>
        <v/>
      </c>
      <c r="AL163">
        <f>IF(BJ162&lt;=0,0,ROUND(BJ162+N163-Z163,2))</f>
        <v/>
      </c>
      <c r="AM163">
        <f>IF(BK162&lt;=0,0,ROUND(BK162+O163-AA163,2))</f>
        <v/>
      </c>
      <c r="AN163">
        <f>IF(BL162&lt;=0,0,ROUND(BL162+P163-AB163,2))</f>
        <v/>
      </c>
      <c r="AO163">
        <f>IF(BM162&lt;=0,0,ROUND(BM162+Q163-AC163,2))</f>
        <v/>
      </c>
      <c r="AP163">
        <f>IF(BN162&lt;=0,0,ROUND(BN162+R163-AD163,2))</f>
        <v/>
      </c>
      <c r="AQ163">
        <f>IF(BO162&lt;=0,0,ROUND(BO162+S163-AE163,2))</f>
        <v/>
      </c>
      <c r="AR163">
        <f>IF(BP162&lt;=0,0,ROUND(BP162+T163-AF163,2))</f>
        <v/>
      </c>
      <c r="AS163">
        <f>IF(BQ162&lt;=0,0,ROUND(BQ162+U163-AG163,2))</f>
        <v/>
      </c>
      <c r="AT163">
        <f>IF(AH163&lt;=0,0,ROUND(MIN(AH163,MAX(0,$F163-SUMPRODUCT(($AT$3:$BE$3&lt;AT$3)*$AH163:$AS163))),2))</f>
        <v/>
      </c>
      <c r="AU163">
        <f>IF(AI163&lt;=0,0,ROUND(MIN(AI163,MAX(0,$F163-SUMPRODUCT(($AT$3:$BE$3&lt;AU$3)*$AH163:$AS163))),2))</f>
        <v/>
      </c>
      <c r="AV163">
        <f>IF(AJ163&lt;=0,0,ROUND(MIN(AJ163,MAX(0,$F163-SUMPRODUCT(($AT$3:$BE$3&lt;AV$3)*$AH163:$AS163))),2))</f>
        <v/>
      </c>
      <c r="AW163">
        <f>IF(AK163&lt;=0,0,ROUND(MIN(AK163,MAX(0,$F163-SUMPRODUCT(($AT$3:$BE$3&lt;AW$3)*$AH163:$AS163))),2))</f>
        <v/>
      </c>
      <c r="AX163">
        <f>IF(AL163&lt;=0,0,ROUND(MIN(AL163,MAX(0,$F163-SUMPRODUCT(($AT$3:$BE$3&lt;AX$3)*$AH163:$AS163))),2))</f>
        <v/>
      </c>
      <c r="AY163">
        <f>IF(AM163&lt;=0,0,ROUND(MIN(AM163,MAX(0,$F163-SUMPRODUCT(($AT$3:$BE$3&lt;AY$3)*$AH163:$AS163))),2))</f>
        <v/>
      </c>
      <c r="AZ163">
        <f>IF(AN163&lt;=0,0,ROUND(MIN(AN163,MAX(0,$F163-SUMPRODUCT(($AT$3:$BE$3&lt;AZ$3)*$AH163:$AS163))),2))</f>
        <v/>
      </c>
      <c r="BA163">
        <f>IF(AO163&lt;=0,0,ROUND(MIN(AO163,MAX(0,$F163-SUMPRODUCT(($AT$3:$BE$3&lt;BA$3)*$AH163:$AS163))),2))</f>
        <v/>
      </c>
      <c r="BB163">
        <f>IF(AP163&lt;=0,0,ROUND(MIN(AP163,MAX(0,$F163-SUMPRODUCT(($AT$3:$BE$3&lt;BB$3)*$AH163:$AS163))),2))</f>
        <v/>
      </c>
      <c r="BC163">
        <f>IF(AQ163&lt;=0,0,ROUND(MIN(AQ163,MAX(0,$F163-SUMPRODUCT(($AT$3:$BE$3&lt;BC$3)*$AH163:$AS163))),2))</f>
        <v/>
      </c>
      <c r="BD163">
        <f>IF(AR163&lt;=0,0,ROUND(MIN(AR163,MAX(0,$F163-SUMPRODUCT(($AT$3:$BE$3&lt;BD$3)*$AH163:$AS163))),2))</f>
        <v/>
      </c>
      <c r="BE163">
        <f>IF(AS163&lt;=0,0,ROUND(MIN(AS163,MAX(0,$F163-SUMPRODUCT(($AT$3:$BE$3&lt;BE$3)*$AH163:$AS163))),2))</f>
        <v/>
      </c>
      <c r="BF163">
        <f>IF(BF162&lt;=0,0,ROUND(BF162+J163-V163-AT163,2))</f>
        <v/>
      </c>
      <c r="BG163">
        <f>IF(BG162&lt;=0,0,ROUND(BG162+K163-W163-AU163,2))</f>
        <v/>
      </c>
      <c r="BH163">
        <f>IF(BH162&lt;=0,0,ROUND(BH162+L163-X163-AV163,2))</f>
        <v/>
      </c>
      <c r="BI163">
        <f>IF(BI162&lt;=0,0,ROUND(BI162+M163-Y163-AW163,2))</f>
        <v/>
      </c>
      <c r="BJ163">
        <f>IF(BJ162&lt;=0,0,ROUND(BJ162+N163-Z163-AX163,2))</f>
        <v/>
      </c>
      <c r="BK163">
        <f>IF(BK162&lt;=0,0,ROUND(BK162+O163-AA163-AY163,2))</f>
        <v/>
      </c>
      <c r="BL163">
        <f>IF(BL162&lt;=0,0,ROUND(BL162+P163-AB163-AZ163,2))</f>
        <v/>
      </c>
      <c r="BM163">
        <f>IF(BM162&lt;=0,0,ROUND(BM162+Q163-AC163-BA163,2))</f>
        <v/>
      </c>
      <c r="BN163">
        <f>IF(BN162&lt;=0,0,ROUND(BN162+R163-AD163-BB163,2))</f>
        <v/>
      </c>
      <c r="BO163">
        <f>IF(BO162&lt;=0,0,ROUND(BO162+S163-AE163-BC163,2))</f>
        <v/>
      </c>
      <c r="BP163">
        <f>IF(BP162&lt;=0,0,ROUND(BP162+T163-AF163-BD163,2))</f>
        <v/>
      </c>
      <c r="BQ163">
        <f>IF(BQ162&lt;=0,0,ROUND(BQ162+U163-AG163-BE163,2))</f>
        <v/>
      </c>
    </row>
    <row r="164">
      <c r="A164" t="n">
        <v>159</v>
      </c>
      <c r="B164" s="29">
        <f>Months!B164</f>
        <v/>
      </c>
      <c r="C164">
        <f>Months!C164</f>
        <v/>
      </c>
      <c r="D164">
        <f>Months!D164</f>
        <v/>
      </c>
      <c r="E164">
        <f>SUM(V164:AG164)</f>
        <v/>
      </c>
      <c r="F164">
        <f>MAX(0,ROUND(C164+D164-E164,2))</f>
        <v/>
      </c>
      <c r="G164">
        <f>ROUND(E164+SUM(AT164:BE164),2)</f>
        <v/>
      </c>
      <c r="H164">
        <f>ROUND(SUM(J164:U164),2)</f>
        <v/>
      </c>
      <c r="I164">
        <f>ROUND(SUM(BF164:BQ164),2)</f>
        <v/>
      </c>
      <c r="J164">
        <f>IF(BF163&lt;=0,0,ROUND(BF163*IF($A164&lt;=Debts!$M$5,Debts!$X$5,Debts!$Y$5)/12,2)+IF(AND(Debts!$AC$5=1,$A164=Debts!$M$5+1),SUMPRODUCT(ROUND(BF$5:BF162*Debts!$Y$5/12,2)),0))</f>
        <v/>
      </c>
      <c r="K164">
        <f>IF(BG163&lt;=0,0,ROUND(BG163*IF($A164&lt;=Debts!$M$6,Debts!$X$6,Debts!$Y$6)/12,2)+IF(AND(Debts!$AC$6=1,$A164=Debts!$M$6+1),SUMPRODUCT(ROUND(BG$5:BG162*Debts!$Y$6/12,2)),0))</f>
        <v/>
      </c>
      <c r="L164">
        <f>IF(BH163&lt;=0,0,ROUND(BH163*IF($A164&lt;=Debts!$M$7,Debts!$X$7,Debts!$Y$7)/12,2)+IF(AND(Debts!$AC$7=1,$A164=Debts!$M$7+1),SUMPRODUCT(ROUND(BH$5:BH162*Debts!$Y$7/12,2)),0))</f>
        <v/>
      </c>
      <c r="M164">
        <f>IF(BI163&lt;=0,0,ROUND(BI163*IF($A164&lt;=Debts!$M$8,Debts!$X$8,Debts!$Y$8)/12,2)+IF(AND(Debts!$AC$8=1,$A164=Debts!$M$8+1),SUMPRODUCT(ROUND(BI$5:BI162*Debts!$Y$8/12,2)),0))</f>
        <v/>
      </c>
      <c r="N164">
        <f>IF(BJ163&lt;=0,0,ROUND(BJ163*IF($A164&lt;=Debts!$M$9,Debts!$X$9,Debts!$Y$9)/12,2)+IF(AND(Debts!$AC$9=1,$A164=Debts!$M$9+1),SUMPRODUCT(ROUND(BJ$5:BJ162*Debts!$Y$9/12,2)),0))</f>
        <v/>
      </c>
      <c r="O164">
        <f>IF(BK163&lt;=0,0,ROUND(BK163*IF($A164&lt;=Debts!$M$10,Debts!$X$10,Debts!$Y$10)/12,2)+IF(AND(Debts!$AC$10=1,$A164=Debts!$M$10+1),SUMPRODUCT(ROUND(BK$5:BK162*Debts!$Y$10/12,2)),0))</f>
        <v/>
      </c>
      <c r="P164">
        <f>IF(BL163&lt;=0,0,ROUND(BL163*IF($A164&lt;=Debts!$M$11,Debts!$X$11,Debts!$Y$11)/12,2)+IF(AND(Debts!$AC$11=1,$A164=Debts!$M$11+1),SUMPRODUCT(ROUND(BL$5:BL162*Debts!$Y$11/12,2)),0))</f>
        <v/>
      </c>
      <c r="Q164">
        <f>IF(BM163&lt;=0,0,ROUND(BM163*IF($A164&lt;=Debts!$M$12,Debts!$X$12,Debts!$Y$12)/12,2)+IF(AND(Debts!$AC$12=1,$A164=Debts!$M$12+1),SUMPRODUCT(ROUND(BM$5:BM162*Debts!$Y$12/12,2)),0))</f>
        <v/>
      </c>
      <c r="R164">
        <f>IF(BN163&lt;=0,0,ROUND(BN163*IF($A164&lt;=Debts!$M$13,Debts!$X$13,Debts!$Y$13)/12,2)+IF(AND(Debts!$AC$13=1,$A164=Debts!$M$13+1),SUMPRODUCT(ROUND(BN$5:BN162*Debts!$Y$13/12,2)),0))</f>
        <v/>
      </c>
      <c r="S164">
        <f>IF(BO163&lt;=0,0,ROUND(BO163*IF($A164&lt;=Debts!$M$14,Debts!$X$14,Debts!$Y$14)/12,2)+IF(AND(Debts!$AC$14=1,$A164=Debts!$M$14+1),SUMPRODUCT(ROUND(BO$5:BO162*Debts!$Y$14/12,2)),0))</f>
        <v/>
      </c>
      <c r="T164">
        <f>IF(BP163&lt;=0,0,ROUND(BP163*IF($A164&lt;=Debts!$M$15,Debts!$X$15,Debts!$Y$15)/12,2)+IF(AND(Debts!$AC$15=1,$A164=Debts!$M$15+1),SUMPRODUCT(ROUND(BP$5:BP162*Debts!$Y$15/12,2)),0))</f>
        <v/>
      </c>
      <c r="U164">
        <f>IF(BQ163&lt;=0,0,ROUND(BQ163*IF($A164&lt;=Debts!$M$16,Debts!$X$16,Debts!$Y$16)/12,2)+IF(AND(Debts!$AC$16=1,$A164=Debts!$M$16+1),SUMPRODUCT(ROUND(BQ$5:BQ162*Debts!$Y$16/12,2)),0))</f>
        <v/>
      </c>
      <c r="V164">
        <f>IF(BF163&lt;=0,0,MIN(ROUND(BF163+J164,2),IF(Debts!$Z$5=0,Debts!$AA$5,MAX(Debts!$AA$5,ROUND(BF163*Debts!$Z$5+Debts!$AB$5*J164,2)))))</f>
        <v/>
      </c>
      <c r="W164">
        <f>IF(BG163&lt;=0,0,MIN(ROUND(BG163+K164,2),IF(Debts!$Z$6=0,Debts!$AA$6,MAX(Debts!$AA$6,ROUND(BG163*Debts!$Z$6+Debts!$AB$6*K164,2)))))</f>
        <v/>
      </c>
      <c r="X164">
        <f>IF(BH163&lt;=0,0,MIN(ROUND(BH163+L164,2),IF(Debts!$Z$7=0,Debts!$AA$7,MAX(Debts!$AA$7,ROUND(BH163*Debts!$Z$7+Debts!$AB$7*L164,2)))))</f>
        <v/>
      </c>
      <c r="Y164">
        <f>IF(BI163&lt;=0,0,MIN(ROUND(BI163+M164,2),IF(Debts!$Z$8=0,Debts!$AA$8,MAX(Debts!$AA$8,ROUND(BI163*Debts!$Z$8+Debts!$AB$8*M164,2)))))</f>
        <v/>
      </c>
      <c r="Z164">
        <f>IF(BJ163&lt;=0,0,MIN(ROUND(BJ163+N164,2),IF(Debts!$Z$9=0,Debts!$AA$9,MAX(Debts!$AA$9,ROUND(BJ163*Debts!$Z$9+Debts!$AB$9*N164,2)))))</f>
        <v/>
      </c>
      <c r="AA164">
        <f>IF(BK163&lt;=0,0,MIN(ROUND(BK163+O164,2),IF(Debts!$Z$10=0,Debts!$AA$10,MAX(Debts!$AA$10,ROUND(BK163*Debts!$Z$10+Debts!$AB$10*O164,2)))))</f>
        <v/>
      </c>
      <c r="AB164">
        <f>IF(BL163&lt;=0,0,MIN(ROUND(BL163+P164,2),IF(Debts!$Z$11=0,Debts!$AA$11,MAX(Debts!$AA$11,ROUND(BL163*Debts!$Z$11+Debts!$AB$11*P164,2)))))</f>
        <v/>
      </c>
      <c r="AC164">
        <f>IF(BM163&lt;=0,0,MIN(ROUND(BM163+Q164,2),IF(Debts!$Z$12=0,Debts!$AA$12,MAX(Debts!$AA$12,ROUND(BM163*Debts!$Z$12+Debts!$AB$12*Q164,2)))))</f>
        <v/>
      </c>
      <c r="AD164">
        <f>IF(BN163&lt;=0,0,MIN(ROUND(BN163+R164,2),IF(Debts!$Z$13=0,Debts!$AA$13,MAX(Debts!$AA$13,ROUND(BN163*Debts!$Z$13+Debts!$AB$13*R164,2)))))</f>
        <v/>
      </c>
      <c r="AE164">
        <f>IF(BO163&lt;=0,0,MIN(ROUND(BO163+S164,2),IF(Debts!$Z$14=0,Debts!$AA$14,MAX(Debts!$AA$14,ROUND(BO163*Debts!$Z$14+Debts!$AB$14*S164,2)))))</f>
        <v/>
      </c>
      <c r="AF164">
        <f>IF(BP163&lt;=0,0,MIN(ROUND(BP163+T164,2),IF(Debts!$Z$15=0,Debts!$AA$15,MAX(Debts!$AA$15,ROUND(BP163*Debts!$Z$15+Debts!$AB$15*T164,2)))))</f>
        <v/>
      </c>
      <c r="AG164">
        <f>IF(BQ163&lt;=0,0,MIN(ROUND(BQ163+U164,2),IF(Debts!$Z$16=0,Debts!$AA$16,MAX(Debts!$AA$16,ROUND(BQ163*Debts!$Z$16+Debts!$AB$16*U164,2)))))</f>
        <v/>
      </c>
      <c r="AH164">
        <f>IF(BF163&lt;=0,0,ROUND(BF163+J164-V164,2))</f>
        <v/>
      </c>
      <c r="AI164">
        <f>IF(BG163&lt;=0,0,ROUND(BG163+K164-W164,2))</f>
        <v/>
      </c>
      <c r="AJ164">
        <f>IF(BH163&lt;=0,0,ROUND(BH163+L164-X164,2))</f>
        <v/>
      </c>
      <c r="AK164">
        <f>IF(BI163&lt;=0,0,ROUND(BI163+M164-Y164,2))</f>
        <v/>
      </c>
      <c r="AL164">
        <f>IF(BJ163&lt;=0,0,ROUND(BJ163+N164-Z164,2))</f>
        <v/>
      </c>
      <c r="AM164">
        <f>IF(BK163&lt;=0,0,ROUND(BK163+O164-AA164,2))</f>
        <v/>
      </c>
      <c r="AN164">
        <f>IF(BL163&lt;=0,0,ROUND(BL163+P164-AB164,2))</f>
        <v/>
      </c>
      <c r="AO164">
        <f>IF(BM163&lt;=0,0,ROUND(BM163+Q164-AC164,2))</f>
        <v/>
      </c>
      <c r="AP164">
        <f>IF(BN163&lt;=0,0,ROUND(BN163+R164-AD164,2))</f>
        <v/>
      </c>
      <c r="AQ164">
        <f>IF(BO163&lt;=0,0,ROUND(BO163+S164-AE164,2))</f>
        <v/>
      </c>
      <c r="AR164">
        <f>IF(BP163&lt;=0,0,ROUND(BP163+T164-AF164,2))</f>
        <v/>
      </c>
      <c r="AS164">
        <f>IF(BQ163&lt;=0,0,ROUND(BQ163+U164-AG164,2))</f>
        <v/>
      </c>
      <c r="AT164">
        <f>IF(AH164&lt;=0,0,ROUND(MIN(AH164,MAX(0,$F164-SUMPRODUCT(($AT$3:$BE$3&lt;AT$3)*$AH164:$AS164))),2))</f>
        <v/>
      </c>
      <c r="AU164">
        <f>IF(AI164&lt;=0,0,ROUND(MIN(AI164,MAX(0,$F164-SUMPRODUCT(($AT$3:$BE$3&lt;AU$3)*$AH164:$AS164))),2))</f>
        <v/>
      </c>
      <c r="AV164">
        <f>IF(AJ164&lt;=0,0,ROUND(MIN(AJ164,MAX(0,$F164-SUMPRODUCT(($AT$3:$BE$3&lt;AV$3)*$AH164:$AS164))),2))</f>
        <v/>
      </c>
      <c r="AW164">
        <f>IF(AK164&lt;=0,0,ROUND(MIN(AK164,MAX(0,$F164-SUMPRODUCT(($AT$3:$BE$3&lt;AW$3)*$AH164:$AS164))),2))</f>
        <v/>
      </c>
      <c r="AX164">
        <f>IF(AL164&lt;=0,0,ROUND(MIN(AL164,MAX(0,$F164-SUMPRODUCT(($AT$3:$BE$3&lt;AX$3)*$AH164:$AS164))),2))</f>
        <v/>
      </c>
      <c r="AY164">
        <f>IF(AM164&lt;=0,0,ROUND(MIN(AM164,MAX(0,$F164-SUMPRODUCT(($AT$3:$BE$3&lt;AY$3)*$AH164:$AS164))),2))</f>
        <v/>
      </c>
      <c r="AZ164">
        <f>IF(AN164&lt;=0,0,ROUND(MIN(AN164,MAX(0,$F164-SUMPRODUCT(($AT$3:$BE$3&lt;AZ$3)*$AH164:$AS164))),2))</f>
        <v/>
      </c>
      <c r="BA164">
        <f>IF(AO164&lt;=0,0,ROUND(MIN(AO164,MAX(0,$F164-SUMPRODUCT(($AT$3:$BE$3&lt;BA$3)*$AH164:$AS164))),2))</f>
        <v/>
      </c>
      <c r="BB164">
        <f>IF(AP164&lt;=0,0,ROUND(MIN(AP164,MAX(0,$F164-SUMPRODUCT(($AT$3:$BE$3&lt;BB$3)*$AH164:$AS164))),2))</f>
        <v/>
      </c>
      <c r="BC164">
        <f>IF(AQ164&lt;=0,0,ROUND(MIN(AQ164,MAX(0,$F164-SUMPRODUCT(($AT$3:$BE$3&lt;BC$3)*$AH164:$AS164))),2))</f>
        <v/>
      </c>
      <c r="BD164">
        <f>IF(AR164&lt;=0,0,ROUND(MIN(AR164,MAX(0,$F164-SUMPRODUCT(($AT$3:$BE$3&lt;BD$3)*$AH164:$AS164))),2))</f>
        <v/>
      </c>
      <c r="BE164">
        <f>IF(AS164&lt;=0,0,ROUND(MIN(AS164,MAX(0,$F164-SUMPRODUCT(($AT$3:$BE$3&lt;BE$3)*$AH164:$AS164))),2))</f>
        <v/>
      </c>
      <c r="BF164">
        <f>IF(BF163&lt;=0,0,ROUND(BF163+J164-V164-AT164,2))</f>
        <v/>
      </c>
      <c r="BG164">
        <f>IF(BG163&lt;=0,0,ROUND(BG163+K164-W164-AU164,2))</f>
        <v/>
      </c>
      <c r="BH164">
        <f>IF(BH163&lt;=0,0,ROUND(BH163+L164-X164-AV164,2))</f>
        <v/>
      </c>
      <c r="BI164">
        <f>IF(BI163&lt;=0,0,ROUND(BI163+M164-Y164-AW164,2))</f>
        <v/>
      </c>
      <c r="BJ164">
        <f>IF(BJ163&lt;=0,0,ROUND(BJ163+N164-Z164-AX164,2))</f>
        <v/>
      </c>
      <c r="BK164">
        <f>IF(BK163&lt;=0,0,ROUND(BK163+O164-AA164-AY164,2))</f>
        <v/>
      </c>
      <c r="BL164">
        <f>IF(BL163&lt;=0,0,ROUND(BL163+P164-AB164-AZ164,2))</f>
        <v/>
      </c>
      <c r="BM164">
        <f>IF(BM163&lt;=0,0,ROUND(BM163+Q164-AC164-BA164,2))</f>
        <v/>
      </c>
      <c r="BN164">
        <f>IF(BN163&lt;=0,0,ROUND(BN163+R164-AD164-BB164,2))</f>
        <v/>
      </c>
      <c r="BO164">
        <f>IF(BO163&lt;=0,0,ROUND(BO163+S164-AE164-BC164,2))</f>
        <v/>
      </c>
      <c r="BP164">
        <f>IF(BP163&lt;=0,0,ROUND(BP163+T164-AF164-BD164,2))</f>
        <v/>
      </c>
      <c r="BQ164">
        <f>IF(BQ163&lt;=0,0,ROUND(BQ163+U164-AG164-BE164,2))</f>
        <v/>
      </c>
    </row>
    <row r="165">
      <c r="A165" t="n">
        <v>160</v>
      </c>
      <c r="B165" s="29">
        <f>Months!B165</f>
        <v/>
      </c>
      <c r="C165">
        <f>Months!C165</f>
        <v/>
      </c>
      <c r="D165">
        <f>Months!D165</f>
        <v/>
      </c>
      <c r="E165">
        <f>SUM(V165:AG165)</f>
        <v/>
      </c>
      <c r="F165">
        <f>MAX(0,ROUND(C165+D165-E165,2))</f>
        <v/>
      </c>
      <c r="G165">
        <f>ROUND(E165+SUM(AT165:BE165),2)</f>
        <v/>
      </c>
      <c r="H165">
        <f>ROUND(SUM(J165:U165),2)</f>
        <v/>
      </c>
      <c r="I165">
        <f>ROUND(SUM(BF165:BQ165),2)</f>
        <v/>
      </c>
      <c r="J165">
        <f>IF(BF164&lt;=0,0,ROUND(BF164*IF($A165&lt;=Debts!$M$5,Debts!$X$5,Debts!$Y$5)/12,2)+IF(AND(Debts!$AC$5=1,$A165=Debts!$M$5+1),SUMPRODUCT(ROUND(BF$5:BF163*Debts!$Y$5/12,2)),0))</f>
        <v/>
      </c>
      <c r="K165">
        <f>IF(BG164&lt;=0,0,ROUND(BG164*IF($A165&lt;=Debts!$M$6,Debts!$X$6,Debts!$Y$6)/12,2)+IF(AND(Debts!$AC$6=1,$A165=Debts!$M$6+1),SUMPRODUCT(ROUND(BG$5:BG163*Debts!$Y$6/12,2)),0))</f>
        <v/>
      </c>
      <c r="L165">
        <f>IF(BH164&lt;=0,0,ROUND(BH164*IF($A165&lt;=Debts!$M$7,Debts!$X$7,Debts!$Y$7)/12,2)+IF(AND(Debts!$AC$7=1,$A165=Debts!$M$7+1),SUMPRODUCT(ROUND(BH$5:BH163*Debts!$Y$7/12,2)),0))</f>
        <v/>
      </c>
      <c r="M165">
        <f>IF(BI164&lt;=0,0,ROUND(BI164*IF($A165&lt;=Debts!$M$8,Debts!$X$8,Debts!$Y$8)/12,2)+IF(AND(Debts!$AC$8=1,$A165=Debts!$M$8+1),SUMPRODUCT(ROUND(BI$5:BI163*Debts!$Y$8/12,2)),0))</f>
        <v/>
      </c>
      <c r="N165">
        <f>IF(BJ164&lt;=0,0,ROUND(BJ164*IF($A165&lt;=Debts!$M$9,Debts!$X$9,Debts!$Y$9)/12,2)+IF(AND(Debts!$AC$9=1,$A165=Debts!$M$9+1),SUMPRODUCT(ROUND(BJ$5:BJ163*Debts!$Y$9/12,2)),0))</f>
        <v/>
      </c>
      <c r="O165">
        <f>IF(BK164&lt;=0,0,ROUND(BK164*IF($A165&lt;=Debts!$M$10,Debts!$X$10,Debts!$Y$10)/12,2)+IF(AND(Debts!$AC$10=1,$A165=Debts!$M$10+1),SUMPRODUCT(ROUND(BK$5:BK163*Debts!$Y$10/12,2)),0))</f>
        <v/>
      </c>
      <c r="P165">
        <f>IF(BL164&lt;=0,0,ROUND(BL164*IF($A165&lt;=Debts!$M$11,Debts!$X$11,Debts!$Y$11)/12,2)+IF(AND(Debts!$AC$11=1,$A165=Debts!$M$11+1),SUMPRODUCT(ROUND(BL$5:BL163*Debts!$Y$11/12,2)),0))</f>
        <v/>
      </c>
      <c r="Q165">
        <f>IF(BM164&lt;=0,0,ROUND(BM164*IF($A165&lt;=Debts!$M$12,Debts!$X$12,Debts!$Y$12)/12,2)+IF(AND(Debts!$AC$12=1,$A165=Debts!$M$12+1),SUMPRODUCT(ROUND(BM$5:BM163*Debts!$Y$12/12,2)),0))</f>
        <v/>
      </c>
      <c r="R165">
        <f>IF(BN164&lt;=0,0,ROUND(BN164*IF($A165&lt;=Debts!$M$13,Debts!$X$13,Debts!$Y$13)/12,2)+IF(AND(Debts!$AC$13=1,$A165=Debts!$M$13+1),SUMPRODUCT(ROUND(BN$5:BN163*Debts!$Y$13/12,2)),0))</f>
        <v/>
      </c>
      <c r="S165">
        <f>IF(BO164&lt;=0,0,ROUND(BO164*IF($A165&lt;=Debts!$M$14,Debts!$X$14,Debts!$Y$14)/12,2)+IF(AND(Debts!$AC$14=1,$A165=Debts!$M$14+1),SUMPRODUCT(ROUND(BO$5:BO163*Debts!$Y$14/12,2)),0))</f>
        <v/>
      </c>
      <c r="T165">
        <f>IF(BP164&lt;=0,0,ROUND(BP164*IF($A165&lt;=Debts!$M$15,Debts!$X$15,Debts!$Y$15)/12,2)+IF(AND(Debts!$AC$15=1,$A165=Debts!$M$15+1),SUMPRODUCT(ROUND(BP$5:BP163*Debts!$Y$15/12,2)),0))</f>
        <v/>
      </c>
      <c r="U165">
        <f>IF(BQ164&lt;=0,0,ROUND(BQ164*IF($A165&lt;=Debts!$M$16,Debts!$X$16,Debts!$Y$16)/12,2)+IF(AND(Debts!$AC$16=1,$A165=Debts!$M$16+1),SUMPRODUCT(ROUND(BQ$5:BQ163*Debts!$Y$16/12,2)),0))</f>
        <v/>
      </c>
      <c r="V165">
        <f>IF(BF164&lt;=0,0,MIN(ROUND(BF164+J165,2),IF(Debts!$Z$5=0,Debts!$AA$5,MAX(Debts!$AA$5,ROUND(BF164*Debts!$Z$5+Debts!$AB$5*J165,2)))))</f>
        <v/>
      </c>
      <c r="W165">
        <f>IF(BG164&lt;=0,0,MIN(ROUND(BG164+K165,2),IF(Debts!$Z$6=0,Debts!$AA$6,MAX(Debts!$AA$6,ROUND(BG164*Debts!$Z$6+Debts!$AB$6*K165,2)))))</f>
        <v/>
      </c>
      <c r="X165">
        <f>IF(BH164&lt;=0,0,MIN(ROUND(BH164+L165,2),IF(Debts!$Z$7=0,Debts!$AA$7,MAX(Debts!$AA$7,ROUND(BH164*Debts!$Z$7+Debts!$AB$7*L165,2)))))</f>
        <v/>
      </c>
      <c r="Y165">
        <f>IF(BI164&lt;=0,0,MIN(ROUND(BI164+M165,2),IF(Debts!$Z$8=0,Debts!$AA$8,MAX(Debts!$AA$8,ROUND(BI164*Debts!$Z$8+Debts!$AB$8*M165,2)))))</f>
        <v/>
      </c>
      <c r="Z165">
        <f>IF(BJ164&lt;=0,0,MIN(ROUND(BJ164+N165,2),IF(Debts!$Z$9=0,Debts!$AA$9,MAX(Debts!$AA$9,ROUND(BJ164*Debts!$Z$9+Debts!$AB$9*N165,2)))))</f>
        <v/>
      </c>
      <c r="AA165">
        <f>IF(BK164&lt;=0,0,MIN(ROUND(BK164+O165,2),IF(Debts!$Z$10=0,Debts!$AA$10,MAX(Debts!$AA$10,ROUND(BK164*Debts!$Z$10+Debts!$AB$10*O165,2)))))</f>
        <v/>
      </c>
      <c r="AB165">
        <f>IF(BL164&lt;=0,0,MIN(ROUND(BL164+P165,2),IF(Debts!$Z$11=0,Debts!$AA$11,MAX(Debts!$AA$11,ROUND(BL164*Debts!$Z$11+Debts!$AB$11*P165,2)))))</f>
        <v/>
      </c>
      <c r="AC165">
        <f>IF(BM164&lt;=0,0,MIN(ROUND(BM164+Q165,2),IF(Debts!$Z$12=0,Debts!$AA$12,MAX(Debts!$AA$12,ROUND(BM164*Debts!$Z$12+Debts!$AB$12*Q165,2)))))</f>
        <v/>
      </c>
      <c r="AD165">
        <f>IF(BN164&lt;=0,0,MIN(ROUND(BN164+R165,2),IF(Debts!$Z$13=0,Debts!$AA$13,MAX(Debts!$AA$13,ROUND(BN164*Debts!$Z$13+Debts!$AB$13*R165,2)))))</f>
        <v/>
      </c>
      <c r="AE165">
        <f>IF(BO164&lt;=0,0,MIN(ROUND(BO164+S165,2),IF(Debts!$Z$14=0,Debts!$AA$14,MAX(Debts!$AA$14,ROUND(BO164*Debts!$Z$14+Debts!$AB$14*S165,2)))))</f>
        <v/>
      </c>
      <c r="AF165">
        <f>IF(BP164&lt;=0,0,MIN(ROUND(BP164+T165,2),IF(Debts!$Z$15=0,Debts!$AA$15,MAX(Debts!$AA$15,ROUND(BP164*Debts!$Z$15+Debts!$AB$15*T165,2)))))</f>
        <v/>
      </c>
      <c r="AG165">
        <f>IF(BQ164&lt;=0,0,MIN(ROUND(BQ164+U165,2),IF(Debts!$Z$16=0,Debts!$AA$16,MAX(Debts!$AA$16,ROUND(BQ164*Debts!$Z$16+Debts!$AB$16*U165,2)))))</f>
        <v/>
      </c>
      <c r="AH165">
        <f>IF(BF164&lt;=0,0,ROUND(BF164+J165-V165,2))</f>
        <v/>
      </c>
      <c r="AI165">
        <f>IF(BG164&lt;=0,0,ROUND(BG164+K165-W165,2))</f>
        <v/>
      </c>
      <c r="AJ165">
        <f>IF(BH164&lt;=0,0,ROUND(BH164+L165-X165,2))</f>
        <v/>
      </c>
      <c r="AK165">
        <f>IF(BI164&lt;=0,0,ROUND(BI164+M165-Y165,2))</f>
        <v/>
      </c>
      <c r="AL165">
        <f>IF(BJ164&lt;=0,0,ROUND(BJ164+N165-Z165,2))</f>
        <v/>
      </c>
      <c r="AM165">
        <f>IF(BK164&lt;=0,0,ROUND(BK164+O165-AA165,2))</f>
        <v/>
      </c>
      <c r="AN165">
        <f>IF(BL164&lt;=0,0,ROUND(BL164+P165-AB165,2))</f>
        <v/>
      </c>
      <c r="AO165">
        <f>IF(BM164&lt;=0,0,ROUND(BM164+Q165-AC165,2))</f>
        <v/>
      </c>
      <c r="AP165">
        <f>IF(BN164&lt;=0,0,ROUND(BN164+R165-AD165,2))</f>
        <v/>
      </c>
      <c r="AQ165">
        <f>IF(BO164&lt;=0,0,ROUND(BO164+S165-AE165,2))</f>
        <v/>
      </c>
      <c r="AR165">
        <f>IF(BP164&lt;=0,0,ROUND(BP164+T165-AF165,2))</f>
        <v/>
      </c>
      <c r="AS165">
        <f>IF(BQ164&lt;=0,0,ROUND(BQ164+U165-AG165,2))</f>
        <v/>
      </c>
      <c r="AT165">
        <f>IF(AH165&lt;=0,0,ROUND(MIN(AH165,MAX(0,$F165-SUMPRODUCT(($AT$3:$BE$3&lt;AT$3)*$AH165:$AS165))),2))</f>
        <v/>
      </c>
      <c r="AU165">
        <f>IF(AI165&lt;=0,0,ROUND(MIN(AI165,MAX(0,$F165-SUMPRODUCT(($AT$3:$BE$3&lt;AU$3)*$AH165:$AS165))),2))</f>
        <v/>
      </c>
      <c r="AV165">
        <f>IF(AJ165&lt;=0,0,ROUND(MIN(AJ165,MAX(0,$F165-SUMPRODUCT(($AT$3:$BE$3&lt;AV$3)*$AH165:$AS165))),2))</f>
        <v/>
      </c>
      <c r="AW165">
        <f>IF(AK165&lt;=0,0,ROUND(MIN(AK165,MAX(0,$F165-SUMPRODUCT(($AT$3:$BE$3&lt;AW$3)*$AH165:$AS165))),2))</f>
        <v/>
      </c>
      <c r="AX165">
        <f>IF(AL165&lt;=0,0,ROUND(MIN(AL165,MAX(0,$F165-SUMPRODUCT(($AT$3:$BE$3&lt;AX$3)*$AH165:$AS165))),2))</f>
        <v/>
      </c>
      <c r="AY165">
        <f>IF(AM165&lt;=0,0,ROUND(MIN(AM165,MAX(0,$F165-SUMPRODUCT(($AT$3:$BE$3&lt;AY$3)*$AH165:$AS165))),2))</f>
        <v/>
      </c>
      <c r="AZ165">
        <f>IF(AN165&lt;=0,0,ROUND(MIN(AN165,MAX(0,$F165-SUMPRODUCT(($AT$3:$BE$3&lt;AZ$3)*$AH165:$AS165))),2))</f>
        <v/>
      </c>
      <c r="BA165">
        <f>IF(AO165&lt;=0,0,ROUND(MIN(AO165,MAX(0,$F165-SUMPRODUCT(($AT$3:$BE$3&lt;BA$3)*$AH165:$AS165))),2))</f>
        <v/>
      </c>
      <c r="BB165">
        <f>IF(AP165&lt;=0,0,ROUND(MIN(AP165,MAX(0,$F165-SUMPRODUCT(($AT$3:$BE$3&lt;BB$3)*$AH165:$AS165))),2))</f>
        <v/>
      </c>
      <c r="BC165">
        <f>IF(AQ165&lt;=0,0,ROUND(MIN(AQ165,MAX(0,$F165-SUMPRODUCT(($AT$3:$BE$3&lt;BC$3)*$AH165:$AS165))),2))</f>
        <v/>
      </c>
      <c r="BD165">
        <f>IF(AR165&lt;=0,0,ROUND(MIN(AR165,MAX(0,$F165-SUMPRODUCT(($AT$3:$BE$3&lt;BD$3)*$AH165:$AS165))),2))</f>
        <v/>
      </c>
      <c r="BE165">
        <f>IF(AS165&lt;=0,0,ROUND(MIN(AS165,MAX(0,$F165-SUMPRODUCT(($AT$3:$BE$3&lt;BE$3)*$AH165:$AS165))),2))</f>
        <v/>
      </c>
      <c r="BF165">
        <f>IF(BF164&lt;=0,0,ROUND(BF164+J165-V165-AT165,2))</f>
        <v/>
      </c>
      <c r="BG165">
        <f>IF(BG164&lt;=0,0,ROUND(BG164+K165-W165-AU165,2))</f>
        <v/>
      </c>
      <c r="BH165">
        <f>IF(BH164&lt;=0,0,ROUND(BH164+L165-X165-AV165,2))</f>
        <v/>
      </c>
      <c r="BI165">
        <f>IF(BI164&lt;=0,0,ROUND(BI164+M165-Y165-AW165,2))</f>
        <v/>
      </c>
      <c r="BJ165">
        <f>IF(BJ164&lt;=0,0,ROUND(BJ164+N165-Z165-AX165,2))</f>
        <v/>
      </c>
      <c r="BK165">
        <f>IF(BK164&lt;=0,0,ROUND(BK164+O165-AA165-AY165,2))</f>
        <v/>
      </c>
      <c r="BL165">
        <f>IF(BL164&lt;=0,0,ROUND(BL164+P165-AB165-AZ165,2))</f>
        <v/>
      </c>
      <c r="BM165">
        <f>IF(BM164&lt;=0,0,ROUND(BM164+Q165-AC165-BA165,2))</f>
        <v/>
      </c>
      <c r="BN165">
        <f>IF(BN164&lt;=0,0,ROUND(BN164+R165-AD165-BB165,2))</f>
        <v/>
      </c>
      <c r="BO165">
        <f>IF(BO164&lt;=0,0,ROUND(BO164+S165-AE165-BC165,2))</f>
        <v/>
      </c>
      <c r="BP165">
        <f>IF(BP164&lt;=0,0,ROUND(BP164+T165-AF165-BD165,2))</f>
        <v/>
      </c>
      <c r="BQ165">
        <f>IF(BQ164&lt;=0,0,ROUND(BQ164+U165-AG165-BE165,2))</f>
        <v/>
      </c>
    </row>
    <row r="166">
      <c r="A166" t="n">
        <v>161</v>
      </c>
      <c r="B166" s="29">
        <f>Months!B166</f>
        <v/>
      </c>
      <c r="C166">
        <f>Months!C166</f>
        <v/>
      </c>
      <c r="D166">
        <f>Months!D166</f>
        <v/>
      </c>
      <c r="E166">
        <f>SUM(V166:AG166)</f>
        <v/>
      </c>
      <c r="F166">
        <f>MAX(0,ROUND(C166+D166-E166,2))</f>
        <v/>
      </c>
      <c r="G166">
        <f>ROUND(E166+SUM(AT166:BE166),2)</f>
        <v/>
      </c>
      <c r="H166">
        <f>ROUND(SUM(J166:U166),2)</f>
        <v/>
      </c>
      <c r="I166">
        <f>ROUND(SUM(BF166:BQ166),2)</f>
        <v/>
      </c>
      <c r="J166">
        <f>IF(BF165&lt;=0,0,ROUND(BF165*IF($A166&lt;=Debts!$M$5,Debts!$X$5,Debts!$Y$5)/12,2)+IF(AND(Debts!$AC$5=1,$A166=Debts!$M$5+1),SUMPRODUCT(ROUND(BF$5:BF164*Debts!$Y$5/12,2)),0))</f>
        <v/>
      </c>
      <c r="K166">
        <f>IF(BG165&lt;=0,0,ROUND(BG165*IF($A166&lt;=Debts!$M$6,Debts!$X$6,Debts!$Y$6)/12,2)+IF(AND(Debts!$AC$6=1,$A166=Debts!$M$6+1),SUMPRODUCT(ROUND(BG$5:BG164*Debts!$Y$6/12,2)),0))</f>
        <v/>
      </c>
      <c r="L166">
        <f>IF(BH165&lt;=0,0,ROUND(BH165*IF($A166&lt;=Debts!$M$7,Debts!$X$7,Debts!$Y$7)/12,2)+IF(AND(Debts!$AC$7=1,$A166=Debts!$M$7+1),SUMPRODUCT(ROUND(BH$5:BH164*Debts!$Y$7/12,2)),0))</f>
        <v/>
      </c>
      <c r="M166">
        <f>IF(BI165&lt;=0,0,ROUND(BI165*IF($A166&lt;=Debts!$M$8,Debts!$X$8,Debts!$Y$8)/12,2)+IF(AND(Debts!$AC$8=1,$A166=Debts!$M$8+1),SUMPRODUCT(ROUND(BI$5:BI164*Debts!$Y$8/12,2)),0))</f>
        <v/>
      </c>
      <c r="N166">
        <f>IF(BJ165&lt;=0,0,ROUND(BJ165*IF($A166&lt;=Debts!$M$9,Debts!$X$9,Debts!$Y$9)/12,2)+IF(AND(Debts!$AC$9=1,$A166=Debts!$M$9+1),SUMPRODUCT(ROUND(BJ$5:BJ164*Debts!$Y$9/12,2)),0))</f>
        <v/>
      </c>
      <c r="O166">
        <f>IF(BK165&lt;=0,0,ROUND(BK165*IF($A166&lt;=Debts!$M$10,Debts!$X$10,Debts!$Y$10)/12,2)+IF(AND(Debts!$AC$10=1,$A166=Debts!$M$10+1),SUMPRODUCT(ROUND(BK$5:BK164*Debts!$Y$10/12,2)),0))</f>
        <v/>
      </c>
      <c r="P166">
        <f>IF(BL165&lt;=0,0,ROUND(BL165*IF($A166&lt;=Debts!$M$11,Debts!$X$11,Debts!$Y$11)/12,2)+IF(AND(Debts!$AC$11=1,$A166=Debts!$M$11+1),SUMPRODUCT(ROUND(BL$5:BL164*Debts!$Y$11/12,2)),0))</f>
        <v/>
      </c>
      <c r="Q166">
        <f>IF(BM165&lt;=0,0,ROUND(BM165*IF($A166&lt;=Debts!$M$12,Debts!$X$12,Debts!$Y$12)/12,2)+IF(AND(Debts!$AC$12=1,$A166=Debts!$M$12+1),SUMPRODUCT(ROUND(BM$5:BM164*Debts!$Y$12/12,2)),0))</f>
        <v/>
      </c>
      <c r="R166">
        <f>IF(BN165&lt;=0,0,ROUND(BN165*IF($A166&lt;=Debts!$M$13,Debts!$X$13,Debts!$Y$13)/12,2)+IF(AND(Debts!$AC$13=1,$A166=Debts!$M$13+1),SUMPRODUCT(ROUND(BN$5:BN164*Debts!$Y$13/12,2)),0))</f>
        <v/>
      </c>
      <c r="S166">
        <f>IF(BO165&lt;=0,0,ROUND(BO165*IF($A166&lt;=Debts!$M$14,Debts!$X$14,Debts!$Y$14)/12,2)+IF(AND(Debts!$AC$14=1,$A166=Debts!$M$14+1),SUMPRODUCT(ROUND(BO$5:BO164*Debts!$Y$14/12,2)),0))</f>
        <v/>
      </c>
      <c r="T166">
        <f>IF(BP165&lt;=0,0,ROUND(BP165*IF($A166&lt;=Debts!$M$15,Debts!$X$15,Debts!$Y$15)/12,2)+IF(AND(Debts!$AC$15=1,$A166=Debts!$M$15+1),SUMPRODUCT(ROUND(BP$5:BP164*Debts!$Y$15/12,2)),0))</f>
        <v/>
      </c>
      <c r="U166">
        <f>IF(BQ165&lt;=0,0,ROUND(BQ165*IF($A166&lt;=Debts!$M$16,Debts!$X$16,Debts!$Y$16)/12,2)+IF(AND(Debts!$AC$16=1,$A166=Debts!$M$16+1),SUMPRODUCT(ROUND(BQ$5:BQ164*Debts!$Y$16/12,2)),0))</f>
        <v/>
      </c>
      <c r="V166">
        <f>IF(BF165&lt;=0,0,MIN(ROUND(BF165+J166,2),IF(Debts!$Z$5=0,Debts!$AA$5,MAX(Debts!$AA$5,ROUND(BF165*Debts!$Z$5+Debts!$AB$5*J166,2)))))</f>
        <v/>
      </c>
      <c r="W166">
        <f>IF(BG165&lt;=0,0,MIN(ROUND(BG165+K166,2),IF(Debts!$Z$6=0,Debts!$AA$6,MAX(Debts!$AA$6,ROUND(BG165*Debts!$Z$6+Debts!$AB$6*K166,2)))))</f>
        <v/>
      </c>
      <c r="X166">
        <f>IF(BH165&lt;=0,0,MIN(ROUND(BH165+L166,2),IF(Debts!$Z$7=0,Debts!$AA$7,MAX(Debts!$AA$7,ROUND(BH165*Debts!$Z$7+Debts!$AB$7*L166,2)))))</f>
        <v/>
      </c>
      <c r="Y166">
        <f>IF(BI165&lt;=0,0,MIN(ROUND(BI165+M166,2),IF(Debts!$Z$8=0,Debts!$AA$8,MAX(Debts!$AA$8,ROUND(BI165*Debts!$Z$8+Debts!$AB$8*M166,2)))))</f>
        <v/>
      </c>
      <c r="Z166">
        <f>IF(BJ165&lt;=0,0,MIN(ROUND(BJ165+N166,2),IF(Debts!$Z$9=0,Debts!$AA$9,MAX(Debts!$AA$9,ROUND(BJ165*Debts!$Z$9+Debts!$AB$9*N166,2)))))</f>
        <v/>
      </c>
      <c r="AA166">
        <f>IF(BK165&lt;=0,0,MIN(ROUND(BK165+O166,2),IF(Debts!$Z$10=0,Debts!$AA$10,MAX(Debts!$AA$10,ROUND(BK165*Debts!$Z$10+Debts!$AB$10*O166,2)))))</f>
        <v/>
      </c>
      <c r="AB166">
        <f>IF(BL165&lt;=0,0,MIN(ROUND(BL165+P166,2),IF(Debts!$Z$11=0,Debts!$AA$11,MAX(Debts!$AA$11,ROUND(BL165*Debts!$Z$11+Debts!$AB$11*P166,2)))))</f>
        <v/>
      </c>
      <c r="AC166">
        <f>IF(BM165&lt;=0,0,MIN(ROUND(BM165+Q166,2),IF(Debts!$Z$12=0,Debts!$AA$12,MAX(Debts!$AA$12,ROUND(BM165*Debts!$Z$12+Debts!$AB$12*Q166,2)))))</f>
        <v/>
      </c>
      <c r="AD166">
        <f>IF(BN165&lt;=0,0,MIN(ROUND(BN165+R166,2),IF(Debts!$Z$13=0,Debts!$AA$13,MAX(Debts!$AA$13,ROUND(BN165*Debts!$Z$13+Debts!$AB$13*R166,2)))))</f>
        <v/>
      </c>
      <c r="AE166">
        <f>IF(BO165&lt;=0,0,MIN(ROUND(BO165+S166,2),IF(Debts!$Z$14=0,Debts!$AA$14,MAX(Debts!$AA$14,ROUND(BO165*Debts!$Z$14+Debts!$AB$14*S166,2)))))</f>
        <v/>
      </c>
      <c r="AF166">
        <f>IF(BP165&lt;=0,0,MIN(ROUND(BP165+T166,2),IF(Debts!$Z$15=0,Debts!$AA$15,MAX(Debts!$AA$15,ROUND(BP165*Debts!$Z$15+Debts!$AB$15*T166,2)))))</f>
        <v/>
      </c>
      <c r="AG166">
        <f>IF(BQ165&lt;=0,0,MIN(ROUND(BQ165+U166,2),IF(Debts!$Z$16=0,Debts!$AA$16,MAX(Debts!$AA$16,ROUND(BQ165*Debts!$Z$16+Debts!$AB$16*U166,2)))))</f>
        <v/>
      </c>
      <c r="AH166">
        <f>IF(BF165&lt;=0,0,ROUND(BF165+J166-V166,2))</f>
        <v/>
      </c>
      <c r="AI166">
        <f>IF(BG165&lt;=0,0,ROUND(BG165+K166-W166,2))</f>
        <v/>
      </c>
      <c r="AJ166">
        <f>IF(BH165&lt;=0,0,ROUND(BH165+L166-X166,2))</f>
        <v/>
      </c>
      <c r="AK166">
        <f>IF(BI165&lt;=0,0,ROUND(BI165+M166-Y166,2))</f>
        <v/>
      </c>
      <c r="AL166">
        <f>IF(BJ165&lt;=0,0,ROUND(BJ165+N166-Z166,2))</f>
        <v/>
      </c>
      <c r="AM166">
        <f>IF(BK165&lt;=0,0,ROUND(BK165+O166-AA166,2))</f>
        <v/>
      </c>
      <c r="AN166">
        <f>IF(BL165&lt;=0,0,ROUND(BL165+P166-AB166,2))</f>
        <v/>
      </c>
      <c r="AO166">
        <f>IF(BM165&lt;=0,0,ROUND(BM165+Q166-AC166,2))</f>
        <v/>
      </c>
      <c r="AP166">
        <f>IF(BN165&lt;=0,0,ROUND(BN165+R166-AD166,2))</f>
        <v/>
      </c>
      <c r="AQ166">
        <f>IF(BO165&lt;=0,0,ROUND(BO165+S166-AE166,2))</f>
        <v/>
      </c>
      <c r="AR166">
        <f>IF(BP165&lt;=0,0,ROUND(BP165+T166-AF166,2))</f>
        <v/>
      </c>
      <c r="AS166">
        <f>IF(BQ165&lt;=0,0,ROUND(BQ165+U166-AG166,2))</f>
        <v/>
      </c>
      <c r="AT166">
        <f>IF(AH166&lt;=0,0,ROUND(MIN(AH166,MAX(0,$F166-SUMPRODUCT(($AT$3:$BE$3&lt;AT$3)*$AH166:$AS166))),2))</f>
        <v/>
      </c>
      <c r="AU166">
        <f>IF(AI166&lt;=0,0,ROUND(MIN(AI166,MAX(0,$F166-SUMPRODUCT(($AT$3:$BE$3&lt;AU$3)*$AH166:$AS166))),2))</f>
        <v/>
      </c>
      <c r="AV166">
        <f>IF(AJ166&lt;=0,0,ROUND(MIN(AJ166,MAX(0,$F166-SUMPRODUCT(($AT$3:$BE$3&lt;AV$3)*$AH166:$AS166))),2))</f>
        <v/>
      </c>
      <c r="AW166">
        <f>IF(AK166&lt;=0,0,ROUND(MIN(AK166,MAX(0,$F166-SUMPRODUCT(($AT$3:$BE$3&lt;AW$3)*$AH166:$AS166))),2))</f>
        <v/>
      </c>
      <c r="AX166">
        <f>IF(AL166&lt;=0,0,ROUND(MIN(AL166,MAX(0,$F166-SUMPRODUCT(($AT$3:$BE$3&lt;AX$3)*$AH166:$AS166))),2))</f>
        <v/>
      </c>
      <c r="AY166">
        <f>IF(AM166&lt;=0,0,ROUND(MIN(AM166,MAX(0,$F166-SUMPRODUCT(($AT$3:$BE$3&lt;AY$3)*$AH166:$AS166))),2))</f>
        <v/>
      </c>
      <c r="AZ166">
        <f>IF(AN166&lt;=0,0,ROUND(MIN(AN166,MAX(0,$F166-SUMPRODUCT(($AT$3:$BE$3&lt;AZ$3)*$AH166:$AS166))),2))</f>
        <v/>
      </c>
      <c r="BA166">
        <f>IF(AO166&lt;=0,0,ROUND(MIN(AO166,MAX(0,$F166-SUMPRODUCT(($AT$3:$BE$3&lt;BA$3)*$AH166:$AS166))),2))</f>
        <v/>
      </c>
      <c r="BB166">
        <f>IF(AP166&lt;=0,0,ROUND(MIN(AP166,MAX(0,$F166-SUMPRODUCT(($AT$3:$BE$3&lt;BB$3)*$AH166:$AS166))),2))</f>
        <v/>
      </c>
      <c r="BC166">
        <f>IF(AQ166&lt;=0,0,ROUND(MIN(AQ166,MAX(0,$F166-SUMPRODUCT(($AT$3:$BE$3&lt;BC$3)*$AH166:$AS166))),2))</f>
        <v/>
      </c>
      <c r="BD166">
        <f>IF(AR166&lt;=0,0,ROUND(MIN(AR166,MAX(0,$F166-SUMPRODUCT(($AT$3:$BE$3&lt;BD$3)*$AH166:$AS166))),2))</f>
        <v/>
      </c>
      <c r="BE166">
        <f>IF(AS166&lt;=0,0,ROUND(MIN(AS166,MAX(0,$F166-SUMPRODUCT(($AT$3:$BE$3&lt;BE$3)*$AH166:$AS166))),2))</f>
        <v/>
      </c>
      <c r="BF166">
        <f>IF(BF165&lt;=0,0,ROUND(BF165+J166-V166-AT166,2))</f>
        <v/>
      </c>
      <c r="BG166">
        <f>IF(BG165&lt;=0,0,ROUND(BG165+K166-W166-AU166,2))</f>
        <v/>
      </c>
      <c r="BH166">
        <f>IF(BH165&lt;=0,0,ROUND(BH165+L166-X166-AV166,2))</f>
        <v/>
      </c>
      <c r="BI166">
        <f>IF(BI165&lt;=0,0,ROUND(BI165+M166-Y166-AW166,2))</f>
        <v/>
      </c>
      <c r="BJ166">
        <f>IF(BJ165&lt;=0,0,ROUND(BJ165+N166-Z166-AX166,2))</f>
        <v/>
      </c>
      <c r="BK166">
        <f>IF(BK165&lt;=0,0,ROUND(BK165+O166-AA166-AY166,2))</f>
        <v/>
      </c>
      <c r="BL166">
        <f>IF(BL165&lt;=0,0,ROUND(BL165+P166-AB166-AZ166,2))</f>
        <v/>
      </c>
      <c r="BM166">
        <f>IF(BM165&lt;=0,0,ROUND(BM165+Q166-AC166-BA166,2))</f>
        <v/>
      </c>
      <c r="BN166">
        <f>IF(BN165&lt;=0,0,ROUND(BN165+R166-AD166-BB166,2))</f>
        <v/>
      </c>
      <c r="BO166">
        <f>IF(BO165&lt;=0,0,ROUND(BO165+S166-AE166-BC166,2))</f>
        <v/>
      </c>
      <c r="BP166">
        <f>IF(BP165&lt;=0,0,ROUND(BP165+T166-AF166-BD166,2))</f>
        <v/>
      </c>
      <c r="BQ166">
        <f>IF(BQ165&lt;=0,0,ROUND(BQ165+U166-AG166-BE166,2))</f>
        <v/>
      </c>
    </row>
    <row r="167">
      <c r="A167" t="n">
        <v>162</v>
      </c>
      <c r="B167" s="29">
        <f>Months!B167</f>
        <v/>
      </c>
      <c r="C167">
        <f>Months!C167</f>
        <v/>
      </c>
      <c r="D167">
        <f>Months!D167</f>
        <v/>
      </c>
      <c r="E167">
        <f>SUM(V167:AG167)</f>
        <v/>
      </c>
      <c r="F167">
        <f>MAX(0,ROUND(C167+D167-E167,2))</f>
        <v/>
      </c>
      <c r="G167">
        <f>ROUND(E167+SUM(AT167:BE167),2)</f>
        <v/>
      </c>
      <c r="H167">
        <f>ROUND(SUM(J167:U167),2)</f>
        <v/>
      </c>
      <c r="I167">
        <f>ROUND(SUM(BF167:BQ167),2)</f>
        <v/>
      </c>
      <c r="J167">
        <f>IF(BF166&lt;=0,0,ROUND(BF166*IF($A167&lt;=Debts!$M$5,Debts!$X$5,Debts!$Y$5)/12,2)+IF(AND(Debts!$AC$5=1,$A167=Debts!$M$5+1),SUMPRODUCT(ROUND(BF$5:BF165*Debts!$Y$5/12,2)),0))</f>
        <v/>
      </c>
      <c r="K167">
        <f>IF(BG166&lt;=0,0,ROUND(BG166*IF($A167&lt;=Debts!$M$6,Debts!$X$6,Debts!$Y$6)/12,2)+IF(AND(Debts!$AC$6=1,$A167=Debts!$M$6+1),SUMPRODUCT(ROUND(BG$5:BG165*Debts!$Y$6/12,2)),0))</f>
        <v/>
      </c>
      <c r="L167">
        <f>IF(BH166&lt;=0,0,ROUND(BH166*IF($A167&lt;=Debts!$M$7,Debts!$X$7,Debts!$Y$7)/12,2)+IF(AND(Debts!$AC$7=1,$A167=Debts!$M$7+1),SUMPRODUCT(ROUND(BH$5:BH165*Debts!$Y$7/12,2)),0))</f>
        <v/>
      </c>
      <c r="M167">
        <f>IF(BI166&lt;=0,0,ROUND(BI166*IF($A167&lt;=Debts!$M$8,Debts!$X$8,Debts!$Y$8)/12,2)+IF(AND(Debts!$AC$8=1,$A167=Debts!$M$8+1),SUMPRODUCT(ROUND(BI$5:BI165*Debts!$Y$8/12,2)),0))</f>
        <v/>
      </c>
      <c r="N167">
        <f>IF(BJ166&lt;=0,0,ROUND(BJ166*IF($A167&lt;=Debts!$M$9,Debts!$X$9,Debts!$Y$9)/12,2)+IF(AND(Debts!$AC$9=1,$A167=Debts!$M$9+1),SUMPRODUCT(ROUND(BJ$5:BJ165*Debts!$Y$9/12,2)),0))</f>
        <v/>
      </c>
      <c r="O167">
        <f>IF(BK166&lt;=0,0,ROUND(BK166*IF($A167&lt;=Debts!$M$10,Debts!$X$10,Debts!$Y$10)/12,2)+IF(AND(Debts!$AC$10=1,$A167=Debts!$M$10+1),SUMPRODUCT(ROUND(BK$5:BK165*Debts!$Y$10/12,2)),0))</f>
        <v/>
      </c>
      <c r="P167">
        <f>IF(BL166&lt;=0,0,ROUND(BL166*IF($A167&lt;=Debts!$M$11,Debts!$X$11,Debts!$Y$11)/12,2)+IF(AND(Debts!$AC$11=1,$A167=Debts!$M$11+1),SUMPRODUCT(ROUND(BL$5:BL165*Debts!$Y$11/12,2)),0))</f>
        <v/>
      </c>
      <c r="Q167">
        <f>IF(BM166&lt;=0,0,ROUND(BM166*IF($A167&lt;=Debts!$M$12,Debts!$X$12,Debts!$Y$12)/12,2)+IF(AND(Debts!$AC$12=1,$A167=Debts!$M$12+1),SUMPRODUCT(ROUND(BM$5:BM165*Debts!$Y$12/12,2)),0))</f>
        <v/>
      </c>
      <c r="R167">
        <f>IF(BN166&lt;=0,0,ROUND(BN166*IF($A167&lt;=Debts!$M$13,Debts!$X$13,Debts!$Y$13)/12,2)+IF(AND(Debts!$AC$13=1,$A167=Debts!$M$13+1),SUMPRODUCT(ROUND(BN$5:BN165*Debts!$Y$13/12,2)),0))</f>
        <v/>
      </c>
      <c r="S167">
        <f>IF(BO166&lt;=0,0,ROUND(BO166*IF($A167&lt;=Debts!$M$14,Debts!$X$14,Debts!$Y$14)/12,2)+IF(AND(Debts!$AC$14=1,$A167=Debts!$M$14+1),SUMPRODUCT(ROUND(BO$5:BO165*Debts!$Y$14/12,2)),0))</f>
        <v/>
      </c>
      <c r="T167">
        <f>IF(BP166&lt;=0,0,ROUND(BP166*IF($A167&lt;=Debts!$M$15,Debts!$X$15,Debts!$Y$15)/12,2)+IF(AND(Debts!$AC$15=1,$A167=Debts!$M$15+1),SUMPRODUCT(ROUND(BP$5:BP165*Debts!$Y$15/12,2)),0))</f>
        <v/>
      </c>
      <c r="U167">
        <f>IF(BQ166&lt;=0,0,ROUND(BQ166*IF($A167&lt;=Debts!$M$16,Debts!$X$16,Debts!$Y$16)/12,2)+IF(AND(Debts!$AC$16=1,$A167=Debts!$M$16+1),SUMPRODUCT(ROUND(BQ$5:BQ165*Debts!$Y$16/12,2)),0))</f>
        <v/>
      </c>
      <c r="V167">
        <f>IF(BF166&lt;=0,0,MIN(ROUND(BF166+J167,2),IF(Debts!$Z$5=0,Debts!$AA$5,MAX(Debts!$AA$5,ROUND(BF166*Debts!$Z$5+Debts!$AB$5*J167,2)))))</f>
        <v/>
      </c>
      <c r="W167">
        <f>IF(BG166&lt;=0,0,MIN(ROUND(BG166+K167,2),IF(Debts!$Z$6=0,Debts!$AA$6,MAX(Debts!$AA$6,ROUND(BG166*Debts!$Z$6+Debts!$AB$6*K167,2)))))</f>
        <v/>
      </c>
      <c r="X167">
        <f>IF(BH166&lt;=0,0,MIN(ROUND(BH166+L167,2),IF(Debts!$Z$7=0,Debts!$AA$7,MAX(Debts!$AA$7,ROUND(BH166*Debts!$Z$7+Debts!$AB$7*L167,2)))))</f>
        <v/>
      </c>
      <c r="Y167">
        <f>IF(BI166&lt;=0,0,MIN(ROUND(BI166+M167,2),IF(Debts!$Z$8=0,Debts!$AA$8,MAX(Debts!$AA$8,ROUND(BI166*Debts!$Z$8+Debts!$AB$8*M167,2)))))</f>
        <v/>
      </c>
      <c r="Z167">
        <f>IF(BJ166&lt;=0,0,MIN(ROUND(BJ166+N167,2),IF(Debts!$Z$9=0,Debts!$AA$9,MAX(Debts!$AA$9,ROUND(BJ166*Debts!$Z$9+Debts!$AB$9*N167,2)))))</f>
        <v/>
      </c>
      <c r="AA167">
        <f>IF(BK166&lt;=0,0,MIN(ROUND(BK166+O167,2),IF(Debts!$Z$10=0,Debts!$AA$10,MAX(Debts!$AA$10,ROUND(BK166*Debts!$Z$10+Debts!$AB$10*O167,2)))))</f>
        <v/>
      </c>
      <c r="AB167">
        <f>IF(BL166&lt;=0,0,MIN(ROUND(BL166+P167,2),IF(Debts!$Z$11=0,Debts!$AA$11,MAX(Debts!$AA$11,ROUND(BL166*Debts!$Z$11+Debts!$AB$11*P167,2)))))</f>
        <v/>
      </c>
      <c r="AC167">
        <f>IF(BM166&lt;=0,0,MIN(ROUND(BM166+Q167,2),IF(Debts!$Z$12=0,Debts!$AA$12,MAX(Debts!$AA$12,ROUND(BM166*Debts!$Z$12+Debts!$AB$12*Q167,2)))))</f>
        <v/>
      </c>
      <c r="AD167">
        <f>IF(BN166&lt;=0,0,MIN(ROUND(BN166+R167,2),IF(Debts!$Z$13=0,Debts!$AA$13,MAX(Debts!$AA$13,ROUND(BN166*Debts!$Z$13+Debts!$AB$13*R167,2)))))</f>
        <v/>
      </c>
      <c r="AE167">
        <f>IF(BO166&lt;=0,0,MIN(ROUND(BO166+S167,2),IF(Debts!$Z$14=0,Debts!$AA$14,MAX(Debts!$AA$14,ROUND(BO166*Debts!$Z$14+Debts!$AB$14*S167,2)))))</f>
        <v/>
      </c>
      <c r="AF167">
        <f>IF(BP166&lt;=0,0,MIN(ROUND(BP166+T167,2),IF(Debts!$Z$15=0,Debts!$AA$15,MAX(Debts!$AA$15,ROUND(BP166*Debts!$Z$15+Debts!$AB$15*T167,2)))))</f>
        <v/>
      </c>
      <c r="AG167">
        <f>IF(BQ166&lt;=0,0,MIN(ROUND(BQ166+U167,2),IF(Debts!$Z$16=0,Debts!$AA$16,MAX(Debts!$AA$16,ROUND(BQ166*Debts!$Z$16+Debts!$AB$16*U167,2)))))</f>
        <v/>
      </c>
      <c r="AH167">
        <f>IF(BF166&lt;=0,0,ROUND(BF166+J167-V167,2))</f>
        <v/>
      </c>
      <c r="AI167">
        <f>IF(BG166&lt;=0,0,ROUND(BG166+K167-W167,2))</f>
        <v/>
      </c>
      <c r="AJ167">
        <f>IF(BH166&lt;=0,0,ROUND(BH166+L167-X167,2))</f>
        <v/>
      </c>
      <c r="AK167">
        <f>IF(BI166&lt;=0,0,ROUND(BI166+M167-Y167,2))</f>
        <v/>
      </c>
      <c r="AL167">
        <f>IF(BJ166&lt;=0,0,ROUND(BJ166+N167-Z167,2))</f>
        <v/>
      </c>
      <c r="AM167">
        <f>IF(BK166&lt;=0,0,ROUND(BK166+O167-AA167,2))</f>
        <v/>
      </c>
      <c r="AN167">
        <f>IF(BL166&lt;=0,0,ROUND(BL166+P167-AB167,2))</f>
        <v/>
      </c>
      <c r="AO167">
        <f>IF(BM166&lt;=0,0,ROUND(BM166+Q167-AC167,2))</f>
        <v/>
      </c>
      <c r="AP167">
        <f>IF(BN166&lt;=0,0,ROUND(BN166+R167-AD167,2))</f>
        <v/>
      </c>
      <c r="AQ167">
        <f>IF(BO166&lt;=0,0,ROUND(BO166+S167-AE167,2))</f>
        <v/>
      </c>
      <c r="AR167">
        <f>IF(BP166&lt;=0,0,ROUND(BP166+T167-AF167,2))</f>
        <v/>
      </c>
      <c r="AS167">
        <f>IF(BQ166&lt;=0,0,ROUND(BQ166+U167-AG167,2))</f>
        <v/>
      </c>
      <c r="AT167">
        <f>IF(AH167&lt;=0,0,ROUND(MIN(AH167,MAX(0,$F167-SUMPRODUCT(($AT$3:$BE$3&lt;AT$3)*$AH167:$AS167))),2))</f>
        <v/>
      </c>
      <c r="AU167">
        <f>IF(AI167&lt;=0,0,ROUND(MIN(AI167,MAX(0,$F167-SUMPRODUCT(($AT$3:$BE$3&lt;AU$3)*$AH167:$AS167))),2))</f>
        <v/>
      </c>
      <c r="AV167">
        <f>IF(AJ167&lt;=0,0,ROUND(MIN(AJ167,MAX(0,$F167-SUMPRODUCT(($AT$3:$BE$3&lt;AV$3)*$AH167:$AS167))),2))</f>
        <v/>
      </c>
      <c r="AW167">
        <f>IF(AK167&lt;=0,0,ROUND(MIN(AK167,MAX(0,$F167-SUMPRODUCT(($AT$3:$BE$3&lt;AW$3)*$AH167:$AS167))),2))</f>
        <v/>
      </c>
      <c r="AX167">
        <f>IF(AL167&lt;=0,0,ROUND(MIN(AL167,MAX(0,$F167-SUMPRODUCT(($AT$3:$BE$3&lt;AX$3)*$AH167:$AS167))),2))</f>
        <v/>
      </c>
      <c r="AY167">
        <f>IF(AM167&lt;=0,0,ROUND(MIN(AM167,MAX(0,$F167-SUMPRODUCT(($AT$3:$BE$3&lt;AY$3)*$AH167:$AS167))),2))</f>
        <v/>
      </c>
      <c r="AZ167">
        <f>IF(AN167&lt;=0,0,ROUND(MIN(AN167,MAX(0,$F167-SUMPRODUCT(($AT$3:$BE$3&lt;AZ$3)*$AH167:$AS167))),2))</f>
        <v/>
      </c>
      <c r="BA167">
        <f>IF(AO167&lt;=0,0,ROUND(MIN(AO167,MAX(0,$F167-SUMPRODUCT(($AT$3:$BE$3&lt;BA$3)*$AH167:$AS167))),2))</f>
        <v/>
      </c>
      <c r="BB167">
        <f>IF(AP167&lt;=0,0,ROUND(MIN(AP167,MAX(0,$F167-SUMPRODUCT(($AT$3:$BE$3&lt;BB$3)*$AH167:$AS167))),2))</f>
        <v/>
      </c>
      <c r="BC167">
        <f>IF(AQ167&lt;=0,0,ROUND(MIN(AQ167,MAX(0,$F167-SUMPRODUCT(($AT$3:$BE$3&lt;BC$3)*$AH167:$AS167))),2))</f>
        <v/>
      </c>
      <c r="BD167">
        <f>IF(AR167&lt;=0,0,ROUND(MIN(AR167,MAX(0,$F167-SUMPRODUCT(($AT$3:$BE$3&lt;BD$3)*$AH167:$AS167))),2))</f>
        <v/>
      </c>
      <c r="BE167">
        <f>IF(AS167&lt;=0,0,ROUND(MIN(AS167,MAX(0,$F167-SUMPRODUCT(($AT$3:$BE$3&lt;BE$3)*$AH167:$AS167))),2))</f>
        <v/>
      </c>
      <c r="BF167">
        <f>IF(BF166&lt;=0,0,ROUND(BF166+J167-V167-AT167,2))</f>
        <v/>
      </c>
      <c r="BG167">
        <f>IF(BG166&lt;=0,0,ROUND(BG166+K167-W167-AU167,2))</f>
        <v/>
      </c>
      <c r="BH167">
        <f>IF(BH166&lt;=0,0,ROUND(BH166+L167-X167-AV167,2))</f>
        <v/>
      </c>
      <c r="BI167">
        <f>IF(BI166&lt;=0,0,ROUND(BI166+M167-Y167-AW167,2))</f>
        <v/>
      </c>
      <c r="BJ167">
        <f>IF(BJ166&lt;=0,0,ROUND(BJ166+N167-Z167-AX167,2))</f>
        <v/>
      </c>
      <c r="BK167">
        <f>IF(BK166&lt;=0,0,ROUND(BK166+O167-AA167-AY167,2))</f>
        <v/>
      </c>
      <c r="BL167">
        <f>IF(BL166&lt;=0,0,ROUND(BL166+P167-AB167-AZ167,2))</f>
        <v/>
      </c>
      <c r="BM167">
        <f>IF(BM166&lt;=0,0,ROUND(BM166+Q167-AC167-BA167,2))</f>
        <v/>
      </c>
      <c r="BN167">
        <f>IF(BN166&lt;=0,0,ROUND(BN166+R167-AD167-BB167,2))</f>
        <v/>
      </c>
      <c r="BO167">
        <f>IF(BO166&lt;=0,0,ROUND(BO166+S167-AE167-BC167,2))</f>
        <v/>
      </c>
      <c r="BP167">
        <f>IF(BP166&lt;=0,0,ROUND(BP166+T167-AF167-BD167,2))</f>
        <v/>
      </c>
      <c r="BQ167">
        <f>IF(BQ166&lt;=0,0,ROUND(BQ166+U167-AG167-BE167,2))</f>
        <v/>
      </c>
    </row>
    <row r="168">
      <c r="A168" t="n">
        <v>163</v>
      </c>
      <c r="B168" s="29">
        <f>Months!B168</f>
        <v/>
      </c>
      <c r="C168">
        <f>Months!C168</f>
        <v/>
      </c>
      <c r="D168">
        <f>Months!D168</f>
        <v/>
      </c>
      <c r="E168">
        <f>SUM(V168:AG168)</f>
        <v/>
      </c>
      <c r="F168">
        <f>MAX(0,ROUND(C168+D168-E168,2))</f>
        <v/>
      </c>
      <c r="G168">
        <f>ROUND(E168+SUM(AT168:BE168),2)</f>
        <v/>
      </c>
      <c r="H168">
        <f>ROUND(SUM(J168:U168),2)</f>
        <v/>
      </c>
      <c r="I168">
        <f>ROUND(SUM(BF168:BQ168),2)</f>
        <v/>
      </c>
      <c r="J168">
        <f>IF(BF167&lt;=0,0,ROUND(BF167*IF($A168&lt;=Debts!$M$5,Debts!$X$5,Debts!$Y$5)/12,2)+IF(AND(Debts!$AC$5=1,$A168=Debts!$M$5+1),SUMPRODUCT(ROUND(BF$5:BF166*Debts!$Y$5/12,2)),0))</f>
        <v/>
      </c>
      <c r="K168">
        <f>IF(BG167&lt;=0,0,ROUND(BG167*IF($A168&lt;=Debts!$M$6,Debts!$X$6,Debts!$Y$6)/12,2)+IF(AND(Debts!$AC$6=1,$A168=Debts!$M$6+1),SUMPRODUCT(ROUND(BG$5:BG166*Debts!$Y$6/12,2)),0))</f>
        <v/>
      </c>
      <c r="L168">
        <f>IF(BH167&lt;=0,0,ROUND(BH167*IF($A168&lt;=Debts!$M$7,Debts!$X$7,Debts!$Y$7)/12,2)+IF(AND(Debts!$AC$7=1,$A168=Debts!$M$7+1),SUMPRODUCT(ROUND(BH$5:BH166*Debts!$Y$7/12,2)),0))</f>
        <v/>
      </c>
      <c r="M168">
        <f>IF(BI167&lt;=0,0,ROUND(BI167*IF($A168&lt;=Debts!$M$8,Debts!$X$8,Debts!$Y$8)/12,2)+IF(AND(Debts!$AC$8=1,$A168=Debts!$M$8+1),SUMPRODUCT(ROUND(BI$5:BI166*Debts!$Y$8/12,2)),0))</f>
        <v/>
      </c>
      <c r="N168">
        <f>IF(BJ167&lt;=0,0,ROUND(BJ167*IF($A168&lt;=Debts!$M$9,Debts!$X$9,Debts!$Y$9)/12,2)+IF(AND(Debts!$AC$9=1,$A168=Debts!$M$9+1),SUMPRODUCT(ROUND(BJ$5:BJ166*Debts!$Y$9/12,2)),0))</f>
        <v/>
      </c>
      <c r="O168">
        <f>IF(BK167&lt;=0,0,ROUND(BK167*IF($A168&lt;=Debts!$M$10,Debts!$X$10,Debts!$Y$10)/12,2)+IF(AND(Debts!$AC$10=1,$A168=Debts!$M$10+1),SUMPRODUCT(ROUND(BK$5:BK166*Debts!$Y$10/12,2)),0))</f>
        <v/>
      </c>
      <c r="P168">
        <f>IF(BL167&lt;=0,0,ROUND(BL167*IF($A168&lt;=Debts!$M$11,Debts!$X$11,Debts!$Y$11)/12,2)+IF(AND(Debts!$AC$11=1,$A168=Debts!$M$11+1),SUMPRODUCT(ROUND(BL$5:BL166*Debts!$Y$11/12,2)),0))</f>
        <v/>
      </c>
      <c r="Q168">
        <f>IF(BM167&lt;=0,0,ROUND(BM167*IF($A168&lt;=Debts!$M$12,Debts!$X$12,Debts!$Y$12)/12,2)+IF(AND(Debts!$AC$12=1,$A168=Debts!$M$12+1),SUMPRODUCT(ROUND(BM$5:BM166*Debts!$Y$12/12,2)),0))</f>
        <v/>
      </c>
      <c r="R168">
        <f>IF(BN167&lt;=0,0,ROUND(BN167*IF($A168&lt;=Debts!$M$13,Debts!$X$13,Debts!$Y$13)/12,2)+IF(AND(Debts!$AC$13=1,$A168=Debts!$M$13+1),SUMPRODUCT(ROUND(BN$5:BN166*Debts!$Y$13/12,2)),0))</f>
        <v/>
      </c>
      <c r="S168">
        <f>IF(BO167&lt;=0,0,ROUND(BO167*IF($A168&lt;=Debts!$M$14,Debts!$X$14,Debts!$Y$14)/12,2)+IF(AND(Debts!$AC$14=1,$A168=Debts!$M$14+1),SUMPRODUCT(ROUND(BO$5:BO166*Debts!$Y$14/12,2)),0))</f>
        <v/>
      </c>
      <c r="T168">
        <f>IF(BP167&lt;=0,0,ROUND(BP167*IF($A168&lt;=Debts!$M$15,Debts!$X$15,Debts!$Y$15)/12,2)+IF(AND(Debts!$AC$15=1,$A168=Debts!$M$15+1),SUMPRODUCT(ROUND(BP$5:BP166*Debts!$Y$15/12,2)),0))</f>
        <v/>
      </c>
      <c r="U168">
        <f>IF(BQ167&lt;=0,0,ROUND(BQ167*IF($A168&lt;=Debts!$M$16,Debts!$X$16,Debts!$Y$16)/12,2)+IF(AND(Debts!$AC$16=1,$A168=Debts!$M$16+1),SUMPRODUCT(ROUND(BQ$5:BQ166*Debts!$Y$16/12,2)),0))</f>
        <v/>
      </c>
      <c r="V168">
        <f>IF(BF167&lt;=0,0,MIN(ROUND(BF167+J168,2),IF(Debts!$Z$5=0,Debts!$AA$5,MAX(Debts!$AA$5,ROUND(BF167*Debts!$Z$5+Debts!$AB$5*J168,2)))))</f>
        <v/>
      </c>
      <c r="W168">
        <f>IF(BG167&lt;=0,0,MIN(ROUND(BG167+K168,2),IF(Debts!$Z$6=0,Debts!$AA$6,MAX(Debts!$AA$6,ROUND(BG167*Debts!$Z$6+Debts!$AB$6*K168,2)))))</f>
        <v/>
      </c>
      <c r="X168">
        <f>IF(BH167&lt;=0,0,MIN(ROUND(BH167+L168,2),IF(Debts!$Z$7=0,Debts!$AA$7,MAX(Debts!$AA$7,ROUND(BH167*Debts!$Z$7+Debts!$AB$7*L168,2)))))</f>
        <v/>
      </c>
      <c r="Y168">
        <f>IF(BI167&lt;=0,0,MIN(ROUND(BI167+M168,2),IF(Debts!$Z$8=0,Debts!$AA$8,MAX(Debts!$AA$8,ROUND(BI167*Debts!$Z$8+Debts!$AB$8*M168,2)))))</f>
        <v/>
      </c>
      <c r="Z168">
        <f>IF(BJ167&lt;=0,0,MIN(ROUND(BJ167+N168,2),IF(Debts!$Z$9=0,Debts!$AA$9,MAX(Debts!$AA$9,ROUND(BJ167*Debts!$Z$9+Debts!$AB$9*N168,2)))))</f>
        <v/>
      </c>
      <c r="AA168">
        <f>IF(BK167&lt;=0,0,MIN(ROUND(BK167+O168,2),IF(Debts!$Z$10=0,Debts!$AA$10,MAX(Debts!$AA$10,ROUND(BK167*Debts!$Z$10+Debts!$AB$10*O168,2)))))</f>
        <v/>
      </c>
      <c r="AB168">
        <f>IF(BL167&lt;=0,0,MIN(ROUND(BL167+P168,2),IF(Debts!$Z$11=0,Debts!$AA$11,MAX(Debts!$AA$11,ROUND(BL167*Debts!$Z$11+Debts!$AB$11*P168,2)))))</f>
        <v/>
      </c>
      <c r="AC168">
        <f>IF(BM167&lt;=0,0,MIN(ROUND(BM167+Q168,2),IF(Debts!$Z$12=0,Debts!$AA$12,MAX(Debts!$AA$12,ROUND(BM167*Debts!$Z$12+Debts!$AB$12*Q168,2)))))</f>
        <v/>
      </c>
      <c r="AD168">
        <f>IF(BN167&lt;=0,0,MIN(ROUND(BN167+R168,2),IF(Debts!$Z$13=0,Debts!$AA$13,MAX(Debts!$AA$13,ROUND(BN167*Debts!$Z$13+Debts!$AB$13*R168,2)))))</f>
        <v/>
      </c>
      <c r="AE168">
        <f>IF(BO167&lt;=0,0,MIN(ROUND(BO167+S168,2),IF(Debts!$Z$14=0,Debts!$AA$14,MAX(Debts!$AA$14,ROUND(BO167*Debts!$Z$14+Debts!$AB$14*S168,2)))))</f>
        <v/>
      </c>
      <c r="AF168">
        <f>IF(BP167&lt;=0,0,MIN(ROUND(BP167+T168,2),IF(Debts!$Z$15=0,Debts!$AA$15,MAX(Debts!$AA$15,ROUND(BP167*Debts!$Z$15+Debts!$AB$15*T168,2)))))</f>
        <v/>
      </c>
      <c r="AG168">
        <f>IF(BQ167&lt;=0,0,MIN(ROUND(BQ167+U168,2),IF(Debts!$Z$16=0,Debts!$AA$16,MAX(Debts!$AA$16,ROUND(BQ167*Debts!$Z$16+Debts!$AB$16*U168,2)))))</f>
        <v/>
      </c>
      <c r="AH168">
        <f>IF(BF167&lt;=0,0,ROUND(BF167+J168-V168,2))</f>
        <v/>
      </c>
      <c r="AI168">
        <f>IF(BG167&lt;=0,0,ROUND(BG167+K168-W168,2))</f>
        <v/>
      </c>
      <c r="AJ168">
        <f>IF(BH167&lt;=0,0,ROUND(BH167+L168-X168,2))</f>
        <v/>
      </c>
      <c r="AK168">
        <f>IF(BI167&lt;=0,0,ROUND(BI167+M168-Y168,2))</f>
        <v/>
      </c>
      <c r="AL168">
        <f>IF(BJ167&lt;=0,0,ROUND(BJ167+N168-Z168,2))</f>
        <v/>
      </c>
      <c r="AM168">
        <f>IF(BK167&lt;=0,0,ROUND(BK167+O168-AA168,2))</f>
        <v/>
      </c>
      <c r="AN168">
        <f>IF(BL167&lt;=0,0,ROUND(BL167+P168-AB168,2))</f>
        <v/>
      </c>
      <c r="AO168">
        <f>IF(BM167&lt;=0,0,ROUND(BM167+Q168-AC168,2))</f>
        <v/>
      </c>
      <c r="AP168">
        <f>IF(BN167&lt;=0,0,ROUND(BN167+R168-AD168,2))</f>
        <v/>
      </c>
      <c r="AQ168">
        <f>IF(BO167&lt;=0,0,ROUND(BO167+S168-AE168,2))</f>
        <v/>
      </c>
      <c r="AR168">
        <f>IF(BP167&lt;=0,0,ROUND(BP167+T168-AF168,2))</f>
        <v/>
      </c>
      <c r="AS168">
        <f>IF(BQ167&lt;=0,0,ROUND(BQ167+U168-AG168,2))</f>
        <v/>
      </c>
      <c r="AT168">
        <f>IF(AH168&lt;=0,0,ROUND(MIN(AH168,MAX(0,$F168-SUMPRODUCT(($AT$3:$BE$3&lt;AT$3)*$AH168:$AS168))),2))</f>
        <v/>
      </c>
      <c r="AU168">
        <f>IF(AI168&lt;=0,0,ROUND(MIN(AI168,MAX(0,$F168-SUMPRODUCT(($AT$3:$BE$3&lt;AU$3)*$AH168:$AS168))),2))</f>
        <v/>
      </c>
      <c r="AV168">
        <f>IF(AJ168&lt;=0,0,ROUND(MIN(AJ168,MAX(0,$F168-SUMPRODUCT(($AT$3:$BE$3&lt;AV$3)*$AH168:$AS168))),2))</f>
        <v/>
      </c>
      <c r="AW168">
        <f>IF(AK168&lt;=0,0,ROUND(MIN(AK168,MAX(0,$F168-SUMPRODUCT(($AT$3:$BE$3&lt;AW$3)*$AH168:$AS168))),2))</f>
        <v/>
      </c>
      <c r="AX168">
        <f>IF(AL168&lt;=0,0,ROUND(MIN(AL168,MAX(0,$F168-SUMPRODUCT(($AT$3:$BE$3&lt;AX$3)*$AH168:$AS168))),2))</f>
        <v/>
      </c>
      <c r="AY168">
        <f>IF(AM168&lt;=0,0,ROUND(MIN(AM168,MAX(0,$F168-SUMPRODUCT(($AT$3:$BE$3&lt;AY$3)*$AH168:$AS168))),2))</f>
        <v/>
      </c>
      <c r="AZ168">
        <f>IF(AN168&lt;=0,0,ROUND(MIN(AN168,MAX(0,$F168-SUMPRODUCT(($AT$3:$BE$3&lt;AZ$3)*$AH168:$AS168))),2))</f>
        <v/>
      </c>
      <c r="BA168">
        <f>IF(AO168&lt;=0,0,ROUND(MIN(AO168,MAX(0,$F168-SUMPRODUCT(($AT$3:$BE$3&lt;BA$3)*$AH168:$AS168))),2))</f>
        <v/>
      </c>
      <c r="BB168">
        <f>IF(AP168&lt;=0,0,ROUND(MIN(AP168,MAX(0,$F168-SUMPRODUCT(($AT$3:$BE$3&lt;BB$3)*$AH168:$AS168))),2))</f>
        <v/>
      </c>
      <c r="BC168">
        <f>IF(AQ168&lt;=0,0,ROUND(MIN(AQ168,MAX(0,$F168-SUMPRODUCT(($AT$3:$BE$3&lt;BC$3)*$AH168:$AS168))),2))</f>
        <v/>
      </c>
      <c r="BD168">
        <f>IF(AR168&lt;=0,0,ROUND(MIN(AR168,MAX(0,$F168-SUMPRODUCT(($AT$3:$BE$3&lt;BD$3)*$AH168:$AS168))),2))</f>
        <v/>
      </c>
      <c r="BE168">
        <f>IF(AS168&lt;=0,0,ROUND(MIN(AS168,MAX(0,$F168-SUMPRODUCT(($AT$3:$BE$3&lt;BE$3)*$AH168:$AS168))),2))</f>
        <v/>
      </c>
      <c r="BF168">
        <f>IF(BF167&lt;=0,0,ROUND(BF167+J168-V168-AT168,2))</f>
        <v/>
      </c>
      <c r="BG168">
        <f>IF(BG167&lt;=0,0,ROUND(BG167+K168-W168-AU168,2))</f>
        <v/>
      </c>
      <c r="BH168">
        <f>IF(BH167&lt;=0,0,ROUND(BH167+L168-X168-AV168,2))</f>
        <v/>
      </c>
      <c r="BI168">
        <f>IF(BI167&lt;=0,0,ROUND(BI167+M168-Y168-AW168,2))</f>
        <v/>
      </c>
      <c r="BJ168">
        <f>IF(BJ167&lt;=0,0,ROUND(BJ167+N168-Z168-AX168,2))</f>
        <v/>
      </c>
      <c r="BK168">
        <f>IF(BK167&lt;=0,0,ROUND(BK167+O168-AA168-AY168,2))</f>
        <v/>
      </c>
      <c r="BL168">
        <f>IF(BL167&lt;=0,0,ROUND(BL167+P168-AB168-AZ168,2))</f>
        <v/>
      </c>
      <c r="BM168">
        <f>IF(BM167&lt;=0,0,ROUND(BM167+Q168-AC168-BA168,2))</f>
        <v/>
      </c>
      <c r="BN168">
        <f>IF(BN167&lt;=0,0,ROUND(BN167+R168-AD168-BB168,2))</f>
        <v/>
      </c>
      <c r="BO168">
        <f>IF(BO167&lt;=0,0,ROUND(BO167+S168-AE168-BC168,2))</f>
        <v/>
      </c>
      <c r="BP168">
        <f>IF(BP167&lt;=0,0,ROUND(BP167+T168-AF168-BD168,2))</f>
        <v/>
      </c>
      <c r="BQ168">
        <f>IF(BQ167&lt;=0,0,ROUND(BQ167+U168-AG168-BE168,2))</f>
        <v/>
      </c>
    </row>
    <row r="169">
      <c r="A169" t="n">
        <v>164</v>
      </c>
      <c r="B169" s="29">
        <f>Months!B169</f>
        <v/>
      </c>
      <c r="C169">
        <f>Months!C169</f>
        <v/>
      </c>
      <c r="D169">
        <f>Months!D169</f>
        <v/>
      </c>
      <c r="E169">
        <f>SUM(V169:AG169)</f>
        <v/>
      </c>
      <c r="F169">
        <f>MAX(0,ROUND(C169+D169-E169,2))</f>
        <v/>
      </c>
      <c r="G169">
        <f>ROUND(E169+SUM(AT169:BE169),2)</f>
        <v/>
      </c>
      <c r="H169">
        <f>ROUND(SUM(J169:U169),2)</f>
        <v/>
      </c>
      <c r="I169">
        <f>ROUND(SUM(BF169:BQ169),2)</f>
        <v/>
      </c>
      <c r="J169">
        <f>IF(BF168&lt;=0,0,ROUND(BF168*IF($A169&lt;=Debts!$M$5,Debts!$X$5,Debts!$Y$5)/12,2)+IF(AND(Debts!$AC$5=1,$A169=Debts!$M$5+1),SUMPRODUCT(ROUND(BF$5:BF167*Debts!$Y$5/12,2)),0))</f>
        <v/>
      </c>
      <c r="K169">
        <f>IF(BG168&lt;=0,0,ROUND(BG168*IF($A169&lt;=Debts!$M$6,Debts!$X$6,Debts!$Y$6)/12,2)+IF(AND(Debts!$AC$6=1,$A169=Debts!$M$6+1),SUMPRODUCT(ROUND(BG$5:BG167*Debts!$Y$6/12,2)),0))</f>
        <v/>
      </c>
      <c r="L169">
        <f>IF(BH168&lt;=0,0,ROUND(BH168*IF($A169&lt;=Debts!$M$7,Debts!$X$7,Debts!$Y$7)/12,2)+IF(AND(Debts!$AC$7=1,$A169=Debts!$M$7+1),SUMPRODUCT(ROUND(BH$5:BH167*Debts!$Y$7/12,2)),0))</f>
        <v/>
      </c>
      <c r="M169">
        <f>IF(BI168&lt;=0,0,ROUND(BI168*IF($A169&lt;=Debts!$M$8,Debts!$X$8,Debts!$Y$8)/12,2)+IF(AND(Debts!$AC$8=1,$A169=Debts!$M$8+1),SUMPRODUCT(ROUND(BI$5:BI167*Debts!$Y$8/12,2)),0))</f>
        <v/>
      </c>
      <c r="N169">
        <f>IF(BJ168&lt;=0,0,ROUND(BJ168*IF($A169&lt;=Debts!$M$9,Debts!$X$9,Debts!$Y$9)/12,2)+IF(AND(Debts!$AC$9=1,$A169=Debts!$M$9+1),SUMPRODUCT(ROUND(BJ$5:BJ167*Debts!$Y$9/12,2)),0))</f>
        <v/>
      </c>
      <c r="O169">
        <f>IF(BK168&lt;=0,0,ROUND(BK168*IF($A169&lt;=Debts!$M$10,Debts!$X$10,Debts!$Y$10)/12,2)+IF(AND(Debts!$AC$10=1,$A169=Debts!$M$10+1),SUMPRODUCT(ROUND(BK$5:BK167*Debts!$Y$10/12,2)),0))</f>
        <v/>
      </c>
      <c r="P169">
        <f>IF(BL168&lt;=0,0,ROUND(BL168*IF($A169&lt;=Debts!$M$11,Debts!$X$11,Debts!$Y$11)/12,2)+IF(AND(Debts!$AC$11=1,$A169=Debts!$M$11+1),SUMPRODUCT(ROUND(BL$5:BL167*Debts!$Y$11/12,2)),0))</f>
        <v/>
      </c>
      <c r="Q169">
        <f>IF(BM168&lt;=0,0,ROUND(BM168*IF($A169&lt;=Debts!$M$12,Debts!$X$12,Debts!$Y$12)/12,2)+IF(AND(Debts!$AC$12=1,$A169=Debts!$M$12+1),SUMPRODUCT(ROUND(BM$5:BM167*Debts!$Y$12/12,2)),0))</f>
        <v/>
      </c>
      <c r="R169">
        <f>IF(BN168&lt;=0,0,ROUND(BN168*IF($A169&lt;=Debts!$M$13,Debts!$X$13,Debts!$Y$13)/12,2)+IF(AND(Debts!$AC$13=1,$A169=Debts!$M$13+1),SUMPRODUCT(ROUND(BN$5:BN167*Debts!$Y$13/12,2)),0))</f>
        <v/>
      </c>
      <c r="S169">
        <f>IF(BO168&lt;=0,0,ROUND(BO168*IF($A169&lt;=Debts!$M$14,Debts!$X$14,Debts!$Y$14)/12,2)+IF(AND(Debts!$AC$14=1,$A169=Debts!$M$14+1),SUMPRODUCT(ROUND(BO$5:BO167*Debts!$Y$14/12,2)),0))</f>
        <v/>
      </c>
      <c r="T169">
        <f>IF(BP168&lt;=0,0,ROUND(BP168*IF($A169&lt;=Debts!$M$15,Debts!$X$15,Debts!$Y$15)/12,2)+IF(AND(Debts!$AC$15=1,$A169=Debts!$M$15+1),SUMPRODUCT(ROUND(BP$5:BP167*Debts!$Y$15/12,2)),0))</f>
        <v/>
      </c>
      <c r="U169">
        <f>IF(BQ168&lt;=0,0,ROUND(BQ168*IF($A169&lt;=Debts!$M$16,Debts!$X$16,Debts!$Y$16)/12,2)+IF(AND(Debts!$AC$16=1,$A169=Debts!$M$16+1),SUMPRODUCT(ROUND(BQ$5:BQ167*Debts!$Y$16/12,2)),0))</f>
        <v/>
      </c>
      <c r="V169">
        <f>IF(BF168&lt;=0,0,MIN(ROUND(BF168+J169,2),IF(Debts!$Z$5=0,Debts!$AA$5,MAX(Debts!$AA$5,ROUND(BF168*Debts!$Z$5+Debts!$AB$5*J169,2)))))</f>
        <v/>
      </c>
      <c r="W169">
        <f>IF(BG168&lt;=0,0,MIN(ROUND(BG168+K169,2),IF(Debts!$Z$6=0,Debts!$AA$6,MAX(Debts!$AA$6,ROUND(BG168*Debts!$Z$6+Debts!$AB$6*K169,2)))))</f>
        <v/>
      </c>
      <c r="X169">
        <f>IF(BH168&lt;=0,0,MIN(ROUND(BH168+L169,2),IF(Debts!$Z$7=0,Debts!$AA$7,MAX(Debts!$AA$7,ROUND(BH168*Debts!$Z$7+Debts!$AB$7*L169,2)))))</f>
        <v/>
      </c>
      <c r="Y169">
        <f>IF(BI168&lt;=0,0,MIN(ROUND(BI168+M169,2),IF(Debts!$Z$8=0,Debts!$AA$8,MAX(Debts!$AA$8,ROUND(BI168*Debts!$Z$8+Debts!$AB$8*M169,2)))))</f>
        <v/>
      </c>
      <c r="Z169">
        <f>IF(BJ168&lt;=0,0,MIN(ROUND(BJ168+N169,2),IF(Debts!$Z$9=0,Debts!$AA$9,MAX(Debts!$AA$9,ROUND(BJ168*Debts!$Z$9+Debts!$AB$9*N169,2)))))</f>
        <v/>
      </c>
      <c r="AA169">
        <f>IF(BK168&lt;=0,0,MIN(ROUND(BK168+O169,2),IF(Debts!$Z$10=0,Debts!$AA$10,MAX(Debts!$AA$10,ROUND(BK168*Debts!$Z$10+Debts!$AB$10*O169,2)))))</f>
        <v/>
      </c>
      <c r="AB169">
        <f>IF(BL168&lt;=0,0,MIN(ROUND(BL168+P169,2),IF(Debts!$Z$11=0,Debts!$AA$11,MAX(Debts!$AA$11,ROUND(BL168*Debts!$Z$11+Debts!$AB$11*P169,2)))))</f>
        <v/>
      </c>
      <c r="AC169">
        <f>IF(BM168&lt;=0,0,MIN(ROUND(BM168+Q169,2),IF(Debts!$Z$12=0,Debts!$AA$12,MAX(Debts!$AA$12,ROUND(BM168*Debts!$Z$12+Debts!$AB$12*Q169,2)))))</f>
        <v/>
      </c>
      <c r="AD169">
        <f>IF(BN168&lt;=0,0,MIN(ROUND(BN168+R169,2),IF(Debts!$Z$13=0,Debts!$AA$13,MAX(Debts!$AA$13,ROUND(BN168*Debts!$Z$13+Debts!$AB$13*R169,2)))))</f>
        <v/>
      </c>
      <c r="AE169">
        <f>IF(BO168&lt;=0,0,MIN(ROUND(BO168+S169,2),IF(Debts!$Z$14=0,Debts!$AA$14,MAX(Debts!$AA$14,ROUND(BO168*Debts!$Z$14+Debts!$AB$14*S169,2)))))</f>
        <v/>
      </c>
      <c r="AF169">
        <f>IF(BP168&lt;=0,0,MIN(ROUND(BP168+T169,2),IF(Debts!$Z$15=0,Debts!$AA$15,MAX(Debts!$AA$15,ROUND(BP168*Debts!$Z$15+Debts!$AB$15*T169,2)))))</f>
        <v/>
      </c>
      <c r="AG169">
        <f>IF(BQ168&lt;=0,0,MIN(ROUND(BQ168+U169,2),IF(Debts!$Z$16=0,Debts!$AA$16,MAX(Debts!$AA$16,ROUND(BQ168*Debts!$Z$16+Debts!$AB$16*U169,2)))))</f>
        <v/>
      </c>
      <c r="AH169">
        <f>IF(BF168&lt;=0,0,ROUND(BF168+J169-V169,2))</f>
        <v/>
      </c>
      <c r="AI169">
        <f>IF(BG168&lt;=0,0,ROUND(BG168+K169-W169,2))</f>
        <v/>
      </c>
      <c r="AJ169">
        <f>IF(BH168&lt;=0,0,ROUND(BH168+L169-X169,2))</f>
        <v/>
      </c>
      <c r="AK169">
        <f>IF(BI168&lt;=0,0,ROUND(BI168+M169-Y169,2))</f>
        <v/>
      </c>
      <c r="AL169">
        <f>IF(BJ168&lt;=0,0,ROUND(BJ168+N169-Z169,2))</f>
        <v/>
      </c>
      <c r="AM169">
        <f>IF(BK168&lt;=0,0,ROUND(BK168+O169-AA169,2))</f>
        <v/>
      </c>
      <c r="AN169">
        <f>IF(BL168&lt;=0,0,ROUND(BL168+P169-AB169,2))</f>
        <v/>
      </c>
      <c r="AO169">
        <f>IF(BM168&lt;=0,0,ROUND(BM168+Q169-AC169,2))</f>
        <v/>
      </c>
      <c r="AP169">
        <f>IF(BN168&lt;=0,0,ROUND(BN168+R169-AD169,2))</f>
        <v/>
      </c>
      <c r="AQ169">
        <f>IF(BO168&lt;=0,0,ROUND(BO168+S169-AE169,2))</f>
        <v/>
      </c>
      <c r="AR169">
        <f>IF(BP168&lt;=0,0,ROUND(BP168+T169-AF169,2))</f>
        <v/>
      </c>
      <c r="AS169">
        <f>IF(BQ168&lt;=0,0,ROUND(BQ168+U169-AG169,2))</f>
        <v/>
      </c>
      <c r="AT169">
        <f>IF(AH169&lt;=0,0,ROUND(MIN(AH169,MAX(0,$F169-SUMPRODUCT(($AT$3:$BE$3&lt;AT$3)*$AH169:$AS169))),2))</f>
        <v/>
      </c>
      <c r="AU169">
        <f>IF(AI169&lt;=0,0,ROUND(MIN(AI169,MAX(0,$F169-SUMPRODUCT(($AT$3:$BE$3&lt;AU$3)*$AH169:$AS169))),2))</f>
        <v/>
      </c>
      <c r="AV169">
        <f>IF(AJ169&lt;=0,0,ROUND(MIN(AJ169,MAX(0,$F169-SUMPRODUCT(($AT$3:$BE$3&lt;AV$3)*$AH169:$AS169))),2))</f>
        <v/>
      </c>
      <c r="AW169">
        <f>IF(AK169&lt;=0,0,ROUND(MIN(AK169,MAX(0,$F169-SUMPRODUCT(($AT$3:$BE$3&lt;AW$3)*$AH169:$AS169))),2))</f>
        <v/>
      </c>
      <c r="AX169">
        <f>IF(AL169&lt;=0,0,ROUND(MIN(AL169,MAX(0,$F169-SUMPRODUCT(($AT$3:$BE$3&lt;AX$3)*$AH169:$AS169))),2))</f>
        <v/>
      </c>
      <c r="AY169">
        <f>IF(AM169&lt;=0,0,ROUND(MIN(AM169,MAX(0,$F169-SUMPRODUCT(($AT$3:$BE$3&lt;AY$3)*$AH169:$AS169))),2))</f>
        <v/>
      </c>
      <c r="AZ169">
        <f>IF(AN169&lt;=0,0,ROUND(MIN(AN169,MAX(0,$F169-SUMPRODUCT(($AT$3:$BE$3&lt;AZ$3)*$AH169:$AS169))),2))</f>
        <v/>
      </c>
      <c r="BA169">
        <f>IF(AO169&lt;=0,0,ROUND(MIN(AO169,MAX(0,$F169-SUMPRODUCT(($AT$3:$BE$3&lt;BA$3)*$AH169:$AS169))),2))</f>
        <v/>
      </c>
      <c r="BB169">
        <f>IF(AP169&lt;=0,0,ROUND(MIN(AP169,MAX(0,$F169-SUMPRODUCT(($AT$3:$BE$3&lt;BB$3)*$AH169:$AS169))),2))</f>
        <v/>
      </c>
      <c r="BC169">
        <f>IF(AQ169&lt;=0,0,ROUND(MIN(AQ169,MAX(0,$F169-SUMPRODUCT(($AT$3:$BE$3&lt;BC$3)*$AH169:$AS169))),2))</f>
        <v/>
      </c>
      <c r="BD169">
        <f>IF(AR169&lt;=0,0,ROUND(MIN(AR169,MAX(0,$F169-SUMPRODUCT(($AT$3:$BE$3&lt;BD$3)*$AH169:$AS169))),2))</f>
        <v/>
      </c>
      <c r="BE169">
        <f>IF(AS169&lt;=0,0,ROUND(MIN(AS169,MAX(0,$F169-SUMPRODUCT(($AT$3:$BE$3&lt;BE$3)*$AH169:$AS169))),2))</f>
        <v/>
      </c>
      <c r="BF169">
        <f>IF(BF168&lt;=0,0,ROUND(BF168+J169-V169-AT169,2))</f>
        <v/>
      </c>
      <c r="BG169">
        <f>IF(BG168&lt;=0,0,ROUND(BG168+K169-W169-AU169,2))</f>
        <v/>
      </c>
      <c r="BH169">
        <f>IF(BH168&lt;=0,0,ROUND(BH168+L169-X169-AV169,2))</f>
        <v/>
      </c>
      <c r="BI169">
        <f>IF(BI168&lt;=0,0,ROUND(BI168+M169-Y169-AW169,2))</f>
        <v/>
      </c>
      <c r="BJ169">
        <f>IF(BJ168&lt;=0,0,ROUND(BJ168+N169-Z169-AX169,2))</f>
        <v/>
      </c>
      <c r="BK169">
        <f>IF(BK168&lt;=0,0,ROUND(BK168+O169-AA169-AY169,2))</f>
        <v/>
      </c>
      <c r="BL169">
        <f>IF(BL168&lt;=0,0,ROUND(BL168+P169-AB169-AZ169,2))</f>
        <v/>
      </c>
      <c r="BM169">
        <f>IF(BM168&lt;=0,0,ROUND(BM168+Q169-AC169-BA169,2))</f>
        <v/>
      </c>
      <c r="BN169">
        <f>IF(BN168&lt;=0,0,ROUND(BN168+R169-AD169-BB169,2))</f>
        <v/>
      </c>
      <c r="BO169">
        <f>IF(BO168&lt;=0,0,ROUND(BO168+S169-AE169-BC169,2))</f>
        <v/>
      </c>
      <c r="BP169">
        <f>IF(BP168&lt;=0,0,ROUND(BP168+T169-AF169-BD169,2))</f>
        <v/>
      </c>
      <c r="BQ169">
        <f>IF(BQ168&lt;=0,0,ROUND(BQ168+U169-AG169-BE169,2))</f>
        <v/>
      </c>
    </row>
    <row r="170">
      <c r="A170" t="n">
        <v>165</v>
      </c>
      <c r="B170" s="29">
        <f>Months!B170</f>
        <v/>
      </c>
      <c r="C170">
        <f>Months!C170</f>
        <v/>
      </c>
      <c r="D170">
        <f>Months!D170</f>
        <v/>
      </c>
      <c r="E170">
        <f>SUM(V170:AG170)</f>
        <v/>
      </c>
      <c r="F170">
        <f>MAX(0,ROUND(C170+D170-E170,2))</f>
        <v/>
      </c>
      <c r="G170">
        <f>ROUND(E170+SUM(AT170:BE170),2)</f>
        <v/>
      </c>
      <c r="H170">
        <f>ROUND(SUM(J170:U170),2)</f>
        <v/>
      </c>
      <c r="I170">
        <f>ROUND(SUM(BF170:BQ170),2)</f>
        <v/>
      </c>
      <c r="J170">
        <f>IF(BF169&lt;=0,0,ROUND(BF169*IF($A170&lt;=Debts!$M$5,Debts!$X$5,Debts!$Y$5)/12,2)+IF(AND(Debts!$AC$5=1,$A170=Debts!$M$5+1),SUMPRODUCT(ROUND(BF$5:BF168*Debts!$Y$5/12,2)),0))</f>
        <v/>
      </c>
      <c r="K170">
        <f>IF(BG169&lt;=0,0,ROUND(BG169*IF($A170&lt;=Debts!$M$6,Debts!$X$6,Debts!$Y$6)/12,2)+IF(AND(Debts!$AC$6=1,$A170=Debts!$M$6+1),SUMPRODUCT(ROUND(BG$5:BG168*Debts!$Y$6/12,2)),0))</f>
        <v/>
      </c>
      <c r="L170">
        <f>IF(BH169&lt;=0,0,ROUND(BH169*IF($A170&lt;=Debts!$M$7,Debts!$X$7,Debts!$Y$7)/12,2)+IF(AND(Debts!$AC$7=1,$A170=Debts!$M$7+1),SUMPRODUCT(ROUND(BH$5:BH168*Debts!$Y$7/12,2)),0))</f>
        <v/>
      </c>
      <c r="M170">
        <f>IF(BI169&lt;=0,0,ROUND(BI169*IF($A170&lt;=Debts!$M$8,Debts!$X$8,Debts!$Y$8)/12,2)+IF(AND(Debts!$AC$8=1,$A170=Debts!$M$8+1),SUMPRODUCT(ROUND(BI$5:BI168*Debts!$Y$8/12,2)),0))</f>
        <v/>
      </c>
      <c r="N170">
        <f>IF(BJ169&lt;=0,0,ROUND(BJ169*IF($A170&lt;=Debts!$M$9,Debts!$X$9,Debts!$Y$9)/12,2)+IF(AND(Debts!$AC$9=1,$A170=Debts!$M$9+1),SUMPRODUCT(ROUND(BJ$5:BJ168*Debts!$Y$9/12,2)),0))</f>
        <v/>
      </c>
      <c r="O170">
        <f>IF(BK169&lt;=0,0,ROUND(BK169*IF($A170&lt;=Debts!$M$10,Debts!$X$10,Debts!$Y$10)/12,2)+IF(AND(Debts!$AC$10=1,$A170=Debts!$M$10+1),SUMPRODUCT(ROUND(BK$5:BK168*Debts!$Y$10/12,2)),0))</f>
        <v/>
      </c>
      <c r="P170">
        <f>IF(BL169&lt;=0,0,ROUND(BL169*IF($A170&lt;=Debts!$M$11,Debts!$X$11,Debts!$Y$11)/12,2)+IF(AND(Debts!$AC$11=1,$A170=Debts!$M$11+1),SUMPRODUCT(ROUND(BL$5:BL168*Debts!$Y$11/12,2)),0))</f>
        <v/>
      </c>
      <c r="Q170">
        <f>IF(BM169&lt;=0,0,ROUND(BM169*IF($A170&lt;=Debts!$M$12,Debts!$X$12,Debts!$Y$12)/12,2)+IF(AND(Debts!$AC$12=1,$A170=Debts!$M$12+1),SUMPRODUCT(ROUND(BM$5:BM168*Debts!$Y$12/12,2)),0))</f>
        <v/>
      </c>
      <c r="R170">
        <f>IF(BN169&lt;=0,0,ROUND(BN169*IF($A170&lt;=Debts!$M$13,Debts!$X$13,Debts!$Y$13)/12,2)+IF(AND(Debts!$AC$13=1,$A170=Debts!$M$13+1),SUMPRODUCT(ROUND(BN$5:BN168*Debts!$Y$13/12,2)),0))</f>
        <v/>
      </c>
      <c r="S170">
        <f>IF(BO169&lt;=0,0,ROUND(BO169*IF($A170&lt;=Debts!$M$14,Debts!$X$14,Debts!$Y$14)/12,2)+IF(AND(Debts!$AC$14=1,$A170=Debts!$M$14+1),SUMPRODUCT(ROUND(BO$5:BO168*Debts!$Y$14/12,2)),0))</f>
        <v/>
      </c>
      <c r="T170">
        <f>IF(BP169&lt;=0,0,ROUND(BP169*IF($A170&lt;=Debts!$M$15,Debts!$X$15,Debts!$Y$15)/12,2)+IF(AND(Debts!$AC$15=1,$A170=Debts!$M$15+1),SUMPRODUCT(ROUND(BP$5:BP168*Debts!$Y$15/12,2)),0))</f>
        <v/>
      </c>
      <c r="U170">
        <f>IF(BQ169&lt;=0,0,ROUND(BQ169*IF($A170&lt;=Debts!$M$16,Debts!$X$16,Debts!$Y$16)/12,2)+IF(AND(Debts!$AC$16=1,$A170=Debts!$M$16+1),SUMPRODUCT(ROUND(BQ$5:BQ168*Debts!$Y$16/12,2)),0))</f>
        <v/>
      </c>
      <c r="V170">
        <f>IF(BF169&lt;=0,0,MIN(ROUND(BF169+J170,2),IF(Debts!$Z$5=0,Debts!$AA$5,MAX(Debts!$AA$5,ROUND(BF169*Debts!$Z$5+Debts!$AB$5*J170,2)))))</f>
        <v/>
      </c>
      <c r="W170">
        <f>IF(BG169&lt;=0,0,MIN(ROUND(BG169+K170,2),IF(Debts!$Z$6=0,Debts!$AA$6,MAX(Debts!$AA$6,ROUND(BG169*Debts!$Z$6+Debts!$AB$6*K170,2)))))</f>
        <v/>
      </c>
      <c r="X170">
        <f>IF(BH169&lt;=0,0,MIN(ROUND(BH169+L170,2),IF(Debts!$Z$7=0,Debts!$AA$7,MAX(Debts!$AA$7,ROUND(BH169*Debts!$Z$7+Debts!$AB$7*L170,2)))))</f>
        <v/>
      </c>
      <c r="Y170">
        <f>IF(BI169&lt;=0,0,MIN(ROUND(BI169+M170,2),IF(Debts!$Z$8=0,Debts!$AA$8,MAX(Debts!$AA$8,ROUND(BI169*Debts!$Z$8+Debts!$AB$8*M170,2)))))</f>
        <v/>
      </c>
      <c r="Z170">
        <f>IF(BJ169&lt;=0,0,MIN(ROUND(BJ169+N170,2),IF(Debts!$Z$9=0,Debts!$AA$9,MAX(Debts!$AA$9,ROUND(BJ169*Debts!$Z$9+Debts!$AB$9*N170,2)))))</f>
        <v/>
      </c>
      <c r="AA170">
        <f>IF(BK169&lt;=0,0,MIN(ROUND(BK169+O170,2),IF(Debts!$Z$10=0,Debts!$AA$10,MAX(Debts!$AA$10,ROUND(BK169*Debts!$Z$10+Debts!$AB$10*O170,2)))))</f>
        <v/>
      </c>
      <c r="AB170">
        <f>IF(BL169&lt;=0,0,MIN(ROUND(BL169+P170,2),IF(Debts!$Z$11=0,Debts!$AA$11,MAX(Debts!$AA$11,ROUND(BL169*Debts!$Z$11+Debts!$AB$11*P170,2)))))</f>
        <v/>
      </c>
      <c r="AC170">
        <f>IF(BM169&lt;=0,0,MIN(ROUND(BM169+Q170,2),IF(Debts!$Z$12=0,Debts!$AA$12,MAX(Debts!$AA$12,ROUND(BM169*Debts!$Z$12+Debts!$AB$12*Q170,2)))))</f>
        <v/>
      </c>
      <c r="AD170">
        <f>IF(BN169&lt;=0,0,MIN(ROUND(BN169+R170,2),IF(Debts!$Z$13=0,Debts!$AA$13,MAX(Debts!$AA$13,ROUND(BN169*Debts!$Z$13+Debts!$AB$13*R170,2)))))</f>
        <v/>
      </c>
      <c r="AE170">
        <f>IF(BO169&lt;=0,0,MIN(ROUND(BO169+S170,2),IF(Debts!$Z$14=0,Debts!$AA$14,MAX(Debts!$AA$14,ROUND(BO169*Debts!$Z$14+Debts!$AB$14*S170,2)))))</f>
        <v/>
      </c>
      <c r="AF170">
        <f>IF(BP169&lt;=0,0,MIN(ROUND(BP169+T170,2),IF(Debts!$Z$15=0,Debts!$AA$15,MAX(Debts!$AA$15,ROUND(BP169*Debts!$Z$15+Debts!$AB$15*T170,2)))))</f>
        <v/>
      </c>
      <c r="AG170">
        <f>IF(BQ169&lt;=0,0,MIN(ROUND(BQ169+U170,2),IF(Debts!$Z$16=0,Debts!$AA$16,MAX(Debts!$AA$16,ROUND(BQ169*Debts!$Z$16+Debts!$AB$16*U170,2)))))</f>
        <v/>
      </c>
      <c r="AH170">
        <f>IF(BF169&lt;=0,0,ROUND(BF169+J170-V170,2))</f>
        <v/>
      </c>
      <c r="AI170">
        <f>IF(BG169&lt;=0,0,ROUND(BG169+K170-W170,2))</f>
        <v/>
      </c>
      <c r="AJ170">
        <f>IF(BH169&lt;=0,0,ROUND(BH169+L170-X170,2))</f>
        <v/>
      </c>
      <c r="AK170">
        <f>IF(BI169&lt;=0,0,ROUND(BI169+M170-Y170,2))</f>
        <v/>
      </c>
      <c r="AL170">
        <f>IF(BJ169&lt;=0,0,ROUND(BJ169+N170-Z170,2))</f>
        <v/>
      </c>
      <c r="AM170">
        <f>IF(BK169&lt;=0,0,ROUND(BK169+O170-AA170,2))</f>
        <v/>
      </c>
      <c r="AN170">
        <f>IF(BL169&lt;=0,0,ROUND(BL169+P170-AB170,2))</f>
        <v/>
      </c>
      <c r="AO170">
        <f>IF(BM169&lt;=0,0,ROUND(BM169+Q170-AC170,2))</f>
        <v/>
      </c>
      <c r="AP170">
        <f>IF(BN169&lt;=0,0,ROUND(BN169+R170-AD170,2))</f>
        <v/>
      </c>
      <c r="AQ170">
        <f>IF(BO169&lt;=0,0,ROUND(BO169+S170-AE170,2))</f>
        <v/>
      </c>
      <c r="AR170">
        <f>IF(BP169&lt;=0,0,ROUND(BP169+T170-AF170,2))</f>
        <v/>
      </c>
      <c r="AS170">
        <f>IF(BQ169&lt;=0,0,ROUND(BQ169+U170-AG170,2))</f>
        <v/>
      </c>
      <c r="AT170">
        <f>IF(AH170&lt;=0,0,ROUND(MIN(AH170,MAX(0,$F170-SUMPRODUCT(($AT$3:$BE$3&lt;AT$3)*$AH170:$AS170))),2))</f>
        <v/>
      </c>
      <c r="AU170">
        <f>IF(AI170&lt;=0,0,ROUND(MIN(AI170,MAX(0,$F170-SUMPRODUCT(($AT$3:$BE$3&lt;AU$3)*$AH170:$AS170))),2))</f>
        <v/>
      </c>
      <c r="AV170">
        <f>IF(AJ170&lt;=0,0,ROUND(MIN(AJ170,MAX(0,$F170-SUMPRODUCT(($AT$3:$BE$3&lt;AV$3)*$AH170:$AS170))),2))</f>
        <v/>
      </c>
      <c r="AW170">
        <f>IF(AK170&lt;=0,0,ROUND(MIN(AK170,MAX(0,$F170-SUMPRODUCT(($AT$3:$BE$3&lt;AW$3)*$AH170:$AS170))),2))</f>
        <v/>
      </c>
      <c r="AX170">
        <f>IF(AL170&lt;=0,0,ROUND(MIN(AL170,MAX(0,$F170-SUMPRODUCT(($AT$3:$BE$3&lt;AX$3)*$AH170:$AS170))),2))</f>
        <v/>
      </c>
      <c r="AY170">
        <f>IF(AM170&lt;=0,0,ROUND(MIN(AM170,MAX(0,$F170-SUMPRODUCT(($AT$3:$BE$3&lt;AY$3)*$AH170:$AS170))),2))</f>
        <v/>
      </c>
      <c r="AZ170">
        <f>IF(AN170&lt;=0,0,ROUND(MIN(AN170,MAX(0,$F170-SUMPRODUCT(($AT$3:$BE$3&lt;AZ$3)*$AH170:$AS170))),2))</f>
        <v/>
      </c>
      <c r="BA170">
        <f>IF(AO170&lt;=0,0,ROUND(MIN(AO170,MAX(0,$F170-SUMPRODUCT(($AT$3:$BE$3&lt;BA$3)*$AH170:$AS170))),2))</f>
        <v/>
      </c>
      <c r="BB170">
        <f>IF(AP170&lt;=0,0,ROUND(MIN(AP170,MAX(0,$F170-SUMPRODUCT(($AT$3:$BE$3&lt;BB$3)*$AH170:$AS170))),2))</f>
        <v/>
      </c>
      <c r="BC170">
        <f>IF(AQ170&lt;=0,0,ROUND(MIN(AQ170,MAX(0,$F170-SUMPRODUCT(($AT$3:$BE$3&lt;BC$3)*$AH170:$AS170))),2))</f>
        <v/>
      </c>
      <c r="BD170">
        <f>IF(AR170&lt;=0,0,ROUND(MIN(AR170,MAX(0,$F170-SUMPRODUCT(($AT$3:$BE$3&lt;BD$3)*$AH170:$AS170))),2))</f>
        <v/>
      </c>
      <c r="BE170">
        <f>IF(AS170&lt;=0,0,ROUND(MIN(AS170,MAX(0,$F170-SUMPRODUCT(($AT$3:$BE$3&lt;BE$3)*$AH170:$AS170))),2))</f>
        <v/>
      </c>
      <c r="BF170">
        <f>IF(BF169&lt;=0,0,ROUND(BF169+J170-V170-AT170,2))</f>
        <v/>
      </c>
      <c r="BG170">
        <f>IF(BG169&lt;=0,0,ROUND(BG169+K170-W170-AU170,2))</f>
        <v/>
      </c>
      <c r="BH170">
        <f>IF(BH169&lt;=0,0,ROUND(BH169+L170-X170-AV170,2))</f>
        <v/>
      </c>
      <c r="BI170">
        <f>IF(BI169&lt;=0,0,ROUND(BI169+M170-Y170-AW170,2))</f>
        <v/>
      </c>
      <c r="BJ170">
        <f>IF(BJ169&lt;=0,0,ROUND(BJ169+N170-Z170-AX170,2))</f>
        <v/>
      </c>
      <c r="BK170">
        <f>IF(BK169&lt;=0,0,ROUND(BK169+O170-AA170-AY170,2))</f>
        <v/>
      </c>
      <c r="BL170">
        <f>IF(BL169&lt;=0,0,ROUND(BL169+P170-AB170-AZ170,2))</f>
        <v/>
      </c>
      <c r="BM170">
        <f>IF(BM169&lt;=0,0,ROUND(BM169+Q170-AC170-BA170,2))</f>
        <v/>
      </c>
      <c r="BN170">
        <f>IF(BN169&lt;=0,0,ROUND(BN169+R170-AD170-BB170,2))</f>
        <v/>
      </c>
      <c r="BO170">
        <f>IF(BO169&lt;=0,0,ROUND(BO169+S170-AE170-BC170,2))</f>
        <v/>
      </c>
      <c r="BP170">
        <f>IF(BP169&lt;=0,0,ROUND(BP169+T170-AF170-BD170,2))</f>
        <v/>
      </c>
      <c r="BQ170">
        <f>IF(BQ169&lt;=0,0,ROUND(BQ169+U170-AG170-BE170,2))</f>
        <v/>
      </c>
    </row>
    <row r="171">
      <c r="A171" t="n">
        <v>166</v>
      </c>
      <c r="B171" s="29">
        <f>Months!B171</f>
        <v/>
      </c>
      <c r="C171">
        <f>Months!C171</f>
        <v/>
      </c>
      <c r="D171">
        <f>Months!D171</f>
        <v/>
      </c>
      <c r="E171">
        <f>SUM(V171:AG171)</f>
        <v/>
      </c>
      <c r="F171">
        <f>MAX(0,ROUND(C171+D171-E171,2))</f>
        <v/>
      </c>
      <c r="G171">
        <f>ROUND(E171+SUM(AT171:BE171),2)</f>
        <v/>
      </c>
      <c r="H171">
        <f>ROUND(SUM(J171:U171),2)</f>
        <v/>
      </c>
      <c r="I171">
        <f>ROUND(SUM(BF171:BQ171),2)</f>
        <v/>
      </c>
      <c r="J171">
        <f>IF(BF170&lt;=0,0,ROUND(BF170*IF($A171&lt;=Debts!$M$5,Debts!$X$5,Debts!$Y$5)/12,2)+IF(AND(Debts!$AC$5=1,$A171=Debts!$M$5+1),SUMPRODUCT(ROUND(BF$5:BF169*Debts!$Y$5/12,2)),0))</f>
        <v/>
      </c>
      <c r="K171">
        <f>IF(BG170&lt;=0,0,ROUND(BG170*IF($A171&lt;=Debts!$M$6,Debts!$X$6,Debts!$Y$6)/12,2)+IF(AND(Debts!$AC$6=1,$A171=Debts!$M$6+1),SUMPRODUCT(ROUND(BG$5:BG169*Debts!$Y$6/12,2)),0))</f>
        <v/>
      </c>
      <c r="L171">
        <f>IF(BH170&lt;=0,0,ROUND(BH170*IF($A171&lt;=Debts!$M$7,Debts!$X$7,Debts!$Y$7)/12,2)+IF(AND(Debts!$AC$7=1,$A171=Debts!$M$7+1),SUMPRODUCT(ROUND(BH$5:BH169*Debts!$Y$7/12,2)),0))</f>
        <v/>
      </c>
      <c r="M171">
        <f>IF(BI170&lt;=0,0,ROUND(BI170*IF($A171&lt;=Debts!$M$8,Debts!$X$8,Debts!$Y$8)/12,2)+IF(AND(Debts!$AC$8=1,$A171=Debts!$M$8+1),SUMPRODUCT(ROUND(BI$5:BI169*Debts!$Y$8/12,2)),0))</f>
        <v/>
      </c>
      <c r="N171">
        <f>IF(BJ170&lt;=0,0,ROUND(BJ170*IF($A171&lt;=Debts!$M$9,Debts!$X$9,Debts!$Y$9)/12,2)+IF(AND(Debts!$AC$9=1,$A171=Debts!$M$9+1),SUMPRODUCT(ROUND(BJ$5:BJ169*Debts!$Y$9/12,2)),0))</f>
        <v/>
      </c>
      <c r="O171">
        <f>IF(BK170&lt;=0,0,ROUND(BK170*IF($A171&lt;=Debts!$M$10,Debts!$X$10,Debts!$Y$10)/12,2)+IF(AND(Debts!$AC$10=1,$A171=Debts!$M$10+1),SUMPRODUCT(ROUND(BK$5:BK169*Debts!$Y$10/12,2)),0))</f>
        <v/>
      </c>
      <c r="P171">
        <f>IF(BL170&lt;=0,0,ROUND(BL170*IF($A171&lt;=Debts!$M$11,Debts!$X$11,Debts!$Y$11)/12,2)+IF(AND(Debts!$AC$11=1,$A171=Debts!$M$11+1),SUMPRODUCT(ROUND(BL$5:BL169*Debts!$Y$11/12,2)),0))</f>
        <v/>
      </c>
      <c r="Q171">
        <f>IF(BM170&lt;=0,0,ROUND(BM170*IF($A171&lt;=Debts!$M$12,Debts!$X$12,Debts!$Y$12)/12,2)+IF(AND(Debts!$AC$12=1,$A171=Debts!$M$12+1),SUMPRODUCT(ROUND(BM$5:BM169*Debts!$Y$12/12,2)),0))</f>
        <v/>
      </c>
      <c r="R171">
        <f>IF(BN170&lt;=0,0,ROUND(BN170*IF($A171&lt;=Debts!$M$13,Debts!$X$13,Debts!$Y$13)/12,2)+IF(AND(Debts!$AC$13=1,$A171=Debts!$M$13+1),SUMPRODUCT(ROUND(BN$5:BN169*Debts!$Y$13/12,2)),0))</f>
        <v/>
      </c>
      <c r="S171">
        <f>IF(BO170&lt;=0,0,ROUND(BO170*IF($A171&lt;=Debts!$M$14,Debts!$X$14,Debts!$Y$14)/12,2)+IF(AND(Debts!$AC$14=1,$A171=Debts!$M$14+1),SUMPRODUCT(ROUND(BO$5:BO169*Debts!$Y$14/12,2)),0))</f>
        <v/>
      </c>
      <c r="T171">
        <f>IF(BP170&lt;=0,0,ROUND(BP170*IF($A171&lt;=Debts!$M$15,Debts!$X$15,Debts!$Y$15)/12,2)+IF(AND(Debts!$AC$15=1,$A171=Debts!$M$15+1),SUMPRODUCT(ROUND(BP$5:BP169*Debts!$Y$15/12,2)),0))</f>
        <v/>
      </c>
      <c r="U171">
        <f>IF(BQ170&lt;=0,0,ROUND(BQ170*IF($A171&lt;=Debts!$M$16,Debts!$X$16,Debts!$Y$16)/12,2)+IF(AND(Debts!$AC$16=1,$A171=Debts!$M$16+1),SUMPRODUCT(ROUND(BQ$5:BQ169*Debts!$Y$16/12,2)),0))</f>
        <v/>
      </c>
      <c r="V171">
        <f>IF(BF170&lt;=0,0,MIN(ROUND(BF170+J171,2),IF(Debts!$Z$5=0,Debts!$AA$5,MAX(Debts!$AA$5,ROUND(BF170*Debts!$Z$5+Debts!$AB$5*J171,2)))))</f>
        <v/>
      </c>
      <c r="W171">
        <f>IF(BG170&lt;=0,0,MIN(ROUND(BG170+K171,2),IF(Debts!$Z$6=0,Debts!$AA$6,MAX(Debts!$AA$6,ROUND(BG170*Debts!$Z$6+Debts!$AB$6*K171,2)))))</f>
        <v/>
      </c>
      <c r="X171">
        <f>IF(BH170&lt;=0,0,MIN(ROUND(BH170+L171,2),IF(Debts!$Z$7=0,Debts!$AA$7,MAX(Debts!$AA$7,ROUND(BH170*Debts!$Z$7+Debts!$AB$7*L171,2)))))</f>
        <v/>
      </c>
      <c r="Y171">
        <f>IF(BI170&lt;=0,0,MIN(ROUND(BI170+M171,2),IF(Debts!$Z$8=0,Debts!$AA$8,MAX(Debts!$AA$8,ROUND(BI170*Debts!$Z$8+Debts!$AB$8*M171,2)))))</f>
        <v/>
      </c>
      <c r="Z171">
        <f>IF(BJ170&lt;=0,0,MIN(ROUND(BJ170+N171,2),IF(Debts!$Z$9=0,Debts!$AA$9,MAX(Debts!$AA$9,ROUND(BJ170*Debts!$Z$9+Debts!$AB$9*N171,2)))))</f>
        <v/>
      </c>
      <c r="AA171">
        <f>IF(BK170&lt;=0,0,MIN(ROUND(BK170+O171,2),IF(Debts!$Z$10=0,Debts!$AA$10,MAX(Debts!$AA$10,ROUND(BK170*Debts!$Z$10+Debts!$AB$10*O171,2)))))</f>
        <v/>
      </c>
      <c r="AB171">
        <f>IF(BL170&lt;=0,0,MIN(ROUND(BL170+P171,2),IF(Debts!$Z$11=0,Debts!$AA$11,MAX(Debts!$AA$11,ROUND(BL170*Debts!$Z$11+Debts!$AB$11*P171,2)))))</f>
        <v/>
      </c>
      <c r="AC171">
        <f>IF(BM170&lt;=0,0,MIN(ROUND(BM170+Q171,2),IF(Debts!$Z$12=0,Debts!$AA$12,MAX(Debts!$AA$12,ROUND(BM170*Debts!$Z$12+Debts!$AB$12*Q171,2)))))</f>
        <v/>
      </c>
      <c r="AD171">
        <f>IF(BN170&lt;=0,0,MIN(ROUND(BN170+R171,2),IF(Debts!$Z$13=0,Debts!$AA$13,MAX(Debts!$AA$13,ROUND(BN170*Debts!$Z$13+Debts!$AB$13*R171,2)))))</f>
        <v/>
      </c>
      <c r="AE171">
        <f>IF(BO170&lt;=0,0,MIN(ROUND(BO170+S171,2),IF(Debts!$Z$14=0,Debts!$AA$14,MAX(Debts!$AA$14,ROUND(BO170*Debts!$Z$14+Debts!$AB$14*S171,2)))))</f>
        <v/>
      </c>
      <c r="AF171">
        <f>IF(BP170&lt;=0,0,MIN(ROUND(BP170+T171,2),IF(Debts!$Z$15=0,Debts!$AA$15,MAX(Debts!$AA$15,ROUND(BP170*Debts!$Z$15+Debts!$AB$15*T171,2)))))</f>
        <v/>
      </c>
      <c r="AG171">
        <f>IF(BQ170&lt;=0,0,MIN(ROUND(BQ170+U171,2),IF(Debts!$Z$16=0,Debts!$AA$16,MAX(Debts!$AA$16,ROUND(BQ170*Debts!$Z$16+Debts!$AB$16*U171,2)))))</f>
        <v/>
      </c>
      <c r="AH171">
        <f>IF(BF170&lt;=0,0,ROUND(BF170+J171-V171,2))</f>
        <v/>
      </c>
      <c r="AI171">
        <f>IF(BG170&lt;=0,0,ROUND(BG170+K171-W171,2))</f>
        <v/>
      </c>
      <c r="AJ171">
        <f>IF(BH170&lt;=0,0,ROUND(BH170+L171-X171,2))</f>
        <v/>
      </c>
      <c r="AK171">
        <f>IF(BI170&lt;=0,0,ROUND(BI170+M171-Y171,2))</f>
        <v/>
      </c>
      <c r="AL171">
        <f>IF(BJ170&lt;=0,0,ROUND(BJ170+N171-Z171,2))</f>
        <v/>
      </c>
      <c r="AM171">
        <f>IF(BK170&lt;=0,0,ROUND(BK170+O171-AA171,2))</f>
        <v/>
      </c>
      <c r="AN171">
        <f>IF(BL170&lt;=0,0,ROUND(BL170+P171-AB171,2))</f>
        <v/>
      </c>
      <c r="AO171">
        <f>IF(BM170&lt;=0,0,ROUND(BM170+Q171-AC171,2))</f>
        <v/>
      </c>
      <c r="AP171">
        <f>IF(BN170&lt;=0,0,ROUND(BN170+R171-AD171,2))</f>
        <v/>
      </c>
      <c r="AQ171">
        <f>IF(BO170&lt;=0,0,ROUND(BO170+S171-AE171,2))</f>
        <v/>
      </c>
      <c r="AR171">
        <f>IF(BP170&lt;=0,0,ROUND(BP170+T171-AF171,2))</f>
        <v/>
      </c>
      <c r="AS171">
        <f>IF(BQ170&lt;=0,0,ROUND(BQ170+U171-AG171,2))</f>
        <v/>
      </c>
      <c r="AT171">
        <f>IF(AH171&lt;=0,0,ROUND(MIN(AH171,MAX(0,$F171-SUMPRODUCT(($AT$3:$BE$3&lt;AT$3)*$AH171:$AS171))),2))</f>
        <v/>
      </c>
      <c r="AU171">
        <f>IF(AI171&lt;=0,0,ROUND(MIN(AI171,MAX(0,$F171-SUMPRODUCT(($AT$3:$BE$3&lt;AU$3)*$AH171:$AS171))),2))</f>
        <v/>
      </c>
      <c r="AV171">
        <f>IF(AJ171&lt;=0,0,ROUND(MIN(AJ171,MAX(0,$F171-SUMPRODUCT(($AT$3:$BE$3&lt;AV$3)*$AH171:$AS171))),2))</f>
        <v/>
      </c>
      <c r="AW171">
        <f>IF(AK171&lt;=0,0,ROUND(MIN(AK171,MAX(0,$F171-SUMPRODUCT(($AT$3:$BE$3&lt;AW$3)*$AH171:$AS171))),2))</f>
        <v/>
      </c>
      <c r="AX171">
        <f>IF(AL171&lt;=0,0,ROUND(MIN(AL171,MAX(0,$F171-SUMPRODUCT(($AT$3:$BE$3&lt;AX$3)*$AH171:$AS171))),2))</f>
        <v/>
      </c>
      <c r="AY171">
        <f>IF(AM171&lt;=0,0,ROUND(MIN(AM171,MAX(0,$F171-SUMPRODUCT(($AT$3:$BE$3&lt;AY$3)*$AH171:$AS171))),2))</f>
        <v/>
      </c>
      <c r="AZ171">
        <f>IF(AN171&lt;=0,0,ROUND(MIN(AN171,MAX(0,$F171-SUMPRODUCT(($AT$3:$BE$3&lt;AZ$3)*$AH171:$AS171))),2))</f>
        <v/>
      </c>
      <c r="BA171">
        <f>IF(AO171&lt;=0,0,ROUND(MIN(AO171,MAX(0,$F171-SUMPRODUCT(($AT$3:$BE$3&lt;BA$3)*$AH171:$AS171))),2))</f>
        <v/>
      </c>
      <c r="BB171">
        <f>IF(AP171&lt;=0,0,ROUND(MIN(AP171,MAX(0,$F171-SUMPRODUCT(($AT$3:$BE$3&lt;BB$3)*$AH171:$AS171))),2))</f>
        <v/>
      </c>
      <c r="BC171">
        <f>IF(AQ171&lt;=0,0,ROUND(MIN(AQ171,MAX(0,$F171-SUMPRODUCT(($AT$3:$BE$3&lt;BC$3)*$AH171:$AS171))),2))</f>
        <v/>
      </c>
      <c r="BD171">
        <f>IF(AR171&lt;=0,0,ROUND(MIN(AR171,MAX(0,$F171-SUMPRODUCT(($AT$3:$BE$3&lt;BD$3)*$AH171:$AS171))),2))</f>
        <v/>
      </c>
      <c r="BE171">
        <f>IF(AS171&lt;=0,0,ROUND(MIN(AS171,MAX(0,$F171-SUMPRODUCT(($AT$3:$BE$3&lt;BE$3)*$AH171:$AS171))),2))</f>
        <v/>
      </c>
      <c r="BF171">
        <f>IF(BF170&lt;=0,0,ROUND(BF170+J171-V171-AT171,2))</f>
        <v/>
      </c>
      <c r="BG171">
        <f>IF(BG170&lt;=0,0,ROUND(BG170+K171-W171-AU171,2))</f>
        <v/>
      </c>
      <c r="BH171">
        <f>IF(BH170&lt;=0,0,ROUND(BH170+L171-X171-AV171,2))</f>
        <v/>
      </c>
      <c r="BI171">
        <f>IF(BI170&lt;=0,0,ROUND(BI170+M171-Y171-AW171,2))</f>
        <v/>
      </c>
      <c r="BJ171">
        <f>IF(BJ170&lt;=0,0,ROUND(BJ170+N171-Z171-AX171,2))</f>
        <v/>
      </c>
      <c r="BK171">
        <f>IF(BK170&lt;=0,0,ROUND(BK170+O171-AA171-AY171,2))</f>
        <v/>
      </c>
      <c r="BL171">
        <f>IF(BL170&lt;=0,0,ROUND(BL170+P171-AB171-AZ171,2))</f>
        <v/>
      </c>
      <c r="BM171">
        <f>IF(BM170&lt;=0,0,ROUND(BM170+Q171-AC171-BA171,2))</f>
        <v/>
      </c>
      <c r="BN171">
        <f>IF(BN170&lt;=0,0,ROUND(BN170+R171-AD171-BB171,2))</f>
        <v/>
      </c>
      <c r="BO171">
        <f>IF(BO170&lt;=0,0,ROUND(BO170+S171-AE171-BC171,2))</f>
        <v/>
      </c>
      <c r="BP171">
        <f>IF(BP170&lt;=0,0,ROUND(BP170+T171-AF171-BD171,2))</f>
        <v/>
      </c>
      <c r="BQ171">
        <f>IF(BQ170&lt;=0,0,ROUND(BQ170+U171-AG171-BE171,2))</f>
        <v/>
      </c>
    </row>
    <row r="172">
      <c r="A172" t="n">
        <v>167</v>
      </c>
      <c r="B172" s="29">
        <f>Months!B172</f>
        <v/>
      </c>
      <c r="C172">
        <f>Months!C172</f>
        <v/>
      </c>
      <c r="D172">
        <f>Months!D172</f>
        <v/>
      </c>
      <c r="E172">
        <f>SUM(V172:AG172)</f>
        <v/>
      </c>
      <c r="F172">
        <f>MAX(0,ROUND(C172+D172-E172,2))</f>
        <v/>
      </c>
      <c r="G172">
        <f>ROUND(E172+SUM(AT172:BE172),2)</f>
        <v/>
      </c>
      <c r="H172">
        <f>ROUND(SUM(J172:U172),2)</f>
        <v/>
      </c>
      <c r="I172">
        <f>ROUND(SUM(BF172:BQ172),2)</f>
        <v/>
      </c>
      <c r="J172">
        <f>IF(BF171&lt;=0,0,ROUND(BF171*IF($A172&lt;=Debts!$M$5,Debts!$X$5,Debts!$Y$5)/12,2)+IF(AND(Debts!$AC$5=1,$A172=Debts!$M$5+1),SUMPRODUCT(ROUND(BF$5:BF170*Debts!$Y$5/12,2)),0))</f>
        <v/>
      </c>
      <c r="K172">
        <f>IF(BG171&lt;=0,0,ROUND(BG171*IF($A172&lt;=Debts!$M$6,Debts!$X$6,Debts!$Y$6)/12,2)+IF(AND(Debts!$AC$6=1,$A172=Debts!$M$6+1),SUMPRODUCT(ROUND(BG$5:BG170*Debts!$Y$6/12,2)),0))</f>
        <v/>
      </c>
      <c r="L172">
        <f>IF(BH171&lt;=0,0,ROUND(BH171*IF($A172&lt;=Debts!$M$7,Debts!$X$7,Debts!$Y$7)/12,2)+IF(AND(Debts!$AC$7=1,$A172=Debts!$M$7+1),SUMPRODUCT(ROUND(BH$5:BH170*Debts!$Y$7/12,2)),0))</f>
        <v/>
      </c>
      <c r="M172">
        <f>IF(BI171&lt;=0,0,ROUND(BI171*IF($A172&lt;=Debts!$M$8,Debts!$X$8,Debts!$Y$8)/12,2)+IF(AND(Debts!$AC$8=1,$A172=Debts!$M$8+1),SUMPRODUCT(ROUND(BI$5:BI170*Debts!$Y$8/12,2)),0))</f>
        <v/>
      </c>
      <c r="N172">
        <f>IF(BJ171&lt;=0,0,ROUND(BJ171*IF($A172&lt;=Debts!$M$9,Debts!$X$9,Debts!$Y$9)/12,2)+IF(AND(Debts!$AC$9=1,$A172=Debts!$M$9+1),SUMPRODUCT(ROUND(BJ$5:BJ170*Debts!$Y$9/12,2)),0))</f>
        <v/>
      </c>
      <c r="O172">
        <f>IF(BK171&lt;=0,0,ROUND(BK171*IF($A172&lt;=Debts!$M$10,Debts!$X$10,Debts!$Y$10)/12,2)+IF(AND(Debts!$AC$10=1,$A172=Debts!$M$10+1),SUMPRODUCT(ROUND(BK$5:BK170*Debts!$Y$10/12,2)),0))</f>
        <v/>
      </c>
      <c r="P172">
        <f>IF(BL171&lt;=0,0,ROUND(BL171*IF($A172&lt;=Debts!$M$11,Debts!$X$11,Debts!$Y$11)/12,2)+IF(AND(Debts!$AC$11=1,$A172=Debts!$M$11+1),SUMPRODUCT(ROUND(BL$5:BL170*Debts!$Y$11/12,2)),0))</f>
        <v/>
      </c>
      <c r="Q172">
        <f>IF(BM171&lt;=0,0,ROUND(BM171*IF($A172&lt;=Debts!$M$12,Debts!$X$12,Debts!$Y$12)/12,2)+IF(AND(Debts!$AC$12=1,$A172=Debts!$M$12+1),SUMPRODUCT(ROUND(BM$5:BM170*Debts!$Y$12/12,2)),0))</f>
        <v/>
      </c>
      <c r="R172">
        <f>IF(BN171&lt;=0,0,ROUND(BN171*IF($A172&lt;=Debts!$M$13,Debts!$X$13,Debts!$Y$13)/12,2)+IF(AND(Debts!$AC$13=1,$A172=Debts!$M$13+1),SUMPRODUCT(ROUND(BN$5:BN170*Debts!$Y$13/12,2)),0))</f>
        <v/>
      </c>
      <c r="S172">
        <f>IF(BO171&lt;=0,0,ROUND(BO171*IF($A172&lt;=Debts!$M$14,Debts!$X$14,Debts!$Y$14)/12,2)+IF(AND(Debts!$AC$14=1,$A172=Debts!$M$14+1),SUMPRODUCT(ROUND(BO$5:BO170*Debts!$Y$14/12,2)),0))</f>
        <v/>
      </c>
      <c r="T172">
        <f>IF(BP171&lt;=0,0,ROUND(BP171*IF($A172&lt;=Debts!$M$15,Debts!$X$15,Debts!$Y$15)/12,2)+IF(AND(Debts!$AC$15=1,$A172=Debts!$M$15+1),SUMPRODUCT(ROUND(BP$5:BP170*Debts!$Y$15/12,2)),0))</f>
        <v/>
      </c>
      <c r="U172">
        <f>IF(BQ171&lt;=0,0,ROUND(BQ171*IF($A172&lt;=Debts!$M$16,Debts!$X$16,Debts!$Y$16)/12,2)+IF(AND(Debts!$AC$16=1,$A172=Debts!$M$16+1),SUMPRODUCT(ROUND(BQ$5:BQ170*Debts!$Y$16/12,2)),0))</f>
        <v/>
      </c>
      <c r="V172">
        <f>IF(BF171&lt;=0,0,MIN(ROUND(BF171+J172,2),IF(Debts!$Z$5=0,Debts!$AA$5,MAX(Debts!$AA$5,ROUND(BF171*Debts!$Z$5+Debts!$AB$5*J172,2)))))</f>
        <v/>
      </c>
      <c r="W172">
        <f>IF(BG171&lt;=0,0,MIN(ROUND(BG171+K172,2),IF(Debts!$Z$6=0,Debts!$AA$6,MAX(Debts!$AA$6,ROUND(BG171*Debts!$Z$6+Debts!$AB$6*K172,2)))))</f>
        <v/>
      </c>
      <c r="X172">
        <f>IF(BH171&lt;=0,0,MIN(ROUND(BH171+L172,2),IF(Debts!$Z$7=0,Debts!$AA$7,MAX(Debts!$AA$7,ROUND(BH171*Debts!$Z$7+Debts!$AB$7*L172,2)))))</f>
        <v/>
      </c>
      <c r="Y172">
        <f>IF(BI171&lt;=0,0,MIN(ROUND(BI171+M172,2),IF(Debts!$Z$8=0,Debts!$AA$8,MAX(Debts!$AA$8,ROUND(BI171*Debts!$Z$8+Debts!$AB$8*M172,2)))))</f>
        <v/>
      </c>
      <c r="Z172">
        <f>IF(BJ171&lt;=0,0,MIN(ROUND(BJ171+N172,2),IF(Debts!$Z$9=0,Debts!$AA$9,MAX(Debts!$AA$9,ROUND(BJ171*Debts!$Z$9+Debts!$AB$9*N172,2)))))</f>
        <v/>
      </c>
      <c r="AA172">
        <f>IF(BK171&lt;=0,0,MIN(ROUND(BK171+O172,2),IF(Debts!$Z$10=0,Debts!$AA$10,MAX(Debts!$AA$10,ROUND(BK171*Debts!$Z$10+Debts!$AB$10*O172,2)))))</f>
        <v/>
      </c>
      <c r="AB172">
        <f>IF(BL171&lt;=0,0,MIN(ROUND(BL171+P172,2),IF(Debts!$Z$11=0,Debts!$AA$11,MAX(Debts!$AA$11,ROUND(BL171*Debts!$Z$11+Debts!$AB$11*P172,2)))))</f>
        <v/>
      </c>
      <c r="AC172">
        <f>IF(BM171&lt;=0,0,MIN(ROUND(BM171+Q172,2),IF(Debts!$Z$12=0,Debts!$AA$12,MAX(Debts!$AA$12,ROUND(BM171*Debts!$Z$12+Debts!$AB$12*Q172,2)))))</f>
        <v/>
      </c>
      <c r="AD172">
        <f>IF(BN171&lt;=0,0,MIN(ROUND(BN171+R172,2),IF(Debts!$Z$13=0,Debts!$AA$13,MAX(Debts!$AA$13,ROUND(BN171*Debts!$Z$13+Debts!$AB$13*R172,2)))))</f>
        <v/>
      </c>
      <c r="AE172">
        <f>IF(BO171&lt;=0,0,MIN(ROUND(BO171+S172,2),IF(Debts!$Z$14=0,Debts!$AA$14,MAX(Debts!$AA$14,ROUND(BO171*Debts!$Z$14+Debts!$AB$14*S172,2)))))</f>
        <v/>
      </c>
      <c r="AF172">
        <f>IF(BP171&lt;=0,0,MIN(ROUND(BP171+T172,2),IF(Debts!$Z$15=0,Debts!$AA$15,MAX(Debts!$AA$15,ROUND(BP171*Debts!$Z$15+Debts!$AB$15*T172,2)))))</f>
        <v/>
      </c>
      <c r="AG172">
        <f>IF(BQ171&lt;=0,0,MIN(ROUND(BQ171+U172,2),IF(Debts!$Z$16=0,Debts!$AA$16,MAX(Debts!$AA$16,ROUND(BQ171*Debts!$Z$16+Debts!$AB$16*U172,2)))))</f>
        <v/>
      </c>
      <c r="AH172">
        <f>IF(BF171&lt;=0,0,ROUND(BF171+J172-V172,2))</f>
        <v/>
      </c>
      <c r="AI172">
        <f>IF(BG171&lt;=0,0,ROUND(BG171+K172-W172,2))</f>
        <v/>
      </c>
      <c r="AJ172">
        <f>IF(BH171&lt;=0,0,ROUND(BH171+L172-X172,2))</f>
        <v/>
      </c>
      <c r="AK172">
        <f>IF(BI171&lt;=0,0,ROUND(BI171+M172-Y172,2))</f>
        <v/>
      </c>
      <c r="AL172">
        <f>IF(BJ171&lt;=0,0,ROUND(BJ171+N172-Z172,2))</f>
        <v/>
      </c>
      <c r="AM172">
        <f>IF(BK171&lt;=0,0,ROUND(BK171+O172-AA172,2))</f>
        <v/>
      </c>
      <c r="AN172">
        <f>IF(BL171&lt;=0,0,ROUND(BL171+P172-AB172,2))</f>
        <v/>
      </c>
      <c r="AO172">
        <f>IF(BM171&lt;=0,0,ROUND(BM171+Q172-AC172,2))</f>
        <v/>
      </c>
      <c r="AP172">
        <f>IF(BN171&lt;=0,0,ROUND(BN171+R172-AD172,2))</f>
        <v/>
      </c>
      <c r="AQ172">
        <f>IF(BO171&lt;=0,0,ROUND(BO171+S172-AE172,2))</f>
        <v/>
      </c>
      <c r="AR172">
        <f>IF(BP171&lt;=0,0,ROUND(BP171+T172-AF172,2))</f>
        <v/>
      </c>
      <c r="AS172">
        <f>IF(BQ171&lt;=0,0,ROUND(BQ171+U172-AG172,2))</f>
        <v/>
      </c>
      <c r="AT172">
        <f>IF(AH172&lt;=0,0,ROUND(MIN(AH172,MAX(0,$F172-SUMPRODUCT(($AT$3:$BE$3&lt;AT$3)*$AH172:$AS172))),2))</f>
        <v/>
      </c>
      <c r="AU172">
        <f>IF(AI172&lt;=0,0,ROUND(MIN(AI172,MAX(0,$F172-SUMPRODUCT(($AT$3:$BE$3&lt;AU$3)*$AH172:$AS172))),2))</f>
        <v/>
      </c>
      <c r="AV172">
        <f>IF(AJ172&lt;=0,0,ROUND(MIN(AJ172,MAX(0,$F172-SUMPRODUCT(($AT$3:$BE$3&lt;AV$3)*$AH172:$AS172))),2))</f>
        <v/>
      </c>
      <c r="AW172">
        <f>IF(AK172&lt;=0,0,ROUND(MIN(AK172,MAX(0,$F172-SUMPRODUCT(($AT$3:$BE$3&lt;AW$3)*$AH172:$AS172))),2))</f>
        <v/>
      </c>
      <c r="AX172">
        <f>IF(AL172&lt;=0,0,ROUND(MIN(AL172,MAX(0,$F172-SUMPRODUCT(($AT$3:$BE$3&lt;AX$3)*$AH172:$AS172))),2))</f>
        <v/>
      </c>
      <c r="AY172">
        <f>IF(AM172&lt;=0,0,ROUND(MIN(AM172,MAX(0,$F172-SUMPRODUCT(($AT$3:$BE$3&lt;AY$3)*$AH172:$AS172))),2))</f>
        <v/>
      </c>
      <c r="AZ172">
        <f>IF(AN172&lt;=0,0,ROUND(MIN(AN172,MAX(0,$F172-SUMPRODUCT(($AT$3:$BE$3&lt;AZ$3)*$AH172:$AS172))),2))</f>
        <v/>
      </c>
      <c r="BA172">
        <f>IF(AO172&lt;=0,0,ROUND(MIN(AO172,MAX(0,$F172-SUMPRODUCT(($AT$3:$BE$3&lt;BA$3)*$AH172:$AS172))),2))</f>
        <v/>
      </c>
      <c r="BB172">
        <f>IF(AP172&lt;=0,0,ROUND(MIN(AP172,MAX(0,$F172-SUMPRODUCT(($AT$3:$BE$3&lt;BB$3)*$AH172:$AS172))),2))</f>
        <v/>
      </c>
      <c r="BC172">
        <f>IF(AQ172&lt;=0,0,ROUND(MIN(AQ172,MAX(0,$F172-SUMPRODUCT(($AT$3:$BE$3&lt;BC$3)*$AH172:$AS172))),2))</f>
        <v/>
      </c>
      <c r="BD172">
        <f>IF(AR172&lt;=0,0,ROUND(MIN(AR172,MAX(0,$F172-SUMPRODUCT(($AT$3:$BE$3&lt;BD$3)*$AH172:$AS172))),2))</f>
        <v/>
      </c>
      <c r="BE172">
        <f>IF(AS172&lt;=0,0,ROUND(MIN(AS172,MAX(0,$F172-SUMPRODUCT(($AT$3:$BE$3&lt;BE$3)*$AH172:$AS172))),2))</f>
        <v/>
      </c>
      <c r="BF172">
        <f>IF(BF171&lt;=0,0,ROUND(BF171+J172-V172-AT172,2))</f>
        <v/>
      </c>
      <c r="BG172">
        <f>IF(BG171&lt;=0,0,ROUND(BG171+K172-W172-AU172,2))</f>
        <v/>
      </c>
      <c r="BH172">
        <f>IF(BH171&lt;=0,0,ROUND(BH171+L172-X172-AV172,2))</f>
        <v/>
      </c>
      <c r="BI172">
        <f>IF(BI171&lt;=0,0,ROUND(BI171+M172-Y172-AW172,2))</f>
        <v/>
      </c>
      <c r="BJ172">
        <f>IF(BJ171&lt;=0,0,ROUND(BJ171+N172-Z172-AX172,2))</f>
        <v/>
      </c>
      <c r="BK172">
        <f>IF(BK171&lt;=0,0,ROUND(BK171+O172-AA172-AY172,2))</f>
        <v/>
      </c>
      <c r="BL172">
        <f>IF(BL171&lt;=0,0,ROUND(BL171+P172-AB172-AZ172,2))</f>
        <v/>
      </c>
      <c r="BM172">
        <f>IF(BM171&lt;=0,0,ROUND(BM171+Q172-AC172-BA172,2))</f>
        <v/>
      </c>
      <c r="BN172">
        <f>IF(BN171&lt;=0,0,ROUND(BN171+R172-AD172-BB172,2))</f>
        <v/>
      </c>
      <c r="BO172">
        <f>IF(BO171&lt;=0,0,ROUND(BO171+S172-AE172-BC172,2))</f>
        <v/>
      </c>
      <c r="BP172">
        <f>IF(BP171&lt;=0,0,ROUND(BP171+T172-AF172-BD172,2))</f>
        <v/>
      </c>
      <c r="BQ172">
        <f>IF(BQ171&lt;=0,0,ROUND(BQ171+U172-AG172-BE172,2))</f>
        <v/>
      </c>
    </row>
    <row r="173">
      <c r="A173" t="n">
        <v>168</v>
      </c>
      <c r="B173" s="29">
        <f>Months!B173</f>
        <v/>
      </c>
      <c r="C173">
        <f>Months!C173</f>
        <v/>
      </c>
      <c r="D173">
        <f>Months!D173</f>
        <v/>
      </c>
      <c r="E173">
        <f>SUM(V173:AG173)</f>
        <v/>
      </c>
      <c r="F173">
        <f>MAX(0,ROUND(C173+D173-E173,2))</f>
        <v/>
      </c>
      <c r="G173">
        <f>ROUND(E173+SUM(AT173:BE173),2)</f>
        <v/>
      </c>
      <c r="H173">
        <f>ROUND(SUM(J173:U173),2)</f>
        <v/>
      </c>
      <c r="I173">
        <f>ROUND(SUM(BF173:BQ173),2)</f>
        <v/>
      </c>
      <c r="J173">
        <f>IF(BF172&lt;=0,0,ROUND(BF172*IF($A173&lt;=Debts!$M$5,Debts!$X$5,Debts!$Y$5)/12,2)+IF(AND(Debts!$AC$5=1,$A173=Debts!$M$5+1),SUMPRODUCT(ROUND(BF$5:BF171*Debts!$Y$5/12,2)),0))</f>
        <v/>
      </c>
      <c r="K173">
        <f>IF(BG172&lt;=0,0,ROUND(BG172*IF($A173&lt;=Debts!$M$6,Debts!$X$6,Debts!$Y$6)/12,2)+IF(AND(Debts!$AC$6=1,$A173=Debts!$M$6+1),SUMPRODUCT(ROUND(BG$5:BG171*Debts!$Y$6/12,2)),0))</f>
        <v/>
      </c>
      <c r="L173">
        <f>IF(BH172&lt;=0,0,ROUND(BH172*IF($A173&lt;=Debts!$M$7,Debts!$X$7,Debts!$Y$7)/12,2)+IF(AND(Debts!$AC$7=1,$A173=Debts!$M$7+1),SUMPRODUCT(ROUND(BH$5:BH171*Debts!$Y$7/12,2)),0))</f>
        <v/>
      </c>
      <c r="M173">
        <f>IF(BI172&lt;=0,0,ROUND(BI172*IF($A173&lt;=Debts!$M$8,Debts!$X$8,Debts!$Y$8)/12,2)+IF(AND(Debts!$AC$8=1,$A173=Debts!$M$8+1),SUMPRODUCT(ROUND(BI$5:BI171*Debts!$Y$8/12,2)),0))</f>
        <v/>
      </c>
      <c r="N173">
        <f>IF(BJ172&lt;=0,0,ROUND(BJ172*IF($A173&lt;=Debts!$M$9,Debts!$X$9,Debts!$Y$9)/12,2)+IF(AND(Debts!$AC$9=1,$A173=Debts!$M$9+1),SUMPRODUCT(ROUND(BJ$5:BJ171*Debts!$Y$9/12,2)),0))</f>
        <v/>
      </c>
      <c r="O173">
        <f>IF(BK172&lt;=0,0,ROUND(BK172*IF($A173&lt;=Debts!$M$10,Debts!$X$10,Debts!$Y$10)/12,2)+IF(AND(Debts!$AC$10=1,$A173=Debts!$M$10+1),SUMPRODUCT(ROUND(BK$5:BK171*Debts!$Y$10/12,2)),0))</f>
        <v/>
      </c>
      <c r="P173">
        <f>IF(BL172&lt;=0,0,ROUND(BL172*IF($A173&lt;=Debts!$M$11,Debts!$X$11,Debts!$Y$11)/12,2)+IF(AND(Debts!$AC$11=1,$A173=Debts!$M$11+1),SUMPRODUCT(ROUND(BL$5:BL171*Debts!$Y$11/12,2)),0))</f>
        <v/>
      </c>
      <c r="Q173">
        <f>IF(BM172&lt;=0,0,ROUND(BM172*IF($A173&lt;=Debts!$M$12,Debts!$X$12,Debts!$Y$12)/12,2)+IF(AND(Debts!$AC$12=1,$A173=Debts!$M$12+1),SUMPRODUCT(ROUND(BM$5:BM171*Debts!$Y$12/12,2)),0))</f>
        <v/>
      </c>
      <c r="R173">
        <f>IF(BN172&lt;=0,0,ROUND(BN172*IF($A173&lt;=Debts!$M$13,Debts!$X$13,Debts!$Y$13)/12,2)+IF(AND(Debts!$AC$13=1,$A173=Debts!$M$13+1),SUMPRODUCT(ROUND(BN$5:BN171*Debts!$Y$13/12,2)),0))</f>
        <v/>
      </c>
      <c r="S173">
        <f>IF(BO172&lt;=0,0,ROUND(BO172*IF($A173&lt;=Debts!$M$14,Debts!$X$14,Debts!$Y$14)/12,2)+IF(AND(Debts!$AC$14=1,$A173=Debts!$M$14+1),SUMPRODUCT(ROUND(BO$5:BO171*Debts!$Y$14/12,2)),0))</f>
        <v/>
      </c>
      <c r="T173">
        <f>IF(BP172&lt;=0,0,ROUND(BP172*IF($A173&lt;=Debts!$M$15,Debts!$X$15,Debts!$Y$15)/12,2)+IF(AND(Debts!$AC$15=1,$A173=Debts!$M$15+1),SUMPRODUCT(ROUND(BP$5:BP171*Debts!$Y$15/12,2)),0))</f>
        <v/>
      </c>
      <c r="U173">
        <f>IF(BQ172&lt;=0,0,ROUND(BQ172*IF($A173&lt;=Debts!$M$16,Debts!$X$16,Debts!$Y$16)/12,2)+IF(AND(Debts!$AC$16=1,$A173=Debts!$M$16+1),SUMPRODUCT(ROUND(BQ$5:BQ171*Debts!$Y$16/12,2)),0))</f>
        <v/>
      </c>
      <c r="V173">
        <f>IF(BF172&lt;=0,0,MIN(ROUND(BF172+J173,2),IF(Debts!$Z$5=0,Debts!$AA$5,MAX(Debts!$AA$5,ROUND(BF172*Debts!$Z$5+Debts!$AB$5*J173,2)))))</f>
        <v/>
      </c>
      <c r="W173">
        <f>IF(BG172&lt;=0,0,MIN(ROUND(BG172+K173,2),IF(Debts!$Z$6=0,Debts!$AA$6,MAX(Debts!$AA$6,ROUND(BG172*Debts!$Z$6+Debts!$AB$6*K173,2)))))</f>
        <v/>
      </c>
      <c r="X173">
        <f>IF(BH172&lt;=0,0,MIN(ROUND(BH172+L173,2),IF(Debts!$Z$7=0,Debts!$AA$7,MAX(Debts!$AA$7,ROUND(BH172*Debts!$Z$7+Debts!$AB$7*L173,2)))))</f>
        <v/>
      </c>
      <c r="Y173">
        <f>IF(BI172&lt;=0,0,MIN(ROUND(BI172+M173,2),IF(Debts!$Z$8=0,Debts!$AA$8,MAX(Debts!$AA$8,ROUND(BI172*Debts!$Z$8+Debts!$AB$8*M173,2)))))</f>
        <v/>
      </c>
      <c r="Z173">
        <f>IF(BJ172&lt;=0,0,MIN(ROUND(BJ172+N173,2),IF(Debts!$Z$9=0,Debts!$AA$9,MAX(Debts!$AA$9,ROUND(BJ172*Debts!$Z$9+Debts!$AB$9*N173,2)))))</f>
        <v/>
      </c>
      <c r="AA173">
        <f>IF(BK172&lt;=0,0,MIN(ROUND(BK172+O173,2),IF(Debts!$Z$10=0,Debts!$AA$10,MAX(Debts!$AA$10,ROUND(BK172*Debts!$Z$10+Debts!$AB$10*O173,2)))))</f>
        <v/>
      </c>
      <c r="AB173">
        <f>IF(BL172&lt;=0,0,MIN(ROUND(BL172+P173,2),IF(Debts!$Z$11=0,Debts!$AA$11,MAX(Debts!$AA$11,ROUND(BL172*Debts!$Z$11+Debts!$AB$11*P173,2)))))</f>
        <v/>
      </c>
      <c r="AC173">
        <f>IF(BM172&lt;=0,0,MIN(ROUND(BM172+Q173,2),IF(Debts!$Z$12=0,Debts!$AA$12,MAX(Debts!$AA$12,ROUND(BM172*Debts!$Z$12+Debts!$AB$12*Q173,2)))))</f>
        <v/>
      </c>
      <c r="AD173">
        <f>IF(BN172&lt;=0,0,MIN(ROUND(BN172+R173,2),IF(Debts!$Z$13=0,Debts!$AA$13,MAX(Debts!$AA$13,ROUND(BN172*Debts!$Z$13+Debts!$AB$13*R173,2)))))</f>
        <v/>
      </c>
      <c r="AE173">
        <f>IF(BO172&lt;=0,0,MIN(ROUND(BO172+S173,2),IF(Debts!$Z$14=0,Debts!$AA$14,MAX(Debts!$AA$14,ROUND(BO172*Debts!$Z$14+Debts!$AB$14*S173,2)))))</f>
        <v/>
      </c>
      <c r="AF173">
        <f>IF(BP172&lt;=0,0,MIN(ROUND(BP172+T173,2),IF(Debts!$Z$15=0,Debts!$AA$15,MAX(Debts!$AA$15,ROUND(BP172*Debts!$Z$15+Debts!$AB$15*T173,2)))))</f>
        <v/>
      </c>
      <c r="AG173">
        <f>IF(BQ172&lt;=0,0,MIN(ROUND(BQ172+U173,2),IF(Debts!$Z$16=0,Debts!$AA$16,MAX(Debts!$AA$16,ROUND(BQ172*Debts!$Z$16+Debts!$AB$16*U173,2)))))</f>
        <v/>
      </c>
      <c r="AH173">
        <f>IF(BF172&lt;=0,0,ROUND(BF172+J173-V173,2))</f>
        <v/>
      </c>
      <c r="AI173">
        <f>IF(BG172&lt;=0,0,ROUND(BG172+K173-W173,2))</f>
        <v/>
      </c>
      <c r="AJ173">
        <f>IF(BH172&lt;=0,0,ROUND(BH172+L173-X173,2))</f>
        <v/>
      </c>
      <c r="AK173">
        <f>IF(BI172&lt;=0,0,ROUND(BI172+M173-Y173,2))</f>
        <v/>
      </c>
      <c r="AL173">
        <f>IF(BJ172&lt;=0,0,ROUND(BJ172+N173-Z173,2))</f>
        <v/>
      </c>
      <c r="AM173">
        <f>IF(BK172&lt;=0,0,ROUND(BK172+O173-AA173,2))</f>
        <v/>
      </c>
      <c r="AN173">
        <f>IF(BL172&lt;=0,0,ROUND(BL172+P173-AB173,2))</f>
        <v/>
      </c>
      <c r="AO173">
        <f>IF(BM172&lt;=0,0,ROUND(BM172+Q173-AC173,2))</f>
        <v/>
      </c>
      <c r="AP173">
        <f>IF(BN172&lt;=0,0,ROUND(BN172+R173-AD173,2))</f>
        <v/>
      </c>
      <c r="AQ173">
        <f>IF(BO172&lt;=0,0,ROUND(BO172+S173-AE173,2))</f>
        <v/>
      </c>
      <c r="AR173">
        <f>IF(BP172&lt;=0,0,ROUND(BP172+T173-AF173,2))</f>
        <v/>
      </c>
      <c r="AS173">
        <f>IF(BQ172&lt;=0,0,ROUND(BQ172+U173-AG173,2))</f>
        <v/>
      </c>
      <c r="AT173">
        <f>IF(AH173&lt;=0,0,ROUND(MIN(AH173,MAX(0,$F173-SUMPRODUCT(($AT$3:$BE$3&lt;AT$3)*$AH173:$AS173))),2))</f>
        <v/>
      </c>
      <c r="AU173">
        <f>IF(AI173&lt;=0,0,ROUND(MIN(AI173,MAX(0,$F173-SUMPRODUCT(($AT$3:$BE$3&lt;AU$3)*$AH173:$AS173))),2))</f>
        <v/>
      </c>
      <c r="AV173">
        <f>IF(AJ173&lt;=0,0,ROUND(MIN(AJ173,MAX(0,$F173-SUMPRODUCT(($AT$3:$BE$3&lt;AV$3)*$AH173:$AS173))),2))</f>
        <v/>
      </c>
      <c r="AW173">
        <f>IF(AK173&lt;=0,0,ROUND(MIN(AK173,MAX(0,$F173-SUMPRODUCT(($AT$3:$BE$3&lt;AW$3)*$AH173:$AS173))),2))</f>
        <v/>
      </c>
      <c r="AX173">
        <f>IF(AL173&lt;=0,0,ROUND(MIN(AL173,MAX(0,$F173-SUMPRODUCT(($AT$3:$BE$3&lt;AX$3)*$AH173:$AS173))),2))</f>
        <v/>
      </c>
      <c r="AY173">
        <f>IF(AM173&lt;=0,0,ROUND(MIN(AM173,MAX(0,$F173-SUMPRODUCT(($AT$3:$BE$3&lt;AY$3)*$AH173:$AS173))),2))</f>
        <v/>
      </c>
      <c r="AZ173">
        <f>IF(AN173&lt;=0,0,ROUND(MIN(AN173,MAX(0,$F173-SUMPRODUCT(($AT$3:$BE$3&lt;AZ$3)*$AH173:$AS173))),2))</f>
        <v/>
      </c>
      <c r="BA173">
        <f>IF(AO173&lt;=0,0,ROUND(MIN(AO173,MAX(0,$F173-SUMPRODUCT(($AT$3:$BE$3&lt;BA$3)*$AH173:$AS173))),2))</f>
        <v/>
      </c>
      <c r="BB173">
        <f>IF(AP173&lt;=0,0,ROUND(MIN(AP173,MAX(0,$F173-SUMPRODUCT(($AT$3:$BE$3&lt;BB$3)*$AH173:$AS173))),2))</f>
        <v/>
      </c>
      <c r="BC173">
        <f>IF(AQ173&lt;=0,0,ROUND(MIN(AQ173,MAX(0,$F173-SUMPRODUCT(($AT$3:$BE$3&lt;BC$3)*$AH173:$AS173))),2))</f>
        <v/>
      </c>
      <c r="BD173">
        <f>IF(AR173&lt;=0,0,ROUND(MIN(AR173,MAX(0,$F173-SUMPRODUCT(($AT$3:$BE$3&lt;BD$3)*$AH173:$AS173))),2))</f>
        <v/>
      </c>
      <c r="BE173">
        <f>IF(AS173&lt;=0,0,ROUND(MIN(AS173,MAX(0,$F173-SUMPRODUCT(($AT$3:$BE$3&lt;BE$3)*$AH173:$AS173))),2))</f>
        <v/>
      </c>
      <c r="BF173">
        <f>IF(BF172&lt;=0,0,ROUND(BF172+J173-V173-AT173,2))</f>
        <v/>
      </c>
      <c r="BG173">
        <f>IF(BG172&lt;=0,0,ROUND(BG172+K173-W173-AU173,2))</f>
        <v/>
      </c>
      <c r="BH173">
        <f>IF(BH172&lt;=0,0,ROUND(BH172+L173-X173-AV173,2))</f>
        <v/>
      </c>
      <c r="BI173">
        <f>IF(BI172&lt;=0,0,ROUND(BI172+M173-Y173-AW173,2))</f>
        <v/>
      </c>
      <c r="BJ173">
        <f>IF(BJ172&lt;=0,0,ROUND(BJ172+N173-Z173-AX173,2))</f>
        <v/>
      </c>
      <c r="BK173">
        <f>IF(BK172&lt;=0,0,ROUND(BK172+O173-AA173-AY173,2))</f>
        <v/>
      </c>
      <c r="BL173">
        <f>IF(BL172&lt;=0,0,ROUND(BL172+P173-AB173-AZ173,2))</f>
        <v/>
      </c>
      <c r="BM173">
        <f>IF(BM172&lt;=0,0,ROUND(BM172+Q173-AC173-BA173,2))</f>
        <v/>
      </c>
      <c r="BN173">
        <f>IF(BN172&lt;=0,0,ROUND(BN172+R173-AD173-BB173,2))</f>
        <v/>
      </c>
      <c r="BO173">
        <f>IF(BO172&lt;=0,0,ROUND(BO172+S173-AE173-BC173,2))</f>
        <v/>
      </c>
      <c r="BP173">
        <f>IF(BP172&lt;=0,0,ROUND(BP172+T173-AF173-BD173,2))</f>
        <v/>
      </c>
      <c r="BQ173">
        <f>IF(BQ172&lt;=0,0,ROUND(BQ172+U173-AG173-BE173,2))</f>
        <v/>
      </c>
    </row>
    <row r="174">
      <c r="A174" t="n">
        <v>169</v>
      </c>
      <c r="B174" s="29">
        <f>Months!B174</f>
        <v/>
      </c>
      <c r="C174">
        <f>Months!C174</f>
        <v/>
      </c>
      <c r="D174">
        <f>Months!D174</f>
        <v/>
      </c>
      <c r="E174">
        <f>SUM(V174:AG174)</f>
        <v/>
      </c>
      <c r="F174">
        <f>MAX(0,ROUND(C174+D174-E174,2))</f>
        <v/>
      </c>
      <c r="G174">
        <f>ROUND(E174+SUM(AT174:BE174),2)</f>
        <v/>
      </c>
      <c r="H174">
        <f>ROUND(SUM(J174:U174),2)</f>
        <v/>
      </c>
      <c r="I174">
        <f>ROUND(SUM(BF174:BQ174),2)</f>
        <v/>
      </c>
      <c r="J174">
        <f>IF(BF173&lt;=0,0,ROUND(BF173*IF($A174&lt;=Debts!$M$5,Debts!$X$5,Debts!$Y$5)/12,2)+IF(AND(Debts!$AC$5=1,$A174=Debts!$M$5+1),SUMPRODUCT(ROUND(BF$5:BF172*Debts!$Y$5/12,2)),0))</f>
        <v/>
      </c>
      <c r="K174">
        <f>IF(BG173&lt;=0,0,ROUND(BG173*IF($A174&lt;=Debts!$M$6,Debts!$X$6,Debts!$Y$6)/12,2)+IF(AND(Debts!$AC$6=1,$A174=Debts!$M$6+1),SUMPRODUCT(ROUND(BG$5:BG172*Debts!$Y$6/12,2)),0))</f>
        <v/>
      </c>
      <c r="L174">
        <f>IF(BH173&lt;=0,0,ROUND(BH173*IF($A174&lt;=Debts!$M$7,Debts!$X$7,Debts!$Y$7)/12,2)+IF(AND(Debts!$AC$7=1,$A174=Debts!$M$7+1),SUMPRODUCT(ROUND(BH$5:BH172*Debts!$Y$7/12,2)),0))</f>
        <v/>
      </c>
      <c r="M174">
        <f>IF(BI173&lt;=0,0,ROUND(BI173*IF($A174&lt;=Debts!$M$8,Debts!$X$8,Debts!$Y$8)/12,2)+IF(AND(Debts!$AC$8=1,$A174=Debts!$M$8+1),SUMPRODUCT(ROUND(BI$5:BI172*Debts!$Y$8/12,2)),0))</f>
        <v/>
      </c>
      <c r="N174">
        <f>IF(BJ173&lt;=0,0,ROUND(BJ173*IF($A174&lt;=Debts!$M$9,Debts!$X$9,Debts!$Y$9)/12,2)+IF(AND(Debts!$AC$9=1,$A174=Debts!$M$9+1),SUMPRODUCT(ROUND(BJ$5:BJ172*Debts!$Y$9/12,2)),0))</f>
        <v/>
      </c>
      <c r="O174">
        <f>IF(BK173&lt;=0,0,ROUND(BK173*IF($A174&lt;=Debts!$M$10,Debts!$X$10,Debts!$Y$10)/12,2)+IF(AND(Debts!$AC$10=1,$A174=Debts!$M$10+1),SUMPRODUCT(ROUND(BK$5:BK172*Debts!$Y$10/12,2)),0))</f>
        <v/>
      </c>
      <c r="P174">
        <f>IF(BL173&lt;=0,0,ROUND(BL173*IF($A174&lt;=Debts!$M$11,Debts!$X$11,Debts!$Y$11)/12,2)+IF(AND(Debts!$AC$11=1,$A174=Debts!$M$11+1),SUMPRODUCT(ROUND(BL$5:BL172*Debts!$Y$11/12,2)),0))</f>
        <v/>
      </c>
      <c r="Q174">
        <f>IF(BM173&lt;=0,0,ROUND(BM173*IF($A174&lt;=Debts!$M$12,Debts!$X$12,Debts!$Y$12)/12,2)+IF(AND(Debts!$AC$12=1,$A174=Debts!$M$12+1),SUMPRODUCT(ROUND(BM$5:BM172*Debts!$Y$12/12,2)),0))</f>
        <v/>
      </c>
      <c r="R174">
        <f>IF(BN173&lt;=0,0,ROUND(BN173*IF($A174&lt;=Debts!$M$13,Debts!$X$13,Debts!$Y$13)/12,2)+IF(AND(Debts!$AC$13=1,$A174=Debts!$M$13+1),SUMPRODUCT(ROUND(BN$5:BN172*Debts!$Y$13/12,2)),0))</f>
        <v/>
      </c>
      <c r="S174">
        <f>IF(BO173&lt;=0,0,ROUND(BO173*IF($A174&lt;=Debts!$M$14,Debts!$X$14,Debts!$Y$14)/12,2)+IF(AND(Debts!$AC$14=1,$A174=Debts!$M$14+1),SUMPRODUCT(ROUND(BO$5:BO172*Debts!$Y$14/12,2)),0))</f>
        <v/>
      </c>
      <c r="T174">
        <f>IF(BP173&lt;=0,0,ROUND(BP173*IF($A174&lt;=Debts!$M$15,Debts!$X$15,Debts!$Y$15)/12,2)+IF(AND(Debts!$AC$15=1,$A174=Debts!$M$15+1),SUMPRODUCT(ROUND(BP$5:BP172*Debts!$Y$15/12,2)),0))</f>
        <v/>
      </c>
      <c r="U174">
        <f>IF(BQ173&lt;=0,0,ROUND(BQ173*IF($A174&lt;=Debts!$M$16,Debts!$X$16,Debts!$Y$16)/12,2)+IF(AND(Debts!$AC$16=1,$A174=Debts!$M$16+1),SUMPRODUCT(ROUND(BQ$5:BQ172*Debts!$Y$16/12,2)),0))</f>
        <v/>
      </c>
      <c r="V174">
        <f>IF(BF173&lt;=0,0,MIN(ROUND(BF173+J174,2),IF(Debts!$Z$5=0,Debts!$AA$5,MAX(Debts!$AA$5,ROUND(BF173*Debts!$Z$5+Debts!$AB$5*J174,2)))))</f>
        <v/>
      </c>
      <c r="W174">
        <f>IF(BG173&lt;=0,0,MIN(ROUND(BG173+K174,2),IF(Debts!$Z$6=0,Debts!$AA$6,MAX(Debts!$AA$6,ROUND(BG173*Debts!$Z$6+Debts!$AB$6*K174,2)))))</f>
        <v/>
      </c>
      <c r="X174">
        <f>IF(BH173&lt;=0,0,MIN(ROUND(BH173+L174,2),IF(Debts!$Z$7=0,Debts!$AA$7,MAX(Debts!$AA$7,ROUND(BH173*Debts!$Z$7+Debts!$AB$7*L174,2)))))</f>
        <v/>
      </c>
      <c r="Y174">
        <f>IF(BI173&lt;=0,0,MIN(ROUND(BI173+M174,2),IF(Debts!$Z$8=0,Debts!$AA$8,MAX(Debts!$AA$8,ROUND(BI173*Debts!$Z$8+Debts!$AB$8*M174,2)))))</f>
        <v/>
      </c>
      <c r="Z174">
        <f>IF(BJ173&lt;=0,0,MIN(ROUND(BJ173+N174,2),IF(Debts!$Z$9=0,Debts!$AA$9,MAX(Debts!$AA$9,ROUND(BJ173*Debts!$Z$9+Debts!$AB$9*N174,2)))))</f>
        <v/>
      </c>
      <c r="AA174">
        <f>IF(BK173&lt;=0,0,MIN(ROUND(BK173+O174,2),IF(Debts!$Z$10=0,Debts!$AA$10,MAX(Debts!$AA$10,ROUND(BK173*Debts!$Z$10+Debts!$AB$10*O174,2)))))</f>
        <v/>
      </c>
      <c r="AB174">
        <f>IF(BL173&lt;=0,0,MIN(ROUND(BL173+P174,2),IF(Debts!$Z$11=0,Debts!$AA$11,MAX(Debts!$AA$11,ROUND(BL173*Debts!$Z$11+Debts!$AB$11*P174,2)))))</f>
        <v/>
      </c>
      <c r="AC174">
        <f>IF(BM173&lt;=0,0,MIN(ROUND(BM173+Q174,2),IF(Debts!$Z$12=0,Debts!$AA$12,MAX(Debts!$AA$12,ROUND(BM173*Debts!$Z$12+Debts!$AB$12*Q174,2)))))</f>
        <v/>
      </c>
      <c r="AD174">
        <f>IF(BN173&lt;=0,0,MIN(ROUND(BN173+R174,2),IF(Debts!$Z$13=0,Debts!$AA$13,MAX(Debts!$AA$13,ROUND(BN173*Debts!$Z$13+Debts!$AB$13*R174,2)))))</f>
        <v/>
      </c>
      <c r="AE174">
        <f>IF(BO173&lt;=0,0,MIN(ROUND(BO173+S174,2),IF(Debts!$Z$14=0,Debts!$AA$14,MAX(Debts!$AA$14,ROUND(BO173*Debts!$Z$14+Debts!$AB$14*S174,2)))))</f>
        <v/>
      </c>
      <c r="AF174">
        <f>IF(BP173&lt;=0,0,MIN(ROUND(BP173+T174,2),IF(Debts!$Z$15=0,Debts!$AA$15,MAX(Debts!$AA$15,ROUND(BP173*Debts!$Z$15+Debts!$AB$15*T174,2)))))</f>
        <v/>
      </c>
      <c r="AG174">
        <f>IF(BQ173&lt;=0,0,MIN(ROUND(BQ173+U174,2),IF(Debts!$Z$16=0,Debts!$AA$16,MAX(Debts!$AA$16,ROUND(BQ173*Debts!$Z$16+Debts!$AB$16*U174,2)))))</f>
        <v/>
      </c>
      <c r="AH174">
        <f>IF(BF173&lt;=0,0,ROUND(BF173+J174-V174,2))</f>
        <v/>
      </c>
      <c r="AI174">
        <f>IF(BG173&lt;=0,0,ROUND(BG173+K174-W174,2))</f>
        <v/>
      </c>
      <c r="AJ174">
        <f>IF(BH173&lt;=0,0,ROUND(BH173+L174-X174,2))</f>
        <v/>
      </c>
      <c r="AK174">
        <f>IF(BI173&lt;=0,0,ROUND(BI173+M174-Y174,2))</f>
        <v/>
      </c>
      <c r="AL174">
        <f>IF(BJ173&lt;=0,0,ROUND(BJ173+N174-Z174,2))</f>
        <v/>
      </c>
      <c r="AM174">
        <f>IF(BK173&lt;=0,0,ROUND(BK173+O174-AA174,2))</f>
        <v/>
      </c>
      <c r="AN174">
        <f>IF(BL173&lt;=0,0,ROUND(BL173+P174-AB174,2))</f>
        <v/>
      </c>
      <c r="AO174">
        <f>IF(BM173&lt;=0,0,ROUND(BM173+Q174-AC174,2))</f>
        <v/>
      </c>
      <c r="AP174">
        <f>IF(BN173&lt;=0,0,ROUND(BN173+R174-AD174,2))</f>
        <v/>
      </c>
      <c r="AQ174">
        <f>IF(BO173&lt;=0,0,ROUND(BO173+S174-AE174,2))</f>
        <v/>
      </c>
      <c r="AR174">
        <f>IF(BP173&lt;=0,0,ROUND(BP173+T174-AF174,2))</f>
        <v/>
      </c>
      <c r="AS174">
        <f>IF(BQ173&lt;=0,0,ROUND(BQ173+U174-AG174,2))</f>
        <v/>
      </c>
      <c r="AT174">
        <f>IF(AH174&lt;=0,0,ROUND(MIN(AH174,MAX(0,$F174-SUMPRODUCT(($AT$3:$BE$3&lt;AT$3)*$AH174:$AS174))),2))</f>
        <v/>
      </c>
      <c r="AU174">
        <f>IF(AI174&lt;=0,0,ROUND(MIN(AI174,MAX(0,$F174-SUMPRODUCT(($AT$3:$BE$3&lt;AU$3)*$AH174:$AS174))),2))</f>
        <v/>
      </c>
      <c r="AV174">
        <f>IF(AJ174&lt;=0,0,ROUND(MIN(AJ174,MAX(0,$F174-SUMPRODUCT(($AT$3:$BE$3&lt;AV$3)*$AH174:$AS174))),2))</f>
        <v/>
      </c>
      <c r="AW174">
        <f>IF(AK174&lt;=0,0,ROUND(MIN(AK174,MAX(0,$F174-SUMPRODUCT(($AT$3:$BE$3&lt;AW$3)*$AH174:$AS174))),2))</f>
        <v/>
      </c>
      <c r="AX174">
        <f>IF(AL174&lt;=0,0,ROUND(MIN(AL174,MAX(0,$F174-SUMPRODUCT(($AT$3:$BE$3&lt;AX$3)*$AH174:$AS174))),2))</f>
        <v/>
      </c>
      <c r="AY174">
        <f>IF(AM174&lt;=0,0,ROUND(MIN(AM174,MAX(0,$F174-SUMPRODUCT(($AT$3:$BE$3&lt;AY$3)*$AH174:$AS174))),2))</f>
        <v/>
      </c>
      <c r="AZ174">
        <f>IF(AN174&lt;=0,0,ROUND(MIN(AN174,MAX(0,$F174-SUMPRODUCT(($AT$3:$BE$3&lt;AZ$3)*$AH174:$AS174))),2))</f>
        <v/>
      </c>
      <c r="BA174">
        <f>IF(AO174&lt;=0,0,ROUND(MIN(AO174,MAX(0,$F174-SUMPRODUCT(($AT$3:$BE$3&lt;BA$3)*$AH174:$AS174))),2))</f>
        <v/>
      </c>
      <c r="BB174">
        <f>IF(AP174&lt;=0,0,ROUND(MIN(AP174,MAX(0,$F174-SUMPRODUCT(($AT$3:$BE$3&lt;BB$3)*$AH174:$AS174))),2))</f>
        <v/>
      </c>
      <c r="BC174">
        <f>IF(AQ174&lt;=0,0,ROUND(MIN(AQ174,MAX(0,$F174-SUMPRODUCT(($AT$3:$BE$3&lt;BC$3)*$AH174:$AS174))),2))</f>
        <v/>
      </c>
      <c r="BD174">
        <f>IF(AR174&lt;=0,0,ROUND(MIN(AR174,MAX(0,$F174-SUMPRODUCT(($AT$3:$BE$3&lt;BD$3)*$AH174:$AS174))),2))</f>
        <v/>
      </c>
      <c r="BE174">
        <f>IF(AS174&lt;=0,0,ROUND(MIN(AS174,MAX(0,$F174-SUMPRODUCT(($AT$3:$BE$3&lt;BE$3)*$AH174:$AS174))),2))</f>
        <v/>
      </c>
      <c r="BF174">
        <f>IF(BF173&lt;=0,0,ROUND(BF173+J174-V174-AT174,2))</f>
        <v/>
      </c>
      <c r="BG174">
        <f>IF(BG173&lt;=0,0,ROUND(BG173+K174-W174-AU174,2))</f>
        <v/>
      </c>
      <c r="BH174">
        <f>IF(BH173&lt;=0,0,ROUND(BH173+L174-X174-AV174,2))</f>
        <v/>
      </c>
      <c r="BI174">
        <f>IF(BI173&lt;=0,0,ROUND(BI173+M174-Y174-AW174,2))</f>
        <v/>
      </c>
      <c r="BJ174">
        <f>IF(BJ173&lt;=0,0,ROUND(BJ173+N174-Z174-AX174,2))</f>
        <v/>
      </c>
      <c r="BK174">
        <f>IF(BK173&lt;=0,0,ROUND(BK173+O174-AA174-AY174,2))</f>
        <v/>
      </c>
      <c r="BL174">
        <f>IF(BL173&lt;=0,0,ROUND(BL173+P174-AB174-AZ174,2))</f>
        <v/>
      </c>
      <c r="BM174">
        <f>IF(BM173&lt;=0,0,ROUND(BM173+Q174-AC174-BA174,2))</f>
        <v/>
      </c>
      <c r="BN174">
        <f>IF(BN173&lt;=0,0,ROUND(BN173+R174-AD174-BB174,2))</f>
        <v/>
      </c>
      <c r="BO174">
        <f>IF(BO173&lt;=0,0,ROUND(BO173+S174-AE174-BC174,2))</f>
        <v/>
      </c>
      <c r="BP174">
        <f>IF(BP173&lt;=0,0,ROUND(BP173+T174-AF174-BD174,2))</f>
        <v/>
      </c>
      <c r="BQ174">
        <f>IF(BQ173&lt;=0,0,ROUND(BQ173+U174-AG174-BE174,2))</f>
        <v/>
      </c>
    </row>
    <row r="175">
      <c r="A175" t="n">
        <v>170</v>
      </c>
      <c r="B175" s="29">
        <f>Months!B175</f>
        <v/>
      </c>
      <c r="C175">
        <f>Months!C175</f>
        <v/>
      </c>
      <c r="D175">
        <f>Months!D175</f>
        <v/>
      </c>
      <c r="E175">
        <f>SUM(V175:AG175)</f>
        <v/>
      </c>
      <c r="F175">
        <f>MAX(0,ROUND(C175+D175-E175,2))</f>
        <v/>
      </c>
      <c r="G175">
        <f>ROUND(E175+SUM(AT175:BE175),2)</f>
        <v/>
      </c>
      <c r="H175">
        <f>ROUND(SUM(J175:U175),2)</f>
        <v/>
      </c>
      <c r="I175">
        <f>ROUND(SUM(BF175:BQ175),2)</f>
        <v/>
      </c>
      <c r="J175">
        <f>IF(BF174&lt;=0,0,ROUND(BF174*IF($A175&lt;=Debts!$M$5,Debts!$X$5,Debts!$Y$5)/12,2)+IF(AND(Debts!$AC$5=1,$A175=Debts!$M$5+1),SUMPRODUCT(ROUND(BF$5:BF173*Debts!$Y$5/12,2)),0))</f>
        <v/>
      </c>
      <c r="K175">
        <f>IF(BG174&lt;=0,0,ROUND(BG174*IF($A175&lt;=Debts!$M$6,Debts!$X$6,Debts!$Y$6)/12,2)+IF(AND(Debts!$AC$6=1,$A175=Debts!$M$6+1),SUMPRODUCT(ROUND(BG$5:BG173*Debts!$Y$6/12,2)),0))</f>
        <v/>
      </c>
      <c r="L175">
        <f>IF(BH174&lt;=0,0,ROUND(BH174*IF($A175&lt;=Debts!$M$7,Debts!$X$7,Debts!$Y$7)/12,2)+IF(AND(Debts!$AC$7=1,$A175=Debts!$M$7+1),SUMPRODUCT(ROUND(BH$5:BH173*Debts!$Y$7/12,2)),0))</f>
        <v/>
      </c>
      <c r="M175">
        <f>IF(BI174&lt;=0,0,ROUND(BI174*IF($A175&lt;=Debts!$M$8,Debts!$X$8,Debts!$Y$8)/12,2)+IF(AND(Debts!$AC$8=1,$A175=Debts!$M$8+1),SUMPRODUCT(ROUND(BI$5:BI173*Debts!$Y$8/12,2)),0))</f>
        <v/>
      </c>
      <c r="N175">
        <f>IF(BJ174&lt;=0,0,ROUND(BJ174*IF($A175&lt;=Debts!$M$9,Debts!$X$9,Debts!$Y$9)/12,2)+IF(AND(Debts!$AC$9=1,$A175=Debts!$M$9+1),SUMPRODUCT(ROUND(BJ$5:BJ173*Debts!$Y$9/12,2)),0))</f>
        <v/>
      </c>
      <c r="O175">
        <f>IF(BK174&lt;=0,0,ROUND(BK174*IF($A175&lt;=Debts!$M$10,Debts!$X$10,Debts!$Y$10)/12,2)+IF(AND(Debts!$AC$10=1,$A175=Debts!$M$10+1),SUMPRODUCT(ROUND(BK$5:BK173*Debts!$Y$10/12,2)),0))</f>
        <v/>
      </c>
      <c r="P175">
        <f>IF(BL174&lt;=0,0,ROUND(BL174*IF($A175&lt;=Debts!$M$11,Debts!$X$11,Debts!$Y$11)/12,2)+IF(AND(Debts!$AC$11=1,$A175=Debts!$M$11+1),SUMPRODUCT(ROUND(BL$5:BL173*Debts!$Y$11/12,2)),0))</f>
        <v/>
      </c>
      <c r="Q175">
        <f>IF(BM174&lt;=0,0,ROUND(BM174*IF($A175&lt;=Debts!$M$12,Debts!$X$12,Debts!$Y$12)/12,2)+IF(AND(Debts!$AC$12=1,$A175=Debts!$M$12+1),SUMPRODUCT(ROUND(BM$5:BM173*Debts!$Y$12/12,2)),0))</f>
        <v/>
      </c>
      <c r="R175">
        <f>IF(BN174&lt;=0,0,ROUND(BN174*IF($A175&lt;=Debts!$M$13,Debts!$X$13,Debts!$Y$13)/12,2)+IF(AND(Debts!$AC$13=1,$A175=Debts!$M$13+1),SUMPRODUCT(ROUND(BN$5:BN173*Debts!$Y$13/12,2)),0))</f>
        <v/>
      </c>
      <c r="S175">
        <f>IF(BO174&lt;=0,0,ROUND(BO174*IF($A175&lt;=Debts!$M$14,Debts!$X$14,Debts!$Y$14)/12,2)+IF(AND(Debts!$AC$14=1,$A175=Debts!$M$14+1),SUMPRODUCT(ROUND(BO$5:BO173*Debts!$Y$14/12,2)),0))</f>
        <v/>
      </c>
      <c r="T175">
        <f>IF(BP174&lt;=0,0,ROUND(BP174*IF($A175&lt;=Debts!$M$15,Debts!$X$15,Debts!$Y$15)/12,2)+IF(AND(Debts!$AC$15=1,$A175=Debts!$M$15+1),SUMPRODUCT(ROUND(BP$5:BP173*Debts!$Y$15/12,2)),0))</f>
        <v/>
      </c>
      <c r="U175">
        <f>IF(BQ174&lt;=0,0,ROUND(BQ174*IF($A175&lt;=Debts!$M$16,Debts!$X$16,Debts!$Y$16)/12,2)+IF(AND(Debts!$AC$16=1,$A175=Debts!$M$16+1),SUMPRODUCT(ROUND(BQ$5:BQ173*Debts!$Y$16/12,2)),0))</f>
        <v/>
      </c>
      <c r="V175">
        <f>IF(BF174&lt;=0,0,MIN(ROUND(BF174+J175,2),IF(Debts!$Z$5=0,Debts!$AA$5,MAX(Debts!$AA$5,ROUND(BF174*Debts!$Z$5+Debts!$AB$5*J175,2)))))</f>
        <v/>
      </c>
      <c r="W175">
        <f>IF(BG174&lt;=0,0,MIN(ROUND(BG174+K175,2),IF(Debts!$Z$6=0,Debts!$AA$6,MAX(Debts!$AA$6,ROUND(BG174*Debts!$Z$6+Debts!$AB$6*K175,2)))))</f>
        <v/>
      </c>
      <c r="X175">
        <f>IF(BH174&lt;=0,0,MIN(ROUND(BH174+L175,2),IF(Debts!$Z$7=0,Debts!$AA$7,MAX(Debts!$AA$7,ROUND(BH174*Debts!$Z$7+Debts!$AB$7*L175,2)))))</f>
        <v/>
      </c>
      <c r="Y175">
        <f>IF(BI174&lt;=0,0,MIN(ROUND(BI174+M175,2),IF(Debts!$Z$8=0,Debts!$AA$8,MAX(Debts!$AA$8,ROUND(BI174*Debts!$Z$8+Debts!$AB$8*M175,2)))))</f>
        <v/>
      </c>
      <c r="Z175">
        <f>IF(BJ174&lt;=0,0,MIN(ROUND(BJ174+N175,2),IF(Debts!$Z$9=0,Debts!$AA$9,MAX(Debts!$AA$9,ROUND(BJ174*Debts!$Z$9+Debts!$AB$9*N175,2)))))</f>
        <v/>
      </c>
      <c r="AA175">
        <f>IF(BK174&lt;=0,0,MIN(ROUND(BK174+O175,2),IF(Debts!$Z$10=0,Debts!$AA$10,MAX(Debts!$AA$10,ROUND(BK174*Debts!$Z$10+Debts!$AB$10*O175,2)))))</f>
        <v/>
      </c>
      <c r="AB175">
        <f>IF(BL174&lt;=0,0,MIN(ROUND(BL174+P175,2),IF(Debts!$Z$11=0,Debts!$AA$11,MAX(Debts!$AA$11,ROUND(BL174*Debts!$Z$11+Debts!$AB$11*P175,2)))))</f>
        <v/>
      </c>
      <c r="AC175">
        <f>IF(BM174&lt;=0,0,MIN(ROUND(BM174+Q175,2),IF(Debts!$Z$12=0,Debts!$AA$12,MAX(Debts!$AA$12,ROUND(BM174*Debts!$Z$12+Debts!$AB$12*Q175,2)))))</f>
        <v/>
      </c>
      <c r="AD175">
        <f>IF(BN174&lt;=0,0,MIN(ROUND(BN174+R175,2),IF(Debts!$Z$13=0,Debts!$AA$13,MAX(Debts!$AA$13,ROUND(BN174*Debts!$Z$13+Debts!$AB$13*R175,2)))))</f>
        <v/>
      </c>
      <c r="AE175">
        <f>IF(BO174&lt;=0,0,MIN(ROUND(BO174+S175,2),IF(Debts!$Z$14=0,Debts!$AA$14,MAX(Debts!$AA$14,ROUND(BO174*Debts!$Z$14+Debts!$AB$14*S175,2)))))</f>
        <v/>
      </c>
      <c r="AF175">
        <f>IF(BP174&lt;=0,0,MIN(ROUND(BP174+T175,2),IF(Debts!$Z$15=0,Debts!$AA$15,MAX(Debts!$AA$15,ROUND(BP174*Debts!$Z$15+Debts!$AB$15*T175,2)))))</f>
        <v/>
      </c>
      <c r="AG175">
        <f>IF(BQ174&lt;=0,0,MIN(ROUND(BQ174+U175,2),IF(Debts!$Z$16=0,Debts!$AA$16,MAX(Debts!$AA$16,ROUND(BQ174*Debts!$Z$16+Debts!$AB$16*U175,2)))))</f>
        <v/>
      </c>
      <c r="AH175">
        <f>IF(BF174&lt;=0,0,ROUND(BF174+J175-V175,2))</f>
        <v/>
      </c>
      <c r="AI175">
        <f>IF(BG174&lt;=0,0,ROUND(BG174+K175-W175,2))</f>
        <v/>
      </c>
      <c r="AJ175">
        <f>IF(BH174&lt;=0,0,ROUND(BH174+L175-X175,2))</f>
        <v/>
      </c>
      <c r="AK175">
        <f>IF(BI174&lt;=0,0,ROUND(BI174+M175-Y175,2))</f>
        <v/>
      </c>
      <c r="AL175">
        <f>IF(BJ174&lt;=0,0,ROUND(BJ174+N175-Z175,2))</f>
        <v/>
      </c>
      <c r="AM175">
        <f>IF(BK174&lt;=0,0,ROUND(BK174+O175-AA175,2))</f>
        <v/>
      </c>
      <c r="AN175">
        <f>IF(BL174&lt;=0,0,ROUND(BL174+P175-AB175,2))</f>
        <v/>
      </c>
      <c r="AO175">
        <f>IF(BM174&lt;=0,0,ROUND(BM174+Q175-AC175,2))</f>
        <v/>
      </c>
      <c r="AP175">
        <f>IF(BN174&lt;=0,0,ROUND(BN174+R175-AD175,2))</f>
        <v/>
      </c>
      <c r="AQ175">
        <f>IF(BO174&lt;=0,0,ROUND(BO174+S175-AE175,2))</f>
        <v/>
      </c>
      <c r="AR175">
        <f>IF(BP174&lt;=0,0,ROUND(BP174+T175-AF175,2))</f>
        <v/>
      </c>
      <c r="AS175">
        <f>IF(BQ174&lt;=0,0,ROUND(BQ174+U175-AG175,2))</f>
        <v/>
      </c>
      <c r="AT175">
        <f>IF(AH175&lt;=0,0,ROUND(MIN(AH175,MAX(0,$F175-SUMPRODUCT(($AT$3:$BE$3&lt;AT$3)*$AH175:$AS175))),2))</f>
        <v/>
      </c>
      <c r="AU175">
        <f>IF(AI175&lt;=0,0,ROUND(MIN(AI175,MAX(0,$F175-SUMPRODUCT(($AT$3:$BE$3&lt;AU$3)*$AH175:$AS175))),2))</f>
        <v/>
      </c>
      <c r="AV175">
        <f>IF(AJ175&lt;=0,0,ROUND(MIN(AJ175,MAX(0,$F175-SUMPRODUCT(($AT$3:$BE$3&lt;AV$3)*$AH175:$AS175))),2))</f>
        <v/>
      </c>
      <c r="AW175">
        <f>IF(AK175&lt;=0,0,ROUND(MIN(AK175,MAX(0,$F175-SUMPRODUCT(($AT$3:$BE$3&lt;AW$3)*$AH175:$AS175))),2))</f>
        <v/>
      </c>
      <c r="AX175">
        <f>IF(AL175&lt;=0,0,ROUND(MIN(AL175,MAX(0,$F175-SUMPRODUCT(($AT$3:$BE$3&lt;AX$3)*$AH175:$AS175))),2))</f>
        <v/>
      </c>
      <c r="AY175">
        <f>IF(AM175&lt;=0,0,ROUND(MIN(AM175,MAX(0,$F175-SUMPRODUCT(($AT$3:$BE$3&lt;AY$3)*$AH175:$AS175))),2))</f>
        <v/>
      </c>
      <c r="AZ175">
        <f>IF(AN175&lt;=0,0,ROUND(MIN(AN175,MAX(0,$F175-SUMPRODUCT(($AT$3:$BE$3&lt;AZ$3)*$AH175:$AS175))),2))</f>
        <v/>
      </c>
      <c r="BA175">
        <f>IF(AO175&lt;=0,0,ROUND(MIN(AO175,MAX(0,$F175-SUMPRODUCT(($AT$3:$BE$3&lt;BA$3)*$AH175:$AS175))),2))</f>
        <v/>
      </c>
      <c r="BB175">
        <f>IF(AP175&lt;=0,0,ROUND(MIN(AP175,MAX(0,$F175-SUMPRODUCT(($AT$3:$BE$3&lt;BB$3)*$AH175:$AS175))),2))</f>
        <v/>
      </c>
      <c r="BC175">
        <f>IF(AQ175&lt;=0,0,ROUND(MIN(AQ175,MAX(0,$F175-SUMPRODUCT(($AT$3:$BE$3&lt;BC$3)*$AH175:$AS175))),2))</f>
        <v/>
      </c>
      <c r="BD175">
        <f>IF(AR175&lt;=0,0,ROUND(MIN(AR175,MAX(0,$F175-SUMPRODUCT(($AT$3:$BE$3&lt;BD$3)*$AH175:$AS175))),2))</f>
        <v/>
      </c>
      <c r="BE175">
        <f>IF(AS175&lt;=0,0,ROUND(MIN(AS175,MAX(0,$F175-SUMPRODUCT(($AT$3:$BE$3&lt;BE$3)*$AH175:$AS175))),2))</f>
        <v/>
      </c>
      <c r="BF175">
        <f>IF(BF174&lt;=0,0,ROUND(BF174+J175-V175-AT175,2))</f>
        <v/>
      </c>
      <c r="BG175">
        <f>IF(BG174&lt;=0,0,ROUND(BG174+K175-W175-AU175,2))</f>
        <v/>
      </c>
      <c r="BH175">
        <f>IF(BH174&lt;=0,0,ROUND(BH174+L175-X175-AV175,2))</f>
        <v/>
      </c>
      <c r="BI175">
        <f>IF(BI174&lt;=0,0,ROUND(BI174+M175-Y175-AW175,2))</f>
        <v/>
      </c>
      <c r="BJ175">
        <f>IF(BJ174&lt;=0,0,ROUND(BJ174+N175-Z175-AX175,2))</f>
        <v/>
      </c>
      <c r="BK175">
        <f>IF(BK174&lt;=0,0,ROUND(BK174+O175-AA175-AY175,2))</f>
        <v/>
      </c>
      <c r="BL175">
        <f>IF(BL174&lt;=0,0,ROUND(BL174+P175-AB175-AZ175,2))</f>
        <v/>
      </c>
      <c r="BM175">
        <f>IF(BM174&lt;=0,0,ROUND(BM174+Q175-AC175-BA175,2))</f>
        <v/>
      </c>
      <c r="BN175">
        <f>IF(BN174&lt;=0,0,ROUND(BN174+R175-AD175-BB175,2))</f>
        <v/>
      </c>
      <c r="BO175">
        <f>IF(BO174&lt;=0,0,ROUND(BO174+S175-AE175-BC175,2))</f>
        <v/>
      </c>
      <c r="BP175">
        <f>IF(BP174&lt;=0,0,ROUND(BP174+T175-AF175-BD175,2))</f>
        <v/>
      </c>
      <c r="BQ175">
        <f>IF(BQ174&lt;=0,0,ROUND(BQ174+U175-AG175-BE175,2))</f>
        <v/>
      </c>
    </row>
    <row r="176">
      <c r="A176" t="n">
        <v>171</v>
      </c>
      <c r="B176" s="29">
        <f>Months!B176</f>
        <v/>
      </c>
      <c r="C176">
        <f>Months!C176</f>
        <v/>
      </c>
      <c r="D176">
        <f>Months!D176</f>
        <v/>
      </c>
      <c r="E176">
        <f>SUM(V176:AG176)</f>
        <v/>
      </c>
      <c r="F176">
        <f>MAX(0,ROUND(C176+D176-E176,2))</f>
        <v/>
      </c>
      <c r="G176">
        <f>ROUND(E176+SUM(AT176:BE176),2)</f>
        <v/>
      </c>
      <c r="H176">
        <f>ROUND(SUM(J176:U176),2)</f>
        <v/>
      </c>
      <c r="I176">
        <f>ROUND(SUM(BF176:BQ176),2)</f>
        <v/>
      </c>
      <c r="J176">
        <f>IF(BF175&lt;=0,0,ROUND(BF175*IF($A176&lt;=Debts!$M$5,Debts!$X$5,Debts!$Y$5)/12,2)+IF(AND(Debts!$AC$5=1,$A176=Debts!$M$5+1),SUMPRODUCT(ROUND(BF$5:BF174*Debts!$Y$5/12,2)),0))</f>
        <v/>
      </c>
      <c r="K176">
        <f>IF(BG175&lt;=0,0,ROUND(BG175*IF($A176&lt;=Debts!$M$6,Debts!$X$6,Debts!$Y$6)/12,2)+IF(AND(Debts!$AC$6=1,$A176=Debts!$M$6+1),SUMPRODUCT(ROUND(BG$5:BG174*Debts!$Y$6/12,2)),0))</f>
        <v/>
      </c>
      <c r="L176">
        <f>IF(BH175&lt;=0,0,ROUND(BH175*IF($A176&lt;=Debts!$M$7,Debts!$X$7,Debts!$Y$7)/12,2)+IF(AND(Debts!$AC$7=1,$A176=Debts!$M$7+1),SUMPRODUCT(ROUND(BH$5:BH174*Debts!$Y$7/12,2)),0))</f>
        <v/>
      </c>
      <c r="M176">
        <f>IF(BI175&lt;=0,0,ROUND(BI175*IF($A176&lt;=Debts!$M$8,Debts!$X$8,Debts!$Y$8)/12,2)+IF(AND(Debts!$AC$8=1,$A176=Debts!$M$8+1),SUMPRODUCT(ROUND(BI$5:BI174*Debts!$Y$8/12,2)),0))</f>
        <v/>
      </c>
      <c r="N176">
        <f>IF(BJ175&lt;=0,0,ROUND(BJ175*IF($A176&lt;=Debts!$M$9,Debts!$X$9,Debts!$Y$9)/12,2)+IF(AND(Debts!$AC$9=1,$A176=Debts!$M$9+1),SUMPRODUCT(ROUND(BJ$5:BJ174*Debts!$Y$9/12,2)),0))</f>
        <v/>
      </c>
      <c r="O176">
        <f>IF(BK175&lt;=0,0,ROUND(BK175*IF($A176&lt;=Debts!$M$10,Debts!$X$10,Debts!$Y$10)/12,2)+IF(AND(Debts!$AC$10=1,$A176=Debts!$M$10+1),SUMPRODUCT(ROUND(BK$5:BK174*Debts!$Y$10/12,2)),0))</f>
        <v/>
      </c>
      <c r="P176">
        <f>IF(BL175&lt;=0,0,ROUND(BL175*IF($A176&lt;=Debts!$M$11,Debts!$X$11,Debts!$Y$11)/12,2)+IF(AND(Debts!$AC$11=1,$A176=Debts!$M$11+1),SUMPRODUCT(ROUND(BL$5:BL174*Debts!$Y$11/12,2)),0))</f>
        <v/>
      </c>
      <c r="Q176">
        <f>IF(BM175&lt;=0,0,ROUND(BM175*IF($A176&lt;=Debts!$M$12,Debts!$X$12,Debts!$Y$12)/12,2)+IF(AND(Debts!$AC$12=1,$A176=Debts!$M$12+1),SUMPRODUCT(ROUND(BM$5:BM174*Debts!$Y$12/12,2)),0))</f>
        <v/>
      </c>
      <c r="R176">
        <f>IF(BN175&lt;=0,0,ROUND(BN175*IF($A176&lt;=Debts!$M$13,Debts!$X$13,Debts!$Y$13)/12,2)+IF(AND(Debts!$AC$13=1,$A176=Debts!$M$13+1),SUMPRODUCT(ROUND(BN$5:BN174*Debts!$Y$13/12,2)),0))</f>
        <v/>
      </c>
      <c r="S176">
        <f>IF(BO175&lt;=0,0,ROUND(BO175*IF($A176&lt;=Debts!$M$14,Debts!$X$14,Debts!$Y$14)/12,2)+IF(AND(Debts!$AC$14=1,$A176=Debts!$M$14+1),SUMPRODUCT(ROUND(BO$5:BO174*Debts!$Y$14/12,2)),0))</f>
        <v/>
      </c>
      <c r="T176">
        <f>IF(BP175&lt;=0,0,ROUND(BP175*IF($A176&lt;=Debts!$M$15,Debts!$X$15,Debts!$Y$15)/12,2)+IF(AND(Debts!$AC$15=1,$A176=Debts!$M$15+1),SUMPRODUCT(ROUND(BP$5:BP174*Debts!$Y$15/12,2)),0))</f>
        <v/>
      </c>
      <c r="U176">
        <f>IF(BQ175&lt;=0,0,ROUND(BQ175*IF($A176&lt;=Debts!$M$16,Debts!$X$16,Debts!$Y$16)/12,2)+IF(AND(Debts!$AC$16=1,$A176=Debts!$M$16+1),SUMPRODUCT(ROUND(BQ$5:BQ174*Debts!$Y$16/12,2)),0))</f>
        <v/>
      </c>
      <c r="V176">
        <f>IF(BF175&lt;=0,0,MIN(ROUND(BF175+J176,2),IF(Debts!$Z$5=0,Debts!$AA$5,MAX(Debts!$AA$5,ROUND(BF175*Debts!$Z$5+Debts!$AB$5*J176,2)))))</f>
        <v/>
      </c>
      <c r="W176">
        <f>IF(BG175&lt;=0,0,MIN(ROUND(BG175+K176,2),IF(Debts!$Z$6=0,Debts!$AA$6,MAX(Debts!$AA$6,ROUND(BG175*Debts!$Z$6+Debts!$AB$6*K176,2)))))</f>
        <v/>
      </c>
      <c r="X176">
        <f>IF(BH175&lt;=0,0,MIN(ROUND(BH175+L176,2),IF(Debts!$Z$7=0,Debts!$AA$7,MAX(Debts!$AA$7,ROUND(BH175*Debts!$Z$7+Debts!$AB$7*L176,2)))))</f>
        <v/>
      </c>
      <c r="Y176">
        <f>IF(BI175&lt;=0,0,MIN(ROUND(BI175+M176,2),IF(Debts!$Z$8=0,Debts!$AA$8,MAX(Debts!$AA$8,ROUND(BI175*Debts!$Z$8+Debts!$AB$8*M176,2)))))</f>
        <v/>
      </c>
      <c r="Z176">
        <f>IF(BJ175&lt;=0,0,MIN(ROUND(BJ175+N176,2),IF(Debts!$Z$9=0,Debts!$AA$9,MAX(Debts!$AA$9,ROUND(BJ175*Debts!$Z$9+Debts!$AB$9*N176,2)))))</f>
        <v/>
      </c>
      <c r="AA176">
        <f>IF(BK175&lt;=0,0,MIN(ROUND(BK175+O176,2),IF(Debts!$Z$10=0,Debts!$AA$10,MAX(Debts!$AA$10,ROUND(BK175*Debts!$Z$10+Debts!$AB$10*O176,2)))))</f>
        <v/>
      </c>
      <c r="AB176">
        <f>IF(BL175&lt;=0,0,MIN(ROUND(BL175+P176,2),IF(Debts!$Z$11=0,Debts!$AA$11,MAX(Debts!$AA$11,ROUND(BL175*Debts!$Z$11+Debts!$AB$11*P176,2)))))</f>
        <v/>
      </c>
      <c r="AC176">
        <f>IF(BM175&lt;=0,0,MIN(ROUND(BM175+Q176,2),IF(Debts!$Z$12=0,Debts!$AA$12,MAX(Debts!$AA$12,ROUND(BM175*Debts!$Z$12+Debts!$AB$12*Q176,2)))))</f>
        <v/>
      </c>
      <c r="AD176">
        <f>IF(BN175&lt;=0,0,MIN(ROUND(BN175+R176,2),IF(Debts!$Z$13=0,Debts!$AA$13,MAX(Debts!$AA$13,ROUND(BN175*Debts!$Z$13+Debts!$AB$13*R176,2)))))</f>
        <v/>
      </c>
      <c r="AE176">
        <f>IF(BO175&lt;=0,0,MIN(ROUND(BO175+S176,2),IF(Debts!$Z$14=0,Debts!$AA$14,MAX(Debts!$AA$14,ROUND(BO175*Debts!$Z$14+Debts!$AB$14*S176,2)))))</f>
        <v/>
      </c>
      <c r="AF176">
        <f>IF(BP175&lt;=0,0,MIN(ROUND(BP175+T176,2),IF(Debts!$Z$15=0,Debts!$AA$15,MAX(Debts!$AA$15,ROUND(BP175*Debts!$Z$15+Debts!$AB$15*T176,2)))))</f>
        <v/>
      </c>
      <c r="AG176">
        <f>IF(BQ175&lt;=0,0,MIN(ROUND(BQ175+U176,2),IF(Debts!$Z$16=0,Debts!$AA$16,MAX(Debts!$AA$16,ROUND(BQ175*Debts!$Z$16+Debts!$AB$16*U176,2)))))</f>
        <v/>
      </c>
      <c r="AH176">
        <f>IF(BF175&lt;=0,0,ROUND(BF175+J176-V176,2))</f>
        <v/>
      </c>
      <c r="AI176">
        <f>IF(BG175&lt;=0,0,ROUND(BG175+K176-W176,2))</f>
        <v/>
      </c>
      <c r="AJ176">
        <f>IF(BH175&lt;=0,0,ROUND(BH175+L176-X176,2))</f>
        <v/>
      </c>
      <c r="AK176">
        <f>IF(BI175&lt;=0,0,ROUND(BI175+M176-Y176,2))</f>
        <v/>
      </c>
      <c r="AL176">
        <f>IF(BJ175&lt;=0,0,ROUND(BJ175+N176-Z176,2))</f>
        <v/>
      </c>
      <c r="AM176">
        <f>IF(BK175&lt;=0,0,ROUND(BK175+O176-AA176,2))</f>
        <v/>
      </c>
      <c r="AN176">
        <f>IF(BL175&lt;=0,0,ROUND(BL175+P176-AB176,2))</f>
        <v/>
      </c>
      <c r="AO176">
        <f>IF(BM175&lt;=0,0,ROUND(BM175+Q176-AC176,2))</f>
        <v/>
      </c>
      <c r="AP176">
        <f>IF(BN175&lt;=0,0,ROUND(BN175+R176-AD176,2))</f>
        <v/>
      </c>
      <c r="AQ176">
        <f>IF(BO175&lt;=0,0,ROUND(BO175+S176-AE176,2))</f>
        <v/>
      </c>
      <c r="AR176">
        <f>IF(BP175&lt;=0,0,ROUND(BP175+T176-AF176,2))</f>
        <v/>
      </c>
      <c r="AS176">
        <f>IF(BQ175&lt;=0,0,ROUND(BQ175+U176-AG176,2))</f>
        <v/>
      </c>
      <c r="AT176">
        <f>IF(AH176&lt;=0,0,ROUND(MIN(AH176,MAX(0,$F176-SUMPRODUCT(($AT$3:$BE$3&lt;AT$3)*$AH176:$AS176))),2))</f>
        <v/>
      </c>
      <c r="AU176">
        <f>IF(AI176&lt;=0,0,ROUND(MIN(AI176,MAX(0,$F176-SUMPRODUCT(($AT$3:$BE$3&lt;AU$3)*$AH176:$AS176))),2))</f>
        <v/>
      </c>
      <c r="AV176">
        <f>IF(AJ176&lt;=0,0,ROUND(MIN(AJ176,MAX(0,$F176-SUMPRODUCT(($AT$3:$BE$3&lt;AV$3)*$AH176:$AS176))),2))</f>
        <v/>
      </c>
      <c r="AW176">
        <f>IF(AK176&lt;=0,0,ROUND(MIN(AK176,MAX(0,$F176-SUMPRODUCT(($AT$3:$BE$3&lt;AW$3)*$AH176:$AS176))),2))</f>
        <v/>
      </c>
      <c r="AX176">
        <f>IF(AL176&lt;=0,0,ROUND(MIN(AL176,MAX(0,$F176-SUMPRODUCT(($AT$3:$BE$3&lt;AX$3)*$AH176:$AS176))),2))</f>
        <v/>
      </c>
      <c r="AY176">
        <f>IF(AM176&lt;=0,0,ROUND(MIN(AM176,MAX(0,$F176-SUMPRODUCT(($AT$3:$BE$3&lt;AY$3)*$AH176:$AS176))),2))</f>
        <v/>
      </c>
      <c r="AZ176">
        <f>IF(AN176&lt;=0,0,ROUND(MIN(AN176,MAX(0,$F176-SUMPRODUCT(($AT$3:$BE$3&lt;AZ$3)*$AH176:$AS176))),2))</f>
        <v/>
      </c>
      <c r="BA176">
        <f>IF(AO176&lt;=0,0,ROUND(MIN(AO176,MAX(0,$F176-SUMPRODUCT(($AT$3:$BE$3&lt;BA$3)*$AH176:$AS176))),2))</f>
        <v/>
      </c>
      <c r="BB176">
        <f>IF(AP176&lt;=0,0,ROUND(MIN(AP176,MAX(0,$F176-SUMPRODUCT(($AT$3:$BE$3&lt;BB$3)*$AH176:$AS176))),2))</f>
        <v/>
      </c>
      <c r="BC176">
        <f>IF(AQ176&lt;=0,0,ROUND(MIN(AQ176,MAX(0,$F176-SUMPRODUCT(($AT$3:$BE$3&lt;BC$3)*$AH176:$AS176))),2))</f>
        <v/>
      </c>
      <c r="BD176">
        <f>IF(AR176&lt;=0,0,ROUND(MIN(AR176,MAX(0,$F176-SUMPRODUCT(($AT$3:$BE$3&lt;BD$3)*$AH176:$AS176))),2))</f>
        <v/>
      </c>
      <c r="BE176">
        <f>IF(AS176&lt;=0,0,ROUND(MIN(AS176,MAX(0,$F176-SUMPRODUCT(($AT$3:$BE$3&lt;BE$3)*$AH176:$AS176))),2))</f>
        <v/>
      </c>
      <c r="BF176">
        <f>IF(BF175&lt;=0,0,ROUND(BF175+J176-V176-AT176,2))</f>
        <v/>
      </c>
      <c r="BG176">
        <f>IF(BG175&lt;=0,0,ROUND(BG175+K176-W176-AU176,2))</f>
        <v/>
      </c>
      <c r="BH176">
        <f>IF(BH175&lt;=0,0,ROUND(BH175+L176-X176-AV176,2))</f>
        <v/>
      </c>
      <c r="BI176">
        <f>IF(BI175&lt;=0,0,ROUND(BI175+M176-Y176-AW176,2))</f>
        <v/>
      </c>
      <c r="BJ176">
        <f>IF(BJ175&lt;=0,0,ROUND(BJ175+N176-Z176-AX176,2))</f>
        <v/>
      </c>
      <c r="BK176">
        <f>IF(BK175&lt;=0,0,ROUND(BK175+O176-AA176-AY176,2))</f>
        <v/>
      </c>
      <c r="BL176">
        <f>IF(BL175&lt;=0,0,ROUND(BL175+P176-AB176-AZ176,2))</f>
        <v/>
      </c>
      <c r="BM176">
        <f>IF(BM175&lt;=0,0,ROUND(BM175+Q176-AC176-BA176,2))</f>
        <v/>
      </c>
      <c r="BN176">
        <f>IF(BN175&lt;=0,0,ROUND(BN175+R176-AD176-BB176,2))</f>
        <v/>
      </c>
      <c r="BO176">
        <f>IF(BO175&lt;=0,0,ROUND(BO175+S176-AE176-BC176,2))</f>
        <v/>
      </c>
      <c r="BP176">
        <f>IF(BP175&lt;=0,0,ROUND(BP175+T176-AF176-BD176,2))</f>
        <v/>
      </c>
      <c r="BQ176">
        <f>IF(BQ175&lt;=0,0,ROUND(BQ175+U176-AG176-BE176,2))</f>
        <v/>
      </c>
    </row>
    <row r="177">
      <c r="A177" t="n">
        <v>172</v>
      </c>
      <c r="B177" s="29">
        <f>Months!B177</f>
        <v/>
      </c>
      <c r="C177">
        <f>Months!C177</f>
        <v/>
      </c>
      <c r="D177">
        <f>Months!D177</f>
        <v/>
      </c>
      <c r="E177">
        <f>SUM(V177:AG177)</f>
        <v/>
      </c>
      <c r="F177">
        <f>MAX(0,ROUND(C177+D177-E177,2))</f>
        <v/>
      </c>
      <c r="G177">
        <f>ROUND(E177+SUM(AT177:BE177),2)</f>
        <v/>
      </c>
      <c r="H177">
        <f>ROUND(SUM(J177:U177),2)</f>
        <v/>
      </c>
      <c r="I177">
        <f>ROUND(SUM(BF177:BQ177),2)</f>
        <v/>
      </c>
      <c r="J177">
        <f>IF(BF176&lt;=0,0,ROUND(BF176*IF($A177&lt;=Debts!$M$5,Debts!$X$5,Debts!$Y$5)/12,2)+IF(AND(Debts!$AC$5=1,$A177=Debts!$M$5+1),SUMPRODUCT(ROUND(BF$5:BF175*Debts!$Y$5/12,2)),0))</f>
        <v/>
      </c>
      <c r="K177">
        <f>IF(BG176&lt;=0,0,ROUND(BG176*IF($A177&lt;=Debts!$M$6,Debts!$X$6,Debts!$Y$6)/12,2)+IF(AND(Debts!$AC$6=1,$A177=Debts!$M$6+1),SUMPRODUCT(ROUND(BG$5:BG175*Debts!$Y$6/12,2)),0))</f>
        <v/>
      </c>
      <c r="L177">
        <f>IF(BH176&lt;=0,0,ROUND(BH176*IF($A177&lt;=Debts!$M$7,Debts!$X$7,Debts!$Y$7)/12,2)+IF(AND(Debts!$AC$7=1,$A177=Debts!$M$7+1),SUMPRODUCT(ROUND(BH$5:BH175*Debts!$Y$7/12,2)),0))</f>
        <v/>
      </c>
      <c r="M177">
        <f>IF(BI176&lt;=0,0,ROUND(BI176*IF($A177&lt;=Debts!$M$8,Debts!$X$8,Debts!$Y$8)/12,2)+IF(AND(Debts!$AC$8=1,$A177=Debts!$M$8+1),SUMPRODUCT(ROUND(BI$5:BI175*Debts!$Y$8/12,2)),0))</f>
        <v/>
      </c>
      <c r="N177">
        <f>IF(BJ176&lt;=0,0,ROUND(BJ176*IF($A177&lt;=Debts!$M$9,Debts!$X$9,Debts!$Y$9)/12,2)+IF(AND(Debts!$AC$9=1,$A177=Debts!$M$9+1),SUMPRODUCT(ROUND(BJ$5:BJ175*Debts!$Y$9/12,2)),0))</f>
        <v/>
      </c>
      <c r="O177">
        <f>IF(BK176&lt;=0,0,ROUND(BK176*IF($A177&lt;=Debts!$M$10,Debts!$X$10,Debts!$Y$10)/12,2)+IF(AND(Debts!$AC$10=1,$A177=Debts!$M$10+1),SUMPRODUCT(ROUND(BK$5:BK175*Debts!$Y$10/12,2)),0))</f>
        <v/>
      </c>
      <c r="P177">
        <f>IF(BL176&lt;=0,0,ROUND(BL176*IF($A177&lt;=Debts!$M$11,Debts!$X$11,Debts!$Y$11)/12,2)+IF(AND(Debts!$AC$11=1,$A177=Debts!$M$11+1),SUMPRODUCT(ROUND(BL$5:BL175*Debts!$Y$11/12,2)),0))</f>
        <v/>
      </c>
      <c r="Q177">
        <f>IF(BM176&lt;=0,0,ROUND(BM176*IF($A177&lt;=Debts!$M$12,Debts!$X$12,Debts!$Y$12)/12,2)+IF(AND(Debts!$AC$12=1,$A177=Debts!$M$12+1),SUMPRODUCT(ROUND(BM$5:BM175*Debts!$Y$12/12,2)),0))</f>
        <v/>
      </c>
      <c r="R177">
        <f>IF(BN176&lt;=0,0,ROUND(BN176*IF($A177&lt;=Debts!$M$13,Debts!$X$13,Debts!$Y$13)/12,2)+IF(AND(Debts!$AC$13=1,$A177=Debts!$M$13+1),SUMPRODUCT(ROUND(BN$5:BN175*Debts!$Y$13/12,2)),0))</f>
        <v/>
      </c>
      <c r="S177">
        <f>IF(BO176&lt;=0,0,ROUND(BO176*IF($A177&lt;=Debts!$M$14,Debts!$X$14,Debts!$Y$14)/12,2)+IF(AND(Debts!$AC$14=1,$A177=Debts!$M$14+1),SUMPRODUCT(ROUND(BO$5:BO175*Debts!$Y$14/12,2)),0))</f>
        <v/>
      </c>
      <c r="T177">
        <f>IF(BP176&lt;=0,0,ROUND(BP176*IF($A177&lt;=Debts!$M$15,Debts!$X$15,Debts!$Y$15)/12,2)+IF(AND(Debts!$AC$15=1,$A177=Debts!$M$15+1),SUMPRODUCT(ROUND(BP$5:BP175*Debts!$Y$15/12,2)),0))</f>
        <v/>
      </c>
      <c r="U177">
        <f>IF(BQ176&lt;=0,0,ROUND(BQ176*IF($A177&lt;=Debts!$M$16,Debts!$X$16,Debts!$Y$16)/12,2)+IF(AND(Debts!$AC$16=1,$A177=Debts!$M$16+1),SUMPRODUCT(ROUND(BQ$5:BQ175*Debts!$Y$16/12,2)),0))</f>
        <v/>
      </c>
      <c r="V177">
        <f>IF(BF176&lt;=0,0,MIN(ROUND(BF176+J177,2),IF(Debts!$Z$5=0,Debts!$AA$5,MAX(Debts!$AA$5,ROUND(BF176*Debts!$Z$5+Debts!$AB$5*J177,2)))))</f>
        <v/>
      </c>
      <c r="W177">
        <f>IF(BG176&lt;=0,0,MIN(ROUND(BG176+K177,2),IF(Debts!$Z$6=0,Debts!$AA$6,MAX(Debts!$AA$6,ROUND(BG176*Debts!$Z$6+Debts!$AB$6*K177,2)))))</f>
        <v/>
      </c>
      <c r="X177">
        <f>IF(BH176&lt;=0,0,MIN(ROUND(BH176+L177,2),IF(Debts!$Z$7=0,Debts!$AA$7,MAX(Debts!$AA$7,ROUND(BH176*Debts!$Z$7+Debts!$AB$7*L177,2)))))</f>
        <v/>
      </c>
      <c r="Y177">
        <f>IF(BI176&lt;=0,0,MIN(ROUND(BI176+M177,2),IF(Debts!$Z$8=0,Debts!$AA$8,MAX(Debts!$AA$8,ROUND(BI176*Debts!$Z$8+Debts!$AB$8*M177,2)))))</f>
        <v/>
      </c>
      <c r="Z177">
        <f>IF(BJ176&lt;=0,0,MIN(ROUND(BJ176+N177,2),IF(Debts!$Z$9=0,Debts!$AA$9,MAX(Debts!$AA$9,ROUND(BJ176*Debts!$Z$9+Debts!$AB$9*N177,2)))))</f>
        <v/>
      </c>
      <c r="AA177">
        <f>IF(BK176&lt;=0,0,MIN(ROUND(BK176+O177,2),IF(Debts!$Z$10=0,Debts!$AA$10,MAX(Debts!$AA$10,ROUND(BK176*Debts!$Z$10+Debts!$AB$10*O177,2)))))</f>
        <v/>
      </c>
      <c r="AB177">
        <f>IF(BL176&lt;=0,0,MIN(ROUND(BL176+P177,2),IF(Debts!$Z$11=0,Debts!$AA$11,MAX(Debts!$AA$11,ROUND(BL176*Debts!$Z$11+Debts!$AB$11*P177,2)))))</f>
        <v/>
      </c>
      <c r="AC177">
        <f>IF(BM176&lt;=0,0,MIN(ROUND(BM176+Q177,2),IF(Debts!$Z$12=0,Debts!$AA$12,MAX(Debts!$AA$12,ROUND(BM176*Debts!$Z$12+Debts!$AB$12*Q177,2)))))</f>
        <v/>
      </c>
      <c r="AD177">
        <f>IF(BN176&lt;=0,0,MIN(ROUND(BN176+R177,2),IF(Debts!$Z$13=0,Debts!$AA$13,MAX(Debts!$AA$13,ROUND(BN176*Debts!$Z$13+Debts!$AB$13*R177,2)))))</f>
        <v/>
      </c>
      <c r="AE177">
        <f>IF(BO176&lt;=0,0,MIN(ROUND(BO176+S177,2),IF(Debts!$Z$14=0,Debts!$AA$14,MAX(Debts!$AA$14,ROUND(BO176*Debts!$Z$14+Debts!$AB$14*S177,2)))))</f>
        <v/>
      </c>
      <c r="AF177">
        <f>IF(BP176&lt;=0,0,MIN(ROUND(BP176+T177,2),IF(Debts!$Z$15=0,Debts!$AA$15,MAX(Debts!$AA$15,ROUND(BP176*Debts!$Z$15+Debts!$AB$15*T177,2)))))</f>
        <v/>
      </c>
      <c r="AG177">
        <f>IF(BQ176&lt;=0,0,MIN(ROUND(BQ176+U177,2),IF(Debts!$Z$16=0,Debts!$AA$16,MAX(Debts!$AA$16,ROUND(BQ176*Debts!$Z$16+Debts!$AB$16*U177,2)))))</f>
        <v/>
      </c>
      <c r="AH177">
        <f>IF(BF176&lt;=0,0,ROUND(BF176+J177-V177,2))</f>
        <v/>
      </c>
      <c r="AI177">
        <f>IF(BG176&lt;=0,0,ROUND(BG176+K177-W177,2))</f>
        <v/>
      </c>
      <c r="AJ177">
        <f>IF(BH176&lt;=0,0,ROUND(BH176+L177-X177,2))</f>
        <v/>
      </c>
      <c r="AK177">
        <f>IF(BI176&lt;=0,0,ROUND(BI176+M177-Y177,2))</f>
        <v/>
      </c>
      <c r="AL177">
        <f>IF(BJ176&lt;=0,0,ROUND(BJ176+N177-Z177,2))</f>
        <v/>
      </c>
      <c r="AM177">
        <f>IF(BK176&lt;=0,0,ROUND(BK176+O177-AA177,2))</f>
        <v/>
      </c>
      <c r="AN177">
        <f>IF(BL176&lt;=0,0,ROUND(BL176+P177-AB177,2))</f>
        <v/>
      </c>
      <c r="AO177">
        <f>IF(BM176&lt;=0,0,ROUND(BM176+Q177-AC177,2))</f>
        <v/>
      </c>
      <c r="AP177">
        <f>IF(BN176&lt;=0,0,ROUND(BN176+R177-AD177,2))</f>
        <v/>
      </c>
      <c r="AQ177">
        <f>IF(BO176&lt;=0,0,ROUND(BO176+S177-AE177,2))</f>
        <v/>
      </c>
      <c r="AR177">
        <f>IF(BP176&lt;=0,0,ROUND(BP176+T177-AF177,2))</f>
        <v/>
      </c>
      <c r="AS177">
        <f>IF(BQ176&lt;=0,0,ROUND(BQ176+U177-AG177,2))</f>
        <v/>
      </c>
      <c r="AT177">
        <f>IF(AH177&lt;=0,0,ROUND(MIN(AH177,MAX(0,$F177-SUMPRODUCT(($AT$3:$BE$3&lt;AT$3)*$AH177:$AS177))),2))</f>
        <v/>
      </c>
      <c r="AU177">
        <f>IF(AI177&lt;=0,0,ROUND(MIN(AI177,MAX(0,$F177-SUMPRODUCT(($AT$3:$BE$3&lt;AU$3)*$AH177:$AS177))),2))</f>
        <v/>
      </c>
      <c r="AV177">
        <f>IF(AJ177&lt;=0,0,ROUND(MIN(AJ177,MAX(0,$F177-SUMPRODUCT(($AT$3:$BE$3&lt;AV$3)*$AH177:$AS177))),2))</f>
        <v/>
      </c>
      <c r="AW177">
        <f>IF(AK177&lt;=0,0,ROUND(MIN(AK177,MAX(0,$F177-SUMPRODUCT(($AT$3:$BE$3&lt;AW$3)*$AH177:$AS177))),2))</f>
        <v/>
      </c>
      <c r="AX177">
        <f>IF(AL177&lt;=0,0,ROUND(MIN(AL177,MAX(0,$F177-SUMPRODUCT(($AT$3:$BE$3&lt;AX$3)*$AH177:$AS177))),2))</f>
        <v/>
      </c>
      <c r="AY177">
        <f>IF(AM177&lt;=0,0,ROUND(MIN(AM177,MAX(0,$F177-SUMPRODUCT(($AT$3:$BE$3&lt;AY$3)*$AH177:$AS177))),2))</f>
        <v/>
      </c>
      <c r="AZ177">
        <f>IF(AN177&lt;=0,0,ROUND(MIN(AN177,MAX(0,$F177-SUMPRODUCT(($AT$3:$BE$3&lt;AZ$3)*$AH177:$AS177))),2))</f>
        <v/>
      </c>
      <c r="BA177">
        <f>IF(AO177&lt;=0,0,ROUND(MIN(AO177,MAX(0,$F177-SUMPRODUCT(($AT$3:$BE$3&lt;BA$3)*$AH177:$AS177))),2))</f>
        <v/>
      </c>
      <c r="BB177">
        <f>IF(AP177&lt;=0,0,ROUND(MIN(AP177,MAX(0,$F177-SUMPRODUCT(($AT$3:$BE$3&lt;BB$3)*$AH177:$AS177))),2))</f>
        <v/>
      </c>
      <c r="BC177">
        <f>IF(AQ177&lt;=0,0,ROUND(MIN(AQ177,MAX(0,$F177-SUMPRODUCT(($AT$3:$BE$3&lt;BC$3)*$AH177:$AS177))),2))</f>
        <v/>
      </c>
      <c r="BD177">
        <f>IF(AR177&lt;=0,0,ROUND(MIN(AR177,MAX(0,$F177-SUMPRODUCT(($AT$3:$BE$3&lt;BD$3)*$AH177:$AS177))),2))</f>
        <v/>
      </c>
      <c r="BE177">
        <f>IF(AS177&lt;=0,0,ROUND(MIN(AS177,MAX(0,$F177-SUMPRODUCT(($AT$3:$BE$3&lt;BE$3)*$AH177:$AS177))),2))</f>
        <v/>
      </c>
      <c r="BF177">
        <f>IF(BF176&lt;=0,0,ROUND(BF176+J177-V177-AT177,2))</f>
        <v/>
      </c>
      <c r="BG177">
        <f>IF(BG176&lt;=0,0,ROUND(BG176+K177-W177-AU177,2))</f>
        <v/>
      </c>
      <c r="BH177">
        <f>IF(BH176&lt;=0,0,ROUND(BH176+L177-X177-AV177,2))</f>
        <v/>
      </c>
      <c r="BI177">
        <f>IF(BI176&lt;=0,0,ROUND(BI176+M177-Y177-AW177,2))</f>
        <v/>
      </c>
      <c r="BJ177">
        <f>IF(BJ176&lt;=0,0,ROUND(BJ176+N177-Z177-AX177,2))</f>
        <v/>
      </c>
      <c r="BK177">
        <f>IF(BK176&lt;=0,0,ROUND(BK176+O177-AA177-AY177,2))</f>
        <v/>
      </c>
      <c r="BL177">
        <f>IF(BL176&lt;=0,0,ROUND(BL176+P177-AB177-AZ177,2))</f>
        <v/>
      </c>
      <c r="BM177">
        <f>IF(BM176&lt;=0,0,ROUND(BM176+Q177-AC177-BA177,2))</f>
        <v/>
      </c>
      <c r="BN177">
        <f>IF(BN176&lt;=0,0,ROUND(BN176+R177-AD177-BB177,2))</f>
        <v/>
      </c>
      <c r="BO177">
        <f>IF(BO176&lt;=0,0,ROUND(BO176+S177-AE177-BC177,2))</f>
        <v/>
      </c>
      <c r="BP177">
        <f>IF(BP176&lt;=0,0,ROUND(BP176+T177-AF177-BD177,2))</f>
        <v/>
      </c>
      <c r="BQ177">
        <f>IF(BQ176&lt;=0,0,ROUND(BQ176+U177-AG177-BE177,2))</f>
        <v/>
      </c>
    </row>
    <row r="178">
      <c r="A178" t="n">
        <v>173</v>
      </c>
      <c r="B178" s="29">
        <f>Months!B178</f>
        <v/>
      </c>
      <c r="C178">
        <f>Months!C178</f>
        <v/>
      </c>
      <c r="D178">
        <f>Months!D178</f>
        <v/>
      </c>
      <c r="E178">
        <f>SUM(V178:AG178)</f>
        <v/>
      </c>
      <c r="F178">
        <f>MAX(0,ROUND(C178+D178-E178,2))</f>
        <v/>
      </c>
      <c r="G178">
        <f>ROUND(E178+SUM(AT178:BE178),2)</f>
        <v/>
      </c>
      <c r="H178">
        <f>ROUND(SUM(J178:U178),2)</f>
        <v/>
      </c>
      <c r="I178">
        <f>ROUND(SUM(BF178:BQ178),2)</f>
        <v/>
      </c>
      <c r="J178">
        <f>IF(BF177&lt;=0,0,ROUND(BF177*IF($A178&lt;=Debts!$M$5,Debts!$X$5,Debts!$Y$5)/12,2)+IF(AND(Debts!$AC$5=1,$A178=Debts!$M$5+1),SUMPRODUCT(ROUND(BF$5:BF176*Debts!$Y$5/12,2)),0))</f>
        <v/>
      </c>
      <c r="K178">
        <f>IF(BG177&lt;=0,0,ROUND(BG177*IF($A178&lt;=Debts!$M$6,Debts!$X$6,Debts!$Y$6)/12,2)+IF(AND(Debts!$AC$6=1,$A178=Debts!$M$6+1),SUMPRODUCT(ROUND(BG$5:BG176*Debts!$Y$6/12,2)),0))</f>
        <v/>
      </c>
      <c r="L178">
        <f>IF(BH177&lt;=0,0,ROUND(BH177*IF($A178&lt;=Debts!$M$7,Debts!$X$7,Debts!$Y$7)/12,2)+IF(AND(Debts!$AC$7=1,$A178=Debts!$M$7+1),SUMPRODUCT(ROUND(BH$5:BH176*Debts!$Y$7/12,2)),0))</f>
        <v/>
      </c>
      <c r="M178">
        <f>IF(BI177&lt;=0,0,ROUND(BI177*IF($A178&lt;=Debts!$M$8,Debts!$X$8,Debts!$Y$8)/12,2)+IF(AND(Debts!$AC$8=1,$A178=Debts!$M$8+1),SUMPRODUCT(ROUND(BI$5:BI176*Debts!$Y$8/12,2)),0))</f>
        <v/>
      </c>
      <c r="N178">
        <f>IF(BJ177&lt;=0,0,ROUND(BJ177*IF($A178&lt;=Debts!$M$9,Debts!$X$9,Debts!$Y$9)/12,2)+IF(AND(Debts!$AC$9=1,$A178=Debts!$M$9+1),SUMPRODUCT(ROUND(BJ$5:BJ176*Debts!$Y$9/12,2)),0))</f>
        <v/>
      </c>
      <c r="O178">
        <f>IF(BK177&lt;=0,0,ROUND(BK177*IF($A178&lt;=Debts!$M$10,Debts!$X$10,Debts!$Y$10)/12,2)+IF(AND(Debts!$AC$10=1,$A178=Debts!$M$10+1),SUMPRODUCT(ROUND(BK$5:BK176*Debts!$Y$10/12,2)),0))</f>
        <v/>
      </c>
      <c r="P178">
        <f>IF(BL177&lt;=0,0,ROUND(BL177*IF($A178&lt;=Debts!$M$11,Debts!$X$11,Debts!$Y$11)/12,2)+IF(AND(Debts!$AC$11=1,$A178=Debts!$M$11+1),SUMPRODUCT(ROUND(BL$5:BL176*Debts!$Y$11/12,2)),0))</f>
        <v/>
      </c>
      <c r="Q178">
        <f>IF(BM177&lt;=0,0,ROUND(BM177*IF($A178&lt;=Debts!$M$12,Debts!$X$12,Debts!$Y$12)/12,2)+IF(AND(Debts!$AC$12=1,$A178=Debts!$M$12+1),SUMPRODUCT(ROUND(BM$5:BM176*Debts!$Y$12/12,2)),0))</f>
        <v/>
      </c>
      <c r="R178">
        <f>IF(BN177&lt;=0,0,ROUND(BN177*IF($A178&lt;=Debts!$M$13,Debts!$X$13,Debts!$Y$13)/12,2)+IF(AND(Debts!$AC$13=1,$A178=Debts!$M$13+1),SUMPRODUCT(ROUND(BN$5:BN176*Debts!$Y$13/12,2)),0))</f>
        <v/>
      </c>
      <c r="S178">
        <f>IF(BO177&lt;=0,0,ROUND(BO177*IF($A178&lt;=Debts!$M$14,Debts!$X$14,Debts!$Y$14)/12,2)+IF(AND(Debts!$AC$14=1,$A178=Debts!$M$14+1),SUMPRODUCT(ROUND(BO$5:BO176*Debts!$Y$14/12,2)),0))</f>
        <v/>
      </c>
      <c r="T178">
        <f>IF(BP177&lt;=0,0,ROUND(BP177*IF($A178&lt;=Debts!$M$15,Debts!$X$15,Debts!$Y$15)/12,2)+IF(AND(Debts!$AC$15=1,$A178=Debts!$M$15+1),SUMPRODUCT(ROUND(BP$5:BP176*Debts!$Y$15/12,2)),0))</f>
        <v/>
      </c>
      <c r="U178">
        <f>IF(BQ177&lt;=0,0,ROUND(BQ177*IF($A178&lt;=Debts!$M$16,Debts!$X$16,Debts!$Y$16)/12,2)+IF(AND(Debts!$AC$16=1,$A178=Debts!$M$16+1),SUMPRODUCT(ROUND(BQ$5:BQ176*Debts!$Y$16/12,2)),0))</f>
        <v/>
      </c>
      <c r="V178">
        <f>IF(BF177&lt;=0,0,MIN(ROUND(BF177+J178,2),IF(Debts!$Z$5=0,Debts!$AA$5,MAX(Debts!$AA$5,ROUND(BF177*Debts!$Z$5+Debts!$AB$5*J178,2)))))</f>
        <v/>
      </c>
      <c r="W178">
        <f>IF(BG177&lt;=0,0,MIN(ROUND(BG177+K178,2),IF(Debts!$Z$6=0,Debts!$AA$6,MAX(Debts!$AA$6,ROUND(BG177*Debts!$Z$6+Debts!$AB$6*K178,2)))))</f>
        <v/>
      </c>
      <c r="X178">
        <f>IF(BH177&lt;=0,0,MIN(ROUND(BH177+L178,2),IF(Debts!$Z$7=0,Debts!$AA$7,MAX(Debts!$AA$7,ROUND(BH177*Debts!$Z$7+Debts!$AB$7*L178,2)))))</f>
        <v/>
      </c>
      <c r="Y178">
        <f>IF(BI177&lt;=0,0,MIN(ROUND(BI177+M178,2),IF(Debts!$Z$8=0,Debts!$AA$8,MAX(Debts!$AA$8,ROUND(BI177*Debts!$Z$8+Debts!$AB$8*M178,2)))))</f>
        <v/>
      </c>
      <c r="Z178">
        <f>IF(BJ177&lt;=0,0,MIN(ROUND(BJ177+N178,2),IF(Debts!$Z$9=0,Debts!$AA$9,MAX(Debts!$AA$9,ROUND(BJ177*Debts!$Z$9+Debts!$AB$9*N178,2)))))</f>
        <v/>
      </c>
      <c r="AA178">
        <f>IF(BK177&lt;=0,0,MIN(ROUND(BK177+O178,2),IF(Debts!$Z$10=0,Debts!$AA$10,MAX(Debts!$AA$10,ROUND(BK177*Debts!$Z$10+Debts!$AB$10*O178,2)))))</f>
        <v/>
      </c>
      <c r="AB178">
        <f>IF(BL177&lt;=0,0,MIN(ROUND(BL177+P178,2),IF(Debts!$Z$11=0,Debts!$AA$11,MAX(Debts!$AA$11,ROUND(BL177*Debts!$Z$11+Debts!$AB$11*P178,2)))))</f>
        <v/>
      </c>
      <c r="AC178">
        <f>IF(BM177&lt;=0,0,MIN(ROUND(BM177+Q178,2),IF(Debts!$Z$12=0,Debts!$AA$12,MAX(Debts!$AA$12,ROUND(BM177*Debts!$Z$12+Debts!$AB$12*Q178,2)))))</f>
        <v/>
      </c>
      <c r="AD178">
        <f>IF(BN177&lt;=0,0,MIN(ROUND(BN177+R178,2),IF(Debts!$Z$13=0,Debts!$AA$13,MAX(Debts!$AA$13,ROUND(BN177*Debts!$Z$13+Debts!$AB$13*R178,2)))))</f>
        <v/>
      </c>
      <c r="AE178">
        <f>IF(BO177&lt;=0,0,MIN(ROUND(BO177+S178,2),IF(Debts!$Z$14=0,Debts!$AA$14,MAX(Debts!$AA$14,ROUND(BO177*Debts!$Z$14+Debts!$AB$14*S178,2)))))</f>
        <v/>
      </c>
      <c r="AF178">
        <f>IF(BP177&lt;=0,0,MIN(ROUND(BP177+T178,2),IF(Debts!$Z$15=0,Debts!$AA$15,MAX(Debts!$AA$15,ROUND(BP177*Debts!$Z$15+Debts!$AB$15*T178,2)))))</f>
        <v/>
      </c>
      <c r="AG178">
        <f>IF(BQ177&lt;=0,0,MIN(ROUND(BQ177+U178,2),IF(Debts!$Z$16=0,Debts!$AA$16,MAX(Debts!$AA$16,ROUND(BQ177*Debts!$Z$16+Debts!$AB$16*U178,2)))))</f>
        <v/>
      </c>
      <c r="AH178">
        <f>IF(BF177&lt;=0,0,ROUND(BF177+J178-V178,2))</f>
        <v/>
      </c>
      <c r="AI178">
        <f>IF(BG177&lt;=0,0,ROUND(BG177+K178-W178,2))</f>
        <v/>
      </c>
      <c r="AJ178">
        <f>IF(BH177&lt;=0,0,ROUND(BH177+L178-X178,2))</f>
        <v/>
      </c>
      <c r="AK178">
        <f>IF(BI177&lt;=0,0,ROUND(BI177+M178-Y178,2))</f>
        <v/>
      </c>
      <c r="AL178">
        <f>IF(BJ177&lt;=0,0,ROUND(BJ177+N178-Z178,2))</f>
        <v/>
      </c>
      <c r="AM178">
        <f>IF(BK177&lt;=0,0,ROUND(BK177+O178-AA178,2))</f>
        <v/>
      </c>
      <c r="AN178">
        <f>IF(BL177&lt;=0,0,ROUND(BL177+P178-AB178,2))</f>
        <v/>
      </c>
      <c r="AO178">
        <f>IF(BM177&lt;=0,0,ROUND(BM177+Q178-AC178,2))</f>
        <v/>
      </c>
      <c r="AP178">
        <f>IF(BN177&lt;=0,0,ROUND(BN177+R178-AD178,2))</f>
        <v/>
      </c>
      <c r="AQ178">
        <f>IF(BO177&lt;=0,0,ROUND(BO177+S178-AE178,2))</f>
        <v/>
      </c>
      <c r="AR178">
        <f>IF(BP177&lt;=0,0,ROUND(BP177+T178-AF178,2))</f>
        <v/>
      </c>
      <c r="AS178">
        <f>IF(BQ177&lt;=0,0,ROUND(BQ177+U178-AG178,2))</f>
        <v/>
      </c>
      <c r="AT178">
        <f>IF(AH178&lt;=0,0,ROUND(MIN(AH178,MAX(0,$F178-SUMPRODUCT(($AT$3:$BE$3&lt;AT$3)*$AH178:$AS178))),2))</f>
        <v/>
      </c>
      <c r="AU178">
        <f>IF(AI178&lt;=0,0,ROUND(MIN(AI178,MAX(0,$F178-SUMPRODUCT(($AT$3:$BE$3&lt;AU$3)*$AH178:$AS178))),2))</f>
        <v/>
      </c>
      <c r="AV178">
        <f>IF(AJ178&lt;=0,0,ROUND(MIN(AJ178,MAX(0,$F178-SUMPRODUCT(($AT$3:$BE$3&lt;AV$3)*$AH178:$AS178))),2))</f>
        <v/>
      </c>
      <c r="AW178">
        <f>IF(AK178&lt;=0,0,ROUND(MIN(AK178,MAX(0,$F178-SUMPRODUCT(($AT$3:$BE$3&lt;AW$3)*$AH178:$AS178))),2))</f>
        <v/>
      </c>
      <c r="AX178">
        <f>IF(AL178&lt;=0,0,ROUND(MIN(AL178,MAX(0,$F178-SUMPRODUCT(($AT$3:$BE$3&lt;AX$3)*$AH178:$AS178))),2))</f>
        <v/>
      </c>
      <c r="AY178">
        <f>IF(AM178&lt;=0,0,ROUND(MIN(AM178,MAX(0,$F178-SUMPRODUCT(($AT$3:$BE$3&lt;AY$3)*$AH178:$AS178))),2))</f>
        <v/>
      </c>
      <c r="AZ178">
        <f>IF(AN178&lt;=0,0,ROUND(MIN(AN178,MAX(0,$F178-SUMPRODUCT(($AT$3:$BE$3&lt;AZ$3)*$AH178:$AS178))),2))</f>
        <v/>
      </c>
      <c r="BA178">
        <f>IF(AO178&lt;=0,0,ROUND(MIN(AO178,MAX(0,$F178-SUMPRODUCT(($AT$3:$BE$3&lt;BA$3)*$AH178:$AS178))),2))</f>
        <v/>
      </c>
      <c r="BB178">
        <f>IF(AP178&lt;=0,0,ROUND(MIN(AP178,MAX(0,$F178-SUMPRODUCT(($AT$3:$BE$3&lt;BB$3)*$AH178:$AS178))),2))</f>
        <v/>
      </c>
      <c r="BC178">
        <f>IF(AQ178&lt;=0,0,ROUND(MIN(AQ178,MAX(0,$F178-SUMPRODUCT(($AT$3:$BE$3&lt;BC$3)*$AH178:$AS178))),2))</f>
        <v/>
      </c>
      <c r="BD178">
        <f>IF(AR178&lt;=0,0,ROUND(MIN(AR178,MAX(0,$F178-SUMPRODUCT(($AT$3:$BE$3&lt;BD$3)*$AH178:$AS178))),2))</f>
        <v/>
      </c>
      <c r="BE178">
        <f>IF(AS178&lt;=0,0,ROUND(MIN(AS178,MAX(0,$F178-SUMPRODUCT(($AT$3:$BE$3&lt;BE$3)*$AH178:$AS178))),2))</f>
        <v/>
      </c>
      <c r="BF178">
        <f>IF(BF177&lt;=0,0,ROUND(BF177+J178-V178-AT178,2))</f>
        <v/>
      </c>
      <c r="BG178">
        <f>IF(BG177&lt;=0,0,ROUND(BG177+K178-W178-AU178,2))</f>
        <v/>
      </c>
      <c r="BH178">
        <f>IF(BH177&lt;=0,0,ROUND(BH177+L178-X178-AV178,2))</f>
        <v/>
      </c>
      <c r="BI178">
        <f>IF(BI177&lt;=0,0,ROUND(BI177+M178-Y178-AW178,2))</f>
        <v/>
      </c>
      <c r="BJ178">
        <f>IF(BJ177&lt;=0,0,ROUND(BJ177+N178-Z178-AX178,2))</f>
        <v/>
      </c>
      <c r="BK178">
        <f>IF(BK177&lt;=0,0,ROUND(BK177+O178-AA178-AY178,2))</f>
        <v/>
      </c>
      <c r="BL178">
        <f>IF(BL177&lt;=0,0,ROUND(BL177+P178-AB178-AZ178,2))</f>
        <v/>
      </c>
      <c r="BM178">
        <f>IF(BM177&lt;=0,0,ROUND(BM177+Q178-AC178-BA178,2))</f>
        <v/>
      </c>
      <c r="BN178">
        <f>IF(BN177&lt;=0,0,ROUND(BN177+R178-AD178-BB178,2))</f>
        <v/>
      </c>
      <c r="BO178">
        <f>IF(BO177&lt;=0,0,ROUND(BO177+S178-AE178-BC178,2))</f>
        <v/>
      </c>
      <c r="BP178">
        <f>IF(BP177&lt;=0,0,ROUND(BP177+T178-AF178-BD178,2))</f>
        <v/>
      </c>
      <c r="BQ178">
        <f>IF(BQ177&lt;=0,0,ROUND(BQ177+U178-AG178-BE178,2))</f>
        <v/>
      </c>
    </row>
    <row r="179">
      <c r="A179" t="n">
        <v>174</v>
      </c>
      <c r="B179" s="29">
        <f>Months!B179</f>
        <v/>
      </c>
      <c r="C179">
        <f>Months!C179</f>
        <v/>
      </c>
      <c r="D179">
        <f>Months!D179</f>
        <v/>
      </c>
      <c r="E179">
        <f>SUM(V179:AG179)</f>
        <v/>
      </c>
      <c r="F179">
        <f>MAX(0,ROUND(C179+D179-E179,2))</f>
        <v/>
      </c>
      <c r="G179">
        <f>ROUND(E179+SUM(AT179:BE179),2)</f>
        <v/>
      </c>
      <c r="H179">
        <f>ROUND(SUM(J179:U179),2)</f>
        <v/>
      </c>
      <c r="I179">
        <f>ROUND(SUM(BF179:BQ179),2)</f>
        <v/>
      </c>
      <c r="J179">
        <f>IF(BF178&lt;=0,0,ROUND(BF178*IF($A179&lt;=Debts!$M$5,Debts!$X$5,Debts!$Y$5)/12,2)+IF(AND(Debts!$AC$5=1,$A179=Debts!$M$5+1),SUMPRODUCT(ROUND(BF$5:BF177*Debts!$Y$5/12,2)),0))</f>
        <v/>
      </c>
      <c r="K179">
        <f>IF(BG178&lt;=0,0,ROUND(BG178*IF($A179&lt;=Debts!$M$6,Debts!$X$6,Debts!$Y$6)/12,2)+IF(AND(Debts!$AC$6=1,$A179=Debts!$M$6+1),SUMPRODUCT(ROUND(BG$5:BG177*Debts!$Y$6/12,2)),0))</f>
        <v/>
      </c>
      <c r="L179">
        <f>IF(BH178&lt;=0,0,ROUND(BH178*IF($A179&lt;=Debts!$M$7,Debts!$X$7,Debts!$Y$7)/12,2)+IF(AND(Debts!$AC$7=1,$A179=Debts!$M$7+1),SUMPRODUCT(ROUND(BH$5:BH177*Debts!$Y$7/12,2)),0))</f>
        <v/>
      </c>
      <c r="M179">
        <f>IF(BI178&lt;=0,0,ROUND(BI178*IF($A179&lt;=Debts!$M$8,Debts!$X$8,Debts!$Y$8)/12,2)+IF(AND(Debts!$AC$8=1,$A179=Debts!$M$8+1),SUMPRODUCT(ROUND(BI$5:BI177*Debts!$Y$8/12,2)),0))</f>
        <v/>
      </c>
      <c r="N179">
        <f>IF(BJ178&lt;=0,0,ROUND(BJ178*IF($A179&lt;=Debts!$M$9,Debts!$X$9,Debts!$Y$9)/12,2)+IF(AND(Debts!$AC$9=1,$A179=Debts!$M$9+1),SUMPRODUCT(ROUND(BJ$5:BJ177*Debts!$Y$9/12,2)),0))</f>
        <v/>
      </c>
      <c r="O179">
        <f>IF(BK178&lt;=0,0,ROUND(BK178*IF($A179&lt;=Debts!$M$10,Debts!$X$10,Debts!$Y$10)/12,2)+IF(AND(Debts!$AC$10=1,$A179=Debts!$M$10+1),SUMPRODUCT(ROUND(BK$5:BK177*Debts!$Y$10/12,2)),0))</f>
        <v/>
      </c>
      <c r="P179">
        <f>IF(BL178&lt;=0,0,ROUND(BL178*IF($A179&lt;=Debts!$M$11,Debts!$X$11,Debts!$Y$11)/12,2)+IF(AND(Debts!$AC$11=1,$A179=Debts!$M$11+1),SUMPRODUCT(ROUND(BL$5:BL177*Debts!$Y$11/12,2)),0))</f>
        <v/>
      </c>
      <c r="Q179">
        <f>IF(BM178&lt;=0,0,ROUND(BM178*IF($A179&lt;=Debts!$M$12,Debts!$X$12,Debts!$Y$12)/12,2)+IF(AND(Debts!$AC$12=1,$A179=Debts!$M$12+1),SUMPRODUCT(ROUND(BM$5:BM177*Debts!$Y$12/12,2)),0))</f>
        <v/>
      </c>
      <c r="R179">
        <f>IF(BN178&lt;=0,0,ROUND(BN178*IF($A179&lt;=Debts!$M$13,Debts!$X$13,Debts!$Y$13)/12,2)+IF(AND(Debts!$AC$13=1,$A179=Debts!$M$13+1),SUMPRODUCT(ROUND(BN$5:BN177*Debts!$Y$13/12,2)),0))</f>
        <v/>
      </c>
      <c r="S179">
        <f>IF(BO178&lt;=0,0,ROUND(BO178*IF($A179&lt;=Debts!$M$14,Debts!$X$14,Debts!$Y$14)/12,2)+IF(AND(Debts!$AC$14=1,$A179=Debts!$M$14+1),SUMPRODUCT(ROUND(BO$5:BO177*Debts!$Y$14/12,2)),0))</f>
        <v/>
      </c>
      <c r="T179">
        <f>IF(BP178&lt;=0,0,ROUND(BP178*IF($A179&lt;=Debts!$M$15,Debts!$X$15,Debts!$Y$15)/12,2)+IF(AND(Debts!$AC$15=1,$A179=Debts!$M$15+1),SUMPRODUCT(ROUND(BP$5:BP177*Debts!$Y$15/12,2)),0))</f>
        <v/>
      </c>
      <c r="U179">
        <f>IF(BQ178&lt;=0,0,ROUND(BQ178*IF($A179&lt;=Debts!$M$16,Debts!$X$16,Debts!$Y$16)/12,2)+IF(AND(Debts!$AC$16=1,$A179=Debts!$M$16+1),SUMPRODUCT(ROUND(BQ$5:BQ177*Debts!$Y$16/12,2)),0))</f>
        <v/>
      </c>
      <c r="V179">
        <f>IF(BF178&lt;=0,0,MIN(ROUND(BF178+J179,2),IF(Debts!$Z$5=0,Debts!$AA$5,MAX(Debts!$AA$5,ROUND(BF178*Debts!$Z$5+Debts!$AB$5*J179,2)))))</f>
        <v/>
      </c>
      <c r="W179">
        <f>IF(BG178&lt;=0,0,MIN(ROUND(BG178+K179,2),IF(Debts!$Z$6=0,Debts!$AA$6,MAX(Debts!$AA$6,ROUND(BG178*Debts!$Z$6+Debts!$AB$6*K179,2)))))</f>
        <v/>
      </c>
      <c r="X179">
        <f>IF(BH178&lt;=0,0,MIN(ROUND(BH178+L179,2),IF(Debts!$Z$7=0,Debts!$AA$7,MAX(Debts!$AA$7,ROUND(BH178*Debts!$Z$7+Debts!$AB$7*L179,2)))))</f>
        <v/>
      </c>
      <c r="Y179">
        <f>IF(BI178&lt;=0,0,MIN(ROUND(BI178+M179,2),IF(Debts!$Z$8=0,Debts!$AA$8,MAX(Debts!$AA$8,ROUND(BI178*Debts!$Z$8+Debts!$AB$8*M179,2)))))</f>
        <v/>
      </c>
      <c r="Z179">
        <f>IF(BJ178&lt;=0,0,MIN(ROUND(BJ178+N179,2),IF(Debts!$Z$9=0,Debts!$AA$9,MAX(Debts!$AA$9,ROUND(BJ178*Debts!$Z$9+Debts!$AB$9*N179,2)))))</f>
        <v/>
      </c>
      <c r="AA179">
        <f>IF(BK178&lt;=0,0,MIN(ROUND(BK178+O179,2),IF(Debts!$Z$10=0,Debts!$AA$10,MAX(Debts!$AA$10,ROUND(BK178*Debts!$Z$10+Debts!$AB$10*O179,2)))))</f>
        <v/>
      </c>
      <c r="AB179">
        <f>IF(BL178&lt;=0,0,MIN(ROUND(BL178+P179,2),IF(Debts!$Z$11=0,Debts!$AA$11,MAX(Debts!$AA$11,ROUND(BL178*Debts!$Z$11+Debts!$AB$11*P179,2)))))</f>
        <v/>
      </c>
      <c r="AC179">
        <f>IF(BM178&lt;=0,0,MIN(ROUND(BM178+Q179,2),IF(Debts!$Z$12=0,Debts!$AA$12,MAX(Debts!$AA$12,ROUND(BM178*Debts!$Z$12+Debts!$AB$12*Q179,2)))))</f>
        <v/>
      </c>
      <c r="AD179">
        <f>IF(BN178&lt;=0,0,MIN(ROUND(BN178+R179,2),IF(Debts!$Z$13=0,Debts!$AA$13,MAX(Debts!$AA$13,ROUND(BN178*Debts!$Z$13+Debts!$AB$13*R179,2)))))</f>
        <v/>
      </c>
      <c r="AE179">
        <f>IF(BO178&lt;=0,0,MIN(ROUND(BO178+S179,2),IF(Debts!$Z$14=0,Debts!$AA$14,MAX(Debts!$AA$14,ROUND(BO178*Debts!$Z$14+Debts!$AB$14*S179,2)))))</f>
        <v/>
      </c>
      <c r="AF179">
        <f>IF(BP178&lt;=0,0,MIN(ROUND(BP178+T179,2),IF(Debts!$Z$15=0,Debts!$AA$15,MAX(Debts!$AA$15,ROUND(BP178*Debts!$Z$15+Debts!$AB$15*T179,2)))))</f>
        <v/>
      </c>
      <c r="AG179">
        <f>IF(BQ178&lt;=0,0,MIN(ROUND(BQ178+U179,2),IF(Debts!$Z$16=0,Debts!$AA$16,MAX(Debts!$AA$16,ROUND(BQ178*Debts!$Z$16+Debts!$AB$16*U179,2)))))</f>
        <v/>
      </c>
      <c r="AH179">
        <f>IF(BF178&lt;=0,0,ROUND(BF178+J179-V179,2))</f>
        <v/>
      </c>
      <c r="AI179">
        <f>IF(BG178&lt;=0,0,ROUND(BG178+K179-W179,2))</f>
        <v/>
      </c>
      <c r="AJ179">
        <f>IF(BH178&lt;=0,0,ROUND(BH178+L179-X179,2))</f>
        <v/>
      </c>
      <c r="AK179">
        <f>IF(BI178&lt;=0,0,ROUND(BI178+M179-Y179,2))</f>
        <v/>
      </c>
      <c r="AL179">
        <f>IF(BJ178&lt;=0,0,ROUND(BJ178+N179-Z179,2))</f>
        <v/>
      </c>
      <c r="AM179">
        <f>IF(BK178&lt;=0,0,ROUND(BK178+O179-AA179,2))</f>
        <v/>
      </c>
      <c r="AN179">
        <f>IF(BL178&lt;=0,0,ROUND(BL178+P179-AB179,2))</f>
        <v/>
      </c>
      <c r="AO179">
        <f>IF(BM178&lt;=0,0,ROUND(BM178+Q179-AC179,2))</f>
        <v/>
      </c>
      <c r="AP179">
        <f>IF(BN178&lt;=0,0,ROUND(BN178+R179-AD179,2))</f>
        <v/>
      </c>
      <c r="AQ179">
        <f>IF(BO178&lt;=0,0,ROUND(BO178+S179-AE179,2))</f>
        <v/>
      </c>
      <c r="AR179">
        <f>IF(BP178&lt;=0,0,ROUND(BP178+T179-AF179,2))</f>
        <v/>
      </c>
      <c r="AS179">
        <f>IF(BQ178&lt;=0,0,ROUND(BQ178+U179-AG179,2))</f>
        <v/>
      </c>
      <c r="AT179">
        <f>IF(AH179&lt;=0,0,ROUND(MIN(AH179,MAX(0,$F179-SUMPRODUCT(($AT$3:$BE$3&lt;AT$3)*$AH179:$AS179))),2))</f>
        <v/>
      </c>
      <c r="AU179">
        <f>IF(AI179&lt;=0,0,ROUND(MIN(AI179,MAX(0,$F179-SUMPRODUCT(($AT$3:$BE$3&lt;AU$3)*$AH179:$AS179))),2))</f>
        <v/>
      </c>
      <c r="AV179">
        <f>IF(AJ179&lt;=0,0,ROUND(MIN(AJ179,MAX(0,$F179-SUMPRODUCT(($AT$3:$BE$3&lt;AV$3)*$AH179:$AS179))),2))</f>
        <v/>
      </c>
      <c r="AW179">
        <f>IF(AK179&lt;=0,0,ROUND(MIN(AK179,MAX(0,$F179-SUMPRODUCT(($AT$3:$BE$3&lt;AW$3)*$AH179:$AS179))),2))</f>
        <v/>
      </c>
      <c r="AX179">
        <f>IF(AL179&lt;=0,0,ROUND(MIN(AL179,MAX(0,$F179-SUMPRODUCT(($AT$3:$BE$3&lt;AX$3)*$AH179:$AS179))),2))</f>
        <v/>
      </c>
      <c r="AY179">
        <f>IF(AM179&lt;=0,0,ROUND(MIN(AM179,MAX(0,$F179-SUMPRODUCT(($AT$3:$BE$3&lt;AY$3)*$AH179:$AS179))),2))</f>
        <v/>
      </c>
      <c r="AZ179">
        <f>IF(AN179&lt;=0,0,ROUND(MIN(AN179,MAX(0,$F179-SUMPRODUCT(($AT$3:$BE$3&lt;AZ$3)*$AH179:$AS179))),2))</f>
        <v/>
      </c>
      <c r="BA179">
        <f>IF(AO179&lt;=0,0,ROUND(MIN(AO179,MAX(0,$F179-SUMPRODUCT(($AT$3:$BE$3&lt;BA$3)*$AH179:$AS179))),2))</f>
        <v/>
      </c>
      <c r="BB179">
        <f>IF(AP179&lt;=0,0,ROUND(MIN(AP179,MAX(0,$F179-SUMPRODUCT(($AT$3:$BE$3&lt;BB$3)*$AH179:$AS179))),2))</f>
        <v/>
      </c>
      <c r="BC179">
        <f>IF(AQ179&lt;=0,0,ROUND(MIN(AQ179,MAX(0,$F179-SUMPRODUCT(($AT$3:$BE$3&lt;BC$3)*$AH179:$AS179))),2))</f>
        <v/>
      </c>
      <c r="BD179">
        <f>IF(AR179&lt;=0,0,ROUND(MIN(AR179,MAX(0,$F179-SUMPRODUCT(($AT$3:$BE$3&lt;BD$3)*$AH179:$AS179))),2))</f>
        <v/>
      </c>
      <c r="BE179">
        <f>IF(AS179&lt;=0,0,ROUND(MIN(AS179,MAX(0,$F179-SUMPRODUCT(($AT$3:$BE$3&lt;BE$3)*$AH179:$AS179))),2))</f>
        <v/>
      </c>
      <c r="BF179">
        <f>IF(BF178&lt;=0,0,ROUND(BF178+J179-V179-AT179,2))</f>
        <v/>
      </c>
      <c r="BG179">
        <f>IF(BG178&lt;=0,0,ROUND(BG178+K179-W179-AU179,2))</f>
        <v/>
      </c>
      <c r="BH179">
        <f>IF(BH178&lt;=0,0,ROUND(BH178+L179-X179-AV179,2))</f>
        <v/>
      </c>
      <c r="BI179">
        <f>IF(BI178&lt;=0,0,ROUND(BI178+M179-Y179-AW179,2))</f>
        <v/>
      </c>
      <c r="BJ179">
        <f>IF(BJ178&lt;=0,0,ROUND(BJ178+N179-Z179-AX179,2))</f>
        <v/>
      </c>
      <c r="BK179">
        <f>IF(BK178&lt;=0,0,ROUND(BK178+O179-AA179-AY179,2))</f>
        <v/>
      </c>
      <c r="BL179">
        <f>IF(BL178&lt;=0,0,ROUND(BL178+P179-AB179-AZ179,2))</f>
        <v/>
      </c>
      <c r="BM179">
        <f>IF(BM178&lt;=0,0,ROUND(BM178+Q179-AC179-BA179,2))</f>
        <v/>
      </c>
      <c r="BN179">
        <f>IF(BN178&lt;=0,0,ROUND(BN178+R179-AD179-BB179,2))</f>
        <v/>
      </c>
      <c r="BO179">
        <f>IF(BO178&lt;=0,0,ROUND(BO178+S179-AE179-BC179,2))</f>
        <v/>
      </c>
      <c r="BP179">
        <f>IF(BP178&lt;=0,0,ROUND(BP178+T179-AF179-BD179,2))</f>
        <v/>
      </c>
      <c r="BQ179">
        <f>IF(BQ178&lt;=0,0,ROUND(BQ178+U179-AG179-BE179,2))</f>
        <v/>
      </c>
    </row>
    <row r="180">
      <c r="A180" t="n">
        <v>175</v>
      </c>
      <c r="B180" s="29">
        <f>Months!B180</f>
        <v/>
      </c>
      <c r="C180">
        <f>Months!C180</f>
        <v/>
      </c>
      <c r="D180">
        <f>Months!D180</f>
        <v/>
      </c>
      <c r="E180">
        <f>SUM(V180:AG180)</f>
        <v/>
      </c>
      <c r="F180">
        <f>MAX(0,ROUND(C180+D180-E180,2))</f>
        <v/>
      </c>
      <c r="G180">
        <f>ROUND(E180+SUM(AT180:BE180),2)</f>
        <v/>
      </c>
      <c r="H180">
        <f>ROUND(SUM(J180:U180),2)</f>
        <v/>
      </c>
      <c r="I180">
        <f>ROUND(SUM(BF180:BQ180),2)</f>
        <v/>
      </c>
      <c r="J180">
        <f>IF(BF179&lt;=0,0,ROUND(BF179*IF($A180&lt;=Debts!$M$5,Debts!$X$5,Debts!$Y$5)/12,2)+IF(AND(Debts!$AC$5=1,$A180=Debts!$M$5+1),SUMPRODUCT(ROUND(BF$5:BF178*Debts!$Y$5/12,2)),0))</f>
        <v/>
      </c>
      <c r="K180">
        <f>IF(BG179&lt;=0,0,ROUND(BG179*IF($A180&lt;=Debts!$M$6,Debts!$X$6,Debts!$Y$6)/12,2)+IF(AND(Debts!$AC$6=1,$A180=Debts!$M$6+1),SUMPRODUCT(ROUND(BG$5:BG178*Debts!$Y$6/12,2)),0))</f>
        <v/>
      </c>
      <c r="L180">
        <f>IF(BH179&lt;=0,0,ROUND(BH179*IF($A180&lt;=Debts!$M$7,Debts!$X$7,Debts!$Y$7)/12,2)+IF(AND(Debts!$AC$7=1,$A180=Debts!$M$7+1),SUMPRODUCT(ROUND(BH$5:BH178*Debts!$Y$7/12,2)),0))</f>
        <v/>
      </c>
      <c r="M180">
        <f>IF(BI179&lt;=0,0,ROUND(BI179*IF($A180&lt;=Debts!$M$8,Debts!$X$8,Debts!$Y$8)/12,2)+IF(AND(Debts!$AC$8=1,$A180=Debts!$M$8+1),SUMPRODUCT(ROUND(BI$5:BI178*Debts!$Y$8/12,2)),0))</f>
        <v/>
      </c>
      <c r="N180">
        <f>IF(BJ179&lt;=0,0,ROUND(BJ179*IF($A180&lt;=Debts!$M$9,Debts!$X$9,Debts!$Y$9)/12,2)+IF(AND(Debts!$AC$9=1,$A180=Debts!$M$9+1),SUMPRODUCT(ROUND(BJ$5:BJ178*Debts!$Y$9/12,2)),0))</f>
        <v/>
      </c>
      <c r="O180">
        <f>IF(BK179&lt;=0,0,ROUND(BK179*IF($A180&lt;=Debts!$M$10,Debts!$X$10,Debts!$Y$10)/12,2)+IF(AND(Debts!$AC$10=1,$A180=Debts!$M$10+1),SUMPRODUCT(ROUND(BK$5:BK178*Debts!$Y$10/12,2)),0))</f>
        <v/>
      </c>
      <c r="P180">
        <f>IF(BL179&lt;=0,0,ROUND(BL179*IF($A180&lt;=Debts!$M$11,Debts!$X$11,Debts!$Y$11)/12,2)+IF(AND(Debts!$AC$11=1,$A180=Debts!$M$11+1),SUMPRODUCT(ROUND(BL$5:BL178*Debts!$Y$11/12,2)),0))</f>
        <v/>
      </c>
      <c r="Q180">
        <f>IF(BM179&lt;=0,0,ROUND(BM179*IF($A180&lt;=Debts!$M$12,Debts!$X$12,Debts!$Y$12)/12,2)+IF(AND(Debts!$AC$12=1,$A180=Debts!$M$12+1),SUMPRODUCT(ROUND(BM$5:BM178*Debts!$Y$12/12,2)),0))</f>
        <v/>
      </c>
      <c r="R180">
        <f>IF(BN179&lt;=0,0,ROUND(BN179*IF($A180&lt;=Debts!$M$13,Debts!$X$13,Debts!$Y$13)/12,2)+IF(AND(Debts!$AC$13=1,$A180=Debts!$M$13+1),SUMPRODUCT(ROUND(BN$5:BN178*Debts!$Y$13/12,2)),0))</f>
        <v/>
      </c>
      <c r="S180">
        <f>IF(BO179&lt;=0,0,ROUND(BO179*IF($A180&lt;=Debts!$M$14,Debts!$X$14,Debts!$Y$14)/12,2)+IF(AND(Debts!$AC$14=1,$A180=Debts!$M$14+1),SUMPRODUCT(ROUND(BO$5:BO178*Debts!$Y$14/12,2)),0))</f>
        <v/>
      </c>
      <c r="T180">
        <f>IF(BP179&lt;=0,0,ROUND(BP179*IF($A180&lt;=Debts!$M$15,Debts!$X$15,Debts!$Y$15)/12,2)+IF(AND(Debts!$AC$15=1,$A180=Debts!$M$15+1),SUMPRODUCT(ROUND(BP$5:BP178*Debts!$Y$15/12,2)),0))</f>
        <v/>
      </c>
      <c r="U180">
        <f>IF(BQ179&lt;=0,0,ROUND(BQ179*IF($A180&lt;=Debts!$M$16,Debts!$X$16,Debts!$Y$16)/12,2)+IF(AND(Debts!$AC$16=1,$A180=Debts!$M$16+1),SUMPRODUCT(ROUND(BQ$5:BQ178*Debts!$Y$16/12,2)),0))</f>
        <v/>
      </c>
      <c r="V180">
        <f>IF(BF179&lt;=0,0,MIN(ROUND(BF179+J180,2),IF(Debts!$Z$5=0,Debts!$AA$5,MAX(Debts!$AA$5,ROUND(BF179*Debts!$Z$5+Debts!$AB$5*J180,2)))))</f>
        <v/>
      </c>
      <c r="W180">
        <f>IF(BG179&lt;=0,0,MIN(ROUND(BG179+K180,2),IF(Debts!$Z$6=0,Debts!$AA$6,MAX(Debts!$AA$6,ROUND(BG179*Debts!$Z$6+Debts!$AB$6*K180,2)))))</f>
        <v/>
      </c>
      <c r="X180">
        <f>IF(BH179&lt;=0,0,MIN(ROUND(BH179+L180,2),IF(Debts!$Z$7=0,Debts!$AA$7,MAX(Debts!$AA$7,ROUND(BH179*Debts!$Z$7+Debts!$AB$7*L180,2)))))</f>
        <v/>
      </c>
      <c r="Y180">
        <f>IF(BI179&lt;=0,0,MIN(ROUND(BI179+M180,2),IF(Debts!$Z$8=0,Debts!$AA$8,MAX(Debts!$AA$8,ROUND(BI179*Debts!$Z$8+Debts!$AB$8*M180,2)))))</f>
        <v/>
      </c>
      <c r="Z180">
        <f>IF(BJ179&lt;=0,0,MIN(ROUND(BJ179+N180,2),IF(Debts!$Z$9=0,Debts!$AA$9,MAX(Debts!$AA$9,ROUND(BJ179*Debts!$Z$9+Debts!$AB$9*N180,2)))))</f>
        <v/>
      </c>
      <c r="AA180">
        <f>IF(BK179&lt;=0,0,MIN(ROUND(BK179+O180,2),IF(Debts!$Z$10=0,Debts!$AA$10,MAX(Debts!$AA$10,ROUND(BK179*Debts!$Z$10+Debts!$AB$10*O180,2)))))</f>
        <v/>
      </c>
      <c r="AB180">
        <f>IF(BL179&lt;=0,0,MIN(ROUND(BL179+P180,2),IF(Debts!$Z$11=0,Debts!$AA$11,MAX(Debts!$AA$11,ROUND(BL179*Debts!$Z$11+Debts!$AB$11*P180,2)))))</f>
        <v/>
      </c>
      <c r="AC180">
        <f>IF(BM179&lt;=0,0,MIN(ROUND(BM179+Q180,2),IF(Debts!$Z$12=0,Debts!$AA$12,MAX(Debts!$AA$12,ROUND(BM179*Debts!$Z$12+Debts!$AB$12*Q180,2)))))</f>
        <v/>
      </c>
      <c r="AD180">
        <f>IF(BN179&lt;=0,0,MIN(ROUND(BN179+R180,2),IF(Debts!$Z$13=0,Debts!$AA$13,MAX(Debts!$AA$13,ROUND(BN179*Debts!$Z$13+Debts!$AB$13*R180,2)))))</f>
        <v/>
      </c>
      <c r="AE180">
        <f>IF(BO179&lt;=0,0,MIN(ROUND(BO179+S180,2),IF(Debts!$Z$14=0,Debts!$AA$14,MAX(Debts!$AA$14,ROUND(BO179*Debts!$Z$14+Debts!$AB$14*S180,2)))))</f>
        <v/>
      </c>
      <c r="AF180">
        <f>IF(BP179&lt;=0,0,MIN(ROUND(BP179+T180,2),IF(Debts!$Z$15=0,Debts!$AA$15,MAX(Debts!$AA$15,ROUND(BP179*Debts!$Z$15+Debts!$AB$15*T180,2)))))</f>
        <v/>
      </c>
      <c r="AG180">
        <f>IF(BQ179&lt;=0,0,MIN(ROUND(BQ179+U180,2),IF(Debts!$Z$16=0,Debts!$AA$16,MAX(Debts!$AA$16,ROUND(BQ179*Debts!$Z$16+Debts!$AB$16*U180,2)))))</f>
        <v/>
      </c>
      <c r="AH180">
        <f>IF(BF179&lt;=0,0,ROUND(BF179+J180-V180,2))</f>
        <v/>
      </c>
      <c r="AI180">
        <f>IF(BG179&lt;=0,0,ROUND(BG179+K180-W180,2))</f>
        <v/>
      </c>
      <c r="AJ180">
        <f>IF(BH179&lt;=0,0,ROUND(BH179+L180-X180,2))</f>
        <v/>
      </c>
      <c r="AK180">
        <f>IF(BI179&lt;=0,0,ROUND(BI179+M180-Y180,2))</f>
        <v/>
      </c>
      <c r="AL180">
        <f>IF(BJ179&lt;=0,0,ROUND(BJ179+N180-Z180,2))</f>
        <v/>
      </c>
      <c r="AM180">
        <f>IF(BK179&lt;=0,0,ROUND(BK179+O180-AA180,2))</f>
        <v/>
      </c>
      <c r="AN180">
        <f>IF(BL179&lt;=0,0,ROUND(BL179+P180-AB180,2))</f>
        <v/>
      </c>
      <c r="AO180">
        <f>IF(BM179&lt;=0,0,ROUND(BM179+Q180-AC180,2))</f>
        <v/>
      </c>
      <c r="AP180">
        <f>IF(BN179&lt;=0,0,ROUND(BN179+R180-AD180,2))</f>
        <v/>
      </c>
      <c r="AQ180">
        <f>IF(BO179&lt;=0,0,ROUND(BO179+S180-AE180,2))</f>
        <v/>
      </c>
      <c r="AR180">
        <f>IF(BP179&lt;=0,0,ROUND(BP179+T180-AF180,2))</f>
        <v/>
      </c>
      <c r="AS180">
        <f>IF(BQ179&lt;=0,0,ROUND(BQ179+U180-AG180,2))</f>
        <v/>
      </c>
      <c r="AT180">
        <f>IF(AH180&lt;=0,0,ROUND(MIN(AH180,MAX(0,$F180-SUMPRODUCT(($AT$3:$BE$3&lt;AT$3)*$AH180:$AS180))),2))</f>
        <v/>
      </c>
      <c r="AU180">
        <f>IF(AI180&lt;=0,0,ROUND(MIN(AI180,MAX(0,$F180-SUMPRODUCT(($AT$3:$BE$3&lt;AU$3)*$AH180:$AS180))),2))</f>
        <v/>
      </c>
      <c r="AV180">
        <f>IF(AJ180&lt;=0,0,ROUND(MIN(AJ180,MAX(0,$F180-SUMPRODUCT(($AT$3:$BE$3&lt;AV$3)*$AH180:$AS180))),2))</f>
        <v/>
      </c>
      <c r="AW180">
        <f>IF(AK180&lt;=0,0,ROUND(MIN(AK180,MAX(0,$F180-SUMPRODUCT(($AT$3:$BE$3&lt;AW$3)*$AH180:$AS180))),2))</f>
        <v/>
      </c>
      <c r="AX180">
        <f>IF(AL180&lt;=0,0,ROUND(MIN(AL180,MAX(0,$F180-SUMPRODUCT(($AT$3:$BE$3&lt;AX$3)*$AH180:$AS180))),2))</f>
        <v/>
      </c>
      <c r="AY180">
        <f>IF(AM180&lt;=0,0,ROUND(MIN(AM180,MAX(0,$F180-SUMPRODUCT(($AT$3:$BE$3&lt;AY$3)*$AH180:$AS180))),2))</f>
        <v/>
      </c>
      <c r="AZ180">
        <f>IF(AN180&lt;=0,0,ROUND(MIN(AN180,MAX(0,$F180-SUMPRODUCT(($AT$3:$BE$3&lt;AZ$3)*$AH180:$AS180))),2))</f>
        <v/>
      </c>
      <c r="BA180">
        <f>IF(AO180&lt;=0,0,ROUND(MIN(AO180,MAX(0,$F180-SUMPRODUCT(($AT$3:$BE$3&lt;BA$3)*$AH180:$AS180))),2))</f>
        <v/>
      </c>
      <c r="BB180">
        <f>IF(AP180&lt;=0,0,ROUND(MIN(AP180,MAX(0,$F180-SUMPRODUCT(($AT$3:$BE$3&lt;BB$3)*$AH180:$AS180))),2))</f>
        <v/>
      </c>
      <c r="BC180">
        <f>IF(AQ180&lt;=0,0,ROUND(MIN(AQ180,MAX(0,$F180-SUMPRODUCT(($AT$3:$BE$3&lt;BC$3)*$AH180:$AS180))),2))</f>
        <v/>
      </c>
      <c r="BD180">
        <f>IF(AR180&lt;=0,0,ROUND(MIN(AR180,MAX(0,$F180-SUMPRODUCT(($AT$3:$BE$3&lt;BD$3)*$AH180:$AS180))),2))</f>
        <v/>
      </c>
      <c r="BE180">
        <f>IF(AS180&lt;=0,0,ROUND(MIN(AS180,MAX(0,$F180-SUMPRODUCT(($AT$3:$BE$3&lt;BE$3)*$AH180:$AS180))),2))</f>
        <v/>
      </c>
      <c r="BF180">
        <f>IF(BF179&lt;=0,0,ROUND(BF179+J180-V180-AT180,2))</f>
        <v/>
      </c>
      <c r="BG180">
        <f>IF(BG179&lt;=0,0,ROUND(BG179+K180-W180-AU180,2))</f>
        <v/>
      </c>
      <c r="BH180">
        <f>IF(BH179&lt;=0,0,ROUND(BH179+L180-X180-AV180,2))</f>
        <v/>
      </c>
      <c r="BI180">
        <f>IF(BI179&lt;=0,0,ROUND(BI179+M180-Y180-AW180,2))</f>
        <v/>
      </c>
      <c r="BJ180">
        <f>IF(BJ179&lt;=0,0,ROUND(BJ179+N180-Z180-AX180,2))</f>
        <v/>
      </c>
      <c r="BK180">
        <f>IF(BK179&lt;=0,0,ROUND(BK179+O180-AA180-AY180,2))</f>
        <v/>
      </c>
      <c r="BL180">
        <f>IF(BL179&lt;=0,0,ROUND(BL179+P180-AB180-AZ180,2))</f>
        <v/>
      </c>
      <c r="BM180">
        <f>IF(BM179&lt;=0,0,ROUND(BM179+Q180-AC180-BA180,2))</f>
        <v/>
      </c>
      <c r="BN180">
        <f>IF(BN179&lt;=0,0,ROUND(BN179+R180-AD180-BB180,2))</f>
        <v/>
      </c>
      <c r="BO180">
        <f>IF(BO179&lt;=0,0,ROUND(BO179+S180-AE180-BC180,2))</f>
        <v/>
      </c>
      <c r="BP180">
        <f>IF(BP179&lt;=0,0,ROUND(BP179+T180-AF180-BD180,2))</f>
        <v/>
      </c>
      <c r="BQ180">
        <f>IF(BQ179&lt;=0,0,ROUND(BQ179+U180-AG180-BE180,2))</f>
        <v/>
      </c>
    </row>
    <row r="181">
      <c r="A181" t="n">
        <v>176</v>
      </c>
      <c r="B181" s="29">
        <f>Months!B181</f>
        <v/>
      </c>
      <c r="C181">
        <f>Months!C181</f>
        <v/>
      </c>
      <c r="D181">
        <f>Months!D181</f>
        <v/>
      </c>
      <c r="E181">
        <f>SUM(V181:AG181)</f>
        <v/>
      </c>
      <c r="F181">
        <f>MAX(0,ROUND(C181+D181-E181,2))</f>
        <v/>
      </c>
      <c r="G181">
        <f>ROUND(E181+SUM(AT181:BE181),2)</f>
        <v/>
      </c>
      <c r="H181">
        <f>ROUND(SUM(J181:U181),2)</f>
        <v/>
      </c>
      <c r="I181">
        <f>ROUND(SUM(BF181:BQ181),2)</f>
        <v/>
      </c>
      <c r="J181">
        <f>IF(BF180&lt;=0,0,ROUND(BF180*IF($A181&lt;=Debts!$M$5,Debts!$X$5,Debts!$Y$5)/12,2)+IF(AND(Debts!$AC$5=1,$A181=Debts!$M$5+1),SUMPRODUCT(ROUND(BF$5:BF179*Debts!$Y$5/12,2)),0))</f>
        <v/>
      </c>
      <c r="K181">
        <f>IF(BG180&lt;=0,0,ROUND(BG180*IF($A181&lt;=Debts!$M$6,Debts!$X$6,Debts!$Y$6)/12,2)+IF(AND(Debts!$AC$6=1,$A181=Debts!$M$6+1),SUMPRODUCT(ROUND(BG$5:BG179*Debts!$Y$6/12,2)),0))</f>
        <v/>
      </c>
      <c r="L181">
        <f>IF(BH180&lt;=0,0,ROUND(BH180*IF($A181&lt;=Debts!$M$7,Debts!$X$7,Debts!$Y$7)/12,2)+IF(AND(Debts!$AC$7=1,$A181=Debts!$M$7+1),SUMPRODUCT(ROUND(BH$5:BH179*Debts!$Y$7/12,2)),0))</f>
        <v/>
      </c>
      <c r="M181">
        <f>IF(BI180&lt;=0,0,ROUND(BI180*IF($A181&lt;=Debts!$M$8,Debts!$X$8,Debts!$Y$8)/12,2)+IF(AND(Debts!$AC$8=1,$A181=Debts!$M$8+1),SUMPRODUCT(ROUND(BI$5:BI179*Debts!$Y$8/12,2)),0))</f>
        <v/>
      </c>
      <c r="N181">
        <f>IF(BJ180&lt;=0,0,ROUND(BJ180*IF($A181&lt;=Debts!$M$9,Debts!$X$9,Debts!$Y$9)/12,2)+IF(AND(Debts!$AC$9=1,$A181=Debts!$M$9+1),SUMPRODUCT(ROUND(BJ$5:BJ179*Debts!$Y$9/12,2)),0))</f>
        <v/>
      </c>
      <c r="O181">
        <f>IF(BK180&lt;=0,0,ROUND(BK180*IF($A181&lt;=Debts!$M$10,Debts!$X$10,Debts!$Y$10)/12,2)+IF(AND(Debts!$AC$10=1,$A181=Debts!$M$10+1),SUMPRODUCT(ROUND(BK$5:BK179*Debts!$Y$10/12,2)),0))</f>
        <v/>
      </c>
      <c r="P181">
        <f>IF(BL180&lt;=0,0,ROUND(BL180*IF($A181&lt;=Debts!$M$11,Debts!$X$11,Debts!$Y$11)/12,2)+IF(AND(Debts!$AC$11=1,$A181=Debts!$M$11+1),SUMPRODUCT(ROUND(BL$5:BL179*Debts!$Y$11/12,2)),0))</f>
        <v/>
      </c>
      <c r="Q181">
        <f>IF(BM180&lt;=0,0,ROUND(BM180*IF($A181&lt;=Debts!$M$12,Debts!$X$12,Debts!$Y$12)/12,2)+IF(AND(Debts!$AC$12=1,$A181=Debts!$M$12+1),SUMPRODUCT(ROUND(BM$5:BM179*Debts!$Y$12/12,2)),0))</f>
        <v/>
      </c>
      <c r="R181">
        <f>IF(BN180&lt;=0,0,ROUND(BN180*IF($A181&lt;=Debts!$M$13,Debts!$X$13,Debts!$Y$13)/12,2)+IF(AND(Debts!$AC$13=1,$A181=Debts!$M$13+1),SUMPRODUCT(ROUND(BN$5:BN179*Debts!$Y$13/12,2)),0))</f>
        <v/>
      </c>
      <c r="S181">
        <f>IF(BO180&lt;=0,0,ROUND(BO180*IF($A181&lt;=Debts!$M$14,Debts!$X$14,Debts!$Y$14)/12,2)+IF(AND(Debts!$AC$14=1,$A181=Debts!$M$14+1),SUMPRODUCT(ROUND(BO$5:BO179*Debts!$Y$14/12,2)),0))</f>
        <v/>
      </c>
      <c r="T181">
        <f>IF(BP180&lt;=0,0,ROUND(BP180*IF($A181&lt;=Debts!$M$15,Debts!$X$15,Debts!$Y$15)/12,2)+IF(AND(Debts!$AC$15=1,$A181=Debts!$M$15+1),SUMPRODUCT(ROUND(BP$5:BP179*Debts!$Y$15/12,2)),0))</f>
        <v/>
      </c>
      <c r="U181">
        <f>IF(BQ180&lt;=0,0,ROUND(BQ180*IF($A181&lt;=Debts!$M$16,Debts!$X$16,Debts!$Y$16)/12,2)+IF(AND(Debts!$AC$16=1,$A181=Debts!$M$16+1),SUMPRODUCT(ROUND(BQ$5:BQ179*Debts!$Y$16/12,2)),0))</f>
        <v/>
      </c>
      <c r="V181">
        <f>IF(BF180&lt;=0,0,MIN(ROUND(BF180+J181,2),IF(Debts!$Z$5=0,Debts!$AA$5,MAX(Debts!$AA$5,ROUND(BF180*Debts!$Z$5+Debts!$AB$5*J181,2)))))</f>
        <v/>
      </c>
      <c r="W181">
        <f>IF(BG180&lt;=0,0,MIN(ROUND(BG180+K181,2),IF(Debts!$Z$6=0,Debts!$AA$6,MAX(Debts!$AA$6,ROUND(BG180*Debts!$Z$6+Debts!$AB$6*K181,2)))))</f>
        <v/>
      </c>
      <c r="X181">
        <f>IF(BH180&lt;=0,0,MIN(ROUND(BH180+L181,2),IF(Debts!$Z$7=0,Debts!$AA$7,MAX(Debts!$AA$7,ROUND(BH180*Debts!$Z$7+Debts!$AB$7*L181,2)))))</f>
        <v/>
      </c>
      <c r="Y181">
        <f>IF(BI180&lt;=0,0,MIN(ROUND(BI180+M181,2),IF(Debts!$Z$8=0,Debts!$AA$8,MAX(Debts!$AA$8,ROUND(BI180*Debts!$Z$8+Debts!$AB$8*M181,2)))))</f>
        <v/>
      </c>
      <c r="Z181">
        <f>IF(BJ180&lt;=0,0,MIN(ROUND(BJ180+N181,2),IF(Debts!$Z$9=0,Debts!$AA$9,MAX(Debts!$AA$9,ROUND(BJ180*Debts!$Z$9+Debts!$AB$9*N181,2)))))</f>
        <v/>
      </c>
      <c r="AA181">
        <f>IF(BK180&lt;=0,0,MIN(ROUND(BK180+O181,2),IF(Debts!$Z$10=0,Debts!$AA$10,MAX(Debts!$AA$10,ROUND(BK180*Debts!$Z$10+Debts!$AB$10*O181,2)))))</f>
        <v/>
      </c>
      <c r="AB181">
        <f>IF(BL180&lt;=0,0,MIN(ROUND(BL180+P181,2),IF(Debts!$Z$11=0,Debts!$AA$11,MAX(Debts!$AA$11,ROUND(BL180*Debts!$Z$11+Debts!$AB$11*P181,2)))))</f>
        <v/>
      </c>
      <c r="AC181">
        <f>IF(BM180&lt;=0,0,MIN(ROUND(BM180+Q181,2),IF(Debts!$Z$12=0,Debts!$AA$12,MAX(Debts!$AA$12,ROUND(BM180*Debts!$Z$12+Debts!$AB$12*Q181,2)))))</f>
        <v/>
      </c>
      <c r="AD181">
        <f>IF(BN180&lt;=0,0,MIN(ROUND(BN180+R181,2),IF(Debts!$Z$13=0,Debts!$AA$13,MAX(Debts!$AA$13,ROUND(BN180*Debts!$Z$13+Debts!$AB$13*R181,2)))))</f>
        <v/>
      </c>
      <c r="AE181">
        <f>IF(BO180&lt;=0,0,MIN(ROUND(BO180+S181,2),IF(Debts!$Z$14=0,Debts!$AA$14,MAX(Debts!$AA$14,ROUND(BO180*Debts!$Z$14+Debts!$AB$14*S181,2)))))</f>
        <v/>
      </c>
      <c r="AF181">
        <f>IF(BP180&lt;=0,0,MIN(ROUND(BP180+T181,2),IF(Debts!$Z$15=0,Debts!$AA$15,MAX(Debts!$AA$15,ROUND(BP180*Debts!$Z$15+Debts!$AB$15*T181,2)))))</f>
        <v/>
      </c>
      <c r="AG181">
        <f>IF(BQ180&lt;=0,0,MIN(ROUND(BQ180+U181,2),IF(Debts!$Z$16=0,Debts!$AA$16,MAX(Debts!$AA$16,ROUND(BQ180*Debts!$Z$16+Debts!$AB$16*U181,2)))))</f>
        <v/>
      </c>
      <c r="AH181">
        <f>IF(BF180&lt;=0,0,ROUND(BF180+J181-V181,2))</f>
        <v/>
      </c>
      <c r="AI181">
        <f>IF(BG180&lt;=0,0,ROUND(BG180+K181-W181,2))</f>
        <v/>
      </c>
      <c r="AJ181">
        <f>IF(BH180&lt;=0,0,ROUND(BH180+L181-X181,2))</f>
        <v/>
      </c>
      <c r="AK181">
        <f>IF(BI180&lt;=0,0,ROUND(BI180+M181-Y181,2))</f>
        <v/>
      </c>
      <c r="AL181">
        <f>IF(BJ180&lt;=0,0,ROUND(BJ180+N181-Z181,2))</f>
        <v/>
      </c>
      <c r="AM181">
        <f>IF(BK180&lt;=0,0,ROUND(BK180+O181-AA181,2))</f>
        <v/>
      </c>
      <c r="AN181">
        <f>IF(BL180&lt;=0,0,ROUND(BL180+P181-AB181,2))</f>
        <v/>
      </c>
      <c r="AO181">
        <f>IF(BM180&lt;=0,0,ROUND(BM180+Q181-AC181,2))</f>
        <v/>
      </c>
      <c r="AP181">
        <f>IF(BN180&lt;=0,0,ROUND(BN180+R181-AD181,2))</f>
        <v/>
      </c>
      <c r="AQ181">
        <f>IF(BO180&lt;=0,0,ROUND(BO180+S181-AE181,2))</f>
        <v/>
      </c>
      <c r="AR181">
        <f>IF(BP180&lt;=0,0,ROUND(BP180+T181-AF181,2))</f>
        <v/>
      </c>
      <c r="AS181">
        <f>IF(BQ180&lt;=0,0,ROUND(BQ180+U181-AG181,2))</f>
        <v/>
      </c>
      <c r="AT181">
        <f>IF(AH181&lt;=0,0,ROUND(MIN(AH181,MAX(0,$F181-SUMPRODUCT(($AT$3:$BE$3&lt;AT$3)*$AH181:$AS181))),2))</f>
        <v/>
      </c>
      <c r="AU181">
        <f>IF(AI181&lt;=0,0,ROUND(MIN(AI181,MAX(0,$F181-SUMPRODUCT(($AT$3:$BE$3&lt;AU$3)*$AH181:$AS181))),2))</f>
        <v/>
      </c>
      <c r="AV181">
        <f>IF(AJ181&lt;=0,0,ROUND(MIN(AJ181,MAX(0,$F181-SUMPRODUCT(($AT$3:$BE$3&lt;AV$3)*$AH181:$AS181))),2))</f>
        <v/>
      </c>
      <c r="AW181">
        <f>IF(AK181&lt;=0,0,ROUND(MIN(AK181,MAX(0,$F181-SUMPRODUCT(($AT$3:$BE$3&lt;AW$3)*$AH181:$AS181))),2))</f>
        <v/>
      </c>
      <c r="AX181">
        <f>IF(AL181&lt;=0,0,ROUND(MIN(AL181,MAX(0,$F181-SUMPRODUCT(($AT$3:$BE$3&lt;AX$3)*$AH181:$AS181))),2))</f>
        <v/>
      </c>
      <c r="AY181">
        <f>IF(AM181&lt;=0,0,ROUND(MIN(AM181,MAX(0,$F181-SUMPRODUCT(($AT$3:$BE$3&lt;AY$3)*$AH181:$AS181))),2))</f>
        <v/>
      </c>
      <c r="AZ181">
        <f>IF(AN181&lt;=0,0,ROUND(MIN(AN181,MAX(0,$F181-SUMPRODUCT(($AT$3:$BE$3&lt;AZ$3)*$AH181:$AS181))),2))</f>
        <v/>
      </c>
      <c r="BA181">
        <f>IF(AO181&lt;=0,0,ROUND(MIN(AO181,MAX(0,$F181-SUMPRODUCT(($AT$3:$BE$3&lt;BA$3)*$AH181:$AS181))),2))</f>
        <v/>
      </c>
      <c r="BB181">
        <f>IF(AP181&lt;=0,0,ROUND(MIN(AP181,MAX(0,$F181-SUMPRODUCT(($AT$3:$BE$3&lt;BB$3)*$AH181:$AS181))),2))</f>
        <v/>
      </c>
      <c r="BC181">
        <f>IF(AQ181&lt;=0,0,ROUND(MIN(AQ181,MAX(0,$F181-SUMPRODUCT(($AT$3:$BE$3&lt;BC$3)*$AH181:$AS181))),2))</f>
        <v/>
      </c>
      <c r="BD181">
        <f>IF(AR181&lt;=0,0,ROUND(MIN(AR181,MAX(0,$F181-SUMPRODUCT(($AT$3:$BE$3&lt;BD$3)*$AH181:$AS181))),2))</f>
        <v/>
      </c>
      <c r="BE181">
        <f>IF(AS181&lt;=0,0,ROUND(MIN(AS181,MAX(0,$F181-SUMPRODUCT(($AT$3:$BE$3&lt;BE$3)*$AH181:$AS181))),2))</f>
        <v/>
      </c>
      <c r="BF181">
        <f>IF(BF180&lt;=0,0,ROUND(BF180+J181-V181-AT181,2))</f>
        <v/>
      </c>
      <c r="BG181">
        <f>IF(BG180&lt;=0,0,ROUND(BG180+K181-W181-AU181,2))</f>
        <v/>
      </c>
      <c r="BH181">
        <f>IF(BH180&lt;=0,0,ROUND(BH180+L181-X181-AV181,2))</f>
        <v/>
      </c>
      <c r="BI181">
        <f>IF(BI180&lt;=0,0,ROUND(BI180+M181-Y181-AW181,2))</f>
        <v/>
      </c>
      <c r="BJ181">
        <f>IF(BJ180&lt;=0,0,ROUND(BJ180+N181-Z181-AX181,2))</f>
        <v/>
      </c>
      <c r="BK181">
        <f>IF(BK180&lt;=0,0,ROUND(BK180+O181-AA181-AY181,2))</f>
        <v/>
      </c>
      <c r="BL181">
        <f>IF(BL180&lt;=0,0,ROUND(BL180+P181-AB181-AZ181,2))</f>
        <v/>
      </c>
      <c r="BM181">
        <f>IF(BM180&lt;=0,0,ROUND(BM180+Q181-AC181-BA181,2))</f>
        <v/>
      </c>
      <c r="BN181">
        <f>IF(BN180&lt;=0,0,ROUND(BN180+R181-AD181-BB181,2))</f>
        <v/>
      </c>
      <c r="BO181">
        <f>IF(BO180&lt;=0,0,ROUND(BO180+S181-AE181-BC181,2))</f>
        <v/>
      </c>
      <c r="BP181">
        <f>IF(BP180&lt;=0,0,ROUND(BP180+T181-AF181-BD181,2))</f>
        <v/>
      </c>
      <c r="BQ181">
        <f>IF(BQ180&lt;=0,0,ROUND(BQ180+U181-AG181-BE181,2))</f>
        <v/>
      </c>
    </row>
    <row r="182">
      <c r="A182" t="n">
        <v>177</v>
      </c>
      <c r="B182" s="29">
        <f>Months!B182</f>
        <v/>
      </c>
      <c r="C182">
        <f>Months!C182</f>
        <v/>
      </c>
      <c r="D182">
        <f>Months!D182</f>
        <v/>
      </c>
      <c r="E182">
        <f>SUM(V182:AG182)</f>
        <v/>
      </c>
      <c r="F182">
        <f>MAX(0,ROUND(C182+D182-E182,2))</f>
        <v/>
      </c>
      <c r="G182">
        <f>ROUND(E182+SUM(AT182:BE182),2)</f>
        <v/>
      </c>
      <c r="H182">
        <f>ROUND(SUM(J182:U182),2)</f>
        <v/>
      </c>
      <c r="I182">
        <f>ROUND(SUM(BF182:BQ182),2)</f>
        <v/>
      </c>
      <c r="J182">
        <f>IF(BF181&lt;=0,0,ROUND(BF181*IF($A182&lt;=Debts!$M$5,Debts!$X$5,Debts!$Y$5)/12,2)+IF(AND(Debts!$AC$5=1,$A182=Debts!$M$5+1),SUMPRODUCT(ROUND(BF$5:BF180*Debts!$Y$5/12,2)),0))</f>
        <v/>
      </c>
      <c r="K182">
        <f>IF(BG181&lt;=0,0,ROUND(BG181*IF($A182&lt;=Debts!$M$6,Debts!$X$6,Debts!$Y$6)/12,2)+IF(AND(Debts!$AC$6=1,$A182=Debts!$M$6+1),SUMPRODUCT(ROUND(BG$5:BG180*Debts!$Y$6/12,2)),0))</f>
        <v/>
      </c>
      <c r="L182">
        <f>IF(BH181&lt;=0,0,ROUND(BH181*IF($A182&lt;=Debts!$M$7,Debts!$X$7,Debts!$Y$7)/12,2)+IF(AND(Debts!$AC$7=1,$A182=Debts!$M$7+1),SUMPRODUCT(ROUND(BH$5:BH180*Debts!$Y$7/12,2)),0))</f>
        <v/>
      </c>
      <c r="M182">
        <f>IF(BI181&lt;=0,0,ROUND(BI181*IF($A182&lt;=Debts!$M$8,Debts!$X$8,Debts!$Y$8)/12,2)+IF(AND(Debts!$AC$8=1,$A182=Debts!$M$8+1),SUMPRODUCT(ROUND(BI$5:BI180*Debts!$Y$8/12,2)),0))</f>
        <v/>
      </c>
      <c r="N182">
        <f>IF(BJ181&lt;=0,0,ROUND(BJ181*IF($A182&lt;=Debts!$M$9,Debts!$X$9,Debts!$Y$9)/12,2)+IF(AND(Debts!$AC$9=1,$A182=Debts!$M$9+1),SUMPRODUCT(ROUND(BJ$5:BJ180*Debts!$Y$9/12,2)),0))</f>
        <v/>
      </c>
      <c r="O182">
        <f>IF(BK181&lt;=0,0,ROUND(BK181*IF($A182&lt;=Debts!$M$10,Debts!$X$10,Debts!$Y$10)/12,2)+IF(AND(Debts!$AC$10=1,$A182=Debts!$M$10+1),SUMPRODUCT(ROUND(BK$5:BK180*Debts!$Y$10/12,2)),0))</f>
        <v/>
      </c>
      <c r="P182">
        <f>IF(BL181&lt;=0,0,ROUND(BL181*IF($A182&lt;=Debts!$M$11,Debts!$X$11,Debts!$Y$11)/12,2)+IF(AND(Debts!$AC$11=1,$A182=Debts!$M$11+1),SUMPRODUCT(ROUND(BL$5:BL180*Debts!$Y$11/12,2)),0))</f>
        <v/>
      </c>
      <c r="Q182">
        <f>IF(BM181&lt;=0,0,ROUND(BM181*IF($A182&lt;=Debts!$M$12,Debts!$X$12,Debts!$Y$12)/12,2)+IF(AND(Debts!$AC$12=1,$A182=Debts!$M$12+1),SUMPRODUCT(ROUND(BM$5:BM180*Debts!$Y$12/12,2)),0))</f>
        <v/>
      </c>
      <c r="R182">
        <f>IF(BN181&lt;=0,0,ROUND(BN181*IF($A182&lt;=Debts!$M$13,Debts!$X$13,Debts!$Y$13)/12,2)+IF(AND(Debts!$AC$13=1,$A182=Debts!$M$13+1),SUMPRODUCT(ROUND(BN$5:BN180*Debts!$Y$13/12,2)),0))</f>
        <v/>
      </c>
      <c r="S182">
        <f>IF(BO181&lt;=0,0,ROUND(BO181*IF($A182&lt;=Debts!$M$14,Debts!$X$14,Debts!$Y$14)/12,2)+IF(AND(Debts!$AC$14=1,$A182=Debts!$M$14+1),SUMPRODUCT(ROUND(BO$5:BO180*Debts!$Y$14/12,2)),0))</f>
        <v/>
      </c>
      <c r="T182">
        <f>IF(BP181&lt;=0,0,ROUND(BP181*IF($A182&lt;=Debts!$M$15,Debts!$X$15,Debts!$Y$15)/12,2)+IF(AND(Debts!$AC$15=1,$A182=Debts!$M$15+1),SUMPRODUCT(ROUND(BP$5:BP180*Debts!$Y$15/12,2)),0))</f>
        <v/>
      </c>
      <c r="U182">
        <f>IF(BQ181&lt;=0,0,ROUND(BQ181*IF($A182&lt;=Debts!$M$16,Debts!$X$16,Debts!$Y$16)/12,2)+IF(AND(Debts!$AC$16=1,$A182=Debts!$M$16+1),SUMPRODUCT(ROUND(BQ$5:BQ180*Debts!$Y$16/12,2)),0))</f>
        <v/>
      </c>
      <c r="V182">
        <f>IF(BF181&lt;=0,0,MIN(ROUND(BF181+J182,2),IF(Debts!$Z$5=0,Debts!$AA$5,MAX(Debts!$AA$5,ROUND(BF181*Debts!$Z$5+Debts!$AB$5*J182,2)))))</f>
        <v/>
      </c>
      <c r="W182">
        <f>IF(BG181&lt;=0,0,MIN(ROUND(BG181+K182,2),IF(Debts!$Z$6=0,Debts!$AA$6,MAX(Debts!$AA$6,ROUND(BG181*Debts!$Z$6+Debts!$AB$6*K182,2)))))</f>
        <v/>
      </c>
      <c r="X182">
        <f>IF(BH181&lt;=0,0,MIN(ROUND(BH181+L182,2),IF(Debts!$Z$7=0,Debts!$AA$7,MAX(Debts!$AA$7,ROUND(BH181*Debts!$Z$7+Debts!$AB$7*L182,2)))))</f>
        <v/>
      </c>
      <c r="Y182">
        <f>IF(BI181&lt;=0,0,MIN(ROUND(BI181+M182,2),IF(Debts!$Z$8=0,Debts!$AA$8,MAX(Debts!$AA$8,ROUND(BI181*Debts!$Z$8+Debts!$AB$8*M182,2)))))</f>
        <v/>
      </c>
      <c r="Z182">
        <f>IF(BJ181&lt;=0,0,MIN(ROUND(BJ181+N182,2),IF(Debts!$Z$9=0,Debts!$AA$9,MAX(Debts!$AA$9,ROUND(BJ181*Debts!$Z$9+Debts!$AB$9*N182,2)))))</f>
        <v/>
      </c>
      <c r="AA182">
        <f>IF(BK181&lt;=0,0,MIN(ROUND(BK181+O182,2),IF(Debts!$Z$10=0,Debts!$AA$10,MAX(Debts!$AA$10,ROUND(BK181*Debts!$Z$10+Debts!$AB$10*O182,2)))))</f>
        <v/>
      </c>
      <c r="AB182">
        <f>IF(BL181&lt;=0,0,MIN(ROUND(BL181+P182,2),IF(Debts!$Z$11=0,Debts!$AA$11,MAX(Debts!$AA$11,ROUND(BL181*Debts!$Z$11+Debts!$AB$11*P182,2)))))</f>
        <v/>
      </c>
      <c r="AC182">
        <f>IF(BM181&lt;=0,0,MIN(ROUND(BM181+Q182,2),IF(Debts!$Z$12=0,Debts!$AA$12,MAX(Debts!$AA$12,ROUND(BM181*Debts!$Z$12+Debts!$AB$12*Q182,2)))))</f>
        <v/>
      </c>
      <c r="AD182">
        <f>IF(BN181&lt;=0,0,MIN(ROUND(BN181+R182,2),IF(Debts!$Z$13=0,Debts!$AA$13,MAX(Debts!$AA$13,ROUND(BN181*Debts!$Z$13+Debts!$AB$13*R182,2)))))</f>
        <v/>
      </c>
      <c r="AE182">
        <f>IF(BO181&lt;=0,0,MIN(ROUND(BO181+S182,2),IF(Debts!$Z$14=0,Debts!$AA$14,MAX(Debts!$AA$14,ROUND(BO181*Debts!$Z$14+Debts!$AB$14*S182,2)))))</f>
        <v/>
      </c>
      <c r="AF182">
        <f>IF(BP181&lt;=0,0,MIN(ROUND(BP181+T182,2),IF(Debts!$Z$15=0,Debts!$AA$15,MAX(Debts!$AA$15,ROUND(BP181*Debts!$Z$15+Debts!$AB$15*T182,2)))))</f>
        <v/>
      </c>
      <c r="AG182">
        <f>IF(BQ181&lt;=0,0,MIN(ROUND(BQ181+U182,2),IF(Debts!$Z$16=0,Debts!$AA$16,MAX(Debts!$AA$16,ROUND(BQ181*Debts!$Z$16+Debts!$AB$16*U182,2)))))</f>
        <v/>
      </c>
      <c r="AH182">
        <f>IF(BF181&lt;=0,0,ROUND(BF181+J182-V182,2))</f>
        <v/>
      </c>
      <c r="AI182">
        <f>IF(BG181&lt;=0,0,ROUND(BG181+K182-W182,2))</f>
        <v/>
      </c>
      <c r="AJ182">
        <f>IF(BH181&lt;=0,0,ROUND(BH181+L182-X182,2))</f>
        <v/>
      </c>
      <c r="AK182">
        <f>IF(BI181&lt;=0,0,ROUND(BI181+M182-Y182,2))</f>
        <v/>
      </c>
      <c r="AL182">
        <f>IF(BJ181&lt;=0,0,ROUND(BJ181+N182-Z182,2))</f>
        <v/>
      </c>
      <c r="AM182">
        <f>IF(BK181&lt;=0,0,ROUND(BK181+O182-AA182,2))</f>
        <v/>
      </c>
      <c r="AN182">
        <f>IF(BL181&lt;=0,0,ROUND(BL181+P182-AB182,2))</f>
        <v/>
      </c>
      <c r="AO182">
        <f>IF(BM181&lt;=0,0,ROUND(BM181+Q182-AC182,2))</f>
        <v/>
      </c>
      <c r="AP182">
        <f>IF(BN181&lt;=0,0,ROUND(BN181+R182-AD182,2))</f>
        <v/>
      </c>
      <c r="AQ182">
        <f>IF(BO181&lt;=0,0,ROUND(BO181+S182-AE182,2))</f>
        <v/>
      </c>
      <c r="AR182">
        <f>IF(BP181&lt;=0,0,ROUND(BP181+T182-AF182,2))</f>
        <v/>
      </c>
      <c r="AS182">
        <f>IF(BQ181&lt;=0,0,ROUND(BQ181+U182-AG182,2))</f>
        <v/>
      </c>
      <c r="AT182">
        <f>IF(AH182&lt;=0,0,ROUND(MIN(AH182,MAX(0,$F182-SUMPRODUCT(($AT$3:$BE$3&lt;AT$3)*$AH182:$AS182))),2))</f>
        <v/>
      </c>
      <c r="AU182">
        <f>IF(AI182&lt;=0,0,ROUND(MIN(AI182,MAX(0,$F182-SUMPRODUCT(($AT$3:$BE$3&lt;AU$3)*$AH182:$AS182))),2))</f>
        <v/>
      </c>
      <c r="AV182">
        <f>IF(AJ182&lt;=0,0,ROUND(MIN(AJ182,MAX(0,$F182-SUMPRODUCT(($AT$3:$BE$3&lt;AV$3)*$AH182:$AS182))),2))</f>
        <v/>
      </c>
      <c r="AW182">
        <f>IF(AK182&lt;=0,0,ROUND(MIN(AK182,MAX(0,$F182-SUMPRODUCT(($AT$3:$BE$3&lt;AW$3)*$AH182:$AS182))),2))</f>
        <v/>
      </c>
      <c r="AX182">
        <f>IF(AL182&lt;=0,0,ROUND(MIN(AL182,MAX(0,$F182-SUMPRODUCT(($AT$3:$BE$3&lt;AX$3)*$AH182:$AS182))),2))</f>
        <v/>
      </c>
      <c r="AY182">
        <f>IF(AM182&lt;=0,0,ROUND(MIN(AM182,MAX(0,$F182-SUMPRODUCT(($AT$3:$BE$3&lt;AY$3)*$AH182:$AS182))),2))</f>
        <v/>
      </c>
      <c r="AZ182">
        <f>IF(AN182&lt;=0,0,ROUND(MIN(AN182,MAX(0,$F182-SUMPRODUCT(($AT$3:$BE$3&lt;AZ$3)*$AH182:$AS182))),2))</f>
        <v/>
      </c>
      <c r="BA182">
        <f>IF(AO182&lt;=0,0,ROUND(MIN(AO182,MAX(0,$F182-SUMPRODUCT(($AT$3:$BE$3&lt;BA$3)*$AH182:$AS182))),2))</f>
        <v/>
      </c>
      <c r="BB182">
        <f>IF(AP182&lt;=0,0,ROUND(MIN(AP182,MAX(0,$F182-SUMPRODUCT(($AT$3:$BE$3&lt;BB$3)*$AH182:$AS182))),2))</f>
        <v/>
      </c>
      <c r="BC182">
        <f>IF(AQ182&lt;=0,0,ROUND(MIN(AQ182,MAX(0,$F182-SUMPRODUCT(($AT$3:$BE$3&lt;BC$3)*$AH182:$AS182))),2))</f>
        <v/>
      </c>
      <c r="BD182">
        <f>IF(AR182&lt;=0,0,ROUND(MIN(AR182,MAX(0,$F182-SUMPRODUCT(($AT$3:$BE$3&lt;BD$3)*$AH182:$AS182))),2))</f>
        <v/>
      </c>
      <c r="BE182">
        <f>IF(AS182&lt;=0,0,ROUND(MIN(AS182,MAX(0,$F182-SUMPRODUCT(($AT$3:$BE$3&lt;BE$3)*$AH182:$AS182))),2))</f>
        <v/>
      </c>
      <c r="BF182">
        <f>IF(BF181&lt;=0,0,ROUND(BF181+J182-V182-AT182,2))</f>
        <v/>
      </c>
      <c r="BG182">
        <f>IF(BG181&lt;=0,0,ROUND(BG181+K182-W182-AU182,2))</f>
        <v/>
      </c>
      <c r="BH182">
        <f>IF(BH181&lt;=0,0,ROUND(BH181+L182-X182-AV182,2))</f>
        <v/>
      </c>
      <c r="BI182">
        <f>IF(BI181&lt;=0,0,ROUND(BI181+M182-Y182-AW182,2))</f>
        <v/>
      </c>
      <c r="BJ182">
        <f>IF(BJ181&lt;=0,0,ROUND(BJ181+N182-Z182-AX182,2))</f>
        <v/>
      </c>
      <c r="BK182">
        <f>IF(BK181&lt;=0,0,ROUND(BK181+O182-AA182-AY182,2))</f>
        <v/>
      </c>
      <c r="BL182">
        <f>IF(BL181&lt;=0,0,ROUND(BL181+P182-AB182-AZ182,2))</f>
        <v/>
      </c>
      <c r="BM182">
        <f>IF(BM181&lt;=0,0,ROUND(BM181+Q182-AC182-BA182,2))</f>
        <v/>
      </c>
      <c r="BN182">
        <f>IF(BN181&lt;=0,0,ROUND(BN181+R182-AD182-BB182,2))</f>
        <v/>
      </c>
      <c r="BO182">
        <f>IF(BO181&lt;=0,0,ROUND(BO181+S182-AE182-BC182,2))</f>
        <v/>
      </c>
      <c r="BP182">
        <f>IF(BP181&lt;=0,0,ROUND(BP181+T182-AF182-BD182,2))</f>
        <v/>
      </c>
      <c r="BQ182">
        <f>IF(BQ181&lt;=0,0,ROUND(BQ181+U182-AG182-BE182,2))</f>
        <v/>
      </c>
    </row>
    <row r="183">
      <c r="A183" t="n">
        <v>178</v>
      </c>
      <c r="B183" s="29">
        <f>Months!B183</f>
        <v/>
      </c>
      <c r="C183">
        <f>Months!C183</f>
        <v/>
      </c>
      <c r="D183">
        <f>Months!D183</f>
        <v/>
      </c>
      <c r="E183">
        <f>SUM(V183:AG183)</f>
        <v/>
      </c>
      <c r="F183">
        <f>MAX(0,ROUND(C183+D183-E183,2))</f>
        <v/>
      </c>
      <c r="G183">
        <f>ROUND(E183+SUM(AT183:BE183),2)</f>
        <v/>
      </c>
      <c r="H183">
        <f>ROUND(SUM(J183:U183),2)</f>
        <v/>
      </c>
      <c r="I183">
        <f>ROUND(SUM(BF183:BQ183),2)</f>
        <v/>
      </c>
      <c r="J183">
        <f>IF(BF182&lt;=0,0,ROUND(BF182*IF($A183&lt;=Debts!$M$5,Debts!$X$5,Debts!$Y$5)/12,2)+IF(AND(Debts!$AC$5=1,$A183=Debts!$M$5+1),SUMPRODUCT(ROUND(BF$5:BF181*Debts!$Y$5/12,2)),0))</f>
        <v/>
      </c>
      <c r="K183">
        <f>IF(BG182&lt;=0,0,ROUND(BG182*IF($A183&lt;=Debts!$M$6,Debts!$X$6,Debts!$Y$6)/12,2)+IF(AND(Debts!$AC$6=1,$A183=Debts!$M$6+1),SUMPRODUCT(ROUND(BG$5:BG181*Debts!$Y$6/12,2)),0))</f>
        <v/>
      </c>
      <c r="L183">
        <f>IF(BH182&lt;=0,0,ROUND(BH182*IF($A183&lt;=Debts!$M$7,Debts!$X$7,Debts!$Y$7)/12,2)+IF(AND(Debts!$AC$7=1,$A183=Debts!$M$7+1),SUMPRODUCT(ROUND(BH$5:BH181*Debts!$Y$7/12,2)),0))</f>
        <v/>
      </c>
      <c r="M183">
        <f>IF(BI182&lt;=0,0,ROUND(BI182*IF($A183&lt;=Debts!$M$8,Debts!$X$8,Debts!$Y$8)/12,2)+IF(AND(Debts!$AC$8=1,$A183=Debts!$M$8+1),SUMPRODUCT(ROUND(BI$5:BI181*Debts!$Y$8/12,2)),0))</f>
        <v/>
      </c>
      <c r="N183">
        <f>IF(BJ182&lt;=0,0,ROUND(BJ182*IF($A183&lt;=Debts!$M$9,Debts!$X$9,Debts!$Y$9)/12,2)+IF(AND(Debts!$AC$9=1,$A183=Debts!$M$9+1),SUMPRODUCT(ROUND(BJ$5:BJ181*Debts!$Y$9/12,2)),0))</f>
        <v/>
      </c>
      <c r="O183">
        <f>IF(BK182&lt;=0,0,ROUND(BK182*IF($A183&lt;=Debts!$M$10,Debts!$X$10,Debts!$Y$10)/12,2)+IF(AND(Debts!$AC$10=1,$A183=Debts!$M$10+1),SUMPRODUCT(ROUND(BK$5:BK181*Debts!$Y$10/12,2)),0))</f>
        <v/>
      </c>
      <c r="P183">
        <f>IF(BL182&lt;=0,0,ROUND(BL182*IF($A183&lt;=Debts!$M$11,Debts!$X$11,Debts!$Y$11)/12,2)+IF(AND(Debts!$AC$11=1,$A183=Debts!$M$11+1),SUMPRODUCT(ROUND(BL$5:BL181*Debts!$Y$11/12,2)),0))</f>
        <v/>
      </c>
      <c r="Q183">
        <f>IF(BM182&lt;=0,0,ROUND(BM182*IF($A183&lt;=Debts!$M$12,Debts!$X$12,Debts!$Y$12)/12,2)+IF(AND(Debts!$AC$12=1,$A183=Debts!$M$12+1),SUMPRODUCT(ROUND(BM$5:BM181*Debts!$Y$12/12,2)),0))</f>
        <v/>
      </c>
      <c r="R183">
        <f>IF(BN182&lt;=0,0,ROUND(BN182*IF($A183&lt;=Debts!$M$13,Debts!$X$13,Debts!$Y$13)/12,2)+IF(AND(Debts!$AC$13=1,$A183=Debts!$M$13+1),SUMPRODUCT(ROUND(BN$5:BN181*Debts!$Y$13/12,2)),0))</f>
        <v/>
      </c>
      <c r="S183">
        <f>IF(BO182&lt;=0,0,ROUND(BO182*IF($A183&lt;=Debts!$M$14,Debts!$X$14,Debts!$Y$14)/12,2)+IF(AND(Debts!$AC$14=1,$A183=Debts!$M$14+1),SUMPRODUCT(ROUND(BO$5:BO181*Debts!$Y$14/12,2)),0))</f>
        <v/>
      </c>
      <c r="T183">
        <f>IF(BP182&lt;=0,0,ROUND(BP182*IF($A183&lt;=Debts!$M$15,Debts!$X$15,Debts!$Y$15)/12,2)+IF(AND(Debts!$AC$15=1,$A183=Debts!$M$15+1),SUMPRODUCT(ROUND(BP$5:BP181*Debts!$Y$15/12,2)),0))</f>
        <v/>
      </c>
      <c r="U183">
        <f>IF(BQ182&lt;=0,0,ROUND(BQ182*IF($A183&lt;=Debts!$M$16,Debts!$X$16,Debts!$Y$16)/12,2)+IF(AND(Debts!$AC$16=1,$A183=Debts!$M$16+1),SUMPRODUCT(ROUND(BQ$5:BQ181*Debts!$Y$16/12,2)),0))</f>
        <v/>
      </c>
      <c r="V183">
        <f>IF(BF182&lt;=0,0,MIN(ROUND(BF182+J183,2),IF(Debts!$Z$5=0,Debts!$AA$5,MAX(Debts!$AA$5,ROUND(BF182*Debts!$Z$5+Debts!$AB$5*J183,2)))))</f>
        <v/>
      </c>
      <c r="W183">
        <f>IF(BG182&lt;=0,0,MIN(ROUND(BG182+K183,2),IF(Debts!$Z$6=0,Debts!$AA$6,MAX(Debts!$AA$6,ROUND(BG182*Debts!$Z$6+Debts!$AB$6*K183,2)))))</f>
        <v/>
      </c>
      <c r="X183">
        <f>IF(BH182&lt;=0,0,MIN(ROUND(BH182+L183,2),IF(Debts!$Z$7=0,Debts!$AA$7,MAX(Debts!$AA$7,ROUND(BH182*Debts!$Z$7+Debts!$AB$7*L183,2)))))</f>
        <v/>
      </c>
      <c r="Y183">
        <f>IF(BI182&lt;=0,0,MIN(ROUND(BI182+M183,2),IF(Debts!$Z$8=0,Debts!$AA$8,MAX(Debts!$AA$8,ROUND(BI182*Debts!$Z$8+Debts!$AB$8*M183,2)))))</f>
        <v/>
      </c>
      <c r="Z183">
        <f>IF(BJ182&lt;=0,0,MIN(ROUND(BJ182+N183,2),IF(Debts!$Z$9=0,Debts!$AA$9,MAX(Debts!$AA$9,ROUND(BJ182*Debts!$Z$9+Debts!$AB$9*N183,2)))))</f>
        <v/>
      </c>
      <c r="AA183">
        <f>IF(BK182&lt;=0,0,MIN(ROUND(BK182+O183,2),IF(Debts!$Z$10=0,Debts!$AA$10,MAX(Debts!$AA$10,ROUND(BK182*Debts!$Z$10+Debts!$AB$10*O183,2)))))</f>
        <v/>
      </c>
      <c r="AB183">
        <f>IF(BL182&lt;=0,0,MIN(ROUND(BL182+P183,2),IF(Debts!$Z$11=0,Debts!$AA$11,MAX(Debts!$AA$11,ROUND(BL182*Debts!$Z$11+Debts!$AB$11*P183,2)))))</f>
        <v/>
      </c>
      <c r="AC183">
        <f>IF(BM182&lt;=0,0,MIN(ROUND(BM182+Q183,2),IF(Debts!$Z$12=0,Debts!$AA$12,MAX(Debts!$AA$12,ROUND(BM182*Debts!$Z$12+Debts!$AB$12*Q183,2)))))</f>
        <v/>
      </c>
      <c r="AD183">
        <f>IF(BN182&lt;=0,0,MIN(ROUND(BN182+R183,2),IF(Debts!$Z$13=0,Debts!$AA$13,MAX(Debts!$AA$13,ROUND(BN182*Debts!$Z$13+Debts!$AB$13*R183,2)))))</f>
        <v/>
      </c>
      <c r="AE183">
        <f>IF(BO182&lt;=0,0,MIN(ROUND(BO182+S183,2),IF(Debts!$Z$14=0,Debts!$AA$14,MAX(Debts!$AA$14,ROUND(BO182*Debts!$Z$14+Debts!$AB$14*S183,2)))))</f>
        <v/>
      </c>
      <c r="AF183">
        <f>IF(BP182&lt;=0,0,MIN(ROUND(BP182+T183,2),IF(Debts!$Z$15=0,Debts!$AA$15,MAX(Debts!$AA$15,ROUND(BP182*Debts!$Z$15+Debts!$AB$15*T183,2)))))</f>
        <v/>
      </c>
      <c r="AG183">
        <f>IF(BQ182&lt;=0,0,MIN(ROUND(BQ182+U183,2),IF(Debts!$Z$16=0,Debts!$AA$16,MAX(Debts!$AA$16,ROUND(BQ182*Debts!$Z$16+Debts!$AB$16*U183,2)))))</f>
        <v/>
      </c>
      <c r="AH183">
        <f>IF(BF182&lt;=0,0,ROUND(BF182+J183-V183,2))</f>
        <v/>
      </c>
      <c r="AI183">
        <f>IF(BG182&lt;=0,0,ROUND(BG182+K183-W183,2))</f>
        <v/>
      </c>
      <c r="AJ183">
        <f>IF(BH182&lt;=0,0,ROUND(BH182+L183-X183,2))</f>
        <v/>
      </c>
      <c r="AK183">
        <f>IF(BI182&lt;=0,0,ROUND(BI182+M183-Y183,2))</f>
        <v/>
      </c>
      <c r="AL183">
        <f>IF(BJ182&lt;=0,0,ROUND(BJ182+N183-Z183,2))</f>
        <v/>
      </c>
      <c r="AM183">
        <f>IF(BK182&lt;=0,0,ROUND(BK182+O183-AA183,2))</f>
        <v/>
      </c>
      <c r="AN183">
        <f>IF(BL182&lt;=0,0,ROUND(BL182+P183-AB183,2))</f>
        <v/>
      </c>
      <c r="AO183">
        <f>IF(BM182&lt;=0,0,ROUND(BM182+Q183-AC183,2))</f>
        <v/>
      </c>
      <c r="AP183">
        <f>IF(BN182&lt;=0,0,ROUND(BN182+R183-AD183,2))</f>
        <v/>
      </c>
      <c r="AQ183">
        <f>IF(BO182&lt;=0,0,ROUND(BO182+S183-AE183,2))</f>
        <v/>
      </c>
      <c r="AR183">
        <f>IF(BP182&lt;=0,0,ROUND(BP182+T183-AF183,2))</f>
        <v/>
      </c>
      <c r="AS183">
        <f>IF(BQ182&lt;=0,0,ROUND(BQ182+U183-AG183,2))</f>
        <v/>
      </c>
      <c r="AT183">
        <f>IF(AH183&lt;=0,0,ROUND(MIN(AH183,MAX(0,$F183-SUMPRODUCT(($AT$3:$BE$3&lt;AT$3)*$AH183:$AS183))),2))</f>
        <v/>
      </c>
      <c r="AU183">
        <f>IF(AI183&lt;=0,0,ROUND(MIN(AI183,MAX(0,$F183-SUMPRODUCT(($AT$3:$BE$3&lt;AU$3)*$AH183:$AS183))),2))</f>
        <v/>
      </c>
      <c r="AV183">
        <f>IF(AJ183&lt;=0,0,ROUND(MIN(AJ183,MAX(0,$F183-SUMPRODUCT(($AT$3:$BE$3&lt;AV$3)*$AH183:$AS183))),2))</f>
        <v/>
      </c>
      <c r="AW183">
        <f>IF(AK183&lt;=0,0,ROUND(MIN(AK183,MAX(0,$F183-SUMPRODUCT(($AT$3:$BE$3&lt;AW$3)*$AH183:$AS183))),2))</f>
        <v/>
      </c>
      <c r="AX183">
        <f>IF(AL183&lt;=0,0,ROUND(MIN(AL183,MAX(0,$F183-SUMPRODUCT(($AT$3:$BE$3&lt;AX$3)*$AH183:$AS183))),2))</f>
        <v/>
      </c>
      <c r="AY183">
        <f>IF(AM183&lt;=0,0,ROUND(MIN(AM183,MAX(0,$F183-SUMPRODUCT(($AT$3:$BE$3&lt;AY$3)*$AH183:$AS183))),2))</f>
        <v/>
      </c>
      <c r="AZ183">
        <f>IF(AN183&lt;=0,0,ROUND(MIN(AN183,MAX(0,$F183-SUMPRODUCT(($AT$3:$BE$3&lt;AZ$3)*$AH183:$AS183))),2))</f>
        <v/>
      </c>
      <c r="BA183">
        <f>IF(AO183&lt;=0,0,ROUND(MIN(AO183,MAX(0,$F183-SUMPRODUCT(($AT$3:$BE$3&lt;BA$3)*$AH183:$AS183))),2))</f>
        <v/>
      </c>
      <c r="BB183">
        <f>IF(AP183&lt;=0,0,ROUND(MIN(AP183,MAX(0,$F183-SUMPRODUCT(($AT$3:$BE$3&lt;BB$3)*$AH183:$AS183))),2))</f>
        <v/>
      </c>
      <c r="BC183">
        <f>IF(AQ183&lt;=0,0,ROUND(MIN(AQ183,MAX(0,$F183-SUMPRODUCT(($AT$3:$BE$3&lt;BC$3)*$AH183:$AS183))),2))</f>
        <v/>
      </c>
      <c r="BD183">
        <f>IF(AR183&lt;=0,0,ROUND(MIN(AR183,MAX(0,$F183-SUMPRODUCT(($AT$3:$BE$3&lt;BD$3)*$AH183:$AS183))),2))</f>
        <v/>
      </c>
      <c r="BE183">
        <f>IF(AS183&lt;=0,0,ROUND(MIN(AS183,MAX(0,$F183-SUMPRODUCT(($AT$3:$BE$3&lt;BE$3)*$AH183:$AS183))),2))</f>
        <v/>
      </c>
      <c r="BF183">
        <f>IF(BF182&lt;=0,0,ROUND(BF182+J183-V183-AT183,2))</f>
        <v/>
      </c>
      <c r="BG183">
        <f>IF(BG182&lt;=0,0,ROUND(BG182+K183-W183-AU183,2))</f>
        <v/>
      </c>
      <c r="BH183">
        <f>IF(BH182&lt;=0,0,ROUND(BH182+L183-X183-AV183,2))</f>
        <v/>
      </c>
      <c r="BI183">
        <f>IF(BI182&lt;=0,0,ROUND(BI182+M183-Y183-AW183,2))</f>
        <v/>
      </c>
      <c r="BJ183">
        <f>IF(BJ182&lt;=0,0,ROUND(BJ182+N183-Z183-AX183,2))</f>
        <v/>
      </c>
      <c r="BK183">
        <f>IF(BK182&lt;=0,0,ROUND(BK182+O183-AA183-AY183,2))</f>
        <v/>
      </c>
      <c r="BL183">
        <f>IF(BL182&lt;=0,0,ROUND(BL182+P183-AB183-AZ183,2))</f>
        <v/>
      </c>
      <c r="BM183">
        <f>IF(BM182&lt;=0,0,ROUND(BM182+Q183-AC183-BA183,2))</f>
        <v/>
      </c>
      <c r="BN183">
        <f>IF(BN182&lt;=0,0,ROUND(BN182+R183-AD183-BB183,2))</f>
        <v/>
      </c>
      <c r="BO183">
        <f>IF(BO182&lt;=0,0,ROUND(BO182+S183-AE183-BC183,2))</f>
        <v/>
      </c>
      <c r="BP183">
        <f>IF(BP182&lt;=0,0,ROUND(BP182+T183-AF183-BD183,2))</f>
        <v/>
      </c>
      <c r="BQ183">
        <f>IF(BQ182&lt;=0,0,ROUND(BQ182+U183-AG183-BE183,2))</f>
        <v/>
      </c>
    </row>
    <row r="184">
      <c r="A184" t="n">
        <v>179</v>
      </c>
      <c r="B184" s="29">
        <f>Months!B184</f>
        <v/>
      </c>
      <c r="C184">
        <f>Months!C184</f>
        <v/>
      </c>
      <c r="D184">
        <f>Months!D184</f>
        <v/>
      </c>
      <c r="E184">
        <f>SUM(V184:AG184)</f>
        <v/>
      </c>
      <c r="F184">
        <f>MAX(0,ROUND(C184+D184-E184,2))</f>
        <v/>
      </c>
      <c r="G184">
        <f>ROUND(E184+SUM(AT184:BE184),2)</f>
        <v/>
      </c>
      <c r="H184">
        <f>ROUND(SUM(J184:U184),2)</f>
        <v/>
      </c>
      <c r="I184">
        <f>ROUND(SUM(BF184:BQ184),2)</f>
        <v/>
      </c>
      <c r="J184">
        <f>IF(BF183&lt;=0,0,ROUND(BF183*IF($A184&lt;=Debts!$M$5,Debts!$X$5,Debts!$Y$5)/12,2)+IF(AND(Debts!$AC$5=1,$A184=Debts!$M$5+1),SUMPRODUCT(ROUND(BF$5:BF182*Debts!$Y$5/12,2)),0))</f>
        <v/>
      </c>
      <c r="K184">
        <f>IF(BG183&lt;=0,0,ROUND(BG183*IF($A184&lt;=Debts!$M$6,Debts!$X$6,Debts!$Y$6)/12,2)+IF(AND(Debts!$AC$6=1,$A184=Debts!$M$6+1),SUMPRODUCT(ROUND(BG$5:BG182*Debts!$Y$6/12,2)),0))</f>
        <v/>
      </c>
      <c r="L184">
        <f>IF(BH183&lt;=0,0,ROUND(BH183*IF($A184&lt;=Debts!$M$7,Debts!$X$7,Debts!$Y$7)/12,2)+IF(AND(Debts!$AC$7=1,$A184=Debts!$M$7+1),SUMPRODUCT(ROUND(BH$5:BH182*Debts!$Y$7/12,2)),0))</f>
        <v/>
      </c>
      <c r="M184">
        <f>IF(BI183&lt;=0,0,ROUND(BI183*IF($A184&lt;=Debts!$M$8,Debts!$X$8,Debts!$Y$8)/12,2)+IF(AND(Debts!$AC$8=1,$A184=Debts!$M$8+1),SUMPRODUCT(ROUND(BI$5:BI182*Debts!$Y$8/12,2)),0))</f>
        <v/>
      </c>
      <c r="N184">
        <f>IF(BJ183&lt;=0,0,ROUND(BJ183*IF($A184&lt;=Debts!$M$9,Debts!$X$9,Debts!$Y$9)/12,2)+IF(AND(Debts!$AC$9=1,$A184=Debts!$M$9+1),SUMPRODUCT(ROUND(BJ$5:BJ182*Debts!$Y$9/12,2)),0))</f>
        <v/>
      </c>
      <c r="O184">
        <f>IF(BK183&lt;=0,0,ROUND(BK183*IF($A184&lt;=Debts!$M$10,Debts!$X$10,Debts!$Y$10)/12,2)+IF(AND(Debts!$AC$10=1,$A184=Debts!$M$10+1),SUMPRODUCT(ROUND(BK$5:BK182*Debts!$Y$10/12,2)),0))</f>
        <v/>
      </c>
      <c r="P184">
        <f>IF(BL183&lt;=0,0,ROUND(BL183*IF($A184&lt;=Debts!$M$11,Debts!$X$11,Debts!$Y$11)/12,2)+IF(AND(Debts!$AC$11=1,$A184=Debts!$M$11+1),SUMPRODUCT(ROUND(BL$5:BL182*Debts!$Y$11/12,2)),0))</f>
        <v/>
      </c>
      <c r="Q184">
        <f>IF(BM183&lt;=0,0,ROUND(BM183*IF($A184&lt;=Debts!$M$12,Debts!$X$12,Debts!$Y$12)/12,2)+IF(AND(Debts!$AC$12=1,$A184=Debts!$M$12+1),SUMPRODUCT(ROUND(BM$5:BM182*Debts!$Y$12/12,2)),0))</f>
        <v/>
      </c>
      <c r="R184">
        <f>IF(BN183&lt;=0,0,ROUND(BN183*IF($A184&lt;=Debts!$M$13,Debts!$X$13,Debts!$Y$13)/12,2)+IF(AND(Debts!$AC$13=1,$A184=Debts!$M$13+1),SUMPRODUCT(ROUND(BN$5:BN182*Debts!$Y$13/12,2)),0))</f>
        <v/>
      </c>
      <c r="S184">
        <f>IF(BO183&lt;=0,0,ROUND(BO183*IF($A184&lt;=Debts!$M$14,Debts!$X$14,Debts!$Y$14)/12,2)+IF(AND(Debts!$AC$14=1,$A184=Debts!$M$14+1),SUMPRODUCT(ROUND(BO$5:BO182*Debts!$Y$14/12,2)),0))</f>
        <v/>
      </c>
      <c r="T184">
        <f>IF(BP183&lt;=0,0,ROUND(BP183*IF($A184&lt;=Debts!$M$15,Debts!$X$15,Debts!$Y$15)/12,2)+IF(AND(Debts!$AC$15=1,$A184=Debts!$M$15+1),SUMPRODUCT(ROUND(BP$5:BP182*Debts!$Y$15/12,2)),0))</f>
        <v/>
      </c>
      <c r="U184">
        <f>IF(BQ183&lt;=0,0,ROUND(BQ183*IF($A184&lt;=Debts!$M$16,Debts!$X$16,Debts!$Y$16)/12,2)+IF(AND(Debts!$AC$16=1,$A184=Debts!$M$16+1),SUMPRODUCT(ROUND(BQ$5:BQ182*Debts!$Y$16/12,2)),0))</f>
        <v/>
      </c>
      <c r="V184">
        <f>IF(BF183&lt;=0,0,MIN(ROUND(BF183+J184,2),IF(Debts!$Z$5=0,Debts!$AA$5,MAX(Debts!$AA$5,ROUND(BF183*Debts!$Z$5+Debts!$AB$5*J184,2)))))</f>
        <v/>
      </c>
      <c r="W184">
        <f>IF(BG183&lt;=0,0,MIN(ROUND(BG183+K184,2),IF(Debts!$Z$6=0,Debts!$AA$6,MAX(Debts!$AA$6,ROUND(BG183*Debts!$Z$6+Debts!$AB$6*K184,2)))))</f>
        <v/>
      </c>
      <c r="X184">
        <f>IF(BH183&lt;=0,0,MIN(ROUND(BH183+L184,2),IF(Debts!$Z$7=0,Debts!$AA$7,MAX(Debts!$AA$7,ROUND(BH183*Debts!$Z$7+Debts!$AB$7*L184,2)))))</f>
        <v/>
      </c>
      <c r="Y184">
        <f>IF(BI183&lt;=0,0,MIN(ROUND(BI183+M184,2),IF(Debts!$Z$8=0,Debts!$AA$8,MAX(Debts!$AA$8,ROUND(BI183*Debts!$Z$8+Debts!$AB$8*M184,2)))))</f>
        <v/>
      </c>
      <c r="Z184">
        <f>IF(BJ183&lt;=0,0,MIN(ROUND(BJ183+N184,2),IF(Debts!$Z$9=0,Debts!$AA$9,MAX(Debts!$AA$9,ROUND(BJ183*Debts!$Z$9+Debts!$AB$9*N184,2)))))</f>
        <v/>
      </c>
      <c r="AA184">
        <f>IF(BK183&lt;=0,0,MIN(ROUND(BK183+O184,2),IF(Debts!$Z$10=0,Debts!$AA$10,MAX(Debts!$AA$10,ROUND(BK183*Debts!$Z$10+Debts!$AB$10*O184,2)))))</f>
        <v/>
      </c>
      <c r="AB184">
        <f>IF(BL183&lt;=0,0,MIN(ROUND(BL183+P184,2),IF(Debts!$Z$11=0,Debts!$AA$11,MAX(Debts!$AA$11,ROUND(BL183*Debts!$Z$11+Debts!$AB$11*P184,2)))))</f>
        <v/>
      </c>
      <c r="AC184">
        <f>IF(BM183&lt;=0,0,MIN(ROUND(BM183+Q184,2),IF(Debts!$Z$12=0,Debts!$AA$12,MAX(Debts!$AA$12,ROUND(BM183*Debts!$Z$12+Debts!$AB$12*Q184,2)))))</f>
        <v/>
      </c>
      <c r="AD184">
        <f>IF(BN183&lt;=0,0,MIN(ROUND(BN183+R184,2),IF(Debts!$Z$13=0,Debts!$AA$13,MAX(Debts!$AA$13,ROUND(BN183*Debts!$Z$13+Debts!$AB$13*R184,2)))))</f>
        <v/>
      </c>
      <c r="AE184">
        <f>IF(BO183&lt;=0,0,MIN(ROUND(BO183+S184,2),IF(Debts!$Z$14=0,Debts!$AA$14,MAX(Debts!$AA$14,ROUND(BO183*Debts!$Z$14+Debts!$AB$14*S184,2)))))</f>
        <v/>
      </c>
      <c r="AF184">
        <f>IF(BP183&lt;=0,0,MIN(ROUND(BP183+T184,2),IF(Debts!$Z$15=0,Debts!$AA$15,MAX(Debts!$AA$15,ROUND(BP183*Debts!$Z$15+Debts!$AB$15*T184,2)))))</f>
        <v/>
      </c>
      <c r="AG184">
        <f>IF(BQ183&lt;=0,0,MIN(ROUND(BQ183+U184,2),IF(Debts!$Z$16=0,Debts!$AA$16,MAX(Debts!$AA$16,ROUND(BQ183*Debts!$Z$16+Debts!$AB$16*U184,2)))))</f>
        <v/>
      </c>
      <c r="AH184">
        <f>IF(BF183&lt;=0,0,ROUND(BF183+J184-V184,2))</f>
        <v/>
      </c>
      <c r="AI184">
        <f>IF(BG183&lt;=0,0,ROUND(BG183+K184-W184,2))</f>
        <v/>
      </c>
      <c r="AJ184">
        <f>IF(BH183&lt;=0,0,ROUND(BH183+L184-X184,2))</f>
        <v/>
      </c>
      <c r="AK184">
        <f>IF(BI183&lt;=0,0,ROUND(BI183+M184-Y184,2))</f>
        <v/>
      </c>
      <c r="AL184">
        <f>IF(BJ183&lt;=0,0,ROUND(BJ183+N184-Z184,2))</f>
        <v/>
      </c>
      <c r="AM184">
        <f>IF(BK183&lt;=0,0,ROUND(BK183+O184-AA184,2))</f>
        <v/>
      </c>
      <c r="AN184">
        <f>IF(BL183&lt;=0,0,ROUND(BL183+P184-AB184,2))</f>
        <v/>
      </c>
      <c r="AO184">
        <f>IF(BM183&lt;=0,0,ROUND(BM183+Q184-AC184,2))</f>
        <v/>
      </c>
      <c r="AP184">
        <f>IF(BN183&lt;=0,0,ROUND(BN183+R184-AD184,2))</f>
        <v/>
      </c>
      <c r="AQ184">
        <f>IF(BO183&lt;=0,0,ROUND(BO183+S184-AE184,2))</f>
        <v/>
      </c>
      <c r="AR184">
        <f>IF(BP183&lt;=0,0,ROUND(BP183+T184-AF184,2))</f>
        <v/>
      </c>
      <c r="AS184">
        <f>IF(BQ183&lt;=0,0,ROUND(BQ183+U184-AG184,2))</f>
        <v/>
      </c>
      <c r="AT184">
        <f>IF(AH184&lt;=0,0,ROUND(MIN(AH184,MAX(0,$F184-SUMPRODUCT(($AT$3:$BE$3&lt;AT$3)*$AH184:$AS184))),2))</f>
        <v/>
      </c>
      <c r="AU184">
        <f>IF(AI184&lt;=0,0,ROUND(MIN(AI184,MAX(0,$F184-SUMPRODUCT(($AT$3:$BE$3&lt;AU$3)*$AH184:$AS184))),2))</f>
        <v/>
      </c>
      <c r="AV184">
        <f>IF(AJ184&lt;=0,0,ROUND(MIN(AJ184,MAX(0,$F184-SUMPRODUCT(($AT$3:$BE$3&lt;AV$3)*$AH184:$AS184))),2))</f>
        <v/>
      </c>
      <c r="AW184">
        <f>IF(AK184&lt;=0,0,ROUND(MIN(AK184,MAX(0,$F184-SUMPRODUCT(($AT$3:$BE$3&lt;AW$3)*$AH184:$AS184))),2))</f>
        <v/>
      </c>
      <c r="AX184">
        <f>IF(AL184&lt;=0,0,ROUND(MIN(AL184,MAX(0,$F184-SUMPRODUCT(($AT$3:$BE$3&lt;AX$3)*$AH184:$AS184))),2))</f>
        <v/>
      </c>
      <c r="AY184">
        <f>IF(AM184&lt;=0,0,ROUND(MIN(AM184,MAX(0,$F184-SUMPRODUCT(($AT$3:$BE$3&lt;AY$3)*$AH184:$AS184))),2))</f>
        <v/>
      </c>
      <c r="AZ184">
        <f>IF(AN184&lt;=0,0,ROUND(MIN(AN184,MAX(0,$F184-SUMPRODUCT(($AT$3:$BE$3&lt;AZ$3)*$AH184:$AS184))),2))</f>
        <v/>
      </c>
      <c r="BA184">
        <f>IF(AO184&lt;=0,0,ROUND(MIN(AO184,MAX(0,$F184-SUMPRODUCT(($AT$3:$BE$3&lt;BA$3)*$AH184:$AS184))),2))</f>
        <v/>
      </c>
      <c r="BB184">
        <f>IF(AP184&lt;=0,0,ROUND(MIN(AP184,MAX(0,$F184-SUMPRODUCT(($AT$3:$BE$3&lt;BB$3)*$AH184:$AS184))),2))</f>
        <v/>
      </c>
      <c r="BC184">
        <f>IF(AQ184&lt;=0,0,ROUND(MIN(AQ184,MAX(0,$F184-SUMPRODUCT(($AT$3:$BE$3&lt;BC$3)*$AH184:$AS184))),2))</f>
        <v/>
      </c>
      <c r="BD184">
        <f>IF(AR184&lt;=0,0,ROUND(MIN(AR184,MAX(0,$F184-SUMPRODUCT(($AT$3:$BE$3&lt;BD$3)*$AH184:$AS184))),2))</f>
        <v/>
      </c>
      <c r="BE184">
        <f>IF(AS184&lt;=0,0,ROUND(MIN(AS184,MAX(0,$F184-SUMPRODUCT(($AT$3:$BE$3&lt;BE$3)*$AH184:$AS184))),2))</f>
        <v/>
      </c>
      <c r="BF184">
        <f>IF(BF183&lt;=0,0,ROUND(BF183+J184-V184-AT184,2))</f>
        <v/>
      </c>
      <c r="BG184">
        <f>IF(BG183&lt;=0,0,ROUND(BG183+K184-W184-AU184,2))</f>
        <v/>
      </c>
      <c r="BH184">
        <f>IF(BH183&lt;=0,0,ROUND(BH183+L184-X184-AV184,2))</f>
        <v/>
      </c>
      <c r="BI184">
        <f>IF(BI183&lt;=0,0,ROUND(BI183+M184-Y184-AW184,2))</f>
        <v/>
      </c>
      <c r="BJ184">
        <f>IF(BJ183&lt;=0,0,ROUND(BJ183+N184-Z184-AX184,2))</f>
        <v/>
      </c>
      <c r="BK184">
        <f>IF(BK183&lt;=0,0,ROUND(BK183+O184-AA184-AY184,2))</f>
        <v/>
      </c>
      <c r="BL184">
        <f>IF(BL183&lt;=0,0,ROUND(BL183+P184-AB184-AZ184,2))</f>
        <v/>
      </c>
      <c r="BM184">
        <f>IF(BM183&lt;=0,0,ROUND(BM183+Q184-AC184-BA184,2))</f>
        <v/>
      </c>
      <c r="BN184">
        <f>IF(BN183&lt;=0,0,ROUND(BN183+R184-AD184-BB184,2))</f>
        <v/>
      </c>
      <c r="BO184">
        <f>IF(BO183&lt;=0,0,ROUND(BO183+S184-AE184-BC184,2))</f>
        <v/>
      </c>
      <c r="BP184">
        <f>IF(BP183&lt;=0,0,ROUND(BP183+T184-AF184-BD184,2))</f>
        <v/>
      </c>
      <c r="BQ184">
        <f>IF(BQ183&lt;=0,0,ROUND(BQ183+U184-AG184-BE184,2))</f>
        <v/>
      </c>
    </row>
    <row r="185">
      <c r="A185" t="n">
        <v>180</v>
      </c>
      <c r="B185" s="29">
        <f>Months!B185</f>
        <v/>
      </c>
      <c r="C185">
        <f>Months!C185</f>
        <v/>
      </c>
      <c r="D185">
        <f>Months!D185</f>
        <v/>
      </c>
      <c r="E185">
        <f>SUM(V185:AG185)</f>
        <v/>
      </c>
      <c r="F185">
        <f>MAX(0,ROUND(C185+D185-E185,2))</f>
        <v/>
      </c>
      <c r="G185">
        <f>ROUND(E185+SUM(AT185:BE185),2)</f>
        <v/>
      </c>
      <c r="H185">
        <f>ROUND(SUM(J185:U185),2)</f>
        <v/>
      </c>
      <c r="I185">
        <f>ROUND(SUM(BF185:BQ185),2)</f>
        <v/>
      </c>
      <c r="J185">
        <f>IF(BF184&lt;=0,0,ROUND(BF184*IF($A185&lt;=Debts!$M$5,Debts!$X$5,Debts!$Y$5)/12,2)+IF(AND(Debts!$AC$5=1,$A185=Debts!$M$5+1),SUMPRODUCT(ROUND(BF$5:BF183*Debts!$Y$5/12,2)),0))</f>
        <v/>
      </c>
      <c r="K185">
        <f>IF(BG184&lt;=0,0,ROUND(BG184*IF($A185&lt;=Debts!$M$6,Debts!$X$6,Debts!$Y$6)/12,2)+IF(AND(Debts!$AC$6=1,$A185=Debts!$M$6+1),SUMPRODUCT(ROUND(BG$5:BG183*Debts!$Y$6/12,2)),0))</f>
        <v/>
      </c>
      <c r="L185">
        <f>IF(BH184&lt;=0,0,ROUND(BH184*IF($A185&lt;=Debts!$M$7,Debts!$X$7,Debts!$Y$7)/12,2)+IF(AND(Debts!$AC$7=1,$A185=Debts!$M$7+1),SUMPRODUCT(ROUND(BH$5:BH183*Debts!$Y$7/12,2)),0))</f>
        <v/>
      </c>
      <c r="M185">
        <f>IF(BI184&lt;=0,0,ROUND(BI184*IF($A185&lt;=Debts!$M$8,Debts!$X$8,Debts!$Y$8)/12,2)+IF(AND(Debts!$AC$8=1,$A185=Debts!$M$8+1),SUMPRODUCT(ROUND(BI$5:BI183*Debts!$Y$8/12,2)),0))</f>
        <v/>
      </c>
      <c r="N185">
        <f>IF(BJ184&lt;=0,0,ROUND(BJ184*IF($A185&lt;=Debts!$M$9,Debts!$X$9,Debts!$Y$9)/12,2)+IF(AND(Debts!$AC$9=1,$A185=Debts!$M$9+1),SUMPRODUCT(ROUND(BJ$5:BJ183*Debts!$Y$9/12,2)),0))</f>
        <v/>
      </c>
      <c r="O185">
        <f>IF(BK184&lt;=0,0,ROUND(BK184*IF($A185&lt;=Debts!$M$10,Debts!$X$10,Debts!$Y$10)/12,2)+IF(AND(Debts!$AC$10=1,$A185=Debts!$M$10+1),SUMPRODUCT(ROUND(BK$5:BK183*Debts!$Y$10/12,2)),0))</f>
        <v/>
      </c>
      <c r="P185">
        <f>IF(BL184&lt;=0,0,ROUND(BL184*IF($A185&lt;=Debts!$M$11,Debts!$X$11,Debts!$Y$11)/12,2)+IF(AND(Debts!$AC$11=1,$A185=Debts!$M$11+1),SUMPRODUCT(ROUND(BL$5:BL183*Debts!$Y$11/12,2)),0))</f>
        <v/>
      </c>
      <c r="Q185">
        <f>IF(BM184&lt;=0,0,ROUND(BM184*IF($A185&lt;=Debts!$M$12,Debts!$X$12,Debts!$Y$12)/12,2)+IF(AND(Debts!$AC$12=1,$A185=Debts!$M$12+1),SUMPRODUCT(ROUND(BM$5:BM183*Debts!$Y$12/12,2)),0))</f>
        <v/>
      </c>
      <c r="R185">
        <f>IF(BN184&lt;=0,0,ROUND(BN184*IF($A185&lt;=Debts!$M$13,Debts!$X$13,Debts!$Y$13)/12,2)+IF(AND(Debts!$AC$13=1,$A185=Debts!$M$13+1),SUMPRODUCT(ROUND(BN$5:BN183*Debts!$Y$13/12,2)),0))</f>
        <v/>
      </c>
      <c r="S185">
        <f>IF(BO184&lt;=0,0,ROUND(BO184*IF($A185&lt;=Debts!$M$14,Debts!$X$14,Debts!$Y$14)/12,2)+IF(AND(Debts!$AC$14=1,$A185=Debts!$M$14+1),SUMPRODUCT(ROUND(BO$5:BO183*Debts!$Y$14/12,2)),0))</f>
        <v/>
      </c>
      <c r="T185">
        <f>IF(BP184&lt;=0,0,ROUND(BP184*IF($A185&lt;=Debts!$M$15,Debts!$X$15,Debts!$Y$15)/12,2)+IF(AND(Debts!$AC$15=1,$A185=Debts!$M$15+1),SUMPRODUCT(ROUND(BP$5:BP183*Debts!$Y$15/12,2)),0))</f>
        <v/>
      </c>
      <c r="U185">
        <f>IF(BQ184&lt;=0,0,ROUND(BQ184*IF($A185&lt;=Debts!$M$16,Debts!$X$16,Debts!$Y$16)/12,2)+IF(AND(Debts!$AC$16=1,$A185=Debts!$M$16+1),SUMPRODUCT(ROUND(BQ$5:BQ183*Debts!$Y$16/12,2)),0))</f>
        <v/>
      </c>
      <c r="V185">
        <f>IF(BF184&lt;=0,0,MIN(ROUND(BF184+J185,2),IF(Debts!$Z$5=0,Debts!$AA$5,MAX(Debts!$AA$5,ROUND(BF184*Debts!$Z$5+Debts!$AB$5*J185,2)))))</f>
        <v/>
      </c>
      <c r="W185">
        <f>IF(BG184&lt;=0,0,MIN(ROUND(BG184+K185,2),IF(Debts!$Z$6=0,Debts!$AA$6,MAX(Debts!$AA$6,ROUND(BG184*Debts!$Z$6+Debts!$AB$6*K185,2)))))</f>
        <v/>
      </c>
      <c r="X185">
        <f>IF(BH184&lt;=0,0,MIN(ROUND(BH184+L185,2),IF(Debts!$Z$7=0,Debts!$AA$7,MAX(Debts!$AA$7,ROUND(BH184*Debts!$Z$7+Debts!$AB$7*L185,2)))))</f>
        <v/>
      </c>
      <c r="Y185">
        <f>IF(BI184&lt;=0,0,MIN(ROUND(BI184+M185,2),IF(Debts!$Z$8=0,Debts!$AA$8,MAX(Debts!$AA$8,ROUND(BI184*Debts!$Z$8+Debts!$AB$8*M185,2)))))</f>
        <v/>
      </c>
      <c r="Z185">
        <f>IF(BJ184&lt;=0,0,MIN(ROUND(BJ184+N185,2),IF(Debts!$Z$9=0,Debts!$AA$9,MAX(Debts!$AA$9,ROUND(BJ184*Debts!$Z$9+Debts!$AB$9*N185,2)))))</f>
        <v/>
      </c>
      <c r="AA185">
        <f>IF(BK184&lt;=0,0,MIN(ROUND(BK184+O185,2),IF(Debts!$Z$10=0,Debts!$AA$10,MAX(Debts!$AA$10,ROUND(BK184*Debts!$Z$10+Debts!$AB$10*O185,2)))))</f>
        <v/>
      </c>
      <c r="AB185">
        <f>IF(BL184&lt;=0,0,MIN(ROUND(BL184+P185,2),IF(Debts!$Z$11=0,Debts!$AA$11,MAX(Debts!$AA$11,ROUND(BL184*Debts!$Z$11+Debts!$AB$11*P185,2)))))</f>
        <v/>
      </c>
      <c r="AC185">
        <f>IF(BM184&lt;=0,0,MIN(ROUND(BM184+Q185,2),IF(Debts!$Z$12=0,Debts!$AA$12,MAX(Debts!$AA$12,ROUND(BM184*Debts!$Z$12+Debts!$AB$12*Q185,2)))))</f>
        <v/>
      </c>
      <c r="AD185">
        <f>IF(BN184&lt;=0,0,MIN(ROUND(BN184+R185,2),IF(Debts!$Z$13=0,Debts!$AA$13,MAX(Debts!$AA$13,ROUND(BN184*Debts!$Z$13+Debts!$AB$13*R185,2)))))</f>
        <v/>
      </c>
      <c r="AE185">
        <f>IF(BO184&lt;=0,0,MIN(ROUND(BO184+S185,2),IF(Debts!$Z$14=0,Debts!$AA$14,MAX(Debts!$AA$14,ROUND(BO184*Debts!$Z$14+Debts!$AB$14*S185,2)))))</f>
        <v/>
      </c>
      <c r="AF185">
        <f>IF(BP184&lt;=0,0,MIN(ROUND(BP184+T185,2),IF(Debts!$Z$15=0,Debts!$AA$15,MAX(Debts!$AA$15,ROUND(BP184*Debts!$Z$15+Debts!$AB$15*T185,2)))))</f>
        <v/>
      </c>
      <c r="AG185">
        <f>IF(BQ184&lt;=0,0,MIN(ROUND(BQ184+U185,2),IF(Debts!$Z$16=0,Debts!$AA$16,MAX(Debts!$AA$16,ROUND(BQ184*Debts!$Z$16+Debts!$AB$16*U185,2)))))</f>
        <v/>
      </c>
      <c r="AH185">
        <f>IF(BF184&lt;=0,0,ROUND(BF184+J185-V185,2))</f>
        <v/>
      </c>
      <c r="AI185">
        <f>IF(BG184&lt;=0,0,ROUND(BG184+K185-W185,2))</f>
        <v/>
      </c>
      <c r="AJ185">
        <f>IF(BH184&lt;=0,0,ROUND(BH184+L185-X185,2))</f>
        <v/>
      </c>
      <c r="AK185">
        <f>IF(BI184&lt;=0,0,ROUND(BI184+M185-Y185,2))</f>
        <v/>
      </c>
      <c r="AL185">
        <f>IF(BJ184&lt;=0,0,ROUND(BJ184+N185-Z185,2))</f>
        <v/>
      </c>
      <c r="AM185">
        <f>IF(BK184&lt;=0,0,ROUND(BK184+O185-AA185,2))</f>
        <v/>
      </c>
      <c r="AN185">
        <f>IF(BL184&lt;=0,0,ROUND(BL184+P185-AB185,2))</f>
        <v/>
      </c>
      <c r="AO185">
        <f>IF(BM184&lt;=0,0,ROUND(BM184+Q185-AC185,2))</f>
        <v/>
      </c>
      <c r="AP185">
        <f>IF(BN184&lt;=0,0,ROUND(BN184+R185-AD185,2))</f>
        <v/>
      </c>
      <c r="AQ185">
        <f>IF(BO184&lt;=0,0,ROUND(BO184+S185-AE185,2))</f>
        <v/>
      </c>
      <c r="AR185">
        <f>IF(BP184&lt;=0,0,ROUND(BP184+T185-AF185,2))</f>
        <v/>
      </c>
      <c r="AS185">
        <f>IF(BQ184&lt;=0,0,ROUND(BQ184+U185-AG185,2))</f>
        <v/>
      </c>
      <c r="AT185">
        <f>IF(AH185&lt;=0,0,ROUND(MIN(AH185,MAX(0,$F185-SUMPRODUCT(($AT$3:$BE$3&lt;AT$3)*$AH185:$AS185))),2))</f>
        <v/>
      </c>
      <c r="AU185">
        <f>IF(AI185&lt;=0,0,ROUND(MIN(AI185,MAX(0,$F185-SUMPRODUCT(($AT$3:$BE$3&lt;AU$3)*$AH185:$AS185))),2))</f>
        <v/>
      </c>
      <c r="AV185">
        <f>IF(AJ185&lt;=0,0,ROUND(MIN(AJ185,MAX(0,$F185-SUMPRODUCT(($AT$3:$BE$3&lt;AV$3)*$AH185:$AS185))),2))</f>
        <v/>
      </c>
      <c r="AW185">
        <f>IF(AK185&lt;=0,0,ROUND(MIN(AK185,MAX(0,$F185-SUMPRODUCT(($AT$3:$BE$3&lt;AW$3)*$AH185:$AS185))),2))</f>
        <v/>
      </c>
      <c r="AX185">
        <f>IF(AL185&lt;=0,0,ROUND(MIN(AL185,MAX(0,$F185-SUMPRODUCT(($AT$3:$BE$3&lt;AX$3)*$AH185:$AS185))),2))</f>
        <v/>
      </c>
      <c r="AY185">
        <f>IF(AM185&lt;=0,0,ROUND(MIN(AM185,MAX(0,$F185-SUMPRODUCT(($AT$3:$BE$3&lt;AY$3)*$AH185:$AS185))),2))</f>
        <v/>
      </c>
      <c r="AZ185">
        <f>IF(AN185&lt;=0,0,ROUND(MIN(AN185,MAX(0,$F185-SUMPRODUCT(($AT$3:$BE$3&lt;AZ$3)*$AH185:$AS185))),2))</f>
        <v/>
      </c>
      <c r="BA185">
        <f>IF(AO185&lt;=0,0,ROUND(MIN(AO185,MAX(0,$F185-SUMPRODUCT(($AT$3:$BE$3&lt;BA$3)*$AH185:$AS185))),2))</f>
        <v/>
      </c>
      <c r="BB185">
        <f>IF(AP185&lt;=0,0,ROUND(MIN(AP185,MAX(0,$F185-SUMPRODUCT(($AT$3:$BE$3&lt;BB$3)*$AH185:$AS185))),2))</f>
        <v/>
      </c>
      <c r="BC185">
        <f>IF(AQ185&lt;=0,0,ROUND(MIN(AQ185,MAX(0,$F185-SUMPRODUCT(($AT$3:$BE$3&lt;BC$3)*$AH185:$AS185))),2))</f>
        <v/>
      </c>
      <c r="BD185">
        <f>IF(AR185&lt;=0,0,ROUND(MIN(AR185,MAX(0,$F185-SUMPRODUCT(($AT$3:$BE$3&lt;BD$3)*$AH185:$AS185))),2))</f>
        <v/>
      </c>
      <c r="BE185">
        <f>IF(AS185&lt;=0,0,ROUND(MIN(AS185,MAX(0,$F185-SUMPRODUCT(($AT$3:$BE$3&lt;BE$3)*$AH185:$AS185))),2))</f>
        <v/>
      </c>
      <c r="BF185">
        <f>IF(BF184&lt;=0,0,ROUND(BF184+J185-V185-AT185,2))</f>
        <v/>
      </c>
      <c r="BG185">
        <f>IF(BG184&lt;=0,0,ROUND(BG184+K185-W185-AU185,2))</f>
        <v/>
      </c>
      <c r="BH185">
        <f>IF(BH184&lt;=0,0,ROUND(BH184+L185-X185-AV185,2))</f>
        <v/>
      </c>
      <c r="BI185">
        <f>IF(BI184&lt;=0,0,ROUND(BI184+M185-Y185-AW185,2))</f>
        <v/>
      </c>
      <c r="BJ185">
        <f>IF(BJ184&lt;=0,0,ROUND(BJ184+N185-Z185-AX185,2))</f>
        <v/>
      </c>
      <c r="BK185">
        <f>IF(BK184&lt;=0,0,ROUND(BK184+O185-AA185-AY185,2))</f>
        <v/>
      </c>
      <c r="BL185">
        <f>IF(BL184&lt;=0,0,ROUND(BL184+P185-AB185-AZ185,2))</f>
        <v/>
      </c>
      <c r="BM185">
        <f>IF(BM184&lt;=0,0,ROUND(BM184+Q185-AC185-BA185,2))</f>
        <v/>
      </c>
      <c r="BN185">
        <f>IF(BN184&lt;=0,0,ROUND(BN184+R185-AD185-BB185,2))</f>
        <v/>
      </c>
      <c r="BO185">
        <f>IF(BO184&lt;=0,0,ROUND(BO184+S185-AE185-BC185,2))</f>
        <v/>
      </c>
      <c r="BP185">
        <f>IF(BP184&lt;=0,0,ROUND(BP184+T185-AF185-BD185,2))</f>
        <v/>
      </c>
      <c r="BQ185">
        <f>IF(BQ184&lt;=0,0,ROUND(BQ184+U185-AG185-BE185,2))</f>
        <v/>
      </c>
    </row>
    <row r="186">
      <c r="A186" t="n">
        <v>181</v>
      </c>
      <c r="B186" s="29">
        <f>Months!B186</f>
        <v/>
      </c>
      <c r="C186">
        <f>Months!C186</f>
        <v/>
      </c>
      <c r="D186">
        <f>Months!D186</f>
        <v/>
      </c>
      <c r="E186">
        <f>SUM(V186:AG186)</f>
        <v/>
      </c>
      <c r="F186">
        <f>MAX(0,ROUND(C186+D186-E186,2))</f>
        <v/>
      </c>
      <c r="G186">
        <f>ROUND(E186+SUM(AT186:BE186),2)</f>
        <v/>
      </c>
      <c r="H186">
        <f>ROUND(SUM(J186:U186),2)</f>
        <v/>
      </c>
      <c r="I186">
        <f>ROUND(SUM(BF186:BQ186),2)</f>
        <v/>
      </c>
      <c r="J186">
        <f>IF(BF185&lt;=0,0,ROUND(BF185*IF($A186&lt;=Debts!$M$5,Debts!$X$5,Debts!$Y$5)/12,2)+IF(AND(Debts!$AC$5=1,$A186=Debts!$M$5+1),SUMPRODUCT(ROUND(BF$5:BF184*Debts!$Y$5/12,2)),0))</f>
        <v/>
      </c>
      <c r="K186">
        <f>IF(BG185&lt;=0,0,ROUND(BG185*IF($A186&lt;=Debts!$M$6,Debts!$X$6,Debts!$Y$6)/12,2)+IF(AND(Debts!$AC$6=1,$A186=Debts!$M$6+1),SUMPRODUCT(ROUND(BG$5:BG184*Debts!$Y$6/12,2)),0))</f>
        <v/>
      </c>
      <c r="L186">
        <f>IF(BH185&lt;=0,0,ROUND(BH185*IF($A186&lt;=Debts!$M$7,Debts!$X$7,Debts!$Y$7)/12,2)+IF(AND(Debts!$AC$7=1,$A186=Debts!$M$7+1),SUMPRODUCT(ROUND(BH$5:BH184*Debts!$Y$7/12,2)),0))</f>
        <v/>
      </c>
      <c r="M186">
        <f>IF(BI185&lt;=0,0,ROUND(BI185*IF($A186&lt;=Debts!$M$8,Debts!$X$8,Debts!$Y$8)/12,2)+IF(AND(Debts!$AC$8=1,$A186=Debts!$M$8+1),SUMPRODUCT(ROUND(BI$5:BI184*Debts!$Y$8/12,2)),0))</f>
        <v/>
      </c>
      <c r="N186">
        <f>IF(BJ185&lt;=0,0,ROUND(BJ185*IF($A186&lt;=Debts!$M$9,Debts!$X$9,Debts!$Y$9)/12,2)+IF(AND(Debts!$AC$9=1,$A186=Debts!$M$9+1),SUMPRODUCT(ROUND(BJ$5:BJ184*Debts!$Y$9/12,2)),0))</f>
        <v/>
      </c>
      <c r="O186">
        <f>IF(BK185&lt;=0,0,ROUND(BK185*IF($A186&lt;=Debts!$M$10,Debts!$X$10,Debts!$Y$10)/12,2)+IF(AND(Debts!$AC$10=1,$A186=Debts!$M$10+1),SUMPRODUCT(ROUND(BK$5:BK184*Debts!$Y$10/12,2)),0))</f>
        <v/>
      </c>
      <c r="P186">
        <f>IF(BL185&lt;=0,0,ROUND(BL185*IF($A186&lt;=Debts!$M$11,Debts!$X$11,Debts!$Y$11)/12,2)+IF(AND(Debts!$AC$11=1,$A186=Debts!$M$11+1),SUMPRODUCT(ROUND(BL$5:BL184*Debts!$Y$11/12,2)),0))</f>
        <v/>
      </c>
      <c r="Q186">
        <f>IF(BM185&lt;=0,0,ROUND(BM185*IF($A186&lt;=Debts!$M$12,Debts!$X$12,Debts!$Y$12)/12,2)+IF(AND(Debts!$AC$12=1,$A186=Debts!$M$12+1),SUMPRODUCT(ROUND(BM$5:BM184*Debts!$Y$12/12,2)),0))</f>
        <v/>
      </c>
      <c r="R186">
        <f>IF(BN185&lt;=0,0,ROUND(BN185*IF($A186&lt;=Debts!$M$13,Debts!$X$13,Debts!$Y$13)/12,2)+IF(AND(Debts!$AC$13=1,$A186=Debts!$M$13+1),SUMPRODUCT(ROUND(BN$5:BN184*Debts!$Y$13/12,2)),0))</f>
        <v/>
      </c>
      <c r="S186">
        <f>IF(BO185&lt;=0,0,ROUND(BO185*IF($A186&lt;=Debts!$M$14,Debts!$X$14,Debts!$Y$14)/12,2)+IF(AND(Debts!$AC$14=1,$A186=Debts!$M$14+1),SUMPRODUCT(ROUND(BO$5:BO184*Debts!$Y$14/12,2)),0))</f>
        <v/>
      </c>
      <c r="T186">
        <f>IF(BP185&lt;=0,0,ROUND(BP185*IF($A186&lt;=Debts!$M$15,Debts!$X$15,Debts!$Y$15)/12,2)+IF(AND(Debts!$AC$15=1,$A186=Debts!$M$15+1),SUMPRODUCT(ROUND(BP$5:BP184*Debts!$Y$15/12,2)),0))</f>
        <v/>
      </c>
      <c r="U186">
        <f>IF(BQ185&lt;=0,0,ROUND(BQ185*IF($A186&lt;=Debts!$M$16,Debts!$X$16,Debts!$Y$16)/12,2)+IF(AND(Debts!$AC$16=1,$A186=Debts!$M$16+1),SUMPRODUCT(ROUND(BQ$5:BQ184*Debts!$Y$16/12,2)),0))</f>
        <v/>
      </c>
      <c r="V186">
        <f>IF(BF185&lt;=0,0,MIN(ROUND(BF185+J186,2),IF(Debts!$Z$5=0,Debts!$AA$5,MAX(Debts!$AA$5,ROUND(BF185*Debts!$Z$5+Debts!$AB$5*J186,2)))))</f>
        <v/>
      </c>
      <c r="W186">
        <f>IF(BG185&lt;=0,0,MIN(ROUND(BG185+K186,2),IF(Debts!$Z$6=0,Debts!$AA$6,MAX(Debts!$AA$6,ROUND(BG185*Debts!$Z$6+Debts!$AB$6*K186,2)))))</f>
        <v/>
      </c>
      <c r="X186">
        <f>IF(BH185&lt;=0,0,MIN(ROUND(BH185+L186,2),IF(Debts!$Z$7=0,Debts!$AA$7,MAX(Debts!$AA$7,ROUND(BH185*Debts!$Z$7+Debts!$AB$7*L186,2)))))</f>
        <v/>
      </c>
      <c r="Y186">
        <f>IF(BI185&lt;=0,0,MIN(ROUND(BI185+M186,2),IF(Debts!$Z$8=0,Debts!$AA$8,MAX(Debts!$AA$8,ROUND(BI185*Debts!$Z$8+Debts!$AB$8*M186,2)))))</f>
        <v/>
      </c>
      <c r="Z186">
        <f>IF(BJ185&lt;=0,0,MIN(ROUND(BJ185+N186,2),IF(Debts!$Z$9=0,Debts!$AA$9,MAX(Debts!$AA$9,ROUND(BJ185*Debts!$Z$9+Debts!$AB$9*N186,2)))))</f>
        <v/>
      </c>
      <c r="AA186">
        <f>IF(BK185&lt;=0,0,MIN(ROUND(BK185+O186,2),IF(Debts!$Z$10=0,Debts!$AA$10,MAX(Debts!$AA$10,ROUND(BK185*Debts!$Z$10+Debts!$AB$10*O186,2)))))</f>
        <v/>
      </c>
      <c r="AB186">
        <f>IF(BL185&lt;=0,0,MIN(ROUND(BL185+P186,2),IF(Debts!$Z$11=0,Debts!$AA$11,MAX(Debts!$AA$11,ROUND(BL185*Debts!$Z$11+Debts!$AB$11*P186,2)))))</f>
        <v/>
      </c>
      <c r="AC186">
        <f>IF(BM185&lt;=0,0,MIN(ROUND(BM185+Q186,2),IF(Debts!$Z$12=0,Debts!$AA$12,MAX(Debts!$AA$12,ROUND(BM185*Debts!$Z$12+Debts!$AB$12*Q186,2)))))</f>
        <v/>
      </c>
      <c r="AD186">
        <f>IF(BN185&lt;=0,0,MIN(ROUND(BN185+R186,2),IF(Debts!$Z$13=0,Debts!$AA$13,MAX(Debts!$AA$13,ROUND(BN185*Debts!$Z$13+Debts!$AB$13*R186,2)))))</f>
        <v/>
      </c>
      <c r="AE186">
        <f>IF(BO185&lt;=0,0,MIN(ROUND(BO185+S186,2),IF(Debts!$Z$14=0,Debts!$AA$14,MAX(Debts!$AA$14,ROUND(BO185*Debts!$Z$14+Debts!$AB$14*S186,2)))))</f>
        <v/>
      </c>
      <c r="AF186">
        <f>IF(BP185&lt;=0,0,MIN(ROUND(BP185+T186,2),IF(Debts!$Z$15=0,Debts!$AA$15,MAX(Debts!$AA$15,ROUND(BP185*Debts!$Z$15+Debts!$AB$15*T186,2)))))</f>
        <v/>
      </c>
      <c r="AG186">
        <f>IF(BQ185&lt;=0,0,MIN(ROUND(BQ185+U186,2),IF(Debts!$Z$16=0,Debts!$AA$16,MAX(Debts!$AA$16,ROUND(BQ185*Debts!$Z$16+Debts!$AB$16*U186,2)))))</f>
        <v/>
      </c>
      <c r="AH186">
        <f>IF(BF185&lt;=0,0,ROUND(BF185+J186-V186,2))</f>
        <v/>
      </c>
      <c r="AI186">
        <f>IF(BG185&lt;=0,0,ROUND(BG185+K186-W186,2))</f>
        <v/>
      </c>
      <c r="AJ186">
        <f>IF(BH185&lt;=0,0,ROUND(BH185+L186-X186,2))</f>
        <v/>
      </c>
      <c r="AK186">
        <f>IF(BI185&lt;=0,0,ROUND(BI185+M186-Y186,2))</f>
        <v/>
      </c>
      <c r="AL186">
        <f>IF(BJ185&lt;=0,0,ROUND(BJ185+N186-Z186,2))</f>
        <v/>
      </c>
      <c r="AM186">
        <f>IF(BK185&lt;=0,0,ROUND(BK185+O186-AA186,2))</f>
        <v/>
      </c>
      <c r="AN186">
        <f>IF(BL185&lt;=0,0,ROUND(BL185+P186-AB186,2))</f>
        <v/>
      </c>
      <c r="AO186">
        <f>IF(BM185&lt;=0,0,ROUND(BM185+Q186-AC186,2))</f>
        <v/>
      </c>
      <c r="AP186">
        <f>IF(BN185&lt;=0,0,ROUND(BN185+R186-AD186,2))</f>
        <v/>
      </c>
      <c r="AQ186">
        <f>IF(BO185&lt;=0,0,ROUND(BO185+S186-AE186,2))</f>
        <v/>
      </c>
      <c r="AR186">
        <f>IF(BP185&lt;=0,0,ROUND(BP185+T186-AF186,2))</f>
        <v/>
      </c>
      <c r="AS186">
        <f>IF(BQ185&lt;=0,0,ROUND(BQ185+U186-AG186,2))</f>
        <v/>
      </c>
      <c r="AT186">
        <f>IF(AH186&lt;=0,0,ROUND(MIN(AH186,MAX(0,$F186-SUMPRODUCT(($AT$3:$BE$3&lt;AT$3)*$AH186:$AS186))),2))</f>
        <v/>
      </c>
      <c r="AU186">
        <f>IF(AI186&lt;=0,0,ROUND(MIN(AI186,MAX(0,$F186-SUMPRODUCT(($AT$3:$BE$3&lt;AU$3)*$AH186:$AS186))),2))</f>
        <v/>
      </c>
      <c r="AV186">
        <f>IF(AJ186&lt;=0,0,ROUND(MIN(AJ186,MAX(0,$F186-SUMPRODUCT(($AT$3:$BE$3&lt;AV$3)*$AH186:$AS186))),2))</f>
        <v/>
      </c>
      <c r="AW186">
        <f>IF(AK186&lt;=0,0,ROUND(MIN(AK186,MAX(0,$F186-SUMPRODUCT(($AT$3:$BE$3&lt;AW$3)*$AH186:$AS186))),2))</f>
        <v/>
      </c>
      <c r="AX186">
        <f>IF(AL186&lt;=0,0,ROUND(MIN(AL186,MAX(0,$F186-SUMPRODUCT(($AT$3:$BE$3&lt;AX$3)*$AH186:$AS186))),2))</f>
        <v/>
      </c>
      <c r="AY186">
        <f>IF(AM186&lt;=0,0,ROUND(MIN(AM186,MAX(0,$F186-SUMPRODUCT(($AT$3:$BE$3&lt;AY$3)*$AH186:$AS186))),2))</f>
        <v/>
      </c>
      <c r="AZ186">
        <f>IF(AN186&lt;=0,0,ROUND(MIN(AN186,MAX(0,$F186-SUMPRODUCT(($AT$3:$BE$3&lt;AZ$3)*$AH186:$AS186))),2))</f>
        <v/>
      </c>
      <c r="BA186">
        <f>IF(AO186&lt;=0,0,ROUND(MIN(AO186,MAX(0,$F186-SUMPRODUCT(($AT$3:$BE$3&lt;BA$3)*$AH186:$AS186))),2))</f>
        <v/>
      </c>
      <c r="BB186">
        <f>IF(AP186&lt;=0,0,ROUND(MIN(AP186,MAX(0,$F186-SUMPRODUCT(($AT$3:$BE$3&lt;BB$3)*$AH186:$AS186))),2))</f>
        <v/>
      </c>
      <c r="BC186">
        <f>IF(AQ186&lt;=0,0,ROUND(MIN(AQ186,MAX(0,$F186-SUMPRODUCT(($AT$3:$BE$3&lt;BC$3)*$AH186:$AS186))),2))</f>
        <v/>
      </c>
      <c r="BD186">
        <f>IF(AR186&lt;=0,0,ROUND(MIN(AR186,MAX(0,$F186-SUMPRODUCT(($AT$3:$BE$3&lt;BD$3)*$AH186:$AS186))),2))</f>
        <v/>
      </c>
      <c r="BE186">
        <f>IF(AS186&lt;=0,0,ROUND(MIN(AS186,MAX(0,$F186-SUMPRODUCT(($AT$3:$BE$3&lt;BE$3)*$AH186:$AS186))),2))</f>
        <v/>
      </c>
      <c r="BF186">
        <f>IF(BF185&lt;=0,0,ROUND(BF185+J186-V186-AT186,2))</f>
        <v/>
      </c>
      <c r="BG186">
        <f>IF(BG185&lt;=0,0,ROUND(BG185+K186-W186-AU186,2))</f>
        <v/>
      </c>
      <c r="BH186">
        <f>IF(BH185&lt;=0,0,ROUND(BH185+L186-X186-AV186,2))</f>
        <v/>
      </c>
      <c r="BI186">
        <f>IF(BI185&lt;=0,0,ROUND(BI185+M186-Y186-AW186,2))</f>
        <v/>
      </c>
      <c r="BJ186">
        <f>IF(BJ185&lt;=0,0,ROUND(BJ185+N186-Z186-AX186,2))</f>
        <v/>
      </c>
      <c r="BK186">
        <f>IF(BK185&lt;=0,0,ROUND(BK185+O186-AA186-AY186,2))</f>
        <v/>
      </c>
      <c r="BL186">
        <f>IF(BL185&lt;=0,0,ROUND(BL185+P186-AB186-AZ186,2))</f>
        <v/>
      </c>
      <c r="BM186">
        <f>IF(BM185&lt;=0,0,ROUND(BM185+Q186-AC186-BA186,2))</f>
        <v/>
      </c>
      <c r="BN186">
        <f>IF(BN185&lt;=0,0,ROUND(BN185+R186-AD186-BB186,2))</f>
        <v/>
      </c>
      <c r="BO186">
        <f>IF(BO185&lt;=0,0,ROUND(BO185+S186-AE186-BC186,2))</f>
        <v/>
      </c>
      <c r="BP186">
        <f>IF(BP185&lt;=0,0,ROUND(BP185+T186-AF186-BD186,2))</f>
        <v/>
      </c>
      <c r="BQ186">
        <f>IF(BQ185&lt;=0,0,ROUND(BQ185+U186-AG186-BE186,2))</f>
        <v/>
      </c>
    </row>
    <row r="187">
      <c r="A187" t="n">
        <v>182</v>
      </c>
      <c r="B187" s="29">
        <f>Months!B187</f>
        <v/>
      </c>
      <c r="C187">
        <f>Months!C187</f>
        <v/>
      </c>
      <c r="D187">
        <f>Months!D187</f>
        <v/>
      </c>
      <c r="E187">
        <f>SUM(V187:AG187)</f>
        <v/>
      </c>
      <c r="F187">
        <f>MAX(0,ROUND(C187+D187-E187,2))</f>
        <v/>
      </c>
      <c r="G187">
        <f>ROUND(E187+SUM(AT187:BE187),2)</f>
        <v/>
      </c>
      <c r="H187">
        <f>ROUND(SUM(J187:U187),2)</f>
        <v/>
      </c>
      <c r="I187">
        <f>ROUND(SUM(BF187:BQ187),2)</f>
        <v/>
      </c>
      <c r="J187">
        <f>IF(BF186&lt;=0,0,ROUND(BF186*IF($A187&lt;=Debts!$M$5,Debts!$X$5,Debts!$Y$5)/12,2)+IF(AND(Debts!$AC$5=1,$A187=Debts!$M$5+1),SUMPRODUCT(ROUND(BF$5:BF185*Debts!$Y$5/12,2)),0))</f>
        <v/>
      </c>
      <c r="K187">
        <f>IF(BG186&lt;=0,0,ROUND(BG186*IF($A187&lt;=Debts!$M$6,Debts!$X$6,Debts!$Y$6)/12,2)+IF(AND(Debts!$AC$6=1,$A187=Debts!$M$6+1),SUMPRODUCT(ROUND(BG$5:BG185*Debts!$Y$6/12,2)),0))</f>
        <v/>
      </c>
      <c r="L187">
        <f>IF(BH186&lt;=0,0,ROUND(BH186*IF($A187&lt;=Debts!$M$7,Debts!$X$7,Debts!$Y$7)/12,2)+IF(AND(Debts!$AC$7=1,$A187=Debts!$M$7+1),SUMPRODUCT(ROUND(BH$5:BH185*Debts!$Y$7/12,2)),0))</f>
        <v/>
      </c>
      <c r="M187">
        <f>IF(BI186&lt;=0,0,ROUND(BI186*IF($A187&lt;=Debts!$M$8,Debts!$X$8,Debts!$Y$8)/12,2)+IF(AND(Debts!$AC$8=1,$A187=Debts!$M$8+1),SUMPRODUCT(ROUND(BI$5:BI185*Debts!$Y$8/12,2)),0))</f>
        <v/>
      </c>
      <c r="N187">
        <f>IF(BJ186&lt;=0,0,ROUND(BJ186*IF($A187&lt;=Debts!$M$9,Debts!$X$9,Debts!$Y$9)/12,2)+IF(AND(Debts!$AC$9=1,$A187=Debts!$M$9+1),SUMPRODUCT(ROUND(BJ$5:BJ185*Debts!$Y$9/12,2)),0))</f>
        <v/>
      </c>
      <c r="O187">
        <f>IF(BK186&lt;=0,0,ROUND(BK186*IF($A187&lt;=Debts!$M$10,Debts!$X$10,Debts!$Y$10)/12,2)+IF(AND(Debts!$AC$10=1,$A187=Debts!$M$10+1),SUMPRODUCT(ROUND(BK$5:BK185*Debts!$Y$10/12,2)),0))</f>
        <v/>
      </c>
      <c r="P187">
        <f>IF(BL186&lt;=0,0,ROUND(BL186*IF($A187&lt;=Debts!$M$11,Debts!$X$11,Debts!$Y$11)/12,2)+IF(AND(Debts!$AC$11=1,$A187=Debts!$M$11+1),SUMPRODUCT(ROUND(BL$5:BL185*Debts!$Y$11/12,2)),0))</f>
        <v/>
      </c>
      <c r="Q187">
        <f>IF(BM186&lt;=0,0,ROUND(BM186*IF($A187&lt;=Debts!$M$12,Debts!$X$12,Debts!$Y$12)/12,2)+IF(AND(Debts!$AC$12=1,$A187=Debts!$M$12+1),SUMPRODUCT(ROUND(BM$5:BM185*Debts!$Y$12/12,2)),0))</f>
        <v/>
      </c>
      <c r="R187">
        <f>IF(BN186&lt;=0,0,ROUND(BN186*IF($A187&lt;=Debts!$M$13,Debts!$X$13,Debts!$Y$13)/12,2)+IF(AND(Debts!$AC$13=1,$A187=Debts!$M$13+1),SUMPRODUCT(ROUND(BN$5:BN185*Debts!$Y$13/12,2)),0))</f>
        <v/>
      </c>
      <c r="S187">
        <f>IF(BO186&lt;=0,0,ROUND(BO186*IF($A187&lt;=Debts!$M$14,Debts!$X$14,Debts!$Y$14)/12,2)+IF(AND(Debts!$AC$14=1,$A187=Debts!$M$14+1),SUMPRODUCT(ROUND(BO$5:BO185*Debts!$Y$14/12,2)),0))</f>
        <v/>
      </c>
      <c r="T187">
        <f>IF(BP186&lt;=0,0,ROUND(BP186*IF($A187&lt;=Debts!$M$15,Debts!$X$15,Debts!$Y$15)/12,2)+IF(AND(Debts!$AC$15=1,$A187=Debts!$M$15+1),SUMPRODUCT(ROUND(BP$5:BP185*Debts!$Y$15/12,2)),0))</f>
        <v/>
      </c>
      <c r="U187">
        <f>IF(BQ186&lt;=0,0,ROUND(BQ186*IF($A187&lt;=Debts!$M$16,Debts!$X$16,Debts!$Y$16)/12,2)+IF(AND(Debts!$AC$16=1,$A187=Debts!$M$16+1),SUMPRODUCT(ROUND(BQ$5:BQ185*Debts!$Y$16/12,2)),0))</f>
        <v/>
      </c>
      <c r="V187">
        <f>IF(BF186&lt;=0,0,MIN(ROUND(BF186+J187,2),IF(Debts!$Z$5=0,Debts!$AA$5,MAX(Debts!$AA$5,ROUND(BF186*Debts!$Z$5+Debts!$AB$5*J187,2)))))</f>
        <v/>
      </c>
      <c r="W187">
        <f>IF(BG186&lt;=0,0,MIN(ROUND(BG186+K187,2),IF(Debts!$Z$6=0,Debts!$AA$6,MAX(Debts!$AA$6,ROUND(BG186*Debts!$Z$6+Debts!$AB$6*K187,2)))))</f>
        <v/>
      </c>
      <c r="X187">
        <f>IF(BH186&lt;=0,0,MIN(ROUND(BH186+L187,2),IF(Debts!$Z$7=0,Debts!$AA$7,MAX(Debts!$AA$7,ROUND(BH186*Debts!$Z$7+Debts!$AB$7*L187,2)))))</f>
        <v/>
      </c>
      <c r="Y187">
        <f>IF(BI186&lt;=0,0,MIN(ROUND(BI186+M187,2),IF(Debts!$Z$8=0,Debts!$AA$8,MAX(Debts!$AA$8,ROUND(BI186*Debts!$Z$8+Debts!$AB$8*M187,2)))))</f>
        <v/>
      </c>
      <c r="Z187">
        <f>IF(BJ186&lt;=0,0,MIN(ROUND(BJ186+N187,2),IF(Debts!$Z$9=0,Debts!$AA$9,MAX(Debts!$AA$9,ROUND(BJ186*Debts!$Z$9+Debts!$AB$9*N187,2)))))</f>
        <v/>
      </c>
      <c r="AA187">
        <f>IF(BK186&lt;=0,0,MIN(ROUND(BK186+O187,2),IF(Debts!$Z$10=0,Debts!$AA$10,MAX(Debts!$AA$10,ROUND(BK186*Debts!$Z$10+Debts!$AB$10*O187,2)))))</f>
        <v/>
      </c>
      <c r="AB187">
        <f>IF(BL186&lt;=0,0,MIN(ROUND(BL186+P187,2),IF(Debts!$Z$11=0,Debts!$AA$11,MAX(Debts!$AA$11,ROUND(BL186*Debts!$Z$11+Debts!$AB$11*P187,2)))))</f>
        <v/>
      </c>
      <c r="AC187">
        <f>IF(BM186&lt;=0,0,MIN(ROUND(BM186+Q187,2),IF(Debts!$Z$12=0,Debts!$AA$12,MAX(Debts!$AA$12,ROUND(BM186*Debts!$Z$12+Debts!$AB$12*Q187,2)))))</f>
        <v/>
      </c>
      <c r="AD187">
        <f>IF(BN186&lt;=0,0,MIN(ROUND(BN186+R187,2),IF(Debts!$Z$13=0,Debts!$AA$13,MAX(Debts!$AA$13,ROUND(BN186*Debts!$Z$13+Debts!$AB$13*R187,2)))))</f>
        <v/>
      </c>
      <c r="AE187">
        <f>IF(BO186&lt;=0,0,MIN(ROUND(BO186+S187,2),IF(Debts!$Z$14=0,Debts!$AA$14,MAX(Debts!$AA$14,ROUND(BO186*Debts!$Z$14+Debts!$AB$14*S187,2)))))</f>
        <v/>
      </c>
      <c r="AF187">
        <f>IF(BP186&lt;=0,0,MIN(ROUND(BP186+T187,2),IF(Debts!$Z$15=0,Debts!$AA$15,MAX(Debts!$AA$15,ROUND(BP186*Debts!$Z$15+Debts!$AB$15*T187,2)))))</f>
        <v/>
      </c>
      <c r="AG187">
        <f>IF(BQ186&lt;=0,0,MIN(ROUND(BQ186+U187,2),IF(Debts!$Z$16=0,Debts!$AA$16,MAX(Debts!$AA$16,ROUND(BQ186*Debts!$Z$16+Debts!$AB$16*U187,2)))))</f>
        <v/>
      </c>
      <c r="AH187">
        <f>IF(BF186&lt;=0,0,ROUND(BF186+J187-V187,2))</f>
        <v/>
      </c>
      <c r="AI187">
        <f>IF(BG186&lt;=0,0,ROUND(BG186+K187-W187,2))</f>
        <v/>
      </c>
      <c r="AJ187">
        <f>IF(BH186&lt;=0,0,ROUND(BH186+L187-X187,2))</f>
        <v/>
      </c>
      <c r="AK187">
        <f>IF(BI186&lt;=0,0,ROUND(BI186+M187-Y187,2))</f>
        <v/>
      </c>
      <c r="AL187">
        <f>IF(BJ186&lt;=0,0,ROUND(BJ186+N187-Z187,2))</f>
        <v/>
      </c>
      <c r="AM187">
        <f>IF(BK186&lt;=0,0,ROUND(BK186+O187-AA187,2))</f>
        <v/>
      </c>
      <c r="AN187">
        <f>IF(BL186&lt;=0,0,ROUND(BL186+P187-AB187,2))</f>
        <v/>
      </c>
      <c r="AO187">
        <f>IF(BM186&lt;=0,0,ROUND(BM186+Q187-AC187,2))</f>
        <v/>
      </c>
      <c r="AP187">
        <f>IF(BN186&lt;=0,0,ROUND(BN186+R187-AD187,2))</f>
        <v/>
      </c>
      <c r="AQ187">
        <f>IF(BO186&lt;=0,0,ROUND(BO186+S187-AE187,2))</f>
        <v/>
      </c>
      <c r="AR187">
        <f>IF(BP186&lt;=0,0,ROUND(BP186+T187-AF187,2))</f>
        <v/>
      </c>
      <c r="AS187">
        <f>IF(BQ186&lt;=0,0,ROUND(BQ186+U187-AG187,2))</f>
        <v/>
      </c>
      <c r="AT187">
        <f>IF(AH187&lt;=0,0,ROUND(MIN(AH187,MAX(0,$F187-SUMPRODUCT(($AT$3:$BE$3&lt;AT$3)*$AH187:$AS187))),2))</f>
        <v/>
      </c>
      <c r="AU187">
        <f>IF(AI187&lt;=0,0,ROUND(MIN(AI187,MAX(0,$F187-SUMPRODUCT(($AT$3:$BE$3&lt;AU$3)*$AH187:$AS187))),2))</f>
        <v/>
      </c>
      <c r="AV187">
        <f>IF(AJ187&lt;=0,0,ROUND(MIN(AJ187,MAX(0,$F187-SUMPRODUCT(($AT$3:$BE$3&lt;AV$3)*$AH187:$AS187))),2))</f>
        <v/>
      </c>
      <c r="AW187">
        <f>IF(AK187&lt;=0,0,ROUND(MIN(AK187,MAX(0,$F187-SUMPRODUCT(($AT$3:$BE$3&lt;AW$3)*$AH187:$AS187))),2))</f>
        <v/>
      </c>
      <c r="AX187">
        <f>IF(AL187&lt;=0,0,ROUND(MIN(AL187,MAX(0,$F187-SUMPRODUCT(($AT$3:$BE$3&lt;AX$3)*$AH187:$AS187))),2))</f>
        <v/>
      </c>
      <c r="AY187">
        <f>IF(AM187&lt;=0,0,ROUND(MIN(AM187,MAX(0,$F187-SUMPRODUCT(($AT$3:$BE$3&lt;AY$3)*$AH187:$AS187))),2))</f>
        <v/>
      </c>
      <c r="AZ187">
        <f>IF(AN187&lt;=0,0,ROUND(MIN(AN187,MAX(0,$F187-SUMPRODUCT(($AT$3:$BE$3&lt;AZ$3)*$AH187:$AS187))),2))</f>
        <v/>
      </c>
      <c r="BA187">
        <f>IF(AO187&lt;=0,0,ROUND(MIN(AO187,MAX(0,$F187-SUMPRODUCT(($AT$3:$BE$3&lt;BA$3)*$AH187:$AS187))),2))</f>
        <v/>
      </c>
      <c r="BB187">
        <f>IF(AP187&lt;=0,0,ROUND(MIN(AP187,MAX(0,$F187-SUMPRODUCT(($AT$3:$BE$3&lt;BB$3)*$AH187:$AS187))),2))</f>
        <v/>
      </c>
      <c r="BC187">
        <f>IF(AQ187&lt;=0,0,ROUND(MIN(AQ187,MAX(0,$F187-SUMPRODUCT(($AT$3:$BE$3&lt;BC$3)*$AH187:$AS187))),2))</f>
        <v/>
      </c>
      <c r="BD187">
        <f>IF(AR187&lt;=0,0,ROUND(MIN(AR187,MAX(0,$F187-SUMPRODUCT(($AT$3:$BE$3&lt;BD$3)*$AH187:$AS187))),2))</f>
        <v/>
      </c>
      <c r="BE187">
        <f>IF(AS187&lt;=0,0,ROUND(MIN(AS187,MAX(0,$F187-SUMPRODUCT(($AT$3:$BE$3&lt;BE$3)*$AH187:$AS187))),2))</f>
        <v/>
      </c>
      <c r="BF187">
        <f>IF(BF186&lt;=0,0,ROUND(BF186+J187-V187-AT187,2))</f>
        <v/>
      </c>
      <c r="BG187">
        <f>IF(BG186&lt;=0,0,ROUND(BG186+K187-W187-AU187,2))</f>
        <v/>
      </c>
      <c r="BH187">
        <f>IF(BH186&lt;=0,0,ROUND(BH186+L187-X187-AV187,2))</f>
        <v/>
      </c>
      <c r="BI187">
        <f>IF(BI186&lt;=0,0,ROUND(BI186+M187-Y187-AW187,2))</f>
        <v/>
      </c>
      <c r="BJ187">
        <f>IF(BJ186&lt;=0,0,ROUND(BJ186+N187-Z187-AX187,2))</f>
        <v/>
      </c>
      <c r="BK187">
        <f>IF(BK186&lt;=0,0,ROUND(BK186+O187-AA187-AY187,2))</f>
        <v/>
      </c>
      <c r="BL187">
        <f>IF(BL186&lt;=0,0,ROUND(BL186+P187-AB187-AZ187,2))</f>
        <v/>
      </c>
      <c r="BM187">
        <f>IF(BM186&lt;=0,0,ROUND(BM186+Q187-AC187-BA187,2))</f>
        <v/>
      </c>
      <c r="BN187">
        <f>IF(BN186&lt;=0,0,ROUND(BN186+R187-AD187-BB187,2))</f>
        <v/>
      </c>
      <c r="BO187">
        <f>IF(BO186&lt;=0,0,ROUND(BO186+S187-AE187-BC187,2))</f>
        <v/>
      </c>
      <c r="BP187">
        <f>IF(BP186&lt;=0,0,ROUND(BP186+T187-AF187-BD187,2))</f>
        <v/>
      </c>
      <c r="BQ187">
        <f>IF(BQ186&lt;=0,0,ROUND(BQ186+U187-AG187-BE187,2))</f>
        <v/>
      </c>
    </row>
    <row r="188">
      <c r="A188" t="n">
        <v>183</v>
      </c>
      <c r="B188" s="29">
        <f>Months!B188</f>
        <v/>
      </c>
      <c r="C188">
        <f>Months!C188</f>
        <v/>
      </c>
      <c r="D188">
        <f>Months!D188</f>
        <v/>
      </c>
      <c r="E188">
        <f>SUM(V188:AG188)</f>
        <v/>
      </c>
      <c r="F188">
        <f>MAX(0,ROUND(C188+D188-E188,2))</f>
        <v/>
      </c>
      <c r="G188">
        <f>ROUND(E188+SUM(AT188:BE188),2)</f>
        <v/>
      </c>
      <c r="H188">
        <f>ROUND(SUM(J188:U188),2)</f>
        <v/>
      </c>
      <c r="I188">
        <f>ROUND(SUM(BF188:BQ188),2)</f>
        <v/>
      </c>
      <c r="J188">
        <f>IF(BF187&lt;=0,0,ROUND(BF187*IF($A188&lt;=Debts!$M$5,Debts!$X$5,Debts!$Y$5)/12,2)+IF(AND(Debts!$AC$5=1,$A188=Debts!$M$5+1),SUMPRODUCT(ROUND(BF$5:BF186*Debts!$Y$5/12,2)),0))</f>
        <v/>
      </c>
      <c r="K188">
        <f>IF(BG187&lt;=0,0,ROUND(BG187*IF($A188&lt;=Debts!$M$6,Debts!$X$6,Debts!$Y$6)/12,2)+IF(AND(Debts!$AC$6=1,$A188=Debts!$M$6+1),SUMPRODUCT(ROUND(BG$5:BG186*Debts!$Y$6/12,2)),0))</f>
        <v/>
      </c>
      <c r="L188">
        <f>IF(BH187&lt;=0,0,ROUND(BH187*IF($A188&lt;=Debts!$M$7,Debts!$X$7,Debts!$Y$7)/12,2)+IF(AND(Debts!$AC$7=1,$A188=Debts!$M$7+1),SUMPRODUCT(ROUND(BH$5:BH186*Debts!$Y$7/12,2)),0))</f>
        <v/>
      </c>
      <c r="M188">
        <f>IF(BI187&lt;=0,0,ROUND(BI187*IF($A188&lt;=Debts!$M$8,Debts!$X$8,Debts!$Y$8)/12,2)+IF(AND(Debts!$AC$8=1,$A188=Debts!$M$8+1),SUMPRODUCT(ROUND(BI$5:BI186*Debts!$Y$8/12,2)),0))</f>
        <v/>
      </c>
      <c r="N188">
        <f>IF(BJ187&lt;=0,0,ROUND(BJ187*IF($A188&lt;=Debts!$M$9,Debts!$X$9,Debts!$Y$9)/12,2)+IF(AND(Debts!$AC$9=1,$A188=Debts!$M$9+1),SUMPRODUCT(ROUND(BJ$5:BJ186*Debts!$Y$9/12,2)),0))</f>
        <v/>
      </c>
      <c r="O188">
        <f>IF(BK187&lt;=0,0,ROUND(BK187*IF($A188&lt;=Debts!$M$10,Debts!$X$10,Debts!$Y$10)/12,2)+IF(AND(Debts!$AC$10=1,$A188=Debts!$M$10+1),SUMPRODUCT(ROUND(BK$5:BK186*Debts!$Y$10/12,2)),0))</f>
        <v/>
      </c>
      <c r="P188">
        <f>IF(BL187&lt;=0,0,ROUND(BL187*IF($A188&lt;=Debts!$M$11,Debts!$X$11,Debts!$Y$11)/12,2)+IF(AND(Debts!$AC$11=1,$A188=Debts!$M$11+1),SUMPRODUCT(ROUND(BL$5:BL186*Debts!$Y$11/12,2)),0))</f>
        <v/>
      </c>
      <c r="Q188">
        <f>IF(BM187&lt;=0,0,ROUND(BM187*IF($A188&lt;=Debts!$M$12,Debts!$X$12,Debts!$Y$12)/12,2)+IF(AND(Debts!$AC$12=1,$A188=Debts!$M$12+1),SUMPRODUCT(ROUND(BM$5:BM186*Debts!$Y$12/12,2)),0))</f>
        <v/>
      </c>
      <c r="R188">
        <f>IF(BN187&lt;=0,0,ROUND(BN187*IF($A188&lt;=Debts!$M$13,Debts!$X$13,Debts!$Y$13)/12,2)+IF(AND(Debts!$AC$13=1,$A188=Debts!$M$13+1),SUMPRODUCT(ROUND(BN$5:BN186*Debts!$Y$13/12,2)),0))</f>
        <v/>
      </c>
      <c r="S188">
        <f>IF(BO187&lt;=0,0,ROUND(BO187*IF($A188&lt;=Debts!$M$14,Debts!$X$14,Debts!$Y$14)/12,2)+IF(AND(Debts!$AC$14=1,$A188=Debts!$M$14+1),SUMPRODUCT(ROUND(BO$5:BO186*Debts!$Y$14/12,2)),0))</f>
        <v/>
      </c>
      <c r="T188">
        <f>IF(BP187&lt;=0,0,ROUND(BP187*IF($A188&lt;=Debts!$M$15,Debts!$X$15,Debts!$Y$15)/12,2)+IF(AND(Debts!$AC$15=1,$A188=Debts!$M$15+1),SUMPRODUCT(ROUND(BP$5:BP186*Debts!$Y$15/12,2)),0))</f>
        <v/>
      </c>
      <c r="U188">
        <f>IF(BQ187&lt;=0,0,ROUND(BQ187*IF($A188&lt;=Debts!$M$16,Debts!$X$16,Debts!$Y$16)/12,2)+IF(AND(Debts!$AC$16=1,$A188=Debts!$M$16+1),SUMPRODUCT(ROUND(BQ$5:BQ186*Debts!$Y$16/12,2)),0))</f>
        <v/>
      </c>
      <c r="V188">
        <f>IF(BF187&lt;=0,0,MIN(ROUND(BF187+J188,2),IF(Debts!$Z$5=0,Debts!$AA$5,MAX(Debts!$AA$5,ROUND(BF187*Debts!$Z$5+Debts!$AB$5*J188,2)))))</f>
        <v/>
      </c>
      <c r="W188">
        <f>IF(BG187&lt;=0,0,MIN(ROUND(BG187+K188,2),IF(Debts!$Z$6=0,Debts!$AA$6,MAX(Debts!$AA$6,ROUND(BG187*Debts!$Z$6+Debts!$AB$6*K188,2)))))</f>
        <v/>
      </c>
      <c r="X188">
        <f>IF(BH187&lt;=0,0,MIN(ROUND(BH187+L188,2),IF(Debts!$Z$7=0,Debts!$AA$7,MAX(Debts!$AA$7,ROUND(BH187*Debts!$Z$7+Debts!$AB$7*L188,2)))))</f>
        <v/>
      </c>
      <c r="Y188">
        <f>IF(BI187&lt;=0,0,MIN(ROUND(BI187+M188,2),IF(Debts!$Z$8=0,Debts!$AA$8,MAX(Debts!$AA$8,ROUND(BI187*Debts!$Z$8+Debts!$AB$8*M188,2)))))</f>
        <v/>
      </c>
      <c r="Z188">
        <f>IF(BJ187&lt;=0,0,MIN(ROUND(BJ187+N188,2),IF(Debts!$Z$9=0,Debts!$AA$9,MAX(Debts!$AA$9,ROUND(BJ187*Debts!$Z$9+Debts!$AB$9*N188,2)))))</f>
        <v/>
      </c>
      <c r="AA188">
        <f>IF(BK187&lt;=0,0,MIN(ROUND(BK187+O188,2),IF(Debts!$Z$10=0,Debts!$AA$10,MAX(Debts!$AA$10,ROUND(BK187*Debts!$Z$10+Debts!$AB$10*O188,2)))))</f>
        <v/>
      </c>
      <c r="AB188">
        <f>IF(BL187&lt;=0,0,MIN(ROUND(BL187+P188,2),IF(Debts!$Z$11=0,Debts!$AA$11,MAX(Debts!$AA$11,ROUND(BL187*Debts!$Z$11+Debts!$AB$11*P188,2)))))</f>
        <v/>
      </c>
      <c r="AC188">
        <f>IF(BM187&lt;=0,0,MIN(ROUND(BM187+Q188,2),IF(Debts!$Z$12=0,Debts!$AA$12,MAX(Debts!$AA$12,ROUND(BM187*Debts!$Z$12+Debts!$AB$12*Q188,2)))))</f>
        <v/>
      </c>
      <c r="AD188">
        <f>IF(BN187&lt;=0,0,MIN(ROUND(BN187+R188,2),IF(Debts!$Z$13=0,Debts!$AA$13,MAX(Debts!$AA$13,ROUND(BN187*Debts!$Z$13+Debts!$AB$13*R188,2)))))</f>
        <v/>
      </c>
      <c r="AE188">
        <f>IF(BO187&lt;=0,0,MIN(ROUND(BO187+S188,2),IF(Debts!$Z$14=0,Debts!$AA$14,MAX(Debts!$AA$14,ROUND(BO187*Debts!$Z$14+Debts!$AB$14*S188,2)))))</f>
        <v/>
      </c>
      <c r="AF188">
        <f>IF(BP187&lt;=0,0,MIN(ROUND(BP187+T188,2),IF(Debts!$Z$15=0,Debts!$AA$15,MAX(Debts!$AA$15,ROUND(BP187*Debts!$Z$15+Debts!$AB$15*T188,2)))))</f>
        <v/>
      </c>
      <c r="AG188">
        <f>IF(BQ187&lt;=0,0,MIN(ROUND(BQ187+U188,2),IF(Debts!$Z$16=0,Debts!$AA$16,MAX(Debts!$AA$16,ROUND(BQ187*Debts!$Z$16+Debts!$AB$16*U188,2)))))</f>
        <v/>
      </c>
      <c r="AH188">
        <f>IF(BF187&lt;=0,0,ROUND(BF187+J188-V188,2))</f>
        <v/>
      </c>
      <c r="AI188">
        <f>IF(BG187&lt;=0,0,ROUND(BG187+K188-W188,2))</f>
        <v/>
      </c>
      <c r="AJ188">
        <f>IF(BH187&lt;=0,0,ROUND(BH187+L188-X188,2))</f>
        <v/>
      </c>
      <c r="AK188">
        <f>IF(BI187&lt;=0,0,ROUND(BI187+M188-Y188,2))</f>
        <v/>
      </c>
      <c r="AL188">
        <f>IF(BJ187&lt;=0,0,ROUND(BJ187+N188-Z188,2))</f>
        <v/>
      </c>
      <c r="AM188">
        <f>IF(BK187&lt;=0,0,ROUND(BK187+O188-AA188,2))</f>
        <v/>
      </c>
      <c r="AN188">
        <f>IF(BL187&lt;=0,0,ROUND(BL187+P188-AB188,2))</f>
        <v/>
      </c>
      <c r="AO188">
        <f>IF(BM187&lt;=0,0,ROUND(BM187+Q188-AC188,2))</f>
        <v/>
      </c>
      <c r="AP188">
        <f>IF(BN187&lt;=0,0,ROUND(BN187+R188-AD188,2))</f>
        <v/>
      </c>
      <c r="AQ188">
        <f>IF(BO187&lt;=0,0,ROUND(BO187+S188-AE188,2))</f>
        <v/>
      </c>
      <c r="AR188">
        <f>IF(BP187&lt;=0,0,ROUND(BP187+T188-AF188,2))</f>
        <v/>
      </c>
      <c r="AS188">
        <f>IF(BQ187&lt;=0,0,ROUND(BQ187+U188-AG188,2))</f>
        <v/>
      </c>
      <c r="AT188">
        <f>IF(AH188&lt;=0,0,ROUND(MIN(AH188,MAX(0,$F188-SUMPRODUCT(($AT$3:$BE$3&lt;AT$3)*$AH188:$AS188))),2))</f>
        <v/>
      </c>
      <c r="AU188">
        <f>IF(AI188&lt;=0,0,ROUND(MIN(AI188,MAX(0,$F188-SUMPRODUCT(($AT$3:$BE$3&lt;AU$3)*$AH188:$AS188))),2))</f>
        <v/>
      </c>
      <c r="AV188">
        <f>IF(AJ188&lt;=0,0,ROUND(MIN(AJ188,MAX(0,$F188-SUMPRODUCT(($AT$3:$BE$3&lt;AV$3)*$AH188:$AS188))),2))</f>
        <v/>
      </c>
      <c r="AW188">
        <f>IF(AK188&lt;=0,0,ROUND(MIN(AK188,MAX(0,$F188-SUMPRODUCT(($AT$3:$BE$3&lt;AW$3)*$AH188:$AS188))),2))</f>
        <v/>
      </c>
      <c r="AX188">
        <f>IF(AL188&lt;=0,0,ROUND(MIN(AL188,MAX(0,$F188-SUMPRODUCT(($AT$3:$BE$3&lt;AX$3)*$AH188:$AS188))),2))</f>
        <v/>
      </c>
      <c r="AY188">
        <f>IF(AM188&lt;=0,0,ROUND(MIN(AM188,MAX(0,$F188-SUMPRODUCT(($AT$3:$BE$3&lt;AY$3)*$AH188:$AS188))),2))</f>
        <v/>
      </c>
      <c r="AZ188">
        <f>IF(AN188&lt;=0,0,ROUND(MIN(AN188,MAX(0,$F188-SUMPRODUCT(($AT$3:$BE$3&lt;AZ$3)*$AH188:$AS188))),2))</f>
        <v/>
      </c>
      <c r="BA188">
        <f>IF(AO188&lt;=0,0,ROUND(MIN(AO188,MAX(0,$F188-SUMPRODUCT(($AT$3:$BE$3&lt;BA$3)*$AH188:$AS188))),2))</f>
        <v/>
      </c>
      <c r="BB188">
        <f>IF(AP188&lt;=0,0,ROUND(MIN(AP188,MAX(0,$F188-SUMPRODUCT(($AT$3:$BE$3&lt;BB$3)*$AH188:$AS188))),2))</f>
        <v/>
      </c>
      <c r="BC188">
        <f>IF(AQ188&lt;=0,0,ROUND(MIN(AQ188,MAX(0,$F188-SUMPRODUCT(($AT$3:$BE$3&lt;BC$3)*$AH188:$AS188))),2))</f>
        <v/>
      </c>
      <c r="BD188">
        <f>IF(AR188&lt;=0,0,ROUND(MIN(AR188,MAX(0,$F188-SUMPRODUCT(($AT$3:$BE$3&lt;BD$3)*$AH188:$AS188))),2))</f>
        <v/>
      </c>
      <c r="BE188">
        <f>IF(AS188&lt;=0,0,ROUND(MIN(AS188,MAX(0,$F188-SUMPRODUCT(($AT$3:$BE$3&lt;BE$3)*$AH188:$AS188))),2))</f>
        <v/>
      </c>
      <c r="BF188">
        <f>IF(BF187&lt;=0,0,ROUND(BF187+J188-V188-AT188,2))</f>
        <v/>
      </c>
      <c r="BG188">
        <f>IF(BG187&lt;=0,0,ROUND(BG187+K188-W188-AU188,2))</f>
        <v/>
      </c>
      <c r="BH188">
        <f>IF(BH187&lt;=0,0,ROUND(BH187+L188-X188-AV188,2))</f>
        <v/>
      </c>
      <c r="BI188">
        <f>IF(BI187&lt;=0,0,ROUND(BI187+M188-Y188-AW188,2))</f>
        <v/>
      </c>
      <c r="BJ188">
        <f>IF(BJ187&lt;=0,0,ROUND(BJ187+N188-Z188-AX188,2))</f>
        <v/>
      </c>
      <c r="BK188">
        <f>IF(BK187&lt;=0,0,ROUND(BK187+O188-AA188-AY188,2))</f>
        <v/>
      </c>
      <c r="BL188">
        <f>IF(BL187&lt;=0,0,ROUND(BL187+P188-AB188-AZ188,2))</f>
        <v/>
      </c>
      <c r="BM188">
        <f>IF(BM187&lt;=0,0,ROUND(BM187+Q188-AC188-BA188,2))</f>
        <v/>
      </c>
      <c r="BN188">
        <f>IF(BN187&lt;=0,0,ROUND(BN187+R188-AD188-BB188,2))</f>
        <v/>
      </c>
      <c r="BO188">
        <f>IF(BO187&lt;=0,0,ROUND(BO187+S188-AE188-BC188,2))</f>
        <v/>
      </c>
      <c r="BP188">
        <f>IF(BP187&lt;=0,0,ROUND(BP187+T188-AF188-BD188,2))</f>
        <v/>
      </c>
      <c r="BQ188">
        <f>IF(BQ187&lt;=0,0,ROUND(BQ187+U188-AG188-BE188,2))</f>
        <v/>
      </c>
    </row>
    <row r="189">
      <c r="A189" t="n">
        <v>184</v>
      </c>
      <c r="B189" s="29">
        <f>Months!B189</f>
        <v/>
      </c>
      <c r="C189">
        <f>Months!C189</f>
        <v/>
      </c>
      <c r="D189">
        <f>Months!D189</f>
        <v/>
      </c>
      <c r="E189">
        <f>SUM(V189:AG189)</f>
        <v/>
      </c>
      <c r="F189">
        <f>MAX(0,ROUND(C189+D189-E189,2))</f>
        <v/>
      </c>
      <c r="G189">
        <f>ROUND(E189+SUM(AT189:BE189),2)</f>
        <v/>
      </c>
      <c r="H189">
        <f>ROUND(SUM(J189:U189),2)</f>
        <v/>
      </c>
      <c r="I189">
        <f>ROUND(SUM(BF189:BQ189),2)</f>
        <v/>
      </c>
      <c r="J189">
        <f>IF(BF188&lt;=0,0,ROUND(BF188*IF($A189&lt;=Debts!$M$5,Debts!$X$5,Debts!$Y$5)/12,2)+IF(AND(Debts!$AC$5=1,$A189=Debts!$M$5+1),SUMPRODUCT(ROUND(BF$5:BF187*Debts!$Y$5/12,2)),0))</f>
        <v/>
      </c>
      <c r="K189">
        <f>IF(BG188&lt;=0,0,ROUND(BG188*IF($A189&lt;=Debts!$M$6,Debts!$X$6,Debts!$Y$6)/12,2)+IF(AND(Debts!$AC$6=1,$A189=Debts!$M$6+1),SUMPRODUCT(ROUND(BG$5:BG187*Debts!$Y$6/12,2)),0))</f>
        <v/>
      </c>
      <c r="L189">
        <f>IF(BH188&lt;=0,0,ROUND(BH188*IF($A189&lt;=Debts!$M$7,Debts!$X$7,Debts!$Y$7)/12,2)+IF(AND(Debts!$AC$7=1,$A189=Debts!$M$7+1),SUMPRODUCT(ROUND(BH$5:BH187*Debts!$Y$7/12,2)),0))</f>
        <v/>
      </c>
      <c r="M189">
        <f>IF(BI188&lt;=0,0,ROUND(BI188*IF($A189&lt;=Debts!$M$8,Debts!$X$8,Debts!$Y$8)/12,2)+IF(AND(Debts!$AC$8=1,$A189=Debts!$M$8+1),SUMPRODUCT(ROUND(BI$5:BI187*Debts!$Y$8/12,2)),0))</f>
        <v/>
      </c>
      <c r="N189">
        <f>IF(BJ188&lt;=0,0,ROUND(BJ188*IF($A189&lt;=Debts!$M$9,Debts!$X$9,Debts!$Y$9)/12,2)+IF(AND(Debts!$AC$9=1,$A189=Debts!$M$9+1),SUMPRODUCT(ROUND(BJ$5:BJ187*Debts!$Y$9/12,2)),0))</f>
        <v/>
      </c>
      <c r="O189">
        <f>IF(BK188&lt;=0,0,ROUND(BK188*IF($A189&lt;=Debts!$M$10,Debts!$X$10,Debts!$Y$10)/12,2)+IF(AND(Debts!$AC$10=1,$A189=Debts!$M$10+1),SUMPRODUCT(ROUND(BK$5:BK187*Debts!$Y$10/12,2)),0))</f>
        <v/>
      </c>
      <c r="P189">
        <f>IF(BL188&lt;=0,0,ROUND(BL188*IF($A189&lt;=Debts!$M$11,Debts!$X$11,Debts!$Y$11)/12,2)+IF(AND(Debts!$AC$11=1,$A189=Debts!$M$11+1),SUMPRODUCT(ROUND(BL$5:BL187*Debts!$Y$11/12,2)),0))</f>
        <v/>
      </c>
      <c r="Q189">
        <f>IF(BM188&lt;=0,0,ROUND(BM188*IF($A189&lt;=Debts!$M$12,Debts!$X$12,Debts!$Y$12)/12,2)+IF(AND(Debts!$AC$12=1,$A189=Debts!$M$12+1),SUMPRODUCT(ROUND(BM$5:BM187*Debts!$Y$12/12,2)),0))</f>
        <v/>
      </c>
      <c r="R189">
        <f>IF(BN188&lt;=0,0,ROUND(BN188*IF($A189&lt;=Debts!$M$13,Debts!$X$13,Debts!$Y$13)/12,2)+IF(AND(Debts!$AC$13=1,$A189=Debts!$M$13+1),SUMPRODUCT(ROUND(BN$5:BN187*Debts!$Y$13/12,2)),0))</f>
        <v/>
      </c>
      <c r="S189">
        <f>IF(BO188&lt;=0,0,ROUND(BO188*IF($A189&lt;=Debts!$M$14,Debts!$X$14,Debts!$Y$14)/12,2)+IF(AND(Debts!$AC$14=1,$A189=Debts!$M$14+1),SUMPRODUCT(ROUND(BO$5:BO187*Debts!$Y$14/12,2)),0))</f>
        <v/>
      </c>
      <c r="T189">
        <f>IF(BP188&lt;=0,0,ROUND(BP188*IF($A189&lt;=Debts!$M$15,Debts!$X$15,Debts!$Y$15)/12,2)+IF(AND(Debts!$AC$15=1,$A189=Debts!$M$15+1),SUMPRODUCT(ROUND(BP$5:BP187*Debts!$Y$15/12,2)),0))</f>
        <v/>
      </c>
      <c r="U189">
        <f>IF(BQ188&lt;=0,0,ROUND(BQ188*IF($A189&lt;=Debts!$M$16,Debts!$X$16,Debts!$Y$16)/12,2)+IF(AND(Debts!$AC$16=1,$A189=Debts!$M$16+1),SUMPRODUCT(ROUND(BQ$5:BQ187*Debts!$Y$16/12,2)),0))</f>
        <v/>
      </c>
      <c r="V189">
        <f>IF(BF188&lt;=0,0,MIN(ROUND(BF188+J189,2),IF(Debts!$Z$5=0,Debts!$AA$5,MAX(Debts!$AA$5,ROUND(BF188*Debts!$Z$5+Debts!$AB$5*J189,2)))))</f>
        <v/>
      </c>
      <c r="W189">
        <f>IF(BG188&lt;=0,0,MIN(ROUND(BG188+K189,2),IF(Debts!$Z$6=0,Debts!$AA$6,MAX(Debts!$AA$6,ROUND(BG188*Debts!$Z$6+Debts!$AB$6*K189,2)))))</f>
        <v/>
      </c>
      <c r="X189">
        <f>IF(BH188&lt;=0,0,MIN(ROUND(BH188+L189,2),IF(Debts!$Z$7=0,Debts!$AA$7,MAX(Debts!$AA$7,ROUND(BH188*Debts!$Z$7+Debts!$AB$7*L189,2)))))</f>
        <v/>
      </c>
      <c r="Y189">
        <f>IF(BI188&lt;=0,0,MIN(ROUND(BI188+M189,2),IF(Debts!$Z$8=0,Debts!$AA$8,MAX(Debts!$AA$8,ROUND(BI188*Debts!$Z$8+Debts!$AB$8*M189,2)))))</f>
        <v/>
      </c>
      <c r="Z189">
        <f>IF(BJ188&lt;=0,0,MIN(ROUND(BJ188+N189,2),IF(Debts!$Z$9=0,Debts!$AA$9,MAX(Debts!$AA$9,ROUND(BJ188*Debts!$Z$9+Debts!$AB$9*N189,2)))))</f>
        <v/>
      </c>
      <c r="AA189">
        <f>IF(BK188&lt;=0,0,MIN(ROUND(BK188+O189,2),IF(Debts!$Z$10=0,Debts!$AA$10,MAX(Debts!$AA$10,ROUND(BK188*Debts!$Z$10+Debts!$AB$10*O189,2)))))</f>
        <v/>
      </c>
      <c r="AB189">
        <f>IF(BL188&lt;=0,0,MIN(ROUND(BL188+P189,2),IF(Debts!$Z$11=0,Debts!$AA$11,MAX(Debts!$AA$11,ROUND(BL188*Debts!$Z$11+Debts!$AB$11*P189,2)))))</f>
        <v/>
      </c>
      <c r="AC189">
        <f>IF(BM188&lt;=0,0,MIN(ROUND(BM188+Q189,2),IF(Debts!$Z$12=0,Debts!$AA$12,MAX(Debts!$AA$12,ROUND(BM188*Debts!$Z$12+Debts!$AB$12*Q189,2)))))</f>
        <v/>
      </c>
      <c r="AD189">
        <f>IF(BN188&lt;=0,0,MIN(ROUND(BN188+R189,2),IF(Debts!$Z$13=0,Debts!$AA$13,MAX(Debts!$AA$13,ROUND(BN188*Debts!$Z$13+Debts!$AB$13*R189,2)))))</f>
        <v/>
      </c>
      <c r="AE189">
        <f>IF(BO188&lt;=0,0,MIN(ROUND(BO188+S189,2),IF(Debts!$Z$14=0,Debts!$AA$14,MAX(Debts!$AA$14,ROUND(BO188*Debts!$Z$14+Debts!$AB$14*S189,2)))))</f>
        <v/>
      </c>
      <c r="AF189">
        <f>IF(BP188&lt;=0,0,MIN(ROUND(BP188+T189,2),IF(Debts!$Z$15=0,Debts!$AA$15,MAX(Debts!$AA$15,ROUND(BP188*Debts!$Z$15+Debts!$AB$15*T189,2)))))</f>
        <v/>
      </c>
      <c r="AG189">
        <f>IF(BQ188&lt;=0,0,MIN(ROUND(BQ188+U189,2),IF(Debts!$Z$16=0,Debts!$AA$16,MAX(Debts!$AA$16,ROUND(BQ188*Debts!$Z$16+Debts!$AB$16*U189,2)))))</f>
        <v/>
      </c>
      <c r="AH189">
        <f>IF(BF188&lt;=0,0,ROUND(BF188+J189-V189,2))</f>
        <v/>
      </c>
      <c r="AI189">
        <f>IF(BG188&lt;=0,0,ROUND(BG188+K189-W189,2))</f>
        <v/>
      </c>
      <c r="AJ189">
        <f>IF(BH188&lt;=0,0,ROUND(BH188+L189-X189,2))</f>
        <v/>
      </c>
      <c r="AK189">
        <f>IF(BI188&lt;=0,0,ROUND(BI188+M189-Y189,2))</f>
        <v/>
      </c>
      <c r="AL189">
        <f>IF(BJ188&lt;=0,0,ROUND(BJ188+N189-Z189,2))</f>
        <v/>
      </c>
      <c r="AM189">
        <f>IF(BK188&lt;=0,0,ROUND(BK188+O189-AA189,2))</f>
        <v/>
      </c>
      <c r="AN189">
        <f>IF(BL188&lt;=0,0,ROUND(BL188+P189-AB189,2))</f>
        <v/>
      </c>
      <c r="AO189">
        <f>IF(BM188&lt;=0,0,ROUND(BM188+Q189-AC189,2))</f>
        <v/>
      </c>
      <c r="AP189">
        <f>IF(BN188&lt;=0,0,ROUND(BN188+R189-AD189,2))</f>
        <v/>
      </c>
      <c r="AQ189">
        <f>IF(BO188&lt;=0,0,ROUND(BO188+S189-AE189,2))</f>
        <v/>
      </c>
      <c r="AR189">
        <f>IF(BP188&lt;=0,0,ROUND(BP188+T189-AF189,2))</f>
        <v/>
      </c>
      <c r="AS189">
        <f>IF(BQ188&lt;=0,0,ROUND(BQ188+U189-AG189,2))</f>
        <v/>
      </c>
      <c r="AT189">
        <f>IF(AH189&lt;=0,0,ROUND(MIN(AH189,MAX(0,$F189-SUMPRODUCT(($AT$3:$BE$3&lt;AT$3)*$AH189:$AS189))),2))</f>
        <v/>
      </c>
      <c r="AU189">
        <f>IF(AI189&lt;=0,0,ROUND(MIN(AI189,MAX(0,$F189-SUMPRODUCT(($AT$3:$BE$3&lt;AU$3)*$AH189:$AS189))),2))</f>
        <v/>
      </c>
      <c r="AV189">
        <f>IF(AJ189&lt;=0,0,ROUND(MIN(AJ189,MAX(0,$F189-SUMPRODUCT(($AT$3:$BE$3&lt;AV$3)*$AH189:$AS189))),2))</f>
        <v/>
      </c>
      <c r="AW189">
        <f>IF(AK189&lt;=0,0,ROUND(MIN(AK189,MAX(0,$F189-SUMPRODUCT(($AT$3:$BE$3&lt;AW$3)*$AH189:$AS189))),2))</f>
        <v/>
      </c>
      <c r="AX189">
        <f>IF(AL189&lt;=0,0,ROUND(MIN(AL189,MAX(0,$F189-SUMPRODUCT(($AT$3:$BE$3&lt;AX$3)*$AH189:$AS189))),2))</f>
        <v/>
      </c>
      <c r="AY189">
        <f>IF(AM189&lt;=0,0,ROUND(MIN(AM189,MAX(0,$F189-SUMPRODUCT(($AT$3:$BE$3&lt;AY$3)*$AH189:$AS189))),2))</f>
        <v/>
      </c>
      <c r="AZ189">
        <f>IF(AN189&lt;=0,0,ROUND(MIN(AN189,MAX(0,$F189-SUMPRODUCT(($AT$3:$BE$3&lt;AZ$3)*$AH189:$AS189))),2))</f>
        <v/>
      </c>
      <c r="BA189">
        <f>IF(AO189&lt;=0,0,ROUND(MIN(AO189,MAX(0,$F189-SUMPRODUCT(($AT$3:$BE$3&lt;BA$3)*$AH189:$AS189))),2))</f>
        <v/>
      </c>
      <c r="BB189">
        <f>IF(AP189&lt;=0,0,ROUND(MIN(AP189,MAX(0,$F189-SUMPRODUCT(($AT$3:$BE$3&lt;BB$3)*$AH189:$AS189))),2))</f>
        <v/>
      </c>
      <c r="BC189">
        <f>IF(AQ189&lt;=0,0,ROUND(MIN(AQ189,MAX(0,$F189-SUMPRODUCT(($AT$3:$BE$3&lt;BC$3)*$AH189:$AS189))),2))</f>
        <v/>
      </c>
      <c r="BD189">
        <f>IF(AR189&lt;=0,0,ROUND(MIN(AR189,MAX(0,$F189-SUMPRODUCT(($AT$3:$BE$3&lt;BD$3)*$AH189:$AS189))),2))</f>
        <v/>
      </c>
      <c r="BE189">
        <f>IF(AS189&lt;=0,0,ROUND(MIN(AS189,MAX(0,$F189-SUMPRODUCT(($AT$3:$BE$3&lt;BE$3)*$AH189:$AS189))),2))</f>
        <v/>
      </c>
      <c r="BF189">
        <f>IF(BF188&lt;=0,0,ROUND(BF188+J189-V189-AT189,2))</f>
        <v/>
      </c>
      <c r="BG189">
        <f>IF(BG188&lt;=0,0,ROUND(BG188+K189-W189-AU189,2))</f>
        <v/>
      </c>
      <c r="BH189">
        <f>IF(BH188&lt;=0,0,ROUND(BH188+L189-X189-AV189,2))</f>
        <v/>
      </c>
      <c r="BI189">
        <f>IF(BI188&lt;=0,0,ROUND(BI188+M189-Y189-AW189,2))</f>
        <v/>
      </c>
      <c r="BJ189">
        <f>IF(BJ188&lt;=0,0,ROUND(BJ188+N189-Z189-AX189,2))</f>
        <v/>
      </c>
      <c r="BK189">
        <f>IF(BK188&lt;=0,0,ROUND(BK188+O189-AA189-AY189,2))</f>
        <v/>
      </c>
      <c r="BL189">
        <f>IF(BL188&lt;=0,0,ROUND(BL188+P189-AB189-AZ189,2))</f>
        <v/>
      </c>
      <c r="BM189">
        <f>IF(BM188&lt;=0,0,ROUND(BM188+Q189-AC189-BA189,2))</f>
        <v/>
      </c>
      <c r="BN189">
        <f>IF(BN188&lt;=0,0,ROUND(BN188+R189-AD189-BB189,2))</f>
        <v/>
      </c>
      <c r="BO189">
        <f>IF(BO188&lt;=0,0,ROUND(BO188+S189-AE189-BC189,2))</f>
        <v/>
      </c>
      <c r="BP189">
        <f>IF(BP188&lt;=0,0,ROUND(BP188+T189-AF189-BD189,2))</f>
        <v/>
      </c>
      <c r="BQ189">
        <f>IF(BQ188&lt;=0,0,ROUND(BQ188+U189-AG189-BE189,2))</f>
        <v/>
      </c>
    </row>
    <row r="190">
      <c r="A190" t="n">
        <v>185</v>
      </c>
      <c r="B190" s="29">
        <f>Months!B190</f>
        <v/>
      </c>
      <c r="C190">
        <f>Months!C190</f>
        <v/>
      </c>
      <c r="D190">
        <f>Months!D190</f>
        <v/>
      </c>
      <c r="E190">
        <f>SUM(V190:AG190)</f>
        <v/>
      </c>
      <c r="F190">
        <f>MAX(0,ROUND(C190+D190-E190,2))</f>
        <v/>
      </c>
      <c r="G190">
        <f>ROUND(E190+SUM(AT190:BE190),2)</f>
        <v/>
      </c>
      <c r="H190">
        <f>ROUND(SUM(J190:U190),2)</f>
        <v/>
      </c>
      <c r="I190">
        <f>ROUND(SUM(BF190:BQ190),2)</f>
        <v/>
      </c>
      <c r="J190">
        <f>IF(BF189&lt;=0,0,ROUND(BF189*IF($A190&lt;=Debts!$M$5,Debts!$X$5,Debts!$Y$5)/12,2)+IF(AND(Debts!$AC$5=1,$A190=Debts!$M$5+1),SUMPRODUCT(ROUND(BF$5:BF188*Debts!$Y$5/12,2)),0))</f>
        <v/>
      </c>
      <c r="K190">
        <f>IF(BG189&lt;=0,0,ROUND(BG189*IF($A190&lt;=Debts!$M$6,Debts!$X$6,Debts!$Y$6)/12,2)+IF(AND(Debts!$AC$6=1,$A190=Debts!$M$6+1),SUMPRODUCT(ROUND(BG$5:BG188*Debts!$Y$6/12,2)),0))</f>
        <v/>
      </c>
      <c r="L190">
        <f>IF(BH189&lt;=0,0,ROUND(BH189*IF($A190&lt;=Debts!$M$7,Debts!$X$7,Debts!$Y$7)/12,2)+IF(AND(Debts!$AC$7=1,$A190=Debts!$M$7+1),SUMPRODUCT(ROUND(BH$5:BH188*Debts!$Y$7/12,2)),0))</f>
        <v/>
      </c>
      <c r="M190">
        <f>IF(BI189&lt;=0,0,ROUND(BI189*IF($A190&lt;=Debts!$M$8,Debts!$X$8,Debts!$Y$8)/12,2)+IF(AND(Debts!$AC$8=1,$A190=Debts!$M$8+1),SUMPRODUCT(ROUND(BI$5:BI188*Debts!$Y$8/12,2)),0))</f>
        <v/>
      </c>
      <c r="N190">
        <f>IF(BJ189&lt;=0,0,ROUND(BJ189*IF($A190&lt;=Debts!$M$9,Debts!$X$9,Debts!$Y$9)/12,2)+IF(AND(Debts!$AC$9=1,$A190=Debts!$M$9+1),SUMPRODUCT(ROUND(BJ$5:BJ188*Debts!$Y$9/12,2)),0))</f>
        <v/>
      </c>
      <c r="O190">
        <f>IF(BK189&lt;=0,0,ROUND(BK189*IF($A190&lt;=Debts!$M$10,Debts!$X$10,Debts!$Y$10)/12,2)+IF(AND(Debts!$AC$10=1,$A190=Debts!$M$10+1),SUMPRODUCT(ROUND(BK$5:BK188*Debts!$Y$10/12,2)),0))</f>
        <v/>
      </c>
      <c r="P190">
        <f>IF(BL189&lt;=0,0,ROUND(BL189*IF($A190&lt;=Debts!$M$11,Debts!$X$11,Debts!$Y$11)/12,2)+IF(AND(Debts!$AC$11=1,$A190=Debts!$M$11+1),SUMPRODUCT(ROUND(BL$5:BL188*Debts!$Y$11/12,2)),0))</f>
        <v/>
      </c>
      <c r="Q190">
        <f>IF(BM189&lt;=0,0,ROUND(BM189*IF($A190&lt;=Debts!$M$12,Debts!$X$12,Debts!$Y$12)/12,2)+IF(AND(Debts!$AC$12=1,$A190=Debts!$M$12+1),SUMPRODUCT(ROUND(BM$5:BM188*Debts!$Y$12/12,2)),0))</f>
        <v/>
      </c>
      <c r="R190">
        <f>IF(BN189&lt;=0,0,ROUND(BN189*IF($A190&lt;=Debts!$M$13,Debts!$X$13,Debts!$Y$13)/12,2)+IF(AND(Debts!$AC$13=1,$A190=Debts!$M$13+1),SUMPRODUCT(ROUND(BN$5:BN188*Debts!$Y$13/12,2)),0))</f>
        <v/>
      </c>
      <c r="S190">
        <f>IF(BO189&lt;=0,0,ROUND(BO189*IF($A190&lt;=Debts!$M$14,Debts!$X$14,Debts!$Y$14)/12,2)+IF(AND(Debts!$AC$14=1,$A190=Debts!$M$14+1),SUMPRODUCT(ROUND(BO$5:BO188*Debts!$Y$14/12,2)),0))</f>
        <v/>
      </c>
      <c r="T190">
        <f>IF(BP189&lt;=0,0,ROUND(BP189*IF($A190&lt;=Debts!$M$15,Debts!$X$15,Debts!$Y$15)/12,2)+IF(AND(Debts!$AC$15=1,$A190=Debts!$M$15+1),SUMPRODUCT(ROUND(BP$5:BP188*Debts!$Y$15/12,2)),0))</f>
        <v/>
      </c>
      <c r="U190">
        <f>IF(BQ189&lt;=0,0,ROUND(BQ189*IF($A190&lt;=Debts!$M$16,Debts!$X$16,Debts!$Y$16)/12,2)+IF(AND(Debts!$AC$16=1,$A190=Debts!$M$16+1),SUMPRODUCT(ROUND(BQ$5:BQ188*Debts!$Y$16/12,2)),0))</f>
        <v/>
      </c>
      <c r="V190">
        <f>IF(BF189&lt;=0,0,MIN(ROUND(BF189+J190,2),IF(Debts!$Z$5=0,Debts!$AA$5,MAX(Debts!$AA$5,ROUND(BF189*Debts!$Z$5+Debts!$AB$5*J190,2)))))</f>
        <v/>
      </c>
      <c r="W190">
        <f>IF(BG189&lt;=0,0,MIN(ROUND(BG189+K190,2),IF(Debts!$Z$6=0,Debts!$AA$6,MAX(Debts!$AA$6,ROUND(BG189*Debts!$Z$6+Debts!$AB$6*K190,2)))))</f>
        <v/>
      </c>
      <c r="X190">
        <f>IF(BH189&lt;=0,0,MIN(ROUND(BH189+L190,2),IF(Debts!$Z$7=0,Debts!$AA$7,MAX(Debts!$AA$7,ROUND(BH189*Debts!$Z$7+Debts!$AB$7*L190,2)))))</f>
        <v/>
      </c>
      <c r="Y190">
        <f>IF(BI189&lt;=0,0,MIN(ROUND(BI189+M190,2),IF(Debts!$Z$8=0,Debts!$AA$8,MAX(Debts!$AA$8,ROUND(BI189*Debts!$Z$8+Debts!$AB$8*M190,2)))))</f>
        <v/>
      </c>
      <c r="Z190">
        <f>IF(BJ189&lt;=0,0,MIN(ROUND(BJ189+N190,2),IF(Debts!$Z$9=0,Debts!$AA$9,MAX(Debts!$AA$9,ROUND(BJ189*Debts!$Z$9+Debts!$AB$9*N190,2)))))</f>
        <v/>
      </c>
      <c r="AA190">
        <f>IF(BK189&lt;=0,0,MIN(ROUND(BK189+O190,2),IF(Debts!$Z$10=0,Debts!$AA$10,MAX(Debts!$AA$10,ROUND(BK189*Debts!$Z$10+Debts!$AB$10*O190,2)))))</f>
        <v/>
      </c>
      <c r="AB190">
        <f>IF(BL189&lt;=0,0,MIN(ROUND(BL189+P190,2),IF(Debts!$Z$11=0,Debts!$AA$11,MAX(Debts!$AA$11,ROUND(BL189*Debts!$Z$11+Debts!$AB$11*P190,2)))))</f>
        <v/>
      </c>
      <c r="AC190">
        <f>IF(BM189&lt;=0,0,MIN(ROUND(BM189+Q190,2),IF(Debts!$Z$12=0,Debts!$AA$12,MAX(Debts!$AA$12,ROUND(BM189*Debts!$Z$12+Debts!$AB$12*Q190,2)))))</f>
        <v/>
      </c>
      <c r="AD190">
        <f>IF(BN189&lt;=0,0,MIN(ROUND(BN189+R190,2),IF(Debts!$Z$13=0,Debts!$AA$13,MAX(Debts!$AA$13,ROUND(BN189*Debts!$Z$13+Debts!$AB$13*R190,2)))))</f>
        <v/>
      </c>
      <c r="AE190">
        <f>IF(BO189&lt;=0,0,MIN(ROUND(BO189+S190,2),IF(Debts!$Z$14=0,Debts!$AA$14,MAX(Debts!$AA$14,ROUND(BO189*Debts!$Z$14+Debts!$AB$14*S190,2)))))</f>
        <v/>
      </c>
      <c r="AF190">
        <f>IF(BP189&lt;=0,0,MIN(ROUND(BP189+T190,2),IF(Debts!$Z$15=0,Debts!$AA$15,MAX(Debts!$AA$15,ROUND(BP189*Debts!$Z$15+Debts!$AB$15*T190,2)))))</f>
        <v/>
      </c>
      <c r="AG190">
        <f>IF(BQ189&lt;=0,0,MIN(ROUND(BQ189+U190,2),IF(Debts!$Z$16=0,Debts!$AA$16,MAX(Debts!$AA$16,ROUND(BQ189*Debts!$Z$16+Debts!$AB$16*U190,2)))))</f>
        <v/>
      </c>
      <c r="AH190">
        <f>IF(BF189&lt;=0,0,ROUND(BF189+J190-V190,2))</f>
        <v/>
      </c>
      <c r="AI190">
        <f>IF(BG189&lt;=0,0,ROUND(BG189+K190-W190,2))</f>
        <v/>
      </c>
      <c r="AJ190">
        <f>IF(BH189&lt;=0,0,ROUND(BH189+L190-X190,2))</f>
        <v/>
      </c>
      <c r="AK190">
        <f>IF(BI189&lt;=0,0,ROUND(BI189+M190-Y190,2))</f>
        <v/>
      </c>
      <c r="AL190">
        <f>IF(BJ189&lt;=0,0,ROUND(BJ189+N190-Z190,2))</f>
        <v/>
      </c>
      <c r="AM190">
        <f>IF(BK189&lt;=0,0,ROUND(BK189+O190-AA190,2))</f>
        <v/>
      </c>
      <c r="AN190">
        <f>IF(BL189&lt;=0,0,ROUND(BL189+P190-AB190,2))</f>
        <v/>
      </c>
      <c r="AO190">
        <f>IF(BM189&lt;=0,0,ROUND(BM189+Q190-AC190,2))</f>
        <v/>
      </c>
      <c r="AP190">
        <f>IF(BN189&lt;=0,0,ROUND(BN189+R190-AD190,2))</f>
        <v/>
      </c>
      <c r="AQ190">
        <f>IF(BO189&lt;=0,0,ROUND(BO189+S190-AE190,2))</f>
        <v/>
      </c>
      <c r="AR190">
        <f>IF(BP189&lt;=0,0,ROUND(BP189+T190-AF190,2))</f>
        <v/>
      </c>
      <c r="AS190">
        <f>IF(BQ189&lt;=0,0,ROUND(BQ189+U190-AG190,2))</f>
        <v/>
      </c>
      <c r="AT190">
        <f>IF(AH190&lt;=0,0,ROUND(MIN(AH190,MAX(0,$F190-SUMPRODUCT(($AT$3:$BE$3&lt;AT$3)*$AH190:$AS190))),2))</f>
        <v/>
      </c>
      <c r="AU190">
        <f>IF(AI190&lt;=0,0,ROUND(MIN(AI190,MAX(0,$F190-SUMPRODUCT(($AT$3:$BE$3&lt;AU$3)*$AH190:$AS190))),2))</f>
        <v/>
      </c>
      <c r="AV190">
        <f>IF(AJ190&lt;=0,0,ROUND(MIN(AJ190,MAX(0,$F190-SUMPRODUCT(($AT$3:$BE$3&lt;AV$3)*$AH190:$AS190))),2))</f>
        <v/>
      </c>
      <c r="AW190">
        <f>IF(AK190&lt;=0,0,ROUND(MIN(AK190,MAX(0,$F190-SUMPRODUCT(($AT$3:$BE$3&lt;AW$3)*$AH190:$AS190))),2))</f>
        <v/>
      </c>
      <c r="AX190">
        <f>IF(AL190&lt;=0,0,ROUND(MIN(AL190,MAX(0,$F190-SUMPRODUCT(($AT$3:$BE$3&lt;AX$3)*$AH190:$AS190))),2))</f>
        <v/>
      </c>
      <c r="AY190">
        <f>IF(AM190&lt;=0,0,ROUND(MIN(AM190,MAX(0,$F190-SUMPRODUCT(($AT$3:$BE$3&lt;AY$3)*$AH190:$AS190))),2))</f>
        <v/>
      </c>
      <c r="AZ190">
        <f>IF(AN190&lt;=0,0,ROUND(MIN(AN190,MAX(0,$F190-SUMPRODUCT(($AT$3:$BE$3&lt;AZ$3)*$AH190:$AS190))),2))</f>
        <v/>
      </c>
      <c r="BA190">
        <f>IF(AO190&lt;=0,0,ROUND(MIN(AO190,MAX(0,$F190-SUMPRODUCT(($AT$3:$BE$3&lt;BA$3)*$AH190:$AS190))),2))</f>
        <v/>
      </c>
      <c r="BB190">
        <f>IF(AP190&lt;=0,0,ROUND(MIN(AP190,MAX(0,$F190-SUMPRODUCT(($AT$3:$BE$3&lt;BB$3)*$AH190:$AS190))),2))</f>
        <v/>
      </c>
      <c r="BC190">
        <f>IF(AQ190&lt;=0,0,ROUND(MIN(AQ190,MAX(0,$F190-SUMPRODUCT(($AT$3:$BE$3&lt;BC$3)*$AH190:$AS190))),2))</f>
        <v/>
      </c>
      <c r="BD190">
        <f>IF(AR190&lt;=0,0,ROUND(MIN(AR190,MAX(0,$F190-SUMPRODUCT(($AT$3:$BE$3&lt;BD$3)*$AH190:$AS190))),2))</f>
        <v/>
      </c>
      <c r="BE190">
        <f>IF(AS190&lt;=0,0,ROUND(MIN(AS190,MAX(0,$F190-SUMPRODUCT(($AT$3:$BE$3&lt;BE$3)*$AH190:$AS190))),2))</f>
        <v/>
      </c>
      <c r="BF190">
        <f>IF(BF189&lt;=0,0,ROUND(BF189+J190-V190-AT190,2))</f>
        <v/>
      </c>
      <c r="BG190">
        <f>IF(BG189&lt;=0,0,ROUND(BG189+K190-W190-AU190,2))</f>
        <v/>
      </c>
      <c r="BH190">
        <f>IF(BH189&lt;=0,0,ROUND(BH189+L190-X190-AV190,2))</f>
        <v/>
      </c>
      <c r="BI190">
        <f>IF(BI189&lt;=0,0,ROUND(BI189+M190-Y190-AW190,2))</f>
        <v/>
      </c>
      <c r="BJ190">
        <f>IF(BJ189&lt;=0,0,ROUND(BJ189+N190-Z190-AX190,2))</f>
        <v/>
      </c>
      <c r="BK190">
        <f>IF(BK189&lt;=0,0,ROUND(BK189+O190-AA190-AY190,2))</f>
        <v/>
      </c>
      <c r="BL190">
        <f>IF(BL189&lt;=0,0,ROUND(BL189+P190-AB190-AZ190,2))</f>
        <v/>
      </c>
      <c r="BM190">
        <f>IF(BM189&lt;=0,0,ROUND(BM189+Q190-AC190-BA190,2))</f>
        <v/>
      </c>
      <c r="BN190">
        <f>IF(BN189&lt;=0,0,ROUND(BN189+R190-AD190-BB190,2))</f>
        <v/>
      </c>
      <c r="BO190">
        <f>IF(BO189&lt;=0,0,ROUND(BO189+S190-AE190-BC190,2))</f>
        <v/>
      </c>
      <c r="BP190">
        <f>IF(BP189&lt;=0,0,ROUND(BP189+T190-AF190-BD190,2))</f>
        <v/>
      </c>
      <c r="BQ190">
        <f>IF(BQ189&lt;=0,0,ROUND(BQ189+U190-AG190-BE190,2))</f>
        <v/>
      </c>
    </row>
    <row r="191">
      <c r="A191" t="n">
        <v>186</v>
      </c>
      <c r="B191" s="29">
        <f>Months!B191</f>
        <v/>
      </c>
      <c r="C191">
        <f>Months!C191</f>
        <v/>
      </c>
      <c r="D191">
        <f>Months!D191</f>
        <v/>
      </c>
      <c r="E191">
        <f>SUM(V191:AG191)</f>
        <v/>
      </c>
      <c r="F191">
        <f>MAX(0,ROUND(C191+D191-E191,2))</f>
        <v/>
      </c>
      <c r="G191">
        <f>ROUND(E191+SUM(AT191:BE191),2)</f>
        <v/>
      </c>
      <c r="H191">
        <f>ROUND(SUM(J191:U191),2)</f>
        <v/>
      </c>
      <c r="I191">
        <f>ROUND(SUM(BF191:BQ191),2)</f>
        <v/>
      </c>
      <c r="J191">
        <f>IF(BF190&lt;=0,0,ROUND(BF190*IF($A191&lt;=Debts!$M$5,Debts!$X$5,Debts!$Y$5)/12,2)+IF(AND(Debts!$AC$5=1,$A191=Debts!$M$5+1),SUMPRODUCT(ROUND(BF$5:BF189*Debts!$Y$5/12,2)),0))</f>
        <v/>
      </c>
      <c r="K191">
        <f>IF(BG190&lt;=0,0,ROUND(BG190*IF($A191&lt;=Debts!$M$6,Debts!$X$6,Debts!$Y$6)/12,2)+IF(AND(Debts!$AC$6=1,$A191=Debts!$M$6+1),SUMPRODUCT(ROUND(BG$5:BG189*Debts!$Y$6/12,2)),0))</f>
        <v/>
      </c>
      <c r="L191">
        <f>IF(BH190&lt;=0,0,ROUND(BH190*IF($A191&lt;=Debts!$M$7,Debts!$X$7,Debts!$Y$7)/12,2)+IF(AND(Debts!$AC$7=1,$A191=Debts!$M$7+1),SUMPRODUCT(ROUND(BH$5:BH189*Debts!$Y$7/12,2)),0))</f>
        <v/>
      </c>
      <c r="M191">
        <f>IF(BI190&lt;=0,0,ROUND(BI190*IF($A191&lt;=Debts!$M$8,Debts!$X$8,Debts!$Y$8)/12,2)+IF(AND(Debts!$AC$8=1,$A191=Debts!$M$8+1),SUMPRODUCT(ROUND(BI$5:BI189*Debts!$Y$8/12,2)),0))</f>
        <v/>
      </c>
      <c r="N191">
        <f>IF(BJ190&lt;=0,0,ROUND(BJ190*IF($A191&lt;=Debts!$M$9,Debts!$X$9,Debts!$Y$9)/12,2)+IF(AND(Debts!$AC$9=1,$A191=Debts!$M$9+1),SUMPRODUCT(ROUND(BJ$5:BJ189*Debts!$Y$9/12,2)),0))</f>
        <v/>
      </c>
      <c r="O191">
        <f>IF(BK190&lt;=0,0,ROUND(BK190*IF($A191&lt;=Debts!$M$10,Debts!$X$10,Debts!$Y$10)/12,2)+IF(AND(Debts!$AC$10=1,$A191=Debts!$M$10+1),SUMPRODUCT(ROUND(BK$5:BK189*Debts!$Y$10/12,2)),0))</f>
        <v/>
      </c>
      <c r="P191">
        <f>IF(BL190&lt;=0,0,ROUND(BL190*IF($A191&lt;=Debts!$M$11,Debts!$X$11,Debts!$Y$11)/12,2)+IF(AND(Debts!$AC$11=1,$A191=Debts!$M$11+1),SUMPRODUCT(ROUND(BL$5:BL189*Debts!$Y$11/12,2)),0))</f>
        <v/>
      </c>
      <c r="Q191">
        <f>IF(BM190&lt;=0,0,ROUND(BM190*IF($A191&lt;=Debts!$M$12,Debts!$X$12,Debts!$Y$12)/12,2)+IF(AND(Debts!$AC$12=1,$A191=Debts!$M$12+1),SUMPRODUCT(ROUND(BM$5:BM189*Debts!$Y$12/12,2)),0))</f>
        <v/>
      </c>
      <c r="R191">
        <f>IF(BN190&lt;=0,0,ROUND(BN190*IF($A191&lt;=Debts!$M$13,Debts!$X$13,Debts!$Y$13)/12,2)+IF(AND(Debts!$AC$13=1,$A191=Debts!$M$13+1),SUMPRODUCT(ROUND(BN$5:BN189*Debts!$Y$13/12,2)),0))</f>
        <v/>
      </c>
      <c r="S191">
        <f>IF(BO190&lt;=0,0,ROUND(BO190*IF($A191&lt;=Debts!$M$14,Debts!$X$14,Debts!$Y$14)/12,2)+IF(AND(Debts!$AC$14=1,$A191=Debts!$M$14+1),SUMPRODUCT(ROUND(BO$5:BO189*Debts!$Y$14/12,2)),0))</f>
        <v/>
      </c>
      <c r="T191">
        <f>IF(BP190&lt;=0,0,ROUND(BP190*IF($A191&lt;=Debts!$M$15,Debts!$X$15,Debts!$Y$15)/12,2)+IF(AND(Debts!$AC$15=1,$A191=Debts!$M$15+1),SUMPRODUCT(ROUND(BP$5:BP189*Debts!$Y$15/12,2)),0))</f>
        <v/>
      </c>
      <c r="U191">
        <f>IF(BQ190&lt;=0,0,ROUND(BQ190*IF($A191&lt;=Debts!$M$16,Debts!$X$16,Debts!$Y$16)/12,2)+IF(AND(Debts!$AC$16=1,$A191=Debts!$M$16+1),SUMPRODUCT(ROUND(BQ$5:BQ189*Debts!$Y$16/12,2)),0))</f>
        <v/>
      </c>
      <c r="V191">
        <f>IF(BF190&lt;=0,0,MIN(ROUND(BF190+J191,2),IF(Debts!$Z$5=0,Debts!$AA$5,MAX(Debts!$AA$5,ROUND(BF190*Debts!$Z$5+Debts!$AB$5*J191,2)))))</f>
        <v/>
      </c>
      <c r="W191">
        <f>IF(BG190&lt;=0,0,MIN(ROUND(BG190+K191,2),IF(Debts!$Z$6=0,Debts!$AA$6,MAX(Debts!$AA$6,ROUND(BG190*Debts!$Z$6+Debts!$AB$6*K191,2)))))</f>
        <v/>
      </c>
      <c r="X191">
        <f>IF(BH190&lt;=0,0,MIN(ROUND(BH190+L191,2),IF(Debts!$Z$7=0,Debts!$AA$7,MAX(Debts!$AA$7,ROUND(BH190*Debts!$Z$7+Debts!$AB$7*L191,2)))))</f>
        <v/>
      </c>
      <c r="Y191">
        <f>IF(BI190&lt;=0,0,MIN(ROUND(BI190+M191,2),IF(Debts!$Z$8=0,Debts!$AA$8,MAX(Debts!$AA$8,ROUND(BI190*Debts!$Z$8+Debts!$AB$8*M191,2)))))</f>
        <v/>
      </c>
      <c r="Z191">
        <f>IF(BJ190&lt;=0,0,MIN(ROUND(BJ190+N191,2),IF(Debts!$Z$9=0,Debts!$AA$9,MAX(Debts!$AA$9,ROUND(BJ190*Debts!$Z$9+Debts!$AB$9*N191,2)))))</f>
        <v/>
      </c>
      <c r="AA191">
        <f>IF(BK190&lt;=0,0,MIN(ROUND(BK190+O191,2),IF(Debts!$Z$10=0,Debts!$AA$10,MAX(Debts!$AA$10,ROUND(BK190*Debts!$Z$10+Debts!$AB$10*O191,2)))))</f>
        <v/>
      </c>
      <c r="AB191">
        <f>IF(BL190&lt;=0,0,MIN(ROUND(BL190+P191,2),IF(Debts!$Z$11=0,Debts!$AA$11,MAX(Debts!$AA$11,ROUND(BL190*Debts!$Z$11+Debts!$AB$11*P191,2)))))</f>
        <v/>
      </c>
      <c r="AC191">
        <f>IF(BM190&lt;=0,0,MIN(ROUND(BM190+Q191,2),IF(Debts!$Z$12=0,Debts!$AA$12,MAX(Debts!$AA$12,ROUND(BM190*Debts!$Z$12+Debts!$AB$12*Q191,2)))))</f>
        <v/>
      </c>
      <c r="AD191">
        <f>IF(BN190&lt;=0,0,MIN(ROUND(BN190+R191,2),IF(Debts!$Z$13=0,Debts!$AA$13,MAX(Debts!$AA$13,ROUND(BN190*Debts!$Z$13+Debts!$AB$13*R191,2)))))</f>
        <v/>
      </c>
      <c r="AE191">
        <f>IF(BO190&lt;=0,0,MIN(ROUND(BO190+S191,2),IF(Debts!$Z$14=0,Debts!$AA$14,MAX(Debts!$AA$14,ROUND(BO190*Debts!$Z$14+Debts!$AB$14*S191,2)))))</f>
        <v/>
      </c>
      <c r="AF191">
        <f>IF(BP190&lt;=0,0,MIN(ROUND(BP190+T191,2),IF(Debts!$Z$15=0,Debts!$AA$15,MAX(Debts!$AA$15,ROUND(BP190*Debts!$Z$15+Debts!$AB$15*T191,2)))))</f>
        <v/>
      </c>
      <c r="AG191">
        <f>IF(BQ190&lt;=0,0,MIN(ROUND(BQ190+U191,2),IF(Debts!$Z$16=0,Debts!$AA$16,MAX(Debts!$AA$16,ROUND(BQ190*Debts!$Z$16+Debts!$AB$16*U191,2)))))</f>
        <v/>
      </c>
      <c r="AH191">
        <f>IF(BF190&lt;=0,0,ROUND(BF190+J191-V191,2))</f>
        <v/>
      </c>
      <c r="AI191">
        <f>IF(BG190&lt;=0,0,ROUND(BG190+K191-W191,2))</f>
        <v/>
      </c>
      <c r="AJ191">
        <f>IF(BH190&lt;=0,0,ROUND(BH190+L191-X191,2))</f>
        <v/>
      </c>
      <c r="AK191">
        <f>IF(BI190&lt;=0,0,ROUND(BI190+M191-Y191,2))</f>
        <v/>
      </c>
      <c r="AL191">
        <f>IF(BJ190&lt;=0,0,ROUND(BJ190+N191-Z191,2))</f>
        <v/>
      </c>
      <c r="AM191">
        <f>IF(BK190&lt;=0,0,ROUND(BK190+O191-AA191,2))</f>
        <v/>
      </c>
      <c r="AN191">
        <f>IF(BL190&lt;=0,0,ROUND(BL190+P191-AB191,2))</f>
        <v/>
      </c>
      <c r="AO191">
        <f>IF(BM190&lt;=0,0,ROUND(BM190+Q191-AC191,2))</f>
        <v/>
      </c>
      <c r="AP191">
        <f>IF(BN190&lt;=0,0,ROUND(BN190+R191-AD191,2))</f>
        <v/>
      </c>
      <c r="AQ191">
        <f>IF(BO190&lt;=0,0,ROUND(BO190+S191-AE191,2))</f>
        <v/>
      </c>
      <c r="AR191">
        <f>IF(BP190&lt;=0,0,ROUND(BP190+T191-AF191,2))</f>
        <v/>
      </c>
      <c r="AS191">
        <f>IF(BQ190&lt;=0,0,ROUND(BQ190+U191-AG191,2))</f>
        <v/>
      </c>
      <c r="AT191">
        <f>IF(AH191&lt;=0,0,ROUND(MIN(AH191,MAX(0,$F191-SUMPRODUCT(($AT$3:$BE$3&lt;AT$3)*$AH191:$AS191))),2))</f>
        <v/>
      </c>
      <c r="AU191">
        <f>IF(AI191&lt;=0,0,ROUND(MIN(AI191,MAX(0,$F191-SUMPRODUCT(($AT$3:$BE$3&lt;AU$3)*$AH191:$AS191))),2))</f>
        <v/>
      </c>
      <c r="AV191">
        <f>IF(AJ191&lt;=0,0,ROUND(MIN(AJ191,MAX(0,$F191-SUMPRODUCT(($AT$3:$BE$3&lt;AV$3)*$AH191:$AS191))),2))</f>
        <v/>
      </c>
      <c r="AW191">
        <f>IF(AK191&lt;=0,0,ROUND(MIN(AK191,MAX(0,$F191-SUMPRODUCT(($AT$3:$BE$3&lt;AW$3)*$AH191:$AS191))),2))</f>
        <v/>
      </c>
      <c r="AX191">
        <f>IF(AL191&lt;=0,0,ROUND(MIN(AL191,MAX(0,$F191-SUMPRODUCT(($AT$3:$BE$3&lt;AX$3)*$AH191:$AS191))),2))</f>
        <v/>
      </c>
      <c r="AY191">
        <f>IF(AM191&lt;=0,0,ROUND(MIN(AM191,MAX(0,$F191-SUMPRODUCT(($AT$3:$BE$3&lt;AY$3)*$AH191:$AS191))),2))</f>
        <v/>
      </c>
      <c r="AZ191">
        <f>IF(AN191&lt;=0,0,ROUND(MIN(AN191,MAX(0,$F191-SUMPRODUCT(($AT$3:$BE$3&lt;AZ$3)*$AH191:$AS191))),2))</f>
        <v/>
      </c>
      <c r="BA191">
        <f>IF(AO191&lt;=0,0,ROUND(MIN(AO191,MAX(0,$F191-SUMPRODUCT(($AT$3:$BE$3&lt;BA$3)*$AH191:$AS191))),2))</f>
        <v/>
      </c>
      <c r="BB191">
        <f>IF(AP191&lt;=0,0,ROUND(MIN(AP191,MAX(0,$F191-SUMPRODUCT(($AT$3:$BE$3&lt;BB$3)*$AH191:$AS191))),2))</f>
        <v/>
      </c>
      <c r="BC191">
        <f>IF(AQ191&lt;=0,0,ROUND(MIN(AQ191,MAX(0,$F191-SUMPRODUCT(($AT$3:$BE$3&lt;BC$3)*$AH191:$AS191))),2))</f>
        <v/>
      </c>
      <c r="BD191">
        <f>IF(AR191&lt;=0,0,ROUND(MIN(AR191,MAX(0,$F191-SUMPRODUCT(($AT$3:$BE$3&lt;BD$3)*$AH191:$AS191))),2))</f>
        <v/>
      </c>
      <c r="BE191">
        <f>IF(AS191&lt;=0,0,ROUND(MIN(AS191,MAX(0,$F191-SUMPRODUCT(($AT$3:$BE$3&lt;BE$3)*$AH191:$AS191))),2))</f>
        <v/>
      </c>
      <c r="BF191">
        <f>IF(BF190&lt;=0,0,ROUND(BF190+J191-V191-AT191,2))</f>
        <v/>
      </c>
      <c r="BG191">
        <f>IF(BG190&lt;=0,0,ROUND(BG190+K191-W191-AU191,2))</f>
        <v/>
      </c>
      <c r="BH191">
        <f>IF(BH190&lt;=0,0,ROUND(BH190+L191-X191-AV191,2))</f>
        <v/>
      </c>
      <c r="BI191">
        <f>IF(BI190&lt;=0,0,ROUND(BI190+M191-Y191-AW191,2))</f>
        <v/>
      </c>
      <c r="BJ191">
        <f>IF(BJ190&lt;=0,0,ROUND(BJ190+N191-Z191-AX191,2))</f>
        <v/>
      </c>
      <c r="BK191">
        <f>IF(BK190&lt;=0,0,ROUND(BK190+O191-AA191-AY191,2))</f>
        <v/>
      </c>
      <c r="BL191">
        <f>IF(BL190&lt;=0,0,ROUND(BL190+P191-AB191-AZ191,2))</f>
        <v/>
      </c>
      <c r="BM191">
        <f>IF(BM190&lt;=0,0,ROUND(BM190+Q191-AC191-BA191,2))</f>
        <v/>
      </c>
      <c r="BN191">
        <f>IF(BN190&lt;=0,0,ROUND(BN190+R191-AD191-BB191,2))</f>
        <v/>
      </c>
      <c r="BO191">
        <f>IF(BO190&lt;=0,0,ROUND(BO190+S191-AE191-BC191,2))</f>
        <v/>
      </c>
      <c r="BP191">
        <f>IF(BP190&lt;=0,0,ROUND(BP190+T191-AF191-BD191,2))</f>
        <v/>
      </c>
      <c r="BQ191">
        <f>IF(BQ190&lt;=0,0,ROUND(BQ190+U191-AG191-BE191,2))</f>
        <v/>
      </c>
    </row>
    <row r="192">
      <c r="A192" t="n">
        <v>187</v>
      </c>
      <c r="B192" s="29">
        <f>Months!B192</f>
        <v/>
      </c>
      <c r="C192">
        <f>Months!C192</f>
        <v/>
      </c>
      <c r="D192">
        <f>Months!D192</f>
        <v/>
      </c>
      <c r="E192">
        <f>SUM(V192:AG192)</f>
        <v/>
      </c>
      <c r="F192">
        <f>MAX(0,ROUND(C192+D192-E192,2))</f>
        <v/>
      </c>
      <c r="G192">
        <f>ROUND(E192+SUM(AT192:BE192),2)</f>
        <v/>
      </c>
      <c r="H192">
        <f>ROUND(SUM(J192:U192),2)</f>
        <v/>
      </c>
      <c r="I192">
        <f>ROUND(SUM(BF192:BQ192),2)</f>
        <v/>
      </c>
      <c r="J192">
        <f>IF(BF191&lt;=0,0,ROUND(BF191*IF($A192&lt;=Debts!$M$5,Debts!$X$5,Debts!$Y$5)/12,2)+IF(AND(Debts!$AC$5=1,$A192=Debts!$M$5+1),SUMPRODUCT(ROUND(BF$5:BF190*Debts!$Y$5/12,2)),0))</f>
        <v/>
      </c>
      <c r="K192">
        <f>IF(BG191&lt;=0,0,ROUND(BG191*IF($A192&lt;=Debts!$M$6,Debts!$X$6,Debts!$Y$6)/12,2)+IF(AND(Debts!$AC$6=1,$A192=Debts!$M$6+1),SUMPRODUCT(ROUND(BG$5:BG190*Debts!$Y$6/12,2)),0))</f>
        <v/>
      </c>
      <c r="L192">
        <f>IF(BH191&lt;=0,0,ROUND(BH191*IF($A192&lt;=Debts!$M$7,Debts!$X$7,Debts!$Y$7)/12,2)+IF(AND(Debts!$AC$7=1,$A192=Debts!$M$7+1),SUMPRODUCT(ROUND(BH$5:BH190*Debts!$Y$7/12,2)),0))</f>
        <v/>
      </c>
      <c r="M192">
        <f>IF(BI191&lt;=0,0,ROUND(BI191*IF($A192&lt;=Debts!$M$8,Debts!$X$8,Debts!$Y$8)/12,2)+IF(AND(Debts!$AC$8=1,$A192=Debts!$M$8+1),SUMPRODUCT(ROUND(BI$5:BI190*Debts!$Y$8/12,2)),0))</f>
        <v/>
      </c>
      <c r="N192">
        <f>IF(BJ191&lt;=0,0,ROUND(BJ191*IF($A192&lt;=Debts!$M$9,Debts!$X$9,Debts!$Y$9)/12,2)+IF(AND(Debts!$AC$9=1,$A192=Debts!$M$9+1),SUMPRODUCT(ROUND(BJ$5:BJ190*Debts!$Y$9/12,2)),0))</f>
        <v/>
      </c>
      <c r="O192">
        <f>IF(BK191&lt;=0,0,ROUND(BK191*IF($A192&lt;=Debts!$M$10,Debts!$X$10,Debts!$Y$10)/12,2)+IF(AND(Debts!$AC$10=1,$A192=Debts!$M$10+1),SUMPRODUCT(ROUND(BK$5:BK190*Debts!$Y$10/12,2)),0))</f>
        <v/>
      </c>
      <c r="P192">
        <f>IF(BL191&lt;=0,0,ROUND(BL191*IF($A192&lt;=Debts!$M$11,Debts!$X$11,Debts!$Y$11)/12,2)+IF(AND(Debts!$AC$11=1,$A192=Debts!$M$11+1),SUMPRODUCT(ROUND(BL$5:BL190*Debts!$Y$11/12,2)),0))</f>
        <v/>
      </c>
      <c r="Q192">
        <f>IF(BM191&lt;=0,0,ROUND(BM191*IF($A192&lt;=Debts!$M$12,Debts!$X$12,Debts!$Y$12)/12,2)+IF(AND(Debts!$AC$12=1,$A192=Debts!$M$12+1),SUMPRODUCT(ROUND(BM$5:BM190*Debts!$Y$12/12,2)),0))</f>
        <v/>
      </c>
      <c r="R192">
        <f>IF(BN191&lt;=0,0,ROUND(BN191*IF($A192&lt;=Debts!$M$13,Debts!$X$13,Debts!$Y$13)/12,2)+IF(AND(Debts!$AC$13=1,$A192=Debts!$M$13+1),SUMPRODUCT(ROUND(BN$5:BN190*Debts!$Y$13/12,2)),0))</f>
        <v/>
      </c>
      <c r="S192">
        <f>IF(BO191&lt;=0,0,ROUND(BO191*IF($A192&lt;=Debts!$M$14,Debts!$X$14,Debts!$Y$14)/12,2)+IF(AND(Debts!$AC$14=1,$A192=Debts!$M$14+1),SUMPRODUCT(ROUND(BO$5:BO190*Debts!$Y$14/12,2)),0))</f>
        <v/>
      </c>
      <c r="T192">
        <f>IF(BP191&lt;=0,0,ROUND(BP191*IF($A192&lt;=Debts!$M$15,Debts!$X$15,Debts!$Y$15)/12,2)+IF(AND(Debts!$AC$15=1,$A192=Debts!$M$15+1),SUMPRODUCT(ROUND(BP$5:BP190*Debts!$Y$15/12,2)),0))</f>
        <v/>
      </c>
      <c r="U192">
        <f>IF(BQ191&lt;=0,0,ROUND(BQ191*IF($A192&lt;=Debts!$M$16,Debts!$X$16,Debts!$Y$16)/12,2)+IF(AND(Debts!$AC$16=1,$A192=Debts!$M$16+1),SUMPRODUCT(ROUND(BQ$5:BQ190*Debts!$Y$16/12,2)),0))</f>
        <v/>
      </c>
      <c r="V192">
        <f>IF(BF191&lt;=0,0,MIN(ROUND(BF191+J192,2),IF(Debts!$Z$5=0,Debts!$AA$5,MAX(Debts!$AA$5,ROUND(BF191*Debts!$Z$5+Debts!$AB$5*J192,2)))))</f>
        <v/>
      </c>
      <c r="W192">
        <f>IF(BG191&lt;=0,0,MIN(ROUND(BG191+K192,2),IF(Debts!$Z$6=0,Debts!$AA$6,MAX(Debts!$AA$6,ROUND(BG191*Debts!$Z$6+Debts!$AB$6*K192,2)))))</f>
        <v/>
      </c>
      <c r="X192">
        <f>IF(BH191&lt;=0,0,MIN(ROUND(BH191+L192,2),IF(Debts!$Z$7=0,Debts!$AA$7,MAX(Debts!$AA$7,ROUND(BH191*Debts!$Z$7+Debts!$AB$7*L192,2)))))</f>
        <v/>
      </c>
      <c r="Y192">
        <f>IF(BI191&lt;=0,0,MIN(ROUND(BI191+M192,2),IF(Debts!$Z$8=0,Debts!$AA$8,MAX(Debts!$AA$8,ROUND(BI191*Debts!$Z$8+Debts!$AB$8*M192,2)))))</f>
        <v/>
      </c>
      <c r="Z192">
        <f>IF(BJ191&lt;=0,0,MIN(ROUND(BJ191+N192,2),IF(Debts!$Z$9=0,Debts!$AA$9,MAX(Debts!$AA$9,ROUND(BJ191*Debts!$Z$9+Debts!$AB$9*N192,2)))))</f>
        <v/>
      </c>
      <c r="AA192">
        <f>IF(BK191&lt;=0,0,MIN(ROUND(BK191+O192,2),IF(Debts!$Z$10=0,Debts!$AA$10,MAX(Debts!$AA$10,ROUND(BK191*Debts!$Z$10+Debts!$AB$10*O192,2)))))</f>
        <v/>
      </c>
      <c r="AB192">
        <f>IF(BL191&lt;=0,0,MIN(ROUND(BL191+P192,2),IF(Debts!$Z$11=0,Debts!$AA$11,MAX(Debts!$AA$11,ROUND(BL191*Debts!$Z$11+Debts!$AB$11*P192,2)))))</f>
        <v/>
      </c>
      <c r="AC192">
        <f>IF(BM191&lt;=0,0,MIN(ROUND(BM191+Q192,2),IF(Debts!$Z$12=0,Debts!$AA$12,MAX(Debts!$AA$12,ROUND(BM191*Debts!$Z$12+Debts!$AB$12*Q192,2)))))</f>
        <v/>
      </c>
      <c r="AD192">
        <f>IF(BN191&lt;=0,0,MIN(ROUND(BN191+R192,2),IF(Debts!$Z$13=0,Debts!$AA$13,MAX(Debts!$AA$13,ROUND(BN191*Debts!$Z$13+Debts!$AB$13*R192,2)))))</f>
        <v/>
      </c>
      <c r="AE192">
        <f>IF(BO191&lt;=0,0,MIN(ROUND(BO191+S192,2),IF(Debts!$Z$14=0,Debts!$AA$14,MAX(Debts!$AA$14,ROUND(BO191*Debts!$Z$14+Debts!$AB$14*S192,2)))))</f>
        <v/>
      </c>
      <c r="AF192">
        <f>IF(BP191&lt;=0,0,MIN(ROUND(BP191+T192,2),IF(Debts!$Z$15=0,Debts!$AA$15,MAX(Debts!$AA$15,ROUND(BP191*Debts!$Z$15+Debts!$AB$15*T192,2)))))</f>
        <v/>
      </c>
      <c r="AG192">
        <f>IF(BQ191&lt;=0,0,MIN(ROUND(BQ191+U192,2),IF(Debts!$Z$16=0,Debts!$AA$16,MAX(Debts!$AA$16,ROUND(BQ191*Debts!$Z$16+Debts!$AB$16*U192,2)))))</f>
        <v/>
      </c>
      <c r="AH192">
        <f>IF(BF191&lt;=0,0,ROUND(BF191+J192-V192,2))</f>
        <v/>
      </c>
      <c r="AI192">
        <f>IF(BG191&lt;=0,0,ROUND(BG191+K192-W192,2))</f>
        <v/>
      </c>
      <c r="AJ192">
        <f>IF(BH191&lt;=0,0,ROUND(BH191+L192-X192,2))</f>
        <v/>
      </c>
      <c r="AK192">
        <f>IF(BI191&lt;=0,0,ROUND(BI191+M192-Y192,2))</f>
        <v/>
      </c>
      <c r="AL192">
        <f>IF(BJ191&lt;=0,0,ROUND(BJ191+N192-Z192,2))</f>
        <v/>
      </c>
      <c r="AM192">
        <f>IF(BK191&lt;=0,0,ROUND(BK191+O192-AA192,2))</f>
        <v/>
      </c>
      <c r="AN192">
        <f>IF(BL191&lt;=0,0,ROUND(BL191+P192-AB192,2))</f>
        <v/>
      </c>
      <c r="AO192">
        <f>IF(BM191&lt;=0,0,ROUND(BM191+Q192-AC192,2))</f>
        <v/>
      </c>
      <c r="AP192">
        <f>IF(BN191&lt;=0,0,ROUND(BN191+R192-AD192,2))</f>
        <v/>
      </c>
      <c r="AQ192">
        <f>IF(BO191&lt;=0,0,ROUND(BO191+S192-AE192,2))</f>
        <v/>
      </c>
      <c r="AR192">
        <f>IF(BP191&lt;=0,0,ROUND(BP191+T192-AF192,2))</f>
        <v/>
      </c>
      <c r="AS192">
        <f>IF(BQ191&lt;=0,0,ROUND(BQ191+U192-AG192,2))</f>
        <v/>
      </c>
      <c r="AT192">
        <f>IF(AH192&lt;=0,0,ROUND(MIN(AH192,MAX(0,$F192-SUMPRODUCT(($AT$3:$BE$3&lt;AT$3)*$AH192:$AS192))),2))</f>
        <v/>
      </c>
      <c r="AU192">
        <f>IF(AI192&lt;=0,0,ROUND(MIN(AI192,MAX(0,$F192-SUMPRODUCT(($AT$3:$BE$3&lt;AU$3)*$AH192:$AS192))),2))</f>
        <v/>
      </c>
      <c r="AV192">
        <f>IF(AJ192&lt;=0,0,ROUND(MIN(AJ192,MAX(0,$F192-SUMPRODUCT(($AT$3:$BE$3&lt;AV$3)*$AH192:$AS192))),2))</f>
        <v/>
      </c>
      <c r="AW192">
        <f>IF(AK192&lt;=0,0,ROUND(MIN(AK192,MAX(0,$F192-SUMPRODUCT(($AT$3:$BE$3&lt;AW$3)*$AH192:$AS192))),2))</f>
        <v/>
      </c>
      <c r="AX192">
        <f>IF(AL192&lt;=0,0,ROUND(MIN(AL192,MAX(0,$F192-SUMPRODUCT(($AT$3:$BE$3&lt;AX$3)*$AH192:$AS192))),2))</f>
        <v/>
      </c>
      <c r="AY192">
        <f>IF(AM192&lt;=0,0,ROUND(MIN(AM192,MAX(0,$F192-SUMPRODUCT(($AT$3:$BE$3&lt;AY$3)*$AH192:$AS192))),2))</f>
        <v/>
      </c>
      <c r="AZ192">
        <f>IF(AN192&lt;=0,0,ROUND(MIN(AN192,MAX(0,$F192-SUMPRODUCT(($AT$3:$BE$3&lt;AZ$3)*$AH192:$AS192))),2))</f>
        <v/>
      </c>
      <c r="BA192">
        <f>IF(AO192&lt;=0,0,ROUND(MIN(AO192,MAX(0,$F192-SUMPRODUCT(($AT$3:$BE$3&lt;BA$3)*$AH192:$AS192))),2))</f>
        <v/>
      </c>
      <c r="BB192">
        <f>IF(AP192&lt;=0,0,ROUND(MIN(AP192,MAX(0,$F192-SUMPRODUCT(($AT$3:$BE$3&lt;BB$3)*$AH192:$AS192))),2))</f>
        <v/>
      </c>
      <c r="BC192">
        <f>IF(AQ192&lt;=0,0,ROUND(MIN(AQ192,MAX(0,$F192-SUMPRODUCT(($AT$3:$BE$3&lt;BC$3)*$AH192:$AS192))),2))</f>
        <v/>
      </c>
      <c r="BD192">
        <f>IF(AR192&lt;=0,0,ROUND(MIN(AR192,MAX(0,$F192-SUMPRODUCT(($AT$3:$BE$3&lt;BD$3)*$AH192:$AS192))),2))</f>
        <v/>
      </c>
      <c r="BE192">
        <f>IF(AS192&lt;=0,0,ROUND(MIN(AS192,MAX(0,$F192-SUMPRODUCT(($AT$3:$BE$3&lt;BE$3)*$AH192:$AS192))),2))</f>
        <v/>
      </c>
      <c r="BF192">
        <f>IF(BF191&lt;=0,0,ROUND(BF191+J192-V192-AT192,2))</f>
        <v/>
      </c>
      <c r="BG192">
        <f>IF(BG191&lt;=0,0,ROUND(BG191+K192-W192-AU192,2))</f>
        <v/>
      </c>
      <c r="BH192">
        <f>IF(BH191&lt;=0,0,ROUND(BH191+L192-X192-AV192,2))</f>
        <v/>
      </c>
      <c r="BI192">
        <f>IF(BI191&lt;=0,0,ROUND(BI191+M192-Y192-AW192,2))</f>
        <v/>
      </c>
      <c r="BJ192">
        <f>IF(BJ191&lt;=0,0,ROUND(BJ191+N192-Z192-AX192,2))</f>
        <v/>
      </c>
      <c r="BK192">
        <f>IF(BK191&lt;=0,0,ROUND(BK191+O192-AA192-AY192,2))</f>
        <v/>
      </c>
      <c r="BL192">
        <f>IF(BL191&lt;=0,0,ROUND(BL191+P192-AB192-AZ192,2))</f>
        <v/>
      </c>
      <c r="BM192">
        <f>IF(BM191&lt;=0,0,ROUND(BM191+Q192-AC192-BA192,2))</f>
        <v/>
      </c>
      <c r="BN192">
        <f>IF(BN191&lt;=0,0,ROUND(BN191+R192-AD192-BB192,2))</f>
        <v/>
      </c>
      <c r="BO192">
        <f>IF(BO191&lt;=0,0,ROUND(BO191+S192-AE192-BC192,2))</f>
        <v/>
      </c>
      <c r="BP192">
        <f>IF(BP191&lt;=0,0,ROUND(BP191+T192-AF192-BD192,2))</f>
        <v/>
      </c>
      <c r="BQ192">
        <f>IF(BQ191&lt;=0,0,ROUND(BQ191+U192-AG192-BE192,2))</f>
        <v/>
      </c>
    </row>
    <row r="193">
      <c r="A193" t="n">
        <v>188</v>
      </c>
      <c r="B193" s="29">
        <f>Months!B193</f>
        <v/>
      </c>
      <c r="C193">
        <f>Months!C193</f>
        <v/>
      </c>
      <c r="D193">
        <f>Months!D193</f>
        <v/>
      </c>
      <c r="E193">
        <f>SUM(V193:AG193)</f>
        <v/>
      </c>
      <c r="F193">
        <f>MAX(0,ROUND(C193+D193-E193,2))</f>
        <v/>
      </c>
      <c r="G193">
        <f>ROUND(E193+SUM(AT193:BE193),2)</f>
        <v/>
      </c>
      <c r="H193">
        <f>ROUND(SUM(J193:U193),2)</f>
        <v/>
      </c>
      <c r="I193">
        <f>ROUND(SUM(BF193:BQ193),2)</f>
        <v/>
      </c>
      <c r="J193">
        <f>IF(BF192&lt;=0,0,ROUND(BF192*IF($A193&lt;=Debts!$M$5,Debts!$X$5,Debts!$Y$5)/12,2)+IF(AND(Debts!$AC$5=1,$A193=Debts!$M$5+1),SUMPRODUCT(ROUND(BF$5:BF191*Debts!$Y$5/12,2)),0))</f>
        <v/>
      </c>
      <c r="K193">
        <f>IF(BG192&lt;=0,0,ROUND(BG192*IF($A193&lt;=Debts!$M$6,Debts!$X$6,Debts!$Y$6)/12,2)+IF(AND(Debts!$AC$6=1,$A193=Debts!$M$6+1),SUMPRODUCT(ROUND(BG$5:BG191*Debts!$Y$6/12,2)),0))</f>
        <v/>
      </c>
      <c r="L193">
        <f>IF(BH192&lt;=0,0,ROUND(BH192*IF($A193&lt;=Debts!$M$7,Debts!$X$7,Debts!$Y$7)/12,2)+IF(AND(Debts!$AC$7=1,$A193=Debts!$M$7+1),SUMPRODUCT(ROUND(BH$5:BH191*Debts!$Y$7/12,2)),0))</f>
        <v/>
      </c>
      <c r="M193">
        <f>IF(BI192&lt;=0,0,ROUND(BI192*IF($A193&lt;=Debts!$M$8,Debts!$X$8,Debts!$Y$8)/12,2)+IF(AND(Debts!$AC$8=1,$A193=Debts!$M$8+1),SUMPRODUCT(ROUND(BI$5:BI191*Debts!$Y$8/12,2)),0))</f>
        <v/>
      </c>
      <c r="N193">
        <f>IF(BJ192&lt;=0,0,ROUND(BJ192*IF($A193&lt;=Debts!$M$9,Debts!$X$9,Debts!$Y$9)/12,2)+IF(AND(Debts!$AC$9=1,$A193=Debts!$M$9+1),SUMPRODUCT(ROUND(BJ$5:BJ191*Debts!$Y$9/12,2)),0))</f>
        <v/>
      </c>
      <c r="O193">
        <f>IF(BK192&lt;=0,0,ROUND(BK192*IF($A193&lt;=Debts!$M$10,Debts!$X$10,Debts!$Y$10)/12,2)+IF(AND(Debts!$AC$10=1,$A193=Debts!$M$10+1),SUMPRODUCT(ROUND(BK$5:BK191*Debts!$Y$10/12,2)),0))</f>
        <v/>
      </c>
      <c r="P193">
        <f>IF(BL192&lt;=0,0,ROUND(BL192*IF($A193&lt;=Debts!$M$11,Debts!$X$11,Debts!$Y$11)/12,2)+IF(AND(Debts!$AC$11=1,$A193=Debts!$M$11+1),SUMPRODUCT(ROUND(BL$5:BL191*Debts!$Y$11/12,2)),0))</f>
        <v/>
      </c>
      <c r="Q193">
        <f>IF(BM192&lt;=0,0,ROUND(BM192*IF($A193&lt;=Debts!$M$12,Debts!$X$12,Debts!$Y$12)/12,2)+IF(AND(Debts!$AC$12=1,$A193=Debts!$M$12+1),SUMPRODUCT(ROUND(BM$5:BM191*Debts!$Y$12/12,2)),0))</f>
        <v/>
      </c>
      <c r="R193">
        <f>IF(BN192&lt;=0,0,ROUND(BN192*IF($A193&lt;=Debts!$M$13,Debts!$X$13,Debts!$Y$13)/12,2)+IF(AND(Debts!$AC$13=1,$A193=Debts!$M$13+1),SUMPRODUCT(ROUND(BN$5:BN191*Debts!$Y$13/12,2)),0))</f>
        <v/>
      </c>
      <c r="S193">
        <f>IF(BO192&lt;=0,0,ROUND(BO192*IF($A193&lt;=Debts!$M$14,Debts!$X$14,Debts!$Y$14)/12,2)+IF(AND(Debts!$AC$14=1,$A193=Debts!$M$14+1),SUMPRODUCT(ROUND(BO$5:BO191*Debts!$Y$14/12,2)),0))</f>
        <v/>
      </c>
      <c r="T193">
        <f>IF(BP192&lt;=0,0,ROUND(BP192*IF($A193&lt;=Debts!$M$15,Debts!$X$15,Debts!$Y$15)/12,2)+IF(AND(Debts!$AC$15=1,$A193=Debts!$M$15+1),SUMPRODUCT(ROUND(BP$5:BP191*Debts!$Y$15/12,2)),0))</f>
        <v/>
      </c>
      <c r="U193">
        <f>IF(BQ192&lt;=0,0,ROUND(BQ192*IF($A193&lt;=Debts!$M$16,Debts!$X$16,Debts!$Y$16)/12,2)+IF(AND(Debts!$AC$16=1,$A193=Debts!$M$16+1),SUMPRODUCT(ROUND(BQ$5:BQ191*Debts!$Y$16/12,2)),0))</f>
        <v/>
      </c>
      <c r="V193">
        <f>IF(BF192&lt;=0,0,MIN(ROUND(BF192+J193,2),IF(Debts!$Z$5=0,Debts!$AA$5,MAX(Debts!$AA$5,ROUND(BF192*Debts!$Z$5+Debts!$AB$5*J193,2)))))</f>
        <v/>
      </c>
      <c r="W193">
        <f>IF(BG192&lt;=0,0,MIN(ROUND(BG192+K193,2),IF(Debts!$Z$6=0,Debts!$AA$6,MAX(Debts!$AA$6,ROUND(BG192*Debts!$Z$6+Debts!$AB$6*K193,2)))))</f>
        <v/>
      </c>
      <c r="X193">
        <f>IF(BH192&lt;=0,0,MIN(ROUND(BH192+L193,2),IF(Debts!$Z$7=0,Debts!$AA$7,MAX(Debts!$AA$7,ROUND(BH192*Debts!$Z$7+Debts!$AB$7*L193,2)))))</f>
        <v/>
      </c>
      <c r="Y193">
        <f>IF(BI192&lt;=0,0,MIN(ROUND(BI192+M193,2),IF(Debts!$Z$8=0,Debts!$AA$8,MAX(Debts!$AA$8,ROUND(BI192*Debts!$Z$8+Debts!$AB$8*M193,2)))))</f>
        <v/>
      </c>
      <c r="Z193">
        <f>IF(BJ192&lt;=0,0,MIN(ROUND(BJ192+N193,2),IF(Debts!$Z$9=0,Debts!$AA$9,MAX(Debts!$AA$9,ROUND(BJ192*Debts!$Z$9+Debts!$AB$9*N193,2)))))</f>
        <v/>
      </c>
      <c r="AA193">
        <f>IF(BK192&lt;=0,0,MIN(ROUND(BK192+O193,2),IF(Debts!$Z$10=0,Debts!$AA$10,MAX(Debts!$AA$10,ROUND(BK192*Debts!$Z$10+Debts!$AB$10*O193,2)))))</f>
        <v/>
      </c>
      <c r="AB193">
        <f>IF(BL192&lt;=0,0,MIN(ROUND(BL192+P193,2),IF(Debts!$Z$11=0,Debts!$AA$11,MAX(Debts!$AA$11,ROUND(BL192*Debts!$Z$11+Debts!$AB$11*P193,2)))))</f>
        <v/>
      </c>
      <c r="AC193">
        <f>IF(BM192&lt;=0,0,MIN(ROUND(BM192+Q193,2),IF(Debts!$Z$12=0,Debts!$AA$12,MAX(Debts!$AA$12,ROUND(BM192*Debts!$Z$12+Debts!$AB$12*Q193,2)))))</f>
        <v/>
      </c>
      <c r="AD193">
        <f>IF(BN192&lt;=0,0,MIN(ROUND(BN192+R193,2),IF(Debts!$Z$13=0,Debts!$AA$13,MAX(Debts!$AA$13,ROUND(BN192*Debts!$Z$13+Debts!$AB$13*R193,2)))))</f>
        <v/>
      </c>
      <c r="AE193">
        <f>IF(BO192&lt;=0,0,MIN(ROUND(BO192+S193,2),IF(Debts!$Z$14=0,Debts!$AA$14,MAX(Debts!$AA$14,ROUND(BO192*Debts!$Z$14+Debts!$AB$14*S193,2)))))</f>
        <v/>
      </c>
      <c r="AF193">
        <f>IF(BP192&lt;=0,0,MIN(ROUND(BP192+T193,2),IF(Debts!$Z$15=0,Debts!$AA$15,MAX(Debts!$AA$15,ROUND(BP192*Debts!$Z$15+Debts!$AB$15*T193,2)))))</f>
        <v/>
      </c>
      <c r="AG193">
        <f>IF(BQ192&lt;=0,0,MIN(ROUND(BQ192+U193,2),IF(Debts!$Z$16=0,Debts!$AA$16,MAX(Debts!$AA$16,ROUND(BQ192*Debts!$Z$16+Debts!$AB$16*U193,2)))))</f>
        <v/>
      </c>
      <c r="AH193">
        <f>IF(BF192&lt;=0,0,ROUND(BF192+J193-V193,2))</f>
        <v/>
      </c>
      <c r="AI193">
        <f>IF(BG192&lt;=0,0,ROUND(BG192+K193-W193,2))</f>
        <v/>
      </c>
      <c r="AJ193">
        <f>IF(BH192&lt;=0,0,ROUND(BH192+L193-X193,2))</f>
        <v/>
      </c>
      <c r="AK193">
        <f>IF(BI192&lt;=0,0,ROUND(BI192+M193-Y193,2))</f>
        <v/>
      </c>
      <c r="AL193">
        <f>IF(BJ192&lt;=0,0,ROUND(BJ192+N193-Z193,2))</f>
        <v/>
      </c>
      <c r="AM193">
        <f>IF(BK192&lt;=0,0,ROUND(BK192+O193-AA193,2))</f>
        <v/>
      </c>
      <c r="AN193">
        <f>IF(BL192&lt;=0,0,ROUND(BL192+P193-AB193,2))</f>
        <v/>
      </c>
      <c r="AO193">
        <f>IF(BM192&lt;=0,0,ROUND(BM192+Q193-AC193,2))</f>
        <v/>
      </c>
      <c r="AP193">
        <f>IF(BN192&lt;=0,0,ROUND(BN192+R193-AD193,2))</f>
        <v/>
      </c>
      <c r="AQ193">
        <f>IF(BO192&lt;=0,0,ROUND(BO192+S193-AE193,2))</f>
        <v/>
      </c>
      <c r="AR193">
        <f>IF(BP192&lt;=0,0,ROUND(BP192+T193-AF193,2))</f>
        <v/>
      </c>
      <c r="AS193">
        <f>IF(BQ192&lt;=0,0,ROUND(BQ192+U193-AG193,2))</f>
        <v/>
      </c>
      <c r="AT193">
        <f>IF(AH193&lt;=0,0,ROUND(MIN(AH193,MAX(0,$F193-SUMPRODUCT(($AT$3:$BE$3&lt;AT$3)*$AH193:$AS193))),2))</f>
        <v/>
      </c>
      <c r="AU193">
        <f>IF(AI193&lt;=0,0,ROUND(MIN(AI193,MAX(0,$F193-SUMPRODUCT(($AT$3:$BE$3&lt;AU$3)*$AH193:$AS193))),2))</f>
        <v/>
      </c>
      <c r="AV193">
        <f>IF(AJ193&lt;=0,0,ROUND(MIN(AJ193,MAX(0,$F193-SUMPRODUCT(($AT$3:$BE$3&lt;AV$3)*$AH193:$AS193))),2))</f>
        <v/>
      </c>
      <c r="AW193">
        <f>IF(AK193&lt;=0,0,ROUND(MIN(AK193,MAX(0,$F193-SUMPRODUCT(($AT$3:$BE$3&lt;AW$3)*$AH193:$AS193))),2))</f>
        <v/>
      </c>
      <c r="AX193">
        <f>IF(AL193&lt;=0,0,ROUND(MIN(AL193,MAX(0,$F193-SUMPRODUCT(($AT$3:$BE$3&lt;AX$3)*$AH193:$AS193))),2))</f>
        <v/>
      </c>
      <c r="AY193">
        <f>IF(AM193&lt;=0,0,ROUND(MIN(AM193,MAX(0,$F193-SUMPRODUCT(($AT$3:$BE$3&lt;AY$3)*$AH193:$AS193))),2))</f>
        <v/>
      </c>
      <c r="AZ193">
        <f>IF(AN193&lt;=0,0,ROUND(MIN(AN193,MAX(0,$F193-SUMPRODUCT(($AT$3:$BE$3&lt;AZ$3)*$AH193:$AS193))),2))</f>
        <v/>
      </c>
      <c r="BA193">
        <f>IF(AO193&lt;=0,0,ROUND(MIN(AO193,MAX(0,$F193-SUMPRODUCT(($AT$3:$BE$3&lt;BA$3)*$AH193:$AS193))),2))</f>
        <v/>
      </c>
      <c r="BB193">
        <f>IF(AP193&lt;=0,0,ROUND(MIN(AP193,MAX(0,$F193-SUMPRODUCT(($AT$3:$BE$3&lt;BB$3)*$AH193:$AS193))),2))</f>
        <v/>
      </c>
      <c r="BC193">
        <f>IF(AQ193&lt;=0,0,ROUND(MIN(AQ193,MAX(0,$F193-SUMPRODUCT(($AT$3:$BE$3&lt;BC$3)*$AH193:$AS193))),2))</f>
        <v/>
      </c>
      <c r="BD193">
        <f>IF(AR193&lt;=0,0,ROUND(MIN(AR193,MAX(0,$F193-SUMPRODUCT(($AT$3:$BE$3&lt;BD$3)*$AH193:$AS193))),2))</f>
        <v/>
      </c>
      <c r="BE193">
        <f>IF(AS193&lt;=0,0,ROUND(MIN(AS193,MAX(0,$F193-SUMPRODUCT(($AT$3:$BE$3&lt;BE$3)*$AH193:$AS193))),2))</f>
        <v/>
      </c>
      <c r="BF193">
        <f>IF(BF192&lt;=0,0,ROUND(BF192+J193-V193-AT193,2))</f>
        <v/>
      </c>
      <c r="BG193">
        <f>IF(BG192&lt;=0,0,ROUND(BG192+K193-W193-AU193,2))</f>
        <v/>
      </c>
      <c r="BH193">
        <f>IF(BH192&lt;=0,0,ROUND(BH192+L193-X193-AV193,2))</f>
        <v/>
      </c>
      <c r="BI193">
        <f>IF(BI192&lt;=0,0,ROUND(BI192+M193-Y193-AW193,2))</f>
        <v/>
      </c>
      <c r="BJ193">
        <f>IF(BJ192&lt;=0,0,ROUND(BJ192+N193-Z193-AX193,2))</f>
        <v/>
      </c>
      <c r="BK193">
        <f>IF(BK192&lt;=0,0,ROUND(BK192+O193-AA193-AY193,2))</f>
        <v/>
      </c>
      <c r="BL193">
        <f>IF(BL192&lt;=0,0,ROUND(BL192+P193-AB193-AZ193,2))</f>
        <v/>
      </c>
      <c r="BM193">
        <f>IF(BM192&lt;=0,0,ROUND(BM192+Q193-AC193-BA193,2))</f>
        <v/>
      </c>
      <c r="BN193">
        <f>IF(BN192&lt;=0,0,ROUND(BN192+R193-AD193-BB193,2))</f>
        <v/>
      </c>
      <c r="BO193">
        <f>IF(BO192&lt;=0,0,ROUND(BO192+S193-AE193-BC193,2))</f>
        <v/>
      </c>
      <c r="BP193">
        <f>IF(BP192&lt;=0,0,ROUND(BP192+T193-AF193-BD193,2))</f>
        <v/>
      </c>
      <c r="BQ193">
        <f>IF(BQ192&lt;=0,0,ROUND(BQ192+U193-AG193-BE193,2))</f>
        <v/>
      </c>
    </row>
    <row r="194">
      <c r="A194" t="n">
        <v>189</v>
      </c>
      <c r="B194" s="29">
        <f>Months!B194</f>
        <v/>
      </c>
      <c r="C194">
        <f>Months!C194</f>
        <v/>
      </c>
      <c r="D194">
        <f>Months!D194</f>
        <v/>
      </c>
      <c r="E194">
        <f>SUM(V194:AG194)</f>
        <v/>
      </c>
      <c r="F194">
        <f>MAX(0,ROUND(C194+D194-E194,2))</f>
        <v/>
      </c>
      <c r="G194">
        <f>ROUND(E194+SUM(AT194:BE194),2)</f>
        <v/>
      </c>
      <c r="H194">
        <f>ROUND(SUM(J194:U194),2)</f>
        <v/>
      </c>
      <c r="I194">
        <f>ROUND(SUM(BF194:BQ194),2)</f>
        <v/>
      </c>
      <c r="J194">
        <f>IF(BF193&lt;=0,0,ROUND(BF193*IF($A194&lt;=Debts!$M$5,Debts!$X$5,Debts!$Y$5)/12,2)+IF(AND(Debts!$AC$5=1,$A194=Debts!$M$5+1),SUMPRODUCT(ROUND(BF$5:BF192*Debts!$Y$5/12,2)),0))</f>
        <v/>
      </c>
      <c r="K194">
        <f>IF(BG193&lt;=0,0,ROUND(BG193*IF($A194&lt;=Debts!$M$6,Debts!$X$6,Debts!$Y$6)/12,2)+IF(AND(Debts!$AC$6=1,$A194=Debts!$M$6+1),SUMPRODUCT(ROUND(BG$5:BG192*Debts!$Y$6/12,2)),0))</f>
        <v/>
      </c>
      <c r="L194">
        <f>IF(BH193&lt;=0,0,ROUND(BH193*IF($A194&lt;=Debts!$M$7,Debts!$X$7,Debts!$Y$7)/12,2)+IF(AND(Debts!$AC$7=1,$A194=Debts!$M$7+1),SUMPRODUCT(ROUND(BH$5:BH192*Debts!$Y$7/12,2)),0))</f>
        <v/>
      </c>
      <c r="M194">
        <f>IF(BI193&lt;=0,0,ROUND(BI193*IF($A194&lt;=Debts!$M$8,Debts!$X$8,Debts!$Y$8)/12,2)+IF(AND(Debts!$AC$8=1,$A194=Debts!$M$8+1),SUMPRODUCT(ROUND(BI$5:BI192*Debts!$Y$8/12,2)),0))</f>
        <v/>
      </c>
      <c r="N194">
        <f>IF(BJ193&lt;=0,0,ROUND(BJ193*IF($A194&lt;=Debts!$M$9,Debts!$X$9,Debts!$Y$9)/12,2)+IF(AND(Debts!$AC$9=1,$A194=Debts!$M$9+1),SUMPRODUCT(ROUND(BJ$5:BJ192*Debts!$Y$9/12,2)),0))</f>
        <v/>
      </c>
      <c r="O194">
        <f>IF(BK193&lt;=0,0,ROUND(BK193*IF($A194&lt;=Debts!$M$10,Debts!$X$10,Debts!$Y$10)/12,2)+IF(AND(Debts!$AC$10=1,$A194=Debts!$M$10+1),SUMPRODUCT(ROUND(BK$5:BK192*Debts!$Y$10/12,2)),0))</f>
        <v/>
      </c>
      <c r="P194">
        <f>IF(BL193&lt;=0,0,ROUND(BL193*IF($A194&lt;=Debts!$M$11,Debts!$X$11,Debts!$Y$11)/12,2)+IF(AND(Debts!$AC$11=1,$A194=Debts!$M$11+1),SUMPRODUCT(ROUND(BL$5:BL192*Debts!$Y$11/12,2)),0))</f>
        <v/>
      </c>
      <c r="Q194">
        <f>IF(BM193&lt;=0,0,ROUND(BM193*IF($A194&lt;=Debts!$M$12,Debts!$X$12,Debts!$Y$12)/12,2)+IF(AND(Debts!$AC$12=1,$A194=Debts!$M$12+1),SUMPRODUCT(ROUND(BM$5:BM192*Debts!$Y$12/12,2)),0))</f>
        <v/>
      </c>
      <c r="R194">
        <f>IF(BN193&lt;=0,0,ROUND(BN193*IF($A194&lt;=Debts!$M$13,Debts!$X$13,Debts!$Y$13)/12,2)+IF(AND(Debts!$AC$13=1,$A194=Debts!$M$13+1),SUMPRODUCT(ROUND(BN$5:BN192*Debts!$Y$13/12,2)),0))</f>
        <v/>
      </c>
      <c r="S194">
        <f>IF(BO193&lt;=0,0,ROUND(BO193*IF($A194&lt;=Debts!$M$14,Debts!$X$14,Debts!$Y$14)/12,2)+IF(AND(Debts!$AC$14=1,$A194=Debts!$M$14+1),SUMPRODUCT(ROUND(BO$5:BO192*Debts!$Y$14/12,2)),0))</f>
        <v/>
      </c>
      <c r="T194">
        <f>IF(BP193&lt;=0,0,ROUND(BP193*IF($A194&lt;=Debts!$M$15,Debts!$X$15,Debts!$Y$15)/12,2)+IF(AND(Debts!$AC$15=1,$A194=Debts!$M$15+1),SUMPRODUCT(ROUND(BP$5:BP192*Debts!$Y$15/12,2)),0))</f>
        <v/>
      </c>
      <c r="U194">
        <f>IF(BQ193&lt;=0,0,ROUND(BQ193*IF($A194&lt;=Debts!$M$16,Debts!$X$16,Debts!$Y$16)/12,2)+IF(AND(Debts!$AC$16=1,$A194=Debts!$M$16+1),SUMPRODUCT(ROUND(BQ$5:BQ192*Debts!$Y$16/12,2)),0))</f>
        <v/>
      </c>
      <c r="V194">
        <f>IF(BF193&lt;=0,0,MIN(ROUND(BF193+J194,2),IF(Debts!$Z$5=0,Debts!$AA$5,MAX(Debts!$AA$5,ROUND(BF193*Debts!$Z$5+Debts!$AB$5*J194,2)))))</f>
        <v/>
      </c>
      <c r="W194">
        <f>IF(BG193&lt;=0,0,MIN(ROUND(BG193+K194,2),IF(Debts!$Z$6=0,Debts!$AA$6,MAX(Debts!$AA$6,ROUND(BG193*Debts!$Z$6+Debts!$AB$6*K194,2)))))</f>
        <v/>
      </c>
      <c r="X194">
        <f>IF(BH193&lt;=0,0,MIN(ROUND(BH193+L194,2),IF(Debts!$Z$7=0,Debts!$AA$7,MAX(Debts!$AA$7,ROUND(BH193*Debts!$Z$7+Debts!$AB$7*L194,2)))))</f>
        <v/>
      </c>
      <c r="Y194">
        <f>IF(BI193&lt;=0,0,MIN(ROUND(BI193+M194,2),IF(Debts!$Z$8=0,Debts!$AA$8,MAX(Debts!$AA$8,ROUND(BI193*Debts!$Z$8+Debts!$AB$8*M194,2)))))</f>
        <v/>
      </c>
      <c r="Z194">
        <f>IF(BJ193&lt;=0,0,MIN(ROUND(BJ193+N194,2),IF(Debts!$Z$9=0,Debts!$AA$9,MAX(Debts!$AA$9,ROUND(BJ193*Debts!$Z$9+Debts!$AB$9*N194,2)))))</f>
        <v/>
      </c>
      <c r="AA194">
        <f>IF(BK193&lt;=0,0,MIN(ROUND(BK193+O194,2),IF(Debts!$Z$10=0,Debts!$AA$10,MAX(Debts!$AA$10,ROUND(BK193*Debts!$Z$10+Debts!$AB$10*O194,2)))))</f>
        <v/>
      </c>
      <c r="AB194">
        <f>IF(BL193&lt;=0,0,MIN(ROUND(BL193+P194,2),IF(Debts!$Z$11=0,Debts!$AA$11,MAX(Debts!$AA$11,ROUND(BL193*Debts!$Z$11+Debts!$AB$11*P194,2)))))</f>
        <v/>
      </c>
      <c r="AC194">
        <f>IF(BM193&lt;=0,0,MIN(ROUND(BM193+Q194,2),IF(Debts!$Z$12=0,Debts!$AA$12,MAX(Debts!$AA$12,ROUND(BM193*Debts!$Z$12+Debts!$AB$12*Q194,2)))))</f>
        <v/>
      </c>
      <c r="AD194">
        <f>IF(BN193&lt;=0,0,MIN(ROUND(BN193+R194,2),IF(Debts!$Z$13=0,Debts!$AA$13,MAX(Debts!$AA$13,ROUND(BN193*Debts!$Z$13+Debts!$AB$13*R194,2)))))</f>
        <v/>
      </c>
      <c r="AE194">
        <f>IF(BO193&lt;=0,0,MIN(ROUND(BO193+S194,2),IF(Debts!$Z$14=0,Debts!$AA$14,MAX(Debts!$AA$14,ROUND(BO193*Debts!$Z$14+Debts!$AB$14*S194,2)))))</f>
        <v/>
      </c>
      <c r="AF194">
        <f>IF(BP193&lt;=0,0,MIN(ROUND(BP193+T194,2),IF(Debts!$Z$15=0,Debts!$AA$15,MAX(Debts!$AA$15,ROUND(BP193*Debts!$Z$15+Debts!$AB$15*T194,2)))))</f>
        <v/>
      </c>
      <c r="AG194">
        <f>IF(BQ193&lt;=0,0,MIN(ROUND(BQ193+U194,2),IF(Debts!$Z$16=0,Debts!$AA$16,MAX(Debts!$AA$16,ROUND(BQ193*Debts!$Z$16+Debts!$AB$16*U194,2)))))</f>
        <v/>
      </c>
      <c r="AH194">
        <f>IF(BF193&lt;=0,0,ROUND(BF193+J194-V194,2))</f>
        <v/>
      </c>
      <c r="AI194">
        <f>IF(BG193&lt;=0,0,ROUND(BG193+K194-W194,2))</f>
        <v/>
      </c>
      <c r="AJ194">
        <f>IF(BH193&lt;=0,0,ROUND(BH193+L194-X194,2))</f>
        <v/>
      </c>
      <c r="AK194">
        <f>IF(BI193&lt;=0,0,ROUND(BI193+M194-Y194,2))</f>
        <v/>
      </c>
      <c r="AL194">
        <f>IF(BJ193&lt;=0,0,ROUND(BJ193+N194-Z194,2))</f>
        <v/>
      </c>
      <c r="AM194">
        <f>IF(BK193&lt;=0,0,ROUND(BK193+O194-AA194,2))</f>
        <v/>
      </c>
      <c r="AN194">
        <f>IF(BL193&lt;=0,0,ROUND(BL193+P194-AB194,2))</f>
        <v/>
      </c>
      <c r="AO194">
        <f>IF(BM193&lt;=0,0,ROUND(BM193+Q194-AC194,2))</f>
        <v/>
      </c>
      <c r="AP194">
        <f>IF(BN193&lt;=0,0,ROUND(BN193+R194-AD194,2))</f>
        <v/>
      </c>
      <c r="AQ194">
        <f>IF(BO193&lt;=0,0,ROUND(BO193+S194-AE194,2))</f>
        <v/>
      </c>
      <c r="AR194">
        <f>IF(BP193&lt;=0,0,ROUND(BP193+T194-AF194,2))</f>
        <v/>
      </c>
      <c r="AS194">
        <f>IF(BQ193&lt;=0,0,ROUND(BQ193+U194-AG194,2))</f>
        <v/>
      </c>
      <c r="AT194">
        <f>IF(AH194&lt;=0,0,ROUND(MIN(AH194,MAX(0,$F194-SUMPRODUCT(($AT$3:$BE$3&lt;AT$3)*$AH194:$AS194))),2))</f>
        <v/>
      </c>
      <c r="AU194">
        <f>IF(AI194&lt;=0,0,ROUND(MIN(AI194,MAX(0,$F194-SUMPRODUCT(($AT$3:$BE$3&lt;AU$3)*$AH194:$AS194))),2))</f>
        <v/>
      </c>
      <c r="AV194">
        <f>IF(AJ194&lt;=0,0,ROUND(MIN(AJ194,MAX(0,$F194-SUMPRODUCT(($AT$3:$BE$3&lt;AV$3)*$AH194:$AS194))),2))</f>
        <v/>
      </c>
      <c r="AW194">
        <f>IF(AK194&lt;=0,0,ROUND(MIN(AK194,MAX(0,$F194-SUMPRODUCT(($AT$3:$BE$3&lt;AW$3)*$AH194:$AS194))),2))</f>
        <v/>
      </c>
      <c r="AX194">
        <f>IF(AL194&lt;=0,0,ROUND(MIN(AL194,MAX(0,$F194-SUMPRODUCT(($AT$3:$BE$3&lt;AX$3)*$AH194:$AS194))),2))</f>
        <v/>
      </c>
      <c r="AY194">
        <f>IF(AM194&lt;=0,0,ROUND(MIN(AM194,MAX(0,$F194-SUMPRODUCT(($AT$3:$BE$3&lt;AY$3)*$AH194:$AS194))),2))</f>
        <v/>
      </c>
      <c r="AZ194">
        <f>IF(AN194&lt;=0,0,ROUND(MIN(AN194,MAX(0,$F194-SUMPRODUCT(($AT$3:$BE$3&lt;AZ$3)*$AH194:$AS194))),2))</f>
        <v/>
      </c>
      <c r="BA194">
        <f>IF(AO194&lt;=0,0,ROUND(MIN(AO194,MAX(0,$F194-SUMPRODUCT(($AT$3:$BE$3&lt;BA$3)*$AH194:$AS194))),2))</f>
        <v/>
      </c>
      <c r="BB194">
        <f>IF(AP194&lt;=0,0,ROUND(MIN(AP194,MAX(0,$F194-SUMPRODUCT(($AT$3:$BE$3&lt;BB$3)*$AH194:$AS194))),2))</f>
        <v/>
      </c>
      <c r="BC194">
        <f>IF(AQ194&lt;=0,0,ROUND(MIN(AQ194,MAX(0,$F194-SUMPRODUCT(($AT$3:$BE$3&lt;BC$3)*$AH194:$AS194))),2))</f>
        <v/>
      </c>
      <c r="BD194">
        <f>IF(AR194&lt;=0,0,ROUND(MIN(AR194,MAX(0,$F194-SUMPRODUCT(($AT$3:$BE$3&lt;BD$3)*$AH194:$AS194))),2))</f>
        <v/>
      </c>
      <c r="BE194">
        <f>IF(AS194&lt;=0,0,ROUND(MIN(AS194,MAX(0,$F194-SUMPRODUCT(($AT$3:$BE$3&lt;BE$3)*$AH194:$AS194))),2))</f>
        <v/>
      </c>
      <c r="BF194">
        <f>IF(BF193&lt;=0,0,ROUND(BF193+J194-V194-AT194,2))</f>
        <v/>
      </c>
      <c r="BG194">
        <f>IF(BG193&lt;=0,0,ROUND(BG193+K194-W194-AU194,2))</f>
        <v/>
      </c>
      <c r="BH194">
        <f>IF(BH193&lt;=0,0,ROUND(BH193+L194-X194-AV194,2))</f>
        <v/>
      </c>
      <c r="BI194">
        <f>IF(BI193&lt;=0,0,ROUND(BI193+M194-Y194-AW194,2))</f>
        <v/>
      </c>
      <c r="BJ194">
        <f>IF(BJ193&lt;=0,0,ROUND(BJ193+N194-Z194-AX194,2))</f>
        <v/>
      </c>
      <c r="BK194">
        <f>IF(BK193&lt;=0,0,ROUND(BK193+O194-AA194-AY194,2))</f>
        <v/>
      </c>
      <c r="BL194">
        <f>IF(BL193&lt;=0,0,ROUND(BL193+P194-AB194-AZ194,2))</f>
        <v/>
      </c>
      <c r="BM194">
        <f>IF(BM193&lt;=0,0,ROUND(BM193+Q194-AC194-BA194,2))</f>
        <v/>
      </c>
      <c r="BN194">
        <f>IF(BN193&lt;=0,0,ROUND(BN193+R194-AD194-BB194,2))</f>
        <v/>
      </c>
      <c r="BO194">
        <f>IF(BO193&lt;=0,0,ROUND(BO193+S194-AE194-BC194,2))</f>
        <v/>
      </c>
      <c r="BP194">
        <f>IF(BP193&lt;=0,0,ROUND(BP193+T194-AF194-BD194,2))</f>
        <v/>
      </c>
      <c r="BQ194">
        <f>IF(BQ193&lt;=0,0,ROUND(BQ193+U194-AG194-BE194,2))</f>
        <v/>
      </c>
    </row>
    <row r="195">
      <c r="A195" t="n">
        <v>190</v>
      </c>
      <c r="B195" s="29">
        <f>Months!B195</f>
        <v/>
      </c>
      <c r="C195">
        <f>Months!C195</f>
        <v/>
      </c>
      <c r="D195">
        <f>Months!D195</f>
        <v/>
      </c>
      <c r="E195">
        <f>SUM(V195:AG195)</f>
        <v/>
      </c>
      <c r="F195">
        <f>MAX(0,ROUND(C195+D195-E195,2))</f>
        <v/>
      </c>
      <c r="G195">
        <f>ROUND(E195+SUM(AT195:BE195),2)</f>
        <v/>
      </c>
      <c r="H195">
        <f>ROUND(SUM(J195:U195),2)</f>
        <v/>
      </c>
      <c r="I195">
        <f>ROUND(SUM(BF195:BQ195),2)</f>
        <v/>
      </c>
      <c r="J195">
        <f>IF(BF194&lt;=0,0,ROUND(BF194*IF($A195&lt;=Debts!$M$5,Debts!$X$5,Debts!$Y$5)/12,2)+IF(AND(Debts!$AC$5=1,$A195=Debts!$M$5+1),SUMPRODUCT(ROUND(BF$5:BF193*Debts!$Y$5/12,2)),0))</f>
        <v/>
      </c>
      <c r="K195">
        <f>IF(BG194&lt;=0,0,ROUND(BG194*IF($A195&lt;=Debts!$M$6,Debts!$X$6,Debts!$Y$6)/12,2)+IF(AND(Debts!$AC$6=1,$A195=Debts!$M$6+1),SUMPRODUCT(ROUND(BG$5:BG193*Debts!$Y$6/12,2)),0))</f>
        <v/>
      </c>
      <c r="L195">
        <f>IF(BH194&lt;=0,0,ROUND(BH194*IF($A195&lt;=Debts!$M$7,Debts!$X$7,Debts!$Y$7)/12,2)+IF(AND(Debts!$AC$7=1,$A195=Debts!$M$7+1),SUMPRODUCT(ROUND(BH$5:BH193*Debts!$Y$7/12,2)),0))</f>
        <v/>
      </c>
      <c r="M195">
        <f>IF(BI194&lt;=0,0,ROUND(BI194*IF($A195&lt;=Debts!$M$8,Debts!$X$8,Debts!$Y$8)/12,2)+IF(AND(Debts!$AC$8=1,$A195=Debts!$M$8+1),SUMPRODUCT(ROUND(BI$5:BI193*Debts!$Y$8/12,2)),0))</f>
        <v/>
      </c>
      <c r="N195">
        <f>IF(BJ194&lt;=0,0,ROUND(BJ194*IF($A195&lt;=Debts!$M$9,Debts!$X$9,Debts!$Y$9)/12,2)+IF(AND(Debts!$AC$9=1,$A195=Debts!$M$9+1),SUMPRODUCT(ROUND(BJ$5:BJ193*Debts!$Y$9/12,2)),0))</f>
        <v/>
      </c>
      <c r="O195">
        <f>IF(BK194&lt;=0,0,ROUND(BK194*IF($A195&lt;=Debts!$M$10,Debts!$X$10,Debts!$Y$10)/12,2)+IF(AND(Debts!$AC$10=1,$A195=Debts!$M$10+1),SUMPRODUCT(ROUND(BK$5:BK193*Debts!$Y$10/12,2)),0))</f>
        <v/>
      </c>
      <c r="P195">
        <f>IF(BL194&lt;=0,0,ROUND(BL194*IF($A195&lt;=Debts!$M$11,Debts!$X$11,Debts!$Y$11)/12,2)+IF(AND(Debts!$AC$11=1,$A195=Debts!$M$11+1),SUMPRODUCT(ROUND(BL$5:BL193*Debts!$Y$11/12,2)),0))</f>
        <v/>
      </c>
      <c r="Q195">
        <f>IF(BM194&lt;=0,0,ROUND(BM194*IF($A195&lt;=Debts!$M$12,Debts!$X$12,Debts!$Y$12)/12,2)+IF(AND(Debts!$AC$12=1,$A195=Debts!$M$12+1),SUMPRODUCT(ROUND(BM$5:BM193*Debts!$Y$12/12,2)),0))</f>
        <v/>
      </c>
      <c r="R195">
        <f>IF(BN194&lt;=0,0,ROUND(BN194*IF($A195&lt;=Debts!$M$13,Debts!$X$13,Debts!$Y$13)/12,2)+IF(AND(Debts!$AC$13=1,$A195=Debts!$M$13+1),SUMPRODUCT(ROUND(BN$5:BN193*Debts!$Y$13/12,2)),0))</f>
        <v/>
      </c>
      <c r="S195">
        <f>IF(BO194&lt;=0,0,ROUND(BO194*IF($A195&lt;=Debts!$M$14,Debts!$X$14,Debts!$Y$14)/12,2)+IF(AND(Debts!$AC$14=1,$A195=Debts!$M$14+1),SUMPRODUCT(ROUND(BO$5:BO193*Debts!$Y$14/12,2)),0))</f>
        <v/>
      </c>
      <c r="T195">
        <f>IF(BP194&lt;=0,0,ROUND(BP194*IF($A195&lt;=Debts!$M$15,Debts!$X$15,Debts!$Y$15)/12,2)+IF(AND(Debts!$AC$15=1,$A195=Debts!$M$15+1),SUMPRODUCT(ROUND(BP$5:BP193*Debts!$Y$15/12,2)),0))</f>
        <v/>
      </c>
      <c r="U195">
        <f>IF(BQ194&lt;=0,0,ROUND(BQ194*IF($A195&lt;=Debts!$M$16,Debts!$X$16,Debts!$Y$16)/12,2)+IF(AND(Debts!$AC$16=1,$A195=Debts!$M$16+1),SUMPRODUCT(ROUND(BQ$5:BQ193*Debts!$Y$16/12,2)),0))</f>
        <v/>
      </c>
      <c r="V195">
        <f>IF(BF194&lt;=0,0,MIN(ROUND(BF194+J195,2),IF(Debts!$Z$5=0,Debts!$AA$5,MAX(Debts!$AA$5,ROUND(BF194*Debts!$Z$5+Debts!$AB$5*J195,2)))))</f>
        <v/>
      </c>
      <c r="W195">
        <f>IF(BG194&lt;=0,0,MIN(ROUND(BG194+K195,2),IF(Debts!$Z$6=0,Debts!$AA$6,MAX(Debts!$AA$6,ROUND(BG194*Debts!$Z$6+Debts!$AB$6*K195,2)))))</f>
        <v/>
      </c>
      <c r="X195">
        <f>IF(BH194&lt;=0,0,MIN(ROUND(BH194+L195,2),IF(Debts!$Z$7=0,Debts!$AA$7,MAX(Debts!$AA$7,ROUND(BH194*Debts!$Z$7+Debts!$AB$7*L195,2)))))</f>
        <v/>
      </c>
      <c r="Y195">
        <f>IF(BI194&lt;=0,0,MIN(ROUND(BI194+M195,2),IF(Debts!$Z$8=0,Debts!$AA$8,MAX(Debts!$AA$8,ROUND(BI194*Debts!$Z$8+Debts!$AB$8*M195,2)))))</f>
        <v/>
      </c>
      <c r="Z195">
        <f>IF(BJ194&lt;=0,0,MIN(ROUND(BJ194+N195,2),IF(Debts!$Z$9=0,Debts!$AA$9,MAX(Debts!$AA$9,ROUND(BJ194*Debts!$Z$9+Debts!$AB$9*N195,2)))))</f>
        <v/>
      </c>
      <c r="AA195">
        <f>IF(BK194&lt;=0,0,MIN(ROUND(BK194+O195,2),IF(Debts!$Z$10=0,Debts!$AA$10,MAX(Debts!$AA$10,ROUND(BK194*Debts!$Z$10+Debts!$AB$10*O195,2)))))</f>
        <v/>
      </c>
      <c r="AB195">
        <f>IF(BL194&lt;=0,0,MIN(ROUND(BL194+P195,2),IF(Debts!$Z$11=0,Debts!$AA$11,MAX(Debts!$AA$11,ROUND(BL194*Debts!$Z$11+Debts!$AB$11*P195,2)))))</f>
        <v/>
      </c>
      <c r="AC195">
        <f>IF(BM194&lt;=0,0,MIN(ROUND(BM194+Q195,2),IF(Debts!$Z$12=0,Debts!$AA$12,MAX(Debts!$AA$12,ROUND(BM194*Debts!$Z$12+Debts!$AB$12*Q195,2)))))</f>
        <v/>
      </c>
      <c r="AD195">
        <f>IF(BN194&lt;=0,0,MIN(ROUND(BN194+R195,2),IF(Debts!$Z$13=0,Debts!$AA$13,MAX(Debts!$AA$13,ROUND(BN194*Debts!$Z$13+Debts!$AB$13*R195,2)))))</f>
        <v/>
      </c>
      <c r="AE195">
        <f>IF(BO194&lt;=0,0,MIN(ROUND(BO194+S195,2),IF(Debts!$Z$14=0,Debts!$AA$14,MAX(Debts!$AA$14,ROUND(BO194*Debts!$Z$14+Debts!$AB$14*S195,2)))))</f>
        <v/>
      </c>
      <c r="AF195">
        <f>IF(BP194&lt;=0,0,MIN(ROUND(BP194+T195,2),IF(Debts!$Z$15=0,Debts!$AA$15,MAX(Debts!$AA$15,ROUND(BP194*Debts!$Z$15+Debts!$AB$15*T195,2)))))</f>
        <v/>
      </c>
      <c r="AG195">
        <f>IF(BQ194&lt;=0,0,MIN(ROUND(BQ194+U195,2),IF(Debts!$Z$16=0,Debts!$AA$16,MAX(Debts!$AA$16,ROUND(BQ194*Debts!$Z$16+Debts!$AB$16*U195,2)))))</f>
        <v/>
      </c>
      <c r="AH195">
        <f>IF(BF194&lt;=0,0,ROUND(BF194+J195-V195,2))</f>
        <v/>
      </c>
      <c r="AI195">
        <f>IF(BG194&lt;=0,0,ROUND(BG194+K195-W195,2))</f>
        <v/>
      </c>
      <c r="AJ195">
        <f>IF(BH194&lt;=0,0,ROUND(BH194+L195-X195,2))</f>
        <v/>
      </c>
      <c r="AK195">
        <f>IF(BI194&lt;=0,0,ROUND(BI194+M195-Y195,2))</f>
        <v/>
      </c>
      <c r="AL195">
        <f>IF(BJ194&lt;=0,0,ROUND(BJ194+N195-Z195,2))</f>
        <v/>
      </c>
      <c r="AM195">
        <f>IF(BK194&lt;=0,0,ROUND(BK194+O195-AA195,2))</f>
        <v/>
      </c>
      <c r="AN195">
        <f>IF(BL194&lt;=0,0,ROUND(BL194+P195-AB195,2))</f>
        <v/>
      </c>
      <c r="AO195">
        <f>IF(BM194&lt;=0,0,ROUND(BM194+Q195-AC195,2))</f>
        <v/>
      </c>
      <c r="AP195">
        <f>IF(BN194&lt;=0,0,ROUND(BN194+R195-AD195,2))</f>
        <v/>
      </c>
      <c r="AQ195">
        <f>IF(BO194&lt;=0,0,ROUND(BO194+S195-AE195,2))</f>
        <v/>
      </c>
      <c r="AR195">
        <f>IF(BP194&lt;=0,0,ROUND(BP194+T195-AF195,2))</f>
        <v/>
      </c>
      <c r="AS195">
        <f>IF(BQ194&lt;=0,0,ROUND(BQ194+U195-AG195,2))</f>
        <v/>
      </c>
      <c r="AT195">
        <f>IF(AH195&lt;=0,0,ROUND(MIN(AH195,MAX(0,$F195-SUMPRODUCT(($AT$3:$BE$3&lt;AT$3)*$AH195:$AS195))),2))</f>
        <v/>
      </c>
      <c r="AU195">
        <f>IF(AI195&lt;=0,0,ROUND(MIN(AI195,MAX(0,$F195-SUMPRODUCT(($AT$3:$BE$3&lt;AU$3)*$AH195:$AS195))),2))</f>
        <v/>
      </c>
      <c r="AV195">
        <f>IF(AJ195&lt;=0,0,ROUND(MIN(AJ195,MAX(0,$F195-SUMPRODUCT(($AT$3:$BE$3&lt;AV$3)*$AH195:$AS195))),2))</f>
        <v/>
      </c>
      <c r="AW195">
        <f>IF(AK195&lt;=0,0,ROUND(MIN(AK195,MAX(0,$F195-SUMPRODUCT(($AT$3:$BE$3&lt;AW$3)*$AH195:$AS195))),2))</f>
        <v/>
      </c>
      <c r="AX195">
        <f>IF(AL195&lt;=0,0,ROUND(MIN(AL195,MAX(0,$F195-SUMPRODUCT(($AT$3:$BE$3&lt;AX$3)*$AH195:$AS195))),2))</f>
        <v/>
      </c>
      <c r="AY195">
        <f>IF(AM195&lt;=0,0,ROUND(MIN(AM195,MAX(0,$F195-SUMPRODUCT(($AT$3:$BE$3&lt;AY$3)*$AH195:$AS195))),2))</f>
        <v/>
      </c>
      <c r="AZ195">
        <f>IF(AN195&lt;=0,0,ROUND(MIN(AN195,MAX(0,$F195-SUMPRODUCT(($AT$3:$BE$3&lt;AZ$3)*$AH195:$AS195))),2))</f>
        <v/>
      </c>
      <c r="BA195">
        <f>IF(AO195&lt;=0,0,ROUND(MIN(AO195,MAX(0,$F195-SUMPRODUCT(($AT$3:$BE$3&lt;BA$3)*$AH195:$AS195))),2))</f>
        <v/>
      </c>
      <c r="BB195">
        <f>IF(AP195&lt;=0,0,ROUND(MIN(AP195,MAX(0,$F195-SUMPRODUCT(($AT$3:$BE$3&lt;BB$3)*$AH195:$AS195))),2))</f>
        <v/>
      </c>
      <c r="BC195">
        <f>IF(AQ195&lt;=0,0,ROUND(MIN(AQ195,MAX(0,$F195-SUMPRODUCT(($AT$3:$BE$3&lt;BC$3)*$AH195:$AS195))),2))</f>
        <v/>
      </c>
      <c r="BD195">
        <f>IF(AR195&lt;=0,0,ROUND(MIN(AR195,MAX(0,$F195-SUMPRODUCT(($AT$3:$BE$3&lt;BD$3)*$AH195:$AS195))),2))</f>
        <v/>
      </c>
      <c r="BE195">
        <f>IF(AS195&lt;=0,0,ROUND(MIN(AS195,MAX(0,$F195-SUMPRODUCT(($AT$3:$BE$3&lt;BE$3)*$AH195:$AS195))),2))</f>
        <v/>
      </c>
      <c r="BF195">
        <f>IF(BF194&lt;=0,0,ROUND(BF194+J195-V195-AT195,2))</f>
        <v/>
      </c>
      <c r="BG195">
        <f>IF(BG194&lt;=0,0,ROUND(BG194+K195-W195-AU195,2))</f>
        <v/>
      </c>
      <c r="BH195">
        <f>IF(BH194&lt;=0,0,ROUND(BH194+L195-X195-AV195,2))</f>
        <v/>
      </c>
      <c r="BI195">
        <f>IF(BI194&lt;=0,0,ROUND(BI194+M195-Y195-AW195,2))</f>
        <v/>
      </c>
      <c r="BJ195">
        <f>IF(BJ194&lt;=0,0,ROUND(BJ194+N195-Z195-AX195,2))</f>
        <v/>
      </c>
      <c r="BK195">
        <f>IF(BK194&lt;=0,0,ROUND(BK194+O195-AA195-AY195,2))</f>
        <v/>
      </c>
      <c r="BL195">
        <f>IF(BL194&lt;=0,0,ROUND(BL194+P195-AB195-AZ195,2))</f>
        <v/>
      </c>
      <c r="BM195">
        <f>IF(BM194&lt;=0,0,ROUND(BM194+Q195-AC195-BA195,2))</f>
        <v/>
      </c>
      <c r="BN195">
        <f>IF(BN194&lt;=0,0,ROUND(BN194+R195-AD195-BB195,2))</f>
        <v/>
      </c>
      <c r="BO195">
        <f>IF(BO194&lt;=0,0,ROUND(BO194+S195-AE195-BC195,2))</f>
        <v/>
      </c>
      <c r="BP195">
        <f>IF(BP194&lt;=0,0,ROUND(BP194+T195-AF195-BD195,2))</f>
        <v/>
      </c>
      <c r="BQ195">
        <f>IF(BQ194&lt;=0,0,ROUND(BQ194+U195-AG195-BE195,2))</f>
        <v/>
      </c>
    </row>
    <row r="196">
      <c r="A196" t="n">
        <v>191</v>
      </c>
      <c r="B196" s="29">
        <f>Months!B196</f>
        <v/>
      </c>
      <c r="C196">
        <f>Months!C196</f>
        <v/>
      </c>
      <c r="D196">
        <f>Months!D196</f>
        <v/>
      </c>
      <c r="E196">
        <f>SUM(V196:AG196)</f>
        <v/>
      </c>
      <c r="F196">
        <f>MAX(0,ROUND(C196+D196-E196,2))</f>
        <v/>
      </c>
      <c r="G196">
        <f>ROUND(E196+SUM(AT196:BE196),2)</f>
        <v/>
      </c>
      <c r="H196">
        <f>ROUND(SUM(J196:U196),2)</f>
        <v/>
      </c>
      <c r="I196">
        <f>ROUND(SUM(BF196:BQ196),2)</f>
        <v/>
      </c>
      <c r="J196">
        <f>IF(BF195&lt;=0,0,ROUND(BF195*IF($A196&lt;=Debts!$M$5,Debts!$X$5,Debts!$Y$5)/12,2)+IF(AND(Debts!$AC$5=1,$A196=Debts!$M$5+1),SUMPRODUCT(ROUND(BF$5:BF194*Debts!$Y$5/12,2)),0))</f>
        <v/>
      </c>
      <c r="K196">
        <f>IF(BG195&lt;=0,0,ROUND(BG195*IF($A196&lt;=Debts!$M$6,Debts!$X$6,Debts!$Y$6)/12,2)+IF(AND(Debts!$AC$6=1,$A196=Debts!$M$6+1),SUMPRODUCT(ROUND(BG$5:BG194*Debts!$Y$6/12,2)),0))</f>
        <v/>
      </c>
      <c r="L196">
        <f>IF(BH195&lt;=0,0,ROUND(BH195*IF($A196&lt;=Debts!$M$7,Debts!$X$7,Debts!$Y$7)/12,2)+IF(AND(Debts!$AC$7=1,$A196=Debts!$M$7+1),SUMPRODUCT(ROUND(BH$5:BH194*Debts!$Y$7/12,2)),0))</f>
        <v/>
      </c>
      <c r="M196">
        <f>IF(BI195&lt;=0,0,ROUND(BI195*IF($A196&lt;=Debts!$M$8,Debts!$X$8,Debts!$Y$8)/12,2)+IF(AND(Debts!$AC$8=1,$A196=Debts!$M$8+1),SUMPRODUCT(ROUND(BI$5:BI194*Debts!$Y$8/12,2)),0))</f>
        <v/>
      </c>
      <c r="N196">
        <f>IF(BJ195&lt;=0,0,ROUND(BJ195*IF($A196&lt;=Debts!$M$9,Debts!$X$9,Debts!$Y$9)/12,2)+IF(AND(Debts!$AC$9=1,$A196=Debts!$M$9+1),SUMPRODUCT(ROUND(BJ$5:BJ194*Debts!$Y$9/12,2)),0))</f>
        <v/>
      </c>
      <c r="O196">
        <f>IF(BK195&lt;=0,0,ROUND(BK195*IF($A196&lt;=Debts!$M$10,Debts!$X$10,Debts!$Y$10)/12,2)+IF(AND(Debts!$AC$10=1,$A196=Debts!$M$10+1),SUMPRODUCT(ROUND(BK$5:BK194*Debts!$Y$10/12,2)),0))</f>
        <v/>
      </c>
      <c r="P196">
        <f>IF(BL195&lt;=0,0,ROUND(BL195*IF($A196&lt;=Debts!$M$11,Debts!$X$11,Debts!$Y$11)/12,2)+IF(AND(Debts!$AC$11=1,$A196=Debts!$M$11+1),SUMPRODUCT(ROUND(BL$5:BL194*Debts!$Y$11/12,2)),0))</f>
        <v/>
      </c>
      <c r="Q196">
        <f>IF(BM195&lt;=0,0,ROUND(BM195*IF($A196&lt;=Debts!$M$12,Debts!$X$12,Debts!$Y$12)/12,2)+IF(AND(Debts!$AC$12=1,$A196=Debts!$M$12+1),SUMPRODUCT(ROUND(BM$5:BM194*Debts!$Y$12/12,2)),0))</f>
        <v/>
      </c>
      <c r="R196">
        <f>IF(BN195&lt;=0,0,ROUND(BN195*IF($A196&lt;=Debts!$M$13,Debts!$X$13,Debts!$Y$13)/12,2)+IF(AND(Debts!$AC$13=1,$A196=Debts!$M$13+1),SUMPRODUCT(ROUND(BN$5:BN194*Debts!$Y$13/12,2)),0))</f>
        <v/>
      </c>
      <c r="S196">
        <f>IF(BO195&lt;=0,0,ROUND(BO195*IF($A196&lt;=Debts!$M$14,Debts!$X$14,Debts!$Y$14)/12,2)+IF(AND(Debts!$AC$14=1,$A196=Debts!$M$14+1),SUMPRODUCT(ROUND(BO$5:BO194*Debts!$Y$14/12,2)),0))</f>
        <v/>
      </c>
      <c r="T196">
        <f>IF(BP195&lt;=0,0,ROUND(BP195*IF($A196&lt;=Debts!$M$15,Debts!$X$15,Debts!$Y$15)/12,2)+IF(AND(Debts!$AC$15=1,$A196=Debts!$M$15+1),SUMPRODUCT(ROUND(BP$5:BP194*Debts!$Y$15/12,2)),0))</f>
        <v/>
      </c>
      <c r="U196">
        <f>IF(BQ195&lt;=0,0,ROUND(BQ195*IF($A196&lt;=Debts!$M$16,Debts!$X$16,Debts!$Y$16)/12,2)+IF(AND(Debts!$AC$16=1,$A196=Debts!$M$16+1),SUMPRODUCT(ROUND(BQ$5:BQ194*Debts!$Y$16/12,2)),0))</f>
        <v/>
      </c>
      <c r="V196">
        <f>IF(BF195&lt;=0,0,MIN(ROUND(BF195+J196,2),IF(Debts!$Z$5=0,Debts!$AA$5,MAX(Debts!$AA$5,ROUND(BF195*Debts!$Z$5+Debts!$AB$5*J196,2)))))</f>
        <v/>
      </c>
      <c r="W196">
        <f>IF(BG195&lt;=0,0,MIN(ROUND(BG195+K196,2),IF(Debts!$Z$6=0,Debts!$AA$6,MAX(Debts!$AA$6,ROUND(BG195*Debts!$Z$6+Debts!$AB$6*K196,2)))))</f>
        <v/>
      </c>
      <c r="X196">
        <f>IF(BH195&lt;=0,0,MIN(ROUND(BH195+L196,2),IF(Debts!$Z$7=0,Debts!$AA$7,MAX(Debts!$AA$7,ROUND(BH195*Debts!$Z$7+Debts!$AB$7*L196,2)))))</f>
        <v/>
      </c>
      <c r="Y196">
        <f>IF(BI195&lt;=0,0,MIN(ROUND(BI195+M196,2),IF(Debts!$Z$8=0,Debts!$AA$8,MAX(Debts!$AA$8,ROUND(BI195*Debts!$Z$8+Debts!$AB$8*M196,2)))))</f>
        <v/>
      </c>
      <c r="Z196">
        <f>IF(BJ195&lt;=0,0,MIN(ROUND(BJ195+N196,2),IF(Debts!$Z$9=0,Debts!$AA$9,MAX(Debts!$AA$9,ROUND(BJ195*Debts!$Z$9+Debts!$AB$9*N196,2)))))</f>
        <v/>
      </c>
      <c r="AA196">
        <f>IF(BK195&lt;=0,0,MIN(ROUND(BK195+O196,2),IF(Debts!$Z$10=0,Debts!$AA$10,MAX(Debts!$AA$10,ROUND(BK195*Debts!$Z$10+Debts!$AB$10*O196,2)))))</f>
        <v/>
      </c>
      <c r="AB196">
        <f>IF(BL195&lt;=0,0,MIN(ROUND(BL195+P196,2),IF(Debts!$Z$11=0,Debts!$AA$11,MAX(Debts!$AA$11,ROUND(BL195*Debts!$Z$11+Debts!$AB$11*P196,2)))))</f>
        <v/>
      </c>
      <c r="AC196">
        <f>IF(BM195&lt;=0,0,MIN(ROUND(BM195+Q196,2),IF(Debts!$Z$12=0,Debts!$AA$12,MAX(Debts!$AA$12,ROUND(BM195*Debts!$Z$12+Debts!$AB$12*Q196,2)))))</f>
        <v/>
      </c>
      <c r="AD196">
        <f>IF(BN195&lt;=0,0,MIN(ROUND(BN195+R196,2),IF(Debts!$Z$13=0,Debts!$AA$13,MAX(Debts!$AA$13,ROUND(BN195*Debts!$Z$13+Debts!$AB$13*R196,2)))))</f>
        <v/>
      </c>
      <c r="AE196">
        <f>IF(BO195&lt;=0,0,MIN(ROUND(BO195+S196,2),IF(Debts!$Z$14=0,Debts!$AA$14,MAX(Debts!$AA$14,ROUND(BO195*Debts!$Z$14+Debts!$AB$14*S196,2)))))</f>
        <v/>
      </c>
      <c r="AF196">
        <f>IF(BP195&lt;=0,0,MIN(ROUND(BP195+T196,2),IF(Debts!$Z$15=0,Debts!$AA$15,MAX(Debts!$AA$15,ROUND(BP195*Debts!$Z$15+Debts!$AB$15*T196,2)))))</f>
        <v/>
      </c>
      <c r="AG196">
        <f>IF(BQ195&lt;=0,0,MIN(ROUND(BQ195+U196,2),IF(Debts!$Z$16=0,Debts!$AA$16,MAX(Debts!$AA$16,ROUND(BQ195*Debts!$Z$16+Debts!$AB$16*U196,2)))))</f>
        <v/>
      </c>
      <c r="AH196">
        <f>IF(BF195&lt;=0,0,ROUND(BF195+J196-V196,2))</f>
        <v/>
      </c>
      <c r="AI196">
        <f>IF(BG195&lt;=0,0,ROUND(BG195+K196-W196,2))</f>
        <v/>
      </c>
      <c r="AJ196">
        <f>IF(BH195&lt;=0,0,ROUND(BH195+L196-X196,2))</f>
        <v/>
      </c>
      <c r="AK196">
        <f>IF(BI195&lt;=0,0,ROUND(BI195+M196-Y196,2))</f>
        <v/>
      </c>
      <c r="AL196">
        <f>IF(BJ195&lt;=0,0,ROUND(BJ195+N196-Z196,2))</f>
        <v/>
      </c>
      <c r="AM196">
        <f>IF(BK195&lt;=0,0,ROUND(BK195+O196-AA196,2))</f>
        <v/>
      </c>
      <c r="AN196">
        <f>IF(BL195&lt;=0,0,ROUND(BL195+P196-AB196,2))</f>
        <v/>
      </c>
      <c r="AO196">
        <f>IF(BM195&lt;=0,0,ROUND(BM195+Q196-AC196,2))</f>
        <v/>
      </c>
      <c r="AP196">
        <f>IF(BN195&lt;=0,0,ROUND(BN195+R196-AD196,2))</f>
        <v/>
      </c>
      <c r="AQ196">
        <f>IF(BO195&lt;=0,0,ROUND(BO195+S196-AE196,2))</f>
        <v/>
      </c>
      <c r="AR196">
        <f>IF(BP195&lt;=0,0,ROUND(BP195+T196-AF196,2))</f>
        <v/>
      </c>
      <c r="AS196">
        <f>IF(BQ195&lt;=0,0,ROUND(BQ195+U196-AG196,2))</f>
        <v/>
      </c>
      <c r="AT196">
        <f>IF(AH196&lt;=0,0,ROUND(MIN(AH196,MAX(0,$F196-SUMPRODUCT(($AT$3:$BE$3&lt;AT$3)*$AH196:$AS196))),2))</f>
        <v/>
      </c>
      <c r="AU196">
        <f>IF(AI196&lt;=0,0,ROUND(MIN(AI196,MAX(0,$F196-SUMPRODUCT(($AT$3:$BE$3&lt;AU$3)*$AH196:$AS196))),2))</f>
        <v/>
      </c>
      <c r="AV196">
        <f>IF(AJ196&lt;=0,0,ROUND(MIN(AJ196,MAX(0,$F196-SUMPRODUCT(($AT$3:$BE$3&lt;AV$3)*$AH196:$AS196))),2))</f>
        <v/>
      </c>
      <c r="AW196">
        <f>IF(AK196&lt;=0,0,ROUND(MIN(AK196,MAX(0,$F196-SUMPRODUCT(($AT$3:$BE$3&lt;AW$3)*$AH196:$AS196))),2))</f>
        <v/>
      </c>
      <c r="AX196">
        <f>IF(AL196&lt;=0,0,ROUND(MIN(AL196,MAX(0,$F196-SUMPRODUCT(($AT$3:$BE$3&lt;AX$3)*$AH196:$AS196))),2))</f>
        <v/>
      </c>
      <c r="AY196">
        <f>IF(AM196&lt;=0,0,ROUND(MIN(AM196,MAX(0,$F196-SUMPRODUCT(($AT$3:$BE$3&lt;AY$3)*$AH196:$AS196))),2))</f>
        <v/>
      </c>
      <c r="AZ196">
        <f>IF(AN196&lt;=0,0,ROUND(MIN(AN196,MAX(0,$F196-SUMPRODUCT(($AT$3:$BE$3&lt;AZ$3)*$AH196:$AS196))),2))</f>
        <v/>
      </c>
      <c r="BA196">
        <f>IF(AO196&lt;=0,0,ROUND(MIN(AO196,MAX(0,$F196-SUMPRODUCT(($AT$3:$BE$3&lt;BA$3)*$AH196:$AS196))),2))</f>
        <v/>
      </c>
      <c r="BB196">
        <f>IF(AP196&lt;=0,0,ROUND(MIN(AP196,MAX(0,$F196-SUMPRODUCT(($AT$3:$BE$3&lt;BB$3)*$AH196:$AS196))),2))</f>
        <v/>
      </c>
      <c r="BC196">
        <f>IF(AQ196&lt;=0,0,ROUND(MIN(AQ196,MAX(0,$F196-SUMPRODUCT(($AT$3:$BE$3&lt;BC$3)*$AH196:$AS196))),2))</f>
        <v/>
      </c>
      <c r="BD196">
        <f>IF(AR196&lt;=0,0,ROUND(MIN(AR196,MAX(0,$F196-SUMPRODUCT(($AT$3:$BE$3&lt;BD$3)*$AH196:$AS196))),2))</f>
        <v/>
      </c>
      <c r="BE196">
        <f>IF(AS196&lt;=0,0,ROUND(MIN(AS196,MAX(0,$F196-SUMPRODUCT(($AT$3:$BE$3&lt;BE$3)*$AH196:$AS196))),2))</f>
        <v/>
      </c>
      <c r="BF196">
        <f>IF(BF195&lt;=0,0,ROUND(BF195+J196-V196-AT196,2))</f>
        <v/>
      </c>
      <c r="BG196">
        <f>IF(BG195&lt;=0,0,ROUND(BG195+K196-W196-AU196,2))</f>
        <v/>
      </c>
      <c r="BH196">
        <f>IF(BH195&lt;=0,0,ROUND(BH195+L196-X196-AV196,2))</f>
        <v/>
      </c>
      <c r="BI196">
        <f>IF(BI195&lt;=0,0,ROUND(BI195+M196-Y196-AW196,2))</f>
        <v/>
      </c>
      <c r="BJ196">
        <f>IF(BJ195&lt;=0,0,ROUND(BJ195+N196-Z196-AX196,2))</f>
        <v/>
      </c>
      <c r="BK196">
        <f>IF(BK195&lt;=0,0,ROUND(BK195+O196-AA196-AY196,2))</f>
        <v/>
      </c>
      <c r="BL196">
        <f>IF(BL195&lt;=0,0,ROUND(BL195+P196-AB196-AZ196,2))</f>
        <v/>
      </c>
      <c r="BM196">
        <f>IF(BM195&lt;=0,0,ROUND(BM195+Q196-AC196-BA196,2))</f>
        <v/>
      </c>
      <c r="BN196">
        <f>IF(BN195&lt;=0,0,ROUND(BN195+R196-AD196-BB196,2))</f>
        <v/>
      </c>
      <c r="BO196">
        <f>IF(BO195&lt;=0,0,ROUND(BO195+S196-AE196-BC196,2))</f>
        <v/>
      </c>
      <c r="BP196">
        <f>IF(BP195&lt;=0,0,ROUND(BP195+T196-AF196-BD196,2))</f>
        <v/>
      </c>
      <c r="BQ196">
        <f>IF(BQ195&lt;=0,0,ROUND(BQ195+U196-AG196-BE196,2))</f>
        <v/>
      </c>
    </row>
    <row r="197">
      <c r="A197" t="n">
        <v>192</v>
      </c>
      <c r="B197" s="29">
        <f>Months!B197</f>
        <v/>
      </c>
      <c r="C197">
        <f>Months!C197</f>
        <v/>
      </c>
      <c r="D197">
        <f>Months!D197</f>
        <v/>
      </c>
      <c r="E197">
        <f>SUM(V197:AG197)</f>
        <v/>
      </c>
      <c r="F197">
        <f>MAX(0,ROUND(C197+D197-E197,2))</f>
        <v/>
      </c>
      <c r="G197">
        <f>ROUND(E197+SUM(AT197:BE197),2)</f>
        <v/>
      </c>
      <c r="H197">
        <f>ROUND(SUM(J197:U197),2)</f>
        <v/>
      </c>
      <c r="I197">
        <f>ROUND(SUM(BF197:BQ197),2)</f>
        <v/>
      </c>
      <c r="J197">
        <f>IF(BF196&lt;=0,0,ROUND(BF196*IF($A197&lt;=Debts!$M$5,Debts!$X$5,Debts!$Y$5)/12,2)+IF(AND(Debts!$AC$5=1,$A197=Debts!$M$5+1),SUMPRODUCT(ROUND(BF$5:BF195*Debts!$Y$5/12,2)),0))</f>
        <v/>
      </c>
      <c r="K197">
        <f>IF(BG196&lt;=0,0,ROUND(BG196*IF($A197&lt;=Debts!$M$6,Debts!$X$6,Debts!$Y$6)/12,2)+IF(AND(Debts!$AC$6=1,$A197=Debts!$M$6+1),SUMPRODUCT(ROUND(BG$5:BG195*Debts!$Y$6/12,2)),0))</f>
        <v/>
      </c>
      <c r="L197">
        <f>IF(BH196&lt;=0,0,ROUND(BH196*IF($A197&lt;=Debts!$M$7,Debts!$X$7,Debts!$Y$7)/12,2)+IF(AND(Debts!$AC$7=1,$A197=Debts!$M$7+1),SUMPRODUCT(ROUND(BH$5:BH195*Debts!$Y$7/12,2)),0))</f>
        <v/>
      </c>
      <c r="M197">
        <f>IF(BI196&lt;=0,0,ROUND(BI196*IF($A197&lt;=Debts!$M$8,Debts!$X$8,Debts!$Y$8)/12,2)+IF(AND(Debts!$AC$8=1,$A197=Debts!$M$8+1),SUMPRODUCT(ROUND(BI$5:BI195*Debts!$Y$8/12,2)),0))</f>
        <v/>
      </c>
      <c r="N197">
        <f>IF(BJ196&lt;=0,0,ROUND(BJ196*IF($A197&lt;=Debts!$M$9,Debts!$X$9,Debts!$Y$9)/12,2)+IF(AND(Debts!$AC$9=1,$A197=Debts!$M$9+1),SUMPRODUCT(ROUND(BJ$5:BJ195*Debts!$Y$9/12,2)),0))</f>
        <v/>
      </c>
      <c r="O197">
        <f>IF(BK196&lt;=0,0,ROUND(BK196*IF($A197&lt;=Debts!$M$10,Debts!$X$10,Debts!$Y$10)/12,2)+IF(AND(Debts!$AC$10=1,$A197=Debts!$M$10+1),SUMPRODUCT(ROUND(BK$5:BK195*Debts!$Y$10/12,2)),0))</f>
        <v/>
      </c>
      <c r="P197">
        <f>IF(BL196&lt;=0,0,ROUND(BL196*IF($A197&lt;=Debts!$M$11,Debts!$X$11,Debts!$Y$11)/12,2)+IF(AND(Debts!$AC$11=1,$A197=Debts!$M$11+1),SUMPRODUCT(ROUND(BL$5:BL195*Debts!$Y$11/12,2)),0))</f>
        <v/>
      </c>
      <c r="Q197">
        <f>IF(BM196&lt;=0,0,ROUND(BM196*IF($A197&lt;=Debts!$M$12,Debts!$X$12,Debts!$Y$12)/12,2)+IF(AND(Debts!$AC$12=1,$A197=Debts!$M$12+1),SUMPRODUCT(ROUND(BM$5:BM195*Debts!$Y$12/12,2)),0))</f>
        <v/>
      </c>
      <c r="R197">
        <f>IF(BN196&lt;=0,0,ROUND(BN196*IF($A197&lt;=Debts!$M$13,Debts!$X$13,Debts!$Y$13)/12,2)+IF(AND(Debts!$AC$13=1,$A197=Debts!$M$13+1),SUMPRODUCT(ROUND(BN$5:BN195*Debts!$Y$13/12,2)),0))</f>
        <v/>
      </c>
      <c r="S197">
        <f>IF(BO196&lt;=0,0,ROUND(BO196*IF($A197&lt;=Debts!$M$14,Debts!$X$14,Debts!$Y$14)/12,2)+IF(AND(Debts!$AC$14=1,$A197=Debts!$M$14+1),SUMPRODUCT(ROUND(BO$5:BO195*Debts!$Y$14/12,2)),0))</f>
        <v/>
      </c>
      <c r="T197">
        <f>IF(BP196&lt;=0,0,ROUND(BP196*IF($A197&lt;=Debts!$M$15,Debts!$X$15,Debts!$Y$15)/12,2)+IF(AND(Debts!$AC$15=1,$A197=Debts!$M$15+1),SUMPRODUCT(ROUND(BP$5:BP195*Debts!$Y$15/12,2)),0))</f>
        <v/>
      </c>
      <c r="U197">
        <f>IF(BQ196&lt;=0,0,ROUND(BQ196*IF($A197&lt;=Debts!$M$16,Debts!$X$16,Debts!$Y$16)/12,2)+IF(AND(Debts!$AC$16=1,$A197=Debts!$M$16+1),SUMPRODUCT(ROUND(BQ$5:BQ195*Debts!$Y$16/12,2)),0))</f>
        <v/>
      </c>
      <c r="V197">
        <f>IF(BF196&lt;=0,0,MIN(ROUND(BF196+J197,2),IF(Debts!$Z$5=0,Debts!$AA$5,MAX(Debts!$AA$5,ROUND(BF196*Debts!$Z$5+Debts!$AB$5*J197,2)))))</f>
        <v/>
      </c>
      <c r="W197">
        <f>IF(BG196&lt;=0,0,MIN(ROUND(BG196+K197,2),IF(Debts!$Z$6=0,Debts!$AA$6,MAX(Debts!$AA$6,ROUND(BG196*Debts!$Z$6+Debts!$AB$6*K197,2)))))</f>
        <v/>
      </c>
      <c r="X197">
        <f>IF(BH196&lt;=0,0,MIN(ROUND(BH196+L197,2),IF(Debts!$Z$7=0,Debts!$AA$7,MAX(Debts!$AA$7,ROUND(BH196*Debts!$Z$7+Debts!$AB$7*L197,2)))))</f>
        <v/>
      </c>
      <c r="Y197">
        <f>IF(BI196&lt;=0,0,MIN(ROUND(BI196+M197,2),IF(Debts!$Z$8=0,Debts!$AA$8,MAX(Debts!$AA$8,ROUND(BI196*Debts!$Z$8+Debts!$AB$8*M197,2)))))</f>
        <v/>
      </c>
      <c r="Z197">
        <f>IF(BJ196&lt;=0,0,MIN(ROUND(BJ196+N197,2),IF(Debts!$Z$9=0,Debts!$AA$9,MAX(Debts!$AA$9,ROUND(BJ196*Debts!$Z$9+Debts!$AB$9*N197,2)))))</f>
        <v/>
      </c>
      <c r="AA197">
        <f>IF(BK196&lt;=0,0,MIN(ROUND(BK196+O197,2),IF(Debts!$Z$10=0,Debts!$AA$10,MAX(Debts!$AA$10,ROUND(BK196*Debts!$Z$10+Debts!$AB$10*O197,2)))))</f>
        <v/>
      </c>
      <c r="AB197">
        <f>IF(BL196&lt;=0,0,MIN(ROUND(BL196+P197,2),IF(Debts!$Z$11=0,Debts!$AA$11,MAX(Debts!$AA$11,ROUND(BL196*Debts!$Z$11+Debts!$AB$11*P197,2)))))</f>
        <v/>
      </c>
      <c r="AC197">
        <f>IF(BM196&lt;=0,0,MIN(ROUND(BM196+Q197,2),IF(Debts!$Z$12=0,Debts!$AA$12,MAX(Debts!$AA$12,ROUND(BM196*Debts!$Z$12+Debts!$AB$12*Q197,2)))))</f>
        <v/>
      </c>
      <c r="AD197">
        <f>IF(BN196&lt;=0,0,MIN(ROUND(BN196+R197,2),IF(Debts!$Z$13=0,Debts!$AA$13,MAX(Debts!$AA$13,ROUND(BN196*Debts!$Z$13+Debts!$AB$13*R197,2)))))</f>
        <v/>
      </c>
      <c r="AE197">
        <f>IF(BO196&lt;=0,0,MIN(ROUND(BO196+S197,2),IF(Debts!$Z$14=0,Debts!$AA$14,MAX(Debts!$AA$14,ROUND(BO196*Debts!$Z$14+Debts!$AB$14*S197,2)))))</f>
        <v/>
      </c>
      <c r="AF197">
        <f>IF(BP196&lt;=0,0,MIN(ROUND(BP196+T197,2),IF(Debts!$Z$15=0,Debts!$AA$15,MAX(Debts!$AA$15,ROUND(BP196*Debts!$Z$15+Debts!$AB$15*T197,2)))))</f>
        <v/>
      </c>
      <c r="AG197">
        <f>IF(BQ196&lt;=0,0,MIN(ROUND(BQ196+U197,2),IF(Debts!$Z$16=0,Debts!$AA$16,MAX(Debts!$AA$16,ROUND(BQ196*Debts!$Z$16+Debts!$AB$16*U197,2)))))</f>
        <v/>
      </c>
      <c r="AH197">
        <f>IF(BF196&lt;=0,0,ROUND(BF196+J197-V197,2))</f>
        <v/>
      </c>
      <c r="AI197">
        <f>IF(BG196&lt;=0,0,ROUND(BG196+K197-W197,2))</f>
        <v/>
      </c>
      <c r="AJ197">
        <f>IF(BH196&lt;=0,0,ROUND(BH196+L197-X197,2))</f>
        <v/>
      </c>
      <c r="AK197">
        <f>IF(BI196&lt;=0,0,ROUND(BI196+M197-Y197,2))</f>
        <v/>
      </c>
      <c r="AL197">
        <f>IF(BJ196&lt;=0,0,ROUND(BJ196+N197-Z197,2))</f>
        <v/>
      </c>
      <c r="AM197">
        <f>IF(BK196&lt;=0,0,ROUND(BK196+O197-AA197,2))</f>
        <v/>
      </c>
      <c r="AN197">
        <f>IF(BL196&lt;=0,0,ROUND(BL196+P197-AB197,2))</f>
        <v/>
      </c>
      <c r="AO197">
        <f>IF(BM196&lt;=0,0,ROUND(BM196+Q197-AC197,2))</f>
        <v/>
      </c>
      <c r="AP197">
        <f>IF(BN196&lt;=0,0,ROUND(BN196+R197-AD197,2))</f>
        <v/>
      </c>
      <c r="AQ197">
        <f>IF(BO196&lt;=0,0,ROUND(BO196+S197-AE197,2))</f>
        <v/>
      </c>
      <c r="AR197">
        <f>IF(BP196&lt;=0,0,ROUND(BP196+T197-AF197,2))</f>
        <v/>
      </c>
      <c r="AS197">
        <f>IF(BQ196&lt;=0,0,ROUND(BQ196+U197-AG197,2))</f>
        <v/>
      </c>
      <c r="AT197">
        <f>IF(AH197&lt;=0,0,ROUND(MIN(AH197,MAX(0,$F197-SUMPRODUCT(($AT$3:$BE$3&lt;AT$3)*$AH197:$AS197))),2))</f>
        <v/>
      </c>
      <c r="AU197">
        <f>IF(AI197&lt;=0,0,ROUND(MIN(AI197,MAX(0,$F197-SUMPRODUCT(($AT$3:$BE$3&lt;AU$3)*$AH197:$AS197))),2))</f>
        <v/>
      </c>
      <c r="AV197">
        <f>IF(AJ197&lt;=0,0,ROUND(MIN(AJ197,MAX(0,$F197-SUMPRODUCT(($AT$3:$BE$3&lt;AV$3)*$AH197:$AS197))),2))</f>
        <v/>
      </c>
      <c r="AW197">
        <f>IF(AK197&lt;=0,0,ROUND(MIN(AK197,MAX(0,$F197-SUMPRODUCT(($AT$3:$BE$3&lt;AW$3)*$AH197:$AS197))),2))</f>
        <v/>
      </c>
      <c r="AX197">
        <f>IF(AL197&lt;=0,0,ROUND(MIN(AL197,MAX(0,$F197-SUMPRODUCT(($AT$3:$BE$3&lt;AX$3)*$AH197:$AS197))),2))</f>
        <v/>
      </c>
      <c r="AY197">
        <f>IF(AM197&lt;=0,0,ROUND(MIN(AM197,MAX(0,$F197-SUMPRODUCT(($AT$3:$BE$3&lt;AY$3)*$AH197:$AS197))),2))</f>
        <v/>
      </c>
      <c r="AZ197">
        <f>IF(AN197&lt;=0,0,ROUND(MIN(AN197,MAX(0,$F197-SUMPRODUCT(($AT$3:$BE$3&lt;AZ$3)*$AH197:$AS197))),2))</f>
        <v/>
      </c>
      <c r="BA197">
        <f>IF(AO197&lt;=0,0,ROUND(MIN(AO197,MAX(0,$F197-SUMPRODUCT(($AT$3:$BE$3&lt;BA$3)*$AH197:$AS197))),2))</f>
        <v/>
      </c>
      <c r="BB197">
        <f>IF(AP197&lt;=0,0,ROUND(MIN(AP197,MAX(0,$F197-SUMPRODUCT(($AT$3:$BE$3&lt;BB$3)*$AH197:$AS197))),2))</f>
        <v/>
      </c>
      <c r="BC197">
        <f>IF(AQ197&lt;=0,0,ROUND(MIN(AQ197,MAX(0,$F197-SUMPRODUCT(($AT$3:$BE$3&lt;BC$3)*$AH197:$AS197))),2))</f>
        <v/>
      </c>
      <c r="BD197">
        <f>IF(AR197&lt;=0,0,ROUND(MIN(AR197,MAX(0,$F197-SUMPRODUCT(($AT$3:$BE$3&lt;BD$3)*$AH197:$AS197))),2))</f>
        <v/>
      </c>
      <c r="BE197">
        <f>IF(AS197&lt;=0,0,ROUND(MIN(AS197,MAX(0,$F197-SUMPRODUCT(($AT$3:$BE$3&lt;BE$3)*$AH197:$AS197))),2))</f>
        <v/>
      </c>
      <c r="BF197">
        <f>IF(BF196&lt;=0,0,ROUND(BF196+J197-V197-AT197,2))</f>
        <v/>
      </c>
      <c r="BG197">
        <f>IF(BG196&lt;=0,0,ROUND(BG196+K197-W197-AU197,2))</f>
        <v/>
      </c>
      <c r="BH197">
        <f>IF(BH196&lt;=0,0,ROUND(BH196+L197-X197-AV197,2))</f>
        <v/>
      </c>
      <c r="BI197">
        <f>IF(BI196&lt;=0,0,ROUND(BI196+M197-Y197-AW197,2))</f>
        <v/>
      </c>
      <c r="BJ197">
        <f>IF(BJ196&lt;=0,0,ROUND(BJ196+N197-Z197-AX197,2))</f>
        <v/>
      </c>
      <c r="BK197">
        <f>IF(BK196&lt;=0,0,ROUND(BK196+O197-AA197-AY197,2))</f>
        <v/>
      </c>
      <c r="BL197">
        <f>IF(BL196&lt;=0,0,ROUND(BL196+P197-AB197-AZ197,2))</f>
        <v/>
      </c>
      <c r="BM197">
        <f>IF(BM196&lt;=0,0,ROUND(BM196+Q197-AC197-BA197,2))</f>
        <v/>
      </c>
      <c r="BN197">
        <f>IF(BN196&lt;=0,0,ROUND(BN196+R197-AD197-BB197,2))</f>
        <v/>
      </c>
      <c r="BO197">
        <f>IF(BO196&lt;=0,0,ROUND(BO196+S197-AE197-BC197,2))</f>
        <v/>
      </c>
      <c r="BP197">
        <f>IF(BP196&lt;=0,0,ROUND(BP196+T197-AF197-BD197,2))</f>
        <v/>
      </c>
      <c r="BQ197">
        <f>IF(BQ196&lt;=0,0,ROUND(BQ196+U197-AG197-BE197,2))</f>
        <v/>
      </c>
    </row>
    <row r="198">
      <c r="A198" t="n">
        <v>193</v>
      </c>
      <c r="B198" s="29">
        <f>Months!B198</f>
        <v/>
      </c>
      <c r="C198">
        <f>Months!C198</f>
        <v/>
      </c>
      <c r="D198">
        <f>Months!D198</f>
        <v/>
      </c>
      <c r="E198">
        <f>SUM(V198:AG198)</f>
        <v/>
      </c>
      <c r="F198">
        <f>MAX(0,ROUND(C198+D198-E198,2))</f>
        <v/>
      </c>
      <c r="G198">
        <f>ROUND(E198+SUM(AT198:BE198),2)</f>
        <v/>
      </c>
      <c r="H198">
        <f>ROUND(SUM(J198:U198),2)</f>
        <v/>
      </c>
      <c r="I198">
        <f>ROUND(SUM(BF198:BQ198),2)</f>
        <v/>
      </c>
      <c r="J198">
        <f>IF(BF197&lt;=0,0,ROUND(BF197*IF($A198&lt;=Debts!$M$5,Debts!$X$5,Debts!$Y$5)/12,2)+IF(AND(Debts!$AC$5=1,$A198=Debts!$M$5+1),SUMPRODUCT(ROUND(BF$5:BF196*Debts!$Y$5/12,2)),0))</f>
        <v/>
      </c>
      <c r="K198">
        <f>IF(BG197&lt;=0,0,ROUND(BG197*IF($A198&lt;=Debts!$M$6,Debts!$X$6,Debts!$Y$6)/12,2)+IF(AND(Debts!$AC$6=1,$A198=Debts!$M$6+1),SUMPRODUCT(ROUND(BG$5:BG196*Debts!$Y$6/12,2)),0))</f>
        <v/>
      </c>
      <c r="L198">
        <f>IF(BH197&lt;=0,0,ROUND(BH197*IF($A198&lt;=Debts!$M$7,Debts!$X$7,Debts!$Y$7)/12,2)+IF(AND(Debts!$AC$7=1,$A198=Debts!$M$7+1),SUMPRODUCT(ROUND(BH$5:BH196*Debts!$Y$7/12,2)),0))</f>
        <v/>
      </c>
      <c r="M198">
        <f>IF(BI197&lt;=0,0,ROUND(BI197*IF($A198&lt;=Debts!$M$8,Debts!$X$8,Debts!$Y$8)/12,2)+IF(AND(Debts!$AC$8=1,$A198=Debts!$M$8+1),SUMPRODUCT(ROUND(BI$5:BI196*Debts!$Y$8/12,2)),0))</f>
        <v/>
      </c>
      <c r="N198">
        <f>IF(BJ197&lt;=0,0,ROUND(BJ197*IF($A198&lt;=Debts!$M$9,Debts!$X$9,Debts!$Y$9)/12,2)+IF(AND(Debts!$AC$9=1,$A198=Debts!$M$9+1),SUMPRODUCT(ROUND(BJ$5:BJ196*Debts!$Y$9/12,2)),0))</f>
        <v/>
      </c>
      <c r="O198">
        <f>IF(BK197&lt;=0,0,ROUND(BK197*IF($A198&lt;=Debts!$M$10,Debts!$X$10,Debts!$Y$10)/12,2)+IF(AND(Debts!$AC$10=1,$A198=Debts!$M$10+1),SUMPRODUCT(ROUND(BK$5:BK196*Debts!$Y$10/12,2)),0))</f>
        <v/>
      </c>
      <c r="P198">
        <f>IF(BL197&lt;=0,0,ROUND(BL197*IF($A198&lt;=Debts!$M$11,Debts!$X$11,Debts!$Y$11)/12,2)+IF(AND(Debts!$AC$11=1,$A198=Debts!$M$11+1),SUMPRODUCT(ROUND(BL$5:BL196*Debts!$Y$11/12,2)),0))</f>
        <v/>
      </c>
      <c r="Q198">
        <f>IF(BM197&lt;=0,0,ROUND(BM197*IF($A198&lt;=Debts!$M$12,Debts!$X$12,Debts!$Y$12)/12,2)+IF(AND(Debts!$AC$12=1,$A198=Debts!$M$12+1),SUMPRODUCT(ROUND(BM$5:BM196*Debts!$Y$12/12,2)),0))</f>
        <v/>
      </c>
      <c r="R198">
        <f>IF(BN197&lt;=0,0,ROUND(BN197*IF($A198&lt;=Debts!$M$13,Debts!$X$13,Debts!$Y$13)/12,2)+IF(AND(Debts!$AC$13=1,$A198=Debts!$M$13+1),SUMPRODUCT(ROUND(BN$5:BN196*Debts!$Y$13/12,2)),0))</f>
        <v/>
      </c>
      <c r="S198">
        <f>IF(BO197&lt;=0,0,ROUND(BO197*IF($A198&lt;=Debts!$M$14,Debts!$X$14,Debts!$Y$14)/12,2)+IF(AND(Debts!$AC$14=1,$A198=Debts!$M$14+1),SUMPRODUCT(ROUND(BO$5:BO196*Debts!$Y$14/12,2)),0))</f>
        <v/>
      </c>
      <c r="T198">
        <f>IF(BP197&lt;=0,0,ROUND(BP197*IF($A198&lt;=Debts!$M$15,Debts!$X$15,Debts!$Y$15)/12,2)+IF(AND(Debts!$AC$15=1,$A198=Debts!$M$15+1),SUMPRODUCT(ROUND(BP$5:BP196*Debts!$Y$15/12,2)),0))</f>
        <v/>
      </c>
      <c r="U198">
        <f>IF(BQ197&lt;=0,0,ROUND(BQ197*IF($A198&lt;=Debts!$M$16,Debts!$X$16,Debts!$Y$16)/12,2)+IF(AND(Debts!$AC$16=1,$A198=Debts!$M$16+1),SUMPRODUCT(ROUND(BQ$5:BQ196*Debts!$Y$16/12,2)),0))</f>
        <v/>
      </c>
      <c r="V198">
        <f>IF(BF197&lt;=0,0,MIN(ROUND(BF197+J198,2),IF(Debts!$Z$5=0,Debts!$AA$5,MAX(Debts!$AA$5,ROUND(BF197*Debts!$Z$5+Debts!$AB$5*J198,2)))))</f>
        <v/>
      </c>
      <c r="W198">
        <f>IF(BG197&lt;=0,0,MIN(ROUND(BG197+K198,2),IF(Debts!$Z$6=0,Debts!$AA$6,MAX(Debts!$AA$6,ROUND(BG197*Debts!$Z$6+Debts!$AB$6*K198,2)))))</f>
        <v/>
      </c>
      <c r="X198">
        <f>IF(BH197&lt;=0,0,MIN(ROUND(BH197+L198,2),IF(Debts!$Z$7=0,Debts!$AA$7,MAX(Debts!$AA$7,ROUND(BH197*Debts!$Z$7+Debts!$AB$7*L198,2)))))</f>
        <v/>
      </c>
      <c r="Y198">
        <f>IF(BI197&lt;=0,0,MIN(ROUND(BI197+M198,2),IF(Debts!$Z$8=0,Debts!$AA$8,MAX(Debts!$AA$8,ROUND(BI197*Debts!$Z$8+Debts!$AB$8*M198,2)))))</f>
        <v/>
      </c>
      <c r="Z198">
        <f>IF(BJ197&lt;=0,0,MIN(ROUND(BJ197+N198,2),IF(Debts!$Z$9=0,Debts!$AA$9,MAX(Debts!$AA$9,ROUND(BJ197*Debts!$Z$9+Debts!$AB$9*N198,2)))))</f>
        <v/>
      </c>
      <c r="AA198">
        <f>IF(BK197&lt;=0,0,MIN(ROUND(BK197+O198,2),IF(Debts!$Z$10=0,Debts!$AA$10,MAX(Debts!$AA$10,ROUND(BK197*Debts!$Z$10+Debts!$AB$10*O198,2)))))</f>
        <v/>
      </c>
      <c r="AB198">
        <f>IF(BL197&lt;=0,0,MIN(ROUND(BL197+P198,2),IF(Debts!$Z$11=0,Debts!$AA$11,MAX(Debts!$AA$11,ROUND(BL197*Debts!$Z$11+Debts!$AB$11*P198,2)))))</f>
        <v/>
      </c>
      <c r="AC198">
        <f>IF(BM197&lt;=0,0,MIN(ROUND(BM197+Q198,2),IF(Debts!$Z$12=0,Debts!$AA$12,MAX(Debts!$AA$12,ROUND(BM197*Debts!$Z$12+Debts!$AB$12*Q198,2)))))</f>
        <v/>
      </c>
      <c r="AD198">
        <f>IF(BN197&lt;=0,0,MIN(ROUND(BN197+R198,2),IF(Debts!$Z$13=0,Debts!$AA$13,MAX(Debts!$AA$13,ROUND(BN197*Debts!$Z$13+Debts!$AB$13*R198,2)))))</f>
        <v/>
      </c>
      <c r="AE198">
        <f>IF(BO197&lt;=0,0,MIN(ROUND(BO197+S198,2),IF(Debts!$Z$14=0,Debts!$AA$14,MAX(Debts!$AA$14,ROUND(BO197*Debts!$Z$14+Debts!$AB$14*S198,2)))))</f>
        <v/>
      </c>
      <c r="AF198">
        <f>IF(BP197&lt;=0,0,MIN(ROUND(BP197+T198,2),IF(Debts!$Z$15=0,Debts!$AA$15,MAX(Debts!$AA$15,ROUND(BP197*Debts!$Z$15+Debts!$AB$15*T198,2)))))</f>
        <v/>
      </c>
      <c r="AG198">
        <f>IF(BQ197&lt;=0,0,MIN(ROUND(BQ197+U198,2),IF(Debts!$Z$16=0,Debts!$AA$16,MAX(Debts!$AA$16,ROUND(BQ197*Debts!$Z$16+Debts!$AB$16*U198,2)))))</f>
        <v/>
      </c>
      <c r="AH198">
        <f>IF(BF197&lt;=0,0,ROUND(BF197+J198-V198,2))</f>
        <v/>
      </c>
      <c r="AI198">
        <f>IF(BG197&lt;=0,0,ROUND(BG197+K198-W198,2))</f>
        <v/>
      </c>
      <c r="AJ198">
        <f>IF(BH197&lt;=0,0,ROUND(BH197+L198-X198,2))</f>
        <v/>
      </c>
      <c r="AK198">
        <f>IF(BI197&lt;=0,0,ROUND(BI197+M198-Y198,2))</f>
        <v/>
      </c>
      <c r="AL198">
        <f>IF(BJ197&lt;=0,0,ROUND(BJ197+N198-Z198,2))</f>
        <v/>
      </c>
      <c r="AM198">
        <f>IF(BK197&lt;=0,0,ROUND(BK197+O198-AA198,2))</f>
        <v/>
      </c>
      <c r="AN198">
        <f>IF(BL197&lt;=0,0,ROUND(BL197+P198-AB198,2))</f>
        <v/>
      </c>
      <c r="AO198">
        <f>IF(BM197&lt;=0,0,ROUND(BM197+Q198-AC198,2))</f>
        <v/>
      </c>
      <c r="AP198">
        <f>IF(BN197&lt;=0,0,ROUND(BN197+R198-AD198,2))</f>
        <v/>
      </c>
      <c r="AQ198">
        <f>IF(BO197&lt;=0,0,ROUND(BO197+S198-AE198,2))</f>
        <v/>
      </c>
      <c r="AR198">
        <f>IF(BP197&lt;=0,0,ROUND(BP197+T198-AF198,2))</f>
        <v/>
      </c>
      <c r="AS198">
        <f>IF(BQ197&lt;=0,0,ROUND(BQ197+U198-AG198,2))</f>
        <v/>
      </c>
      <c r="AT198">
        <f>IF(AH198&lt;=0,0,ROUND(MIN(AH198,MAX(0,$F198-SUMPRODUCT(($AT$3:$BE$3&lt;AT$3)*$AH198:$AS198))),2))</f>
        <v/>
      </c>
      <c r="AU198">
        <f>IF(AI198&lt;=0,0,ROUND(MIN(AI198,MAX(0,$F198-SUMPRODUCT(($AT$3:$BE$3&lt;AU$3)*$AH198:$AS198))),2))</f>
        <v/>
      </c>
      <c r="AV198">
        <f>IF(AJ198&lt;=0,0,ROUND(MIN(AJ198,MAX(0,$F198-SUMPRODUCT(($AT$3:$BE$3&lt;AV$3)*$AH198:$AS198))),2))</f>
        <v/>
      </c>
      <c r="AW198">
        <f>IF(AK198&lt;=0,0,ROUND(MIN(AK198,MAX(0,$F198-SUMPRODUCT(($AT$3:$BE$3&lt;AW$3)*$AH198:$AS198))),2))</f>
        <v/>
      </c>
      <c r="AX198">
        <f>IF(AL198&lt;=0,0,ROUND(MIN(AL198,MAX(0,$F198-SUMPRODUCT(($AT$3:$BE$3&lt;AX$3)*$AH198:$AS198))),2))</f>
        <v/>
      </c>
      <c r="AY198">
        <f>IF(AM198&lt;=0,0,ROUND(MIN(AM198,MAX(0,$F198-SUMPRODUCT(($AT$3:$BE$3&lt;AY$3)*$AH198:$AS198))),2))</f>
        <v/>
      </c>
      <c r="AZ198">
        <f>IF(AN198&lt;=0,0,ROUND(MIN(AN198,MAX(0,$F198-SUMPRODUCT(($AT$3:$BE$3&lt;AZ$3)*$AH198:$AS198))),2))</f>
        <v/>
      </c>
      <c r="BA198">
        <f>IF(AO198&lt;=0,0,ROUND(MIN(AO198,MAX(0,$F198-SUMPRODUCT(($AT$3:$BE$3&lt;BA$3)*$AH198:$AS198))),2))</f>
        <v/>
      </c>
      <c r="BB198">
        <f>IF(AP198&lt;=0,0,ROUND(MIN(AP198,MAX(0,$F198-SUMPRODUCT(($AT$3:$BE$3&lt;BB$3)*$AH198:$AS198))),2))</f>
        <v/>
      </c>
      <c r="BC198">
        <f>IF(AQ198&lt;=0,0,ROUND(MIN(AQ198,MAX(0,$F198-SUMPRODUCT(($AT$3:$BE$3&lt;BC$3)*$AH198:$AS198))),2))</f>
        <v/>
      </c>
      <c r="BD198">
        <f>IF(AR198&lt;=0,0,ROUND(MIN(AR198,MAX(0,$F198-SUMPRODUCT(($AT$3:$BE$3&lt;BD$3)*$AH198:$AS198))),2))</f>
        <v/>
      </c>
      <c r="BE198">
        <f>IF(AS198&lt;=0,0,ROUND(MIN(AS198,MAX(0,$F198-SUMPRODUCT(($AT$3:$BE$3&lt;BE$3)*$AH198:$AS198))),2))</f>
        <v/>
      </c>
      <c r="BF198">
        <f>IF(BF197&lt;=0,0,ROUND(BF197+J198-V198-AT198,2))</f>
        <v/>
      </c>
      <c r="BG198">
        <f>IF(BG197&lt;=0,0,ROUND(BG197+K198-W198-AU198,2))</f>
        <v/>
      </c>
      <c r="BH198">
        <f>IF(BH197&lt;=0,0,ROUND(BH197+L198-X198-AV198,2))</f>
        <v/>
      </c>
      <c r="BI198">
        <f>IF(BI197&lt;=0,0,ROUND(BI197+M198-Y198-AW198,2))</f>
        <v/>
      </c>
      <c r="BJ198">
        <f>IF(BJ197&lt;=0,0,ROUND(BJ197+N198-Z198-AX198,2))</f>
        <v/>
      </c>
      <c r="BK198">
        <f>IF(BK197&lt;=0,0,ROUND(BK197+O198-AA198-AY198,2))</f>
        <v/>
      </c>
      <c r="BL198">
        <f>IF(BL197&lt;=0,0,ROUND(BL197+P198-AB198-AZ198,2))</f>
        <v/>
      </c>
      <c r="BM198">
        <f>IF(BM197&lt;=0,0,ROUND(BM197+Q198-AC198-BA198,2))</f>
        <v/>
      </c>
      <c r="BN198">
        <f>IF(BN197&lt;=0,0,ROUND(BN197+R198-AD198-BB198,2))</f>
        <v/>
      </c>
      <c r="BO198">
        <f>IF(BO197&lt;=0,0,ROUND(BO197+S198-AE198-BC198,2))</f>
        <v/>
      </c>
      <c r="BP198">
        <f>IF(BP197&lt;=0,0,ROUND(BP197+T198-AF198-BD198,2))</f>
        <v/>
      </c>
      <c r="BQ198">
        <f>IF(BQ197&lt;=0,0,ROUND(BQ197+U198-AG198-BE198,2))</f>
        <v/>
      </c>
    </row>
    <row r="199">
      <c r="A199" t="n">
        <v>194</v>
      </c>
      <c r="B199" s="29">
        <f>Months!B199</f>
        <v/>
      </c>
      <c r="C199">
        <f>Months!C199</f>
        <v/>
      </c>
      <c r="D199">
        <f>Months!D199</f>
        <v/>
      </c>
      <c r="E199">
        <f>SUM(V199:AG199)</f>
        <v/>
      </c>
      <c r="F199">
        <f>MAX(0,ROUND(C199+D199-E199,2))</f>
        <v/>
      </c>
      <c r="G199">
        <f>ROUND(E199+SUM(AT199:BE199),2)</f>
        <v/>
      </c>
      <c r="H199">
        <f>ROUND(SUM(J199:U199),2)</f>
        <v/>
      </c>
      <c r="I199">
        <f>ROUND(SUM(BF199:BQ199),2)</f>
        <v/>
      </c>
      <c r="J199">
        <f>IF(BF198&lt;=0,0,ROUND(BF198*IF($A199&lt;=Debts!$M$5,Debts!$X$5,Debts!$Y$5)/12,2)+IF(AND(Debts!$AC$5=1,$A199=Debts!$M$5+1),SUMPRODUCT(ROUND(BF$5:BF197*Debts!$Y$5/12,2)),0))</f>
        <v/>
      </c>
      <c r="K199">
        <f>IF(BG198&lt;=0,0,ROUND(BG198*IF($A199&lt;=Debts!$M$6,Debts!$X$6,Debts!$Y$6)/12,2)+IF(AND(Debts!$AC$6=1,$A199=Debts!$M$6+1),SUMPRODUCT(ROUND(BG$5:BG197*Debts!$Y$6/12,2)),0))</f>
        <v/>
      </c>
      <c r="L199">
        <f>IF(BH198&lt;=0,0,ROUND(BH198*IF($A199&lt;=Debts!$M$7,Debts!$X$7,Debts!$Y$7)/12,2)+IF(AND(Debts!$AC$7=1,$A199=Debts!$M$7+1),SUMPRODUCT(ROUND(BH$5:BH197*Debts!$Y$7/12,2)),0))</f>
        <v/>
      </c>
      <c r="M199">
        <f>IF(BI198&lt;=0,0,ROUND(BI198*IF($A199&lt;=Debts!$M$8,Debts!$X$8,Debts!$Y$8)/12,2)+IF(AND(Debts!$AC$8=1,$A199=Debts!$M$8+1),SUMPRODUCT(ROUND(BI$5:BI197*Debts!$Y$8/12,2)),0))</f>
        <v/>
      </c>
      <c r="N199">
        <f>IF(BJ198&lt;=0,0,ROUND(BJ198*IF($A199&lt;=Debts!$M$9,Debts!$X$9,Debts!$Y$9)/12,2)+IF(AND(Debts!$AC$9=1,$A199=Debts!$M$9+1),SUMPRODUCT(ROUND(BJ$5:BJ197*Debts!$Y$9/12,2)),0))</f>
        <v/>
      </c>
      <c r="O199">
        <f>IF(BK198&lt;=0,0,ROUND(BK198*IF($A199&lt;=Debts!$M$10,Debts!$X$10,Debts!$Y$10)/12,2)+IF(AND(Debts!$AC$10=1,$A199=Debts!$M$10+1),SUMPRODUCT(ROUND(BK$5:BK197*Debts!$Y$10/12,2)),0))</f>
        <v/>
      </c>
      <c r="P199">
        <f>IF(BL198&lt;=0,0,ROUND(BL198*IF($A199&lt;=Debts!$M$11,Debts!$X$11,Debts!$Y$11)/12,2)+IF(AND(Debts!$AC$11=1,$A199=Debts!$M$11+1),SUMPRODUCT(ROUND(BL$5:BL197*Debts!$Y$11/12,2)),0))</f>
        <v/>
      </c>
      <c r="Q199">
        <f>IF(BM198&lt;=0,0,ROUND(BM198*IF($A199&lt;=Debts!$M$12,Debts!$X$12,Debts!$Y$12)/12,2)+IF(AND(Debts!$AC$12=1,$A199=Debts!$M$12+1),SUMPRODUCT(ROUND(BM$5:BM197*Debts!$Y$12/12,2)),0))</f>
        <v/>
      </c>
      <c r="R199">
        <f>IF(BN198&lt;=0,0,ROUND(BN198*IF($A199&lt;=Debts!$M$13,Debts!$X$13,Debts!$Y$13)/12,2)+IF(AND(Debts!$AC$13=1,$A199=Debts!$M$13+1),SUMPRODUCT(ROUND(BN$5:BN197*Debts!$Y$13/12,2)),0))</f>
        <v/>
      </c>
      <c r="S199">
        <f>IF(BO198&lt;=0,0,ROUND(BO198*IF($A199&lt;=Debts!$M$14,Debts!$X$14,Debts!$Y$14)/12,2)+IF(AND(Debts!$AC$14=1,$A199=Debts!$M$14+1),SUMPRODUCT(ROUND(BO$5:BO197*Debts!$Y$14/12,2)),0))</f>
        <v/>
      </c>
      <c r="T199">
        <f>IF(BP198&lt;=0,0,ROUND(BP198*IF($A199&lt;=Debts!$M$15,Debts!$X$15,Debts!$Y$15)/12,2)+IF(AND(Debts!$AC$15=1,$A199=Debts!$M$15+1),SUMPRODUCT(ROUND(BP$5:BP197*Debts!$Y$15/12,2)),0))</f>
        <v/>
      </c>
      <c r="U199">
        <f>IF(BQ198&lt;=0,0,ROUND(BQ198*IF($A199&lt;=Debts!$M$16,Debts!$X$16,Debts!$Y$16)/12,2)+IF(AND(Debts!$AC$16=1,$A199=Debts!$M$16+1),SUMPRODUCT(ROUND(BQ$5:BQ197*Debts!$Y$16/12,2)),0))</f>
        <v/>
      </c>
      <c r="V199">
        <f>IF(BF198&lt;=0,0,MIN(ROUND(BF198+J199,2),IF(Debts!$Z$5=0,Debts!$AA$5,MAX(Debts!$AA$5,ROUND(BF198*Debts!$Z$5+Debts!$AB$5*J199,2)))))</f>
        <v/>
      </c>
      <c r="W199">
        <f>IF(BG198&lt;=0,0,MIN(ROUND(BG198+K199,2),IF(Debts!$Z$6=0,Debts!$AA$6,MAX(Debts!$AA$6,ROUND(BG198*Debts!$Z$6+Debts!$AB$6*K199,2)))))</f>
        <v/>
      </c>
      <c r="X199">
        <f>IF(BH198&lt;=0,0,MIN(ROUND(BH198+L199,2),IF(Debts!$Z$7=0,Debts!$AA$7,MAX(Debts!$AA$7,ROUND(BH198*Debts!$Z$7+Debts!$AB$7*L199,2)))))</f>
        <v/>
      </c>
      <c r="Y199">
        <f>IF(BI198&lt;=0,0,MIN(ROUND(BI198+M199,2),IF(Debts!$Z$8=0,Debts!$AA$8,MAX(Debts!$AA$8,ROUND(BI198*Debts!$Z$8+Debts!$AB$8*M199,2)))))</f>
        <v/>
      </c>
      <c r="Z199">
        <f>IF(BJ198&lt;=0,0,MIN(ROUND(BJ198+N199,2),IF(Debts!$Z$9=0,Debts!$AA$9,MAX(Debts!$AA$9,ROUND(BJ198*Debts!$Z$9+Debts!$AB$9*N199,2)))))</f>
        <v/>
      </c>
      <c r="AA199">
        <f>IF(BK198&lt;=0,0,MIN(ROUND(BK198+O199,2),IF(Debts!$Z$10=0,Debts!$AA$10,MAX(Debts!$AA$10,ROUND(BK198*Debts!$Z$10+Debts!$AB$10*O199,2)))))</f>
        <v/>
      </c>
      <c r="AB199">
        <f>IF(BL198&lt;=0,0,MIN(ROUND(BL198+P199,2),IF(Debts!$Z$11=0,Debts!$AA$11,MAX(Debts!$AA$11,ROUND(BL198*Debts!$Z$11+Debts!$AB$11*P199,2)))))</f>
        <v/>
      </c>
      <c r="AC199">
        <f>IF(BM198&lt;=0,0,MIN(ROUND(BM198+Q199,2),IF(Debts!$Z$12=0,Debts!$AA$12,MAX(Debts!$AA$12,ROUND(BM198*Debts!$Z$12+Debts!$AB$12*Q199,2)))))</f>
        <v/>
      </c>
      <c r="AD199">
        <f>IF(BN198&lt;=0,0,MIN(ROUND(BN198+R199,2),IF(Debts!$Z$13=0,Debts!$AA$13,MAX(Debts!$AA$13,ROUND(BN198*Debts!$Z$13+Debts!$AB$13*R199,2)))))</f>
        <v/>
      </c>
      <c r="AE199">
        <f>IF(BO198&lt;=0,0,MIN(ROUND(BO198+S199,2),IF(Debts!$Z$14=0,Debts!$AA$14,MAX(Debts!$AA$14,ROUND(BO198*Debts!$Z$14+Debts!$AB$14*S199,2)))))</f>
        <v/>
      </c>
      <c r="AF199">
        <f>IF(BP198&lt;=0,0,MIN(ROUND(BP198+T199,2),IF(Debts!$Z$15=0,Debts!$AA$15,MAX(Debts!$AA$15,ROUND(BP198*Debts!$Z$15+Debts!$AB$15*T199,2)))))</f>
        <v/>
      </c>
      <c r="AG199">
        <f>IF(BQ198&lt;=0,0,MIN(ROUND(BQ198+U199,2),IF(Debts!$Z$16=0,Debts!$AA$16,MAX(Debts!$AA$16,ROUND(BQ198*Debts!$Z$16+Debts!$AB$16*U199,2)))))</f>
        <v/>
      </c>
      <c r="AH199">
        <f>IF(BF198&lt;=0,0,ROUND(BF198+J199-V199,2))</f>
        <v/>
      </c>
      <c r="AI199">
        <f>IF(BG198&lt;=0,0,ROUND(BG198+K199-W199,2))</f>
        <v/>
      </c>
      <c r="AJ199">
        <f>IF(BH198&lt;=0,0,ROUND(BH198+L199-X199,2))</f>
        <v/>
      </c>
      <c r="AK199">
        <f>IF(BI198&lt;=0,0,ROUND(BI198+M199-Y199,2))</f>
        <v/>
      </c>
      <c r="AL199">
        <f>IF(BJ198&lt;=0,0,ROUND(BJ198+N199-Z199,2))</f>
        <v/>
      </c>
      <c r="AM199">
        <f>IF(BK198&lt;=0,0,ROUND(BK198+O199-AA199,2))</f>
        <v/>
      </c>
      <c r="AN199">
        <f>IF(BL198&lt;=0,0,ROUND(BL198+P199-AB199,2))</f>
        <v/>
      </c>
      <c r="AO199">
        <f>IF(BM198&lt;=0,0,ROUND(BM198+Q199-AC199,2))</f>
        <v/>
      </c>
      <c r="AP199">
        <f>IF(BN198&lt;=0,0,ROUND(BN198+R199-AD199,2))</f>
        <v/>
      </c>
      <c r="AQ199">
        <f>IF(BO198&lt;=0,0,ROUND(BO198+S199-AE199,2))</f>
        <v/>
      </c>
      <c r="AR199">
        <f>IF(BP198&lt;=0,0,ROUND(BP198+T199-AF199,2))</f>
        <v/>
      </c>
      <c r="AS199">
        <f>IF(BQ198&lt;=0,0,ROUND(BQ198+U199-AG199,2))</f>
        <v/>
      </c>
      <c r="AT199">
        <f>IF(AH199&lt;=0,0,ROUND(MIN(AH199,MAX(0,$F199-SUMPRODUCT(($AT$3:$BE$3&lt;AT$3)*$AH199:$AS199))),2))</f>
        <v/>
      </c>
      <c r="AU199">
        <f>IF(AI199&lt;=0,0,ROUND(MIN(AI199,MAX(0,$F199-SUMPRODUCT(($AT$3:$BE$3&lt;AU$3)*$AH199:$AS199))),2))</f>
        <v/>
      </c>
      <c r="AV199">
        <f>IF(AJ199&lt;=0,0,ROUND(MIN(AJ199,MAX(0,$F199-SUMPRODUCT(($AT$3:$BE$3&lt;AV$3)*$AH199:$AS199))),2))</f>
        <v/>
      </c>
      <c r="AW199">
        <f>IF(AK199&lt;=0,0,ROUND(MIN(AK199,MAX(0,$F199-SUMPRODUCT(($AT$3:$BE$3&lt;AW$3)*$AH199:$AS199))),2))</f>
        <v/>
      </c>
      <c r="AX199">
        <f>IF(AL199&lt;=0,0,ROUND(MIN(AL199,MAX(0,$F199-SUMPRODUCT(($AT$3:$BE$3&lt;AX$3)*$AH199:$AS199))),2))</f>
        <v/>
      </c>
      <c r="AY199">
        <f>IF(AM199&lt;=0,0,ROUND(MIN(AM199,MAX(0,$F199-SUMPRODUCT(($AT$3:$BE$3&lt;AY$3)*$AH199:$AS199))),2))</f>
        <v/>
      </c>
      <c r="AZ199">
        <f>IF(AN199&lt;=0,0,ROUND(MIN(AN199,MAX(0,$F199-SUMPRODUCT(($AT$3:$BE$3&lt;AZ$3)*$AH199:$AS199))),2))</f>
        <v/>
      </c>
      <c r="BA199">
        <f>IF(AO199&lt;=0,0,ROUND(MIN(AO199,MAX(0,$F199-SUMPRODUCT(($AT$3:$BE$3&lt;BA$3)*$AH199:$AS199))),2))</f>
        <v/>
      </c>
      <c r="BB199">
        <f>IF(AP199&lt;=0,0,ROUND(MIN(AP199,MAX(0,$F199-SUMPRODUCT(($AT$3:$BE$3&lt;BB$3)*$AH199:$AS199))),2))</f>
        <v/>
      </c>
      <c r="BC199">
        <f>IF(AQ199&lt;=0,0,ROUND(MIN(AQ199,MAX(0,$F199-SUMPRODUCT(($AT$3:$BE$3&lt;BC$3)*$AH199:$AS199))),2))</f>
        <v/>
      </c>
      <c r="BD199">
        <f>IF(AR199&lt;=0,0,ROUND(MIN(AR199,MAX(0,$F199-SUMPRODUCT(($AT$3:$BE$3&lt;BD$3)*$AH199:$AS199))),2))</f>
        <v/>
      </c>
      <c r="BE199">
        <f>IF(AS199&lt;=0,0,ROUND(MIN(AS199,MAX(0,$F199-SUMPRODUCT(($AT$3:$BE$3&lt;BE$3)*$AH199:$AS199))),2))</f>
        <v/>
      </c>
      <c r="BF199">
        <f>IF(BF198&lt;=0,0,ROUND(BF198+J199-V199-AT199,2))</f>
        <v/>
      </c>
      <c r="BG199">
        <f>IF(BG198&lt;=0,0,ROUND(BG198+K199-W199-AU199,2))</f>
        <v/>
      </c>
      <c r="BH199">
        <f>IF(BH198&lt;=0,0,ROUND(BH198+L199-X199-AV199,2))</f>
        <v/>
      </c>
      <c r="BI199">
        <f>IF(BI198&lt;=0,0,ROUND(BI198+M199-Y199-AW199,2))</f>
        <v/>
      </c>
      <c r="BJ199">
        <f>IF(BJ198&lt;=0,0,ROUND(BJ198+N199-Z199-AX199,2))</f>
        <v/>
      </c>
      <c r="BK199">
        <f>IF(BK198&lt;=0,0,ROUND(BK198+O199-AA199-AY199,2))</f>
        <v/>
      </c>
      <c r="BL199">
        <f>IF(BL198&lt;=0,0,ROUND(BL198+P199-AB199-AZ199,2))</f>
        <v/>
      </c>
      <c r="BM199">
        <f>IF(BM198&lt;=0,0,ROUND(BM198+Q199-AC199-BA199,2))</f>
        <v/>
      </c>
      <c r="BN199">
        <f>IF(BN198&lt;=0,0,ROUND(BN198+R199-AD199-BB199,2))</f>
        <v/>
      </c>
      <c r="BO199">
        <f>IF(BO198&lt;=0,0,ROUND(BO198+S199-AE199-BC199,2))</f>
        <v/>
      </c>
      <c r="BP199">
        <f>IF(BP198&lt;=0,0,ROUND(BP198+T199-AF199-BD199,2))</f>
        <v/>
      </c>
      <c r="BQ199">
        <f>IF(BQ198&lt;=0,0,ROUND(BQ198+U199-AG199-BE199,2))</f>
        <v/>
      </c>
    </row>
    <row r="200">
      <c r="A200" t="n">
        <v>195</v>
      </c>
      <c r="B200" s="29">
        <f>Months!B200</f>
        <v/>
      </c>
      <c r="C200">
        <f>Months!C200</f>
        <v/>
      </c>
      <c r="D200">
        <f>Months!D200</f>
        <v/>
      </c>
      <c r="E200">
        <f>SUM(V200:AG200)</f>
        <v/>
      </c>
      <c r="F200">
        <f>MAX(0,ROUND(C200+D200-E200,2))</f>
        <v/>
      </c>
      <c r="G200">
        <f>ROUND(E200+SUM(AT200:BE200),2)</f>
        <v/>
      </c>
      <c r="H200">
        <f>ROUND(SUM(J200:U200),2)</f>
        <v/>
      </c>
      <c r="I200">
        <f>ROUND(SUM(BF200:BQ200),2)</f>
        <v/>
      </c>
      <c r="J200">
        <f>IF(BF199&lt;=0,0,ROUND(BF199*IF($A200&lt;=Debts!$M$5,Debts!$X$5,Debts!$Y$5)/12,2)+IF(AND(Debts!$AC$5=1,$A200=Debts!$M$5+1),SUMPRODUCT(ROUND(BF$5:BF198*Debts!$Y$5/12,2)),0))</f>
        <v/>
      </c>
      <c r="K200">
        <f>IF(BG199&lt;=0,0,ROUND(BG199*IF($A200&lt;=Debts!$M$6,Debts!$X$6,Debts!$Y$6)/12,2)+IF(AND(Debts!$AC$6=1,$A200=Debts!$M$6+1),SUMPRODUCT(ROUND(BG$5:BG198*Debts!$Y$6/12,2)),0))</f>
        <v/>
      </c>
      <c r="L200">
        <f>IF(BH199&lt;=0,0,ROUND(BH199*IF($A200&lt;=Debts!$M$7,Debts!$X$7,Debts!$Y$7)/12,2)+IF(AND(Debts!$AC$7=1,$A200=Debts!$M$7+1),SUMPRODUCT(ROUND(BH$5:BH198*Debts!$Y$7/12,2)),0))</f>
        <v/>
      </c>
      <c r="M200">
        <f>IF(BI199&lt;=0,0,ROUND(BI199*IF($A200&lt;=Debts!$M$8,Debts!$X$8,Debts!$Y$8)/12,2)+IF(AND(Debts!$AC$8=1,$A200=Debts!$M$8+1),SUMPRODUCT(ROUND(BI$5:BI198*Debts!$Y$8/12,2)),0))</f>
        <v/>
      </c>
      <c r="N200">
        <f>IF(BJ199&lt;=0,0,ROUND(BJ199*IF($A200&lt;=Debts!$M$9,Debts!$X$9,Debts!$Y$9)/12,2)+IF(AND(Debts!$AC$9=1,$A200=Debts!$M$9+1),SUMPRODUCT(ROUND(BJ$5:BJ198*Debts!$Y$9/12,2)),0))</f>
        <v/>
      </c>
      <c r="O200">
        <f>IF(BK199&lt;=0,0,ROUND(BK199*IF($A200&lt;=Debts!$M$10,Debts!$X$10,Debts!$Y$10)/12,2)+IF(AND(Debts!$AC$10=1,$A200=Debts!$M$10+1),SUMPRODUCT(ROUND(BK$5:BK198*Debts!$Y$10/12,2)),0))</f>
        <v/>
      </c>
      <c r="P200">
        <f>IF(BL199&lt;=0,0,ROUND(BL199*IF($A200&lt;=Debts!$M$11,Debts!$X$11,Debts!$Y$11)/12,2)+IF(AND(Debts!$AC$11=1,$A200=Debts!$M$11+1),SUMPRODUCT(ROUND(BL$5:BL198*Debts!$Y$11/12,2)),0))</f>
        <v/>
      </c>
      <c r="Q200">
        <f>IF(BM199&lt;=0,0,ROUND(BM199*IF($A200&lt;=Debts!$M$12,Debts!$X$12,Debts!$Y$12)/12,2)+IF(AND(Debts!$AC$12=1,$A200=Debts!$M$12+1),SUMPRODUCT(ROUND(BM$5:BM198*Debts!$Y$12/12,2)),0))</f>
        <v/>
      </c>
      <c r="R200">
        <f>IF(BN199&lt;=0,0,ROUND(BN199*IF($A200&lt;=Debts!$M$13,Debts!$X$13,Debts!$Y$13)/12,2)+IF(AND(Debts!$AC$13=1,$A200=Debts!$M$13+1),SUMPRODUCT(ROUND(BN$5:BN198*Debts!$Y$13/12,2)),0))</f>
        <v/>
      </c>
      <c r="S200">
        <f>IF(BO199&lt;=0,0,ROUND(BO199*IF($A200&lt;=Debts!$M$14,Debts!$X$14,Debts!$Y$14)/12,2)+IF(AND(Debts!$AC$14=1,$A200=Debts!$M$14+1),SUMPRODUCT(ROUND(BO$5:BO198*Debts!$Y$14/12,2)),0))</f>
        <v/>
      </c>
      <c r="T200">
        <f>IF(BP199&lt;=0,0,ROUND(BP199*IF($A200&lt;=Debts!$M$15,Debts!$X$15,Debts!$Y$15)/12,2)+IF(AND(Debts!$AC$15=1,$A200=Debts!$M$15+1),SUMPRODUCT(ROUND(BP$5:BP198*Debts!$Y$15/12,2)),0))</f>
        <v/>
      </c>
      <c r="U200">
        <f>IF(BQ199&lt;=0,0,ROUND(BQ199*IF($A200&lt;=Debts!$M$16,Debts!$X$16,Debts!$Y$16)/12,2)+IF(AND(Debts!$AC$16=1,$A200=Debts!$M$16+1),SUMPRODUCT(ROUND(BQ$5:BQ198*Debts!$Y$16/12,2)),0))</f>
        <v/>
      </c>
      <c r="V200">
        <f>IF(BF199&lt;=0,0,MIN(ROUND(BF199+J200,2),IF(Debts!$Z$5=0,Debts!$AA$5,MAX(Debts!$AA$5,ROUND(BF199*Debts!$Z$5+Debts!$AB$5*J200,2)))))</f>
        <v/>
      </c>
      <c r="W200">
        <f>IF(BG199&lt;=0,0,MIN(ROUND(BG199+K200,2),IF(Debts!$Z$6=0,Debts!$AA$6,MAX(Debts!$AA$6,ROUND(BG199*Debts!$Z$6+Debts!$AB$6*K200,2)))))</f>
        <v/>
      </c>
      <c r="X200">
        <f>IF(BH199&lt;=0,0,MIN(ROUND(BH199+L200,2),IF(Debts!$Z$7=0,Debts!$AA$7,MAX(Debts!$AA$7,ROUND(BH199*Debts!$Z$7+Debts!$AB$7*L200,2)))))</f>
        <v/>
      </c>
      <c r="Y200">
        <f>IF(BI199&lt;=0,0,MIN(ROUND(BI199+M200,2),IF(Debts!$Z$8=0,Debts!$AA$8,MAX(Debts!$AA$8,ROUND(BI199*Debts!$Z$8+Debts!$AB$8*M200,2)))))</f>
        <v/>
      </c>
      <c r="Z200">
        <f>IF(BJ199&lt;=0,0,MIN(ROUND(BJ199+N200,2),IF(Debts!$Z$9=0,Debts!$AA$9,MAX(Debts!$AA$9,ROUND(BJ199*Debts!$Z$9+Debts!$AB$9*N200,2)))))</f>
        <v/>
      </c>
      <c r="AA200">
        <f>IF(BK199&lt;=0,0,MIN(ROUND(BK199+O200,2),IF(Debts!$Z$10=0,Debts!$AA$10,MAX(Debts!$AA$10,ROUND(BK199*Debts!$Z$10+Debts!$AB$10*O200,2)))))</f>
        <v/>
      </c>
      <c r="AB200">
        <f>IF(BL199&lt;=0,0,MIN(ROUND(BL199+P200,2),IF(Debts!$Z$11=0,Debts!$AA$11,MAX(Debts!$AA$11,ROUND(BL199*Debts!$Z$11+Debts!$AB$11*P200,2)))))</f>
        <v/>
      </c>
      <c r="AC200">
        <f>IF(BM199&lt;=0,0,MIN(ROUND(BM199+Q200,2),IF(Debts!$Z$12=0,Debts!$AA$12,MAX(Debts!$AA$12,ROUND(BM199*Debts!$Z$12+Debts!$AB$12*Q200,2)))))</f>
        <v/>
      </c>
      <c r="AD200">
        <f>IF(BN199&lt;=0,0,MIN(ROUND(BN199+R200,2),IF(Debts!$Z$13=0,Debts!$AA$13,MAX(Debts!$AA$13,ROUND(BN199*Debts!$Z$13+Debts!$AB$13*R200,2)))))</f>
        <v/>
      </c>
      <c r="AE200">
        <f>IF(BO199&lt;=0,0,MIN(ROUND(BO199+S200,2),IF(Debts!$Z$14=0,Debts!$AA$14,MAX(Debts!$AA$14,ROUND(BO199*Debts!$Z$14+Debts!$AB$14*S200,2)))))</f>
        <v/>
      </c>
      <c r="AF200">
        <f>IF(BP199&lt;=0,0,MIN(ROUND(BP199+T200,2),IF(Debts!$Z$15=0,Debts!$AA$15,MAX(Debts!$AA$15,ROUND(BP199*Debts!$Z$15+Debts!$AB$15*T200,2)))))</f>
        <v/>
      </c>
      <c r="AG200">
        <f>IF(BQ199&lt;=0,0,MIN(ROUND(BQ199+U200,2),IF(Debts!$Z$16=0,Debts!$AA$16,MAX(Debts!$AA$16,ROUND(BQ199*Debts!$Z$16+Debts!$AB$16*U200,2)))))</f>
        <v/>
      </c>
      <c r="AH200">
        <f>IF(BF199&lt;=0,0,ROUND(BF199+J200-V200,2))</f>
        <v/>
      </c>
      <c r="AI200">
        <f>IF(BG199&lt;=0,0,ROUND(BG199+K200-W200,2))</f>
        <v/>
      </c>
      <c r="AJ200">
        <f>IF(BH199&lt;=0,0,ROUND(BH199+L200-X200,2))</f>
        <v/>
      </c>
      <c r="AK200">
        <f>IF(BI199&lt;=0,0,ROUND(BI199+M200-Y200,2))</f>
        <v/>
      </c>
      <c r="AL200">
        <f>IF(BJ199&lt;=0,0,ROUND(BJ199+N200-Z200,2))</f>
        <v/>
      </c>
      <c r="AM200">
        <f>IF(BK199&lt;=0,0,ROUND(BK199+O200-AA200,2))</f>
        <v/>
      </c>
      <c r="AN200">
        <f>IF(BL199&lt;=0,0,ROUND(BL199+P200-AB200,2))</f>
        <v/>
      </c>
      <c r="AO200">
        <f>IF(BM199&lt;=0,0,ROUND(BM199+Q200-AC200,2))</f>
        <v/>
      </c>
      <c r="AP200">
        <f>IF(BN199&lt;=0,0,ROUND(BN199+R200-AD200,2))</f>
        <v/>
      </c>
      <c r="AQ200">
        <f>IF(BO199&lt;=0,0,ROUND(BO199+S200-AE200,2))</f>
        <v/>
      </c>
      <c r="AR200">
        <f>IF(BP199&lt;=0,0,ROUND(BP199+T200-AF200,2))</f>
        <v/>
      </c>
      <c r="AS200">
        <f>IF(BQ199&lt;=0,0,ROUND(BQ199+U200-AG200,2))</f>
        <v/>
      </c>
      <c r="AT200">
        <f>IF(AH200&lt;=0,0,ROUND(MIN(AH200,MAX(0,$F200-SUMPRODUCT(($AT$3:$BE$3&lt;AT$3)*$AH200:$AS200))),2))</f>
        <v/>
      </c>
      <c r="AU200">
        <f>IF(AI200&lt;=0,0,ROUND(MIN(AI200,MAX(0,$F200-SUMPRODUCT(($AT$3:$BE$3&lt;AU$3)*$AH200:$AS200))),2))</f>
        <v/>
      </c>
      <c r="AV200">
        <f>IF(AJ200&lt;=0,0,ROUND(MIN(AJ200,MAX(0,$F200-SUMPRODUCT(($AT$3:$BE$3&lt;AV$3)*$AH200:$AS200))),2))</f>
        <v/>
      </c>
      <c r="AW200">
        <f>IF(AK200&lt;=0,0,ROUND(MIN(AK200,MAX(0,$F200-SUMPRODUCT(($AT$3:$BE$3&lt;AW$3)*$AH200:$AS200))),2))</f>
        <v/>
      </c>
      <c r="AX200">
        <f>IF(AL200&lt;=0,0,ROUND(MIN(AL200,MAX(0,$F200-SUMPRODUCT(($AT$3:$BE$3&lt;AX$3)*$AH200:$AS200))),2))</f>
        <v/>
      </c>
      <c r="AY200">
        <f>IF(AM200&lt;=0,0,ROUND(MIN(AM200,MAX(0,$F200-SUMPRODUCT(($AT$3:$BE$3&lt;AY$3)*$AH200:$AS200))),2))</f>
        <v/>
      </c>
      <c r="AZ200">
        <f>IF(AN200&lt;=0,0,ROUND(MIN(AN200,MAX(0,$F200-SUMPRODUCT(($AT$3:$BE$3&lt;AZ$3)*$AH200:$AS200))),2))</f>
        <v/>
      </c>
      <c r="BA200">
        <f>IF(AO200&lt;=0,0,ROUND(MIN(AO200,MAX(0,$F200-SUMPRODUCT(($AT$3:$BE$3&lt;BA$3)*$AH200:$AS200))),2))</f>
        <v/>
      </c>
      <c r="BB200">
        <f>IF(AP200&lt;=0,0,ROUND(MIN(AP200,MAX(0,$F200-SUMPRODUCT(($AT$3:$BE$3&lt;BB$3)*$AH200:$AS200))),2))</f>
        <v/>
      </c>
      <c r="BC200">
        <f>IF(AQ200&lt;=0,0,ROUND(MIN(AQ200,MAX(0,$F200-SUMPRODUCT(($AT$3:$BE$3&lt;BC$3)*$AH200:$AS200))),2))</f>
        <v/>
      </c>
      <c r="BD200">
        <f>IF(AR200&lt;=0,0,ROUND(MIN(AR200,MAX(0,$F200-SUMPRODUCT(($AT$3:$BE$3&lt;BD$3)*$AH200:$AS200))),2))</f>
        <v/>
      </c>
      <c r="BE200">
        <f>IF(AS200&lt;=0,0,ROUND(MIN(AS200,MAX(0,$F200-SUMPRODUCT(($AT$3:$BE$3&lt;BE$3)*$AH200:$AS200))),2))</f>
        <v/>
      </c>
      <c r="BF200">
        <f>IF(BF199&lt;=0,0,ROUND(BF199+J200-V200-AT200,2))</f>
        <v/>
      </c>
      <c r="BG200">
        <f>IF(BG199&lt;=0,0,ROUND(BG199+K200-W200-AU200,2))</f>
        <v/>
      </c>
      <c r="BH200">
        <f>IF(BH199&lt;=0,0,ROUND(BH199+L200-X200-AV200,2))</f>
        <v/>
      </c>
      <c r="BI200">
        <f>IF(BI199&lt;=0,0,ROUND(BI199+M200-Y200-AW200,2))</f>
        <v/>
      </c>
      <c r="BJ200">
        <f>IF(BJ199&lt;=0,0,ROUND(BJ199+N200-Z200-AX200,2))</f>
        <v/>
      </c>
      <c r="BK200">
        <f>IF(BK199&lt;=0,0,ROUND(BK199+O200-AA200-AY200,2))</f>
        <v/>
      </c>
      <c r="BL200">
        <f>IF(BL199&lt;=0,0,ROUND(BL199+P200-AB200-AZ200,2))</f>
        <v/>
      </c>
      <c r="BM200">
        <f>IF(BM199&lt;=0,0,ROUND(BM199+Q200-AC200-BA200,2))</f>
        <v/>
      </c>
      <c r="BN200">
        <f>IF(BN199&lt;=0,0,ROUND(BN199+R200-AD200-BB200,2))</f>
        <v/>
      </c>
      <c r="BO200">
        <f>IF(BO199&lt;=0,0,ROUND(BO199+S200-AE200-BC200,2))</f>
        <v/>
      </c>
      <c r="BP200">
        <f>IF(BP199&lt;=0,0,ROUND(BP199+T200-AF200-BD200,2))</f>
        <v/>
      </c>
      <c r="BQ200">
        <f>IF(BQ199&lt;=0,0,ROUND(BQ199+U200-AG200-BE200,2))</f>
        <v/>
      </c>
    </row>
    <row r="201">
      <c r="A201" t="n">
        <v>196</v>
      </c>
      <c r="B201" s="29">
        <f>Months!B201</f>
        <v/>
      </c>
      <c r="C201">
        <f>Months!C201</f>
        <v/>
      </c>
      <c r="D201">
        <f>Months!D201</f>
        <v/>
      </c>
      <c r="E201">
        <f>SUM(V201:AG201)</f>
        <v/>
      </c>
      <c r="F201">
        <f>MAX(0,ROUND(C201+D201-E201,2))</f>
        <v/>
      </c>
      <c r="G201">
        <f>ROUND(E201+SUM(AT201:BE201),2)</f>
        <v/>
      </c>
      <c r="H201">
        <f>ROUND(SUM(J201:U201),2)</f>
        <v/>
      </c>
      <c r="I201">
        <f>ROUND(SUM(BF201:BQ201),2)</f>
        <v/>
      </c>
      <c r="J201">
        <f>IF(BF200&lt;=0,0,ROUND(BF200*IF($A201&lt;=Debts!$M$5,Debts!$X$5,Debts!$Y$5)/12,2)+IF(AND(Debts!$AC$5=1,$A201=Debts!$M$5+1),SUMPRODUCT(ROUND(BF$5:BF199*Debts!$Y$5/12,2)),0))</f>
        <v/>
      </c>
      <c r="K201">
        <f>IF(BG200&lt;=0,0,ROUND(BG200*IF($A201&lt;=Debts!$M$6,Debts!$X$6,Debts!$Y$6)/12,2)+IF(AND(Debts!$AC$6=1,$A201=Debts!$M$6+1),SUMPRODUCT(ROUND(BG$5:BG199*Debts!$Y$6/12,2)),0))</f>
        <v/>
      </c>
      <c r="L201">
        <f>IF(BH200&lt;=0,0,ROUND(BH200*IF($A201&lt;=Debts!$M$7,Debts!$X$7,Debts!$Y$7)/12,2)+IF(AND(Debts!$AC$7=1,$A201=Debts!$M$7+1),SUMPRODUCT(ROUND(BH$5:BH199*Debts!$Y$7/12,2)),0))</f>
        <v/>
      </c>
      <c r="M201">
        <f>IF(BI200&lt;=0,0,ROUND(BI200*IF($A201&lt;=Debts!$M$8,Debts!$X$8,Debts!$Y$8)/12,2)+IF(AND(Debts!$AC$8=1,$A201=Debts!$M$8+1),SUMPRODUCT(ROUND(BI$5:BI199*Debts!$Y$8/12,2)),0))</f>
        <v/>
      </c>
      <c r="N201">
        <f>IF(BJ200&lt;=0,0,ROUND(BJ200*IF($A201&lt;=Debts!$M$9,Debts!$X$9,Debts!$Y$9)/12,2)+IF(AND(Debts!$AC$9=1,$A201=Debts!$M$9+1),SUMPRODUCT(ROUND(BJ$5:BJ199*Debts!$Y$9/12,2)),0))</f>
        <v/>
      </c>
      <c r="O201">
        <f>IF(BK200&lt;=0,0,ROUND(BK200*IF($A201&lt;=Debts!$M$10,Debts!$X$10,Debts!$Y$10)/12,2)+IF(AND(Debts!$AC$10=1,$A201=Debts!$M$10+1),SUMPRODUCT(ROUND(BK$5:BK199*Debts!$Y$10/12,2)),0))</f>
        <v/>
      </c>
      <c r="P201">
        <f>IF(BL200&lt;=0,0,ROUND(BL200*IF($A201&lt;=Debts!$M$11,Debts!$X$11,Debts!$Y$11)/12,2)+IF(AND(Debts!$AC$11=1,$A201=Debts!$M$11+1),SUMPRODUCT(ROUND(BL$5:BL199*Debts!$Y$11/12,2)),0))</f>
        <v/>
      </c>
      <c r="Q201">
        <f>IF(BM200&lt;=0,0,ROUND(BM200*IF($A201&lt;=Debts!$M$12,Debts!$X$12,Debts!$Y$12)/12,2)+IF(AND(Debts!$AC$12=1,$A201=Debts!$M$12+1),SUMPRODUCT(ROUND(BM$5:BM199*Debts!$Y$12/12,2)),0))</f>
        <v/>
      </c>
      <c r="R201">
        <f>IF(BN200&lt;=0,0,ROUND(BN200*IF($A201&lt;=Debts!$M$13,Debts!$X$13,Debts!$Y$13)/12,2)+IF(AND(Debts!$AC$13=1,$A201=Debts!$M$13+1),SUMPRODUCT(ROUND(BN$5:BN199*Debts!$Y$13/12,2)),0))</f>
        <v/>
      </c>
      <c r="S201">
        <f>IF(BO200&lt;=0,0,ROUND(BO200*IF($A201&lt;=Debts!$M$14,Debts!$X$14,Debts!$Y$14)/12,2)+IF(AND(Debts!$AC$14=1,$A201=Debts!$M$14+1),SUMPRODUCT(ROUND(BO$5:BO199*Debts!$Y$14/12,2)),0))</f>
        <v/>
      </c>
      <c r="T201">
        <f>IF(BP200&lt;=0,0,ROUND(BP200*IF($A201&lt;=Debts!$M$15,Debts!$X$15,Debts!$Y$15)/12,2)+IF(AND(Debts!$AC$15=1,$A201=Debts!$M$15+1),SUMPRODUCT(ROUND(BP$5:BP199*Debts!$Y$15/12,2)),0))</f>
        <v/>
      </c>
      <c r="U201">
        <f>IF(BQ200&lt;=0,0,ROUND(BQ200*IF($A201&lt;=Debts!$M$16,Debts!$X$16,Debts!$Y$16)/12,2)+IF(AND(Debts!$AC$16=1,$A201=Debts!$M$16+1),SUMPRODUCT(ROUND(BQ$5:BQ199*Debts!$Y$16/12,2)),0))</f>
        <v/>
      </c>
      <c r="V201">
        <f>IF(BF200&lt;=0,0,MIN(ROUND(BF200+J201,2),IF(Debts!$Z$5=0,Debts!$AA$5,MAX(Debts!$AA$5,ROUND(BF200*Debts!$Z$5+Debts!$AB$5*J201,2)))))</f>
        <v/>
      </c>
      <c r="W201">
        <f>IF(BG200&lt;=0,0,MIN(ROUND(BG200+K201,2),IF(Debts!$Z$6=0,Debts!$AA$6,MAX(Debts!$AA$6,ROUND(BG200*Debts!$Z$6+Debts!$AB$6*K201,2)))))</f>
        <v/>
      </c>
      <c r="X201">
        <f>IF(BH200&lt;=0,0,MIN(ROUND(BH200+L201,2),IF(Debts!$Z$7=0,Debts!$AA$7,MAX(Debts!$AA$7,ROUND(BH200*Debts!$Z$7+Debts!$AB$7*L201,2)))))</f>
        <v/>
      </c>
      <c r="Y201">
        <f>IF(BI200&lt;=0,0,MIN(ROUND(BI200+M201,2),IF(Debts!$Z$8=0,Debts!$AA$8,MAX(Debts!$AA$8,ROUND(BI200*Debts!$Z$8+Debts!$AB$8*M201,2)))))</f>
        <v/>
      </c>
      <c r="Z201">
        <f>IF(BJ200&lt;=0,0,MIN(ROUND(BJ200+N201,2),IF(Debts!$Z$9=0,Debts!$AA$9,MAX(Debts!$AA$9,ROUND(BJ200*Debts!$Z$9+Debts!$AB$9*N201,2)))))</f>
        <v/>
      </c>
      <c r="AA201">
        <f>IF(BK200&lt;=0,0,MIN(ROUND(BK200+O201,2),IF(Debts!$Z$10=0,Debts!$AA$10,MAX(Debts!$AA$10,ROUND(BK200*Debts!$Z$10+Debts!$AB$10*O201,2)))))</f>
        <v/>
      </c>
      <c r="AB201">
        <f>IF(BL200&lt;=0,0,MIN(ROUND(BL200+P201,2),IF(Debts!$Z$11=0,Debts!$AA$11,MAX(Debts!$AA$11,ROUND(BL200*Debts!$Z$11+Debts!$AB$11*P201,2)))))</f>
        <v/>
      </c>
      <c r="AC201">
        <f>IF(BM200&lt;=0,0,MIN(ROUND(BM200+Q201,2),IF(Debts!$Z$12=0,Debts!$AA$12,MAX(Debts!$AA$12,ROUND(BM200*Debts!$Z$12+Debts!$AB$12*Q201,2)))))</f>
        <v/>
      </c>
      <c r="AD201">
        <f>IF(BN200&lt;=0,0,MIN(ROUND(BN200+R201,2),IF(Debts!$Z$13=0,Debts!$AA$13,MAX(Debts!$AA$13,ROUND(BN200*Debts!$Z$13+Debts!$AB$13*R201,2)))))</f>
        <v/>
      </c>
      <c r="AE201">
        <f>IF(BO200&lt;=0,0,MIN(ROUND(BO200+S201,2),IF(Debts!$Z$14=0,Debts!$AA$14,MAX(Debts!$AA$14,ROUND(BO200*Debts!$Z$14+Debts!$AB$14*S201,2)))))</f>
        <v/>
      </c>
      <c r="AF201">
        <f>IF(BP200&lt;=0,0,MIN(ROUND(BP200+T201,2),IF(Debts!$Z$15=0,Debts!$AA$15,MAX(Debts!$AA$15,ROUND(BP200*Debts!$Z$15+Debts!$AB$15*T201,2)))))</f>
        <v/>
      </c>
      <c r="AG201">
        <f>IF(BQ200&lt;=0,0,MIN(ROUND(BQ200+U201,2),IF(Debts!$Z$16=0,Debts!$AA$16,MAX(Debts!$AA$16,ROUND(BQ200*Debts!$Z$16+Debts!$AB$16*U201,2)))))</f>
        <v/>
      </c>
      <c r="AH201">
        <f>IF(BF200&lt;=0,0,ROUND(BF200+J201-V201,2))</f>
        <v/>
      </c>
      <c r="AI201">
        <f>IF(BG200&lt;=0,0,ROUND(BG200+K201-W201,2))</f>
        <v/>
      </c>
      <c r="AJ201">
        <f>IF(BH200&lt;=0,0,ROUND(BH200+L201-X201,2))</f>
        <v/>
      </c>
      <c r="AK201">
        <f>IF(BI200&lt;=0,0,ROUND(BI200+M201-Y201,2))</f>
        <v/>
      </c>
      <c r="AL201">
        <f>IF(BJ200&lt;=0,0,ROUND(BJ200+N201-Z201,2))</f>
        <v/>
      </c>
      <c r="AM201">
        <f>IF(BK200&lt;=0,0,ROUND(BK200+O201-AA201,2))</f>
        <v/>
      </c>
      <c r="AN201">
        <f>IF(BL200&lt;=0,0,ROUND(BL200+P201-AB201,2))</f>
        <v/>
      </c>
      <c r="AO201">
        <f>IF(BM200&lt;=0,0,ROUND(BM200+Q201-AC201,2))</f>
        <v/>
      </c>
      <c r="AP201">
        <f>IF(BN200&lt;=0,0,ROUND(BN200+R201-AD201,2))</f>
        <v/>
      </c>
      <c r="AQ201">
        <f>IF(BO200&lt;=0,0,ROUND(BO200+S201-AE201,2))</f>
        <v/>
      </c>
      <c r="AR201">
        <f>IF(BP200&lt;=0,0,ROUND(BP200+T201-AF201,2))</f>
        <v/>
      </c>
      <c r="AS201">
        <f>IF(BQ200&lt;=0,0,ROUND(BQ200+U201-AG201,2))</f>
        <v/>
      </c>
      <c r="AT201">
        <f>IF(AH201&lt;=0,0,ROUND(MIN(AH201,MAX(0,$F201-SUMPRODUCT(($AT$3:$BE$3&lt;AT$3)*$AH201:$AS201))),2))</f>
        <v/>
      </c>
      <c r="AU201">
        <f>IF(AI201&lt;=0,0,ROUND(MIN(AI201,MAX(0,$F201-SUMPRODUCT(($AT$3:$BE$3&lt;AU$3)*$AH201:$AS201))),2))</f>
        <v/>
      </c>
      <c r="AV201">
        <f>IF(AJ201&lt;=0,0,ROUND(MIN(AJ201,MAX(0,$F201-SUMPRODUCT(($AT$3:$BE$3&lt;AV$3)*$AH201:$AS201))),2))</f>
        <v/>
      </c>
      <c r="AW201">
        <f>IF(AK201&lt;=0,0,ROUND(MIN(AK201,MAX(0,$F201-SUMPRODUCT(($AT$3:$BE$3&lt;AW$3)*$AH201:$AS201))),2))</f>
        <v/>
      </c>
      <c r="AX201">
        <f>IF(AL201&lt;=0,0,ROUND(MIN(AL201,MAX(0,$F201-SUMPRODUCT(($AT$3:$BE$3&lt;AX$3)*$AH201:$AS201))),2))</f>
        <v/>
      </c>
      <c r="AY201">
        <f>IF(AM201&lt;=0,0,ROUND(MIN(AM201,MAX(0,$F201-SUMPRODUCT(($AT$3:$BE$3&lt;AY$3)*$AH201:$AS201))),2))</f>
        <v/>
      </c>
      <c r="AZ201">
        <f>IF(AN201&lt;=0,0,ROUND(MIN(AN201,MAX(0,$F201-SUMPRODUCT(($AT$3:$BE$3&lt;AZ$3)*$AH201:$AS201))),2))</f>
        <v/>
      </c>
      <c r="BA201">
        <f>IF(AO201&lt;=0,0,ROUND(MIN(AO201,MAX(0,$F201-SUMPRODUCT(($AT$3:$BE$3&lt;BA$3)*$AH201:$AS201))),2))</f>
        <v/>
      </c>
      <c r="BB201">
        <f>IF(AP201&lt;=0,0,ROUND(MIN(AP201,MAX(0,$F201-SUMPRODUCT(($AT$3:$BE$3&lt;BB$3)*$AH201:$AS201))),2))</f>
        <v/>
      </c>
      <c r="BC201">
        <f>IF(AQ201&lt;=0,0,ROUND(MIN(AQ201,MAX(0,$F201-SUMPRODUCT(($AT$3:$BE$3&lt;BC$3)*$AH201:$AS201))),2))</f>
        <v/>
      </c>
      <c r="BD201">
        <f>IF(AR201&lt;=0,0,ROUND(MIN(AR201,MAX(0,$F201-SUMPRODUCT(($AT$3:$BE$3&lt;BD$3)*$AH201:$AS201))),2))</f>
        <v/>
      </c>
      <c r="BE201">
        <f>IF(AS201&lt;=0,0,ROUND(MIN(AS201,MAX(0,$F201-SUMPRODUCT(($AT$3:$BE$3&lt;BE$3)*$AH201:$AS201))),2))</f>
        <v/>
      </c>
      <c r="BF201">
        <f>IF(BF200&lt;=0,0,ROUND(BF200+J201-V201-AT201,2))</f>
        <v/>
      </c>
      <c r="BG201">
        <f>IF(BG200&lt;=0,0,ROUND(BG200+K201-W201-AU201,2))</f>
        <v/>
      </c>
      <c r="BH201">
        <f>IF(BH200&lt;=0,0,ROUND(BH200+L201-X201-AV201,2))</f>
        <v/>
      </c>
      <c r="BI201">
        <f>IF(BI200&lt;=0,0,ROUND(BI200+M201-Y201-AW201,2))</f>
        <v/>
      </c>
      <c r="BJ201">
        <f>IF(BJ200&lt;=0,0,ROUND(BJ200+N201-Z201-AX201,2))</f>
        <v/>
      </c>
      <c r="BK201">
        <f>IF(BK200&lt;=0,0,ROUND(BK200+O201-AA201-AY201,2))</f>
        <v/>
      </c>
      <c r="BL201">
        <f>IF(BL200&lt;=0,0,ROUND(BL200+P201-AB201-AZ201,2))</f>
        <v/>
      </c>
      <c r="BM201">
        <f>IF(BM200&lt;=0,0,ROUND(BM200+Q201-AC201-BA201,2))</f>
        <v/>
      </c>
      <c r="BN201">
        <f>IF(BN200&lt;=0,0,ROUND(BN200+R201-AD201-BB201,2))</f>
        <v/>
      </c>
      <c r="BO201">
        <f>IF(BO200&lt;=0,0,ROUND(BO200+S201-AE201-BC201,2))</f>
        <v/>
      </c>
      <c r="BP201">
        <f>IF(BP200&lt;=0,0,ROUND(BP200+T201-AF201-BD201,2))</f>
        <v/>
      </c>
      <c r="BQ201">
        <f>IF(BQ200&lt;=0,0,ROUND(BQ200+U201-AG201-BE201,2))</f>
        <v/>
      </c>
    </row>
    <row r="202">
      <c r="A202" t="n">
        <v>197</v>
      </c>
      <c r="B202" s="29">
        <f>Months!B202</f>
        <v/>
      </c>
      <c r="C202">
        <f>Months!C202</f>
        <v/>
      </c>
      <c r="D202">
        <f>Months!D202</f>
        <v/>
      </c>
      <c r="E202">
        <f>SUM(V202:AG202)</f>
        <v/>
      </c>
      <c r="F202">
        <f>MAX(0,ROUND(C202+D202-E202,2))</f>
        <v/>
      </c>
      <c r="G202">
        <f>ROUND(E202+SUM(AT202:BE202),2)</f>
        <v/>
      </c>
      <c r="H202">
        <f>ROUND(SUM(J202:U202),2)</f>
        <v/>
      </c>
      <c r="I202">
        <f>ROUND(SUM(BF202:BQ202),2)</f>
        <v/>
      </c>
      <c r="J202">
        <f>IF(BF201&lt;=0,0,ROUND(BF201*IF($A202&lt;=Debts!$M$5,Debts!$X$5,Debts!$Y$5)/12,2)+IF(AND(Debts!$AC$5=1,$A202=Debts!$M$5+1),SUMPRODUCT(ROUND(BF$5:BF200*Debts!$Y$5/12,2)),0))</f>
        <v/>
      </c>
      <c r="K202">
        <f>IF(BG201&lt;=0,0,ROUND(BG201*IF($A202&lt;=Debts!$M$6,Debts!$X$6,Debts!$Y$6)/12,2)+IF(AND(Debts!$AC$6=1,$A202=Debts!$M$6+1),SUMPRODUCT(ROUND(BG$5:BG200*Debts!$Y$6/12,2)),0))</f>
        <v/>
      </c>
      <c r="L202">
        <f>IF(BH201&lt;=0,0,ROUND(BH201*IF($A202&lt;=Debts!$M$7,Debts!$X$7,Debts!$Y$7)/12,2)+IF(AND(Debts!$AC$7=1,$A202=Debts!$M$7+1),SUMPRODUCT(ROUND(BH$5:BH200*Debts!$Y$7/12,2)),0))</f>
        <v/>
      </c>
      <c r="M202">
        <f>IF(BI201&lt;=0,0,ROUND(BI201*IF($A202&lt;=Debts!$M$8,Debts!$X$8,Debts!$Y$8)/12,2)+IF(AND(Debts!$AC$8=1,$A202=Debts!$M$8+1),SUMPRODUCT(ROUND(BI$5:BI200*Debts!$Y$8/12,2)),0))</f>
        <v/>
      </c>
      <c r="N202">
        <f>IF(BJ201&lt;=0,0,ROUND(BJ201*IF($A202&lt;=Debts!$M$9,Debts!$X$9,Debts!$Y$9)/12,2)+IF(AND(Debts!$AC$9=1,$A202=Debts!$M$9+1),SUMPRODUCT(ROUND(BJ$5:BJ200*Debts!$Y$9/12,2)),0))</f>
        <v/>
      </c>
      <c r="O202">
        <f>IF(BK201&lt;=0,0,ROUND(BK201*IF($A202&lt;=Debts!$M$10,Debts!$X$10,Debts!$Y$10)/12,2)+IF(AND(Debts!$AC$10=1,$A202=Debts!$M$10+1),SUMPRODUCT(ROUND(BK$5:BK200*Debts!$Y$10/12,2)),0))</f>
        <v/>
      </c>
      <c r="P202">
        <f>IF(BL201&lt;=0,0,ROUND(BL201*IF($A202&lt;=Debts!$M$11,Debts!$X$11,Debts!$Y$11)/12,2)+IF(AND(Debts!$AC$11=1,$A202=Debts!$M$11+1),SUMPRODUCT(ROUND(BL$5:BL200*Debts!$Y$11/12,2)),0))</f>
        <v/>
      </c>
      <c r="Q202">
        <f>IF(BM201&lt;=0,0,ROUND(BM201*IF($A202&lt;=Debts!$M$12,Debts!$X$12,Debts!$Y$12)/12,2)+IF(AND(Debts!$AC$12=1,$A202=Debts!$M$12+1),SUMPRODUCT(ROUND(BM$5:BM200*Debts!$Y$12/12,2)),0))</f>
        <v/>
      </c>
      <c r="R202">
        <f>IF(BN201&lt;=0,0,ROUND(BN201*IF($A202&lt;=Debts!$M$13,Debts!$X$13,Debts!$Y$13)/12,2)+IF(AND(Debts!$AC$13=1,$A202=Debts!$M$13+1),SUMPRODUCT(ROUND(BN$5:BN200*Debts!$Y$13/12,2)),0))</f>
        <v/>
      </c>
      <c r="S202">
        <f>IF(BO201&lt;=0,0,ROUND(BO201*IF($A202&lt;=Debts!$M$14,Debts!$X$14,Debts!$Y$14)/12,2)+IF(AND(Debts!$AC$14=1,$A202=Debts!$M$14+1),SUMPRODUCT(ROUND(BO$5:BO200*Debts!$Y$14/12,2)),0))</f>
        <v/>
      </c>
      <c r="T202">
        <f>IF(BP201&lt;=0,0,ROUND(BP201*IF($A202&lt;=Debts!$M$15,Debts!$X$15,Debts!$Y$15)/12,2)+IF(AND(Debts!$AC$15=1,$A202=Debts!$M$15+1),SUMPRODUCT(ROUND(BP$5:BP200*Debts!$Y$15/12,2)),0))</f>
        <v/>
      </c>
      <c r="U202">
        <f>IF(BQ201&lt;=0,0,ROUND(BQ201*IF($A202&lt;=Debts!$M$16,Debts!$X$16,Debts!$Y$16)/12,2)+IF(AND(Debts!$AC$16=1,$A202=Debts!$M$16+1),SUMPRODUCT(ROUND(BQ$5:BQ200*Debts!$Y$16/12,2)),0))</f>
        <v/>
      </c>
      <c r="V202">
        <f>IF(BF201&lt;=0,0,MIN(ROUND(BF201+J202,2),IF(Debts!$Z$5=0,Debts!$AA$5,MAX(Debts!$AA$5,ROUND(BF201*Debts!$Z$5+Debts!$AB$5*J202,2)))))</f>
        <v/>
      </c>
      <c r="W202">
        <f>IF(BG201&lt;=0,0,MIN(ROUND(BG201+K202,2),IF(Debts!$Z$6=0,Debts!$AA$6,MAX(Debts!$AA$6,ROUND(BG201*Debts!$Z$6+Debts!$AB$6*K202,2)))))</f>
        <v/>
      </c>
      <c r="X202">
        <f>IF(BH201&lt;=0,0,MIN(ROUND(BH201+L202,2),IF(Debts!$Z$7=0,Debts!$AA$7,MAX(Debts!$AA$7,ROUND(BH201*Debts!$Z$7+Debts!$AB$7*L202,2)))))</f>
        <v/>
      </c>
      <c r="Y202">
        <f>IF(BI201&lt;=0,0,MIN(ROUND(BI201+M202,2),IF(Debts!$Z$8=0,Debts!$AA$8,MAX(Debts!$AA$8,ROUND(BI201*Debts!$Z$8+Debts!$AB$8*M202,2)))))</f>
        <v/>
      </c>
      <c r="Z202">
        <f>IF(BJ201&lt;=0,0,MIN(ROUND(BJ201+N202,2),IF(Debts!$Z$9=0,Debts!$AA$9,MAX(Debts!$AA$9,ROUND(BJ201*Debts!$Z$9+Debts!$AB$9*N202,2)))))</f>
        <v/>
      </c>
      <c r="AA202">
        <f>IF(BK201&lt;=0,0,MIN(ROUND(BK201+O202,2),IF(Debts!$Z$10=0,Debts!$AA$10,MAX(Debts!$AA$10,ROUND(BK201*Debts!$Z$10+Debts!$AB$10*O202,2)))))</f>
        <v/>
      </c>
      <c r="AB202">
        <f>IF(BL201&lt;=0,0,MIN(ROUND(BL201+P202,2),IF(Debts!$Z$11=0,Debts!$AA$11,MAX(Debts!$AA$11,ROUND(BL201*Debts!$Z$11+Debts!$AB$11*P202,2)))))</f>
        <v/>
      </c>
      <c r="AC202">
        <f>IF(BM201&lt;=0,0,MIN(ROUND(BM201+Q202,2),IF(Debts!$Z$12=0,Debts!$AA$12,MAX(Debts!$AA$12,ROUND(BM201*Debts!$Z$12+Debts!$AB$12*Q202,2)))))</f>
        <v/>
      </c>
      <c r="AD202">
        <f>IF(BN201&lt;=0,0,MIN(ROUND(BN201+R202,2),IF(Debts!$Z$13=0,Debts!$AA$13,MAX(Debts!$AA$13,ROUND(BN201*Debts!$Z$13+Debts!$AB$13*R202,2)))))</f>
        <v/>
      </c>
      <c r="AE202">
        <f>IF(BO201&lt;=0,0,MIN(ROUND(BO201+S202,2),IF(Debts!$Z$14=0,Debts!$AA$14,MAX(Debts!$AA$14,ROUND(BO201*Debts!$Z$14+Debts!$AB$14*S202,2)))))</f>
        <v/>
      </c>
      <c r="AF202">
        <f>IF(BP201&lt;=0,0,MIN(ROUND(BP201+T202,2),IF(Debts!$Z$15=0,Debts!$AA$15,MAX(Debts!$AA$15,ROUND(BP201*Debts!$Z$15+Debts!$AB$15*T202,2)))))</f>
        <v/>
      </c>
      <c r="AG202">
        <f>IF(BQ201&lt;=0,0,MIN(ROUND(BQ201+U202,2),IF(Debts!$Z$16=0,Debts!$AA$16,MAX(Debts!$AA$16,ROUND(BQ201*Debts!$Z$16+Debts!$AB$16*U202,2)))))</f>
        <v/>
      </c>
      <c r="AH202">
        <f>IF(BF201&lt;=0,0,ROUND(BF201+J202-V202,2))</f>
        <v/>
      </c>
      <c r="AI202">
        <f>IF(BG201&lt;=0,0,ROUND(BG201+K202-W202,2))</f>
        <v/>
      </c>
      <c r="AJ202">
        <f>IF(BH201&lt;=0,0,ROUND(BH201+L202-X202,2))</f>
        <v/>
      </c>
      <c r="AK202">
        <f>IF(BI201&lt;=0,0,ROUND(BI201+M202-Y202,2))</f>
        <v/>
      </c>
      <c r="AL202">
        <f>IF(BJ201&lt;=0,0,ROUND(BJ201+N202-Z202,2))</f>
        <v/>
      </c>
      <c r="AM202">
        <f>IF(BK201&lt;=0,0,ROUND(BK201+O202-AA202,2))</f>
        <v/>
      </c>
      <c r="AN202">
        <f>IF(BL201&lt;=0,0,ROUND(BL201+P202-AB202,2))</f>
        <v/>
      </c>
      <c r="AO202">
        <f>IF(BM201&lt;=0,0,ROUND(BM201+Q202-AC202,2))</f>
        <v/>
      </c>
      <c r="AP202">
        <f>IF(BN201&lt;=0,0,ROUND(BN201+R202-AD202,2))</f>
        <v/>
      </c>
      <c r="AQ202">
        <f>IF(BO201&lt;=0,0,ROUND(BO201+S202-AE202,2))</f>
        <v/>
      </c>
      <c r="AR202">
        <f>IF(BP201&lt;=0,0,ROUND(BP201+T202-AF202,2))</f>
        <v/>
      </c>
      <c r="AS202">
        <f>IF(BQ201&lt;=0,0,ROUND(BQ201+U202-AG202,2))</f>
        <v/>
      </c>
      <c r="AT202">
        <f>IF(AH202&lt;=0,0,ROUND(MIN(AH202,MAX(0,$F202-SUMPRODUCT(($AT$3:$BE$3&lt;AT$3)*$AH202:$AS202))),2))</f>
        <v/>
      </c>
      <c r="AU202">
        <f>IF(AI202&lt;=0,0,ROUND(MIN(AI202,MAX(0,$F202-SUMPRODUCT(($AT$3:$BE$3&lt;AU$3)*$AH202:$AS202))),2))</f>
        <v/>
      </c>
      <c r="AV202">
        <f>IF(AJ202&lt;=0,0,ROUND(MIN(AJ202,MAX(0,$F202-SUMPRODUCT(($AT$3:$BE$3&lt;AV$3)*$AH202:$AS202))),2))</f>
        <v/>
      </c>
      <c r="AW202">
        <f>IF(AK202&lt;=0,0,ROUND(MIN(AK202,MAX(0,$F202-SUMPRODUCT(($AT$3:$BE$3&lt;AW$3)*$AH202:$AS202))),2))</f>
        <v/>
      </c>
      <c r="AX202">
        <f>IF(AL202&lt;=0,0,ROUND(MIN(AL202,MAX(0,$F202-SUMPRODUCT(($AT$3:$BE$3&lt;AX$3)*$AH202:$AS202))),2))</f>
        <v/>
      </c>
      <c r="AY202">
        <f>IF(AM202&lt;=0,0,ROUND(MIN(AM202,MAX(0,$F202-SUMPRODUCT(($AT$3:$BE$3&lt;AY$3)*$AH202:$AS202))),2))</f>
        <v/>
      </c>
      <c r="AZ202">
        <f>IF(AN202&lt;=0,0,ROUND(MIN(AN202,MAX(0,$F202-SUMPRODUCT(($AT$3:$BE$3&lt;AZ$3)*$AH202:$AS202))),2))</f>
        <v/>
      </c>
      <c r="BA202">
        <f>IF(AO202&lt;=0,0,ROUND(MIN(AO202,MAX(0,$F202-SUMPRODUCT(($AT$3:$BE$3&lt;BA$3)*$AH202:$AS202))),2))</f>
        <v/>
      </c>
      <c r="BB202">
        <f>IF(AP202&lt;=0,0,ROUND(MIN(AP202,MAX(0,$F202-SUMPRODUCT(($AT$3:$BE$3&lt;BB$3)*$AH202:$AS202))),2))</f>
        <v/>
      </c>
      <c r="BC202">
        <f>IF(AQ202&lt;=0,0,ROUND(MIN(AQ202,MAX(0,$F202-SUMPRODUCT(($AT$3:$BE$3&lt;BC$3)*$AH202:$AS202))),2))</f>
        <v/>
      </c>
      <c r="BD202">
        <f>IF(AR202&lt;=0,0,ROUND(MIN(AR202,MAX(0,$F202-SUMPRODUCT(($AT$3:$BE$3&lt;BD$3)*$AH202:$AS202))),2))</f>
        <v/>
      </c>
      <c r="BE202">
        <f>IF(AS202&lt;=0,0,ROUND(MIN(AS202,MAX(0,$F202-SUMPRODUCT(($AT$3:$BE$3&lt;BE$3)*$AH202:$AS202))),2))</f>
        <v/>
      </c>
      <c r="BF202">
        <f>IF(BF201&lt;=0,0,ROUND(BF201+J202-V202-AT202,2))</f>
        <v/>
      </c>
      <c r="BG202">
        <f>IF(BG201&lt;=0,0,ROUND(BG201+K202-W202-AU202,2))</f>
        <v/>
      </c>
      <c r="BH202">
        <f>IF(BH201&lt;=0,0,ROUND(BH201+L202-X202-AV202,2))</f>
        <v/>
      </c>
      <c r="BI202">
        <f>IF(BI201&lt;=0,0,ROUND(BI201+M202-Y202-AW202,2))</f>
        <v/>
      </c>
      <c r="BJ202">
        <f>IF(BJ201&lt;=0,0,ROUND(BJ201+N202-Z202-AX202,2))</f>
        <v/>
      </c>
      <c r="BK202">
        <f>IF(BK201&lt;=0,0,ROUND(BK201+O202-AA202-AY202,2))</f>
        <v/>
      </c>
      <c r="BL202">
        <f>IF(BL201&lt;=0,0,ROUND(BL201+P202-AB202-AZ202,2))</f>
        <v/>
      </c>
      <c r="BM202">
        <f>IF(BM201&lt;=0,0,ROUND(BM201+Q202-AC202-BA202,2))</f>
        <v/>
      </c>
      <c r="BN202">
        <f>IF(BN201&lt;=0,0,ROUND(BN201+R202-AD202-BB202,2))</f>
        <v/>
      </c>
      <c r="BO202">
        <f>IF(BO201&lt;=0,0,ROUND(BO201+S202-AE202-BC202,2))</f>
        <v/>
      </c>
      <c r="BP202">
        <f>IF(BP201&lt;=0,0,ROUND(BP201+T202-AF202-BD202,2))</f>
        <v/>
      </c>
      <c r="BQ202">
        <f>IF(BQ201&lt;=0,0,ROUND(BQ201+U202-AG202-BE202,2))</f>
        <v/>
      </c>
    </row>
    <row r="203">
      <c r="A203" t="n">
        <v>198</v>
      </c>
      <c r="B203" s="29">
        <f>Months!B203</f>
        <v/>
      </c>
      <c r="C203">
        <f>Months!C203</f>
        <v/>
      </c>
      <c r="D203">
        <f>Months!D203</f>
        <v/>
      </c>
      <c r="E203">
        <f>SUM(V203:AG203)</f>
        <v/>
      </c>
      <c r="F203">
        <f>MAX(0,ROUND(C203+D203-E203,2))</f>
        <v/>
      </c>
      <c r="G203">
        <f>ROUND(E203+SUM(AT203:BE203),2)</f>
        <v/>
      </c>
      <c r="H203">
        <f>ROUND(SUM(J203:U203),2)</f>
        <v/>
      </c>
      <c r="I203">
        <f>ROUND(SUM(BF203:BQ203),2)</f>
        <v/>
      </c>
      <c r="J203">
        <f>IF(BF202&lt;=0,0,ROUND(BF202*IF($A203&lt;=Debts!$M$5,Debts!$X$5,Debts!$Y$5)/12,2)+IF(AND(Debts!$AC$5=1,$A203=Debts!$M$5+1),SUMPRODUCT(ROUND(BF$5:BF201*Debts!$Y$5/12,2)),0))</f>
        <v/>
      </c>
      <c r="K203">
        <f>IF(BG202&lt;=0,0,ROUND(BG202*IF($A203&lt;=Debts!$M$6,Debts!$X$6,Debts!$Y$6)/12,2)+IF(AND(Debts!$AC$6=1,$A203=Debts!$M$6+1),SUMPRODUCT(ROUND(BG$5:BG201*Debts!$Y$6/12,2)),0))</f>
        <v/>
      </c>
      <c r="L203">
        <f>IF(BH202&lt;=0,0,ROUND(BH202*IF($A203&lt;=Debts!$M$7,Debts!$X$7,Debts!$Y$7)/12,2)+IF(AND(Debts!$AC$7=1,$A203=Debts!$M$7+1),SUMPRODUCT(ROUND(BH$5:BH201*Debts!$Y$7/12,2)),0))</f>
        <v/>
      </c>
      <c r="M203">
        <f>IF(BI202&lt;=0,0,ROUND(BI202*IF($A203&lt;=Debts!$M$8,Debts!$X$8,Debts!$Y$8)/12,2)+IF(AND(Debts!$AC$8=1,$A203=Debts!$M$8+1),SUMPRODUCT(ROUND(BI$5:BI201*Debts!$Y$8/12,2)),0))</f>
        <v/>
      </c>
      <c r="N203">
        <f>IF(BJ202&lt;=0,0,ROUND(BJ202*IF($A203&lt;=Debts!$M$9,Debts!$X$9,Debts!$Y$9)/12,2)+IF(AND(Debts!$AC$9=1,$A203=Debts!$M$9+1),SUMPRODUCT(ROUND(BJ$5:BJ201*Debts!$Y$9/12,2)),0))</f>
        <v/>
      </c>
      <c r="O203">
        <f>IF(BK202&lt;=0,0,ROUND(BK202*IF($A203&lt;=Debts!$M$10,Debts!$X$10,Debts!$Y$10)/12,2)+IF(AND(Debts!$AC$10=1,$A203=Debts!$M$10+1),SUMPRODUCT(ROUND(BK$5:BK201*Debts!$Y$10/12,2)),0))</f>
        <v/>
      </c>
      <c r="P203">
        <f>IF(BL202&lt;=0,0,ROUND(BL202*IF($A203&lt;=Debts!$M$11,Debts!$X$11,Debts!$Y$11)/12,2)+IF(AND(Debts!$AC$11=1,$A203=Debts!$M$11+1),SUMPRODUCT(ROUND(BL$5:BL201*Debts!$Y$11/12,2)),0))</f>
        <v/>
      </c>
      <c r="Q203">
        <f>IF(BM202&lt;=0,0,ROUND(BM202*IF($A203&lt;=Debts!$M$12,Debts!$X$12,Debts!$Y$12)/12,2)+IF(AND(Debts!$AC$12=1,$A203=Debts!$M$12+1),SUMPRODUCT(ROUND(BM$5:BM201*Debts!$Y$12/12,2)),0))</f>
        <v/>
      </c>
      <c r="R203">
        <f>IF(BN202&lt;=0,0,ROUND(BN202*IF($A203&lt;=Debts!$M$13,Debts!$X$13,Debts!$Y$13)/12,2)+IF(AND(Debts!$AC$13=1,$A203=Debts!$M$13+1),SUMPRODUCT(ROUND(BN$5:BN201*Debts!$Y$13/12,2)),0))</f>
        <v/>
      </c>
      <c r="S203">
        <f>IF(BO202&lt;=0,0,ROUND(BO202*IF($A203&lt;=Debts!$M$14,Debts!$X$14,Debts!$Y$14)/12,2)+IF(AND(Debts!$AC$14=1,$A203=Debts!$M$14+1),SUMPRODUCT(ROUND(BO$5:BO201*Debts!$Y$14/12,2)),0))</f>
        <v/>
      </c>
      <c r="T203">
        <f>IF(BP202&lt;=0,0,ROUND(BP202*IF($A203&lt;=Debts!$M$15,Debts!$X$15,Debts!$Y$15)/12,2)+IF(AND(Debts!$AC$15=1,$A203=Debts!$M$15+1),SUMPRODUCT(ROUND(BP$5:BP201*Debts!$Y$15/12,2)),0))</f>
        <v/>
      </c>
      <c r="U203">
        <f>IF(BQ202&lt;=0,0,ROUND(BQ202*IF($A203&lt;=Debts!$M$16,Debts!$X$16,Debts!$Y$16)/12,2)+IF(AND(Debts!$AC$16=1,$A203=Debts!$M$16+1),SUMPRODUCT(ROUND(BQ$5:BQ201*Debts!$Y$16/12,2)),0))</f>
        <v/>
      </c>
      <c r="V203">
        <f>IF(BF202&lt;=0,0,MIN(ROUND(BF202+J203,2),IF(Debts!$Z$5=0,Debts!$AA$5,MAX(Debts!$AA$5,ROUND(BF202*Debts!$Z$5+Debts!$AB$5*J203,2)))))</f>
        <v/>
      </c>
      <c r="W203">
        <f>IF(BG202&lt;=0,0,MIN(ROUND(BG202+K203,2),IF(Debts!$Z$6=0,Debts!$AA$6,MAX(Debts!$AA$6,ROUND(BG202*Debts!$Z$6+Debts!$AB$6*K203,2)))))</f>
        <v/>
      </c>
      <c r="X203">
        <f>IF(BH202&lt;=0,0,MIN(ROUND(BH202+L203,2),IF(Debts!$Z$7=0,Debts!$AA$7,MAX(Debts!$AA$7,ROUND(BH202*Debts!$Z$7+Debts!$AB$7*L203,2)))))</f>
        <v/>
      </c>
      <c r="Y203">
        <f>IF(BI202&lt;=0,0,MIN(ROUND(BI202+M203,2),IF(Debts!$Z$8=0,Debts!$AA$8,MAX(Debts!$AA$8,ROUND(BI202*Debts!$Z$8+Debts!$AB$8*M203,2)))))</f>
        <v/>
      </c>
      <c r="Z203">
        <f>IF(BJ202&lt;=0,0,MIN(ROUND(BJ202+N203,2),IF(Debts!$Z$9=0,Debts!$AA$9,MAX(Debts!$AA$9,ROUND(BJ202*Debts!$Z$9+Debts!$AB$9*N203,2)))))</f>
        <v/>
      </c>
      <c r="AA203">
        <f>IF(BK202&lt;=0,0,MIN(ROUND(BK202+O203,2),IF(Debts!$Z$10=0,Debts!$AA$10,MAX(Debts!$AA$10,ROUND(BK202*Debts!$Z$10+Debts!$AB$10*O203,2)))))</f>
        <v/>
      </c>
      <c r="AB203">
        <f>IF(BL202&lt;=0,0,MIN(ROUND(BL202+P203,2),IF(Debts!$Z$11=0,Debts!$AA$11,MAX(Debts!$AA$11,ROUND(BL202*Debts!$Z$11+Debts!$AB$11*P203,2)))))</f>
        <v/>
      </c>
      <c r="AC203">
        <f>IF(BM202&lt;=0,0,MIN(ROUND(BM202+Q203,2),IF(Debts!$Z$12=0,Debts!$AA$12,MAX(Debts!$AA$12,ROUND(BM202*Debts!$Z$12+Debts!$AB$12*Q203,2)))))</f>
        <v/>
      </c>
      <c r="AD203">
        <f>IF(BN202&lt;=0,0,MIN(ROUND(BN202+R203,2),IF(Debts!$Z$13=0,Debts!$AA$13,MAX(Debts!$AA$13,ROUND(BN202*Debts!$Z$13+Debts!$AB$13*R203,2)))))</f>
        <v/>
      </c>
      <c r="AE203">
        <f>IF(BO202&lt;=0,0,MIN(ROUND(BO202+S203,2),IF(Debts!$Z$14=0,Debts!$AA$14,MAX(Debts!$AA$14,ROUND(BO202*Debts!$Z$14+Debts!$AB$14*S203,2)))))</f>
        <v/>
      </c>
      <c r="AF203">
        <f>IF(BP202&lt;=0,0,MIN(ROUND(BP202+T203,2),IF(Debts!$Z$15=0,Debts!$AA$15,MAX(Debts!$AA$15,ROUND(BP202*Debts!$Z$15+Debts!$AB$15*T203,2)))))</f>
        <v/>
      </c>
      <c r="AG203">
        <f>IF(BQ202&lt;=0,0,MIN(ROUND(BQ202+U203,2),IF(Debts!$Z$16=0,Debts!$AA$16,MAX(Debts!$AA$16,ROUND(BQ202*Debts!$Z$16+Debts!$AB$16*U203,2)))))</f>
        <v/>
      </c>
      <c r="AH203">
        <f>IF(BF202&lt;=0,0,ROUND(BF202+J203-V203,2))</f>
        <v/>
      </c>
      <c r="AI203">
        <f>IF(BG202&lt;=0,0,ROUND(BG202+K203-W203,2))</f>
        <v/>
      </c>
      <c r="AJ203">
        <f>IF(BH202&lt;=0,0,ROUND(BH202+L203-X203,2))</f>
        <v/>
      </c>
      <c r="AK203">
        <f>IF(BI202&lt;=0,0,ROUND(BI202+M203-Y203,2))</f>
        <v/>
      </c>
      <c r="AL203">
        <f>IF(BJ202&lt;=0,0,ROUND(BJ202+N203-Z203,2))</f>
        <v/>
      </c>
      <c r="AM203">
        <f>IF(BK202&lt;=0,0,ROUND(BK202+O203-AA203,2))</f>
        <v/>
      </c>
      <c r="AN203">
        <f>IF(BL202&lt;=0,0,ROUND(BL202+P203-AB203,2))</f>
        <v/>
      </c>
      <c r="AO203">
        <f>IF(BM202&lt;=0,0,ROUND(BM202+Q203-AC203,2))</f>
        <v/>
      </c>
      <c r="AP203">
        <f>IF(BN202&lt;=0,0,ROUND(BN202+R203-AD203,2))</f>
        <v/>
      </c>
      <c r="AQ203">
        <f>IF(BO202&lt;=0,0,ROUND(BO202+S203-AE203,2))</f>
        <v/>
      </c>
      <c r="AR203">
        <f>IF(BP202&lt;=0,0,ROUND(BP202+T203-AF203,2))</f>
        <v/>
      </c>
      <c r="AS203">
        <f>IF(BQ202&lt;=0,0,ROUND(BQ202+U203-AG203,2))</f>
        <v/>
      </c>
      <c r="AT203">
        <f>IF(AH203&lt;=0,0,ROUND(MIN(AH203,MAX(0,$F203-SUMPRODUCT(($AT$3:$BE$3&lt;AT$3)*$AH203:$AS203))),2))</f>
        <v/>
      </c>
      <c r="AU203">
        <f>IF(AI203&lt;=0,0,ROUND(MIN(AI203,MAX(0,$F203-SUMPRODUCT(($AT$3:$BE$3&lt;AU$3)*$AH203:$AS203))),2))</f>
        <v/>
      </c>
      <c r="AV203">
        <f>IF(AJ203&lt;=0,0,ROUND(MIN(AJ203,MAX(0,$F203-SUMPRODUCT(($AT$3:$BE$3&lt;AV$3)*$AH203:$AS203))),2))</f>
        <v/>
      </c>
      <c r="AW203">
        <f>IF(AK203&lt;=0,0,ROUND(MIN(AK203,MAX(0,$F203-SUMPRODUCT(($AT$3:$BE$3&lt;AW$3)*$AH203:$AS203))),2))</f>
        <v/>
      </c>
      <c r="AX203">
        <f>IF(AL203&lt;=0,0,ROUND(MIN(AL203,MAX(0,$F203-SUMPRODUCT(($AT$3:$BE$3&lt;AX$3)*$AH203:$AS203))),2))</f>
        <v/>
      </c>
      <c r="AY203">
        <f>IF(AM203&lt;=0,0,ROUND(MIN(AM203,MAX(0,$F203-SUMPRODUCT(($AT$3:$BE$3&lt;AY$3)*$AH203:$AS203))),2))</f>
        <v/>
      </c>
      <c r="AZ203">
        <f>IF(AN203&lt;=0,0,ROUND(MIN(AN203,MAX(0,$F203-SUMPRODUCT(($AT$3:$BE$3&lt;AZ$3)*$AH203:$AS203))),2))</f>
        <v/>
      </c>
      <c r="BA203">
        <f>IF(AO203&lt;=0,0,ROUND(MIN(AO203,MAX(0,$F203-SUMPRODUCT(($AT$3:$BE$3&lt;BA$3)*$AH203:$AS203))),2))</f>
        <v/>
      </c>
      <c r="BB203">
        <f>IF(AP203&lt;=0,0,ROUND(MIN(AP203,MAX(0,$F203-SUMPRODUCT(($AT$3:$BE$3&lt;BB$3)*$AH203:$AS203))),2))</f>
        <v/>
      </c>
      <c r="BC203">
        <f>IF(AQ203&lt;=0,0,ROUND(MIN(AQ203,MAX(0,$F203-SUMPRODUCT(($AT$3:$BE$3&lt;BC$3)*$AH203:$AS203))),2))</f>
        <v/>
      </c>
      <c r="BD203">
        <f>IF(AR203&lt;=0,0,ROUND(MIN(AR203,MAX(0,$F203-SUMPRODUCT(($AT$3:$BE$3&lt;BD$3)*$AH203:$AS203))),2))</f>
        <v/>
      </c>
      <c r="BE203">
        <f>IF(AS203&lt;=0,0,ROUND(MIN(AS203,MAX(0,$F203-SUMPRODUCT(($AT$3:$BE$3&lt;BE$3)*$AH203:$AS203))),2))</f>
        <v/>
      </c>
      <c r="BF203">
        <f>IF(BF202&lt;=0,0,ROUND(BF202+J203-V203-AT203,2))</f>
        <v/>
      </c>
      <c r="BG203">
        <f>IF(BG202&lt;=0,0,ROUND(BG202+K203-W203-AU203,2))</f>
        <v/>
      </c>
      <c r="BH203">
        <f>IF(BH202&lt;=0,0,ROUND(BH202+L203-X203-AV203,2))</f>
        <v/>
      </c>
      <c r="BI203">
        <f>IF(BI202&lt;=0,0,ROUND(BI202+M203-Y203-AW203,2))</f>
        <v/>
      </c>
      <c r="BJ203">
        <f>IF(BJ202&lt;=0,0,ROUND(BJ202+N203-Z203-AX203,2))</f>
        <v/>
      </c>
      <c r="BK203">
        <f>IF(BK202&lt;=0,0,ROUND(BK202+O203-AA203-AY203,2))</f>
        <v/>
      </c>
      <c r="BL203">
        <f>IF(BL202&lt;=0,0,ROUND(BL202+P203-AB203-AZ203,2))</f>
        <v/>
      </c>
      <c r="BM203">
        <f>IF(BM202&lt;=0,0,ROUND(BM202+Q203-AC203-BA203,2))</f>
        <v/>
      </c>
      <c r="BN203">
        <f>IF(BN202&lt;=0,0,ROUND(BN202+R203-AD203-BB203,2))</f>
        <v/>
      </c>
      <c r="BO203">
        <f>IF(BO202&lt;=0,0,ROUND(BO202+S203-AE203-BC203,2))</f>
        <v/>
      </c>
      <c r="BP203">
        <f>IF(BP202&lt;=0,0,ROUND(BP202+T203-AF203-BD203,2))</f>
        <v/>
      </c>
      <c r="BQ203">
        <f>IF(BQ202&lt;=0,0,ROUND(BQ202+U203-AG203-BE203,2))</f>
        <v/>
      </c>
    </row>
    <row r="204">
      <c r="A204" t="n">
        <v>199</v>
      </c>
      <c r="B204" s="29">
        <f>Months!B204</f>
        <v/>
      </c>
      <c r="C204">
        <f>Months!C204</f>
        <v/>
      </c>
      <c r="D204">
        <f>Months!D204</f>
        <v/>
      </c>
      <c r="E204">
        <f>SUM(V204:AG204)</f>
        <v/>
      </c>
      <c r="F204">
        <f>MAX(0,ROUND(C204+D204-E204,2))</f>
        <v/>
      </c>
      <c r="G204">
        <f>ROUND(E204+SUM(AT204:BE204),2)</f>
        <v/>
      </c>
      <c r="H204">
        <f>ROUND(SUM(J204:U204),2)</f>
        <v/>
      </c>
      <c r="I204">
        <f>ROUND(SUM(BF204:BQ204),2)</f>
        <v/>
      </c>
      <c r="J204">
        <f>IF(BF203&lt;=0,0,ROUND(BF203*IF($A204&lt;=Debts!$M$5,Debts!$X$5,Debts!$Y$5)/12,2)+IF(AND(Debts!$AC$5=1,$A204=Debts!$M$5+1),SUMPRODUCT(ROUND(BF$5:BF202*Debts!$Y$5/12,2)),0))</f>
        <v/>
      </c>
      <c r="K204">
        <f>IF(BG203&lt;=0,0,ROUND(BG203*IF($A204&lt;=Debts!$M$6,Debts!$X$6,Debts!$Y$6)/12,2)+IF(AND(Debts!$AC$6=1,$A204=Debts!$M$6+1),SUMPRODUCT(ROUND(BG$5:BG202*Debts!$Y$6/12,2)),0))</f>
        <v/>
      </c>
      <c r="L204">
        <f>IF(BH203&lt;=0,0,ROUND(BH203*IF($A204&lt;=Debts!$M$7,Debts!$X$7,Debts!$Y$7)/12,2)+IF(AND(Debts!$AC$7=1,$A204=Debts!$M$7+1),SUMPRODUCT(ROUND(BH$5:BH202*Debts!$Y$7/12,2)),0))</f>
        <v/>
      </c>
      <c r="M204">
        <f>IF(BI203&lt;=0,0,ROUND(BI203*IF($A204&lt;=Debts!$M$8,Debts!$X$8,Debts!$Y$8)/12,2)+IF(AND(Debts!$AC$8=1,$A204=Debts!$M$8+1),SUMPRODUCT(ROUND(BI$5:BI202*Debts!$Y$8/12,2)),0))</f>
        <v/>
      </c>
      <c r="N204">
        <f>IF(BJ203&lt;=0,0,ROUND(BJ203*IF($A204&lt;=Debts!$M$9,Debts!$X$9,Debts!$Y$9)/12,2)+IF(AND(Debts!$AC$9=1,$A204=Debts!$M$9+1),SUMPRODUCT(ROUND(BJ$5:BJ202*Debts!$Y$9/12,2)),0))</f>
        <v/>
      </c>
      <c r="O204">
        <f>IF(BK203&lt;=0,0,ROUND(BK203*IF($A204&lt;=Debts!$M$10,Debts!$X$10,Debts!$Y$10)/12,2)+IF(AND(Debts!$AC$10=1,$A204=Debts!$M$10+1),SUMPRODUCT(ROUND(BK$5:BK202*Debts!$Y$10/12,2)),0))</f>
        <v/>
      </c>
      <c r="P204">
        <f>IF(BL203&lt;=0,0,ROUND(BL203*IF($A204&lt;=Debts!$M$11,Debts!$X$11,Debts!$Y$11)/12,2)+IF(AND(Debts!$AC$11=1,$A204=Debts!$M$11+1),SUMPRODUCT(ROUND(BL$5:BL202*Debts!$Y$11/12,2)),0))</f>
        <v/>
      </c>
      <c r="Q204">
        <f>IF(BM203&lt;=0,0,ROUND(BM203*IF($A204&lt;=Debts!$M$12,Debts!$X$12,Debts!$Y$12)/12,2)+IF(AND(Debts!$AC$12=1,$A204=Debts!$M$12+1),SUMPRODUCT(ROUND(BM$5:BM202*Debts!$Y$12/12,2)),0))</f>
        <v/>
      </c>
      <c r="R204">
        <f>IF(BN203&lt;=0,0,ROUND(BN203*IF($A204&lt;=Debts!$M$13,Debts!$X$13,Debts!$Y$13)/12,2)+IF(AND(Debts!$AC$13=1,$A204=Debts!$M$13+1),SUMPRODUCT(ROUND(BN$5:BN202*Debts!$Y$13/12,2)),0))</f>
        <v/>
      </c>
      <c r="S204">
        <f>IF(BO203&lt;=0,0,ROUND(BO203*IF($A204&lt;=Debts!$M$14,Debts!$X$14,Debts!$Y$14)/12,2)+IF(AND(Debts!$AC$14=1,$A204=Debts!$M$14+1),SUMPRODUCT(ROUND(BO$5:BO202*Debts!$Y$14/12,2)),0))</f>
        <v/>
      </c>
      <c r="T204">
        <f>IF(BP203&lt;=0,0,ROUND(BP203*IF($A204&lt;=Debts!$M$15,Debts!$X$15,Debts!$Y$15)/12,2)+IF(AND(Debts!$AC$15=1,$A204=Debts!$M$15+1),SUMPRODUCT(ROUND(BP$5:BP202*Debts!$Y$15/12,2)),0))</f>
        <v/>
      </c>
      <c r="U204">
        <f>IF(BQ203&lt;=0,0,ROUND(BQ203*IF($A204&lt;=Debts!$M$16,Debts!$X$16,Debts!$Y$16)/12,2)+IF(AND(Debts!$AC$16=1,$A204=Debts!$M$16+1),SUMPRODUCT(ROUND(BQ$5:BQ202*Debts!$Y$16/12,2)),0))</f>
        <v/>
      </c>
      <c r="V204">
        <f>IF(BF203&lt;=0,0,MIN(ROUND(BF203+J204,2),IF(Debts!$Z$5=0,Debts!$AA$5,MAX(Debts!$AA$5,ROUND(BF203*Debts!$Z$5+Debts!$AB$5*J204,2)))))</f>
        <v/>
      </c>
      <c r="W204">
        <f>IF(BG203&lt;=0,0,MIN(ROUND(BG203+K204,2),IF(Debts!$Z$6=0,Debts!$AA$6,MAX(Debts!$AA$6,ROUND(BG203*Debts!$Z$6+Debts!$AB$6*K204,2)))))</f>
        <v/>
      </c>
      <c r="X204">
        <f>IF(BH203&lt;=0,0,MIN(ROUND(BH203+L204,2),IF(Debts!$Z$7=0,Debts!$AA$7,MAX(Debts!$AA$7,ROUND(BH203*Debts!$Z$7+Debts!$AB$7*L204,2)))))</f>
        <v/>
      </c>
      <c r="Y204">
        <f>IF(BI203&lt;=0,0,MIN(ROUND(BI203+M204,2),IF(Debts!$Z$8=0,Debts!$AA$8,MAX(Debts!$AA$8,ROUND(BI203*Debts!$Z$8+Debts!$AB$8*M204,2)))))</f>
        <v/>
      </c>
      <c r="Z204">
        <f>IF(BJ203&lt;=0,0,MIN(ROUND(BJ203+N204,2),IF(Debts!$Z$9=0,Debts!$AA$9,MAX(Debts!$AA$9,ROUND(BJ203*Debts!$Z$9+Debts!$AB$9*N204,2)))))</f>
        <v/>
      </c>
      <c r="AA204">
        <f>IF(BK203&lt;=0,0,MIN(ROUND(BK203+O204,2),IF(Debts!$Z$10=0,Debts!$AA$10,MAX(Debts!$AA$10,ROUND(BK203*Debts!$Z$10+Debts!$AB$10*O204,2)))))</f>
        <v/>
      </c>
      <c r="AB204">
        <f>IF(BL203&lt;=0,0,MIN(ROUND(BL203+P204,2),IF(Debts!$Z$11=0,Debts!$AA$11,MAX(Debts!$AA$11,ROUND(BL203*Debts!$Z$11+Debts!$AB$11*P204,2)))))</f>
        <v/>
      </c>
      <c r="AC204">
        <f>IF(BM203&lt;=0,0,MIN(ROUND(BM203+Q204,2),IF(Debts!$Z$12=0,Debts!$AA$12,MAX(Debts!$AA$12,ROUND(BM203*Debts!$Z$12+Debts!$AB$12*Q204,2)))))</f>
        <v/>
      </c>
      <c r="AD204">
        <f>IF(BN203&lt;=0,0,MIN(ROUND(BN203+R204,2),IF(Debts!$Z$13=0,Debts!$AA$13,MAX(Debts!$AA$13,ROUND(BN203*Debts!$Z$13+Debts!$AB$13*R204,2)))))</f>
        <v/>
      </c>
      <c r="AE204">
        <f>IF(BO203&lt;=0,0,MIN(ROUND(BO203+S204,2),IF(Debts!$Z$14=0,Debts!$AA$14,MAX(Debts!$AA$14,ROUND(BO203*Debts!$Z$14+Debts!$AB$14*S204,2)))))</f>
        <v/>
      </c>
      <c r="AF204">
        <f>IF(BP203&lt;=0,0,MIN(ROUND(BP203+T204,2),IF(Debts!$Z$15=0,Debts!$AA$15,MAX(Debts!$AA$15,ROUND(BP203*Debts!$Z$15+Debts!$AB$15*T204,2)))))</f>
        <v/>
      </c>
      <c r="AG204">
        <f>IF(BQ203&lt;=0,0,MIN(ROUND(BQ203+U204,2),IF(Debts!$Z$16=0,Debts!$AA$16,MAX(Debts!$AA$16,ROUND(BQ203*Debts!$Z$16+Debts!$AB$16*U204,2)))))</f>
        <v/>
      </c>
      <c r="AH204">
        <f>IF(BF203&lt;=0,0,ROUND(BF203+J204-V204,2))</f>
        <v/>
      </c>
      <c r="AI204">
        <f>IF(BG203&lt;=0,0,ROUND(BG203+K204-W204,2))</f>
        <v/>
      </c>
      <c r="AJ204">
        <f>IF(BH203&lt;=0,0,ROUND(BH203+L204-X204,2))</f>
        <v/>
      </c>
      <c r="AK204">
        <f>IF(BI203&lt;=0,0,ROUND(BI203+M204-Y204,2))</f>
        <v/>
      </c>
      <c r="AL204">
        <f>IF(BJ203&lt;=0,0,ROUND(BJ203+N204-Z204,2))</f>
        <v/>
      </c>
      <c r="AM204">
        <f>IF(BK203&lt;=0,0,ROUND(BK203+O204-AA204,2))</f>
        <v/>
      </c>
      <c r="AN204">
        <f>IF(BL203&lt;=0,0,ROUND(BL203+P204-AB204,2))</f>
        <v/>
      </c>
      <c r="AO204">
        <f>IF(BM203&lt;=0,0,ROUND(BM203+Q204-AC204,2))</f>
        <v/>
      </c>
      <c r="AP204">
        <f>IF(BN203&lt;=0,0,ROUND(BN203+R204-AD204,2))</f>
        <v/>
      </c>
      <c r="AQ204">
        <f>IF(BO203&lt;=0,0,ROUND(BO203+S204-AE204,2))</f>
        <v/>
      </c>
      <c r="AR204">
        <f>IF(BP203&lt;=0,0,ROUND(BP203+T204-AF204,2))</f>
        <v/>
      </c>
      <c r="AS204">
        <f>IF(BQ203&lt;=0,0,ROUND(BQ203+U204-AG204,2))</f>
        <v/>
      </c>
      <c r="AT204">
        <f>IF(AH204&lt;=0,0,ROUND(MIN(AH204,MAX(0,$F204-SUMPRODUCT(($AT$3:$BE$3&lt;AT$3)*$AH204:$AS204))),2))</f>
        <v/>
      </c>
      <c r="AU204">
        <f>IF(AI204&lt;=0,0,ROUND(MIN(AI204,MAX(0,$F204-SUMPRODUCT(($AT$3:$BE$3&lt;AU$3)*$AH204:$AS204))),2))</f>
        <v/>
      </c>
      <c r="AV204">
        <f>IF(AJ204&lt;=0,0,ROUND(MIN(AJ204,MAX(0,$F204-SUMPRODUCT(($AT$3:$BE$3&lt;AV$3)*$AH204:$AS204))),2))</f>
        <v/>
      </c>
      <c r="AW204">
        <f>IF(AK204&lt;=0,0,ROUND(MIN(AK204,MAX(0,$F204-SUMPRODUCT(($AT$3:$BE$3&lt;AW$3)*$AH204:$AS204))),2))</f>
        <v/>
      </c>
      <c r="AX204">
        <f>IF(AL204&lt;=0,0,ROUND(MIN(AL204,MAX(0,$F204-SUMPRODUCT(($AT$3:$BE$3&lt;AX$3)*$AH204:$AS204))),2))</f>
        <v/>
      </c>
      <c r="AY204">
        <f>IF(AM204&lt;=0,0,ROUND(MIN(AM204,MAX(0,$F204-SUMPRODUCT(($AT$3:$BE$3&lt;AY$3)*$AH204:$AS204))),2))</f>
        <v/>
      </c>
      <c r="AZ204">
        <f>IF(AN204&lt;=0,0,ROUND(MIN(AN204,MAX(0,$F204-SUMPRODUCT(($AT$3:$BE$3&lt;AZ$3)*$AH204:$AS204))),2))</f>
        <v/>
      </c>
      <c r="BA204">
        <f>IF(AO204&lt;=0,0,ROUND(MIN(AO204,MAX(0,$F204-SUMPRODUCT(($AT$3:$BE$3&lt;BA$3)*$AH204:$AS204))),2))</f>
        <v/>
      </c>
      <c r="BB204">
        <f>IF(AP204&lt;=0,0,ROUND(MIN(AP204,MAX(0,$F204-SUMPRODUCT(($AT$3:$BE$3&lt;BB$3)*$AH204:$AS204))),2))</f>
        <v/>
      </c>
      <c r="BC204">
        <f>IF(AQ204&lt;=0,0,ROUND(MIN(AQ204,MAX(0,$F204-SUMPRODUCT(($AT$3:$BE$3&lt;BC$3)*$AH204:$AS204))),2))</f>
        <v/>
      </c>
      <c r="BD204">
        <f>IF(AR204&lt;=0,0,ROUND(MIN(AR204,MAX(0,$F204-SUMPRODUCT(($AT$3:$BE$3&lt;BD$3)*$AH204:$AS204))),2))</f>
        <v/>
      </c>
      <c r="BE204">
        <f>IF(AS204&lt;=0,0,ROUND(MIN(AS204,MAX(0,$F204-SUMPRODUCT(($AT$3:$BE$3&lt;BE$3)*$AH204:$AS204))),2))</f>
        <v/>
      </c>
      <c r="BF204">
        <f>IF(BF203&lt;=0,0,ROUND(BF203+J204-V204-AT204,2))</f>
        <v/>
      </c>
      <c r="BG204">
        <f>IF(BG203&lt;=0,0,ROUND(BG203+K204-W204-AU204,2))</f>
        <v/>
      </c>
      <c r="BH204">
        <f>IF(BH203&lt;=0,0,ROUND(BH203+L204-X204-AV204,2))</f>
        <v/>
      </c>
      <c r="BI204">
        <f>IF(BI203&lt;=0,0,ROUND(BI203+M204-Y204-AW204,2))</f>
        <v/>
      </c>
      <c r="BJ204">
        <f>IF(BJ203&lt;=0,0,ROUND(BJ203+N204-Z204-AX204,2))</f>
        <v/>
      </c>
      <c r="BK204">
        <f>IF(BK203&lt;=0,0,ROUND(BK203+O204-AA204-AY204,2))</f>
        <v/>
      </c>
      <c r="BL204">
        <f>IF(BL203&lt;=0,0,ROUND(BL203+P204-AB204-AZ204,2))</f>
        <v/>
      </c>
      <c r="BM204">
        <f>IF(BM203&lt;=0,0,ROUND(BM203+Q204-AC204-BA204,2))</f>
        <v/>
      </c>
      <c r="BN204">
        <f>IF(BN203&lt;=0,0,ROUND(BN203+R204-AD204-BB204,2))</f>
        <v/>
      </c>
      <c r="BO204">
        <f>IF(BO203&lt;=0,0,ROUND(BO203+S204-AE204-BC204,2))</f>
        <v/>
      </c>
      <c r="BP204">
        <f>IF(BP203&lt;=0,0,ROUND(BP203+T204-AF204-BD204,2))</f>
        <v/>
      </c>
      <c r="BQ204">
        <f>IF(BQ203&lt;=0,0,ROUND(BQ203+U204-AG204-BE204,2))</f>
        <v/>
      </c>
    </row>
    <row r="205">
      <c r="A205" t="n">
        <v>200</v>
      </c>
      <c r="B205" s="29">
        <f>Months!B205</f>
        <v/>
      </c>
      <c r="C205">
        <f>Months!C205</f>
        <v/>
      </c>
      <c r="D205">
        <f>Months!D205</f>
        <v/>
      </c>
      <c r="E205">
        <f>SUM(V205:AG205)</f>
        <v/>
      </c>
      <c r="F205">
        <f>MAX(0,ROUND(C205+D205-E205,2))</f>
        <v/>
      </c>
      <c r="G205">
        <f>ROUND(E205+SUM(AT205:BE205),2)</f>
        <v/>
      </c>
      <c r="H205">
        <f>ROUND(SUM(J205:U205),2)</f>
        <v/>
      </c>
      <c r="I205">
        <f>ROUND(SUM(BF205:BQ205),2)</f>
        <v/>
      </c>
      <c r="J205">
        <f>IF(BF204&lt;=0,0,ROUND(BF204*IF($A205&lt;=Debts!$M$5,Debts!$X$5,Debts!$Y$5)/12,2)+IF(AND(Debts!$AC$5=1,$A205=Debts!$M$5+1),SUMPRODUCT(ROUND(BF$5:BF203*Debts!$Y$5/12,2)),0))</f>
        <v/>
      </c>
      <c r="K205">
        <f>IF(BG204&lt;=0,0,ROUND(BG204*IF($A205&lt;=Debts!$M$6,Debts!$X$6,Debts!$Y$6)/12,2)+IF(AND(Debts!$AC$6=1,$A205=Debts!$M$6+1),SUMPRODUCT(ROUND(BG$5:BG203*Debts!$Y$6/12,2)),0))</f>
        <v/>
      </c>
      <c r="L205">
        <f>IF(BH204&lt;=0,0,ROUND(BH204*IF($A205&lt;=Debts!$M$7,Debts!$X$7,Debts!$Y$7)/12,2)+IF(AND(Debts!$AC$7=1,$A205=Debts!$M$7+1),SUMPRODUCT(ROUND(BH$5:BH203*Debts!$Y$7/12,2)),0))</f>
        <v/>
      </c>
      <c r="M205">
        <f>IF(BI204&lt;=0,0,ROUND(BI204*IF($A205&lt;=Debts!$M$8,Debts!$X$8,Debts!$Y$8)/12,2)+IF(AND(Debts!$AC$8=1,$A205=Debts!$M$8+1),SUMPRODUCT(ROUND(BI$5:BI203*Debts!$Y$8/12,2)),0))</f>
        <v/>
      </c>
      <c r="N205">
        <f>IF(BJ204&lt;=0,0,ROUND(BJ204*IF($A205&lt;=Debts!$M$9,Debts!$X$9,Debts!$Y$9)/12,2)+IF(AND(Debts!$AC$9=1,$A205=Debts!$M$9+1),SUMPRODUCT(ROUND(BJ$5:BJ203*Debts!$Y$9/12,2)),0))</f>
        <v/>
      </c>
      <c r="O205">
        <f>IF(BK204&lt;=0,0,ROUND(BK204*IF($A205&lt;=Debts!$M$10,Debts!$X$10,Debts!$Y$10)/12,2)+IF(AND(Debts!$AC$10=1,$A205=Debts!$M$10+1),SUMPRODUCT(ROUND(BK$5:BK203*Debts!$Y$10/12,2)),0))</f>
        <v/>
      </c>
      <c r="P205">
        <f>IF(BL204&lt;=0,0,ROUND(BL204*IF($A205&lt;=Debts!$M$11,Debts!$X$11,Debts!$Y$11)/12,2)+IF(AND(Debts!$AC$11=1,$A205=Debts!$M$11+1),SUMPRODUCT(ROUND(BL$5:BL203*Debts!$Y$11/12,2)),0))</f>
        <v/>
      </c>
      <c r="Q205">
        <f>IF(BM204&lt;=0,0,ROUND(BM204*IF($A205&lt;=Debts!$M$12,Debts!$X$12,Debts!$Y$12)/12,2)+IF(AND(Debts!$AC$12=1,$A205=Debts!$M$12+1),SUMPRODUCT(ROUND(BM$5:BM203*Debts!$Y$12/12,2)),0))</f>
        <v/>
      </c>
      <c r="R205">
        <f>IF(BN204&lt;=0,0,ROUND(BN204*IF($A205&lt;=Debts!$M$13,Debts!$X$13,Debts!$Y$13)/12,2)+IF(AND(Debts!$AC$13=1,$A205=Debts!$M$13+1),SUMPRODUCT(ROUND(BN$5:BN203*Debts!$Y$13/12,2)),0))</f>
        <v/>
      </c>
      <c r="S205">
        <f>IF(BO204&lt;=0,0,ROUND(BO204*IF($A205&lt;=Debts!$M$14,Debts!$X$14,Debts!$Y$14)/12,2)+IF(AND(Debts!$AC$14=1,$A205=Debts!$M$14+1),SUMPRODUCT(ROUND(BO$5:BO203*Debts!$Y$14/12,2)),0))</f>
        <v/>
      </c>
      <c r="T205">
        <f>IF(BP204&lt;=0,0,ROUND(BP204*IF($A205&lt;=Debts!$M$15,Debts!$X$15,Debts!$Y$15)/12,2)+IF(AND(Debts!$AC$15=1,$A205=Debts!$M$15+1),SUMPRODUCT(ROUND(BP$5:BP203*Debts!$Y$15/12,2)),0))</f>
        <v/>
      </c>
      <c r="U205">
        <f>IF(BQ204&lt;=0,0,ROUND(BQ204*IF($A205&lt;=Debts!$M$16,Debts!$X$16,Debts!$Y$16)/12,2)+IF(AND(Debts!$AC$16=1,$A205=Debts!$M$16+1),SUMPRODUCT(ROUND(BQ$5:BQ203*Debts!$Y$16/12,2)),0))</f>
        <v/>
      </c>
      <c r="V205">
        <f>IF(BF204&lt;=0,0,MIN(ROUND(BF204+J205,2),IF(Debts!$Z$5=0,Debts!$AA$5,MAX(Debts!$AA$5,ROUND(BF204*Debts!$Z$5+Debts!$AB$5*J205,2)))))</f>
        <v/>
      </c>
      <c r="W205">
        <f>IF(BG204&lt;=0,0,MIN(ROUND(BG204+K205,2),IF(Debts!$Z$6=0,Debts!$AA$6,MAX(Debts!$AA$6,ROUND(BG204*Debts!$Z$6+Debts!$AB$6*K205,2)))))</f>
        <v/>
      </c>
      <c r="X205">
        <f>IF(BH204&lt;=0,0,MIN(ROUND(BH204+L205,2),IF(Debts!$Z$7=0,Debts!$AA$7,MAX(Debts!$AA$7,ROUND(BH204*Debts!$Z$7+Debts!$AB$7*L205,2)))))</f>
        <v/>
      </c>
      <c r="Y205">
        <f>IF(BI204&lt;=0,0,MIN(ROUND(BI204+M205,2),IF(Debts!$Z$8=0,Debts!$AA$8,MAX(Debts!$AA$8,ROUND(BI204*Debts!$Z$8+Debts!$AB$8*M205,2)))))</f>
        <v/>
      </c>
      <c r="Z205">
        <f>IF(BJ204&lt;=0,0,MIN(ROUND(BJ204+N205,2),IF(Debts!$Z$9=0,Debts!$AA$9,MAX(Debts!$AA$9,ROUND(BJ204*Debts!$Z$9+Debts!$AB$9*N205,2)))))</f>
        <v/>
      </c>
      <c r="AA205">
        <f>IF(BK204&lt;=0,0,MIN(ROUND(BK204+O205,2),IF(Debts!$Z$10=0,Debts!$AA$10,MAX(Debts!$AA$10,ROUND(BK204*Debts!$Z$10+Debts!$AB$10*O205,2)))))</f>
        <v/>
      </c>
      <c r="AB205">
        <f>IF(BL204&lt;=0,0,MIN(ROUND(BL204+P205,2),IF(Debts!$Z$11=0,Debts!$AA$11,MAX(Debts!$AA$11,ROUND(BL204*Debts!$Z$11+Debts!$AB$11*P205,2)))))</f>
        <v/>
      </c>
      <c r="AC205">
        <f>IF(BM204&lt;=0,0,MIN(ROUND(BM204+Q205,2),IF(Debts!$Z$12=0,Debts!$AA$12,MAX(Debts!$AA$12,ROUND(BM204*Debts!$Z$12+Debts!$AB$12*Q205,2)))))</f>
        <v/>
      </c>
      <c r="AD205">
        <f>IF(BN204&lt;=0,0,MIN(ROUND(BN204+R205,2),IF(Debts!$Z$13=0,Debts!$AA$13,MAX(Debts!$AA$13,ROUND(BN204*Debts!$Z$13+Debts!$AB$13*R205,2)))))</f>
        <v/>
      </c>
      <c r="AE205">
        <f>IF(BO204&lt;=0,0,MIN(ROUND(BO204+S205,2),IF(Debts!$Z$14=0,Debts!$AA$14,MAX(Debts!$AA$14,ROUND(BO204*Debts!$Z$14+Debts!$AB$14*S205,2)))))</f>
        <v/>
      </c>
      <c r="AF205">
        <f>IF(BP204&lt;=0,0,MIN(ROUND(BP204+T205,2),IF(Debts!$Z$15=0,Debts!$AA$15,MAX(Debts!$AA$15,ROUND(BP204*Debts!$Z$15+Debts!$AB$15*T205,2)))))</f>
        <v/>
      </c>
      <c r="AG205">
        <f>IF(BQ204&lt;=0,0,MIN(ROUND(BQ204+U205,2),IF(Debts!$Z$16=0,Debts!$AA$16,MAX(Debts!$AA$16,ROUND(BQ204*Debts!$Z$16+Debts!$AB$16*U205,2)))))</f>
        <v/>
      </c>
      <c r="AH205">
        <f>IF(BF204&lt;=0,0,ROUND(BF204+J205-V205,2))</f>
        <v/>
      </c>
      <c r="AI205">
        <f>IF(BG204&lt;=0,0,ROUND(BG204+K205-W205,2))</f>
        <v/>
      </c>
      <c r="AJ205">
        <f>IF(BH204&lt;=0,0,ROUND(BH204+L205-X205,2))</f>
        <v/>
      </c>
      <c r="AK205">
        <f>IF(BI204&lt;=0,0,ROUND(BI204+M205-Y205,2))</f>
        <v/>
      </c>
      <c r="AL205">
        <f>IF(BJ204&lt;=0,0,ROUND(BJ204+N205-Z205,2))</f>
        <v/>
      </c>
      <c r="AM205">
        <f>IF(BK204&lt;=0,0,ROUND(BK204+O205-AA205,2))</f>
        <v/>
      </c>
      <c r="AN205">
        <f>IF(BL204&lt;=0,0,ROUND(BL204+P205-AB205,2))</f>
        <v/>
      </c>
      <c r="AO205">
        <f>IF(BM204&lt;=0,0,ROUND(BM204+Q205-AC205,2))</f>
        <v/>
      </c>
      <c r="AP205">
        <f>IF(BN204&lt;=0,0,ROUND(BN204+R205-AD205,2))</f>
        <v/>
      </c>
      <c r="AQ205">
        <f>IF(BO204&lt;=0,0,ROUND(BO204+S205-AE205,2))</f>
        <v/>
      </c>
      <c r="AR205">
        <f>IF(BP204&lt;=0,0,ROUND(BP204+T205-AF205,2))</f>
        <v/>
      </c>
      <c r="AS205">
        <f>IF(BQ204&lt;=0,0,ROUND(BQ204+U205-AG205,2))</f>
        <v/>
      </c>
      <c r="AT205">
        <f>IF(AH205&lt;=0,0,ROUND(MIN(AH205,MAX(0,$F205-SUMPRODUCT(($AT$3:$BE$3&lt;AT$3)*$AH205:$AS205))),2))</f>
        <v/>
      </c>
      <c r="AU205">
        <f>IF(AI205&lt;=0,0,ROUND(MIN(AI205,MAX(0,$F205-SUMPRODUCT(($AT$3:$BE$3&lt;AU$3)*$AH205:$AS205))),2))</f>
        <v/>
      </c>
      <c r="AV205">
        <f>IF(AJ205&lt;=0,0,ROUND(MIN(AJ205,MAX(0,$F205-SUMPRODUCT(($AT$3:$BE$3&lt;AV$3)*$AH205:$AS205))),2))</f>
        <v/>
      </c>
      <c r="AW205">
        <f>IF(AK205&lt;=0,0,ROUND(MIN(AK205,MAX(0,$F205-SUMPRODUCT(($AT$3:$BE$3&lt;AW$3)*$AH205:$AS205))),2))</f>
        <v/>
      </c>
      <c r="AX205">
        <f>IF(AL205&lt;=0,0,ROUND(MIN(AL205,MAX(0,$F205-SUMPRODUCT(($AT$3:$BE$3&lt;AX$3)*$AH205:$AS205))),2))</f>
        <v/>
      </c>
      <c r="AY205">
        <f>IF(AM205&lt;=0,0,ROUND(MIN(AM205,MAX(0,$F205-SUMPRODUCT(($AT$3:$BE$3&lt;AY$3)*$AH205:$AS205))),2))</f>
        <v/>
      </c>
      <c r="AZ205">
        <f>IF(AN205&lt;=0,0,ROUND(MIN(AN205,MAX(0,$F205-SUMPRODUCT(($AT$3:$BE$3&lt;AZ$3)*$AH205:$AS205))),2))</f>
        <v/>
      </c>
      <c r="BA205">
        <f>IF(AO205&lt;=0,0,ROUND(MIN(AO205,MAX(0,$F205-SUMPRODUCT(($AT$3:$BE$3&lt;BA$3)*$AH205:$AS205))),2))</f>
        <v/>
      </c>
      <c r="BB205">
        <f>IF(AP205&lt;=0,0,ROUND(MIN(AP205,MAX(0,$F205-SUMPRODUCT(($AT$3:$BE$3&lt;BB$3)*$AH205:$AS205))),2))</f>
        <v/>
      </c>
      <c r="BC205">
        <f>IF(AQ205&lt;=0,0,ROUND(MIN(AQ205,MAX(0,$F205-SUMPRODUCT(($AT$3:$BE$3&lt;BC$3)*$AH205:$AS205))),2))</f>
        <v/>
      </c>
      <c r="BD205">
        <f>IF(AR205&lt;=0,0,ROUND(MIN(AR205,MAX(0,$F205-SUMPRODUCT(($AT$3:$BE$3&lt;BD$3)*$AH205:$AS205))),2))</f>
        <v/>
      </c>
      <c r="BE205">
        <f>IF(AS205&lt;=0,0,ROUND(MIN(AS205,MAX(0,$F205-SUMPRODUCT(($AT$3:$BE$3&lt;BE$3)*$AH205:$AS205))),2))</f>
        <v/>
      </c>
      <c r="BF205">
        <f>IF(BF204&lt;=0,0,ROUND(BF204+J205-V205-AT205,2))</f>
        <v/>
      </c>
      <c r="BG205">
        <f>IF(BG204&lt;=0,0,ROUND(BG204+K205-W205-AU205,2))</f>
        <v/>
      </c>
      <c r="BH205">
        <f>IF(BH204&lt;=0,0,ROUND(BH204+L205-X205-AV205,2))</f>
        <v/>
      </c>
      <c r="BI205">
        <f>IF(BI204&lt;=0,0,ROUND(BI204+M205-Y205-AW205,2))</f>
        <v/>
      </c>
      <c r="BJ205">
        <f>IF(BJ204&lt;=0,0,ROUND(BJ204+N205-Z205-AX205,2))</f>
        <v/>
      </c>
      <c r="BK205">
        <f>IF(BK204&lt;=0,0,ROUND(BK204+O205-AA205-AY205,2))</f>
        <v/>
      </c>
      <c r="BL205">
        <f>IF(BL204&lt;=0,0,ROUND(BL204+P205-AB205-AZ205,2))</f>
        <v/>
      </c>
      <c r="BM205">
        <f>IF(BM204&lt;=0,0,ROUND(BM204+Q205-AC205-BA205,2))</f>
        <v/>
      </c>
      <c r="BN205">
        <f>IF(BN204&lt;=0,0,ROUND(BN204+R205-AD205-BB205,2))</f>
        <v/>
      </c>
      <c r="BO205">
        <f>IF(BO204&lt;=0,0,ROUND(BO204+S205-AE205-BC205,2))</f>
        <v/>
      </c>
      <c r="BP205">
        <f>IF(BP204&lt;=0,0,ROUND(BP204+T205-AF205-BD205,2))</f>
        <v/>
      </c>
      <c r="BQ205">
        <f>IF(BQ204&lt;=0,0,ROUND(BQ204+U205-AG205-BE205,2))</f>
        <v/>
      </c>
    </row>
    <row r="206">
      <c r="A206" t="n">
        <v>201</v>
      </c>
      <c r="B206" s="29">
        <f>Months!B206</f>
        <v/>
      </c>
      <c r="C206">
        <f>Months!C206</f>
        <v/>
      </c>
      <c r="D206">
        <f>Months!D206</f>
        <v/>
      </c>
      <c r="E206">
        <f>SUM(V206:AG206)</f>
        <v/>
      </c>
      <c r="F206">
        <f>MAX(0,ROUND(C206+D206-E206,2))</f>
        <v/>
      </c>
      <c r="G206">
        <f>ROUND(E206+SUM(AT206:BE206),2)</f>
        <v/>
      </c>
      <c r="H206">
        <f>ROUND(SUM(J206:U206),2)</f>
        <v/>
      </c>
      <c r="I206">
        <f>ROUND(SUM(BF206:BQ206),2)</f>
        <v/>
      </c>
      <c r="J206">
        <f>IF(BF205&lt;=0,0,ROUND(BF205*IF($A206&lt;=Debts!$M$5,Debts!$X$5,Debts!$Y$5)/12,2)+IF(AND(Debts!$AC$5=1,$A206=Debts!$M$5+1),SUMPRODUCT(ROUND(BF$5:BF204*Debts!$Y$5/12,2)),0))</f>
        <v/>
      </c>
      <c r="K206">
        <f>IF(BG205&lt;=0,0,ROUND(BG205*IF($A206&lt;=Debts!$M$6,Debts!$X$6,Debts!$Y$6)/12,2)+IF(AND(Debts!$AC$6=1,$A206=Debts!$M$6+1),SUMPRODUCT(ROUND(BG$5:BG204*Debts!$Y$6/12,2)),0))</f>
        <v/>
      </c>
      <c r="L206">
        <f>IF(BH205&lt;=0,0,ROUND(BH205*IF($A206&lt;=Debts!$M$7,Debts!$X$7,Debts!$Y$7)/12,2)+IF(AND(Debts!$AC$7=1,$A206=Debts!$M$7+1),SUMPRODUCT(ROUND(BH$5:BH204*Debts!$Y$7/12,2)),0))</f>
        <v/>
      </c>
      <c r="M206">
        <f>IF(BI205&lt;=0,0,ROUND(BI205*IF($A206&lt;=Debts!$M$8,Debts!$X$8,Debts!$Y$8)/12,2)+IF(AND(Debts!$AC$8=1,$A206=Debts!$M$8+1),SUMPRODUCT(ROUND(BI$5:BI204*Debts!$Y$8/12,2)),0))</f>
        <v/>
      </c>
      <c r="N206">
        <f>IF(BJ205&lt;=0,0,ROUND(BJ205*IF($A206&lt;=Debts!$M$9,Debts!$X$9,Debts!$Y$9)/12,2)+IF(AND(Debts!$AC$9=1,$A206=Debts!$M$9+1),SUMPRODUCT(ROUND(BJ$5:BJ204*Debts!$Y$9/12,2)),0))</f>
        <v/>
      </c>
      <c r="O206">
        <f>IF(BK205&lt;=0,0,ROUND(BK205*IF($A206&lt;=Debts!$M$10,Debts!$X$10,Debts!$Y$10)/12,2)+IF(AND(Debts!$AC$10=1,$A206=Debts!$M$10+1),SUMPRODUCT(ROUND(BK$5:BK204*Debts!$Y$10/12,2)),0))</f>
        <v/>
      </c>
      <c r="P206">
        <f>IF(BL205&lt;=0,0,ROUND(BL205*IF($A206&lt;=Debts!$M$11,Debts!$X$11,Debts!$Y$11)/12,2)+IF(AND(Debts!$AC$11=1,$A206=Debts!$M$11+1),SUMPRODUCT(ROUND(BL$5:BL204*Debts!$Y$11/12,2)),0))</f>
        <v/>
      </c>
      <c r="Q206">
        <f>IF(BM205&lt;=0,0,ROUND(BM205*IF($A206&lt;=Debts!$M$12,Debts!$X$12,Debts!$Y$12)/12,2)+IF(AND(Debts!$AC$12=1,$A206=Debts!$M$12+1),SUMPRODUCT(ROUND(BM$5:BM204*Debts!$Y$12/12,2)),0))</f>
        <v/>
      </c>
      <c r="R206">
        <f>IF(BN205&lt;=0,0,ROUND(BN205*IF($A206&lt;=Debts!$M$13,Debts!$X$13,Debts!$Y$13)/12,2)+IF(AND(Debts!$AC$13=1,$A206=Debts!$M$13+1),SUMPRODUCT(ROUND(BN$5:BN204*Debts!$Y$13/12,2)),0))</f>
        <v/>
      </c>
      <c r="S206">
        <f>IF(BO205&lt;=0,0,ROUND(BO205*IF($A206&lt;=Debts!$M$14,Debts!$X$14,Debts!$Y$14)/12,2)+IF(AND(Debts!$AC$14=1,$A206=Debts!$M$14+1),SUMPRODUCT(ROUND(BO$5:BO204*Debts!$Y$14/12,2)),0))</f>
        <v/>
      </c>
      <c r="T206">
        <f>IF(BP205&lt;=0,0,ROUND(BP205*IF($A206&lt;=Debts!$M$15,Debts!$X$15,Debts!$Y$15)/12,2)+IF(AND(Debts!$AC$15=1,$A206=Debts!$M$15+1),SUMPRODUCT(ROUND(BP$5:BP204*Debts!$Y$15/12,2)),0))</f>
        <v/>
      </c>
      <c r="U206">
        <f>IF(BQ205&lt;=0,0,ROUND(BQ205*IF($A206&lt;=Debts!$M$16,Debts!$X$16,Debts!$Y$16)/12,2)+IF(AND(Debts!$AC$16=1,$A206=Debts!$M$16+1),SUMPRODUCT(ROUND(BQ$5:BQ204*Debts!$Y$16/12,2)),0))</f>
        <v/>
      </c>
      <c r="V206">
        <f>IF(BF205&lt;=0,0,MIN(ROUND(BF205+J206,2),IF(Debts!$Z$5=0,Debts!$AA$5,MAX(Debts!$AA$5,ROUND(BF205*Debts!$Z$5+Debts!$AB$5*J206,2)))))</f>
        <v/>
      </c>
      <c r="W206">
        <f>IF(BG205&lt;=0,0,MIN(ROUND(BG205+K206,2),IF(Debts!$Z$6=0,Debts!$AA$6,MAX(Debts!$AA$6,ROUND(BG205*Debts!$Z$6+Debts!$AB$6*K206,2)))))</f>
        <v/>
      </c>
      <c r="X206">
        <f>IF(BH205&lt;=0,0,MIN(ROUND(BH205+L206,2),IF(Debts!$Z$7=0,Debts!$AA$7,MAX(Debts!$AA$7,ROUND(BH205*Debts!$Z$7+Debts!$AB$7*L206,2)))))</f>
        <v/>
      </c>
      <c r="Y206">
        <f>IF(BI205&lt;=0,0,MIN(ROUND(BI205+M206,2),IF(Debts!$Z$8=0,Debts!$AA$8,MAX(Debts!$AA$8,ROUND(BI205*Debts!$Z$8+Debts!$AB$8*M206,2)))))</f>
        <v/>
      </c>
      <c r="Z206">
        <f>IF(BJ205&lt;=0,0,MIN(ROUND(BJ205+N206,2),IF(Debts!$Z$9=0,Debts!$AA$9,MAX(Debts!$AA$9,ROUND(BJ205*Debts!$Z$9+Debts!$AB$9*N206,2)))))</f>
        <v/>
      </c>
      <c r="AA206">
        <f>IF(BK205&lt;=0,0,MIN(ROUND(BK205+O206,2),IF(Debts!$Z$10=0,Debts!$AA$10,MAX(Debts!$AA$10,ROUND(BK205*Debts!$Z$10+Debts!$AB$10*O206,2)))))</f>
        <v/>
      </c>
      <c r="AB206">
        <f>IF(BL205&lt;=0,0,MIN(ROUND(BL205+P206,2),IF(Debts!$Z$11=0,Debts!$AA$11,MAX(Debts!$AA$11,ROUND(BL205*Debts!$Z$11+Debts!$AB$11*P206,2)))))</f>
        <v/>
      </c>
      <c r="AC206">
        <f>IF(BM205&lt;=0,0,MIN(ROUND(BM205+Q206,2),IF(Debts!$Z$12=0,Debts!$AA$12,MAX(Debts!$AA$12,ROUND(BM205*Debts!$Z$12+Debts!$AB$12*Q206,2)))))</f>
        <v/>
      </c>
      <c r="AD206">
        <f>IF(BN205&lt;=0,0,MIN(ROUND(BN205+R206,2),IF(Debts!$Z$13=0,Debts!$AA$13,MAX(Debts!$AA$13,ROUND(BN205*Debts!$Z$13+Debts!$AB$13*R206,2)))))</f>
        <v/>
      </c>
      <c r="AE206">
        <f>IF(BO205&lt;=0,0,MIN(ROUND(BO205+S206,2),IF(Debts!$Z$14=0,Debts!$AA$14,MAX(Debts!$AA$14,ROUND(BO205*Debts!$Z$14+Debts!$AB$14*S206,2)))))</f>
        <v/>
      </c>
      <c r="AF206">
        <f>IF(BP205&lt;=0,0,MIN(ROUND(BP205+T206,2),IF(Debts!$Z$15=0,Debts!$AA$15,MAX(Debts!$AA$15,ROUND(BP205*Debts!$Z$15+Debts!$AB$15*T206,2)))))</f>
        <v/>
      </c>
      <c r="AG206">
        <f>IF(BQ205&lt;=0,0,MIN(ROUND(BQ205+U206,2),IF(Debts!$Z$16=0,Debts!$AA$16,MAX(Debts!$AA$16,ROUND(BQ205*Debts!$Z$16+Debts!$AB$16*U206,2)))))</f>
        <v/>
      </c>
      <c r="AH206">
        <f>IF(BF205&lt;=0,0,ROUND(BF205+J206-V206,2))</f>
        <v/>
      </c>
      <c r="AI206">
        <f>IF(BG205&lt;=0,0,ROUND(BG205+K206-W206,2))</f>
        <v/>
      </c>
      <c r="AJ206">
        <f>IF(BH205&lt;=0,0,ROUND(BH205+L206-X206,2))</f>
        <v/>
      </c>
      <c r="AK206">
        <f>IF(BI205&lt;=0,0,ROUND(BI205+M206-Y206,2))</f>
        <v/>
      </c>
      <c r="AL206">
        <f>IF(BJ205&lt;=0,0,ROUND(BJ205+N206-Z206,2))</f>
        <v/>
      </c>
      <c r="AM206">
        <f>IF(BK205&lt;=0,0,ROUND(BK205+O206-AA206,2))</f>
        <v/>
      </c>
      <c r="AN206">
        <f>IF(BL205&lt;=0,0,ROUND(BL205+P206-AB206,2))</f>
        <v/>
      </c>
      <c r="AO206">
        <f>IF(BM205&lt;=0,0,ROUND(BM205+Q206-AC206,2))</f>
        <v/>
      </c>
      <c r="AP206">
        <f>IF(BN205&lt;=0,0,ROUND(BN205+R206-AD206,2))</f>
        <v/>
      </c>
      <c r="AQ206">
        <f>IF(BO205&lt;=0,0,ROUND(BO205+S206-AE206,2))</f>
        <v/>
      </c>
      <c r="AR206">
        <f>IF(BP205&lt;=0,0,ROUND(BP205+T206-AF206,2))</f>
        <v/>
      </c>
      <c r="AS206">
        <f>IF(BQ205&lt;=0,0,ROUND(BQ205+U206-AG206,2))</f>
        <v/>
      </c>
      <c r="AT206">
        <f>IF(AH206&lt;=0,0,ROUND(MIN(AH206,MAX(0,$F206-SUMPRODUCT(($AT$3:$BE$3&lt;AT$3)*$AH206:$AS206))),2))</f>
        <v/>
      </c>
      <c r="AU206">
        <f>IF(AI206&lt;=0,0,ROUND(MIN(AI206,MAX(0,$F206-SUMPRODUCT(($AT$3:$BE$3&lt;AU$3)*$AH206:$AS206))),2))</f>
        <v/>
      </c>
      <c r="AV206">
        <f>IF(AJ206&lt;=0,0,ROUND(MIN(AJ206,MAX(0,$F206-SUMPRODUCT(($AT$3:$BE$3&lt;AV$3)*$AH206:$AS206))),2))</f>
        <v/>
      </c>
      <c r="AW206">
        <f>IF(AK206&lt;=0,0,ROUND(MIN(AK206,MAX(0,$F206-SUMPRODUCT(($AT$3:$BE$3&lt;AW$3)*$AH206:$AS206))),2))</f>
        <v/>
      </c>
      <c r="AX206">
        <f>IF(AL206&lt;=0,0,ROUND(MIN(AL206,MAX(0,$F206-SUMPRODUCT(($AT$3:$BE$3&lt;AX$3)*$AH206:$AS206))),2))</f>
        <v/>
      </c>
      <c r="AY206">
        <f>IF(AM206&lt;=0,0,ROUND(MIN(AM206,MAX(0,$F206-SUMPRODUCT(($AT$3:$BE$3&lt;AY$3)*$AH206:$AS206))),2))</f>
        <v/>
      </c>
      <c r="AZ206">
        <f>IF(AN206&lt;=0,0,ROUND(MIN(AN206,MAX(0,$F206-SUMPRODUCT(($AT$3:$BE$3&lt;AZ$3)*$AH206:$AS206))),2))</f>
        <v/>
      </c>
      <c r="BA206">
        <f>IF(AO206&lt;=0,0,ROUND(MIN(AO206,MAX(0,$F206-SUMPRODUCT(($AT$3:$BE$3&lt;BA$3)*$AH206:$AS206))),2))</f>
        <v/>
      </c>
      <c r="BB206">
        <f>IF(AP206&lt;=0,0,ROUND(MIN(AP206,MAX(0,$F206-SUMPRODUCT(($AT$3:$BE$3&lt;BB$3)*$AH206:$AS206))),2))</f>
        <v/>
      </c>
      <c r="BC206">
        <f>IF(AQ206&lt;=0,0,ROUND(MIN(AQ206,MAX(0,$F206-SUMPRODUCT(($AT$3:$BE$3&lt;BC$3)*$AH206:$AS206))),2))</f>
        <v/>
      </c>
      <c r="BD206">
        <f>IF(AR206&lt;=0,0,ROUND(MIN(AR206,MAX(0,$F206-SUMPRODUCT(($AT$3:$BE$3&lt;BD$3)*$AH206:$AS206))),2))</f>
        <v/>
      </c>
      <c r="BE206">
        <f>IF(AS206&lt;=0,0,ROUND(MIN(AS206,MAX(0,$F206-SUMPRODUCT(($AT$3:$BE$3&lt;BE$3)*$AH206:$AS206))),2))</f>
        <v/>
      </c>
      <c r="BF206">
        <f>IF(BF205&lt;=0,0,ROUND(BF205+J206-V206-AT206,2))</f>
        <v/>
      </c>
      <c r="BG206">
        <f>IF(BG205&lt;=0,0,ROUND(BG205+K206-W206-AU206,2))</f>
        <v/>
      </c>
      <c r="BH206">
        <f>IF(BH205&lt;=0,0,ROUND(BH205+L206-X206-AV206,2))</f>
        <v/>
      </c>
      <c r="BI206">
        <f>IF(BI205&lt;=0,0,ROUND(BI205+M206-Y206-AW206,2))</f>
        <v/>
      </c>
      <c r="BJ206">
        <f>IF(BJ205&lt;=0,0,ROUND(BJ205+N206-Z206-AX206,2))</f>
        <v/>
      </c>
      <c r="BK206">
        <f>IF(BK205&lt;=0,0,ROUND(BK205+O206-AA206-AY206,2))</f>
        <v/>
      </c>
      <c r="BL206">
        <f>IF(BL205&lt;=0,0,ROUND(BL205+P206-AB206-AZ206,2))</f>
        <v/>
      </c>
      <c r="BM206">
        <f>IF(BM205&lt;=0,0,ROUND(BM205+Q206-AC206-BA206,2))</f>
        <v/>
      </c>
      <c r="BN206">
        <f>IF(BN205&lt;=0,0,ROUND(BN205+R206-AD206-BB206,2))</f>
        <v/>
      </c>
      <c r="BO206">
        <f>IF(BO205&lt;=0,0,ROUND(BO205+S206-AE206-BC206,2))</f>
        <v/>
      </c>
      <c r="BP206">
        <f>IF(BP205&lt;=0,0,ROUND(BP205+T206-AF206-BD206,2))</f>
        <v/>
      </c>
      <c r="BQ206">
        <f>IF(BQ205&lt;=0,0,ROUND(BQ205+U206-AG206-BE206,2))</f>
        <v/>
      </c>
    </row>
    <row r="207">
      <c r="A207" t="n">
        <v>202</v>
      </c>
      <c r="B207" s="29">
        <f>Months!B207</f>
        <v/>
      </c>
      <c r="C207">
        <f>Months!C207</f>
        <v/>
      </c>
      <c r="D207">
        <f>Months!D207</f>
        <v/>
      </c>
      <c r="E207">
        <f>SUM(V207:AG207)</f>
        <v/>
      </c>
      <c r="F207">
        <f>MAX(0,ROUND(C207+D207-E207,2))</f>
        <v/>
      </c>
      <c r="G207">
        <f>ROUND(E207+SUM(AT207:BE207),2)</f>
        <v/>
      </c>
      <c r="H207">
        <f>ROUND(SUM(J207:U207),2)</f>
        <v/>
      </c>
      <c r="I207">
        <f>ROUND(SUM(BF207:BQ207),2)</f>
        <v/>
      </c>
      <c r="J207">
        <f>IF(BF206&lt;=0,0,ROUND(BF206*IF($A207&lt;=Debts!$M$5,Debts!$X$5,Debts!$Y$5)/12,2)+IF(AND(Debts!$AC$5=1,$A207=Debts!$M$5+1),SUMPRODUCT(ROUND(BF$5:BF205*Debts!$Y$5/12,2)),0))</f>
        <v/>
      </c>
      <c r="K207">
        <f>IF(BG206&lt;=0,0,ROUND(BG206*IF($A207&lt;=Debts!$M$6,Debts!$X$6,Debts!$Y$6)/12,2)+IF(AND(Debts!$AC$6=1,$A207=Debts!$M$6+1),SUMPRODUCT(ROUND(BG$5:BG205*Debts!$Y$6/12,2)),0))</f>
        <v/>
      </c>
      <c r="L207">
        <f>IF(BH206&lt;=0,0,ROUND(BH206*IF($A207&lt;=Debts!$M$7,Debts!$X$7,Debts!$Y$7)/12,2)+IF(AND(Debts!$AC$7=1,$A207=Debts!$M$7+1),SUMPRODUCT(ROUND(BH$5:BH205*Debts!$Y$7/12,2)),0))</f>
        <v/>
      </c>
      <c r="M207">
        <f>IF(BI206&lt;=0,0,ROUND(BI206*IF($A207&lt;=Debts!$M$8,Debts!$X$8,Debts!$Y$8)/12,2)+IF(AND(Debts!$AC$8=1,$A207=Debts!$M$8+1),SUMPRODUCT(ROUND(BI$5:BI205*Debts!$Y$8/12,2)),0))</f>
        <v/>
      </c>
      <c r="N207">
        <f>IF(BJ206&lt;=0,0,ROUND(BJ206*IF($A207&lt;=Debts!$M$9,Debts!$X$9,Debts!$Y$9)/12,2)+IF(AND(Debts!$AC$9=1,$A207=Debts!$M$9+1),SUMPRODUCT(ROUND(BJ$5:BJ205*Debts!$Y$9/12,2)),0))</f>
        <v/>
      </c>
      <c r="O207">
        <f>IF(BK206&lt;=0,0,ROUND(BK206*IF($A207&lt;=Debts!$M$10,Debts!$X$10,Debts!$Y$10)/12,2)+IF(AND(Debts!$AC$10=1,$A207=Debts!$M$10+1),SUMPRODUCT(ROUND(BK$5:BK205*Debts!$Y$10/12,2)),0))</f>
        <v/>
      </c>
      <c r="P207">
        <f>IF(BL206&lt;=0,0,ROUND(BL206*IF($A207&lt;=Debts!$M$11,Debts!$X$11,Debts!$Y$11)/12,2)+IF(AND(Debts!$AC$11=1,$A207=Debts!$M$11+1),SUMPRODUCT(ROUND(BL$5:BL205*Debts!$Y$11/12,2)),0))</f>
        <v/>
      </c>
      <c r="Q207">
        <f>IF(BM206&lt;=0,0,ROUND(BM206*IF($A207&lt;=Debts!$M$12,Debts!$X$12,Debts!$Y$12)/12,2)+IF(AND(Debts!$AC$12=1,$A207=Debts!$M$12+1),SUMPRODUCT(ROUND(BM$5:BM205*Debts!$Y$12/12,2)),0))</f>
        <v/>
      </c>
      <c r="R207">
        <f>IF(BN206&lt;=0,0,ROUND(BN206*IF($A207&lt;=Debts!$M$13,Debts!$X$13,Debts!$Y$13)/12,2)+IF(AND(Debts!$AC$13=1,$A207=Debts!$M$13+1),SUMPRODUCT(ROUND(BN$5:BN205*Debts!$Y$13/12,2)),0))</f>
        <v/>
      </c>
      <c r="S207">
        <f>IF(BO206&lt;=0,0,ROUND(BO206*IF($A207&lt;=Debts!$M$14,Debts!$X$14,Debts!$Y$14)/12,2)+IF(AND(Debts!$AC$14=1,$A207=Debts!$M$14+1),SUMPRODUCT(ROUND(BO$5:BO205*Debts!$Y$14/12,2)),0))</f>
        <v/>
      </c>
      <c r="T207">
        <f>IF(BP206&lt;=0,0,ROUND(BP206*IF($A207&lt;=Debts!$M$15,Debts!$X$15,Debts!$Y$15)/12,2)+IF(AND(Debts!$AC$15=1,$A207=Debts!$M$15+1),SUMPRODUCT(ROUND(BP$5:BP205*Debts!$Y$15/12,2)),0))</f>
        <v/>
      </c>
      <c r="U207">
        <f>IF(BQ206&lt;=0,0,ROUND(BQ206*IF($A207&lt;=Debts!$M$16,Debts!$X$16,Debts!$Y$16)/12,2)+IF(AND(Debts!$AC$16=1,$A207=Debts!$M$16+1),SUMPRODUCT(ROUND(BQ$5:BQ205*Debts!$Y$16/12,2)),0))</f>
        <v/>
      </c>
      <c r="V207">
        <f>IF(BF206&lt;=0,0,MIN(ROUND(BF206+J207,2),IF(Debts!$Z$5=0,Debts!$AA$5,MAX(Debts!$AA$5,ROUND(BF206*Debts!$Z$5+Debts!$AB$5*J207,2)))))</f>
        <v/>
      </c>
      <c r="W207">
        <f>IF(BG206&lt;=0,0,MIN(ROUND(BG206+K207,2),IF(Debts!$Z$6=0,Debts!$AA$6,MAX(Debts!$AA$6,ROUND(BG206*Debts!$Z$6+Debts!$AB$6*K207,2)))))</f>
        <v/>
      </c>
      <c r="X207">
        <f>IF(BH206&lt;=0,0,MIN(ROUND(BH206+L207,2),IF(Debts!$Z$7=0,Debts!$AA$7,MAX(Debts!$AA$7,ROUND(BH206*Debts!$Z$7+Debts!$AB$7*L207,2)))))</f>
        <v/>
      </c>
      <c r="Y207">
        <f>IF(BI206&lt;=0,0,MIN(ROUND(BI206+M207,2),IF(Debts!$Z$8=0,Debts!$AA$8,MAX(Debts!$AA$8,ROUND(BI206*Debts!$Z$8+Debts!$AB$8*M207,2)))))</f>
        <v/>
      </c>
      <c r="Z207">
        <f>IF(BJ206&lt;=0,0,MIN(ROUND(BJ206+N207,2),IF(Debts!$Z$9=0,Debts!$AA$9,MAX(Debts!$AA$9,ROUND(BJ206*Debts!$Z$9+Debts!$AB$9*N207,2)))))</f>
        <v/>
      </c>
      <c r="AA207">
        <f>IF(BK206&lt;=0,0,MIN(ROUND(BK206+O207,2),IF(Debts!$Z$10=0,Debts!$AA$10,MAX(Debts!$AA$10,ROUND(BK206*Debts!$Z$10+Debts!$AB$10*O207,2)))))</f>
        <v/>
      </c>
      <c r="AB207">
        <f>IF(BL206&lt;=0,0,MIN(ROUND(BL206+P207,2),IF(Debts!$Z$11=0,Debts!$AA$11,MAX(Debts!$AA$11,ROUND(BL206*Debts!$Z$11+Debts!$AB$11*P207,2)))))</f>
        <v/>
      </c>
      <c r="AC207">
        <f>IF(BM206&lt;=0,0,MIN(ROUND(BM206+Q207,2),IF(Debts!$Z$12=0,Debts!$AA$12,MAX(Debts!$AA$12,ROUND(BM206*Debts!$Z$12+Debts!$AB$12*Q207,2)))))</f>
        <v/>
      </c>
      <c r="AD207">
        <f>IF(BN206&lt;=0,0,MIN(ROUND(BN206+R207,2),IF(Debts!$Z$13=0,Debts!$AA$13,MAX(Debts!$AA$13,ROUND(BN206*Debts!$Z$13+Debts!$AB$13*R207,2)))))</f>
        <v/>
      </c>
      <c r="AE207">
        <f>IF(BO206&lt;=0,0,MIN(ROUND(BO206+S207,2),IF(Debts!$Z$14=0,Debts!$AA$14,MAX(Debts!$AA$14,ROUND(BO206*Debts!$Z$14+Debts!$AB$14*S207,2)))))</f>
        <v/>
      </c>
      <c r="AF207">
        <f>IF(BP206&lt;=0,0,MIN(ROUND(BP206+T207,2),IF(Debts!$Z$15=0,Debts!$AA$15,MAX(Debts!$AA$15,ROUND(BP206*Debts!$Z$15+Debts!$AB$15*T207,2)))))</f>
        <v/>
      </c>
      <c r="AG207">
        <f>IF(BQ206&lt;=0,0,MIN(ROUND(BQ206+U207,2),IF(Debts!$Z$16=0,Debts!$AA$16,MAX(Debts!$AA$16,ROUND(BQ206*Debts!$Z$16+Debts!$AB$16*U207,2)))))</f>
        <v/>
      </c>
      <c r="AH207">
        <f>IF(BF206&lt;=0,0,ROUND(BF206+J207-V207,2))</f>
        <v/>
      </c>
      <c r="AI207">
        <f>IF(BG206&lt;=0,0,ROUND(BG206+K207-W207,2))</f>
        <v/>
      </c>
      <c r="AJ207">
        <f>IF(BH206&lt;=0,0,ROUND(BH206+L207-X207,2))</f>
        <v/>
      </c>
      <c r="AK207">
        <f>IF(BI206&lt;=0,0,ROUND(BI206+M207-Y207,2))</f>
        <v/>
      </c>
      <c r="AL207">
        <f>IF(BJ206&lt;=0,0,ROUND(BJ206+N207-Z207,2))</f>
        <v/>
      </c>
      <c r="AM207">
        <f>IF(BK206&lt;=0,0,ROUND(BK206+O207-AA207,2))</f>
        <v/>
      </c>
      <c r="AN207">
        <f>IF(BL206&lt;=0,0,ROUND(BL206+P207-AB207,2))</f>
        <v/>
      </c>
      <c r="AO207">
        <f>IF(BM206&lt;=0,0,ROUND(BM206+Q207-AC207,2))</f>
        <v/>
      </c>
      <c r="AP207">
        <f>IF(BN206&lt;=0,0,ROUND(BN206+R207-AD207,2))</f>
        <v/>
      </c>
      <c r="AQ207">
        <f>IF(BO206&lt;=0,0,ROUND(BO206+S207-AE207,2))</f>
        <v/>
      </c>
      <c r="AR207">
        <f>IF(BP206&lt;=0,0,ROUND(BP206+T207-AF207,2))</f>
        <v/>
      </c>
      <c r="AS207">
        <f>IF(BQ206&lt;=0,0,ROUND(BQ206+U207-AG207,2))</f>
        <v/>
      </c>
      <c r="AT207">
        <f>IF(AH207&lt;=0,0,ROUND(MIN(AH207,MAX(0,$F207-SUMPRODUCT(($AT$3:$BE$3&lt;AT$3)*$AH207:$AS207))),2))</f>
        <v/>
      </c>
      <c r="AU207">
        <f>IF(AI207&lt;=0,0,ROUND(MIN(AI207,MAX(0,$F207-SUMPRODUCT(($AT$3:$BE$3&lt;AU$3)*$AH207:$AS207))),2))</f>
        <v/>
      </c>
      <c r="AV207">
        <f>IF(AJ207&lt;=0,0,ROUND(MIN(AJ207,MAX(0,$F207-SUMPRODUCT(($AT$3:$BE$3&lt;AV$3)*$AH207:$AS207))),2))</f>
        <v/>
      </c>
      <c r="AW207">
        <f>IF(AK207&lt;=0,0,ROUND(MIN(AK207,MAX(0,$F207-SUMPRODUCT(($AT$3:$BE$3&lt;AW$3)*$AH207:$AS207))),2))</f>
        <v/>
      </c>
      <c r="AX207">
        <f>IF(AL207&lt;=0,0,ROUND(MIN(AL207,MAX(0,$F207-SUMPRODUCT(($AT$3:$BE$3&lt;AX$3)*$AH207:$AS207))),2))</f>
        <v/>
      </c>
      <c r="AY207">
        <f>IF(AM207&lt;=0,0,ROUND(MIN(AM207,MAX(0,$F207-SUMPRODUCT(($AT$3:$BE$3&lt;AY$3)*$AH207:$AS207))),2))</f>
        <v/>
      </c>
      <c r="AZ207">
        <f>IF(AN207&lt;=0,0,ROUND(MIN(AN207,MAX(0,$F207-SUMPRODUCT(($AT$3:$BE$3&lt;AZ$3)*$AH207:$AS207))),2))</f>
        <v/>
      </c>
      <c r="BA207">
        <f>IF(AO207&lt;=0,0,ROUND(MIN(AO207,MAX(0,$F207-SUMPRODUCT(($AT$3:$BE$3&lt;BA$3)*$AH207:$AS207))),2))</f>
        <v/>
      </c>
      <c r="BB207">
        <f>IF(AP207&lt;=0,0,ROUND(MIN(AP207,MAX(0,$F207-SUMPRODUCT(($AT$3:$BE$3&lt;BB$3)*$AH207:$AS207))),2))</f>
        <v/>
      </c>
      <c r="BC207">
        <f>IF(AQ207&lt;=0,0,ROUND(MIN(AQ207,MAX(0,$F207-SUMPRODUCT(($AT$3:$BE$3&lt;BC$3)*$AH207:$AS207))),2))</f>
        <v/>
      </c>
      <c r="BD207">
        <f>IF(AR207&lt;=0,0,ROUND(MIN(AR207,MAX(0,$F207-SUMPRODUCT(($AT$3:$BE$3&lt;BD$3)*$AH207:$AS207))),2))</f>
        <v/>
      </c>
      <c r="BE207">
        <f>IF(AS207&lt;=0,0,ROUND(MIN(AS207,MAX(0,$F207-SUMPRODUCT(($AT$3:$BE$3&lt;BE$3)*$AH207:$AS207))),2))</f>
        <v/>
      </c>
      <c r="BF207">
        <f>IF(BF206&lt;=0,0,ROUND(BF206+J207-V207-AT207,2))</f>
        <v/>
      </c>
      <c r="BG207">
        <f>IF(BG206&lt;=0,0,ROUND(BG206+K207-W207-AU207,2))</f>
        <v/>
      </c>
      <c r="BH207">
        <f>IF(BH206&lt;=0,0,ROUND(BH206+L207-X207-AV207,2))</f>
        <v/>
      </c>
      <c r="BI207">
        <f>IF(BI206&lt;=0,0,ROUND(BI206+M207-Y207-AW207,2))</f>
        <v/>
      </c>
      <c r="BJ207">
        <f>IF(BJ206&lt;=0,0,ROUND(BJ206+N207-Z207-AX207,2))</f>
        <v/>
      </c>
      <c r="BK207">
        <f>IF(BK206&lt;=0,0,ROUND(BK206+O207-AA207-AY207,2))</f>
        <v/>
      </c>
      <c r="BL207">
        <f>IF(BL206&lt;=0,0,ROUND(BL206+P207-AB207-AZ207,2))</f>
        <v/>
      </c>
      <c r="BM207">
        <f>IF(BM206&lt;=0,0,ROUND(BM206+Q207-AC207-BA207,2))</f>
        <v/>
      </c>
      <c r="BN207">
        <f>IF(BN206&lt;=0,0,ROUND(BN206+R207-AD207-BB207,2))</f>
        <v/>
      </c>
      <c r="BO207">
        <f>IF(BO206&lt;=0,0,ROUND(BO206+S207-AE207-BC207,2))</f>
        <v/>
      </c>
      <c r="BP207">
        <f>IF(BP206&lt;=0,0,ROUND(BP206+T207-AF207-BD207,2))</f>
        <v/>
      </c>
      <c r="BQ207">
        <f>IF(BQ206&lt;=0,0,ROUND(BQ206+U207-AG207-BE207,2))</f>
        <v/>
      </c>
    </row>
    <row r="208">
      <c r="A208" t="n">
        <v>203</v>
      </c>
      <c r="B208" s="29">
        <f>Months!B208</f>
        <v/>
      </c>
      <c r="C208">
        <f>Months!C208</f>
        <v/>
      </c>
      <c r="D208">
        <f>Months!D208</f>
        <v/>
      </c>
      <c r="E208">
        <f>SUM(V208:AG208)</f>
        <v/>
      </c>
      <c r="F208">
        <f>MAX(0,ROUND(C208+D208-E208,2))</f>
        <v/>
      </c>
      <c r="G208">
        <f>ROUND(E208+SUM(AT208:BE208),2)</f>
        <v/>
      </c>
      <c r="H208">
        <f>ROUND(SUM(J208:U208),2)</f>
        <v/>
      </c>
      <c r="I208">
        <f>ROUND(SUM(BF208:BQ208),2)</f>
        <v/>
      </c>
      <c r="J208">
        <f>IF(BF207&lt;=0,0,ROUND(BF207*IF($A208&lt;=Debts!$M$5,Debts!$X$5,Debts!$Y$5)/12,2)+IF(AND(Debts!$AC$5=1,$A208=Debts!$M$5+1),SUMPRODUCT(ROUND(BF$5:BF206*Debts!$Y$5/12,2)),0))</f>
        <v/>
      </c>
      <c r="K208">
        <f>IF(BG207&lt;=0,0,ROUND(BG207*IF($A208&lt;=Debts!$M$6,Debts!$X$6,Debts!$Y$6)/12,2)+IF(AND(Debts!$AC$6=1,$A208=Debts!$M$6+1),SUMPRODUCT(ROUND(BG$5:BG206*Debts!$Y$6/12,2)),0))</f>
        <v/>
      </c>
      <c r="L208">
        <f>IF(BH207&lt;=0,0,ROUND(BH207*IF($A208&lt;=Debts!$M$7,Debts!$X$7,Debts!$Y$7)/12,2)+IF(AND(Debts!$AC$7=1,$A208=Debts!$M$7+1),SUMPRODUCT(ROUND(BH$5:BH206*Debts!$Y$7/12,2)),0))</f>
        <v/>
      </c>
      <c r="M208">
        <f>IF(BI207&lt;=0,0,ROUND(BI207*IF($A208&lt;=Debts!$M$8,Debts!$X$8,Debts!$Y$8)/12,2)+IF(AND(Debts!$AC$8=1,$A208=Debts!$M$8+1),SUMPRODUCT(ROUND(BI$5:BI206*Debts!$Y$8/12,2)),0))</f>
        <v/>
      </c>
      <c r="N208">
        <f>IF(BJ207&lt;=0,0,ROUND(BJ207*IF($A208&lt;=Debts!$M$9,Debts!$X$9,Debts!$Y$9)/12,2)+IF(AND(Debts!$AC$9=1,$A208=Debts!$M$9+1),SUMPRODUCT(ROUND(BJ$5:BJ206*Debts!$Y$9/12,2)),0))</f>
        <v/>
      </c>
      <c r="O208">
        <f>IF(BK207&lt;=0,0,ROUND(BK207*IF($A208&lt;=Debts!$M$10,Debts!$X$10,Debts!$Y$10)/12,2)+IF(AND(Debts!$AC$10=1,$A208=Debts!$M$10+1),SUMPRODUCT(ROUND(BK$5:BK206*Debts!$Y$10/12,2)),0))</f>
        <v/>
      </c>
      <c r="P208">
        <f>IF(BL207&lt;=0,0,ROUND(BL207*IF($A208&lt;=Debts!$M$11,Debts!$X$11,Debts!$Y$11)/12,2)+IF(AND(Debts!$AC$11=1,$A208=Debts!$M$11+1),SUMPRODUCT(ROUND(BL$5:BL206*Debts!$Y$11/12,2)),0))</f>
        <v/>
      </c>
      <c r="Q208">
        <f>IF(BM207&lt;=0,0,ROUND(BM207*IF($A208&lt;=Debts!$M$12,Debts!$X$12,Debts!$Y$12)/12,2)+IF(AND(Debts!$AC$12=1,$A208=Debts!$M$12+1),SUMPRODUCT(ROUND(BM$5:BM206*Debts!$Y$12/12,2)),0))</f>
        <v/>
      </c>
      <c r="R208">
        <f>IF(BN207&lt;=0,0,ROUND(BN207*IF($A208&lt;=Debts!$M$13,Debts!$X$13,Debts!$Y$13)/12,2)+IF(AND(Debts!$AC$13=1,$A208=Debts!$M$13+1),SUMPRODUCT(ROUND(BN$5:BN206*Debts!$Y$13/12,2)),0))</f>
        <v/>
      </c>
      <c r="S208">
        <f>IF(BO207&lt;=0,0,ROUND(BO207*IF($A208&lt;=Debts!$M$14,Debts!$X$14,Debts!$Y$14)/12,2)+IF(AND(Debts!$AC$14=1,$A208=Debts!$M$14+1),SUMPRODUCT(ROUND(BO$5:BO206*Debts!$Y$14/12,2)),0))</f>
        <v/>
      </c>
      <c r="T208">
        <f>IF(BP207&lt;=0,0,ROUND(BP207*IF($A208&lt;=Debts!$M$15,Debts!$X$15,Debts!$Y$15)/12,2)+IF(AND(Debts!$AC$15=1,$A208=Debts!$M$15+1),SUMPRODUCT(ROUND(BP$5:BP206*Debts!$Y$15/12,2)),0))</f>
        <v/>
      </c>
      <c r="U208">
        <f>IF(BQ207&lt;=0,0,ROUND(BQ207*IF($A208&lt;=Debts!$M$16,Debts!$X$16,Debts!$Y$16)/12,2)+IF(AND(Debts!$AC$16=1,$A208=Debts!$M$16+1),SUMPRODUCT(ROUND(BQ$5:BQ206*Debts!$Y$16/12,2)),0))</f>
        <v/>
      </c>
      <c r="V208">
        <f>IF(BF207&lt;=0,0,MIN(ROUND(BF207+J208,2),IF(Debts!$Z$5=0,Debts!$AA$5,MAX(Debts!$AA$5,ROUND(BF207*Debts!$Z$5+Debts!$AB$5*J208,2)))))</f>
        <v/>
      </c>
      <c r="W208">
        <f>IF(BG207&lt;=0,0,MIN(ROUND(BG207+K208,2),IF(Debts!$Z$6=0,Debts!$AA$6,MAX(Debts!$AA$6,ROUND(BG207*Debts!$Z$6+Debts!$AB$6*K208,2)))))</f>
        <v/>
      </c>
      <c r="X208">
        <f>IF(BH207&lt;=0,0,MIN(ROUND(BH207+L208,2),IF(Debts!$Z$7=0,Debts!$AA$7,MAX(Debts!$AA$7,ROUND(BH207*Debts!$Z$7+Debts!$AB$7*L208,2)))))</f>
        <v/>
      </c>
      <c r="Y208">
        <f>IF(BI207&lt;=0,0,MIN(ROUND(BI207+M208,2),IF(Debts!$Z$8=0,Debts!$AA$8,MAX(Debts!$AA$8,ROUND(BI207*Debts!$Z$8+Debts!$AB$8*M208,2)))))</f>
        <v/>
      </c>
      <c r="Z208">
        <f>IF(BJ207&lt;=0,0,MIN(ROUND(BJ207+N208,2),IF(Debts!$Z$9=0,Debts!$AA$9,MAX(Debts!$AA$9,ROUND(BJ207*Debts!$Z$9+Debts!$AB$9*N208,2)))))</f>
        <v/>
      </c>
      <c r="AA208">
        <f>IF(BK207&lt;=0,0,MIN(ROUND(BK207+O208,2),IF(Debts!$Z$10=0,Debts!$AA$10,MAX(Debts!$AA$10,ROUND(BK207*Debts!$Z$10+Debts!$AB$10*O208,2)))))</f>
        <v/>
      </c>
      <c r="AB208">
        <f>IF(BL207&lt;=0,0,MIN(ROUND(BL207+P208,2),IF(Debts!$Z$11=0,Debts!$AA$11,MAX(Debts!$AA$11,ROUND(BL207*Debts!$Z$11+Debts!$AB$11*P208,2)))))</f>
        <v/>
      </c>
      <c r="AC208">
        <f>IF(BM207&lt;=0,0,MIN(ROUND(BM207+Q208,2),IF(Debts!$Z$12=0,Debts!$AA$12,MAX(Debts!$AA$12,ROUND(BM207*Debts!$Z$12+Debts!$AB$12*Q208,2)))))</f>
        <v/>
      </c>
      <c r="AD208">
        <f>IF(BN207&lt;=0,0,MIN(ROUND(BN207+R208,2),IF(Debts!$Z$13=0,Debts!$AA$13,MAX(Debts!$AA$13,ROUND(BN207*Debts!$Z$13+Debts!$AB$13*R208,2)))))</f>
        <v/>
      </c>
      <c r="AE208">
        <f>IF(BO207&lt;=0,0,MIN(ROUND(BO207+S208,2),IF(Debts!$Z$14=0,Debts!$AA$14,MAX(Debts!$AA$14,ROUND(BO207*Debts!$Z$14+Debts!$AB$14*S208,2)))))</f>
        <v/>
      </c>
      <c r="AF208">
        <f>IF(BP207&lt;=0,0,MIN(ROUND(BP207+T208,2),IF(Debts!$Z$15=0,Debts!$AA$15,MAX(Debts!$AA$15,ROUND(BP207*Debts!$Z$15+Debts!$AB$15*T208,2)))))</f>
        <v/>
      </c>
      <c r="AG208">
        <f>IF(BQ207&lt;=0,0,MIN(ROUND(BQ207+U208,2),IF(Debts!$Z$16=0,Debts!$AA$16,MAX(Debts!$AA$16,ROUND(BQ207*Debts!$Z$16+Debts!$AB$16*U208,2)))))</f>
        <v/>
      </c>
      <c r="AH208">
        <f>IF(BF207&lt;=0,0,ROUND(BF207+J208-V208,2))</f>
        <v/>
      </c>
      <c r="AI208">
        <f>IF(BG207&lt;=0,0,ROUND(BG207+K208-W208,2))</f>
        <v/>
      </c>
      <c r="AJ208">
        <f>IF(BH207&lt;=0,0,ROUND(BH207+L208-X208,2))</f>
        <v/>
      </c>
      <c r="AK208">
        <f>IF(BI207&lt;=0,0,ROUND(BI207+M208-Y208,2))</f>
        <v/>
      </c>
      <c r="AL208">
        <f>IF(BJ207&lt;=0,0,ROUND(BJ207+N208-Z208,2))</f>
        <v/>
      </c>
      <c r="AM208">
        <f>IF(BK207&lt;=0,0,ROUND(BK207+O208-AA208,2))</f>
        <v/>
      </c>
      <c r="AN208">
        <f>IF(BL207&lt;=0,0,ROUND(BL207+P208-AB208,2))</f>
        <v/>
      </c>
      <c r="AO208">
        <f>IF(BM207&lt;=0,0,ROUND(BM207+Q208-AC208,2))</f>
        <v/>
      </c>
      <c r="AP208">
        <f>IF(BN207&lt;=0,0,ROUND(BN207+R208-AD208,2))</f>
        <v/>
      </c>
      <c r="AQ208">
        <f>IF(BO207&lt;=0,0,ROUND(BO207+S208-AE208,2))</f>
        <v/>
      </c>
      <c r="AR208">
        <f>IF(BP207&lt;=0,0,ROUND(BP207+T208-AF208,2))</f>
        <v/>
      </c>
      <c r="AS208">
        <f>IF(BQ207&lt;=0,0,ROUND(BQ207+U208-AG208,2))</f>
        <v/>
      </c>
      <c r="AT208">
        <f>IF(AH208&lt;=0,0,ROUND(MIN(AH208,MAX(0,$F208-SUMPRODUCT(($AT$3:$BE$3&lt;AT$3)*$AH208:$AS208))),2))</f>
        <v/>
      </c>
      <c r="AU208">
        <f>IF(AI208&lt;=0,0,ROUND(MIN(AI208,MAX(0,$F208-SUMPRODUCT(($AT$3:$BE$3&lt;AU$3)*$AH208:$AS208))),2))</f>
        <v/>
      </c>
      <c r="AV208">
        <f>IF(AJ208&lt;=0,0,ROUND(MIN(AJ208,MAX(0,$F208-SUMPRODUCT(($AT$3:$BE$3&lt;AV$3)*$AH208:$AS208))),2))</f>
        <v/>
      </c>
      <c r="AW208">
        <f>IF(AK208&lt;=0,0,ROUND(MIN(AK208,MAX(0,$F208-SUMPRODUCT(($AT$3:$BE$3&lt;AW$3)*$AH208:$AS208))),2))</f>
        <v/>
      </c>
      <c r="AX208">
        <f>IF(AL208&lt;=0,0,ROUND(MIN(AL208,MAX(0,$F208-SUMPRODUCT(($AT$3:$BE$3&lt;AX$3)*$AH208:$AS208))),2))</f>
        <v/>
      </c>
      <c r="AY208">
        <f>IF(AM208&lt;=0,0,ROUND(MIN(AM208,MAX(0,$F208-SUMPRODUCT(($AT$3:$BE$3&lt;AY$3)*$AH208:$AS208))),2))</f>
        <v/>
      </c>
      <c r="AZ208">
        <f>IF(AN208&lt;=0,0,ROUND(MIN(AN208,MAX(0,$F208-SUMPRODUCT(($AT$3:$BE$3&lt;AZ$3)*$AH208:$AS208))),2))</f>
        <v/>
      </c>
      <c r="BA208">
        <f>IF(AO208&lt;=0,0,ROUND(MIN(AO208,MAX(0,$F208-SUMPRODUCT(($AT$3:$BE$3&lt;BA$3)*$AH208:$AS208))),2))</f>
        <v/>
      </c>
      <c r="BB208">
        <f>IF(AP208&lt;=0,0,ROUND(MIN(AP208,MAX(0,$F208-SUMPRODUCT(($AT$3:$BE$3&lt;BB$3)*$AH208:$AS208))),2))</f>
        <v/>
      </c>
      <c r="BC208">
        <f>IF(AQ208&lt;=0,0,ROUND(MIN(AQ208,MAX(0,$F208-SUMPRODUCT(($AT$3:$BE$3&lt;BC$3)*$AH208:$AS208))),2))</f>
        <v/>
      </c>
      <c r="BD208">
        <f>IF(AR208&lt;=0,0,ROUND(MIN(AR208,MAX(0,$F208-SUMPRODUCT(($AT$3:$BE$3&lt;BD$3)*$AH208:$AS208))),2))</f>
        <v/>
      </c>
      <c r="BE208">
        <f>IF(AS208&lt;=0,0,ROUND(MIN(AS208,MAX(0,$F208-SUMPRODUCT(($AT$3:$BE$3&lt;BE$3)*$AH208:$AS208))),2))</f>
        <v/>
      </c>
      <c r="BF208">
        <f>IF(BF207&lt;=0,0,ROUND(BF207+J208-V208-AT208,2))</f>
        <v/>
      </c>
      <c r="BG208">
        <f>IF(BG207&lt;=0,0,ROUND(BG207+K208-W208-AU208,2))</f>
        <v/>
      </c>
      <c r="BH208">
        <f>IF(BH207&lt;=0,0,ROUND(BH207+L208-X208-AV208,2))</f>
        <v/>
      </c>
      <c r="BI208">
        <f>IF(BI207&lt;=0,0,ROUND(BI207+M208-Y208-AW208,2))</f>
        <v/>
      </c>
      <c r="BJ208">
        <f>IF(BJ207&lt;=0,0,ROUND(BJ207+N208-Z208-AX208,2))</f>
        <v/>
      </c>
      <c r="BK208">
        <f>IF(BK207&lt;=0,0,ROUND(BK207+O208-AA208-AY208,2))</f>
        <v/>
      </c>
      <c r="BL208">
        <f>IF(BL207&lt;=0,0,ROUND(BL207+P208-AB208-AZ208,2))</f>
        <v/>
      </c>
      <c r="BM208">
        <f>IF(BM207&lt;=0,0,ROUND(BM207+Q208-AC208-BA208,2))</f>
        <v/>
      </c>
      <c r="BN208">
        <f>IF(BN207&lt;=0,0,ROUND(BN207+R208-AD208-BB208,2))</f>
        <v/>
      </c>
      <c r="BO208">
        <f>IF(BO207&lt;=0,0,ROUND(BO207+S208-AE208-BC208,2))</f>
        <v/>
      </c>
      <c r="BP208">
        <f>IF(BP207&lt;=0,0,ROUND(BP207+T208-AF208-BD208,2))</f>
        <v/>
      </c>
      <c r="BQ208">
        <f>IF(BQ207&lt;=0,0,ROUND(BQ207+U208-AG208-BE208,2))</f>
        <v/>
      </c>
    </row>
    <row r="209">
      <c r="A209" t="n">
        <v>204</v>
      </c>
      <c r="B209" s="29">
        <f>Months!B209</f>
        <v/>
      </c>
      <c r="C209">
        <f>Months!C209</f>
        <v/>
      </c>
      <c r="D209">
        <f>Months!D209</f>
        <v/>
      </c>
      <c r="E209">
        <f>SUM(V209:AG209)</f>
        <v/>
      </c>
      <c r="F209">
        <f>MAX(0,ROUND(C209+D209-E209,2))</f>
        <v/>
      </c>
      <c r="G209">
        <f>ROUND(E209+SUM(AT209:BE209),2)</f>
        <v/>
      </c>
      <c r="H209">
        <f>ROUND(SUM(J209:U209),2)</f>
        <v/>
      </c>
      <c r="I209">
        <f>ROUND(SUM(BF209:BQ209),2)</f>
        <v/>
      </c>
      <c r="J209">
        <f>IF(BF208&lt;=0,0,ROUND(BF208*IF($A209&lt;=Debts!$M$5,Debts!$X$5,Debts!$Y$5)/12,2)+IF(AND(Debts!$AC$5=1,$A209=Debts!$M$5+1),SUMPRODUCT(ROUND(BF$5:BF207*Debts!$Y$5/12,2)),0))</f>
        <v/>
      </c>
      <c r="K209">
        <f>IF(BG208&lt;=0,0,ROUND(BG208*IF($A209&lt;=Debts!$M$6,Debts!$X$6,Debts!$Y$6)/12,2)+IF(AND(Debts!$AC$6=1,$A209=Debts!$M$6+1),SUMPRODUCT(ROUND(BG$5:BG207*Debts!$Y$6/12,2)),0))</f>
        <v/>
      </c>
      <c r="L209">
        <f>IF(BH208&lt;=0,0,ROUND(BH208*IF($A209&lt;=Debts!$M$7,Debts!$X$7,Debts!$Y$7)/12,2)+IF(AND(Debts!$AC$7=1,$A209=Debts!$M$7+1),SUMPRODUCT(ROUND(BH$5:BH207*Debts!$Y$7/12,2)),0))</f>
        <v/>
      </c>
      <c r="M209">
        <f>IF(BI208&lt;=0,0,ROUND(BI208*IF($A209&lt;=Debts!$M$8,Debts!$X$8,Debts!$Y$8)/12,2)+IF(AND(Debts!$AC$8=1,$A209=Debts!$M$8+1),SUMPRODUCT(ROUND(BI$5:BI207*Debts!$Y$8/12,2)),0))</f>
        <v/>
      </c>
      <c r="N209">
        <f>IF(BJ208&lt;=0,0,ROUND(BJ208*IF($A209&lt;=Debts!$M$9,Debts!$X$9,Debts!$Y$9)/12,2)+IF(AND(Debts!$AC$9=1,$A209=Debts!$M$9+1),SUMPRODUCT(ROUND(BJ$5:BJ207*Debts!$Y$9/12,2)),0))</f>
        <v/>
      </c>
      <c r="O209">
        <f>IF(BK208&lt;=0,0,ROUND(BK208*IF($A209&lt;=Debts!$M$10,Debts!$X$10,Debts!$Y$10)/12,2)+IF(AND(Debts!$AC$10=1,$A209=Debts!$M$10+1),SUMPRODUCT(ROUND(BK$5:BK207*Debts!$Y$10/12,2)),0))</f>
        <v/>
      </c>
      <c r="P209">
        <f>IF(BL208&lt;=0,0,ROUND(BL208*IF($A209&lt;=Debts!$M$11,Debts!$X$11,Debts!$Y$11)/12,2)+IF(AND(Debts!$AC$11=1,$A209=Debts!$M$11+1),SUMPRODUCT(ROUND(BL$5:BL207*Debts!$Y$11/12,2)),0))</f>
        <v/>
      </c>
      <c r="Q209">
        <f>IF(BM208&lt;=0,0,ROUND(BM208*IF($A209&lt;=Debts!$M$12,Debts!$X$12,Debts!$Y$12)/12,2)+IF(AND(Debts!$AC$12=1,$A209=Debts!$M$12+1),SUMPRODUCT(ROUND(BM$5:BM207*Debts!$Y$12/12,2)),0))</f>
        <v/>
      </c>
      <c r="R209">
        <f>IF(BN208&lt;=0,0,ROUND(BN208*IF($A209&lt;=Debts!$M$13,Debts!$X$13,Debts!$Y$13)/12,2)+IF(AND(Debts!$AC$13=1,$A209=Debts!$M$13+1),SUMPRODUCT(ROUND(BN$5:BN207*Debts!$Y$13/12,2)),0))</f>
        <v/>
      </c>
      <c r="S209">
        <f>IF(BO208&lt;=0,0,ROUND(BO208*IF($A209&lt;=Debts!$M$14,Debts!$X$14,Debts!$Y$14)/12,2)+IF(AND(Debts!$AC$14=1,$A209=Debts!$M$14+1),SUMPRODUCT(ROUND(BO$5:BO207*Debts!$Y$14/12,2)),0))</f>
        <v/>
      </c>
      <c r="T209">
        <f>IF(BP208&lt;=0,0,ROUND(BP208*IF($A209&lt;=Debts!$M$15,Debts!$X$15,Debts!$Y$15)/12,2)+IF(AND(Debts!$AC$15=1,$A209=Debts!$M$15+1),SUMPRODUCT(ROUND(BP$5:BP207*Debts!$Y$15/12,2)),0))</f>
        <v/>
      </c>
      <c r="U209">
        <f>IF(BQ208&lt;=0,0,ROUND(BQ208*IF($A209&lt;=Debts!$M$16,Debts!$X$16,Debts!$Y$16)/12,2)+IF(AND(Debts!$AC$16=1,$A209=Debts!$M$16+1),SUMPRODUCT(ROUND(BQ$5:BQ207*Debts!$Y$16/12,2)),0))</f>
        <v/>
      </c>
      <c r="V209">
        <f>IF(BF208&lt;=0,0,MIN(ROUND(BF208+J209,2),IF(Debts!$Z$5=0,Debts!$AA$5,MAX(Debts!$AA$5,ROUND(BF208*Debts!$Z$5+Debts!$AB$5*J209,2)))))</f>
        <v/>
      </c>
      <c r="W209">
        <f>IF(BG208&lt;=0,0,MIN(ROUND(BG208+K209,2),IF(Debts!$Z$6=0,Debts!$AA$6,MAX(Debts!$AA$6,ROUND(BG208*Debts!$Z$6+Debts!$AB$6*K209,2)))))</f>
        <v/>
      </c>
      <c r="X209">
        <f>IF(BH208&lt;=0,0,MIN(ROUND(BH208+L209,2),IF(Debts!$Z$7=0,Debts!$AA$7,MAX(Debts!$AA$7,ROUND(BH208*Debts!$Z$7+Debts!$AB$7*L209,2)))))</f>
        <v/>
      </c>
      <c r="Y209">
        <f>IF(BI208&lt;=0,0,MIN(ROUND(BI208+M209,2),IF(Debts!$Z$8=0,Debts!$AA$8,MAX(Debts!$AA$8,ROUND(BI208*Debts!$Z$8+Debts!$AB$8*M209,2)))))</f>
        <v/>
      </c>
      <c r="Z209">
        <f>IF(BJ208&lt;=0,0,MIN(ROUND(BJ208+N209,2),IF(Debts!$Z$9=0,Debts!$AA$9,MAX(Debts!$AA$9,ROUND(BJ208*Debts!$Z$9+Debts!$AB$9*N209,2)))))</f>
        <v/>
      </c>
      <c r="AA209">
        <f>IF(BK208&lt;=0,0,MIN(ROUND(BK208+O209,2),IF(Debts!$Z$10=0,Debts!$AA$10,MAX(Debts!$AA$10,ROUND(BK208*Debts!$Z$10+Debts!$AB$10*O209,2)))))</f>
        <v/>
      </c>
      <c r="AB209">
        <f>IF(BL208&lt;=0,0,MIN(ROUND(BL208+P209,2),IF(Debts!$Z$11=0,Debts!$AA$11,MAX(Debts!$AA$11,ROUND(BL208*Debts!$Z$11+Debts!$AB$11*P209,2)))))</f>
        <v/>
      </c>
      <c r="AC209">
        <f>IF(BM208&lt;=0,0,MIN(ROUND(BM208+Q209,2),IF(Debts!$Z$12=0,Debts!$AA$12,MAX(Debts!$AA$12,ROUND(BM208*Debts!$Z$12+Debts!$AB$12*Q209,2)))))</f>
        <v/>
      </c>
      <c r="AD209">
        <f>IF(BN208&lt;=0,0,MIN(ROUND(BN208+R209,2),IF(Debts!$Z$13=0,Debts!$AA$13,MAX(Debts!$AA$13,ROUND(BN208*Debts!$Z$13+Debts!$AB$13*R209,2)))))</f>
        <v/>
      </c>
      <c r="AE209">
        <f>IF(BO208&lt;=0,0,MIN(ROUND(BO208+S209,2),IF(Debts!$Z$14=0,Debts!$AA$14,MAX(Debts!$AA$14,ROUND(BO208*Debts!$Z$14+Debts!$AB$14*S209,2)))))</f>
        <v/>
      </c>
      <c r="AF209">
        <f>IF(BP208&lt;=0,0,MIN(ROUND(BP208+T209,2),IF(Debts!$Z$15=0,Debts!$AA$15,MAX(Debts!$AA$15,ROUND(BP208*Debts!$Z$15+Debts!$AB$15*T209,2)))))</f>
        <v/>
      </c>
      <c r="AG209">
        <f>IF(BQ208&lt;=0,0,MIN(ROUND(BQ208+U209,2),IF(Debts!$Z$16=0,Debts!$AA$16,MAX(Debts!$AA$16,ROUND(BQ208*Debts!$Z$16+Debts!$AB$16*U209,2)))))</f>
        <v/>
      </c>
      <c r="AH209">
        <f>IF(BF208&lt;=0,0,ROUND(BF208+J209-V209,2))</f>
        <v/>
      </c>
      <c r="AI209">
        <f>IF(BG208&lt;=0,0,ROUND(BG208+K209-W209,2))</f>
        <v/>
      </c>
      <c r="AJ209">
        <f>IF(BH208&lt;=0,0,ROUND(BH208+L209-X209,2))</f>
        <v/>
      </c>
      <c r="AK209">
        <f>IF(BI208&lt;=0,0,ROUND(BI208+M209-Y209,2))</f>
        <v/>
      </c>
      <c r="AL209">
        <f>IF(BJ208&lt;=0,0,ROUND(BJ208+N209-Z209,2))</f>
        <v/>
      </c>
      <c r="AM209">
        <f>IF(BK208&lt;=0,0,ROUND(BK208+O209-AA209,2))</f>
        <v/>
      </c>
      <c r="AN209">
        <f>IF(BL208&lt;=0,0,ROUND(BL208+P209-AB209,2))</f>
        <v/>
      </c>
      <c r="AO209">
        <f>IF(BM208&lt;=0,0,ROUND(BM208+Q209-AC209,2))</f>
        <v/>
      </c>
      <c r="AP209">
        <f>IF(BN208&lt;=0,0,ROUND(BN208+R209-AD209,2))</f>
        <v/>
      </c>
      <c r="AQ209">
        <f>IF(BO208&lt;=0,0,ROUND(BO208+S209-AE209,2))</f>
        <v/>
      </c>
      <c r="AR209">
        <f>IF(BP208&lt;=0,0,ROUND(BP208+T209-AF209,2))</f>
        <v/>
      </c>
      <c r="AS209">
        <f>IF(BQ208&lt;=0,0,ROUND(BQ208+U209-AG209,2))</f>
        <v/>
      </c>
      <c r="AT209">
        <f>IF(AH209&lt;=0,0,ROUND(MIN(AH209,MAX(0,$F209-SUMPRODUCT(($AT$3:$BE$3&lt;AT$3)*$AH209:$AS209))),2))</f>
        <v/>
      </c>
      <c r="AU209">
        <f>IF(AI209&lt;=0,0,ROUND(MIN(AI209,MAX(0,$F209-SUMPRODUCT(($AT$3:$BE$3&lt;AU$3)*$AH209:$AS209))),2))</f>
        <v/>
      </c>
      <c r="AV209">
        <f>IF(AJ209&lt;=0,0,ROUND(MIN(AJ209,MAX(0,$F209-SUMPRODUCT(($AT$3:$BE$3&lt;AV$3)*$AH209:$AS209))),2))</f>
        <v/>
      </c>
      <c r="AW209">
        <f>IF(AK209&lt;=0,0,ROUND(MIN(AK209,MAX(0,$F209-SUMPRODUCT(($AT$3:$BE$3&lt;AW$3)*$AH209:$AS209))),2))</f>
        <v/>
      </c>
      <c r="AX209">
        <f>IF(AL209&lt;=0,0,ROUND(MIN(AL209,MAX(0,$F209-SUMPRODUCT(($AT$3:$BE$3&lt;AX$3)*$AH209:$AS209))),2))</f>
        <v/>
      </c>
      <c r="AY209">
        <f>IF(AM209&lt;=0,0,ROUND(MIN(AM209,MAX(0,$F209-SUMPRODUCT(($AT$3:$BE$3&lt;AY$3)*$AH209:$AS209))),2))</f>
        <v/>
      </c>
      <c r="AZ209">
        <f>IF(AN209&lt;=0,0,ROUND(MIN(AN209,MAX(0,$F209-SUMPRODUCT(($AT$3:$BE$3&lt;AZ$3)*$AH209:$AS209))),2))</f>
        <v/>
      </c>
      <c r="BA209">
        <f>IF(AO209&lt;=0,0,ROUND(MIN(AO209,MAX(0,$F209-SUMPRODUCT(($AT$3:$BE$3&lt;BA$3)*$AH209:$AS209))),2))</f>
        <v/>
      </c>
      <c r="BB209">
        <f>IF(AP209&lt;=0,0,ROUND(MIN(AP209,MAX(0,$F209-SUMPRODUCT(($AT$3:$BE$3&lt;BB$3)*$AH209:$AS209))),2))</f>
        <v/>
      </c>
      <c r="BC209">
        <f>IF(AQ209&lt;=0,0,ROUND(MIN(AQ209,MAX(0,$F209-SUMPRODUCT(($AT$3:$BE$3&lt;BC$3)*$AH209:$AS209))),2))</f>
        <v/>
      </c>
      <c r="BD209">
        <f>IF(AR209&lt;=0,0,ROUND(MIN(AR209,MAX(0,$F209-SUMPRODUCT(($AT$3:$BE$3&lt;BD$3)*$AH209:$AS209))),2))</f>
        <v/>
      </c>
      <c r="BE209">
        <f>IF(AS209&lt;=0,0,ROUND(MIN(AS209,MAX(0,$F209-SUMPRODUCT(($AT$3:$BE$3&lt;BE$3)*$AH209:$AS209))),2))</f>
        <v/>
      </c>
      <c r="BF209">
        <f>IF(BF208&lt;=0,0,ROUND(BF208+J209-V209-AT209,2))</f>
        <v/>
      </c>
      <c r="BG209">
        <f>IF(BG208&lt;=0,0,ROUND(BG208+K209-W209-AU209,2))</f>
        <v/>
      </c>
      <c r="BH209">
        <f>IF(BH208&lt;=0,0,ROUND(BH208+L209-X209-AV209,2))</f>
        <v/>
      </c>
      <c r="BI209">
        <f>IF(BI208&lt;=0,0,ROUND(BI208+M209-Y209-AW209,2))</f>
        <v/>
      </c>
      <c r="BJ209">
        <f>IF(BJ208&lt;=0,0,ROUND(BJ208+N209-Z209-AX209,2))</f>
        <v/>
      </c>
      <c r="BK209">
        <f>IF(BK208&lt;=0,0,ROUND(BK208+O209-AA209-AY209,2))</f>
        <v/>
      </c>
      <c r="BL209">
        <f>IF(BL208&lt;=0,0,ROUND(BL208+P209-AB209-AZ209,2))</f>
        <v/>
      </c>
      <c r="BM209">
        <f>IF(BM208&lt;=0,0,ROUND(BM208+Q209-AC209-BA209,2))</f>
        <v/>
      </c>
      <c r="BN209">
        <f>IF(BN208&lt;=0,0,ROUND(BN208+R209-AD209-BB209,2))</f>
        <v/>
      </c>
      <c r="BO209">
        <f>IF(BO208&lt;=0,0,ROUND(BO208+S209-AE209-BC209,2))</f>
        <v/>
      </c>
      <c r="BP209">
        <f>IF(BP208&lt;=0,0,ROUND(BP208+T209-AF209-BD209,2))</f>
        <v/>
      </c>
      <c r="BQ209">
        <f>IF(BQ208&lt;=0,0,ROUND(BQ208+U209-AG209-BE209,2))</f>
        <v/>
      </c>
    </row>
    <row r="210">
      <c r="A210" t="n">
        <v>205</v>
      </c>
      <c r="B210" s="29">
        <f>Months!B210</f>
        <v/>
      </c>
      <c r="C210">
        <f>Months!C210</f>
        <v/>
      </c>
      <c r="D210">
        <f>Months!D210</f>
        <v/>
      </c>
      <c r="E210">
        <f>SUM(V210:AG210)</f>
        <v/>
      </c>
      <c r="F210">
        <f>MAX(0,ROUND(C210+D210-E210,2))</f>
        <v/>
      </c>
      <c r="G210">
        <f>ROUND(E210+SUM(AT210:BE210),2)</f>
        <v/>
      </c>
      <c r="H210">
        <f>ROUND(SUM(J210:U210),2)</f>
        <v/>
      </c>
      <c r="I210">
        <f>ROUND(SUM(BF210:BQ210),2)</f>
        <v/>
      </c>
      <c r="J210">
        <f>IF(BF209&lt;=0,0,ROUND(BF209*IF($A210&lt;=Debts!$M$5,Debts!$X$5,Debts!$Y$5)/12,2)+IF(AND(Debts!$AC$5=1,$A210=Debts!$M$5+1),SUMPRODUCT(ROUND(BF$5:BF208*Debts!$Y$5/12,2)),0))</f>
        <v/>
      </c>
      <c r="K210">
        <f>IF(BG209&lt;=0,0,ROUND(BG209*IF($A210&lt;=Debts!$M$6,Debts!$X$6,Debts!$Y$6)/12,2)+IF(AND(Debts!$AC$6=1,$A210=Debts!$M$6+1),SUMPRODUCT(ROUND(BG$5:BG208*Debts!$Y$6/12,2)),0))</f>
        <v/>
      </c>
      <c r="L210">
        <f>IF(BH209&lt;=0,0,ROUND(BH209*IF($A210&lt;=Debts!$M$7,Debts!$X$7,Debts!$Y$7)/12,2)+IF(AND(Debts!$AC$7=1,$A210=Debts!$M$7+1),SUMPRODUCT(ROUND(BH$5:BH208*Debts!$Y$7/12,2)),0))</f>
        <v/>
      </c>
      <c r="M210">
        <f>IF(BI209&lt;=0,0,ROUND(BI209*IF($A210&lt;=Debts!$M$8,Debts!$X$8,Debts!$Y$8)/12,2)+IF(AND(Debts!$AC$8=1,$A210=Debts!$M$8+1),SUMPRODUCT(ROUND(BI$5:BI208*Debts!$Y$8/12,2)),0))</f>
        <v/>
      </c>
      <c r="N210">
        <f>IF(BJ209&lt;=0,0,ROUND(BJ209*IF($A210&lt;=Debts!$M$9,Debts!$X$9,Debts!$Y$9)/12,2)+IF(AND(Debts!$AC$9=1,$A210=Debts!$M$9+1),SUMPRODUCT(ROUND(BJ$5:BJ208*Debts!$Y$9/12,2)),0))</f>
        <v/>
      </c>
      <c r="O210">
        <f>IF(BK209&lt;=0,0,ROUND(BK209*IF($A210&lt;=Debts!$M$10,Debts!$X$10,Debts!$Y$10)/12,2)+IF(AND(Debts!$AC$10=1,$A210=Debts!$M$10+1),SUMPRODUCT(ROUND(BK$5:BK208*Debts!$Y$10/12,2)),0))</f>
        <v/>
      </c>
      <c r="P210">
        <f>IF(BL209&lt;=0,0,ROUND(BL209*IF($A210&lt;=Debts!$M$11,Debts!$X$11,Debts!$Y$11)/12,2)+IF(AND(Debts!$AC$11=1,$A210=Debts!$M$11+1),SUMPRODUCT(ROUND(BL$5:BL208*Debts!$Y$11/12,2)),0))</f>
        <v/>
      </c>
      <c r="Q210">
        <f>IF(BM209&lt;=0,0,ROUND(BM209*IF($A210&lt;=Debts!$M$12,Debts!$X$12,Debts!$Y$12)/12,2)+IF(AND(Debts!$AC$12=1,$A210=Debts!$M$12+1),SUMPRODUCT(ROUND(BM$5:BM208*Debts!$Y$12/12,2)),0))</f>
        <v/>
      </c>
      <c r="R210">
        <f>IF(BN209&lt;=0,0,ROUND(BN209*IF($A210&lt;=Debts!$M$13,Debts!$X$13,Debts!$Y$13)/12,2)+IF(AND(Debts!$AC$13=1,$A210=Debts!$M$13+1),SUMPRODUCT(ROUND(BN$5:BN208*Debts!$Y$13/12,2)),0))</f>
        <v/>
      </c>
      <c r="S210">
        <f>IF(BO209&lt;=0,0,ROUND(BO209*IF($A210&lt;=Debts!$M$14,Debts!$X$14,Debts!$Y$14)/12,2)+IF(AND(Debts!$AC$14=1,$A210=Debts!$M$14+1),SUMPRODUCT(ROUND(BO$5:BO208*Debts!$Y$14/12,2)),0))</f>
        <v/>
      </c>
      <c r="T210">
        <f>IF(BP209&lt;=0,0,ROUND(BP209*IF($A210&lt;=Debts!$M$15,Debts!$X$15,Debts!$Y$15)/12,2)+IF(AND(Debts!$AC$15=1,$A210=Debts!$M$15+1),SUMPRODUCT(ROUND(BP$5:BP208*Debts!$Y$15/12,2)),0))</f>
        <v/>
      </c>
      <c r="U210">
        <f>IF(BQ209&lt;=0,0,ROUND(BQ209*IF($A210&lt;=Debts!$M$16,Debts!$X$16,Debts!$Y$16)/12,2)+IF(AND(Debts!$AC$16=1,$A210=Debts!$M$16+1),SUMPRODUCT(ROUND(BQ$5:BQ208*Debts!$Y$16/12,2)),0))</f>
        <v/>
      </c>
      <c r="V210">
        <f>IF(BF209&lt;=0,0,MIN(ROUND(BF209+J210,2),IF(Debts!$Z$5=0,Debts!$AA$5,MAX(Debts!$AA$5,ROUND(BF209*Debts!$Z$5+Debts!$AB$5*J210,2)))))</f>
        <v/>
      </c>
      <c r="W210">
        <f>IF(BG209&lt;=0,0,MIN(ROUND(BG209+K210,2),IF(Debts!$Z$6=0,Debts!$AA$6,MAX(Debts!$AA$6,ROUND(BG209*Debts!$Z$6+Debts!$AB$6*K210,2)))))</f>
        <v/>
      </c>
      <c r="X210">
        <f>IF(BH209&lt;=0,0,MIN(ROUND(BH209+L210,2),IF(Debts!$Z$7=0,Debts!$AA$7,MAX(Debts!$AA$7,ROUND(BH209*Debts!$Z$7+Debts!$AB$7*L210,2)))))</f>
        <v/>
      </c>
      <c r="Y210">
        <f>IF(BI209&lt;=0,0,MIN(ROUND(BI209+M210,2),IF(Debts!$Z$8=0,Debts!$AA$8,MAX(Debts!$AA$8,ROUND(BI209*Debts!$Z$8+Debts!$AB$8*M210,2)))))</f>
        <v/>
      </c>
      <c r="Z210">
        <f>IF(BJ209&lt;=0,0,MIN(ROUND(BJ209+N210,2),IF(Debts!$Z$9=0,Debts!$AA$9,MAX(Debts!$AA$9,ROUND(BJ209*Debts!$Z$9+Debts!$AB$9*N210,2)))))</f>
        <v/>
      </c>
      <c r="AA210">
        <f>IF(BK209&lt;=0,0,MIN(ROUND(BK209+O210,2),IF(Debts!$Z$10=0,Debts!$AA$10,MAX(Debts!$AA$10,ROUND(BK209*Debts!$Z$10+Debts!$AB$10*O210,2)))))</f>
        <v/>
      </c>
      <c r="AB210">
        <f>IF(BL209&lt;=0,0,MIN(ROUND(BL209+P210,2),IF(Debts!$Z$11=0,Debts!$AA$11,MAX(Debts!$AA$11,ROUND(BL209*Debts!$Z$11+Debts!$AB$11*P210,2)))))</f>
        <v/>
      </c>
      <c r="AC210">
        <f>IF(BM209&lt;=0,0,MIN(ROUND(BM209+Q210,2),IF(Debts!$Z$12=0,Debts!$AA$12,MAX(Debts!$AA$12,ROUND(BM209*Debts!$Z$12+Debts!$AB$12*Q210,2)))))</f>
        <v/>
      </c>
      <c r="AD210">
        <f>IF(BN209&lt;=0,0,MIN(ROUND(BN209+R210,2),IF(Debts!$Z$13=0,Debts!$AA$13,MAX(Debts!$AA$13,ROUND(BN209*Debts!$Z$13+Debts!$AB$13*R210,2)))))</f>
        <v/>
      </c>
      <c r="AE210">
        <f>IF(BO209&lt;=0,0,MIN(ROUND(BO209+S210,2),IF(Debts!$Z$14=0,Debts!$AA$14,MAX(Debts!$AA$14,ROUND(BO209*Debts!$Z$14+Debts!$AB$14*S210,2)))))</f>
        <v/>
      </c>
      <c r="AF210">
        <f>IF(BP209&lt;=0,0,MIN(ROUND(BP209+T210,2),IF(Debts!$Z$15=0,Debts!$AA$15,MAX(Debts!$AA$15,ROUND(BP209*Debts!$Z$15+Debts!$AB$15*T210,2)))))</f>
        <v/>
      </c>
      <c r="AG210">
        <f>IF(BQ209&lt;=0,0,MIN(ROUND(BQ209+U210,2),IF(Debts!$Z$16=0,Debts!$AA$16,MAX(Debts!$AA$16,ROUND(BQ209*Debts!$Z$16+Debts!$AB$16*U210,2)))))</f>
        <v/>
      </c>
      <c r="AH210">
        <f>IF(BF209&lt;=0,0,ROUND(BF209+J210-V210,2))</f>
        <v/>
      </c>
      <c r="AI210">
        <f>IF(BG209&lt;=0,0,ROUND(BG209+K210-W210,2))</f>
        <v/>
      </c>
      <c r="AJ210">
        <f>IF(BH209&lt;=0,0,ROUND(BH209+L210-X210,2))</f>
        <v/>
      </c>
      <c r="AK210">
        <f>IF(BI209&lt;=0,0,ROUND(BI209+M210-Y210,2))</f>
        <v/>
      </c>
      <c r="AL210">
        <f>IF(BJ209&lt;=0,0,ROUND(BJ209+N210-Z210,2))</f>
        <v/>
      </c>
      <c r="AM210">
        <f>IF(BK209&lt;=0,0,ROUND(BK209+O210-AA210,2))</f>
        <v/>
      </c>
      <c r="AN210">
        <f>IF(BL209&lt;=0,0,ROUND(BL209+P210-AB210,2))</f>
        <v/>
      </c>
      <c r="AO210">
        <f>IF(BM209&lt;=0,0,ROUND(BM209+Q210-AC210,2))</f>
        <v/>
      </c>
      <c r="AP210">
        <f>IF(BN209&lt;=0,0,ROUND(BN209+R210-AD210,2))</f>
        <v/>
      </c>
      <c r="AQ210">
        <f>IF(BO209&lt;=0,0,ROUND(BO209+S210-AE210,2))</f>
        <v/>
      </c>
      <c r="AR210">
        <f>IF(BP209&lt;=0,0,ROUND(BP209+T210-AF210,2))</f>
        <v/>
      </c>
      <c r="AS210">
        <f>IF(BQ209&lt;=0,0,ROUND(BQ209+U210-AG210,2))</f>
        <v/>
      </c>
      <c r="AT210">
        <f>IF(AH210&lt;=0,0,ROUND(MIN(AH210,MAX(0,$F210-SUMPRODUCT(($AT$3:$BE$3&lt;AT$3)*$AH210:$AS210))),2))</f>
        <v/>
      </c>
      <c r="AU210">
        <f>IF(AI210&lt;=0,0,ROUND(MIN(AI210,MAX(0,$F210-SUMPRODUCT(($AT$3:$BE$3&lt;AU$3)*$AH210:$AS210))),2))</f>
        <v/>
      </c>
      <c r="AV210">
        <f>IF(AJ210&lt;=0,0,ROUND(MIN(AJ210,MAX(0,$F210-SUMPRODUCT(($AT$3:$BE$3&lt;AV$3)*$AH210:$AS210))),2))</f>
        <v/>
      </c>
      <c r="AW210">
        <f>IF(AK210&lt;=0,0,ROUND(MIN(AK210,MAX(0,$F210-SUMPRODUCT(($AT$3:$BE$3&lt;AW$3)*$AH210:$AS210))),2))</f>
        <v/>
      </c>
      <c r="AX210">
        <f>IF(AL210&lt;=0,0,ROUND(MIN(AL210,MAX(0,$F210-SUMPRODUCT(($AT$3:$BE$3&lt;AX$3)*$AH210:$AS210))),2))</f>
        <v/>
      </c>
      <c r="AY210">
        <f>IF(AM210&lt;=0,0,ROUND(MIN(AM210,MAX(0,$F210-SUMPRODUCT(($AT$3:$BE$3&lt;AY$3)*$AH210:$AS210))),2))</f>
        <v/>
      </c>
      <c r="AZ210">
        <f>IF(AN210&lt;=0,0,ROUND(MIN(AN210,MAX(0,$F210-SUMPRODUCT(($AT$3:$BE$3&lt;AZ$3)*$AH210:$AS210))),2))</f>
        <v/>
      </c>
      <c r="BA210">
        <f>IF(AO210&lt;=0,0,ROUND(MIN(AO210,MAX(0,$F210-SUMPRODUCT(($AT$3:$BE$3&lt;BA$3)*$AH210:$AS210))),2))</f>
        <v/>
      </c>
      <c r="BB210">
        <f>IF(AP210&lt;=0,0,ROUND(MIN(AP210,MAX(0,$F210-SUMPRODUCT(($AT$3:$BE$3&lt;BB$3)*$AH210:$AS210))),2))</f>
        <v/>
      </c>
      <c r="BC210">
        <f>IF(AQ210&lt;=0,0,ROUND(MIN(AQ210,MAX(0,$F210-SUMPRODUCT(($AT$3:$BE$3&lt;BC$3)*$AH210:$AS210))),2))</f>
        <v/>
      </c>
      <c r="BD210">
        <f>IF(AR210&lt;=0,0,ROUND(MIN(AR210,MAX(0,$F210-SUMPRODUCT(($AT$3:$BE$3&lt;BD$3)*$AH210:$AS210))),2))</f>
        <v/>
      </c>
      <c r="BE210">
        <f>IF(AS210&lt;=0,0,ROUND(MIN(AS210,MAX(0,$F210-SUMPRODUCT(($AT$3:$BE$3&lt;BE$3)*$AH210:$AS210))),2))</f>
        <v/>
      </c>
      <c r="BF210">
        <f>IF(BF209&lt;=0,0,ROUND(BF209+J210-V210-AT210,2))</f>
        <v/>
      </c>
      <c r="BG210">
        <f>IF(BG209&lt;=0,0,ROUND(BG209+K210-W210-AU210,2))</f>
        <v/>
      </c>
      <c r="BH210">
        <f>IF(BH209&lt;=0,0,ROUND(BH209+L210-X210-AV210,2))</f>
        <v/>
      </c>
      <c r="BI210">
        <f>IF(BI209&lt;=0,0,ROUND(BI209+M210-Y210-AW210,2))</f>
        <v/>
      </c>
      <c r="BJ210">
        <f>IF(BJ209&lt;=0,0,ROUND(BJ209+N210-Z210-AX210,2))</f>
        <v/>
      </c>
      <c r="BK210">
        <f>IF(BK209&lt;=0,0,ROUND(BK209+O210-AA210-AY210,2))</f>
        <v/>
      </c>
      <c r="BL210">
        <f>IF(BL209&lt;=0,0,ROUND(BL209+P210-AB210-AZ210,2))</f>
        <v/>
      </c>
      <c r="BM210">
        <f>IF(BM209&lt;=0,0,ROUND(BM209+Q210-AC210-BA210,2))</f>
        <v/>
      </c>
      <c r="BN210">
        <f>IF(BN209&lt;=0,0,ROUND(BN209+R210-AD210-BB210,2))</f>
        <v/>
      </c>
      <c r="BO210">
        <f>IF(BO209&lt;=0,0,ROUND(BO209+S210-AE210-BC210,2))</f>
        <v/>
      </c>
      <c r="BP210">
        <f>IF(BP209&lt;=0,0,ROUND(BP209+T210-AF210-BD210,2))</f>
        <v/>
      </c>
      <c r="BQ210">
        <f>IF(BQ209&lt;=0,0,ROUND(BQ209+U210-AG210-BE210,2))</f>
        <v/>
      </c>
    </row>
    <row r="211">
      <c r="A211" t="n">
        <v>206</v>
      </c>
      <c r="B211" s="29">
        <f>Months!B211</f>
        <v/>
      </c>
      <c r="C211">
        <f>Months!C211</f>
        <v/>
      </c>
      <c r="D211">
        <f>Months!D211</f>
        <v/>
      </c>
      <c r="E211">
        <f>SUM(V211:AG211)</f>
        <v/>
      </c>
      <c r="F211">
        <f>MAX(0,ROUND(C211+D211-E211,2))</f>
        <v/>
      </c>
      <c r="G211">
        <f>ROUND(E211+SUM(AT211:BE211),2)</f>
        <v/>
      </c>
      <c r="H211">
        <f>ROUND(SUM(J211:U211),2)</f>
        <v/>
      </c>
      <c r="I211">
        <f>ROUND(SUM(BF211:BQ211),2)</f>
        <v/>
      </c>
      <c r="J211">
        <f>IF(BF210&lt;=0,0,ROUND(BF210*IF($A211&lt;=Debts!$M$5,Debts!$X$5,Debts!$Y$5)/12,2)+IF(AND(Debts!$AC$5=1,$A211=Debts!$M$5+1),SUMPRODUCT(ROUND(BF$5:BF209*Debts!$Y$5/12,2)),0))</f>
        <v/>
      </c>
      <c r="K211">
        <f>IF(BG210&lt;=0,0,ROUND(BG210*IF($A211&lt;=Debts!$M$6,Debts!$X$6,Debts!$Y$6)/12,2)+IF(AND(Debts!$AC$6=1,$A211=Debts!$M$6+1),SUMPRODUCT(ROUND(BG$5:BG209*Debts!$Y$6/12,2)),0))</f>
        <v/>
      </c>
      <c r="L211">
        <f>IF(BH210&lt;=0,0,ROUND(BH210*IF($A211&lt;=Debts!$M$7,Debts!$X$7,Debts!$Y$7)/12,2)+IF(AND(Debts!$AC$7=1,$A211=Debts!$M$7+1),SUMPRODUCT(ROUND(BH$5:BH209*Debts!$Y$7/12,2)),0))</f>
        <v/>
      </c>
      <c r="M211">
        <f>IF(BI210&lt;=0,0,ROUND(BI210*IF($A211&lt;=Debts!$M$8,Debts!$X$8,Debts!$Y$8)/12,2)+IF(AND(Debts!$AC$8=1,$A211=Debts!$M$8+1),SUMPRODUCT(ROUND(BI$5:BI209*Debts!$Y$8/12,2)),0))</f>
        <v/>
      </c>
      <c r="N211">
        <f>IF(BJ210&lt;=0,0,ROUND(BJ210*IF($A211&lt;=Debts!$M$9,Debts!$X$9,Debts!$Y$9)/12,2)+IF(AND(Debts!$AC$9=1,$A211=Debts!$M$9+1),SUMPRODUCT(ROUND(BJ$5:BJ209*Debts!$Y$9/12,2)),0))</f>
        <v/>
      </c>
      <c r="O211">
        <f>IF(BK210&lt;=0,0,ROUND(BK210*IF($A211&lt;=Debts!$M$10,Debts!$X$10,Debts!$Y$10)/12,2)+IF(AND(Debts!$AC$10=1,$A211=Debts!$M$10+1),SUMPRODUCT(ROUND(BK$5:BK209*Debts!$Y$10/12,2)),0))</f>
        <v/>
      </c>
      <c r="P211">
        <f>IF(BL210&lt;=0,0,ROUND(BL210*IF($A211&lt;=Debts!$M$11,Debts!$X$11,Debts!$Y$11)/12,2)+IF(AND(Debts!$AC$11=1,$A211=Debts!$M$11+1),SUMPRODUCT(ROUND(BL$5:BL209*Debts!$Y$11/12,2)),0))</f>
        <v/>
      </c>
      <c r="Q211">
        <f>IF(BM210&lt;=0,0,ROUND(BM210*IF($A211&lt;=Debts!$M$12,Debts!$X$12,Debts!$Y$12)/12,2)+IF(AND(Debts!$AC$12=1,$A211=Debts!$M$12+1),SUMPRODUCT(ROUND(BM$5:BM209*Debts!$Y$12/12,2)),0))</f>
        <v/>
      </c>
      <c r="R211">
        <f>IF(BN210&lt;=0,0,ROUND(BN210*IF($A211&lt;=Debts!$M$13,Debts!$X$13,Debts!$Y$13)/12,2)+IF(AND(Debts!$AC$13=1,$A211=Debts!$M$13+1),SUMPRODUCT(ROUND(BN$5:BN209*Debts!$Y$13/12,2)),0))</f>
        <v/>
      </c>
      <c r="S211">
        <f>IF(BO210&lt;=0,0,ROUND(BO210*IF($A211&lt;=Debts!$M$14,Debts!$X$14,Debts!$Y$14)/12,2)+IF(AND(Debts!$AC$14=1,$A211=Debts!$M$14+1),SUMPRODUCT(ROUND(BO$5:BO209*Debts!$Y$14/12,2)),0))</f>
        <v/>
      </c>
      <c r="T211">
        <f>IF(BP210&lt;=0,0,ROUND(BP210*IF($A211&lt;=Debts!$M$15,Debts!$X$15,Debts!$Y$15)/12,2)+IF(AND(Debts!$AC$15=1,$A211=Debts!$M$15+1),SUMPRODUCT(ROUND(BP$5:BP209*Debts!$Y$15/12,2)),0))</f>
        <v/>
      </c>
      <c r="U211">
        <f>IF(BQ210&lt;=0,0,ROUND(BQ210*IF($A211&lt;=Debts!$M$16,Debts!$X$16,Debts!$Y$16)/12,2)+IF(AND(Debts!$AC$16=1,$A211=Debts!$M$16+1),SUMPRODUCT(ROUND(BQ$5:BQ209*Debts!$Y$16/12,2)),0))</f>
        <v/>
      </c>
      <c r="V211">
        <f>IF(BF210&lt;=0,0,MIN(ROUND(BF210+J211,2),IF(Debts!$Z$5=0,Debts!$AA$5,MAX(Debts!$AA$5,ROUND(BF210*Debts!$Z$5+Debts!$AB$5*J211,2)))))</f>
        <v/>
      </c>
      <c r="W211">
        <f>IF(BG210&lt;=0,0,MIN(ROUND(BG210+K211,2),IF(Debts!$Z$6=0,Debts!$AA$6,MAX(Debts!$AA$6,ROUND(BG210*Debts!$Z$6+Debts!$AB$6*K211,2)))))</f>
        <v/>
      </c>
      <c r="X211">
        <f>IF(BH210&lt;=0,0,MIN(ROUND(BH210+L211,2),IF(Debts!$Z$7=0,Debts!$AA$7,MAX(Debts!$AA$7,ROUND(BH210*Debts!$Z$7+Debts!$AB$7*L211,2)))))</f>
        <v/>
      </c>
      <c r="Y211">
        <f>IF(BI210&lt;=0,0,MIN(ROUND(BI210+M211,2),IF(Debts!$Z$8=0,Debts!$AA$8,MAX(Debts!$AA$8,ROUND(BI210*Debts!$Z$8+Debts!$AB$8*M211,2)))))</f>
        <v/>
      </c>
      <c r="Z211">
        <f>IF(BJ210&lt;=0,0,MIN(ROUND(BJ210+N211,2),IF(Debts!$Z$9=0,Debts!$AA$9,MAX(Debts!$AA$9,ROUND(BJ210*Debts!$Z$9+Debts!$AB$9*N211,2)))))</f>
        <v/>
      </c>
      <c r="AA211">
        <f>IF(BK210&lt;=0,0,MIN(ROUND(BK210+O211,2),IF(Debts!$Z$10=0,Debts!$AA$10,MAX(Debts!$AA$10,ROUND(BK210*Debts!$Z$10+Debts!$AB$10*O211,2)))))</f>
        <v/>
      </c>
      <c r="AB211">
        <f>IF(BL210&lt;=0,0,MIN(ROUND(BL210+P211,2),IF(Debts!$Z$11=0,Debts!$AA$11,MAX(Debts!$AA$11,ROUND(BL210*Debts!$Z$11+Debts!$AB$11*P211,2)))))</f>
        <v/>
      </c>
      <c r="AC211">
        <f>IF(BM210&lt;=0,0,MIN(ROUND(BM210+Q211,2),IF(Debts!$Z$12=0,Debts!$AA$12,MAX(Debts!$AA$12,ROUND(BM210*Debts!$Z$12+Debts!$AB$12*Q211,2)))))</f>
        <v/>
      </c>
      <c r="AD211">
        <f>IF(BN210&lt;=0,0,MIN(ROUND(BN210+R211,2),IF(Debts!$Z$13=0,Debts!$AA$13,MAX(Debts!$AA$13,ROUND(BN210*Debts!$Z$13+Debts!$AB$13*R211,2)))))</f>
        <v/>
      </c>
      <c r="AE211">
        <f>IF(BO210&lt;=0,0,MIN(ROUND(BO210+S211,2),IF(Debts!$Z$14=0,Debts!$AA$14,MAX(Debts!$AA$14,ROUND(BO210*Debts!$Z$14+Debts!$AB$14*S211,2)))))</f>
        <v/>
      </c>
      <c r="AF211">
        <f>IF(BP210&lt;=0,0,MIN(ROUND(BP210+T211,2),IF(Debts!$Z$15=0,Debts!$AA$15,MAX(Debts!$AA$15,ROUND(BP210*Debts!$Z$15+Debts!$AB$15*T211,2)))))</f>
        <v/>
      </c>
      <c r="AG211">
        <f>IF(BQ210&lt;=0,0,MIN(ROUND(BQ210+U211,2),IF(Debts!$Z$16=0,Debts!$AA$16,MAX(Debts!$AA$16,ROUND(BQ210*Debts!$Z$16+Debts!$AB$16*U211,2)))))</f>
        <v/>
      </c>
      <c r="AH211">
        <f>IF(BF210&lt;=0,0,ROUND(BF210+J211-V211,2))</f>
        <v/>
      </c>
      <c r="AI211">
        <f>IF(BG210&lt;=0,0,ROUND(BG210+K211-W211,2))</f>
        <v/>
      </c>
      <c r="AJ211">
        <f>IF(BH210&lt;=0,0,ROUND(BH210+L211-X211,2))</f>
        <v/>
      </c>
      <c r="AK211">
        <f>IF(BI210&lt;=0,0,ROUND(BI210+M211-Y211,2))</f>
        <v/>
      </c>
      <c r="AL211">
        <f>IF(BJ210&lt;=0,0,ROUND(BJ210+N211-Z211,2))</f>
        <v/>
      </c>
      <c r="AM211">
        <f>IF(BK210&lt;=0,0,ROUND(BK210+O211-AA211,2))</f>
        <v/>
      </c>
      <c r="AN211">
        <f>IF(BL210&lt;=0,0,ROUND(BL210+P211-AB211,2))</f>
        <v/>
      </c>
      <c r="AO211">
        <f>IF(BM210&lt;=0,0,ROUND(BM210+Q211-AC211,2))</f>
        <v/>
      </c>
      <c r="AP211">
        <f>IF(BN210&lt;=0,0,ROUND(BN210+R211-AD211,2))</f>
        <v/>
      </c>
      <c r="AQ211">
        <f>IF(BO210&lt;=0,0,ROUND(BO210+S211-AE211,2))</f>
        <v/>
      </c>
      <c r="AR211">
        <f>IF(BP210&lt;=0,0,ROUND(BP210+T211-AF211,2))</f>
        <v/>
      </c>
      <c r="AS211">
        <f>IF(BQ210&lt;=0,0,ROUND(BQ210+U211-AG211,2))</f>
        <v/>
      </c>
      <c r="AT211">
        <f>IF(AH211&lt;=0,0,ROUND(MIN(AH211,MAX(0,$F211-SUMPRODUCT(($AT$3:$BE$3&lt;AT$3)*$AH211:$AS211))),2))</f>
        <v/>
      </c>
      <c r="AU211">
        <f>IF(AI211&lt;=0,0,ROUND(MIN(AI211,MAX(0,$F211-SUMPRODUCT(($AT$3:$BE$3&lt;AU$3)*$AH211:$AS211))),2))</f>
        <v/>
      </c>
      <c r="AV211">
        <f>IF(AJ211&lt;=0,0,ROUND(MIN(AJ211,MAX(0,$F211-SUMPRODUCT(($AT$3:$BE$3&lt;AV$3)*$AH211:$AS211))),2))</f>
        <v/>
      </c>
      <c r="AW211">
        <f>IF(AK211&lt;=0,0,ROUND(MIN(AK211,MAX(0,$F211-SUMPRODUCT(($AT$3:$BE$3&lt;AW$3)*$AH211:$AS211))),2))</f>
        <v/>
      </c>
      <c r="AX211">
        <f>IF(AL211&lt;=0,0,ROUND(MIN(AL211,MAX(0,$F211-SUMPRODUCT(($AT$3:$BE$3&lt;AX$3)*$AH211:$AS211))),2))</f>
        <v/>
      </c>
      <c r="AY211">
        <f>IF(AM211&lt;=0,0,ROUND(MIN(AM211,MAX(0,$F211-SUMPRODUCT(($AT$3:$BE$3&lt;AY$3)*$AH211:$AS211))),2))</f>
        <v/>
      </c>
      <c r="AZ211">
        <f>IF(AN211&lt;=0,0,ROUND(MIN(AN211,MAX(0,$F211-SUMPRODUCT(($AT$3:$BE$3&lt;AZ$3)*$AH211:$AS211))),2))</f>
        <v/>
      </c>
      <c r="BA211">
        <f>IF(AO211&lt;=0,0,ROUND(MIN(AO211,MAX(0,$F211-SUMPRODUCT(($AT$3:$BE$3&lt;BA$3)*$AH211:$AS211))),2))</f>
        <v/>
      </c>
      <c r="BB211">
        <f>IF(AP211&lt;=0,0,ROUND(MIN(AP211,MAX(0,$F211-SUMPRODUCT(($AT$3:$BE$3&lt;BB$3)*$AH211:$AS211))),2))</f>
        <v/>
      </c>
      <c r="BC211">
        <f>IF(AQ211&lt;=0,0,ROUND(MIN(AQ211,MAX(0,$F211-SUMPRODUCT(($AT$3:$BE$3&lt;BC$3)*$AH211:$AS211))),2))</f>
        <v/>
      </c>
      <c r="BD211">
        <f>IF(AR211&lt;=0,0,ROUND(MIN(AR211,MAX(0,$F211-SUMPRODUCT(($AT$3:$BE$3&lt;BD$3)*$AH211:$AS211))),2))</f>
        <v/>
      </c>
      <c r="BE211">
        <f>IF(AS211&lt;=0,0,ROUND(MIN(AS211,MAX(0,$F211-SUMPRODUCT(($AT$3:$BE$3&lt;BE$3)*$AH211:$AS211))),2))</f>
        <v/>
      </c>
      <c r="BF211">
        <f>IF(BF210&lt;=0,0,ROUND(BF210+J211-V211-AT211,2))</f>
        <v/>
      </c>
      <c r="BG211">
        <f>IF(BG210&lt;=0,0,ROUND(BG210+K211-W211-AU211,2))</f>
        <v/>
      </c>
      <c r="BH211">
        <f>IF(BH210&lt;=0,0,ROUND(BH210+L211-X211-AV211,2))</f>
        <v/>
      </c>
      <c r="BI211">
        <f>IF(BI210&lt;=0,0,ROUND(BI210+M211-Y211-AW211,2))</f>
        <v/>
      </c>
      <c r="BJ211">
        <f>IF(BJ210&lt;=0,0,ROUND(BJ210+N211-Z211-AX211,2))</f>
        <v/>
      </c>
      <c r="BK211">
        <f>IF(BK210&lt;=0,0,ROUND(BK210+O211-AA211-AY211,2))</f>
        <v/>
      </c>
      <c r="BL211">
        <f>IF(BL210&lt;=0,0,ROUND(BL210+P211-AB211-AZ211,2))</f>
        <v/>
      </c>
      <c r="BM211">
        <f>IF(BM210&lt;=0,0,ROUND(BM210+Q211-AC211-BA211,2))</f>
        <v/>
      </c>
      <c r="BN211">
        <f>IF(BN210&lt;=0,0,ROUND(BN210+R211-AD211-BB211,2))</f>
        <v/>
      </c>
      <c r="BO211">
        <f>IF(BO210&lt;=0,0,ROUND(BO210+S211-AE211-BC211,2))</f>
        <v/>
      </c>
      <c r="BP211">
        <f>IF(BP210&lt;=0,0,ROUND(BP210+T211-AF211-BD211,2))</f>
        <v/>
      </c>
      <c r="BQ211">
        <f>IF(BQ210&lt;=0,0,ROUND(BQ210+U211-AG211-BE211,2))</f>
        <v/>
      </c>
    </row>
    <row r="212">
      <c r="A212" t="n">
        <v>207</v>
      </c>
      <c r="B212" s="29">
        <f>Months!B212</f>
        <v/>
      </c>
      <c r="C212">
        <f>Months!C212</f>
        <v/>
      </c>
      <c r="D212">
        <f>Months!D212</f>
        <v/>
      </c>
      <c r="E212">
        <f>SUM(V212:AG212)</f>
        <v/>
      </c>
      <c r="F212">
        <f>MAX(0,ROUND(C212+D212-E212,2))</f>
        <v/>
      </c>
      <c r="G212">
        <f>ROUND(E212+SUM(AT212:BE212),2)</f>
        <v/>
      </c>
      <c r="H212">
        <f>ROUND(SUM(J212:U212),2)</f>
        <v/>
      </c>
      <c r="I212">
        <f>ROUND(SUM(BF212:BQ212),2)</f>
        <v/>
      </c>
      <c r="J212">
        <f>IF(BF211&lt;=0,0,ROUND(BF211*IF($A212&lt;=Debts!$M$5,Debts!$X$5,Debts!$Y$5)/12,2)+IF(AND(Debts!$AC$5=1,$A212=Debts!$M$5+1),SUMPRODUCT(ROUND(BF$5:BF210*Debts!$Y$5/12,2)),0))</f>
        <v/>
      </c>
      <c r="K212">
        <f>IF(BG211&lt;=0,0,ROUND(BG211*IF($A212&lt;=Debts!$M$6,Debts!$X$6,Debts!$Y$6)/12,2)+IF(AND(Debts!$AC$6=1,$A212=Debts!$M$6+1),SUMPRODUCT(ROUND(BG$5:BG210*Debts!$Y$6/12,2)),0))</f>
        <v/>
      </c>
      <c r="L212">
        <f>IF(BH211&lt;=0,0,ROUND(BH211*IF($A212&lt;=Debts!$M$7,Debts!$X$7,Debts!$Y$7)/12,2)+IF(AND(Debts!$AC$7=1,$A212=Debts!$M$7+1),SUMPRODUCT(ROUND(BH$5:BH210*Debts!$Y$7/12,2)),0))</f>
        <v/>
      </c>
      <c r="M212">
        <f>IF(BI211&lt;=0,0,ROUND(BI211*IF($A212&lt;=Debts!$M$8,Debts!$X$8,Debts!$Y$8)/12,2)+IF(AND(Debts!$AC$8=1,$A212=Debts!$M$8+1),SUMPRODUCT(ROUND(BI$5:BI210*Debts!$Y$8/12,2)),0))</f>
        <v/>
      </c>
      <c r="N212">
        <f>IF(BJ211&lt;=0,0,ROUND(BJ211*IF($A212&lt;=Debts!$M$9,Debts!$X$9,Debts!$Y$9)/12,2)+IF(AND(Debts!$AC$9=1,$A212=Debts!$M$9+1),SUMPRODUCT(ROUND(BJ$5:BJ210*Debts!$Y$9/12,2)),0))</f>
        <v/>
      </c>
      <c r="O212">
        <f>IF(BK211&lt;=0,0,ROUND(BK211*IF($A212&lt;=Debts!$M$10,Debts!$X$10,Debts!$Y$10)/12,2)+IF(AND(Debts!$AC$10=1,$A212=Debts!$M$10+1),SUMPRODUCT(ROUND(BK$5:BK210*Debts!$Y$10/12,2)),0))</f>
        <v/>
      </c>
      <c r="P212">
        <f>IF(BL211&lt;=0,0,ROUND(BL211*IF($A212&lt;=Debts!$M$11,Debts!$X$11,Debts!$Y$11)/12,2)+IF(AND(Debts!$AC$11=1,$A212=Debts!$M$11+1),SUMPRODUCT(ROUND(BL$5:BL210*Debts!$Y$11/12,2)),0))</f>
        <v/>
      </c>
      <c r="Q212">
        <f>IF(BM211&lt;=0,0,ROUND(BM211*IF($A212&lt;=Debts!$M$12,Debts!$X$12,Debts!$Y$12)/12,2)+IF(AND(Debts!$AC$12=1,$A212=Debts!$M$12+1),SUMPRODUCT(ROUND(BM$5:BM210*Debts!$Y$12/12,2)),0))</f>
        <v/>
      </c>
      <c r="R212">
        <f>IF(BN211&lt;=0,0,ROUND(BN211*IF($A212&lt;=Debts!$M$13,Debts!$X$13,Debts!$Y$13)/12,2)+IF(AND(Debts!$AC$13=1,$A212=Debts!$M$13+1),SUMPRODUCT(ROUND(BN$5:BN210*Debts!$Y$13/12,2)),0))</f>
        <v/>
      </c>
      <c r="S212">
        <f>IF(BO211&lt;=0,0,ROUND(BO211*IF($A212&lt;=Debts!$M$14,Debts!$X$14,Debts!$Y$14)/12,2)+IF(AND(Debts!$AC$14=1,$A212=Debts!$M$14+1),SUMPRODUCT(ROUND(BO$5:BO210*Debts!$Y$14/12,2)),0))</f>
        <v/>
      </c>
      <c r="T212">
        <f>IF(BP211&lt;=0,0,ROUND(BP211*IF($A212&lt;=Debts!$M$15,Debts!$X$15,Debts!$Y$15)/12,2)+IF(AND(Debts!$AC$15=1,$A212=Debts!$M$15+1),SUMPRODUCT(ROUND(BP$5:BP210*Debts!$Y$15/12,2)),0))</f>
        <v/>
      </c>
      <c r="U212">
        <f>IF(BQ211&lt;=0,0,ROUND(BQ211*IF($A212&lt;=Debts!$M$16,Debts!$X$16,Debts!$Y$16)/12,2)+IF(AND(Debts!$AC$16=1,$A212=Debts!$M$16+1),SUMPRODUCT(ROUND(BQ$5:BQ210*Debts!$Y$16/12,2)),0))</f>
        <v/>
      </c>
      <c r="V212">
        <f>IF(BF211&lt;=0,0,MIN(ROUND(BF211+J212,2),IF(Debts!$Z$5=0,Debts!$AA$5,MAX(Debts!$AA$5,ROUND(BF211*Debts!$Z$5+Debts!$AB$5*J212,2)))))</f>
        <v/>
      </c>
      <c r="W212">
        <f>IF(BG211&lt;=0,0,MIN(ROUND(BG211+K212,2),IF(Debts!$Z$6=0,Debts!$AA$6,MAX(Debts!$AA$6,ROUND(BG211*Debts!$Z$6+Debts!$AB$6*K212,2)))))</f>
        <v/>
      </c>
      <c r="X212">
        <f>IF(BH211&lt;=0,0,MIN(ROUND(BH211+L212,2),IF(Debts!$Z$7=0,Debts!$AA$7,MAX(Debts!$AA$7,ROUND(BH211*Debts!$Z$7+Debts!$AB$7*L212,2)))))</f>
        <v/>
      </c>
      <c r="Y212">
        <f>IF(BI211&lt;=0,0,MIN(ROUND(BI211+M212,2),IF(Debts!$Z$8=0,Debts!$AA$8,MAX(Debts!$AA$8,ROUND(BI211*Debts!$Z$8+Debts!$AB$8*M212,2)))))</f>
        <v/>
      </c>
      <c r="Z212">
        <f>IF(BJ211&lt;=0,0,MIN(ROUND(BJ211+N212,2),IF(Debts!$Z$9=0,Debts!$AA$9,MAX(Debts!$AA$9,ROUND(BJ211*Debts!$Z$9+Debts!$AB$9*N212,2)))))</f>
        <v/>
      </c>
      <c r="AA212">
        <f>IF(BK211&lt;=0,0,MIN(ROUND(BK211+O212,2),IF(Debts!$Z$10=0,Debts!$AA$10,MAX(Debts!$AA$10,ROUND(BK211*Debts!$Z$10+Debts!$AB$10*O212,2)))))</f>
        <v/>
      </c>
      <c r="AB212">
        <f>IF(BL211&lt;=0,0,MIN(ROUND(BL211+P212,2),IF(Debts!$Z$11=0,Debts!$AA$11,MAX(Debts!$AA$11,ROUND(BL211*Debts!$Z$11+Debts!$AB$11*P212,2)))))</f>
        <v/>
      </c>
      <c r="AC212">
        <f>IF(BM211&lt;=0,0,MIN(ROUND(BM211+Q212,2),IF(Debts!$Z$12=0,Debts!$AA$12,MAX(Debts!$AA$12,ROUND(BM211*Debts!$Z$12+Debts!$AB$12*Q212,2)))))</f>
        <v/>
      </c>
      <c r="AD212">
        <f>IF(BN211&lt;=0,0,MIN(ROUND(BN211+R212,2),IF(Debts!$Z$13=0,Debts!$AA$13,MAX(Debts!$AA$13,ROUND(BN211*Debts!$Z$13+Debts!$AB$13*R212,2)))))</f>
        <v/>
      </c>
      <c r="AE212">
        <f>IF(BO211&lt;=0,0,MIN(ROUND(BO211+S212,2),IF(Debts!$Z$14=0,Debts!$AA$14,MAX(Debts!$AA$14,ROUND(BO211*Debts!$Z$14+Debts!$AB$14*S212,2)))))</f>
        <v/>
      </c>
      <c r="AF212">
        <f>IF(BP211&lt;=0,0,MIN(ROUND(BP211+T212,2),IF(Debts!$Z$15=0,Debts!$AA$15,MAX(Debts!$AA$15,ROUND(BP211*Debts!$Z$15+Debts!$AB$15*T212,2)))))</f>
        <v/>
      </c>
      <c r="AG212">
        <f>IF(BQ211&lt;=0,0,MIN(ROUND(BQ211+U212,2),IF(Debts!$Z$16=0,Debts!$AA$16,MAX(Debts!$AA$16,ROUND(BQ211*Debts!$Z$16+Debts!$AB$16*U212,2)))))</f>
        <v/>
      </c>
      <c r="AH212">
        <f>IF(BF211&lt;=0,0,ROUND(BF211+J212-V212,2))</f>
        <v/>
      </c>
      <c r="AI212">
        <f>IF(BG211&lt;=0,0,ROUND(BG211+K212-W212,2))</f>
        <v/>
      </c>
      <c r="AJ212">
        <f>IF(BH211&lt;=0,0,ROUND(BH211+L212-X212,2))</f>
        <v/>
      </c>
      <c r="AK212">
        <f>IF(BI211&lt;=0,0,ROUND(BI211+M212-Y212,2))</f>
        <v/>
      </c>
      <c r="AL212">
        <f>IF(BJ211&lt;=0,0,ROUND(BJ211+N212-Z212,2))</f>
        <v/>
      </c>
      <c r="AM212">
        <f>IF(BK211&lt;=0,0,ROUND(BK211+O212-AA212,2))</f>
        <v/>
      </c>
      <c r="AN212">
        <f>IF(BL211&lt;=0,0,ROUND(BL211+P212-AB212,2))</f>
        <v/>
      </c>
      <c r="AO212">
        <f>IF(BM211&lt;=0,0,ROUND(BM211+Q212-AC212,2))</f>
        <v/>
      </c>
      <c r="AP212">
        <f>IF(BN211&lt;=0,0,ROUND(BN211+R212-AD212,2))</f>
        <v/>
      </c>
      <c r="AQ212">
        <f>IF(BO211&lt;=0,0,ROUND(BO211+S212-AE212,2))</f>
        <v/>
      </c>
      <c r="AR212">
        <f>IF(BP211&lt;=0,0,ROUND(BP211+T212-AF212,2))</f>
        <v/>
      </c>
      <c r="AS212">
        <f>IF(BQ211&lt;=0,0,ROUND(BQ211+U212-AG212,2))</f>
        <v/>
      </c>
      <c r="AT212">
        <f>IF(AH212&lt;=0,0,ROUND(MIN(AH212,MAX(0,$F212-SUMPRODUCT(($AT$3:$BE$3&lt;AT$3)*$AH212:$AS212))),2))</f>
        <v/>
      </c>
      <c r="AU212">
        <f>IF(AI212&lt;=0,0,ROUND(MIN(AI212,MAX(0,$F212-SUMPRODUCT(($AT$3:$BE$3&lt;AU$3)*$AH212:$AS212))),2))</f>
        <v/>
      </c>
      <c r="AV212">
        <f>IF(AJ212&lt;=0,0,ROUND(MIN(AJ212,MAX(0,$F212-SUMPRODUCT(($AT$3:$BE$3&lt;AV$3)*$AH212:$AS212))),2))</f>
        <v/>
      </c>
      <c r="AW212">
        <f>IF(AK212&lt;=0,0,ROUND(MIN(AK212,MAX(0,$F212-SUMPRODUCT(($AT$3:$BE$3&lt;AW$3)*$AH212:$AS212))),2))</f>
        <v/>
      </c>
      <c r="AX212">
        <f>IF(AL212&lt;=0,0,ROUND(MIN(AL212,MAX(0,$F212-SUMPRODUCT(($AT$3:$BE$3&lt;AX$3)*$AH212:$AS212))),2))</f>
        <v/>
      </c>
      <c r="AY212">
        <f>IF(AM212&lt;=0,0,ROUND(MIN(AM212,MAX(0,$F212-SUMPRODUCT(($AT$3:$BE$3&lt;AY$3)*$AH212:$AS212))),2))</f>
        <v/>
      </c>
      <c r="AZ212">
        <f>IF(AN212&lt;=0,0,ROUND(MIN(AN212,MAX(0,$F212-SUMPRODUCT(($AT$3:$BE$3&lt;AZ$3)*$AH212:$AS212))),2))</f>
        <v/>
      </c>
      <c r="BA212">
        <f>IF(AO212&lt;=0,0,ROUND(MIN(AO212,MAX(0,$F212-SUMPRODUCT(($AT$3:$BE$3&lt;BA$3)*$AH212:$AS212))),2))</f>
        <v/>
      </c>
      <c r="BB212">
        <f>IF(AP212&lt;=0,0,ROUND(MIN(AP212,MAX(0,$F212-SUMPRODUCT(($AT$3:$BE$3&lt;BB$3)*$AH212:$AS212))),2))</f>
        <v/>
      </c>
      <c r="BC212">
        <f>IF(AQ212&lt;=0,0,ROUND(MIN(AQ212,MAX(0,$F212-SUMPRODUCT(($AT$3:$BE$3&lt;BC$3)*$AH212:$AS212))),2))</f>
        <v/>
      </c>
      <c r="BD212">
        <f>IF(AR212&lt;=0,0,ROUND(MIN(AR212,MAX(0,$F212-SUMPRODUCT(($AT$3:$BE$3&lt;BD$3)*$AH212:$AS212))),2))</f>
        <v/>
      </c>
      <c r="BE212">
        <f>IF(AS212&lt;=0,0,ROUND(MIN(AS212,MAX(0,$F212-SUMPRODUCT(($AT$3:$BE$3&lt;BE$3)*$AH212:$AS212))),2))</f>
        <v/>
      </c>
      <c r="BF212">
        <f>IF(BF211&lt;=0,0,ROUND(BF211+J212-V212-AT212,2))</f>
        <v/>
      </c>
      <c r="BG212">
        <f>IF(BG211&lt;=0,0,ROUND(BG211+K212-W212-AU212,2))</f>
        <v/>
      </c>
      <c r="BH212">
        <f>IF(BH211&lt;=0,0,ROUND(BH211+L212-X212-AV212,2))</f>
        <v/>
      </c>
      <c r="BI212">
        <f>IF(BI211&lt;=0,0,ROUND(BI211+M212-Y212-AW212,2))</f>
        <v/>
      </c>
      <c r="BJ212">
        <f>IF(BJ211&lt;=0,0,ROUND(BJ211+N212-Z212-AX212,2))</f>
        <v/>
      </c>
      <c r="BK212">
        <f>IF(BK211&lt;=0,0,ROUND(BK211+O212-AA212-AY212,2))</f>
        <v/>
      </c>
      <c r="BL212">
        <f>IF(BL211&lt;=0,0,ROUND(BL211+P212-AB212-AZ212,2))</f>
        <v/>
      </c>
      <c r="BM212">
        <f>IF(BM211&lt;=0,0,ROUND(BM211+Q212-AC212-BA212,2))</f>
        <v/>
      </c>
      <c r="BN212">
        <f>IF(BN211&lt;=0,0,ROUND(BN211+R212-AD212-BB212,2))</f>
        <v/>
      </c>
      <c r="BO212">
        <f>IF(BO211&lt;=0,0,ROUND(BO211+S212-AE212-BC212,2))</f>
        <v/>
      </c>
      <c r="BP212">
        <f>IF(BP211&lt;=0,0,ROUND(BP211+T212-AF212-BD212,2))</f>
        <v/>
      </c>
      <c r="BQ212">
        <f>IF(BQ211&lt;=0,0,ROUND(BQ211+U212-AG212-BE212,2))</f>
        <v/>
      </c>
    </row>
    <row r="213">
      <c r="A213" t="n">
        <v>208</v>
      </c>
      <c r="B213" s="29">
        <f>Months!B213</f>
        <v/>
      </c>
      <c r="C213">
        <f>Months!C213</f>
        <v/>
      </c>
      <c r="D213">
        <f>Months!D213</f>
        <v/>
      </c>
      <c r="E213">
        <f>SUM(V213:AG213)</f>
        <v/>
      </c>
      <c r="F213">
        <f>MAX(0,ROUND(C213+D213-E213,2))</f>
        <v/>
      </c>
      <c r="G213">
        <f>ROUND(E213+SUM(AT213:BE213),2)</f>
        <v/>
      </c>
      <c r="H213">
        <f>ROUND(SUM(J213:U213),2)</f>
        <v/>
      </c>
      <c r="I213">
        <f>ROUND(SUM(BF213:BQ213),2)</f>
        <v/>
      </c>
      <c r="J213">
        <f>IF(BF212&lt;=0,0,ROUND(BF212*IF($A213&lt;=Debts!$M$5,Debts!$X$5,Debts!$Y$5)/12,2)+IF(AND(Debts!$AC$5=1,$A213=Debts!$M$5+1),SUMPRODUCT(ROUND(BF$5:BF211*Debts!$Y$5/12,2)),0))</f>
        <v/>
      </c>
      <c r="K213">
        <f>IF(BG212&lt;=0,0,ROUND(BG212*IF($A213&lt;=Debts!$M$6,Debts!$X$6,Debts!$Y$6)/12,2)+IF(AND(Debts!$AC$6=1,$A213=Debts!$M$6+1),SUMPRODUCT(ROUND(BG$5:BG211*Debts!$Y$6/12,2)),0))</f>
        <v/>
      </c>
      <c r="L213">
        <f>IF(BH212&lt;=0,0,ROUND(BH212*IF($A213&lt;=Debts!$M$7,Debts!$X$7,Debts!$Y$7)/12,2)+IF(AND(Debts!$AC$7=1,$A213=Debts!$M$7+1),SUMPRODUCT(ROUND(BH$5:BH211*Debts!$Y$7/12,2)),0))</f>
        <v/>
      </c>
      <c r="M213">
        <f>IF(BI212&lt;=0,0,ROUND(BI212*IF($A213&lt;=Debts!$M$8,Debts!$X$8,Debts!$Y$8)/12,2)+IF(AND(Debts!$AC$8=1,$A213=Debts!$M$8+1),SUMPRODUCT(ROUND(BI$5:BI211*Debts!$Y$8/12,2)),0))</f>
        <v/>
      </c>
      <c r="N213">
        <f>IF(BJ212&lt;=0,0,ROUND(BJ212*IF($A213&lt;=Debts!$M$9,Debts!$X$9,Debts!$Y$9)/12,2)+IF(AND(Debts!$AC$9=1,$A213=Debts!$M$9+1),SUMPRODUCT(ROUND(BJ$5:BJ211*Debts!$Y$9/12,2)),0))</f>
        <v/>
      </c>
      <c r="O213">
        <f>IF(BK212&lt;=0,0,ROUND(BK212*IF($A213&lt;=Debts!$M$10,Debts!$X$10,Debts!$Y$10)/12,2)+IF(AND(Debts!$AC$10=1,$A213=Debts!$M$10+1),SUMPRODUCT(ROUND(BK$5:BK211*Debts!$Y$10/12,2)),0))</f>
        <v/>
      </c>
      <c r="P213">
        <f>IF(BL212&lt;=0,0,ROUND(BL212*IF($A213&lt;=Debts!$M$11,Debts!$X$11,Debts!$Y$11)/12,2)+IF(AND(Debts!$AC$11=1,$A213=Debts!$M$11+1),SUMPRODUCT(ROUND(BL$5:BL211*Debts!$Y$11/12,2)),0))</f>
        <v/>
      </c>
      <c r="Q213">
        <f>IF(BM212&lt;=0,0,ROUND(BM212*IF($A213&lt;=Debts!$M$12,Debts!$X$12,Debts!$Y$12)/12,2)+IF(AND(Debts!$AC$12=1,$A213=Debts!$M$12+1),SUMPRODUCT(ROUND(BM$5:BM211*Debts!$Y$12/12,2)),0))</f>
        <v/>
      </c>
      <c r="R213">
        <f>IF(BN212&lt;=0,0,ROUND(BN212*IF($A213&lt;=Debts!$M$13,Debts!$X$13,Debts!$Y$13)/12,2)+IF(AND(Debts!$AC$13=1,$A213=Debts!$M$13+1),SUMPRODUCT(ROUND(BN$5:BN211*Debts!$Y$13/12,2)),0))</f>
        <v/>
      </c>
      <c r="S213">
        <f>IF(BO212&lt;=0,0,ROUND(BO212*IF($A213&lt;=Debts!$M$14,Debts!$X$14,Debts!$Y$14)/12,2)+IF(AND(Debts!$AC$14=1,$A213=Debts!$M$14+1),SUMPRODUCT(ROUND(BO$5:BO211*Debts!$Y$14/12,2)),0))</f>
        <v/>
      </c>
      <c r="T213">
        <f>IF(BP212&lt;=0,0,ROUND(BP212*IF($A213&lt;=Debts!$M$15,Debts!$X$15,Debts!$Y$15)/12,2)+IF(AND(Debts!$AC$15=1,$A213=Debts!$M$15+1),SUMPRODUCT(ROUND(BP$5:BP211*Debts!$Y$15/12,2)),0))</f>
        <v/>
      </c>
      <c r="U213">
        <f>IF(BQ212&lt;=0,0,ROUND(BQ212*IF($A213&lt;=Debts!$M$16,Debts!$X$16,Debts!$Y$16)/12,2)+IF(AND(Debts!$AC$16=1,$A213=Debts!$M$16+1),SUMPRODUCT(ROUND(BQ$5:BQ211*Debts!$Y$16/12,2)),0))</f>
        <v/>
      </c>
      <c r="V213">
        <f>IF(BF212&lt;=0,0,MIN(ROUND(BF212+J213,2),IF(Debts!$Z$5=0,Debts!$AA$5,MAX(Debts!$AA$5,ROUND(BF212*Debts!$Z$5+Debts!$AB$5*J213,2)))))</f>
        <v/>
      </c>
      <c r="W213">
        <f>IF(BG212&lt;=0,0,MIN(ROUND(BG212+K213,2),IF(Debts!$Z$6=0,Debts!$AA$6,MAX(Debts!$AA$6,ROUND(BG212*Debts!$Z$6+Debts!$AB$6*K213,2)))))</f>
        <v/>
      </c>
      <c r="X213">
        <f>IF(BH212&lt;=0,0,MIN(ROUND(BH212+L213,2),IF(Debts!$Z$7=0,Debts!$AA$7,MAX(Debts!$AA$7,ROUND(BH212*Debts!$Z$7+Debts!$AB$7*L213,2)))))</f>
        <v/>
      </c>
      <c r="Y213">
        <f>IF(BI212&lt;=0,0,MIN(ROUND(BI212+M213,2),IF(Debts!$Z$8=0,Debts!$AA$8,MAX(Debts!$AA$8,ROUND(BI212*Debts!$Z$8+Debts!$AB$8*M213,2)))))</f>
        <v/>
      </c>
      <c r="Z213">
        <f>IF(BJ212&lt;=0,0,MIN(ROUND(BJ212+N213,2),IF(Debts!$Z$9=0,Debts!$AA$9,MAX(Debts!$AA$9,ROUND(BJ212*Debts!$Z$9+Debts!$AB$9*N213,2)))))</f>
        <v/>
      </c>
      <c r="AA213">
        <f>IF(BK212&lt;=0,0,MIN(ROUND(BK212+O213,2),IF(Debts!$Z$10=0,Debts!$AA$10,MAX(Debts!$AA$10,ROUND(BK212*Debts!$Z$10+Debts!$AB$10*O213,2)))))</f>
        <v/>
      </c>
      <c r="AB213">
        <f>IF(BL212&lt;=0,0,MIN(ROUND(BL212+P213,2),IF(Debts!$Z$11=0,Debts!$AA$11,MAX(Debts!$AA$11,ROUND(BL212*Debts!$Z$11+Debts!$AB$11*P213,2)))))</f>
        <v/>
      </c>
      <c r="AC213">
        <f>IF(BM212&lt;=0,0,MIN(ROUND(BM212+Q213,2),IF(Debts!$Z$12=0,Debts!$AA$12,MAX(Debts!$AA$12,ROUND(BM212*Debts!$Z$12+Debts!$AB$12*Q213,2)))))</f>
        <v/>
      </c>
      <c r="AD213">
        <f>IF(BN212&lt;=0,0,MIN(ROUND(BN212+R213,2),IF(Debts!$Z$13=0,Debts!$AA$13,MAX(Debts!$AA$13,ROUND(BN212*Debts!$Z$13+Debts!$AB$13*R213,2)))))</f>
        <v/>
      </c>
      <c r="AE213">
        <f>IF(BO212&lt;=0,0,MIN(ROUND(BO212+S213,2),IF(Debts!$Z$14=0,Debts!$AA$14,MAX(Debts!$AA$14,ROUND(BO212*Debts!$Z$14+Debts!$AB$14*S213,2)))))</f>
        <v/>
      </c>
      <c r="AF213">
        <f>IF(BP212&lt;=0,0,MIN(ROUND(BP212+T213,2),IF(Debts!$Z$15=0,Debts!$AA$15,MAX(Debts!$AA$15,ROUND(BP212*Debts!$Z$15+Debts!$AB$15*T213,2)))))</f>
        <v/>
      </c>
      <c r="AG213">
        <f>IF(BQ212&lt;=0,0,MIN(ROUND(BQ212+U213,2),IF(Debts!$Z$16=0,Debts!$AA$16,MAX(Debts!$AA$16,ROUND(BQ212*Debts!$Z$16+Debts!$AB$16*U213,2)))))</f>
        <v/>
      </c>
      <c r="AH213">
        <f>IF(BF212&lt;=0,0,ROUND(BF212+J213-V213,2))</f>
        <v/>
      </c>
      <c r="AI213">
        <f>IF(BG212&lt;=0,0,ROUND(BG212+K213-W213,2))</f>
        <v/>
      </c>
      <c r="AJ213">
        <f>IF(BH212&lt;=0,0,ROUND(BH212+L213-X213,2))</f>
        <v/>
      </c>
      <c r="AK213">
        <f>IF(BI212&lt;=0,0,ROUND(BI212+M213-Y213,2))</f>
        <v/>
      </c>
      <c r="AL213">
        <f>IF(BJ212&lt;=0,0,ROUND(BJ212+N213-Z213,2))</f>
        <v/>
      </c>
      <c r="AM213">
        <f>IF(BK212&lt;=0,0,ROUND(BK212+O213-AA213,2))</f>
        <v/>
      </c>
      <c r="AN213">
        <f>IF(BL212&lt;=0,0,ROUND(BL212+P213-AB213,2))</f>
        <v/>
      </c>
      <c r="AO213">
        <f>IF(BM212&lt;=0,0,ROUND(BM212+Q213-AC213,2))</f>
        <v/>
      </c>
      <c r="AP213">
        <f>IF(BN212&lt;=0,0,ROUND(BN212+R213-AD213,2))</f>
        <v/>
      </c>
      <c r="AQ213">
        <f>IF(BO212&lt;=0,0,ROUND(BO212+S213-AE213,2))</f>
        <v/>
      </c>
      <c r="AR213">
        <f>IF(BP212&lt;=0,0,ROUND(BP212+T213-AF213,2))</f>
        <v/>
      </c>
      <c r="AS213">
        <f>IF(BQ212&lt;=0,0,ROUND(BQ212+U213-AG213,2))</f>
        <v/>
      </c>
      <c r="AT213">
        <f>IF(AH213&lt;=0,0,ROUND(MIN(AH213,MAX(0,$F213-SUMPRODUCT(($AT$3:$BE$3&lt;AT$3)*$AH213:$AS213))),2))</f>
        <v/>
      </c>
      <c r="AU213">
        <f>IF(AI213&lt;=0,0,ROUND(MIN(AI213,MAX(0,$F213-SUMPRODUCT(($AT$3:$BE$3&lt;AU$3)*$AH213:$AS213))),2))</f>
        <v/>
      </c>
      <c r="AV213">
        <f>IF(AJ213&lt;=0,0,ROUND(MIN(AJ213,MAX(0,$F213-SUMPRODUCT(($AT$3:$BE$3&lt;AV$3)*$AH213:$AS213))),2))</f>
        <v/>
      </c>
      <c r="AW213">
        <f>IF(AK213&lt;=0,0,ROUND(MIN(AK213,MAX(0,$F213-SUMPRODUCT(($AT$3:$BE$3&lt;AW$3)*$AH213:$AS213))),2))</f>
        <v/>
      </c>
      <c r="AX213">
        <f>IF(AL213&lt;=0,0,ROUND(MIN(AL213,MAX(0,$F213-SUMPRODUCT(($AT$3:$BE$3&lt;AX$3)*$AH213:$AS213))),2))</f>
        <v/>
      </c>
      <c r="AY213">
        <f>IF(AM213&lt;=0,0,ROUND(MIN(AM213,MAX(0,$F213-SUMPRODUCT(($AT$3:$BE$3&lt;AY$3)*$AH213:$AS213))),2))</f>
        <v/>
      </c>
      <c r="AZ213">
        <f>IF(AN213&lt;=0,0,ROUND(MIN(AN213,MAX(0,$F213-SUMPRODUCT(($AT$3:$BE$3&lt;AZ$3)*$AH213:$AS213))),2))</f>
        <v/>
      </c>
      <c r="BA213">
        <f>IF(AO213&lt;=0,0,ROUND(MIN(AO213,MAX(0,$F213-SUMPRODUCT(($AT$3:$BE$3&lt;BA$3)*$AH213:$AS213))),2))</f>
        <v/>
      </c>
      <c r="BB213">
        <f>IF(AP213&lt;=0,0,ROUND(MIN(AP213,MAX(0,$F213-SUMPRODUCT(($AT$3:$BE$3&lt;BB$3)*$AH213:$AS213))),2))</f>
        <v/>
      </c>
      <c r="BC213">
        <f>IF(AQ213&lt;=0,0,ROUND(MIN(AQ213,MAX(0,$F213-SUMPRODUCT(($AT$3:$BE$3&lt;BC$3)*$AH213:$AS213))),2))</f>
        <v/>
      </c>
      <c r="BD213">
        <f>IF(AR213&lt;=0,0,ROUND(MIN(AR213,MAX(0,$F213-SUMPRODUCT(($AT$3:$BE$3&lt;BD$3)*$AH213:$AS213))),2))</f>
        <v/>
      </c>
      <c r="BE213">
        <f>IF(AS213&lt;=0,0,ROUND(MIN(AS213,MAX(0,$F213-SUMPRODUCT(($AT$3:$BE$3&lt;BE$3)*$AH213:$AS213))),2))</f>
        <v/>
      </c>
      <c r="BF213">
        <f>IF(BF212&lt;=0,0,ROUND(BF212+J213-V213-AT213,2))</f>
        <v/>
      </c>
      <c r="BG213">
        <f>IF(BG212&lt;=0,0,ROUND(BG212+K213-W213-AU213,2))</f>
        <v/>
      </c>
      <c r="BH213">
        <f>IF(BH212&lt;=0,0,ROUND(BH212+L213-X213-AV213,2))</f>
        <v/>
      </c>
      <c r="BI213">
        <f>IF(BI212&lt;=0,0,ROUND(BI212+M213-Y213-AW213,2))</f>
        <v/>
      </c>
      <c r="BJ213">
        <f>IF(BJ212&lt;=0,0,ROUND(BJ212+N213-Z213-AX213,2))</f>
        <v/>
      </c>
      <c r="BK213">
        <f>IF(BK212&lt;=0,0,ROUND(BK212+O213-AA213-AY213,2))</f>
        <v/>
      </c>
      <c r="BL213">
        <f>IF(BL212&lt;=0,0,ROUND(BL212+P213-AB213-AZ213,2))</f>
        <v/>
      </c>
      <c r="BM213">
        <f>IF(BM212&lt;=0,0,ROUND(BM212+Q213-AC213-BA213,2))</f>
        <v/>
      </c>
      <c r="BN213">
        <f>IF(BN212&lt;=0,0,ROUND(BN212+R213-AD213-BB213,2))</f>
        <v/>
      </c>
      <c r="BO213">
        <f>IF(BO212&lt;=0,0,ROUND(BO212+S213-AE213-BC213,2))</f>
        <v/>
      </c>
      <c r="BP213">
        <f>IF(BP212&lt;=0,0,ROUND(BP212+T213-AF213-BD213,2))</f>
        <v/>
      </c>
      <c r="BQ213">
        <f>IF(BQ212&lt;=0,0,ROUND(BQ212+U213-AG213-BE213,2))</f>
        <v/>
      </c>
    </row>
    <row r="214">
      <c r="A214" t="n">
        <v>209</v>
      </c>
      <c r="B214" s="29">
        <f>Months!B214</f>
        <v/>
      </c>
      <c r="C214">
        <f>Months!C214</f>
        <v/>
      </c>
      <c r="D214">
        <f>Months!D214</f>
        <v/>
      </c>
      <c r="E214">
        <f>SUM(V214:AG214)</f>
        <v/>
      </c>
      <c r="F214">
        <f>MAX(0,ROUND(C214+D214-E214,2))</f>
        <v/>
      </c>
      <c r="G214">
        <f>ROUND(E214+SUM(AT214:BE214),2)</f>
        <v/>
      </c>
      <c r="H214">
        <f>ROUND(SUM(J214:U214),2)</f>
        <v/>
      </c>
      <c r="I214">
        <f>ROUND(SUM(BF214:BQ214),2)</f>
        <v/>
      </c>
      <c r="J214">
        <f>IF(BF213&lt;=0,0,ROUND(BF213*IF($A214&lt;=Debts!$M$5,Debts!$X$5,Debts!$Y$5)/12,2)+IF(AND(Debts!$AC$5=1,$A214=Debts!$M$5+1),SUMPRODUCT(ROUND(BF$5:BF212*Debts!$Y$5/12,2)),0))</f>
        <v/>
      </c>
      <c r="K214">
        <f>IF(BG213&lt;=0,0,ROUND(BG213*IF($A214&lt;=Debts!$M$6,Debts!$X$6,Debts!$Y$6)/12,2)+IF(AND(Debts!$AC$6=1,$A214=Debts!$M$6+1),SUMPRODUCT(ROUND(BG$5:BG212*Debts!$Y$6/12,2)),0))</f>
        <v/>
      </c>
      <c r="L214">
        <f>IF(BH213&lt;=0,0,ROUND(BH213*IF($A214&lt;=Debts!$M$7,Debts!$X$7,Debts!$Y$7)/12,2)+IF(AND(Debts!$AC$7=1,$A214=Debts!$M$7+1),SUMPRODUCT(ROUND(BH$5:BH212*Debts!$Y$7/12,2)),0))</f>
        <v/>
      </c>
      <c r="M214">
        <f>IF(BI213&lt;=0,0,ROUND(BI213*IF($A214&lt;=Debts!$M$8,Debts!$X$8,Debts!$Y$8)/12,2)+IF(AND(Debts!$AC$8=1,$A214=Debts!$M$8+1),SUMPRODUCT(ROUND(BI$5:BI212*Debts!$Y$8/12,2)),0))</f>
        <v/>
      </c>
      <c r="N214">
        <f>IF(BJ213&lt;=0,0,ROUND(BJ213*IF($A214&lt;=Debts!$M$9,Debts!$X$9,Debts!$Y$9)/12,2)+IF(AND(Debts!$AC$9=1,$A214=Debts!$M$9+1),SUMPRODUCT(ROUND(BJ$5:BJ212*Debts!$Y$9/12,2)),0))</f>
        <v/>
      </c>
      <c r="O214">
        <f>IF(BK213&lt;=0,0,ROUND(BK213*IF($A214&lt;=Debts!$M$10,Debts!$X$10,Debts!$Y$10)/12,2)+IF(AND(Debts!$AC$10=1,$A214=Debts!$M$10+1),SUMPRODUCT(ROUND(BK$5:BK212*Debts!$Y$10/12,2)),0))</f>
        <v/>
      </c>
      <c r="P214">
        <f>IF(BL213&lt;=0,0,ROUND(BL213*IF($A214&lt;=Debts!$M$11,Debts!$X$11,Debts!$Y$11)/12,2)+IF(AND(Debts!$AC$11=1,$A214=Debts!$M$11+1),SUMPRODUCT(ROUND(BL$5:BL212*Debts!$Y$11/12,2)),0))</f>
        <v/>
      </c>
      <c r="Q214">
        <f>IF(BM213&lt;=0,0,ROUND(BM213*IF($A214&lt;=Debts!$M$12,Debts!$X$12,Debts!$Y$12)/12,2)+IF(AND(Debts!$AC$12=1,$A214=Debts!$M$12+1),SUMPRODUCT(ROUND(BM$5:BM212*Debts!$Y$12/12,2)),0))</f>
        <v/>
      </c>
      <c r="R214">
        <f>IF(BN213&lt;=0,0,ROUND(BN213*IF($A214&lt;=Debts!$M$13,Debts!$X$13,Debts!$Y$13)/12,2)+IF(AND(Debts!$AC$13=1,$A214=Debts!$M$13+1),SUMPRODUCT(ROUND(BN$5:BN212*Debts!$Y$13/12,2)),0))</f>
        <v/>
      </c>
      <c r="S214">
        <f>IF(BO213&lt;=0,0,ROUND(BO213*IF($A214&lt;=Debts!$M$14,Debts!$X$14,Debts!$Y$14)/12,2)+IF(AND(Debts!$AC$14=1,$A214=Debts!$M$14+1),SUMPRODUCT(ROUND(BO$5:BO212*Debts!$Y$14/12,2)),0))</f>
        <v/>
      </c>
      <c r="T214">
        <f>IF(BP213&lt;=0,0,ROUND(BP213*IF($A214&lt;=Debts!$M$15,Debts!$X$15,Debts!$Y$15)/12,2)+IF(AND(Debts!$AC$15=1,$A214=Debts!$M$15+1),SUMPRODUCT(ROUND(BP$5:BP212*Debts!$Y$15/12,2)),0))</f>
        <v/>
      </c>
      <c r="U214">
        <f>IF(BQ213&lt;=0,0,ROUND(BQ213*IF($A214&lt;=Debts!$M$16,Debts!$X$16,Debts!$Y$16)/12,2)+IF(AND(Debts!$AC$16=1,$A214=Debts!$M$16+1),SUMPRODUCT(ROUND(BQ$5:BQ212*Debts!$Y$16/12,2)),0))</f>
        <v/>
      </c>
      <c r="V214">
        <f>IF(BF213&lt;=0,0,MIN(ROUND(BF213+J214,2),IF(Debts!$Z$5=0,Debts!$AA$5,MAX(Debts!$AA$5,ROUND(BF213*Debts!$Z$5+Debts!$AB$5*J214,2)))))</f>
        <v/>
      </c>
      <c r="W214">
        <f>IF(BG213&lt;=0,0,MIN(ROUND(BG213+K214,2),IF(Debts!$Z$6=0,Debts!$AA$6,MAX(Debts!$AA$6,ROUND(BG213*Debts!$Z$6+Debts!$AB$6*K214,2)))))</f>
        <v/>
      </c>
      <c r="X214">
        <f>IF(BH213&lt;=0,0,MIN(ROUND(BH213+L214,2),IF(Debts!$Z$7=0,Debts!$AA$7,MAX(Debts!$AA$7,ROUND(BH213*Debts!$Z$7+Debts!$AB$7*L214,2)))))</f>
        <v/>
      </c>
      <c r="Y214">
        <f>IF(BI213&lt;=0,0,MIN(ROUND(BI213+M214,2),IF(Debts!$Z$8=0,Debts!$AA$8,MAX(Debts!$AA$8,ROUND(BI213*Debts!$Z$8+Debts!$AB$8*M214,2)))))</f>
        <v/>
      </c>
      <c r="Z214">
        <f>IF(BJ213&lt;=0,0,MIN(ROUND(BJ213+N214,2),IF(Debts!$Z$9=0,Debts!$AA$9,MAX(Debts!$AA$9,ROUND(BJ213*Debts!$Z$9+Debts!$AB$9*N214,2)))))</f>
        <v/>
      </c>
      <c r="AA214">
        <f>IF(BK213&lt;=0,0,MIN(ROUND(BK213+O214,2),IF(Debts!$Z$10=0,Debts!$AA$10,MAX(Debts!$AA$10,ROUND(BK213*Debts!$Z$10+Debts!$AB$10*O214,2)))))</f>
        <v/>
      </c>
      <c r="AB214">
        <f>IF(BL213&lt;=0,0,MIN(ROUND(BL213+P214,2),IF(Debts!$Z$11=0,Debts!$AA$11,MAX(Debts!$AA$11,ROUND(BL213*Debts!$Z$11+Debts!$AB$11*P214,2)))))</f>
        <v/>
      </c>
      <c r="AC214">
        <f>IF(BM213&lt;=0,0,MIN(ROUND(BM213+Q214,2),IF(Debts!$Z$12=0,Debts!$AA$12,MAX(Debts!$AA$12,ROUND(BM213*Debts!$Z$12+Debts!$AB$12*Q214,2)))))</f>
        <v/>
      </c>
      <c r="AD214">
        <f>IF(BN213&lt;=0,0,MIN(ROUND(BN213+R214,2),IF(Debts!$Z$13=0,Debts!$AA$13,MAX(Debts!$AA$13,ROUND(BN213*Debts!$Z$13+Debts!$AB$13*R214,2)))))</f>
        <v/>
      </c>
      <c r="AE214">
        <f>IF(BO213&lt;=0,0,MIN(ROUND(BO213+S214,2),IF(Debts!$Z$14=0,Debts!$AA$14,MAX(Debts!$AA$14,ROUND(BO213*Debts!$Z$14+Debts!$AB$14*S214,2)))))</f>
        <v/>
      </c>
      <c r="AF214">
        <f>IF(BP213&lt;=0,0,MIN(ROUND(BP213+T214,2),IF(Debts!$Z$15=0,Debts!$AA$15,MAX(Debts!$AA$15,ROUND(BP213*Debts!$Z$15+Debts!$AB$15*T214,2)))))</f>
        <v/>
      </c>
      <c r="AG214">
        <f>IF(BQ213&lt;=0,0,MIN(ROUND(BQ213+U214,2),IF(Debts!$Z$16=0,Debts!$AA$16,MAX(Debts!$AA$16,ROUND(BQ213*Debts!$Z$16+Debts!$AB$16*U214,2)))))</f>
        <v/>
      </c>
      <c r="AH214">
        <f>IF(BF213&lt;=0,0,ROUND(BF213+J214-V214,2))</f>
        <v/>
      </c>
      <c r="AI214">
        <f>IF(BG213&lt;=0,0,ROUND(BG213+K214-W214,2))</f>
        <v/>
      </c>
      <c r="AJ214">
        <f>IF(BH213&lt;=0,0,ROUND(BH213+L214-X214,2))</f>
        <v/>
      </c>
      <c r="AK214">
        <f>IF(BI213&lt;=0,0,ROUND(BI213+M214-Y214,2))</f>
        <v/>
      </c>
      <c r="AL214">
        <f>IF(BJ213&lt;=0,0,ROUND(BJ213+N214-Z214,2))</f>
        <v/>
      </c>
      <c r="AM214">
        <f>IF(BK213&lt;=0,0,ROUND(BK213+O214-AA214,2))</f>
        <v/>
      </c>
      <c r="AN214">
        <f>IF(BL213&lt;=0,0,ROUND(BL213+P214-AB214,2))</f>
        <v/>
      </c>
      <c r="AO214">
        <f>IF(BM213&lt;=0,0,ROUND(BM213+Q214-AC214,2))</f>
        <v/>
      </c>
      <c r="AP214">
        <f>IF(BN213&lt;=0,0,ROUND(BN213+R214-AD214,2))</f>
        <v/>
      </c>
      <c r="AQ214">
        <f>IF(BO213&lt;=0,0,ROUND(BO213+S214-AE214,2))</f>
        <v/>
      </c>
      <c r="AR214">
        <f>IF(BP213&lt;=0,0,ROUND(BP213+T214-AF214,2))</f>
        <v/>
      </c>
      <c r="AS214">
        <f>IF(BQ213&lt;=0,0,ROUND(BQ213+U214-AG214,2))</f>
        <v/>
      </c>
      <c r="AT214">
        <f>IF(AH214&lt;=0,0,ROUND(MIN(AH214,MAX(0,$F214-SUMPRODUCT(($AT$3:$BE$3&lt;AT$3)*$AH214:$AS214))),2))</f>
        <v/>
      </c>
      <c r="AU214">
        <f>IF(AI214&lt;=0,0,ROUND(MIN(AI214,MAX(0,$F214-SUMPRODUCT(($AT$3:$BE$3&lt;AU$3)*$AH214:$AS214))),2))</f>
        <v/>
      </c>
      <c r="AV214">
        <f>IF(AJ214&lt;=0,0,ROUND(MIN(AJ214,MAX(0,$F214-SUMPRODUCT(($AT$3:$BE$3&lt;AV$3)*$AH214:$AS214))),2))</f>
        <v/>
      </c>
      <c r="AW214">
        <f>IF(AK214&lt;=0,0,ROUND(MIN(AK214,MAX(0,$F214-SUMPRODUCT(($AT$3:$BE$3&lt;AW$3)*$AH214:$AS214))),2))</f>
        <v/>
      </c>
      <c r="AX214">
        <f>IF(AL214&lt;=0,0,ROUND(MIN(AL214,MAX(0,$F214-SUMPRODUCT(($AT$3:$BE$3&lt;AX$3)*$AH214:$AS214))),2))</f>
        <v/>
      </c>
      <c r="AY214">
        <f>IF(AM214&lt;=0,0,ROUND(MIN(AM214,MAX(0,$F214-SUMPRODUCT(($AT$3:$BE$3&lt;AY$3)*$AH214:$AS214))),2))</f>
        <v/>
      </c>
      <c r="AZ214">
        <f>IF(AN214&lt;=0,0,ROUND(MIN(AN214,MAX(0,$F214-SUMPRODUCT(($AT$3:$BE$3&lt;AZ$3)*$AH214:$AS214))),2))</f>
        <v/>
      </c>
      <c r="BA214">
        <f>IF(AO214&lt;=0,0,ROUND(MIN(AO214,MAX(0,$F214-SUMPRODUCT(($AT$3:$BE$3&lt;BA$3)*$AH214:$AS214))),2))</f>
        <v/>
      </c>
      <c r="BB214">
        <f>IF(AP214&lt;=0,0,ROUND(MIN(AP214,MAX(0,$F214-SUMPRODUCT(($AT$3:$BE$3&lt;BB$3)*$AH214:$AS214))),2))</f>
        <v/>
      </c>
      <c r="BC214">
        <f>IF(AQ214&lt;=0,0,ROUND(MIN(AQ214,MAX(0,$F214-SUMPRODUCT(($AT$3:$BE$3&lt;BC$3)*$AH214:$AS214))),2))</f>
        <v/>
      </c>
      <c r="BD214">
        <f>IF(AR214&lt;=0,0,ROUND(MIN(AR214,MAX(0,$F214-SUMPRODUCT(($AT$3:$BE$3&lt;BD$3)*$AH214:$AS214))),2))</f>
        <v/>
      </c>
      <c r="BE214">
        <f>IF(AS214&lt;=0,0,ROUND(MIN(AS214,MAX(0,$F214-SUMPRODUCT(($AT$3:$BE$3&lt;BE$3)*$AH214:$AS214))),2))</f>
        <v/>
      </c>
      <c r="BF214">
        <f>IF(BF213&lt;=0,0,ROUND(BF213+J214-V214-AT214,2))</f>
        <v/>
      </c>
      <c r="BG214">
        <f>IF(BG213&lt;=0,0,ROUND(BG213+K214-W214-AU214,2))</f>
        <v/>
      </c>
      <c r="BH214">
        <f>IF(BH213&lt;=0,0,ROUND(BH213+L214-X214-AV214,2))</f>
        <v/>
      </c>
      <c r="BI214">
        <f>IF(BI213&lt;=0,0,ROUND(BI213+M214-Y214-AW214,2))</f>
        <v/>
      </c>
      <c r="BJ214">
        <f>IF(BJ213&lt;=0,0,ROUND(BJ213+N214-Z214-AX214,2))</f>
        <v/>
      </c>
      <c r="BK214">
        <f>IF(BK213&lt;=0,0,ROUND(BK213+O214-AA214-AY214,2))</f>
        <v/>
      </c>
      <c r="BL214">
        <f>IF(BL213&lt;=0,0,ROUND(BL213+P214-AB214-AZ214,2))</f>
        <v/>
      </c>
      <c r="BM214">
        <f>IF(BM213&lt;=0,0,ROUND(BM213+Q214-AC214-BA214,2))</f>
        <v/>
      </c>
      <c r="BN214">
        <f>IF(BN213&lt;=0,0,ROUND(BN213+R214-AD214-BB214,2))</f>
        <v/>
      </c>
      <c r="BO214">
        <f>IF(BO213&lt;=0,0,ROUND(BO213+S214-AE214-BC214,2))</f>
        <v/>
      </c>
      <c r="BP214">
        <f>IF(BP213&lt;=0,0,ROUND(BP213+T214-AF214-BD214,2))</f>
        <v/>
      </c>
      <c r="BQ214">
        <f>IF(BQ213&lt;=0,0,ROUND(BQ213+U214-AG214-BE214,2))</f>
        <v/>
      </c>
    </row>
    <row r="215">
      <c r="A215" t="n">
        <v>210</v>
      </c>
      <c r="B215" s="29">
        <f>Months!B215</f>
        <v/>
      </c>
      <c r="C215">
        <f>Months!C215</f>
        <v/>
      </c>
      <c r="D215">
        <f>Months!D215</f>
        <v/>
      </c>
      <c r="E215">
        <f>SUM(V215:AG215)</f>
        <v/>
      </c>
      <c r="F215">
        <f>MAX(0,ROUND(C215+D215-E215,2))</f>
        <v/>
      </c>
      <c r="G215">
        <f>ROUND(E215+SUM(AT215:BE215),2)</f>
        <v/>
      </c>
      <c r="H215">
        <f>ROUND(SUM(J215:U215),2)</f>
        <v/>
      </c>
      <c r="I215">
        <f>ROUND(SUM(BF215:BQ215),2)</f>
        <v/>
      </c>
      <c r="J215">
        <f>IF(BF214&lt;=0,0,ROUND(BF214*IF($A215&lt;=Debts!$M$5,Debts!$X$5,Debts!$Y$5)/12,2)+IF(AND(Debts!$AC$5=1,$A215=Debts!$M$5+1),SUMPRODUCT(ROUND(BF$5:BF213*Debts!$Y$5/12,2)),0))</f>
        <v/>
      </c>
      <c r="K215">
        <f>IF(BG214&lt;=0,0,ROUND(BG214*IF($A215&lt;=Debts!$M$6,Debts!$X$6,Debts!$Y$6)/12,2)+IF(AND(Debts!$AC$6=1,$A215=Debts!$M$6+1),SUMPRODUCT(ROUND(BG$5:BG213*Debts!$Y$6/12,2)),0))</f>
        <v/>
      </c>
      <c r="L215">
        <f>IF(BH214&lt;=0,0,ROUND(BH214*IF($A215&lt;=Debts!$M$7,Debts!$X$7,Debts!$Y$7)/12,2)+IF(AND(Debts!$AC$7=1,$A215=Debts!$M$7+1),SUMPRODUCT(ROUND(BH$5:BH213*Debts!$Y$7/12,2)),0))</f>
        <v/>
      </c>
      <c r="M215">
        <f>IF(BI214&lt;=0,0,ROUND(BI214*IF($A215&lt;=Debts!$M$8,Debts!$X$8,Debts!$Y$8)/12,2)+IF(AND(Debts!$AC$8=1,$A215=Debts!$M$8+1),SUMPRODUCT(ROUND(BI$5:BI213*Debts!$Y$8/12,2)),0))</f>
        <v/>
      </c>
      <c r="N215">
        <f>IF(BJ214&lt;=0,0,ROUND(BJ214*IF($A215&lt;=Debts!$M$9,Debts!$X$9,Debts!$Y$9)/12,2)+IF(AND(Debts!$AC$9=1,$A215=Debts!$M$9+1),SUMPRODUCT(ROUND(BJ$5:BJ213*Debts!$Y$9/12,2)),0))</f>
        <v/>
      </c>
      <c r="O215">
        <f>IF(BK214&lt;=0,0,ROUND(BK214*IF($A215&lt;=Debts!$M$10,Debts!$X$10,Debts!$Y$10)/12,2)+IF(AND(Debts!$AC$10=1,$A215=Debts!$M$10+1),SUMPRODUCT(ROUND(BK$5:BK213*Debts!$Y$10/12,2)),0))</f>
        <v/>
      </c>
      <c r="P215">
        <f>IF(BL214&lt;=0,0,ROUND(BL214*IF($A215&lt;=Debts!$M$11,Debts!$X$11,Debts!$Y$11)/12,2)+IF(AND(Debts!$AC$11=1,$A215=Debts!$M$11+1),SUMPRODUCT(ROUND(BL$5:BL213*Debts!$Y$11/12,2)),0))</f>
        <v/>
      </c>
      <c r="Q215">
        <f>IF(BM214&lt;=0,0,ROUND(BM214*IF($A215&lt;=Debts!$M$12,Debts!$X$12,Debts!$Y$12)/12,2)+IF(AND(Debts!$AC$12=1,$A215=Debts!$M$12+1),SUMPRODUCT(ROUND(BM$5:BM213*Debts!$Y$12/12,2)),0))</f>
        <v/>
      </c>
      <c r="R215">
        <f>IF(BN214&lt;=0,0,ROUND(BN214*IF($A215&lt;=Debts!$M$13,Debts!$X$13,Debts!$Y$13)/12,2)+IF(AND(Debts!$AC$13=1,$A215=Debts!$M$13+1),SUMPRODUCT(ROUND(BN$5:BN213*Debts!$Y$13/12,2)),0))</f>
        <v/>
      </c>
      <c r="S215">
        <f>IF(BO214&lt;=0,0,ROUND(BO214*IF($A215&lt;=Debts!$M$14,Debts!$X$14,Debts!$Y$14)/12,2)+IF(AND(Debts!$AC$14=1,$A215=Debts!$M$14+1),SUMPRODUCT(ROUND(BO$5:BO213*Debts!$Y$14/12,2)),0))</f>
        <v/>
      </c>
      <c r="T215">
        <f>IF(BP214&lt;=0,0,ROUND(BP214*IF($A215&lt;=Debts!$M$15,Debts!$X$15,Debts!$Y$15)/12,2)+IF(AND(Debts!$AC$15=1,$A215=Debts!$M$15+1),SUMPRODUCT(ROUND(BP$5:BP213*Debts!$Y$15/12,2)),0))</f>
        <v/>
      </c>
      <c r="U215">
        <f>IF(BQ214&lt;=0,0,ROUND(BQ214*IF($A215&lt;=Debts!$M$16,Debts!$X$16,Debts!$Y$16)/12,2)+IF(AND(Debts!$AC$16=1,$A215=Debts!$M$16+1),SUMPRODUCT(ROUND(BQ$5:BQ213*Debts!$Y$16/12,2)),0))</f>
        <v/>
      </c>
      <c r="V215">
        <f>IF(BF214&lt;=0,0,MIN(ROUND(BF214+J215,2),IF(Debts!$Z$5=0,Debts!$AA$5,MAX(Debts!$AA$5,ROUND(BF214*Debts!$Z$5+Debts!$AB$5*J215,2)))))</f>
        <v/>
      </c>
      <c r="W215">
        <f>IF(BG214&lt;=0,0,MIN(ROUND(BG214+K215,2),IF(Debts!$Z$6=0,Debts!$AA$6,MAX(Debts!$AA$6,ROUND(BG214*Debts!$Z$6+Debts!$AB$6*K215,2)))))</f>
        <v/>
      </c>
      <c r="X215">
        <f>IF(BH214&lt;=0,0,MIN(ROUND(BH214+L215,2),IF(Debts!$Z$7=0,Debts!$AA$7,MAX(Debts!$AA$7,ROUND(BH214*Debts!$Z$7+Debts!$AB$7*L215,2)))))</f>
        <v/>
      </c>
      <c r="Y215">
        <f>IF(BI214&lt;=0,0,MIN(ROUND(BI214+M215,2),IF(Debts!$Z$8=0,Debts!$AA$8,MAX(Debts!$AA$8,ROUND(BI214*Debts!$Z$8+Debts!$AB$8*M215,2)))))</f>
        <v/>
      </c>
      <c r="Z215">
        <f>IF(BJ214&lt;=0,0,MIN(ROUND(BJ214+N215,2),IF(Debts!$Z$9=0,Debts!$AA$9,MAX(Debts!$AA$9,ROUND(BJ214*Debts!$Z$9+Debts!$AB$9*N215,2)))))</f>
        <v/>
      </c>
      <c r="AA215">
        <f>IF(BK214&lt;=0,0,MIN(ROUND(BK214+O215,2),IF(Debts!$Z$10=0,Debts!$AA$10,MAX(Debts!$AA$10,ROUND(BK214*Debts!$Z$10+Debts!$AB$10*O215,2)))))</f>
        <v/>
      </c>
      <c r="AB215">
        <f>IF(BL214&lt;=0,0,MIN(ROUND(BL214+P215,2),IF(Debts!$Z$11=0,Debts!$AA$11,MAX(Debts!$AA$11,ROUND(BL214*Debts!$Z$11+Debts!$AB$11*P215,2)))))</f>
        <v/>
      </c>
      <c r="AC215">
        <f>IF(BM214&lt;=0,0,MIN(ROUND(BM214+Q215,2),IF(Debts!$Z$12=0,Debts!$AA$12,MAX(Debts!$AA$12,ROUND(BM214*Debts!$Z$12+Debts!$AB$12*Q215,2)))))</f>
        <v/>
      </c>
      <c r="AD215">
        <f>IF(BN214&lt;=0,0,MIN(ROUND(BN214+R215,2),IF(Debts!$Z$13=0,Debts!$AA$13,MAX(Debts!$AA$13,ROUND(BN214*Debts!$Z$13+Debts!$AB$13*R215,2)))))</f>
        <v/>
      </c>
      <c r="AE215">
        <f>IF(BO214&lt;=0,0,MIN(ROUND(BO214+S215,2),IF(Debts!$Z$14=0,Debts!$AA$14,MAX(Debts!$AA$14,ROUND(BO214*Debts!$Z$14+Debts!$AB$14*S215,2)))))</f>
        <v/>
      </c>
      <c r="AF215">
        <f>IF(BP214&lt;=0,0,MIN(ROUND(BP214+T215,2),IF(Debts!$Z$15=0,Debts!$AA$15,MAX(Debts!$AA$15,ROUND(BP214*Debts!$Z$15+Debts!$AB$15*T215,2)))))</f>
        <v/>
      </c>
      <c r="AG215">
        <f>IF(BQ214&lt;=0,0,MIN(ROUND(BQ214+U215,2),IF(Debts!$Z$16=0,Debts!$AA$16,MAX(Debts!$AA$16,ROUND(BQ214*Debts!$Z$16+Debts!$AB$16*U215,2)))))</f>
        <v/>
      </c>
      <c r="AH215">
        <f>IF(BF214&lt;=0,0,ROUND(BF214+J215-V215,2))</f>
        <v/>
      </c>
      <c r="AI215">
        <f>IF(BG214&lt;=0,0,ROUND(BG214+K215-W215,2))</f>
        <v/>
      </c>
      <c r="AJ215">
        <f>IF(BH214&lt;=0,0,ROUND(BH214+L215-X215,2))</f>
        <v/>
      </c>
      <c r="AK215">
        <f>IF(BI214&lt;=0,0,ROUND(BI214+M215-Y215,2))</f>
        <v/>
      </c>
      <c r="AL215">
        <f>IF(BJ214&lt;=0,0,ROUND(BJ214+N215-Z215,2))</f>
        <v/>
      </c>
      <c r="AM215">
        <f>IF(BK214&lt;=0,0,ROUND(BK214+O215-AA215,2))</f>
        <v/>
      </c>
      <c r="AN215">
        <f>IF(BL214&lt;=0,0,ROUND(BL214+P215-AB215,2))</f>
        <v/>
      </c>
      <c r="AO215">
        <f>IF(BM214&lt;=0,0,ROUND(BM214+Q215-AC215,2))</f>
        <v/>
      </c>
      <c r="AP215">
        <f>IF(BN214&lt;=0,0,ROUND(BN214+R215-AD215,2))</f>
        <v/>
      </c>
      <c r="AQ215">
        <f>IF(BO214&lt;=0,0,ROUND(BO214+S215-AE215,2))</f>
        <v/>
      </c>
      <c r="AR215">
        <f>IF(BP214&lt;=0,0,ROUND(BP214+T215-AF215,2))</f>
        <v/>
      </c>
      <c r="AS215">
        <f>IF(BQ214&lt;=0,0,ROUND(BQ214+U215-AG215,2))</f>
        <v/>
      </c>
      <c r="AT215">
        <f>IF(AH215&lt;=0,0,ROUND(MIN(AH215,MAX(0,$F215-SUMPRODUCT(($AT$3:$BE$3&lt;AT$3)*$AH215:$AS215))),2))</f>
        <v/>
      </c>
      <c r="AU215">
        <f>IF(AI215&lt;=0,0,ROUND(MIN(AI215,MAX(0,$F215-SUMPRODUCT(($AT$3:$BE$3&lt;AU$3)*$AH215:$AS215))),2))</f>
        <v/>
      </c>
      <c r="AV215">
        <f>IF(AJ215&lt;=0,0,ROUND(MIN(AJ215,MAX(0,$F215-SUMPRODUCT(($AT$3:$BE$3&lt;AV$3)*$AH215:$AS215))),2))</f>
        <v/>
      </c>
      <c r="AW215">
        <f>IF(AK215&lt;=0,0,ROUND(MIN(AK215,MAX(0,$F215-SUMPRODUCT(($AT$3:$BE$3&lt;AW$3)*$AH215:$AS215))),2))</f>
        <v/>
      </c>
      <c r="AX215">
        <f>IF(AL215&lt;=0,0,ROUND(MIN(AL215,MAX(0,$F215-SUMPRODUCT(($AT$3:$BE$3&lt;AX$3)*$AH215:$AS215))),2))</f>
        <v/>
      </c>
      <c r="AY215">
        <f>IF(AM215&lt;=0,0,ROUND(MIN(AM215,MAX(0,$F215-SUMPRODUCT(($AT$3:$BE$3&lt;AY$3)*$AH215:$AS215))),2))</f>
        <v/>
      </c>
      <c r="AZ215">
        <f>IF(AN215&lt;=0,0,ROUND(MIN(AN215,MAX(0,$F215-SUMPRODUCT(($AT$3:$BE$3&lt;AZ$3)*$AH215:$AS215))),2))</f>
        <v/>
      </c>
      <c r="BA215">
        <f>IF(AO215&lt;=0,0,ROUND(MIN(AO215,MAX(0,$F215-SUMPRODUCT(($AT$3:$BE$3&lt;BA$3)*$AH215:$AS215))),2))</f>
        <v/>
      </c>
      <c r="BB215">
        <f>IF(AP215&lt;=0,0,ROUND(MIN(AP215,MAX(0,$F215-SUMPRODUCT(($AT$3:$BE$3&lt;BB$3)*$AH215:$AS215))),2))</f>
        <v/>
      </c>
      <c r="BC215">
        <f>IF(AQ215&lt;=0,0,ROUND(MIN(AQ215,MAX(0,$F215-SUMPRODUCT(($AT$3:$BE$3&lt;BC$3)*$AH215:$AS215))),2))</f>
        <v/>
      </c>
      <c r="BD215">
        <f>IF(AR215&lt;=0,0,ROUND(MIN(AR215,MAX(0,$F215-SUMPRODUCT(($AT$3:$BE$3&lt;BD$3)*$AH215:$AS215))),2))</f>
        <v/>
      </c>
      <c r="BE215">
        <f>IF(AS215&lt;=0,0,ROUND(MIN(AS215,MAX(0,$F215-SUMPRODUCT(($AT$3:$BE$3&lt;BE$3)*$AH215:$AS215))),2))</f>
        <v/>
      </c>
      <c r="BF215">
        <f>IF(BF214&lt;=0,0,ROUND(BF214+J215-V215-AT215,2))</f>
        <v/>
      </c>
      <c r="BG215">
        <f>IF(BG214&lt;=0,0,ROUND(BG214+K215-W215-AU215,2))</f>
        <v/>
      </c>
      <c r="BH215">
        <f>IF(BH214&lt;=0,0,ROUND(BH214+L215-X215-AV215,2))</f>
        <v/>
      </c>
      <c r="BI215">
        <f>IF(BI214&lt;=0,0,ROUND(BI214+M215-Y215-AW215,2))</f>
        <v/>
      </c>
      <c r="BJ215">
        <f>IF(BJ214&lt;=0,0,ROUND(BJ214+N215-Z215-AX215,2))</f>
        <v/>
      </c>
      <c r="BK215">
        <f>IF(BK214&lt;=0,0,ROUND(BK214+O215-AA215-AY215,2))</f>
        <v/>
      </c>
      <c r="BL215">
        <f>IF(BL214&lt;=0,0,ROUND(BL214+P215-AB215-AZ215,2))</f>
        <v/>
      </c>
      <c r="BM215">
        <f>IF(BM214&lt;=0,0,ROUND(BM214+Q215-AC215-BA215,2))</f>
        <v/>
      </c>
      <c r="BN215">
        <f>IF(BN214&lt;=0,0,ROUND(BN214+R215-AD215-BB215,2))</f>
        <v/>
      </c>
      <c r="BO215">
        <f>IF(BO214&lt;=0,0,ROUND(BO214+S215-AE215-BC215,2))</f>
        <v/>
      </c>
      <c r="BP215">
        <f>IF(BP214&lt;=0,0,ROUND(BP214+T215-AF215-BD215,2))</f>
        <v/>
      </c>
      <c r="BQ215">
        <f>IF(BQ214&lt;=0,0,ROUND(BQ214+U215-AG215-BE215,2))</f>
        <v/>
      </c>
    </row>
    <row r="216">
      <c r="A216" t="n">
        <v>211</v>
      </c>
      <c r="B216" s="29">
        <f>Months!B216</f>
        <v/>
      </c>
      <c r="C216">
        <f>Months!C216</f>
        <v/>
      </c>
      <c r="D216">
        <f>Months!D216</f>
        <v/>
      </c>
      <c r="E216">
        <f>SUM(V216:AG216)</f>
        <v/>
      </c>
      <c r="F216">
        <f>MAX(0,ROUND(C216+D216-E216,2))</f>
        <v/>
      </c>
      <c r="G216">
        <f>ROUND(E216+SUM(AT216:BE216),2)</f>
        <v/>
      </c>
      <c r="H216">
        <f>ROUND(SUM(J216:U216),2)</f>
        <v/>
      </c>
      <c r="I216">
        <f>ROUND(SUM(BF216:BQ216),2)</f>
        <v/>
      </c>
      <c r="J216">
        <f>IF(BF215&lt;=0,0,ROUND(BF215*IF($A216&lt;=Debts!$M$5,Debts!$X$5,Debts!$Y$5)/12,2)+IF(AND(Debts!$AC$5=1,$A216=Debts!$M$5+1),SUMPRODUCT(ROUND(BF$5:BF214*Debts!$Y$5/12,2)),0))</f>
        <v/>
      </c>
      <c r="K216">
        <f>IF(BG215&lt;=0,0,ROUND(BG215*IF($A216&lt;=Debts!$M$6,Debts!$X$6,Debts!$Y$6)/12,2)+IF(AND(Debts!$AC$6=1,$A216=Debts!$M$6+1),SUMPRODUCT(ROUND(BG$5:BG214*Debts!$Y$6/12,2)),0))</f>
        <v/>
      </c>
      <c r="L216">
        <f>IF(BH215&lt;=0,0,ROUND(BH215*IF($A216&lt;=Debts!$M$7,Debts!$X$7,Debts!$Y$7)/12,2)+IF(AND(Debts!$AC$7=1,$A216=Debts!$M$7+1),SUMPRODUCT(ROUND(BH$5:BH214*Debts!$Y$7/12,2)),0))</f>
        <v/>
      </c>
      <c r="M216">
        <f>IF(BI215&lt;=0,0,ROUND(BI215*IF($A216&lt;=Debts!$M$8,Debts!$X$8,Debts!$Y$8)/12,2)+IF(AND(Debts!$AC$8=1,$A216=Debts!$M$8+1),SUMPRODUCT(ROUND(BI$5:BI214*Debts!$Y$8/12,2)),0))</f>
        <v/>
      </c>
      <c r="N216">
        <f>IF(BJ215&lt;=0,0,ROUND(BJ215*IF($A216&lt;=Debts!$M$9,Debts!$X$9,Debts!$Y$9)/12,2)+IF(AND(Debts!$AC$9=1,$A216=Debts!$M$9+1),SUMPRODUCT(ROUND(BJ$5:BJ214*Debts!$Y$9/12,2)),0))</f>
        <v/>
      </c>
      <c r="O216">
        <f>IF(BK215&lt;=0,0,ROUND(BK215*IF($A216&lt;=Debts!$M$10,Debts!$X$10,Debts!$Y$10)/12,2)+IF(AND(Debts!$AC$10=1,$A216=Debts!$M$10+1),SUMPRODUCT(ROUND(BK$5:BK214*Debts!$Y$10/12,2)),0))</f>
        <v/>
      </c>
      <c r="P216">
        <f>IF(BL215&lt;=0,0,ROUND(BL215*IF($A216&lt;=Debts!$M$11,Debts!$X$11,Debts!$Y$11)/12,2)+IF(AND(Debts!$AC$11=1,$A216=Debts!$M$11+1),SUMPRODUCT(ROUND(BL$5:BL214*Debts!$Y$11/12,2)),0))</f>
        <v/>
      </c>
      <c r="Q216">
        <f>IF(BM215&lt;=0,0,ROUND(BM215*IF($A216&lt;=Debts!$M$12,Debts!$X$12,Debts!$Y$12)/12,2)+IF(AND(Debts!$AC$12=1,$A216=Debts!$M$12+1),SUMPRODUCT(ROUND(BM$5:BM214*Debts!$Y$12/12,2)),0))</f>
        <v/>
      </c>
      <c r="R216">
        <f>IF(BN215&lt;=0,0,ROUND(BN215*IF($A216&lt;=Debts!$M$13,Debts!$X$13,Debts!$Y$13)/12,2)+IF(AND(Debts!$AC$13=1,$A216=Debts!$M$13+1),SUMPRODUCT(ROUND(BN$5:BN214*Debts!$Y$13/12,2)),0))</f>
        <v/>
      </c>
      <c r="S216">
        <f>IF(BO215&lt;=0,0,ROUND(BO215*IF($A216&lt;=Debts!$M$14,Debts!$X$14,Debts!$Y$14)/12,2)+IF(AND(Debts!$AC$14=1,$A216=Debts!$M$14+1),SUMPRODUCT(ROUND(BO$5:BO214*Debts!$Y$14/12,2)),0))</f>
        <v/>
      </c>
      <c r="T216">
        <f>IF(BP215&lt;=0,0,ROUND(BP215*IF($A216&lt;=Debts!$M$15,Debts!$X$15,Debts!$Y$15)/12,2)+IF(AND(Debts!$AC$15=1,$A216=Debts!$M$15+1),SUMPRODUCT(ROUND(BP$5:BP214*Debts!$Y$15/12,2)),0))</f>
        <v/>
      </c>
      <c r="U216">
        <f>IF(BQ215&lt;=0,0,ROUND(BQ215*IF($A216&lt;=Debts!$M$16,Debts!$X$16,Debts!$Y$16)/12,2)+IF(AND(Debts!$AC$16=1,$A216=Debts!$M$16+1),SUMPRODUCT(ROUND(BQ$5:BQ214*Debts!$Y$16/12,2)),0))</f>
        <v/>
      </c>
      <c r="V216">
        <f>IF(BF215&lt;=0,0,MIN(ROUND(BF215+J216,2),IF(Debts!$Z$5=0,Debts!$AA$5,MAX(Debts!$AA$5,ROUND(BF215*Debts!$Z$5+Debts!$AB$5*J216,2)))))</f>
        <v/>
      </c>
      <c r="W216">
        <f>IF(BG215&lt;=0,0,MIN(ROUND(BG215+K216,2),IF(Debts!$Z$6=0,Debts!$AA$6,MAX(Debts!$AA$6,ROUND(BG215*Debts!$Z$6+Debts!$AB$6*K216,2)))))</f>
        <v/>
      </c>
      <c r="X216">
        <f>IF(BH215&lt;=0,0,MIN(ROUND(BH215+L216,2),IF(Debts!$Z$7=0,Debts!$AA$7,MAX(Debts!$AA$7,ROUND(BH215*Debts!$Z$7+Debts!$AB$7*L216,2)))))</f>
        <v/>
      </c>
      <c r="Y216">
        <f>IF(BI215&lt;=0,0,MIN(ROUND(BI215+M216,2),IF(Debts!$Z$8=0,Debts!$AA$8,MAX(Debts!$AA$8,ROUND(BI215*Debts!$Z$8+Debts!$AB$8*M216,2)))))</f>
        <v/>
      </c>
      <c r="Z216">
        <f>IF(BJ215&lt;=0,0,MIN(ROUND(BJ215+N216,2),IF(Debts!$Z$9=0,Debts!$AA$9,MAX(Debts!$AA$9,ROUND(BJ215*Debts!$Z$9+Debts!$AB$9*N216,2)))))</f>
        <v/>
      </c>
      <c r="AA216">
        <f>IF(BK215&lt;=0,0,MIN(ROUND(BK215+O216,2),IF(Debts!$Z$10=0,Debts!$AA$10,MAX(Debts!$AA$10,ROUND(BK215*Debts!$Z$10+Debts!$AB$10*O216,2)))))</f>
        <v/>
      </c>
      <c r="AB216">
        <f>IF(BL215&lt;=0,0,MIN(ROUND(BL215+P216,2),IF(Debts!$Z$11=0,Debts!$AA$11,MAX(Debts!$AA$11,ROUND(BL215*Debts!$Z$11+Debts!$AB$11*P216,2)))))</f>
        <v/>
      </c>
      <c r="AC216">
        <f>IF(BM215&lt;=0,0,MIN(ROUND(BM215+Q216,2),IF(Debts!$Z$12=0,Debts!$AA$12,MAX(Debts!$AA$12,ROUND(BM215*Debts!$Z$12+Debts!$AB$12*Q216,2)))))</f>
        <v/>
      </c>
      <c r="AD216">
        <f>IF(BN215&lt;=0,0,MIN(ROUND(BN215+R216,2),IF(Debts!$Z$13=0,Debts!$AA$13,MAX(Debts!$AA$13,ROUND(BN215*Debts!$Z$13+Debts!$AB$13*R216,2)))))</f>
        <v/>
      </c>
      <c r="AE216">
        <f>IF(BO215&lt;=0,0,MIN(ROUND(BO215+S216,2),IF(Debts!$Z$14=0,Debts!$AA$14,MAX(Debts!$AA$14,ROUND(BO215*Debts!$Z$14+Debts!$AB$14*S216,2)))))</f>
        <v/>
      </c>
      <c r="AF216">
        <f>IF(BP215&lt;=0,0,MIN(ROUND(BP215+T216,2),IF(Debts!$Z$15=0,Debts!$AA$15,MAX(Debts!$AA$15,ROUND(BP215*Debts!$Z$15+Debts!$AB$15*T216,2)))))</f>
        <v/>
      </c>
      <c r="AG216">
        <f>IF(BQ215&lt;=0,0,MIN(ROUND(BQ215+U216,2),IF(Debts!$Z$16=0,Debts!$AA$16,MAX(Debts!$AA$16,ROUND(BQ215*Debts!$Z$16+Debts!$AB$16*U216,2)))))</f>
        <v/>
      </c>
      <c r="AH216">
        <f>IF(BF215&lt;=0,0,ROUND(BF215+J216-V216,2))</f>
        <v/>
      </c>
      <c r="AI216">
        <f>IF(BG215&lt;=0,0,ROUND(BG215+K216-W216,2))</f>
        <v/>
      </c>
      <c r="AJ216">
        <f>IF(BH215&lt;=0,0,ROUND(BH215+L216-X216,2))</f>
        <v/>
      </c>
      <c r="AK216">
        <f>IF(BI215&lt;=0,0,ROUND(BI215+M216-Y216,2))</f>
        <v/>
      </c>
      <c r="AL216">
        <f>IF(BJ215&lt;=0,0,ROUND(BJ215+N216-Z216,2))</f>
        <v/>
      </c>
      <c r="AM216">
        <f>IF(BK215&lt;=0,0,ROUND(BK215+O216-AA216,2))</f>
        <v/>
      </c>
      <c r="AN216">
        <f>IF(BL215&lt;=0,0,ROUND(BL215+P216-AB216,2))</f>
        <v/>
      </c>
      <c r="AO216">
        <f>IF(BM215&lt;=0,0,ROUND(BM215+Q216-AC216,2))</f>
        <v/>
      </c>
      <c r="AP216">
        <f>IF(BN215&lt;=0,0,ROUND(BN215+R216-AD216,2))</f>
        <v/>
      </c>
      <c r="AQ216">
        <f>IF(BO215&lt;=0,0,ROUND(BO215+S216-AE216,2))</f>
        <v/>
      </c>
      <c r="AR216">
        <f>IF(BP215&lt;=0,0,ROUND(BP215+T216-AF216,2))</f>
        <v/>
      </c>
      <c r="AS216">
        <f>IF(BQ215&lt;=0,0,ROUND(BQ215+U216-AG216,2))</f>
        <v/>
      </c>
      <c r="AT216">
        <f>IF(AH216&lt;=0,0,ROUND(MIN(AH216,MAX(0,$F216-SUMPRODUCT(($AT$3:$BE$3&lt;AT$3)*$AH216:$AS216))),2))</f>
        <v/>
      </c>
      <c r="AU216">
        <f>IF(AI216&lt;=0,0,ROUND(MIN(AI216,MAX(0,$F216-SUMPRODUCT(($AT$3:$BE$3&lt;AU$3)*$AH216:$AS216))),2))</f>
        <v/>
      </c>
      <c r="AV216">
        <f>IF(AJ216&lt;=0,0,ROUND(MIN(AJ216,MAX(0,$F216-SUMPRODUCT(($AT$3:$BE$3&lt;AV$3)*$AH216:$AS216))),2))</f>
        <v/>
      </c>
      <c r="AW216">
        <f>IF(AK216&lt;=0,0,ROUND(MIN(AK216,MAX(0,$F216-SUMPRODUCT(($AT$3:$BE$3&lt;AW$3)*$AH216:$AS216))),2))</f>
        <v/>
      </c>
      <c r="AX216">
        <f>IF(AL216&lt;=0,0,ROUND(MIN(AL216,MAX(0,$F216-SUMPRODUCT(($AT$3:$BE$3&lt;AX$3)*$AH216:$AS216))),2))</f>
        <v/>
      </c>
      <c r="AY216">
        <f>IF(AM216&lt;=0,0,ROUND(MIN(AM216,MAX(0,$F216-SUMPRODUCT(($AT$3:$BE$3&lt;AY$3)*$AH216:$AS216))),2))</f>
        <v/>
      </c>
      <c r="AZ216">
        <f>IF(AN216&lt;=0,0,ROUND(MIN(AN216,MAX(0,$F216-SUMPRODUCT(($AT$3:$BE$3&lt;AZ$3)*$AH216:$AS216))),2))</f>
        <v/>
      </c>
      <c r="BA216">
        <f>IF(AO216&lt;=0,0,ROUND(MIN(AO216,MAX(0,$F216-SUMPRODUCT(($AT$3:$BE$3&lt;BA$3)*$AH216:$AS216))),2))</f>
        <v/>
      </c>
      <c r="BB216">
        <f>IF(AP216&lt;=0,0,ROUND(MIN(AP216,MAX(0,$F216-SUMPRODUCT(($AT$3:$BE$3&lt;BB$3)*$AH216:$AS216))),2))</f>
        <v/>
      </c>
      <c r="BC216">
        <f>IF(AQ216&lt;=0,0,ROUND(MIN(AQ216,MAX(0,$F216-SUMPRODUCT(($AT$3:$BE$3&lt;BC$3)*$AH216:$AS216))),2))</f>
        <v/>
      </c>
      <c r="BD216">
        <f>IF(AR216&lt;=0,0,ROUND(MIN(AR216,MAX(0,$F216-SUMPRODUCT(($AT$3:$BE$3&lt;BD$3)*$AH216:$AS216))),2))</f>
        <v/>
      </c>
      <c r="BE216">
        <f>IF(AS216&lt;=0,0,ROUND(MIN(AS216,MAX(0,$F216-SUMPRODUCT(($AT$3:$BE$3&lt;BE$3)*$AH216:$AS216))),2))</f>
        <v/>
      </c>
      <c r="BF216">
        <f>IF(BF215&lt;=0,0,ROUND(BF215+J216-V216-AT216,2))</f>
        <v/>
      </c>
      <c r="BG216">
        <f>IF(BG215&lt;=0,0,ROUND(BG215+K216-W216-AU216,2))</f>
        <v/>
      </c>
      <c r="BH216">
        <f>IF(BH215&lt;=0,0,ROUND(BH215+L216-X216-AV216,2))</f>
        <v/>
      </c>
      <c r="BI216">
        <f>IF(BI215&lt;=0,0,ROUND(BI215+M216-Y216-AW216,2))</f>
        <v/>
      </c>
      <c r="BJ216">
        <f>IF(BJ215&lt;=0,0,ROUND(BJ215+N216-Z216-AX216,2))</f>
        <v/>
      </c>
      <c r="BK216">
        <f>IF(BK215&lt;=0,0,ROUND(BK215+O216-AA216-AY216,2))</f>
        <v/>
      </c>
      <c r="BL216">
        <f>IF(BL215&lt;=0,0,ROUND(BL215+P216-AB216-AZ216,2))</f>
        <v/>
      </c>
      <c r="BM216">
        <f>IF(BM215&lt;=0,0,ROUND(BM215+Q216-AC216-BA216,2))</f>
        <v/>
      </c>
      <c r="BN216">
        <f>IF(BN215&lt;=0,0,ROUND(BN215+R216-AD216-BB216,2))</f>
        <v/>
      </c>
      <c r="BO216">
        <f>IF(BO215&lt;=0,0,ROUND(BO215+S216-AE216-BC216,2))</f>
        <v/>
      </c>
      <c r="BP216">
        <f>IF(BP215&lt;=0,0,ROUND(BP215+T216-AF216-BD216,2))</f>
        <v/>
      </c>
      <c r="BQ216">
        <f>IF(BQ215&lt;=0,0,ROUND(BQ215+U216-AG216-BE216,2))</f>
        <v/>
      </c>
    </row>
    <row r="217">
      <c r="A217" t="n">
        <v>212</v>
      </c>
      <c r="B217" s="29">
        <f>Months!B217</f>
        <v/>
      </c>
      <c r="C217">
        <f>Months!C217</f>
        <v/>
      </c>
      <c r="D217">
        <f>Months!D217</f>
        <v/>
      </c>
      <c r="E217">
        <f>SUM(V217:AG217)</f>
        <v/>
      </c>
      <c r="F217">
        <f>MAX(0,ROUND(C217+D217-E217,2))</f>
        <v/>
      </c>
      <c r="G217">
        <f>ROUND(E217+SUM(AT217:BE217),2)</f>
        <v/>
      </c>
      <c r="H217">
        <f>ROUND(SUM(J217:U217),2)</f>
        <v/>
      </c>
      <c r="I217">
        <f>ROUND(SUM(BF217:BQ217),2)</f>
        <v/>
      </c>
      <c r="J217">
        <f>IF(BF216&lt;=0,0,ROUND(BF216*IF($A217&lt;=Debts!$M$5,Debts!$X$5,Debts!$Y$5)/12,2)+IF(AND(Debts!$AC$5=1,$A217=Debts!$M$5+1),SUMPRODUCT(ROUND(BF$5:BF215*Debts!$Y$5/12,2)),0))</f>
        <v/>
      </c>
      <c r="K217">
        <f>IF(BG216&lt;=0,0,ROUND(BG216*IF($A217&lt;=Debts!$M$6,Debts!$X$6,Debts!$Y$6)/12,2)+IF(AND(Debts!$AC$6=1,$A217=Debts!$M$6+1),SUMPRODUCT(ROUND(BG$5:BG215*Debts!$Y$6/12,2)),0))</f>
        <v/>
      </c>
      <c r="L217">
        <f>IF(BH216&lt;=0,0,ROUND(BH216*IF($A217&lt;=Debts!$M$7,Debts!$X$7,Debts!$Y$7)/12,2)+IF(AND(Debts!$AC$7=1,$A217=Debts!$M$7+1),SUMPRODUCT(ROUND(BH$5:BH215*Debts!$Y$7/12,2)),0))</f>
        <v/>
      </c>
      <c r="M217">
        <f>IF(BI216&lt;=0,0,ROUND(BI216*IF($A217&lt;=Debts!$M$8,Debts!$X$8,Debts!$Y$8)/12,2)+IF(AND(Debts!$AC$8=1,$A217=Debts!$M$8+1),SUMPRODUCT(ROUND(BI$5:BI215*Debts!$Y$8/12,2)),0))</f>
        <v/>
      </c>
      <c r="N217">
        <f>IF(BJ216&lt;=0,0,ROUND(BJ216*IF($A217&lt;=Debts!$M$9,Debts!$X$9,Debts!$Y$9)/12,2)+IF(AND(Debts!$AC$9=1,$A217=Debts!$M$9+1),SUMPRODUCT(ROUND(BJ$5:BJ215*Debts!$Y$9/12,2)),0))</f>
        <v/>
      </c>
      <c r="O217">
        <f>IF(BK216&lt;=0,0,ROUND(BK216*IF($A217&lt;=Debts!$M$10,Debts!$X$10,Debts!$Y$10)/12,2)+IF(AND(Debts!$AC$10=1,$A217=Debts!$M$10+1),SUMPRODUCT(ROUND(BK$5:BK215*Debts!$Y$10/12,2)),0))</f>
        <v/>
      </c>
      <c r="P217">
        <f>IF(BL216&lt;=0,0,ROUND(BL216*IF($A217&lt;=Debts!$M$11,Debts!$X$11,Debts!$Y$11)/12,2)+IF(AND(Debts!$AC$11=1,$A217=Debts!$M$11+1),SUMPRODUCT(ROUND(BL$5:BL215*Debts!$Y$11/12,2)),0))</f>
        <v/>
      </c>
      <c r="Q217">
        <f>IF(BM216&lt;=0,0,ROUND(BM216*IF($A217&lt;=Debts!$M$12,Debts!$X$12,Debts!$Y$12)/12,2)+IF(AND(Debts!$AC$12=1,$A217=Debts!$M$12+1),SUMPRODUCT(ROUND(BM$5:BM215*Debts!$Y$12/12,2)),0))</f>
        <v/>
      </c>
      <c r="R217">
        <f>IF(BN216&lt;=0,0,ROUND(BN216*IF($A217&lt;=Debts!$M$13,Debts!$X$13,Debts!$Y$13)/12,2)+IF(AND(Debts!$AC$13=1,$A217=Debts!$M$13+1),SUMPRODUCT(ROUND(BN$5:BN215*Debts!$Y$13/12,2)),0))</f>
        <v/>
      </c>
      <c r="S217">
        <f>IF(BO216&lt;=0,0,ROUND(BO216*IF($A217&lt;=Debts!$M$14,Debts!$X$14,Debts!$Y$14)/12,2)+IF(AND(Debts!$AC$14=1,$A217=Debts!$M$14+1),SUMPRODUCT(ROUND(BO$5:BO215*Debts!$Y$14/12,2)),0))</f>
        <v/>
      </c>
      <c r="T217">
        <f>IF(BP216&lt;=0,0,ROUND(BP216*IF($A217&lt;=Debts!$M$15,Debts!$X$15,Debts!$Y$15)/12,2)+IF(AND(Debts!$AC$15=1,$A217=Debts!$M$15+1),SUMPRODUCT(ROUND(BP$5:BP215*Debts!$Y$15/12,2)),0))</f>
        <v/>
      </c>
      <c r="U217">
        <f>IF(BQ216&lt;=0,0,ROUND(BQ216*IF($A217&lt;=Debts!$M$16,Debts!$X$16,Debts!$Y$16)/12,2)+IF(AND(Debts!$AC$16=1,$A217=Debts!$M$16+1),SUMPRODUCT(ROUND(BQ$5:BQ215*Debts!$Y$16/12,2)),0))</f>
        <v/>
      </c>
      <c r="V217">
        <f>IF(BF216&lt;=0,0,MIN(ROUND(BF216+J217,2),IF(Debts!$Z$5=0,Debts!$AA$5,MAX(Debts!$AA$5,ROUND(BF216*Debts!$Z$5+Debts!$AB$5*J217,2)))))</f>
        <v/>
      </c>
      <c r="W217">
        <f>IF(BG216&lt;=0,0,MIN(ROUND(BG216+K217,2),IF(Debts!$Z$6=0,Debts!$AA$6,MAX(Debts!$AA$6,ROUND(BG216*Debts!$Z$6+Debts!$AB$6*K217,2)))))</f>
        <v/>
      </c>
      <c r="X217">
        <f>IF(BH216&lt;=0,0,MIN(ROUND(BH216+L217,2),IF(Debts!$Z$7=0,Debts!$AA$7,MAX(Debts!$AA$7,ROUND(BH216*Debts!$Z$7+Debts!$AB$7*L217,2)))))</f>
        <v/>
      </c>
      <c r="Y217">
        <f>IF(BI216&lt;=0,0,MIN(ROUND(BI216+M217,2),IF(Debts!$Z$8=0,Debts!$AA$8,MAX(Debts!$AA$8,ROUND(BI216*Debts!$Z$8+Debts!$AB$8*M217,2)))))</f>
        <v/>
      </c>
      <c r="Z217">
        <f>IF(BJ216&lt;=0,0,MIN(ROUND(BJ216+N217,2),IF(Debts!$Z$9=0,Debts!$AA$9,MAX(Debts!$AA$9,ROUND(BJ216*Debts!$Z$9+Debts!$AB$9*N217,2)))))</f>
        <v/>
      </c>
      <c r="AA217">
        <f>IF(BK216&lt;=0,0,MIN(ROUND(BK216+O217,2),IF(Debts!$Z$10=0,Debts!$AA$10,MAX(Debts!$AA$10,ROUND(BK216*Debts!$Z$10+Debts!$AB$10*O217,2)))))</f>
        <v/>
      </c>
      <c r="AB217">
        <f>IF(BL216&lt;=0,0,MIN(ROUND(BL216+P217,2),IF(Debts!$Z$11=0,Debts!$AA$11,MAX(Debts!$AA$11,ROUND(BL216*Debts!$Z$11+Debts!$AB$11*P217,2)))))</f>
        <v/>
      </c>
      <c r="AC217">
        <f>IF(BM216&lt;=0,0,MIN(ROUND(BM216+Q217,2),IF(Debts!$Z$12=0,Debts!$AA$12,MAX(Debts!$AA$12,ROUND(BM216*Debts!$Z$12+Debts!$AB$12*Q217,2)))))</f>
        <v/>
      </c>
      <c r="AD217">
        <f>IF(BN216&lt;=0,0,MIN(ROUND(BN216+R217,2),IF(Debts!$Z$13=0,Debts!$AA$13,MAX(Debts!$AA$13,ROUND(BN216*Debts!$Z$13+Debts!$AB$13*R217,2)))))</f>
        <v/>
      </c>
      <c r="AE217">
        <f>IF(BO216&lt;=0,0,MIN(ROUND(BO216+S217,2),IF(Debts!$Z$14=0,Debts!$AA$14,MAX(Debts!$AA$14,ROUND(BO216*Debts!$Z$14+Debts!$AB$14*S217,2)))))</f>
        <v/>
      </c>
      <c r="AF217">
        <f>IF(BP216&lt;=0,0,MIN(ROUND(BP216+T217,2),IF(Debts!$Z$15=0,Debts!$AA$15,MAX(Debts!$AA$15,ROUND(BP216*Debts!$Z$15+Debts!$AB$15*T217,2)))))</f>
        <v/>
      </c>
      <c r="AG217">
        <f>IF(BQ216&lt;=0,0,MIN(ROUND(BQ216+U217,2),IF(Debts!$Z$16=0,Debts!$AA$16,MAX(Debts!$AA$16,ROUND(BQ216*Debts!$Z$16+Debts!$AB$16*U217,2)))))</f>
        <v/>
      </c>
      <c r="AH217">
        <f>IF(BF216&lt;=0,0,ROUND(BF216+J217-V217,2))</f>
        <v/>
      </c>
      <c r="AI217">
        <f>IF(BG216&lt;=0,0,ROUND(BG216+K217-W217,2))</f>
        <v/>
      </c>
      <c r="AJ217">
        <f>IF(BH216&lt;=0,0,ROUND(BH216+L217-X217,2))</f>
        <v/>
      </c>
      <c r="AK217">
        <f>IF(BI216&lt;=0,0,ROUND(BI216+M217-Y217,2))</f>
        <v/>
      </c>
      <c r="AL217">
        <f>IF(BJ216&lt;=0,0,ROUND(BJ216+N217-Z217,2))</f>
        <v/>
      </c>
      <c r="AM217">
        <f>IF(BK216&lt;=0,0,ROUND(BK216+O217-AA217,2))</f>
        <v/>
      </c>
      <c r="AN217">
        <f>IF(BL216&lt;=0,0,ROUND(BL216+P217-AB217,2))</f>
        <v/>
      </c>
      <c r="AO217">
        <f>IF(BM216&lt;=0,0,ROUND(BM216+Q217-AC217,2))</f>
        <v/>
      </c>
      <c r="AP217">
        <f>IF(BN216&lt;=0,0,ROUND(BN216+R217-AD217,2))</f>
        <v/>
      </c>
      <c r="AQ217">
        <f>IF(BO216&lt;=0,0,ROUND(BO216+S217-AE217,2))</f>
        <v/>
      </c>
      <c r="AR217">
        <f>IF(BP216&lt;=0,0,ROUND(BP216+T217-AF217,2))</f>
        <v/>
      </c>
      <c r="AS217">
        <f>IF(BQ216&lt;=0,0,ROUND(BQ216+U217-AG217,2))</f>
        <v/>
      </c>
      <c r="AT217">
        <f>IF(AH217&lt;=0,0,ROUND(MIN(AH217,MAX(0,$F217-SUMPRODUCT(($AT$3:$BE$3&lt;AT$3)*$AH217:$AS217))),2))</f>
        <v/>
      </c>
      <c r="AU217">
        <f>IF(AI217&lt;=0,0,ROUND(MIN(AI217,MAX(0,$F217-SUMPRODUCT(($AT$3:$BE$3&lt;AU$3)*$AH217:$AS217))),2))</f>
        <v/>
      </c>
      <c r="AV217">
        <f>IF(AJ217&lt;=0,0,ROUND(MIN(AJ217,MAX(0,$F217-SUMPRODUCT(($AT$3:$BE$3&lt;AV$3)*$AH217:$AS217))),2))</f>
        <v/>
      </c>
      <c r="AW217">
        <f>IF(AK217&lt;=0,0,ROUND(MIN(AK217,MAX(0,$F217-SUMPRODUCT(($AT$3:$BE$3&lt;AW$3)*$AH217:$AS217))),2))</f>
        <v/>
      </c>
      <c r="AX217">
        <f>IF(AL217&lt;=0,0,ROUND(MIN(AL217,MAX(0,$F217-SUMPRODUCT(($AT$3:$BE$3&lt;AX$3)*$AH217:$AS217))),2))</f>
        <v/>
      </c>
      <c r="AY217">
        <f>IF(AM217&lt;=0,0,ROUND(MIN(AM217,MAX(0,$F217-SUMPRODUCT(($AT$3:$BE$3&lt;AY$3)*$AH217:$AS217))),2))</f>
        <v/>
      </c>
      <c r="AZ217">
        <f>IF(AN217&lt;=0,0,ROUND(MIN(AN217,MAX(0,$F217-SUMPRODUCT(($AT$3:$BE$3&lt;AZ$3)*$AH217:$AS217))),2))</f>
        <v/>
      </c>
      <c r="BA217">
        <f>IF(AO217&lt;=0,0,ROUND(MIN(AO217,MAX(0,$F217-SUMPRODUCT(($AT$3:$BE$3&lt;BA$3)*$AH217:$AS217))),2))</f>
        <v/>
      </c>
      <c r="BB217">
        <f>IF(AP217&lt;=0,0,ROUND(MIN(AP217,MAX(0,$F217-SUMPRODUCT(($AT$3:$BE$3&lt;BB$3)*$AH217:$AS217))),2))</f>
        <v/>
      </c>
      <c r="BC217">
        <f>IF(AQ217&lt;=0,0,ROUND(MIN(AQ217,MAX(0,$F217-SUMPRODUCT(($AT$3:$BE$3&lt;BC$3)*$AH217:$AS217))),2))</f>
        <v/>
      </c>
      <c r="BD217">
        <f>IF(AR217&lt;=0,0,ROUND(MIN(AR217,MAX(0,$F217-SUMPRODUCT(($AT$3:$BE$3&lt;BD$3)*$AH217:$AS217))),2))</f>
        <v/>
      </c>
      <c r="BE217">
        <f>IF(AS217&lt;=0,0,ROUND(MIN(AS217,MAX(0,$F217-SUMPRODUCT(($AT$3:$BE$3&lt;BE$3)*$AH217:$AS217))),2))</f>
        <v/>
      </c>
      <c r="BF217">
        <f>IF(BF216&lt;=0,0,ROUND(BF216+J217-V217-AT217,2))</f>
        <v/>
      </c>
      <c r="BG217">
        <f>IF(BG216&lt;=0,0,ROUND(BG216+K217-W217-AU217,2))</f>
        <v/>
      </c>
      <c r="BH217">
        <f>IF(BH216&lt;=0,0,ROUND(BH216+L217-X217-AV217,2))</f>
        <v/>
      </c>
      <c r="BI217">
        <f>IF(BI216&lt;=0,0,ROUND(BI216+M217-Y217-AW217,2))</f>
        <v/>
      </c>
      <c r="BJ217">
        <f>IF(BJ216&lt;=0,0,ROUND(BJ216+N217-Z217-AX217,2))</f>
        <v/>
      </c>
      <c r="BK217">
        <f>IF(BK216&lt;=0,0,ROUND(BK216+O217-AA217-AY217,2))</f>
        <v/>
      </c>
      <c r="BL217">
        <f>IF(BL216&lt;=0,0,ROUND(BL216+P217-AB217-AZ217,2))</f>
        <v/>
      </c>
      <c r="BM217">
        <f>IF(BM216&lt;=0,0,ROUND(BM216+Q217-AC217-BA217,2))</f>
        <v/>
      </c>
      <c r="BN217">
        <f>IF(BN216&lt;=0,0,ROUND(BN216+R217-AD217-BB217,2))</f>
        <v/>
      </c>
      <c r="BO217">
        <f>IF(BO216&lt;=0,0,ROUND(BO216+S217-AE217-BC217,2))</f>
        <v/>
      </c>
      <c r="BP217">
        <f>IF(BP216&lt;=0,0,ROUND(BP216+T217-AF217-BD217,2))</f>
        <v/>
      </c>
      <c r="BQ217">
        <f>IF(BQ216&lt;=0,0,ROUND(BQ216+U217-AG217-BE217,2))</f>
        <v/>
      </c>
    </row>
    <row r="218">
      <c r="A218" t="n">
        <v>213</v>
      </c>
      <c r="B218" s="29">
        <f>Months!B218</f>
        <v/>
      </c>
      <c r="C218">
        <f>Months!C218</f>
        <v/>
      </c>
      <c r="D218">
        <f>Months!D218</f>
        <v/>
      </c>
      <c r="E218">
        <f>SUM(V218:AG218)</f>
        <v/>
      </c>
      <c r="F218">
        <f>MAX(0,ROUND(C218+D218-E218,2))</f>
        <v/>
      </c>
      <c r="G218">
        <f>ROUND(E218+SUM(AT218:BE218),2)</f>
        <v/>
      </c>
      <c r="H218">
        <f>ROUND(SUM(J218:U218),2)</f>
        <v/>
      </c>
      <c r="I218">
        <f>ROUND(SUM(BF218:BQ218),2)</f>
        <v/>
      </c>
      <c r="J218">
        <f>IF(BF217&lt;=0,0,ROUND(BF217*IF($A218&lt;=Debts!$M$5,Debts!$X$5,Debts!$Y$5)/12,2)+IF(AND(Debts!$AC$5=1,$A218=Debts!$M$5+1),SUMPRODUCT(ROUND(BF$5:BF216*Debts!$Y$5/12,2)),0))</f>
        <v/>
      </c>
      <c r="K218">
        <f>IF(BG217&lt;=0,0,ROUND(BG217*IF($A218&lt;=Debts!$M$6,Debts!$X$6,Debts!$Y$6)/12,2)+IF(AND(Debts!$AC$6=1,$A218=Debts!$M$6+1),SUMPRODUCT(ROUND(BG$5:BG216*Debts!$Y$6/12,2)),0))</f>
        <v/>
      </c>
      <c r="L218">
        <f>IF(BH217&lt;=0,0,ROUND(BH217*IF($A218&lt;=Debts!$M$7,Debts!$X$7,Debts!$Y$7)/12,2)+IF(AND(Debts!$AC$7=1,$A218=Debts!$M$7+1),SUMPRODUCT(ROUND(BH$5:BH216*Debts!$Y$7/12,2)),0))</f>
        <v/>
      </c>
      <c r="M218">
        <f>IF(BI217&lt;=0,0,ROUND(BI217*IF($A218&lt;=Debts!$M$8,Debts!$X$8,Debts!$Y$8)/12,2)+IF(AND(Debts!$AC$8=1,$A218=Debts!$M$8+1),SUMPRODUCT(ROUND(BI$5:BI216*Debts!$Y$8/12,2)),0))</f>
        <v/>
      </c>
      <c r="N218">
        <f>IF(BJ217&lt;=0,0,ROUND(BJ217*IF($A218&lt;=Debts!$M$9,Debts!$X$9,Debts!$Y$9)/12,2)+IF(AND(Debts!$AC$9=1,$A218=Debts!$M$9+1),SUMPRODUCT(ROUND(BJ$5:BJ216*Debts!$Y$9/12,2)),0))</f>
        <v/>
      </c>
      <c r="O218">
        <f>IF(BK217&lt;=0,0,ROUND(BK217*IF($A218&lt;=Debts!$M$10,Debts!$X$10,Debts!$Y$10)/12,2)+IF(AND(Debts!$AC$10=1,$A218=Debts!$M$10+1),SUMPRODUCT(ROUND(BK$5:BK216*Debts!$Y$10/12,2)),0))</f>
        <v/>
      </c>
      <c r="P218">
        <f>IF(BL217&lt;=0,0,ROUND(BL217*IF($A218&lt;=Debts!$M$11,Debts!$X$11,Debts!$Y$11)/12,2)+IF(AND(Debts!$AC$11=1,$A218=Debts!$M$11+1),SUMPRODUCT(ROUND(BL$5:BL216*Debts!$Y$11/12,2)),0))</f>
        <v/>
      </c>
      <c r="Q218">
        <f>IF(BM217&lt;=0,0,ROUND(BM217*IF($A218&lt;=Debts!$M$12,Debts!$X$12,Debts!$Y$12)/12,2)+IF(AND(Debts!$AC$12=1,$A218=Debts!$M$12+1),SUMPRODUCT(ROUND(BM$5:BM216*Debts!$Y$12/12,2)),0))</f>
        <v/>
      </c>
      <c r="R218">
        <f>IF(BN217&lt;=0,0,ROUND(BN217*IF($A218&lt;=Debts!$M$13,Debts!$X$13,Debts!$Y$13)/12,2)+IF(AND(Debts!$AC$13=1,$A218=Debts!$M$13+1),SUMPRODUCT(ROUND(BN$5:BN216*Debts!$Y$13/12,2)),0))</f>
        <v/>
      </c>
      <c r="S218">
        <f>IF(BO217&lt;=0,0,ROUND(BO217*IF($A218&lt;=Debts!$M$14,Debts!$X$14,Debts!$Y$14)/12,2)+IF(AND(Debts!$AC$14=1,$A218=Debts!$M$14+1),SUMPRODUCT(ROUND(BO$5:BO216*Debts!$Y$14/12,2)),0))</f>
        <v/>
      </c>
      <c r="T218">
        <f>IF(BP217&lt;=0,0,ROUND(BP217*IF($A218&lt;=Debts!$M$15,Debts!$X$15,Debts!$Y$15)/12,2)+IF(AND(Debts!$AC$15=1,$A218=Debts!$M$15+1),SUMPRODUCT(ROUND(BP$5:BP216*Debts!$Y$15/12,2)),0))</f>
        <v/>
      </c>
      <c r="U218">
        <f>IF(BQ217&lt;=0,0,ROUND(BQ217*IF($A218&lt;=Debts!$M$16,Debts!$X$16,Debts!$Y$16)/12,2)+IF(AND(Debts!$AC$16=1,$A218=Debts!$M$16+1),SUMPRODUCT(ROUND(BQ$5:BQ216*Debts!$Y$16/12,2)),0))</f>
        <v/>
      </c>
      <c r="V218">
        <f>IF(BF217&lt;=0,0,MIN(ROUND(BF217+J218,2),IF(Debts!$Z$5=0,Debts!$AA$5,MAX(Debts!$AA$5,ROUND(BF217*Debts!$Z$5+Debts!$AB$5*J218,2)))))</f>
        <v/>
      </c>
      <c r="W218">
        <f>IF(BG217&lt;=0,0,MIN(ROUND(BG217+K218,2),IF(Debts!$Z$6=0,Debts!$AA$6,MAX(Debts!$AA$6,ROUND(BG217*Debts!$Z$6+Debts!$AB$6*K218,2)))))</f>
        <v/>
      </c>
      <c r="X218">
        <f>IF(BH217&lt;=0,0,MIN(ROUND(BH217+L218,2),IF(Debts!$Z$7=0,Debts!$AA$7,MAX(Debts!$AA$7,ROUND(BH217*Debts!$Z$7+Debts!$AB$7*L218,2)))))</f>
        <v/>
      </c>
      <c r="Y218">
        <f>IF(BI217&lt;=0,0,MIN(ROUND(BI217+M218,2),IF(Debts!$Z$8=0,Debts!$AA$8,MAX(Debts!$AA$8,ROUND(BI217*Debts!$Z$8+Debts!$AB$8*M218,2)))))</f>
        <v/>
      </c>
      <c r="Z218">
        <f>IF(BJ217&lt;=0,0,MIN(ROUND(BJ217+N218,2),IF(Debts!$Z$9=0,Debts!$AA$9,MAX(Debts!$AA$9,ROUND(BJ217*Debts!$Z$9+Debts!$AB$9*N218,2)))))</f>
        <v/>
      </c>
      <c r="AA218">
        <f>IF(BK217&lt;=0,0,MIN(ROUND(BK217+O218,2),IF(Debts!$Z$10=0,Debts!$AA$10,MAX(Debts!$AA$10,ROUND(BK217*Debts!$Z$10+Debts!$AB$10*O218,2)))))</f>
        <v/>
      </c>
      <c r="AB218">
        <f>IF(BL217&lt;=0,0,MIN(ROUND(BL217+P218,2),IF(Debts!$Z$11=0,Debts!$AA$11,MAX(Debts!$AA$11,ROUND(BL217*Debts!$Z$11+Debts!$AB$11*P218,2)))))</f>
        <v/>
      </c>
      <c r="AC218">
        <f>IF(BM217&lt;=0,0,MIN(ROUND(BM217+Q218,2),IF(Debts!$Z$12=0,Debts!$AA$12,MAX(Debts!$AA$12,ROUND(BM217*Debts!$Z$12+Debts!$AB$12*Q218,2)))))</f>
        <v/>
      </c>
      <c r="AD218">
        <f>IF(BN217&lt;=0,0,MIN(ROUND(BN217+R218,2),IF(Debts!$Z$13=0,Debts!$AA$13,MAX(Debts!$AA$13,ROUND(BN217*Debts!$Z$13+Debts!$AB$13*R218,2)))))</f>
        <v/>
      </c>
      <c r="AE218">
        <f>IF(BO217&lt;=0,0,MIN(ROUND(BO217+S218,2),IF(Debts!$Z$14=0,Debts!$AA$14,MAX(Debts!$AA$14,ROUND(BO217*Debts!$Z$14+Debts!$AB$14*S218,2)))))</f>
        <v/>
      </c>
      <c r="AF218">
        <f>IF(BP217&lt;=0,0,MIN(ROUND(BP217+T218,2),IF(Debts!$Z$15=0,Debts!$AA$15,MAX(Debts!$AA$15,ROUND(BP217*Debts!$Z$15+Debts!$AB$15*T218,2)))))</f>
        <v/>
      </c>
      <c r="AG218">
        <f>IF(BQ217&lt;=0,0,MIN(ROUND(BQ217+U218,2),IF(Debts!$Z$16=0,Debts!$AA$16,MAX(Debts!$AA$16,ROUND(BQ217*Debts!$Z$16+Debts!$AB$16*U218,2)))))</f>
        <v/>
      </c>
      <c r="AH218">
        <f>IF(BF217&lt;=0,0,ROUND(BF217+J218-V218,2))</f>
        <v/>
      </c>
      <c r="AI218">
        <f>IF(BG217&lt;=0,0,ROUND(BG217+K218-W218,2))</f>
        <v/>
      </c>
      <c r="AJ218">
        <f>IF(BH217&lt;=0,0,ROUND(BH217+L218-X218,2))</f>
        <v/>
      </c>
      <c r="AK218">
        <f>IF(BI217&lt;=0,0,ROUND(BI217+M218-Y218,2))</f>
        <v/>
      </c>
      <c r="AL218">
        <f>IF(BJ217&lt;=0,0,ROUND(BJ217+N218-Z218,2))</f>
        <v/>
      </c>
      <c r="AM218">
        <f>IF(BK217&lt;=0,0,ROUND(BK217+O218-AA218,2))</f>
        <v/>
      </c>
      <c r="AN218">
        <f>IF(BL217&lt;=0,0,ROUND(BL217+P218-AB218,2))</f>
        <v/>
      </c>
      <c r="AO218">
        <f>IF(BM217&lt;=0,0,ROUND(BM217+Q218-AC218,2))</f>
        <v/>
      </c>
      <c r="AP218">
        <f>IF(BN217&lt;=0,0,ROUND(BN217+R218-AD218,2))</f>
        <v/>
      </c>
      <c r="AQ218">
        <f>IF(BO217&lt;=0,0,ROUND(BO217+S218-AE218,2))</f>
        <v/>
      </c>
      <c r="AR218">
        <f>IF(BP217&lt;=0,0,ROUND(BP217+T218-AF218,2))</f>
        <v/>
      </c>
      <c r="AS218">
        <f>IF(BQ217&lt;=0,0,ROUND(BQ217+U218-AG218,2))</f>
        <v/>
      </c>
      <c r="AT218">
        <f>IF(AH218&lt;=0,0,ROUND(MIN(AH218,MAX(0,$F218-SUMPRODUCT(($AT$3:$BE$3&lt;AT$3)*$AH218:$AS218))),2))</f>
        <v/>
      </c>
      <c r="AU218">
        <f>IF(AI218&lt;=0,0,ROUND(MIN(AI218,MAX(0,$F218-SUMPRODUCT(($AT$3:$BE$3&lt;AU$3)*$AH218:$AS218))),2))</f>
        <v/>
      </c>
      <c r="AV218">
        <f>IF(AJ218&lt;=0,0,ROUND(MIN(AJ218,MAX(0,$F218-SUMPRODUCT(($AT$3:$BE$3&lt;AV$3)*$AH218:$AS218))),2))</f>
        <v/>
      </c>
      <c r="AW218">
        <f>IF(AK218&lt;=0,0,ROUND(MIN(AK218,MAX(0,$F218-SUMPRODUCT(($AT$3:$BE$3&lt;AW$3)*$AH218:$AS218))),2))</f>
        <v/>
      </c>
      <c r="AX218">
        <f>IF(AL218&lt;=0,0,ROUND(MIN(AL218,MAX(0,$F218-SUMPRODUCT(($AT$3:$BE$3&lt;AX$3)*$AH218:$AS218))),2))</f>
        <v/>
      </c>
      <c r="AY218">
        <f>IF(AM218&lt;=0,0,ROUND(MIN(AM218,MAX(0,$F218-SUMPRODUCT(($AT$3:$BE$3&lt;AY$3)*$AH218:$AS218))),2))</f>
        <v/>
      </c>
      <c r="AZ218">
        <f>IF(AN218&lt;=0,0,ROUND(MIN(AN218,MAX(0,$F218-SUMPRODUCT(($AT$3:$BE$3&lt;AZ$3)*$AH218:$AS218))),2))</f>
        <v/>
      </c>
      <c r="BA218">
        <f>IF(AO218&lt;=0,0,ROUND(MIN(AO218,MAX(0,$F218-SUMPRODUCT(($AT$3:$BE$3&lt;BA$3)*$AH218:$AS218))),2))</f>
        <v/>
      </c>
      <c r="BB218">
        <f>IF(AP218&lt;=0,0,ROUND(MIN(AP218,MAX(0,$F218-SUMPRODUCT(($AT$3:$BE$3&lt;BB$3)*$AH218:$AS218))),2))</f>
        <v/>
      </c>
      <c r="BC218">
        <f>IF(AQ218&lt;=0,0,ROUND(MIN(AQ218,MAX(0,$F218-SUMPRODUCT(($AT$3:$BE$3&lt;BC$3)*$AH218:$AS218))),2))</f>
        <v/>
      </c>
      <c r="BD218">
        <f>IF(AR218&lt;=0,0,ROUND(MIN(AR218,MAX(0,$F218-SUMPRODUCT(($AT$3:$BE$3&lt;BD$3)*$AH218:$AS218))),2))</f>
        <v/>
      </c>
      <c r="BE218">
        <f>IF(AS218&lt;=0,0,ROUND(MIN(AS218,MAX(0,$F218-SUMPRODUCT(($AT$3:$BE$3&lt;BE$3)*$AH218:$AS218))),2))</f>
        <v/>
      </c>
      <c r="BF218">
        <f>IF(BF217&lt;=0,0,ROUND(BF217+J218-V218-AT218,2))</f>
        <v/>
      </c>
      <c r="BG218">
        <f>IF(BG217&lt;=0,0,ROUND(BG217+K218-W218-AU218,2))</f>
        <v/>
      </c>
      <c r="BH218">
        <f>IF(BH217&lt;=0,0,ROUND(BH217+L218-X218-AV218,2))</f>
        <v/>
      </c>
      <c r="BI218">
        <f>IF(BI217&lt;=0,0,ROUND(BI217+M218-Y218-AW218,2))</f>
        <v/>
      </c>
      <c r="BJ218">
        <f>IF(BJ217&lt;=0,0,ROUND(BJ217+N218-Z218-AX218,2))</f>
        <v/>
      </c>
      <c r="BK218">
        <f>IF(BK217&lt;=0,0,ROUND(BK217+O218-AA218-AY218,2))</f>
        <v/>
      </c>
      <c r="BL218">
        <f>IF(BL217&lt;=0,0,ROUND(BL217+P218-AB218-AZ218,2))</f>
        <v/>
      </c>
      <c r="BM218">
        <f>IF(BM217&lt;=0,0,ROUND(BM217+Q218-AC218-BA218,2))</f>
        <v/>
      </c>
      <c r="BN218">
        <f>IF(BN217&lt;=0,0,ROUND(BN217+R218-AD218-BB218,2))</f>
        <v/>
      </c>
      <c r="BO218">
        <f>IF(BO217&lt;=0,0,ROUND(BO217+S218-AE218-BC218,2))</f>
        <v/>
      </c>
      <c r="BP218">
        <f>IF(BP217&lt;=0,0,ROUND(BP217+T218-AF218-BD218,2))</f>
        <v/>
      </c>
      <c r="BQ218">
        <f>IF(BQ217&lt;=0,0,ROUND(BQ217+U218-AG218-BE218,2))</f>
        <v/>
      </c>
    </row>
    <row r="219">
      <c r="A219" t="n">
        <v>214</v>
      </c>
      <c r="B219" s="29">
        <f>Months!B219</f>
        <v/>
      </c>
      <c r="C219">
        <f>Months!C219</f>
        <v/>
      </c>
      <c r="D219">
        <f>Months!D219</f>
        <v/>
      </c>
      <c r="E219">
        <f>SUM(V219:AG219)</f>
        <v/>
      </c>
      <c r="F219">
        <f>MAX(0,ROUND(C219+D219-E219,2))</f>
        <v/>
      </c>
      <c r="G219">
        <f>ROUND(E219+SUM(AT219:BE219),2)</f>
        <v/>
      </c>
      <c r="H219">
        <f>ROUND(SUM(J219:U219),2)</f>
        <v/>
      </c>
      <c r="I219">
        <f>ROUND(SUM(BF219:BQ219),2)</f>
        <v/>
      </c>
      <c r="J219">
        <f>IF(BF218&lt;=0,0,ROUND(BF218*IF($A219&lt;=Debts!$M$5,Debts!$X$5,Debts!$Y$5)/12,2)+IF(AND(Debts!$AC$5=1,$A219=Debts!$M$5+1),SUMPRODUCT(ROUND(BF$5:BF217*Debts!$Y$5/12,2)),0))</f>
        <v/>
      </c>
      <c r="K219">
        <f>IF(BG218&lt;=0,0,ROUND(BG218*IF($A219&lt;=Debts!$M$6,Debts!$X$6,Debts!$Y$6)/12,2)+IF(AND(Debts!$AC$6=1,$A219=Debts!$M$6+1),SUMPRODUCT(ROUND(BG$5:BG217*Debts!$Y$6/12,2)),0))</f>
        <v/>
      </c>
      <c r="L219">
        <f>IF(BH218&lt;=0,0,ROUND(BH218*IF($A219&lt;=Debts!$M$7,Debts!$X$7,Debts!$Y$7)/12,2)+IF(AND(Debts!$AC$7=1,$A219=Debts!$M$7+1),SUMPRODUCT(ROUND(BH$5:BH217*Debts!$Y$7/12,2)),0))</f>
        <v/>
      </c>
      <c r="M219">
        <f>IF(BI218&lt;=0,0,ROUND(BI218*IF($A219&lt;=Debts!$M$8,Debts!$X$8,Debts!$Y$8)/12,2)+IF(AND(Debts!$AC$8=1,$A219=Debts!$M$8+1),SUMPRODUCT(ROUND(BI$5:BI217*Debts!$Y$8/12,2)),0))</f>
        <v/>
      </c>
      <c r="N219">
        <f>IF(BJ218&lt;=0,0,ROUND(BJ218*IF($A219&lt;=Debts!$M$9,Debts!$X$9,Debts!$Y$9)/12,2)+IF(AND(Debts!$AC$9=1,$A219=Debts!$M$9+1),SUMPRODUCT(ROUND(BJ$5:BJ217*Debts!$Y$9/12,2)),0))</f>
        <v/>
      </c>
      <c r="O219">
        <f>IF(BK218&lt;=0,0,ROUND(BK218*IF($A219&lt;=Debts!$M$10,Debts!$X$10,Debts!$Y$10)/12,2)+IF(AND(Debts!$AC$10=1,$A219=Debts!$M$10+1),SUMPRODUCT(ROUND(BK$5:BK217*Debts!$Y$10/12,2)),0))</f>
        <v/>
      </c>
      <c r="P219">
        <f>IF(BL218&lt;=0,0,ROUND(BL218*IF($A219&lt;=Debts!$M$11,Debts!$X$11,Debts!$Y$11)/12,2)+IF(AND(Debts!$AC$11=1,$A219=Debts!$M$11+1),SUMPRODUCT(ROUND(BL$5:BL217*Debts!$Y$11/12,2)),0))</f>
        <v/>
      </c>
      <c r="Q219">
        <f>IF(BM218&lt;=0,0,ROUND(BM218*IF($A219&lt;=Debts!$M$12,Debts!$X$12,Debts!$Y$12)/12,2)+IF(AND(Debts!$AC$12=1,$A219=Debts!$M$12+1),SUMPRODUCT(ROUND(BM$5:BM217*Debts!$Y$12/12,2)),0))</f>
        <v/>
      </c>
      <c r="R219">
        <f>IF(BN218&lt;=0,0,ROUND(BN218*IF($A219&lt;=Debts!$M$13,Debts!$X$13,Debts!$Y$13)/12,2)+IF(AND(Debts!$AC$13=1,$A219=Debts!$M$13+1),SUMPRODUCT(ROUND(BN$5:BN217*Debts!$Y$13/12,2)),0))</f>
        <v/>
      </c>
      <c r="S219">
        <f>IF(BO218&lt;=0,0,ROUND(BO218*IF($A219&lt;=Debts!$M$14,Debts!$X$14,Debts!$Y$14)/12,2)+IF(AND(Debts!$AC$14=1,$A219=Debts!$M$14+1),SUMPRODUCT(ROUND(BO$5:BO217*Debts!$Y$14/12,2)),0))</f>
        <v/>
      </c>
      <c r="T219">
        <f>IF(BP218&lt;=0,0,ROUND(BP218*IF($A219&lt;=Debts!$M$15,Debts!$X$15,Debts!$Y$15)/12,2)+IF(AND(Debts!$AC$15=1,$A219=Debts!$M$15+1),SUMPRODUCT(ROUND(BP$5:BP217*Debts!$Y$15/12,2)),0))</f>
        <v/>
      </c>
      <c r="U219">
        <f>IF(BQ218&lt;=0,0,ROUND(BQ218*IF($A219&lt;=Debts!$M$16,Debts!$X$16,Debts!$Y$16)/12,2)+IF(AND(Debts!$AC$16=1,$A219=Debts!$M$16+1),SUMPRODUCT(ROUND(BQ$5:BQ217*Debts!$Y$16/12,2)),0))</f>
        <v/>
      </c>
      <c r="V219">
        <f>IF(BF218&lt;=0,0,MIN(ROUND(BF218+J219,2),IF(Debts!$Z$5=0,Debts!$AA$5,MAX(Debts!$AA$5,ROUND(BF218*Debts!$Z$5+Debts!$AB$5*J219,2)))))</f>
        <v/>
      </c>
      <c r="W219">
        <f>IF(BG218&lt;=0,0,MIN(ROUND(BG218+K219,2),IF(Debts!$Z$6=0,Debts!$AA$6,MAX(Debts!$AA$6,ROUND(BG218*Debts!$Z$6+Debts!$AB$6*K219,2)))))</f>
        <v/>
      </c>
      <c r="X219">
        <f>IF(BH218&lt;=0,0,MIN(ROUND(BH218+L219,2),IF(Debts!$Z$7=0,Debts!$AA$7,MAX(Debts!$AA$7,ROUND(BH218*Debts!$Z$7+Debts!$AB$7*L219,2)))))</f>
        <v/>
      </c>
      <c r="Y219">
        <f>IF(BI218&lt;=0,0,MIN(ROUND(BI218+M219,2),IF(Debts!$Z$8=0,Debts!$AA$8,MAX(Debts!$AA$8,ROUND(BI218*Debts!$Z$8+Debts!$AB$8*M219,2)))))</f>
        <v/>
      </c>
      <c r="Z219">
        <f>IF(BJ218&lt;=0,0,MIN(ROUND(BJ218+N219,2),IF(Debts!$Z$9=0,Debts!$AA$9,MAX(Debts!$AA$9,ROUND(BJ218*Debts!$Z$9+Debts!$AB$9*N219,2)))))</f>
        <v/>
      </c>
      <c r="AA219">
        <f>IF(BK218&lt;=0,0,MIN(ROUND(BK218+O219,2),IF(Debts!$Z$10=0,Debts!$AA$10,MAX(Debts!$AA$10,ROUND(BK218*Debts!$Z$10+Debts!$AB$10*O219,2)))))</f>
        <v/>
      </c>
      <c r="AB219">
        <f>IF(BL218&lt;=0,0,MIN(ROUND(BL218+P219,2),IF(Debts!$Z$11=0,Debts!$AA$11,MAX(Debts!$AA$11,ROUND(BL218*Debts!$Z$11+Debts!$AB$11*P219,2)))))</f>
        <v/>
      </c>
      <c r="AC219">
        <f>IF(BM218&lt;=0,0,MIN(ROUND(BM218+Q219,2),IF(Debts!$Z$12=0,Debts!$AA$12,MAX(Debts!$AA$12,ROUND(BM218*Debts!$Z$12+Debts!$AB$12*Q219,2)))))</f>
        <v/>
      </c>
      <c r="AD219">
        <f>IF(BN218&lt;=0,0,MIN(ROUND(BN218+R219,2),IF(Debts!$Z$13=0,Debts!$AA$13,MAX(Debts!$AA$13,ROUND(BN218*Debts!$Z$13+Debts!$AB$13*R219,2)))))</f>
        <v/>
      </c>
      <c r="AE219">
        <f>IF(BO218&lt;=0,0,MIN(ROUND(BO218+S219,2),IF(Debts!$Z$14=0,Debts!$AA$14,MAX(Debts!$AA$14,ROUND(BO218*Debts!$Z$14+Debts!$AB$14*S219,2)))))</f>
        <v/>
      </c>
      <c r="AF219">
        <f>IF(BP218&lt;=0,0,MIN(ROUND(BP218+T219,2),IF(Debts!$Z$15=0,Debts!$AA$15,MAX(Debts!$AA$15,ROUND(BP218*Debts!$Z$15+Debts!$AB$15*T219,2)))))</f>
        <v/>
      </c>
      <c r="AG219">
        <f>IF(BQ218&lt;=0,0,MIN(ROUND(BQ218+U219,2),IF(Debts!$Z$16=0,Debts!$AA$16,MAX(Debts!$AA$16,ROUND(BQ218*Debts!$Z$16+Debts!$AB$16*U219,2)))))</f>
        <v/>
      </c>
      <c r="AH219">
        <f>IF(BF218&lt;=0,0,ROUND(BF218+J219-V219,2))</f>
        <v/>
      </c>
      <c r="AI219">
        <f>IF(BG218&lt;=0,0,ROUND(BG218+K219-W219,2))</f>
        <v/>
      </c>
      <c r="AJ219">
        <f>IF(BH218&lt;=0,0,ROUND(BH218+L219-X219,2))</f>
        <v/>
      </c>
      <c r="AK219">
        <f>IF(BI218&lt;=0,0,ROUND(BI218+M219-Y219,2))</f>
        <v/>
      </c>
      <c r="AL219">
        <f>IF(BJ218&lt;=0,0,ROUND(BJ218+N219-Z219,2))</f>
        <v/>
      </c>
      <c r="AM219">
        <f>IF(BK218&lt;=0,0,ROUND(BK218+O219-AA219,2))</f>
        <v/>
      </c>
      <c r="AN219">
        <f>IF(BL218&lt;=0,0,ROUND(BL218+P219-AB219,2))</f>
        <v/>
      </c>
      <c r="AO219">
        <f>IF(BM218&lt;=0,0,ROUND(BM218+Q219-AC219,2))</f>
        <v/>
      </c>
      <c r="AP219">
        <f>IF(BN218&lt;=0,0,ROUND(BN218+R219-AD219,2))</f>
        <v/>
      </c>
      <c r="AQ219">
        <f>IF(BO218&lt;=0,0,ROUND(BO218+S219-AE219,2))</f>
        <v/>
      </c>
      <c r="AR219">
        <f>IF(BP218&lt;=0,0,ROUND(BP218+T219-AF219,2))</f>
        <v/>
      </c>
      <c r="AS219">
        <f>IF(BQ218&lt;=0,0,ROUND(BQ218+U219-AG219,2))</f>
        <v/>
      </c>
      <c r="AT219">
        <f>IF(AH219&lt;=0,0,ROUND(MIN(AH219,MAX(0,$F219-SUMPRODUCT(($AT$3:$BE$3&lt;AT$3)*$AH219:$AS219))),2))</f>
        <v/>
      </c>
      <c r="AU219">
        <f>IF(AI219&lt;=0,0,ROUND(MIN(AI219,MAX(0,$F219-SUMPRODUCT(($AT$3:$BE$3&lt;AU$3)*$AH219:$AS219))),2))</f>
        <v/>
      </c>
      <c r="AV219">
        <f>IF(AJ219&lt;=0,0,ROUND(MIN(AJ219,MAX(0,$F219-SUMPRODUCT(($AT$3:$BE$3&lt;AV$3)*$AH219:$AS219))),2))</f>
        <v/>
      </c>
      <c r="AW219">
        <f>IF(AK219&lt;=0,0,ROUND(MIN(AK219,MAX(0,$F219-SUMPRODUCT(($AT$3:$BE$3&lt;AW$3)*$AH219:$AS219))),2))</f>
        <v/>
      </c>
      <c r="AX219">
        <f>IF(AL219&lt;=0,0,ROUND(MIN(AL219,MAX(0,$F219-SUMPRODUCT(($AT$3:$BE$3&lt;AX$3)*$AH219:$AS219))),2))</f>
        <v/>
      </c>
      <c r="AY219">
        <f>IF(AM219&lt;=0,0,ROUND(MIN(AM219,MAX(0,$F219-SUMPRODUCT(($AT$3:$BE$3&lt;AY$3)*$AH219:$AS219))),2))</f>
        <v/>
      </c>
      <c r="AZ219">
        <f>IF(AN219&lt;=0,0,ROUND(MIN(AN219,MAX(0,$F219-SUMPRODUCT(($AT$3:$BE$3&lt;AZ$3)*$AH219:$AS219))),2))</f>
        <v/>
      </c>
      <c r="BA219">
        <f>IF(AO219&lt;=0,0,ROUND(MIN(AO219,MAX(0,$F219-SUMPRODUCT(($AT$3:$BE$3&lt;BA$3)*$AH219:$AS219))),2))</f>
        <v/>
      </c>
      <c r="BB219">
        <f>IF(AP219&lt;=0,0,ROUND(MIN(AP219,MAX(0,$F219-SUMPRODUCT(($AT$3:$BE$3&lt;BB$3)*$AH219:$AS219))),2))</f>
        <v/>
      </c>
      <c r="BC219">
        <f>IF(AQ219&lt;=0,0,ROUND(MIN(AQ219,MAX(0,$F219-SUMPRODUCT(($AT$3:$BE$3&lt;BC$3)*$AH219:$AS219))),2))</f>
        <v/>
      </c>
      <c r="BD219">
        <f>IF(AR219&lt;=0,0,ROUND(MIN(AR219,MAX(0,$F219-SUMPRODUCT(($AT$3:$BE$3&lt;BD$3)*$AH219:$AS219))),2))</f>
        <v/>
      </c>
      <c r="BE219">
        <f>IF(AS219&lt;=0,0,ROUND(MIN(AS219,MAX(0,$F219-SUMPRODUCT(($AT$3:$BE$3&lt;BE$3)*$AH219:$AS219))),2))</f>
        <v/>
      </c>
      <c r="BF219">
        <f>IF(BF218&lt;=0,0,ROUND(BF218+J219-V219-AT219,2))</f>
        <v/>
      </c>
      <c r="BG219">
        <f>IF(BG218&lt;=0,0,ROUND(BG218+K219-W219-AU219,2))</f>
        <v/>
      </c>
      <c r="BH219">
        <f>IF(BH218&lt;=0,0,ROUND(BH218+L219-X219-AV219,2))</f>
        <v/>
      </c>
      <c r="BI219">
        <f>IF(BI218&lt;=0,0,ROUND(BI218+M219-Y219-AW219,2))</f>
        <v/>
      </c>
      <c r="BJ219">
        <f>IF(BJ218&lt;=0,0,ROUND(BJ218+N219-Z219-AX219,2))</f>
        <v/>
      </c>
      <c r="BK219">
        <f>IF(BK218&lt;=0,0,ROUND(BK218+O219-AA219-AY219,2))</f>
        <v/>
      </c>
      <c r="BL219">
        <f>IF(BL218&lt;=0,0,ROUND(BL218+P219-AB219-AZ219,2))</f>
        <v/>
      </c>
      <c r="BM219">
        <f>IF(BM218&lt;=0,0,ROUND(BM218+Q219-AC219-BA219,2))</f>
        <v/>
      </c>
      <c r="BN219">
        <f>IF(BN218&lt;=0,0,ROUND(BN218+R219-AD219-BB219,2))</f>
        <v/>
      </c>
      <c r="BO219">
        <f>IF(BO218&lt;=0,0,ROUND(BO218+S219-AE219-BC219,2))</f>
        <v/>
      </c>
      <c r="BP219">
        <f>IF(BP218&lt;=0,0,ROUND(BP218+T219-AF219-BD219,2))</f>
        <v/>
      </c>
      <c r="BQ219">
        <f>IF(BQ218&lt;=0,0,ROUND(BQ218+U219-AG219-BE219,2))</f>
        <v/>
      </c>
    </row>
    <row r="220">
      <c r="A220" t="n">
        <v>215</v>
      </c>
      <c r="B220" s="29">
        <f>Months!B220</f>
        <v/>
      </c>
      <c r="C220">
        <f>Months!C220</f>
        <v/>
      </c>
      <c r="D220">
        <f>Months!D220</f>
        <v/>
      </c>
      <c r="E220">
        <f>SUM(V220:AG220)</f>
        <v/>
      </c>
      <c r="F220">
        <f>MAX(0,ROUND(C220+D220-E220,2))</f>
        <v/>
      </c>
      <c r="G220">
        <f>ROUND(E220+SUM(AT220:BE220),2)</f>
        <v/>
      </c>
      <c r="H220">
        <f>ROUND(SUM(J220:U220),2)</f>
        <v/>
      </c>
      <c r="I220">
        <f>ROUND(SUM(BF220:BQ220),2)</f>
        <v/>
      </c>
      <c r="J220">
        <f>IF(BF219&lt;=0,0,ROUND(BF219*IF($A220&lt;=Debts!$M$5,Debts!$X$5,Debts!$Y$5)/12,2)+IF(AND(Debts!$AC$5=1,$A220=Debts!$M$5+1),SUMPRODUCT(ROUND(BF$5:BF218*Debts!$Y$5/12,2)),0))</f>
        <v/>
      </c>
      <c r="K220">
        <f>IF(BG219&lt;=0,0,ROUND(BG219*IF($A220&lt;=Debts!$M$6,Debts!$X$6,Debts!$Y$6)/12,2)+IF(AND(Debts!$AC$6=1,$A220=Debts!$M$6+1),SUMPRODUCT(ROUND(BG$5:BG218*Debts!$Y$6/12,2)),0))</f>
        <v/>
      </c>
      <c r="L220">
        <f>IF(BH219&lt;=0,0,ROUND(BH219*IF($A220&lt;=Debts!$M$7,Debts!$X$7,Debts!$Y$7)/12,2)+IF(AND(Debts!$AC$7=1,$A220=Debts!$M$7+1),SUMPRODUCT(ROUND(BH$5:BH218*Debts!$Y$7/12,2)),0))</f>
        <v/>
      </c>
      <c r="M220">
        <f>IF(BI219&lt;=0,0,ROUND(BI219*IF($A220&lt;=Debts!$M$8,Debts!$X$8,Debts!$Y$8)/12,2)+IF(AND(Debts!$AC$8=1,$A220=Debts!$M$8+1),SUMPRODUCT(ROUND(BI$5:BI218*Debts!$Y$8/12,2)),0))</f>
        <v/>
      </c>
      <c r="N220">
        <f>IF(BJ219&lt;=0,0,ROUND(BJ219*IF($A220&lt;=Debts!$M$9,Debts!$X$9,Debts!$Y$9)/12,2)+IF(AND(Debts!$AC$9=1,$A220=Debts!$M$9+1),SUMPRODUCT(ROUND(BJ$5:BJ218*Debts!$Y$9/12,2)),0))</f>
        <v/>
      </c>
      <c r="O220">
        <f>IF(BK219&lt;=0,0,ROUND(BK219*IF($A220&lt;=Debts!$M$10,Debts!$X$10,Debts!$Y$10)/12,2)+IF(AND(Debts!$AC$10=1,$A220=Debts!$M$10+1),SUMPRODUCT(ROUND(BK$5:BK218*Debts!$Y$10/12,2)),0))</f>
        <v/>
      </c>
      <c r="P220">
        <f>IF(BL219&lt;=0,0,ROUND(BL219*IF($A220&lt;=Debts!$M$11,Debts!$X$11,Debts!$Y$11)/12,2)+IF(AND(Debts!$AC$11=1,$A220=Debts!$M$11+1),SUMPRODUCT(ROUND(BL$5:BL218*Debts!$Y$11/12,2)),0))</f>
        <v/>
      </c>
      <c r="Q220">
        <f>IF(BM219&lt;=0,0,ROUND(BM219*IF($A220&lt;=Debts!$M$12,Debts!$X$12,Debts!$Y$12)/12,2)+IF(AND(Debts!$AC$12=1,$A220=Debts!$M$12+1),SUMPRODUCT(ROUND(BM$5:BM218*Debts!$Y$12/12,2)),0))</f>
        <v/>
      </c>
      <c r="R220">
        <f>IF(BN219&lt;=0,0,ROUND(BN219*IF($A220&lt;=Debts!$M$13,Debts!$X$13,Debts!$Y$13)/12,2)+IF(AND(Debts!$AC$13=1,$A220=Debts!$M$13+1),SUMPRODUCT(ROUND(BN$5:BN218*Debts!$Y$13/12,2)),0))</f>
        <v/>
      </c>
      <c r="S220">
        <f>IF(BO219&lt;=0,0,ROUND(BO219*IF($A220&lt;=Debts!$M$14,Debts!$X$14,Debts!$Y$14)/12,2)+IF(AND(Debts!$AC$14=1,$A220=Debts!$M$14+1),SUMPRODUCT(ROUND(BO$5:BO218*Debts!$Y$14/12,2)),0))</f>
        <v/>
      </c>
      <c r="T220">
        <f>IF(BP219&lt;=0,0,ROUND(BP219*IF($A220&lt;=Debts!$M$15,Debts!$X$15,Debts!$Y$15)/12,2)+IF(AND(Debts!$AC$15=1,$A220=Debts!$M$15+1),SUMPRODUCT(ROUND(BP$5:BP218*Debts!$Y$15/12,2)),0))</f>
        <v/>
      </c>
      <c r="U220">
        <f>IF(BQ219&lt;=0,0,ROUND(BQ219*IF($A220&lt;=Debts!$M$16,Debts!$X$16,Debts!$Y$16)/12,2)+IF(AND(Debts!$AC$16=1,$A220=Debts!$M$16+1),SUMPRODUCT(ROUND(BQ$5:BQ218*Debts!$Y$16/12,2)),0))</f>
        <v/>
      </c>
      <c r="V220">
        <f>IF(BF219&lt;=0,0,MIN(ROUND(BF219+J220,2),IF(Debts!$Z$5=0,Debts!$AA$5,MAX(Debts!$AA$5,ROUND(BF219*Debts!$Z$5+Debts!$AB$5*J220,2)))))</f>
        <v/>
      </c>
      <c r="W220">
        <f>IF(BG219&lt;=0,0,MIN(ROUND(BG219+K220,2),IF(Debts!$Z$6=0,Debts!$AA$6,MAX(Debts!$AA$6,ROUND(BG219*Debts!$Z$6+Debts!$AB$6*K220,2)))))</f>
        <v/>
      </c>
      <c r="X220">
        <f>IF(BH219&lt;=0,0,MIN(ROUND(BH219+L220,2),IF(Debts!$Z$7=0,Debts!$AA$7,MAX(Debts!$AA$7,ROUND(BH219*Debts!$Z$7+Debts!$AB$7*L220,2)))))</f>
        <v/>
      </c>
      <c r="Y220">
        <f>IF(BI219&lt;=0,0,MIN(ROUND(BI219+M220,2),IF(Debts!$Z$8=0,Debts!$AA$8,MAX(Debts!$AA$8,ROUND(BI219*Debts!$Z$8+Debts!$AB$8*M220,2)))))</f>
        <v/>
      </c>
      <c r="Z220">
        <f>IF(BJ219&lt;=0,0,MIN(ROUND(BJ219+N220,2),IF(Debts!$Z$9=0,Debts!$AA$9,MAX(Debts!$AA$9,ROUND(BJ219*Debts!$Z$9+Debts!$AB$9*N220,2)))))</f>
        <v/>
      </c>
      <c r="AA220">
        <f>IF(BK219&lt;=0,0,MIN(ROUND(BK219+O220,2),IF(Debts!$Z$10=0,Debts!$AA$10,MAX(Debts!$AA$10,ROUND(BK219*Debts!$Z$10+Debts!$AB$10*O220,2)))))</f>
        <v/>
      </c>
      <c r="AB220">
        <f>IF(BL219&lt;=0,0,MIN(ROUND(BL219+P220,2),IF(Debts!$Z$11=0,Debts!$AA$11,MAX(Debts!$AA$11,ROUND(BL219*Debts!$Z$11+Debts!$AB$11*P220,2)))))</f>
        <v/>
      </c>
      <c r="AC220">
        <f>IF(BM219&lt;=0,0,MIN(ROUND(BM219+Q220,2),IF(Debts!$Z$12=0,Debts!$AA$12,MAX(Debts!$AA$12,ROUND(BM219*Debts!$Z$12+Debts!$AB$12*Q220,2)))))</f>
        <v/>
      </c>
      <c r="AD220">
        <f>IF(BN219&lt;=0,0,MIN(ROUND(BN219+R220,2),IF(Debts!$Z$13=0,Debts!$AA$13,MAX(Debts!$AA$13,ROUND(BN219*Debts!$Z$13+Debts!$AB$13*R220,2)))))</f>
        <v/>
      </c>
      <c r="AE220">
        <f>IF(BO219&lt;=0,0,MIN(ROUND(BO219+S220,2),IF(Debts!$Z$14=0,Debts!$AA$14,MAX(Debts!$AA$14,ROUND(BO219*Debts!$Z$14+Debts!$AB$14*S220,2)))))</f>
        <v/>
      </c>
      <c r="AF220">
        <f>IF(BP219&lt;=0,0,MIN(ROUND(BP219+T220,2),IF(Debts!$Z$15=0,Debts!$AA$15,MAX(Debts!$AA$15,ROUND(BP219*Debts!$Z$15+Debts!$AB$15*T220,2)))))</f>
        <v/>
      </c>
      <c r="AG220">
        <f>IF(BQ219&lt;=0,0,MIN(ROUND(BQ219+U220,2),IF(Debts!$Z$16=0,Debts!$AA$16,MAX(Debts!$AA$16,ROUND(BQ219*Debts!$Z$16+Debts!$AB$16*U220,2)))))</f>
        <v/>
      </c>
      <c r="AH220">
        <f>IF(BF219&lt;=0,0,ROUND(BF219+J220-V220,2))</f>
        <v/>
      </c>
      <c r="AI220">
        <f>IF(BG219&lt;=0,0,ROUND(BG219+K220-W220,2))</f>
        <v/>
      </c>
      <c r="AJ220">
        <f>IF(BH219&lt;=0,0,ROUND(BH219+L220-X220,2))</f>
        <v/>
      </c>
      <c r="AK220">
        <f>IF(BI219&lt;=0,0,ROUND(BI219+M220-Y220,2))</f>
        <v/>
      </c>
      <c r="AL220">
        <f>IF(BJ219&lt;=0,0,ROUND(BJ219+N220-Z220,2))</f>
        <v/>
      </c>
      <c r="AM220">
        <f>IF(BK219&lt;=0,0,ROUND(BK219+O220-AA220,2))</f>
        <v/>
      </c>
      <c r="AN220">
        <f>IF(BL219&lt;=0,0,ROUND(BL219+P220-AB220,2))</f>
        <v/>
      </c>
      <c r="AO220">
        <f>IF(BM219&lt;=0,0,ROUND(BM219+Q220-AC220,2))</f>
        <v/>
      </c>
      <c r="AP220">
        <f>IF(BN219&lt;=0,0,ROUND(BN219+R220-AD220,2))</f>
        <v/>
      </c>
      <c r="AQ220">
        <f>IF(BO219&lt;=0,0,ROUND(BO219+S220-AE220,2))</f>
        <v/>
      </c>
      <c r="AR220">
        <f>IF(BP219&lt;=0,0,ROUND(BP219+T220-AF220,2))</f>
        <v/>
      </c>
      <c r="AS220">
        <f>IF(BQ219&lt;=0,0,ROUND(BQ219+U220-AG220,2))</f>
        <v/>
      </c>
      <c r="AT220">
        <f>IF(AH220&lt;=0,0,ROUND(MIN(AH220,MAX(0,$F220-SUMPRODUCT(($AT$3:$BE$3&lt;AT$3)*$AH220:$AS220))),2))</f>
        <v/>
      </c>
      <c r="AU220">
        <f>IF(AI220&lt;=0,0,ROUND(MIN(AI220,MAX(0,$F220-SUMPRODUCT(($AT$3:$BE$3&lt;AU$3)*$AH220:$AS220))),2))</f>
        <v/>
      </c>
      <c r="AV220">
        <f>IF(AJ220&lt;=0,0,ROUND(MIN(AJ220,MAX(0,$F220-SUMPRODUCT(($AT$3:$BE$3&lt;AV$3)*$AH220:$AS220))),2))</f>
        <v/>
      </c>
      <c r="AW220">
        <f>IF(AK220&lt;=0,0,ROUND(MIN(AK220,MAX(0,$F220-SUMPRODUCT(($AT$3:$BE$3&lt;AW$3)*$AH220:$AS220))),2))</f>
        <v/>
      </c>
      <c r="AX220">
        <f>IF(AL220&lt;=0,0,ROUND(MIN(AL220,MAX(0,$F220-SUMPRODUCT(($AT$3:$BE$3&lt;AX$3)*$AH220:$AS220))),2))</f>
        <v/>
      </c>
      <c r="AY220">
        <f>IF(AM220&lt;=0,0,ROUND(MIN(AM220,MAX(0,$F220-SUMPRODUCT(($AT$3:$BE$3&lt;AY$3)*$AH220:$AS220))),2))</f>
        <v/>
      </c>
      <c r="AZ220">
        <f>IF(AN220&lt;=0,0,ROUND(MIN(AN220,MAX(0,$F220-SUMPRODUCT(($AT$3:$BE$3&lt;AZ$3)*$AH220:$AS220))),2))</f>
        <v/>
      </c>
      <c r="BA220">
        <f>IF(AO220&lt;=0,0,ROUND(MIN(AO220,MAX(0,$F220-SUMPRODUCT(($AT$3:$BE$3&lt;BA$3)*$AH220:$AS220))),2))</f>
        <v/>
      </c>
      <c r="BB220">
        <f>IF(AP220&lt;=0,0,ROUND(MIN(AP220,MAX(0,$F220-SUMPRODUCT(($AT$3:$BE$3&lt;BB$3)*$AH220:$AS220))),2))</f>
        <v/>
      </c>
      <c r="BC220">
        <f>IF(AQ220&lt;=0,0,ROUND(MIN(AQ220,MAX(0,$F220-SUMPRODUCT(($AT$3:$BE$3&lt;BC$3)*$AH220:$AS220))),2))</f>
        <v/>
      </c>
      <c r="BD220">
        <f>IF(AR220&lt;=0,0,ROUND(MIN(AR220,MAX(0,$F220-SUMPRODUCT(($AT$3:$BE$3&lt;BD$3)*$AH220:$AS220))),2))</f>
        <v/>
      </c>
      <c r="BE220">
        <f>IF(AS220&lt;=0,0,ROUND(MIN(AS220,MAX(0,$F220-SUMPRODUCT(($AT$3:$BE$3&lt;BE$3)*$AH220:$AS220))),2))</f>
        <v/>
      </c>
      <c r="BF220">
        <f>IF(BF219&lt;=0,0,ROUND(BF219+J220-V220-AT220,2))</f>
        <v/>
      </c>
      <c r="BG220">
        <f>IF(BG219&lt;=0,0,ROUND(BG219+K220-W220-AU220,2))</f>
        <v/>
      </c>
      <c r="BH220">
        <f>IF(BH219&lt;=0,0,ROUND(BH219+L220-X220-AV220,2))</f>
        <v/>
      </c>
      <c r="BI220">
        <f>IF(BI219&lt;=0,0,ROUND(BI219+M220-Y220-AW220,2))</f>
        <v/>
      </c>
      <c r="BJ220">
        <f>IF(BJ219&lt;=0,0,ROUND(BJ219+N220-Z220-AX220,2))</f>
        <v/>
      </c>
      <c r="BK220">
        <f>IF(BK219&lt;=0,0,ROUND(BK219+O220-AA220-AY220,2))</f>
        <v/>
      </c>
      <c r="BL220">
        <f>IF(BL219&lt;=0,0,ROUND(BL219+P220-AB220-AZ220,2))</f>
        <v/>
      </c>
      <c r="BM220">
        <f>IF(BM219&lt;=0,0,ROUND(BM219+Q220-AC220-BA220,2))</f>
        <v/>
      </c>
      <c r="BN220">
        <f>IF(BN219&lt;=0,0,ROUND(BN219+R220-AD220-BB220,2))</f>
        <v/>
      </c>
      <c r="BO220">
        <f>IF(BO219&lt;=0,0,ROUND(BO219+S220-AE220-BC220,2))</f>
        <v/>
      </c>
      <c r="BP220">
        <f>IF(BP219&lt;=0,0,ROUND(BP219+T220-AF220-BD220,2))</f>
        <v/>
      </c>
      <c r="BQ220">
        <f>IF(BQ219&lt;=0,0,ROUND(BQ219+U220-AG220-BE220,2))</f>
        <v/>
      </c>
    </row>
    <row r="221">
      <c r="A221" t="n">
        <v>216</v>
      </c>
      <c r="B221" s="29">
        <f>Months!B221</f>
        <v/>
      </c>
      <c r="C221">
        <f>Months!C221</f>
        <v/>
      </c>
      <c r="D221">
        <f>Months!D221</f>
        <v/>
      </c>
      <c r="E221">
        <f>SUM(V221:AG221)</f>
        <v/>
      </c>
      <c r="F221">
        <f>MAX(0,ROUND(C221+D221-E221,2))</f>
        <v/>
      </c>
      <c r="G221">
        <f>ROUND(E221+SUM(AT221:BE221),2)</f>
        <v/>
      </c>
      <c r="H221">
        <f>ROUND(SUM(J221:U221),2)</f>
        <v/>
      </c>
      <c r="I221">
        <f>ROUND(SUM(BF221:BQ221),2)</f>
        <v/>
      </c>
      <c r="J221">
        <f>IF(BF220&lt;=0,0,ROUND(BF220*IF($A221&lt;=Debts!$M$5,Debts!$X$5,Debts!$Y$5)/12,2)+IF(AND(Debts!$AC$5=1,$A221=Debts!$M$5+1),SUMPRODUCT(ROUND(BF$5:BF219*Debts!$Y$5/12,2)),0))</f>
        <v/>
      </c>
      <c r="K221">
        <f>IF(BG220&lt;=0,0,ROUND(BG220*IF($A221&lt;=Debts!$M$6,Debts!$X$6,Debts!$Y$6)/12,2)+IF(AND(Debts!$AC$6=1,$A221=Debts!$M$6+1),SUMPRODUCT(ROUND(BG$5:BG219*Debts!$Y$6/12,2)),0))</f>
        <v/>
      </c>
      <c r="L221">
        <f>IF(BH220&lt;=0,0,ROUND(BH220*IF($A221&lt;=Debts!$M$7,Debts!$X$7,Debts!$Y$7)/12,2)+IF(AND(Debts!$AC$7=1,$A221=Debts!$M$7+1),SUMPRODUCT(ROUND(BH$5:BH219*Debts!$Y$7/12,2)),0))</f>
        <v/>
      </c>
      <c r="M221">
        <f>IF(BI220&lt;=0,0,ROUND(BI220*IF($A221&lt;=Debts!$M$8,Debts!$X$8,Debts!$Y$8)/12,2)+IF(AND(Debts!$AC$8=1,$A221=Debts!$M$8+1),SUMPRODUCT(ROUND(BI$5:BI219*Debts!$Y$8/12,2)),0))</f>
        <v/>
      </c>
      <c r="N221">
        <f>IF(BJ220&lt;=0,0,ROUND(BJ220*IF($A221&lt;=Debts!$M$9,Debts!$X$9,Debts!$Y$9)/12,2)+IF(AND(Debts!$AC$9=1,$A221=Debts!$M$9+1),SUMPRODUCT(ROUND(BJ$5:BJ219*Debts!$Y$9/12,2)),0))</f>
        <v/>
      </c>
      <c r="O221">
        <f>IF(BK220&lt;=0,0,ROUND(BK220*IF($A221&lt;=Debts!$M$10,Debts!$X$10,Debts!$Y$10)/12,2)+IF(AND(Debts!$AC$10=1,$A221=Debts!$M$10+1),SUMPRODUCT(ROUND(BK$5:BK219*Debts!$Y$10/12,2)),0))</f>
        <v/>
      </c>
      <c r="P221">
        <f>IF(BL220&lt;=0,0,ROUND(BL220*IF($A221&lt;=Debts!$M$11,Debts!$X$11,Debts!$Y$11)/12,2)+IF(AND(Debts!$AC$11=1,$A221=Debts!$M$11+1),SUMPRODUCT(ROUND(BL$5:BL219*Debts!$Y$11/12,2)),0))</f>
        <v/>
      </c>
      <c r="Q221">
        <f>IF(BM220&lt;=0,0,ROUND(BM220*IF($A221&lt;=Debts!$M$12,Debts!$X$12,Debts!$Y$12)/12,2)+IF(AND(Debts!$AC$12=1,$A221=Debts!$M$12+1),SUMPRODUCT(ROUND(BM$5:BM219*Debts!$Y$12/12,2)),0))</f>
        <v/>
      </c>
      <c r="R221">
        <f>IF(BN220&lt;=0,0,ROUND(BN220*IF($A221&lt;=Debts!$M$13,Debts!$X$13,Debts!$Y$13)/12,2)+IF(AND(Debts!$AC$13=1,$A221=Debts!$M$13+1),SUMPRODUCT(ROUND(BN$5:BN219*Debts!$Y$13/12,2)),0))</f>
        <v/>
      </c>
      <c r="S221">
        <f>IF(BO220&lt;=0,0,ROUND(BO220*IF($A221&lt;=Debts!$M$14,Debts!$X$14,Debts!$Y$14)/12,2)+IF(AND(Debts!$AC$14=1,$A221=Debts!$M$14+1),SUMPRODUCT(ROUND(BO$5:BO219*Debts!$Y$14/12,2)),0))</f>
        <v/>
      </c>
      <c r="T221">
        <f>IF(BP220&lt;=0,0,ROUND(BP220*IF($A221&lt;=Debts!$M$15,Debts!$X$15,Debts!$Y$15)/12,2)+IF(AND(Debts!$AC$15=1,$A221=Debts!$M$15+1),SUMPRODUCT(ROUND(BP$5:BP219*Debts!$Y$15/12,2)),0))</f>
        <v/>
      </c>
      <c r="U221">
        <f>IF(BQ220&lt;=0,0,ROUND(BQ220*IF($A221&lt;=Debts!$M$16,Debts!$X$16,Debts!$Y$16)/12,2)+IF(AND(Debts!$AC$16=1,$A221=Debts!$M$16+1),SUMPRODUCT(ROUND(BQ$5:BQ219*Debts!$Y$16/12,2)),0))</f>
        <v/>
      </c>
      <c r="V221">
        <f>IF(BF220&lt;=0,0,MIN(ROUND(BF220+J221,2),IF(Debts!$Z$5=0,Debts!$AA$5,MAX(Debts!$AA$5,ROUND(BF220*Debts!$Z$5+Debts!$AB$5*J221,2)))))</f>
        <v/>
      </c>
      <c r="W221">
        <f>IF(BG220&lt;=0,0,MIN(ROUND(BG220+K221,2),IF(Debts!$Z$6=0,Debts!$AA$6,MAX(Debts!$AA$6,ROUND(BG220*Debts!$Z$6+Debts!$AB$6*K221,2)))))</f>
        <v/>
      </c>
      <c r="X221">
        <f>IF(BH220&lt;=0,0,MIN(ROUND(BH220+L221,2),IF(Debts!$Z$7=0,Debts!$AA$7,MAX(Debts!$AA$7,ROUND(BH220*Debts!$Z$7+Debts!$AB$7*L221,2)))))</f>
        <v/>
      </c>
      <c r="Y221">
        <f>IF(BI220&lt;=0,0,MIN(ROUND(BI220+M221,2),IF(Debts!$Z$8=0,Debts!$AA$8,MAX(Debts!$AA$8,ROUND(BI220*Debts!$Z$8+Debts!$AB$8*M221,2)))))</f>
        <v/>
      </c>
      <c r="Z221">
        <f>IF(BJ220&lt;=0,0,MIN(ROUND(BJ220+N221,2),IF(Debts!$Z$9=0,Debts!$AA$9,MAX(Debts!$AA$9,ROUND(BJ220*Debts!$Z$9+Debts!$AB$9*N221,2)))))</f>
        <v/>
      </c>
      <c r="AA221">
        <f>IF(BK220&lt;=0,0,MIN(ROUND(BK220+O221,2),IF(Debts!$Z$10=0,Debts!$AA$10,MAX(Debts!$AA$10,ROUND(BK220*Debts!$Z$10+Debts!$AB$10*O221,2)))))</f>
        <v/>
      </c>
      <c r="AB221">
        <f>IF(BL220&lt;=0,0,MIN(ROUND(BL220+P221,2),IF(Debts!$Z$11=0,Debts!$AA$11,MAX(Debts!$AA$11,ROUND(BL220*Debts!$Z$11+Debts!$AB$11*P221,2)))))</f>
        <v/>
      </c>
      <c r="AC221">
        <f>IF(BM220&lt;=0,0,MIN(ROUND(BM220+Q221,2),IF(Debts!$Z$12=0,Debts!$AA$12,MAX(Debts!$AA$12,ROUND(BM220*Debts!$Z$12+Debts!$AB$12*Q221,2)))))</f>
        <v/>
      </c>
      <c r="AD221">
        <f>IF(BN220&lt;=0,0,MIN(ROUND(BN220+R221,2),IF(Debts!$Z$13=0,Debts!$AA$13,MAX(Debts!$AA$13,ROUND(BN220*Debts!$Z$13+Debts!$AB$13*R221,2)))))</f>
        <v/>
      </c>
      <c r="AE221">
        <f>IF(BO220&lt;=0,0,MIN(ROUND(BO220+S221,2),IF(Debts!$Z$14=0,Debts!$AA$14,MAX(Debts!$AA$14,ROUND(BO220*Debts!$Z$14+Debts!$AB$14*S221,2)))))</f>
        <v/>
      </c>
      <c r="AF221">
        <f>IF(BP220&lt;=0,0,MIN(ROUND(BP220+T221,2),IF(Debts!$Z$15=0,Debts!$AA$15,MAX(Debts!$AA$15,ROUND(BP220*Debts!$Z$15+Debts!$AB$15*T221,2)))))</f>
        <v/>
      </c>
      <c r="AG221">
        <f>IF(BQ220&lt;=0,0,MIN(ROUND(BQ220+U221,2),IF(Debts!$Z$16=0,Debts!$AA$16,MAX(Debts!$AA$16,ROUND(BQ220*Debts!$Z$16+Debts!$AB$16*U221,2)))))</f>
        <v/>
      </c>
      <c r="AH221">
        <f>IF(BF220&lt;=0,0,ROUND(BF220+J221-V221,2))</f>
        <v/>
      </c>
      <c r="AI221">
        <f>IF(BG220&lt;=0,0,ROUND(BG220+K221-W221,2))</f>
        <v/>
      </c>
      <c r="AJ221">
        <f>IF(BH220&lt;=0,0,ROUND(BH220+L221-X221,2))</f>
        <v/>
      </c>
      <c r="AK221">
        <f>IF(BI220&lt;=0,0,ROUND(BI220+M221-Y221,2))</f>
        <v/>
      </c>
      <c r="AL221">
        <f>IF(BJ220&lt;=0,0,ROUND(BJ220+N221-Z221,2))</f>
        <v/>
      </c>
      <c r="AM221">
        <f>IF(BK220&lt;=0,0,ROUND(BK220+O221-AA221,2))</f>
        <v/>
      </c>
      <c r="AN221">
        <f>IF(BL220&lt;=0,0,ROUND(BL220+P221-AB221,2))</f>
        <v/>
      </c>
      <c r="AO221">
        <f>IF(BM220&lt;=0,0,ROUND(BM220+Q221-AC221,2))</f>
        <v/>
      </c>
      <c r="AP221">
        <f>IF(BN220&lt;=0,0,ROUND(BN220+R221-AD221,2))</f>
        <v/>
      </c>
      <c r="AQ221">
        <f>IF(BO220&lt;=0,0,ROUND(BO220+S221-AE221,2))</f>
        <v/>
      </c>
      <c r="AR221">
        <f>IF(BP220&lt;=0,0,ROUND(BP220+T221-AF221,2))</f>
        <v/>
      </c>
      <c r="AS221">
        <f>IF(BQ220&lt;=0,0,ROUND(BQ220+U221-AG221,2))</f>
        <v/>
      </c>
      <c r="AT221">
        <f>IF(AH221&lt;=0,0,ROUND(MIN(AH221,MAX(0,$F221-SUMPRODUCT(($AT$3:$BE$3&lt;AT$3)*$AH221:$AS221))),2))</f>
        <v/>
      </c>
      <c r="AU221">
        <f>IF(AI221&lt;=0,0,ROUND(MIN(AI221,MAX(0,$F221-SUMPRODUCT(($AT$3:$BE$3&lt;AU$3)*$AH221:$AS221))),2))</f>
        <v/>
      </c>
      <c r="AV221">
        <f>IF(AJ221&lt;=0,0,ROUND(MIN(AJ221,MAX(0,$F221-SUMPRODUCT(($AT$3:$BE$3&lt;AV$3)*$AH221:$AS221))),2))</f>
        <v/>
      </c>
      <c r="AW221">
        <f>IF(AK221&lt;=0,0,ROUND(MIN(AK221,MAX(0,$F221-SUMPRODUCT(($AT$3:$BE$3&lt;AW$3)*$AH221:$AS221))),2))</f>
        <v/>
      </c>
      <c r="AX221">
        <f>IF(AL221&lt;=0,0,ROUND(MIN(AL221,MAX(0,$F221-SUMPRODUCT(($AT$3:$BE$3&lt;AX$3)*$AH221:$AS221))),2))</f>
        <v/>
      </c>
      <c r="AY221">
        <f>IF(AM221&lt;=0,0,ROUND(MIN(AM221,MAX(0,$F221-SUMPRODUCT(($AT$3:$BE$3&lt;AY$3)*$AH221:$AS221))),2))</f>
        <v/>
      </c>
      <c r="AZ221">
        <f>IF(AN221&lt;=0,0,ROUND(MIN(AN221,MAX(0,$F221-SUMPRODUCT(($AT$3:$BE$3&lt;AZ$3)*$AH221:$AS221))),2))</f>
        <v/>
      </c>
      <c r="BA221">
        <f>IF(AO221&lt;=0,0,ROUND(MIN(AO221,MAX(0,$F221-SUMPRODUCT(($AT$3:$BE$3&lt;BA$3)*$AH221:$AS221))),2))</f>
        <v/>
      </c>
      <c r="BB221">
        <f>IF(AP221&lt;=0,0,ROUND(MIN(AP221,MAX(0,$F221-SUMPRODUCT(($AT$3:$BE$3&lt;BB$3)*$AH221:$AS221))),2))</f>
        <v/>
      </c>
      <c r="BC221">
        <f>IF(AQ221&lt;=0,0,ROUND(MIN(AQ221,MAX(0,$F221-SUMPRODUCT(($AT$3:$BE$3&lt;BC$3)*$AH221:$AS221))),2))</f>
        <v/>
      </c>
      <c r="BD221">
        <f>IF(AR221&lt;=0,0,ROUND(MIN(AR221,MAX(0,$F221-SUMPRODUCT(($AT$3:$BE$3&lt;BD$3)*$AH221:$AS221))),2))</f>
        <v/>
      </c>
      <c r="BE221">
        <f>IF(AS221&lt;=0,0,ROUND(MIN(AS221,MAX(0,$F221-SUMPRODUCT(($AT$3:$BE$3&lt;BE$3)*$AH221:$AS221))),2))</f>
        <v/>
      </c>
      <c r="BF221">
        <f>IF(BF220&lt;=0,0,ROUND(BF220+J221-V221-AT221,2))</f>
        <v/>
      </c>
      <c r="BG221">
        <f>IF(BG220&lt;=0,0,ROUND(BG220+K221-W221-AU221,2))</f>
        <v/>
      </c>
      <c r="BH221">
        <f>IF(BH220&lt;=0,0,ROUND(BH220+L221-X221-AV221,2))</f>
        <v/>
      </c>
      <c r="BI221">
        <f>IF(BI220&lt;=0,0,ROUND(BI220+M221-Y221-AW221,2))</f>
        <v/>
      </c>
      <c r="BJ221">
        <f>IF(BJ220&lt;=0,0,ROUND(BJ220+N221-Z221-AX221,2))</f>
        <v/>
      </c>
      <c r="BK221">
        <f>IF(BK220&lt;=0,0,ROUND(BK220+O221-AA221-AY221,2))</f>
        <v/>
      </c>
      <c r="BL221">
        <f>IF(BL220&lt;=0,0,ROUND(BL220+P221-AB221-AZ221,2))</f>
        <v/>
      </c>
      <c r="BM221">
        <f>IF(BM220&lt;=0,0,ROUND(BM220+Q221-AC221-BA221,2))</f>
        <v/>
      </c>
      <c r="BN221">
        <f>IF(BN220&lt;=0,0,ROUND(BN220+R221-AD221-BB221,2))</f>
        <v/>
      </c>
      <c r="BO221">
        <f>IF(BO220&lt;=0,0,ROUND(BO220+S221-AE221-BC221,2))</f>
        <v/>
      </c>
      <c r="BP221">
        <f>IF(BP220&lt;=0,0,ROUND(BP220+T221-AF221-BD221,2))</f>
        <v/>
      </c>
      <c r="BQ221">
        <f>IF(BQ220&lt;=0,0,ROUND(BQ220+U221-AG221-BE221,2))</f>
        <v/>
      </c>
    </row>
    <row r="222">
      <c r="A222" t="n">
        <v>217</v>
      </c>
      <c r="B222" s="29">
        <f>Months!B222</f>
        <v/>
      </c>
      <c r="C222">
        <f>Months!C222</f>
        <v/>
      </c>
      <c r="D222">
        <f>Months!D222</f>
        <v/>
      </c>
      <c r="E222">
        <f>SUM(V222:AG222)</f>
        <v/>
      </c>
      <c r="F222">
        <f>MAX(0,ROUND(C222+D222-E222,2))</f>
        <v/>
      </c>
      <c r="G222">
        <f>ROUND(E222+SUM(AT222:BE222),2)</f>
        <v/>
      </c>
      <c r="H222">
        <f>ROUND(SUM(J222:U222),2)</f>
        <v/>
      </c>
      <c r="I222">
        <f>ROUND(SUM(BF222:BQ222),2)</f>
        <v/>
      </c>
      <c r="J222">
        <f>IF(BF221&lt;=0,0,ROUND(BF221*IF($A222&lt;=Debts!$M$5,Debts!$X$5,Debts!$Y$5)/12,2)+IF(AND(Debts!$AC$5=1,$A222=Debts!$M$5+1),SUMPRODUCT(ROUND(BF$5:BF220*Debts!$Y$5/12,2)),0))</f>
        <v/>
      </c>
      <c r="K222">
        <f>IF(BG221&lt;=0,0,ROUND(BG221*IF($A222&lt;=Debts!$M$6,Debts!$X$6,Debts!$Y$6)/12,2)+IF(AND(Debts!$AC$6=1,$A222=Debts!$M$6+1),SUMPRODUCT(ROUND(BG$5:BG220*Debts!$Y$6/12,2)),0))</f>
        <v/>
      </c>
      <c r="L222">
        <f>IF(BH221&lt;=0,0,ROUND(BH221*IF($A222&lt;=Debts!$M$7,Debts!$X$7,Debts!$Y$7)/12,2)+IF(AND(Debts!$AC$7=1,$A222=Debts!$M$7+1),SUMPRODUCT(ROUND(BH$5:BH220*Debts!$Y$7/12,2)),0))</f>
        <v/>
      </c>
      <c r="M222">
        <f>IF(BI221&lt;=0,0,ROUND(BI221*IF($A222&lt;=Debts!$M$8,Debts!$X$8,Debts!$Y$8)/12,2)+IF(AND(Debts!$AC$8=1,$A222=Debts!$M$8+1),SUMPRODUCT(ROUND(BI$5:BI220*Debts!$Y$8/12,2)),0))</f>
        <v/>
      </c>
      <c r="N222">
        <f>IF(BJ221&lt;=0,0,ROUND(BJ221*IF($A222&lt;=Debts!$M$9,Debts!$X$9,Debts!$Y$9)/12,2)+IF(AND(Debts!$AC$9=1,$A222=Debts!$M$9+1),SUMPRODUCT(ROUND(BJ$5:BJ220*Debts!$Y$9/12,2)),0))</f>
        <v/>
      </c>
      <c r="O222">
        <f>IF(BK221&lt;=0,0,ROUND(BK221*IF($A222&lt;=Debts!$M$10,Debts!$X$10,Debts!$Y$10)/12,2)+IF(AND(Debts!$AC$10=1,$A222=Debts!$M$10+1),SUMPRODUCT(ROUND(BK$5:BK220*Debts!$Y$10/12,2)),0))</f>
        <v/>
      </c>
      <c r="P222">
        <f>IF(BL221&lt;=0,0,ROUND(BL221*IF($A222&lt;=Debts!$M$11,Debts!$X$11,Debts!$Y$11)/12,2)+IF(AND(Debts!$AC$11=1,$A222=Debts!$M$11+1),SUMPRODUCT(ROUND(BL$5:BL220*Debts!$Y$11/12,2)),0))</f>
        <v/>
      </c>
      <c r="Q222">
        <f>IF(BM221&lt;=0,0,ROUND(BM221*IF($A222&lt;=Debts!$M$12,Debts!$X$12,Debts!$Y$12)/12,2)+IF(AND(Debts!$AC$12=1,$A222=Debts!$M$12+1),SUMPRODUCT(ROUND(BM$5:BM220*Debts!$Y$12/12,2)),0))</f>
        <v/>
      </c>
      <c r="R222">
        <f>IF(BN221&lt;=0,0,ROUND(BN221*IF($A222&lt;=Debts!$M$13,Debts!$X$13,Debts!$Y$13)/12,2)+IF(AND(Debts!$AC$13=1,$A222=Debts!$M$13+1),SUMPRODUCT(ROUND(BN$5:BN220*Debts!$Y$13/12,2)),0))</f>
        <v/>
      </c>
      <c r="S222">
        <f>IF(BO221&lt;=0,0,ROUND(BO221*IF($A222&lt;=Debts!$M$14,Debts!$X$14,Debts!$Y$14)/12,2)+IF(AND(Debts!$AC$14=1,$A222=Debts!$M$14+1),SUMPRODUCT(ROUND(BO$5:BO220*Debts!$Y$14/12,2)),0))</f>
        <v/>
      </c>
      <c r="T222">
        <f>IF(BP221&lt;=0,0,ROUND(BP221*IF($A222&lt;=Debts!$M$15,Debts!$X$15,Debts!$Y$15)/12,2)+IF(AND(Debts!$AC$15=1,$A222=Debts!$M$15+1),SUMPRODUCT(ROUND(BP$5:BP220*Debts!$Y$15/12,2)),0))</f>
        <v/>
      </c>
      <c r="U222">
        <f>IF(BQ221&lt;=0,0,ROUND(BQ221*IF($A222&lt;=Debts!$M$16,Debts!$X$16,Debts!$Y$16)/12,2)+IF(AND(Debts!$AC$16=1,$A222=Debts!$M$16+1),SUMPRODUCT(ROUND(BQ$5:BQ220*Debts!$Y$16/12,2)),0))</f>
        <v/>
      </c>
      <c r="V222">
        <f>IF(BF221&lt;=0,0,MIN(ROUND(BF221+J222,2),IF(Debts!$Z$5=0,Debts!$AA$5,MAX(Debts!$AA$5,ROUND(BF221*Debts!$Z$5+Debts!$AB$5*J222,2)))))</f>
        <v/>
      </c>
      <c r="W222">
        <f>IF(BG221&lt;=0,0,MIN(ROUND(BG221+K222,2),IF(Debts!$Z$6=0,Debts!$AA$6,MAX(Debts!$AA$6,ROUND(BG221*Debts!$Z$6+Debts!$AB$6*K222,2)))))</f>
        <v/>
      </c>
      <c r="X222">
        <f>IF(BH221&lt;=0,0,MIN(ROUND(BH221+L222,2),IF(Debts!$Z$7=0,Debts!$AA$7,MAX(Debts!$AA$7,ROUND(BH221*Debts!$Z$7+Debts!$AB$7*L222,2)))))</f>
        <v/>
      </c>
      <c r="Y222">
        <f>IF(BI221&lt;=0,0,MIN(ROUND(BI221+M222,2),IF(Debts!$Z$8=0,Debts!$AA$8,MAX(Debts!$AA$8,ROUND(BI221*Debts!$Z$8+Debts!$AB$8*M222,2)))))</f>
        <v/>
      </c>
      <c r="Z222">
        <f>IF(BJ221&lt;=0,0,MIN(ROUND(BJ221+N222,2),IF(Debts!$Z$9=0,Debts!$AA$9,MAX(Debts!$AA$9,ROUND(BJ221*Debts!$Z$9+Debts!$AB$9*N222,2)))))</f>
        <v/>
      </c>
      <c r="AA222">
        <f>IF(BK221&lt;=0,0,MIN(ROUND(BK221+O222,2),IF(Debts!$Z$10=0,Debts!$AA$10,MAX(Debts!$AA$10,ROUND(BK221*Debts!$Z$10+Debts!$AB$10*O222,2)))))</f>
        <v/>
      </c>
      <c r="AB222">
        <f>IF(BL221&lt;=0,0,MIN(ROUND(BL221+P222,2),IF(Debts!$Z$11=0,Debts!$AA$11,MAX(Debts!$AA$11,ROUND(BL221*Debts!$Z$11+Debts!$AB$11*P222,2)))))</f>
        <v/>
      </c>
      <c r="AC222">
        <f>IF(BM221&lt;=0,0,MIN(ROUND(BM221+Q222,2),IF(Debts!$Z$12=0,Debts!$AA$12,MAX(Debts!$AA$12,ROUND(BM221*Debts!$Z$12+Debts!$AB$12*Q222,2)))))</f>
        <v/>
      </c>
      <c r="AD222">
        <f>IF(BN221&lt;=0,0,MIN(ROUND(BN221+R222,2),IF(Debts!$Z$13=0,Debts!$AA$13,MAX(Debts!$AA$13,ROUND(BN221*Debts!$Z$13+Debts!$AB$13*R222,2)))))</f>
        <v/>
      </c>
      <c r="AE222">
        <f>IF(BO221&lt;=0,0,MIN(ROUND(BO221+S222,2),IF(Debts!$Z$14=0,Debts!$AA$14,MAX(Debts!$AA$14,ROUND(BO221*Debts!$Z$14+Debts!$AB$14*S222,2)))))</f>
        <v/>
      </c>
      <c r="AF222">
        <f>IF(BP221&lt;=0,0,MIN(ROUND(BP221+T222,2),IF(Debts!$Z$15=0,Debts!$AA$15,MAX(Debts!$AA$15,ROUND(BP221*Debts!$Z$15+Debts!$AB$15*T222,2)))))</f>
        <v/>
      </c>
      <c r="AG222">
        <f>IF(BQ221&lt;=0,0,MIN(ROUND(BQ221+U222,2),IF(Debts!$Z$16=0,Debts!$AA$16,MAX(Debts!$AA$16,ROUND(BQ221*Debts!$Z$16+Debts!$AB$16*U222,2)))))</f>
        <v/>
      </c>
      <c r="AH222">
        <f>IF(BF221&lt;=0,0,ROUND(BF221+J222-V222,2))</f>
        <v/>
      </c>
      <c r="AI222">
        <f>IF(BG221&lt;=0,0,ROUND(BG221+K222-W222,2))</f>
        <v/>
      </c>
      <c r="AJ222">
        <f>IF(BH221&lt;=0,0,ROUND(BH221+L222-X222,2))</f>
        <v/>
      </c>
      <c r="AK222">
        <f>IF(BI221&lt;=0,0,ROUND(BI221+M222-Y222,2))</f>
        <v/>
      </c>
      <c r="AL222">
        <f>IF(BJ221&lt;=0,0,ROUND(BJ221+N222-Z222,2))</f>
        <v/>
      </c>
      <c r="AM222">
        <f>IF(BK221&lt;=0,0,ROUND(BK221+O222-AA222,2))</f>
        <v/>
      </c>
      <c r="AN222">
        <f>IF(BL221&lt;=0,0,ROUND(BL221+P222-AB222,2))</f>
        <v/>
      </c>
      <c r="AO222">
        <f>IF(BM221&lt;=0,0,ROUND(BM221+Q222-AC222,2))</f>
        <v/>
      </c>
      <c r="AP222">
        <f>IF(BN221&lt;=0,0,ROUND(BN221+R222-AD222,2))</f>
        <v/>
      </c>
      <c r="AQ222">
        <f>IF(BO221&lt;=0,0,ROUND(BO221+S222-AE222,2))</f>
        <v/>
      </c>
      <c r="AR222">
        <f>IF(BP221&lt;=0,0,ROUND(BP221+T222-AF222,2))</f>
        <v/>
      </c>
      <c r="AS222">
        <f>IF(BQ221&lt;=0,0,ROUND(BQ221+U222-AG222,2))</f>
        <v/>
      </c>
      <c r="AT222">
        <f>IF(AH222&lt;=0,0,ROUND(MIN(AH222,MAX(0,$F222-SUMPRODUCT(($AT$3:$BE$3&lt;AT$3)*$AH222:$AS222))),2))</f>
        <v/>
      </c>
      <c r="AU222">
        <f>IF(AI222&lt;=0,0,ROUND(MIN(AI222,MAX(0,$F222-SUMPRODUCT(($AT$3:$BE$3&lt;AU$3)*$AH222:$AS222))),2))</f>
        <v/>
      </c>
      <c r="AV222">
        <f>IF(AJ222&lt;=0,0,ROUND(MIN(AJ222,MAX(0,$F222-SUMPRODUCT(($AT$3:$BE$3&lt;AV$3)*$AH222:$AS222))),2))</f>
        <v/>
      </c>
      <c r="AW222">
        <f>IF(AK222&lt;=0,0,ROUND(MIN(AK222,MAX(0,$F222-SUMPRODUCT(($AT$3:$BE$3&lt;AW$3)*$AH222:$AS222))),2))</f>
        <v/>
      </c>
      <c r="AX222">
        <f>IF(AL222&lt;=0,0,ROUND(MIN(AL222,MAX(0,$F222-SUMPRODUCT(($AT$3:$BE$3&lt;AX$3)*$AH222:$AS222))),2))</f>
        <v/>
      </c>
      <c r="AY222">
        <f>IF(AM222&lt;=0,0,ROUND(MIN(AM222,MAX(0,$F222-SUMPRODUCT(($AT$3:$BE$3&lt;AY$3)*$AH222:$AS222))),2))</f>
        <v/>
      </c>
      <c r="AZ222">
        <f>IF(AN222&lt;=0,0,ROUND(MIN(AN222,MAX(0,$F222-SUMPRODUCT(($AT$3:$BE$3&lt;AZ$3)*$AH222:$AS222))),2))</f>
        <v/>
      </c>
      <c r="BA222">
        <f>IF(AO222&lt;=0,0,ROUND(MIN(AO222,MAX(0,$F222-SUMPRODUCT(($AT$3:$BE$3&lt;BA$3)*$AH222:$AS222))),2))</f>
        <v/>
      </c>
      <c r="BB222">
        <f>IF(AP222&lt;=0,0,ROUND(MIN(AP222,MAX(0,$F222-SUMPRODUCT(($AT$3:$BE$3&lt;BB$3)*$AH222:$AS222))),2))</f>
        <v/>
      </c>
      <c r="BC222">
        <f>IF(AQ222&lt;=0,0,ROUND(MIN(AQ222,MAX(0,$F222-SUMPRODUCT(($AT$3:$BE$3&lt;BC$3)*$AH222:$AS222))),2))</f>
        <v/>
      </c>
      <c r="BD222">
        <f>IF(AR222&lt;=0,0,ROUND(MIN(AR222,MAX(0,$F222-SUMPRODUCT(($AT$3:$BE$3&lt;BD$3)*$AH222:$AS222))),2))</f>
        <v/>
      </c>
      <c r="BE222">
        <f>IF(AS222&lt;=0,0,ROUND(MIN(AS222,MAX(0,$F222-SUMPRODUCT(($AT$3:$BE$3&lt;BE$3)*$AH222:$AS222))),2))</f>
        <v/>
      </c>
      <c r="BF222">
        <f>IF(BF221&lt;=0,0,ROUND(BF221+J222-V222-AT222,2))</f>
        <v/>
      </c>
      <c r="BG222">
        <f>IF(BG221&lt;=0,0,ROUND(BG221+K222-W222-AU222,2))</f>
        <v/>
      </c>
      <c r="BH222">
        <f>IF(BH221&lt;=0,0,ROUND(BH221+L222-X222-AV222,2))</f>
        <v/>
      </c>
      <c r="BI222">
        <f>IF(BI221&lt;=0,0,ROUND(BI221+M222-Y222-AW222,2))</f>
        <v/>
      </c>
      <c r="BJ222">
        <f>IF(BJ221&lt;=0,0,ROUND(BJ221+N222-Z222-AX222,2))</f>
        <v/>
      </c>
      <c r="BK222">
        <f>IF(BK221&lt;=0,0,ROUND(BK221+O222-AA222-AY222,2))</f>
        <v/>
      </c>
      <c r="BL222">
        <f>IF(BL221&lt;=0,0,ROUND(BL221+P222-AB222-AZ222,2))</f>
        <v/>
      </c>
      <c r="BM222">
        <f>IF(BM221&lt;=0,0,ROUND(BM221+Q222-AC222-BA222,2))</f>
        <v/>
      </c>
      <c r="BN222">
        <f>IF(BN221&lt;=0,0,ROUND(BN221+R222-AD222-BB222,2))</f>
        <v/>
      </c>
      <c r="BO222">
        <f>IF(BO221&lt;=0,0,ROUND(BO221+S222-AE222-BC222,2))</f>
        <v/>
      </c>
      <c r="BP222">
        <f>IF(BP221&lt;=0,0,ROUND(BP221+T222-AF222-BD222,2))</f>
        <v/>
      </c>
      <c r="BQ222">
        <f>IF(BQ221&lt;=0,0,ROUND(BQ221+U222-AG222-BE222,2))</f>
        <v/>
      </c>
    </row>
    <row r="223">
      <c r="A223" t="n">
        <v>218</v>
      </c>
      <c r="B223" s="29">
        <f>Months!B223</f>
        <v/>
      </c>
      <c r="C223">
        <f>Months!C223</f>
        <v/>
      </c>
      <c r="D223">
        <f>Months!D223</f>
        <v/>
      </c>
      <c r="E223">
        <f>SUM(V223:AG223)</f>
        <v/>
      </c>
      <c r="F223">
        <f>MAX(0,ROUND(C223+D223-E223,2))</f>
        <v/>
      </c>
      <c r="G223">
        <f>ROUND(E223+SUM(AT223:BE223),2)</f>
        <v/>
      </c>
      <c r="H223">
        <f>ROUND(SUM(J223:U223),2)</f>
        <v/>
      </c>
      <c r="I223">
        <f>ROUND(SUM(BF223:BQ223),2)</f>
        <v/>
      </c>
      <c r="J223">
        <f>IF(BF222&lt;=0,0,ROUND(BF222*IF($A223&lt;=Debts!$M$5,Debts!$X$5,Debts!$Y$5)/12,2)+IF(AND(Debts!$AC$5=1,$A223=Debts!$M$5+1),SUMPRODUCT(ROUND(BF$5:BF221*Debts!$Y$5/12,2)),0))</f>
        <v/>
      </c>
      <c r="K223">
        <f>IF(BG222&lt;=0,0,ROUND(BG222*IF($A223&lt;=Debts!$M$6,Debts!$X$6,Debts!$Y$6)/12,2)+IF(AND(Debts!$AC$6=1,$A223=Debts!$M$6+1),SUMPRODUCT(ROUND(BG$5:BG221*Debts!$Y$6/12,2)),0))</f>
        <v/>
      </c>
      <c r="L223">
        <f>IF(BH222&lt;=0,0,ROUND(BH222*IF($A223&lt;=Debts!$M$7,Debts!$X$7,Debts!$Y$7)/12,2)+IF(AND(Debts!$AC$7=1,$A223=Debts!$M$7+1),SUMPRODUCT(ROUND(BH$5:BH221*Debts!$Y$7/12,2)),0))</f>
        <v/>
      </c>
      <c r="M223">
        <f>IF(BI222&lt;=0,0,ROUND(BI222*IF($A223&lt;=Debts!$M$8,Debts!$X$8,Debts!$Y$8)/12,2)+IF(AND(Debts!$AC$8=1,$A223=Debts!$M$8+1),SUMPRODUCT(ROUND(BI$5:BI221*Debts!$Y$8/12,2)),0))</f>
        <v/>
      </c>
      <c r="N223">
        <f>IF(BJ222&lt;=0,0,ROUND(BJ222*IF($A223&lt;=Debts!$M$9,Debts!$X$9,Debts!$Y$9)/12,2)+IF(AND(Debts!$AC$9=1,$A223=Debts!$M$9+1),SUMPRODUCT(ROUND(BJ$5:BJ221*Debts!$Y$9/12,2)),0))</f>
        <v/>
      </c>
      <c r="O223">
        <f>IF(BK222&lt;=0,0,ROUND(BK222*IF($A223&lt;=Debts!$M$10,Debts!$X$10,Debts!$Y$10)/12,2)+IF(AND(Debts!$AC$10=1,$A223=Debts!$M$10+1),SUMPRODUCT(ROUND(BK$5:BK221*Debts!$Y$10/12,2)),0))</f>
        <v/>
      </c>
      <c r="P223">
        <f>IF(BL222&lt;=0,0,ROUND(BL222*IF($A223&lt;=Debts!$M$11,Debts!$X$11,Debts!$Y$11)/12,2)+IF(AND(Debts!$AC$11=1,$A223=Debts!$M$11+1),SUMPRODUCT(ROUND(BL$5:BL221*Debts!$Y$11/12,2)),0))</f>
        <v/>
      </c>
      <c r="Q223">
        <f>IF(BM222&lt;=0,0,ROUND(BM222*IF($A223&lt;=Debts!$M$12,Debts!$X$12,Debts!$Y$12)/12,2)+IF(AND(Debts!$AC$12=1,$A223=Debts!$M$12+1),SUMPRODUCT(ROUND(BM$5:BM221*Debts!$Y$12/12,2)),0))</f>
        <v/>
      </c>
      <c r="R223">
        <f>IF(BN222&lt;=0,0,ROUND(BN222*IF($A223&lt;=Debts!$M$13,Debts!$X$13,Debts!$Y$13)/12,2)+IF(AND(Debts!$AC$13=1,$A223=Debts!$M$13+1),SUMPRODUCT(ROUND(BN$5:BN221*Debts!$Y$13/12,2)),0))</f>
        <v/>
      </c>
      <c r="S223">
        <f>IF(BO222&lt;=0,0,ROUND(BO222*IF($A223&lt;=Debts!$M$14,Debts!$X$14,Debts!$Y$14)/12,2)+IF(AND(Debts!$AC$14=1,$A223=Debts!$M$14+1),SUMPRODUCT(ROUND(BO$5:BO221*Debts!$Y$14/12,2)),0))</f>
        <v/>
      </c>
      <c r="T223">
        <f>IF(BP222&lt;=0,0,ROUND(BP222*IF($A223&lt;=Debts!$M$15,Debts!$X$15,Debts!$Y$15)/12,2)+IF(AND(Debts!$AC$15=1,$A223=Debts!$M$15+1),SUMPRODUCT(ROUND(BP$5:BP221*Debts!$Y$15/12,2)),0))</f>
        <v/>
      </c>
      <c r="U223">
        <f>IF(BQ222&lt;=0,0,ROUND(BQ222*IF($A223&lt;=Debts!$M$16,Debts!$X$16,Debts!$Y$16)/12,2)+IF(AND(Debts!$AC$16=1,$A223=Debts!$M$16+1),SUMPRODUCT(ROUND(BQ$5:BQ221*Debts!$Y$16/12,2)),0))</f>
        <v/>
      </c>
      <c r="V223">
        <f>IF(BF222&lt;=0,0,MIN(ROUND(BF222+J223,2),IF(Debts!$Z$5=0,Debts!$AA$5,MAX(Debts!$AA$5,ROUND(BF222*Debts!$Z$5+Debts!$AB$5*J223,2)))))</f>
        <v/>
      </c>
      <c r="W223">
        <f>IF(BG222&lt;=0,0,MIN(ROUND(BG222+K223,2),IF(Debts!$Z$6=0,Debts!$AA$6,MAX(Debts!$AA$6,ROUND(BG222*Debts!$Z$6+Debts!$AB$6*K223,2)))))</f>
        <v/>
      </c>
      <c r="X223">
        <f>IF(BH222&lt;=0,0,MIN(ROUND(BH222+L223,2),IF(Debts!$Z$7=0,Debts!$AA$7,MAX(Debts!$AA$7,ROUND(BH222*Debts!$Z$7+Debts!$AB$7*L223,2)))))</f>
        <v/>
      </c>
      <c r="Y223">
        <f>IF(BI222&lt;=0,0,MIN(ROUND(BI222+M223,2),IF(Debts!$Z$8=0,Debts!$AA$8,MAX(Debts!$AA$8,ROUND(BI222*Debts!$Z$8+Debts!$AB$8*M223,2)))))</f>
        <v/>
      </c>
      <c r="Z223">
        <f>IF(BJ222&lt;=0,0,MIN(ROUND(BJ222+N223,2),IF(Debts!$Z$9=0,Debts!$AA$9,MAX(Debts!$AA$9,ROUND(BJ222*Debts!$Z$9+Debts!$AB$9*N223,2)))))</f>
        <v/>
      </c>
      <c r="AA223">
        <f>IF(BK222&lt;=0,0,MIN(ROUND(BK222+O223,2),IF(Debts!$Z$10=0,Debts!$AA$10,MAX(Debts!$AA$10,ROUND(BK222*Debts!$Z$10+Debts!$AB$10*O223,2)))))</f>
        <v/>
      </c>
      <c r="AB223">
        <f>IF(BL222&lt;=0,0,MIN(ROUND(BL222+P223,2),IF(Debts!$Z$11=0,Debts!$AA$11,MAX(Debts!$AA$11,ROUND(BL222*Debts!$Z$11+Debts!$AB$11*P223,2)))))</f>
        <v/>
      </c>
      <c r="AC223">
        <f>IF(BM222&lt;=0,0,MIN(ROUND(BM222+Q223,2),IF(Debts!$Z$12=0,Debts!$AA$12,MAX(Debts!$AA$12,ROUND(BM222*Debts!$Z$12+Debts!$AB$12*Q223,2)))))</f>
        <v/>
      </c>
      <c r="AD223">
        <f>IF(BN222&lt;=0,0,MIN(ROUND(BN222+R223,2),IF(Debts!$Z$13=0,Debts!$AA$13,MAX(Debts!$AA$13,ROUND(BN222*Debts!$Z$13+Debts!$AB$13*R223,2)))))</f>
        <v/>
      </c>
      <c r="AE223">
        <f>IF(BO222&lt;=0,0,MIN(ROUND(BO222+S223,2),IF(Debts!$Z$14=0,Debts!$AA$14,MAX(Debts!$AA$14,ROUND(BO222*Debts!$Z$14+Debts!$AB$14*S223,2)))))</f>
        <v/>
      </c>
      <c r="AF223">
        <f>IF(BP222&lt;=0,0,MIN(ROUND(BP222+T223,2),IF(Debts!$Z$15=0,Debts!$AA$15,MAX(Debts!$AA$15,ROUND(BP222*Debts!$Z$15+Debts!$AB$15*T223,2)))))</f>
        <v/>
      </c>
      <c r="AG223">
        <f>IF(BQ222&lt;=0,0,MIN(ROUND(BQ222+U223,2),IF(Debts!$Z$16=0,Debts!$AA$16,MAX(Debts!$AA$16,ROUND(BQ222*Debts!$Z$16+Debts!$AB$16*U223,2)))))</f>
        <v/>
      </c>
      <c r="AH223">
        <f>IF(BF222&lt;=0,0,ROUND(BF222+J223-V223,2))</f>
        <v/>
      </c>
      <c r="AI223">
        <f>IF(BG222&lt;=0,0,ROUND(BG222+K223-W223,2))</f>
        <v/>
      </c>
      <c r="AJ223">
        <f>IF(BH222&lt;=0,0,ROUND(BH222+L223-X223,2))</f>
        <v/>
      </c>
      <c r="AK223">
        <f>IF(BI222&lt;=0,0,ROUND(BI222+M223-Y223,2))</f>
        <v/>
      </c>
      <c r="AL223">
        <f>IF(BJ222&lt;=0,0,ROUND(BJ222+N223-Z223,2))</f>
        <v/>
      </c>
      <c r="AM223">
        <f>IF(BK222&lt;=0,0,ROUND(BK222+O223-AA223,2))</f>
        <v/>
      </c>
      <c r="AN223">
        <f>IF(BL222&lt;=0,0,ROUND(BL222+P223-AB223,2))</f>
        <v/>
      </c>
      <c r="AO223">
        <f>IF(BM222&lt;=0,0,ROUND(BM222+Q223-AC223,2))</f>
        <v/>
      </c>
      <c r="AP223">
        <f>IF(BN222&lt;=0,0,ROUND(BN222+R223-AD223,2))</f>
        <v/>
      </c>
      <c r="AQ223">
        <f>IF(BO222&lt;=0,0,ROUND(BO222+S223-AE223,2))</f>
        <v/>
      </c>
      <c r="AR223">
        <f>IF(BP222&lt;=0,0,ROUND(BP222+T223-AF223,2))</f>
        <v/>
      </c>
      <c r="AS223">
        <f>IF(BQ222&lt;=0,0,ROUND(BQ222+U223-AG223,2))</f>
        <v/>
      </c>
      <c r="AT223">
        <f>IF(AH223&lt;=0,0,ROUND(MIN(AH223,MAX(0,$F223-SUMPRODUCT(($AT$3:$BE$3&lt;AT$3)*$AH223:$AS223))),2))</f>
        <v/>
      </c>
      <c r="AU223">
        <f>IF(AI223&lt;=0,0,ROUND(MIN(AI223,MAX(0,$F223-SUMPRODUCT(($AT$3:$BE$3&lt;AU$3)*$AH223:$AS223))),2))</f>
        <v/>
      </c>
      <c r="AV223">
        <f>IF(AJ223&lt;=0,0,ROUND(MIN(AJ223,MAX(0,$F223-SUMPRODUCT(($AT$3:$BE$3&lt;AV$3)*$AH223:$AS223))),2))</f>
        <v/>
      </c>
      <c r="AW223">
        <f>IF(AK223&lt;=0,0,ROUND(MIN(AK223,MAX(0,$F223-SUMPRODUCT(($AT$3:$BE$3&lt;AW$3)*$AH223:$AS223))),2))</f>
        <v/>
      </c>
      <c r="AX223">
        <f>IF(AL223&lt;=0,0,ROUND(MIN(AL223,MAX(0,$F223-SUMPRODUCT(($AT$3:$BE$3&lt;AX$3)*$AH223:$AS223))),2))</f>
        <v/>
      </c>
      <c r="AY223">
        <f>IF(AM223&lt;=0,0,ROUND(MIN(AM223,MAX(0,$F223-SUMPRODUCT(($AT$3:$BE$3&lt;AY$3)*$AH223:$AS223))),2))</f>
        <v/>
      </c>
      <c r="AZ223">
        <f>IF(AN223&lt;=0,0,ROUND(MIN(AN223,MAX(0,$F223-SUMPRODUCT(($AT$3:$BE$3&lt;AZ$3)*$AH223:$AS223))),2))</f>
        <v/>
      </c>
      <c r="BA223">
        <f>IF(AO223&lt;=0,0,ROUND(MIN(AO223,MAX(0,$F223-SUMPRODUCT(($AT$3:$BE$3&lt;BA$3)*$AH223:$AS223))),2))</f>
        <v/>
      </c>
      <c r="BB223">
        <f>IF(AP223&lt;=0,0,ROUND(MIN(AP223,MAX(0,$F223-SUMPRODUCT(($AT$3:$BE$3&lt;BB$3)*$AH223:$AS223))),2))</f>
        <v/>
      </c>
      <c r="BC223">
        <f>IF(AQ223&lt;=0,0,ROUND(MIN(AQ223,MAX(0,$F223-SUMPRODUCT(($AT$3:$BE$3&lt;BC$3)*$AH223:$AS223))),2))</f>
        <v/>
      </c>
      <c r="BD223">
        <f>IF(AR223&lt;=0,0,ROUND(MIN(AR223,MAX(0,$F223-SUMPRODUCT(($AT$3:$BE$3&lt;BD$3)*$AH223:$AS223))),2))</f>
        <v/>
      </c>
      <c r="BE223">
        <f>IF(AS223&lt;=0,0,ROUND(MIN(AS223,MAX(0,$F223-SUMPRODUCT(($AT$3:$BE$3&lt;BE$3)*$AH223:$AS223))),2))</f>
        <v/>
      </c>
      <c r="BF223">
        <f>IF(BF222&lt;=0,0,ROUND(BF222+J223-V223-AT223,2))</f>
        <v/>
      </c>
      <c r="BG223">
        <f>IF(BG222&lt;=0,0,ROUND(BG222+K223-W223-AU223,2))</f>
        <v/>
      </c>
      <c r="BH223">
        <f>IF(BH222&lt;=0,0,ROUND(BH222+L223-X223-AV223,2))</f>
        <v/>
      </c>
      <c r="BI223">
        <f>IF(BI222&lt;=0,0,ROUND(BI222+M223-Y223-AW223,2))</f>
        <v/>
      </c>
      <c r="BJ223">
        <f>IF(BJ222&lt;=0,0,ROUND(BJ222+N223-Z223-AX223,2))</f>
        <v/>
      </c>
      <c r="BK223">
        <f>IF(BK222&lt;=0,0,ROUND(BK222+O223-AA223-AY223,2))</f>
        <v/>
      </c>
      <c r="BL223">
        <f>IF(BL222&lt;=0,0,ROUND(BL222+P223-AB223-AZ223,2))</f>
        <v/>
      </c>
      <c r="BM223">
        <f>IF(BM222&lt;=0,0,ROUND(BM222+Q223-AC223-BA223,2))</f>
        <v/>
      </c>
      <c r="BN223">
        <f>IF(BN222&lt;=0,0,ROUND(BN222+R223-AD223-BB223,2))</f>
        <v/>
      </c>
      <c r="BO223">
        <f>IF(BO222&lt;=0,0,ROUND(BO222+S223-AE223-BC223,2))</f>
        <v/>
      </c>
      <c r="BP223">
        <f>IF(BP222&lt;=0,0,ROUND(BP222+T223-AF223-BD223,2))</f>
        <v/>
      </c>
      <c r="BQ223">
        <f>IF(BQ222&lt;=0,0,ROUND(BQ222+U223-AG223-BE223,2))</f>
        <v/>
      </c>
    </row>
    <row r="224">
      <c r="A224" t="n">
        <v>219</v>
      </c>
      <c r="B224" s="29">
        <f>Months!B224</f>
        <v/>
      </c>
      <c r="C224">
        <f>Months!C224</f>
        <v/>
      </c>
      <c r="D224">
        <f>Months!D224</f>
        <v/>
      </c>
      <c r="E224">
        <f>SUM(V224:AG224)</f>
        <v/>
      </c>
      <c r="F224">
        <f>MAX(0,ROUND(C224+D224-E224,2))</f>
        <v/>
      </c>
      <c r="G224">
        <f>ROUND(E224+SUM(AT224:BE224),2)</f>
        <v/>
      </c>
      <c r="H224">
        <f>ROUND(SUM(J224:U224),2)</f>
        <v/>
      </c>
      <c r="I224">
        <f>ROUND(SUM(BF224:BQ224),2)</f>
        <v/>
      </c>
      <c r="J224">
        <f>IF(BF223&lt;=0,0,ROUND(BF223*IF($A224&lt;=Debts!$M$5,Debts!$X$5,Debts!$Y$5)/12,2)+IF(AND(Debts!$AC$5=1,$A224=Debts!$M$5+1),SUMPRODUCT(ROUND(BF$5:BF222*Debts!$Y$5/12,2)),0))</f>
        <v/>
      </c>
      <c r="K224">
        <f>IF(BG223&lt;=0,0,ROUND(BG223*IF($A224&lt;=Debts!$M$6,Debts!$X$6,Debts!$Y$6)/12,2)+IF(AND(Debts!$AC$6=1,$A224=Debts!$M$6+1),SUMPRODUCT(ROUND(BG$5:BG222*Debts!$Y$6/12,2)),0))</f>
        <v/>
      </c>
      <c r="L224">
        <f>IF(BH223&lt;=0,0,ROUND(BH223*IF($A224&lt;=Debts!$M$7,Debts!$X$7,Debts!$Y$7)/12,2)+IF(AND(Debts!$AC$7=1,$A224=Debts!$M$7+1),SUMPRODUCT(ROUND(BH$5:BH222*Debts!$Y$7/12,2)),0))</f>
        <v/>
      </c>
      <c r="M224">
        <f>IF(BI223&lt;=0,0,ROUND(BI223*IF($A224&lt;=Debts!$M$8,Debts!$X$8,Debts!$Y$8)/12,2)+IF(AND(Debts!$AC$8=1,$A224=Debts!$M$8+1),SUMPRODUCT(ROUND(BI$5:BI222*Debts!$Y$8/12,2)),0))</f>
        <v/>
      </c>
      <c r="N224">
        <f>IF(BJ223&lt;=0,0,ROUND(BJ223*IF($A224&lt;=Debts!$M$9,Debts!$X$9,Debts!$Y$9)/12,2)+IF(AND(Debts!$AC$9=1,$A224=Debts!$M$9+1),SUMPRODUCT(ROUND(BJ$5:BJ222*Debts!$Y$9/12,2)),0))</f>
        <v/>
      </c>
      <c r="O224">
        <f>IF(BK223&lt;=0,0,ROUND(BK223*IF($A224&lt;=Debts!$M$10,Debts!$X$10,Debts!$Y$10)/12,2)+IF(AND(Debts!$AC$10=1,$A224=Debts!$M$10+1),SUMPRODUCT(ROUND(BK$5:BK222*Debts!$Y$10/12,2)),0))</f>
        <v/>
      </c>
      <c r="P224">
        <f>IF(BL223&lt;=0,0,ROUND(BL223*IF($A224&lt;=Debts!$M$11,Debts!$X$11,Debts!$Y$11)/12,2)+IF(AND(Debts!$AC$11=1,$A224=Debts!$M$11+1),SUMPRODUCT(ROUND(BL$5:BL222*Debts!$Y$11/12,2)),0))</f>
        <v/>
      </c>
      <c r="Q224">
        <f>IF(BM223&lt;=0,0,ROUND(BM223*IF($A224&lt;=Debts!$M$12,Debts!$X$12,Debts!$Y$12)/12,2)+IF(AND(Debts!$AC$12=1,$A224=Debts!$M$12+1),SUMPRODUCT(ROUND(BM$5:BM222*Debts!$Y$12/12,2)),0))</f>
        <v/>
      </c>
      <c r="R224">
        <f>IF(BN223&lt;=0,0,ROUND(BN223*IF($A224&lt;=Debts!$M$13,Debts!$X$13,Debts!$Y$13)/12,2)+IF(AND(Debts!$AC$13=1,$A224=Debts!$M$13+1),SUMPRODUCT(ROUND(BN$5:BN222*Debts!$Y$13/12,2)),0))</f>
        <v/>
      </c>
      <c r="S224">
        <f>IF(BO223&lt;=0,0,ROUND(BO223*IF($A224&lt;=Debts!$M$14,Debts!$X$14,Debts!$Y$14)/12,2)+IF(AND(Debts!$AC$14=1,$A224=Debts!$M$14+1),SUMPRODUCT(ROUND(BO$5:BO222*Debts!$Y$14/12,2)),0))</f>
        <v/>
      </c>
      <c r="T224">
        <f>IF(BP223&lt;=0,0,ROUND(BP223*IF($A224&lt;=Debts!$M$15,Debts!$X$15,Debts!$Y$15)/12,2)+IF(AND(Debts!$AC$15=1,$A224=Debts!$M$15+1),SUMPRODUCT(ROUND(BP$5:BP222*Debts!$Y$15/12,2)),0))</f>
        <v/>
      </c>
      <c r="U224">
        <f>IF(BQ223&lt;=0,0,ROUND(BQ223*IF($A224&lt;=Debts!$M$16,Debts!$X$16,Debts!$Y$16)/12,2)+IF(AND(Debts!$AC$16=1,$A224=Debts!$M$16+1),SUMPRODUCT(ROUND(BQ$5:BQ222*Debts!$Y$16/12,2)),0))</f>
        <v/>
      </c>
      <c r="V224">
        <f>IF(BF223&lt;=0,0,MIN(ROUND(BF223+J224,2),IF(Debts!$Z$5=0,Debts!$AA$5,MAX(Debts!$AA$5,ROUND(BF223*Debts!$Z$5+Debts!$AB$5*J224,2)))))</f>
        <v/>
      </c>
      <c r="W224">
        <f>IF(BG223&lt;=0,0,MIN(ROUND(BG223+K224,2),IF(Debts!$Z$6=0,Debts!$AA$6,MAX(Debts!$AA$6,ROUND(BG223*Debts!$Z$6+Debts!$AB$6*K224,2)))))</f>
        <v/>
      </c>
      <c r="X224">
        <f>IF(BH223&lt;=0,0,MIN(ROUND(BH223+L224,2),IF(Debts!$Z$7=0,Debts!$AA$7,MAX(Debts!$AA$7,ROUND(BH223*Debts!$Z$7+Debts!$AB$7*L224,2)))))</f>
        <v/>
      </c>
      <c r="Y224">
        <f>IF(BI223&lt;=0,0,MIN(ROUND(BI223+M224,2),IF(Debts!$Z$8=0,Debts!$AA$8,MAX(Debts!$AA$8,ROUND(BI223*Debts!$Z$8+Debts!$AB$8*M224,2)))))</f>
        <v/>
      </c>
      <c r="Z224">
        <f>IF(BJ223&lt;=0,0,MIN(ROUND(BJ223+N224,2),IF(Debts!$Z$9=0,Debts!$AA$9,MAX(Debts!$AA$9,ROUND(BJ223*Debts!$Z$9+Debts!$AB$9*N224,2)))))</f>
        <v/>
      </c>
      <c r="AA224">
        <f>IF(BK223&lt;=0,0,MIN(ROUND(BK223+O224,2),IF(Debts!$Z$10=0,Debts!$AA$10,MAX(Debts!$AA$10,ROUND(BK223*Debts!$Z$10+Debts!$AB$10*O224,2)))))</f>
        <v/>
      </c>
      <c r="AB224">
        <f>IF(BL223&lt;=0,0,MIN(ROUND(BL223+P224,2),IF(Debts!$Z$11=0,Debts!$AA$11,MAX(Debts!$AA$11,ROUND(BL223*Debts!$Z$11+Debts!$AB$11*P224,2)))))</f>
        <v/>
      </c>
      <c r="AC224">
        <f>IF(BM223&lt;=0,0,MIN(ROUND(BM223+Q224,2),IF(Debts!$Z$12=0,Debts!$AA$12,MAX(Debts!$AA$12,ROUND(BM223*Debts!$Z$12+Debts!$AB$12*Q224,2)))))</f>
        <v/>
      </c>
      <c r="AD224">
        <f>IF(BN223&lt;=0,0,MIN(ROUND(BN223+R224,2),IF(Debts!$Z$13=0,Debts!$AA$13,MAX(Debts!$AA$13,ROUND(BN223*Debts!$Z$13+Debts!$AB$13*R224,2)))))</f>
        <v/>
      </c>
      <c r="AE224">
        <f>IF(BO223&lt;=0,0,MIN(ROUND(BO223+S224,2),IF(Debts!$Z$14=0,Debts!$AA$14,MAX(Debts!$AA$14,ROUND(BO223*Debts!$Z$14+Debts!$AB$14*S224,2)))))</f>
        <v/>
      </c>
      <c r="AF224">
        <f>IF(BP223&lt;=0,0,MIN(ROUND(BP223+T224,2),IF(Debts!$Z$15=0,Debts!$AA$15,MAX(Debts!$AA$15,ROUND(BP223*Debts!$Z$15+Debts!$AB$15*T224,2)))))</f>
        <v/>
      </c>
      <c r="AG224">
        <f>IF(BQ223&lt;=0,0,MIN(ROUND(BQ223+U224,2),IF(Debts!$Z$16=0,Debts!$AA$16,MAX(Debts!$AA$16,ROUND(BQ223*Debts!$Z$16+Debts!$AB$16*U224,2)))))</f>
        <v/>
      </c>
      <c r="AH224">
        <f>IF(BF223&lt;=0,0,ROUND(BF223+J224-V224,2))</f>
        <v/>
      </c>
      <c r="AI224">
        <f>IF(BG223&lt;=0,0,ROUND(BG223+K224-W224,2))</f>
        <v/>
      </c>
      <c r="AJ224">
        <f>IF(BH223&lt;=0,0,ROUND(BH223+L224-X224,2))</f>
        <v/>
      </c>
      <c r="AK224">
        <f>IF(BI223&lt;=0,0,ROUND(BI223+M224-Y224,2))</f>
        <v/>
      </c>
      <c r="AL224">
        <f>IF(BJ223&lt;=0,0,ROUND(BJ223+N224-Z224,2))</f>
        <v/>
      </c>
      <c r="AM224">
        <f>IF(BK223&lt;=0,0,ROUND(BK223+O224-AA224,2))</f>
        <v/>
      </c>
      <c r="AN224">
        <f>IF(BL223&lt;=0,0,ROUND(BL223+P224-AB224,2))</f>
        <v/>
      </c>
      <c r="AO224">
        <f>IF(BM223&lt;=0,0,ROUND(BM223+Q224-AC224,2))</f>
        <v/>
      </c>
      <c r="AP224">
        <f>IF(BN223&lt;=0,0,ROUND(BN223+R224-AD224,2))</f>
        <v/>
      </c>
      <c r="AQ224">
        <f>IF(BO223&lt;=0,0,ROUND(BO223+S224-AE224,2))</f>
        <v/>
      </c>
      <c r="AR224">
        <f>IF(BP223&lt;=0,0,ROUND(BP223+T224-AF224,2))</f>
        <v/>
      </c>
      <c r="AS224">
        <f>IF(BQ223&lt;=0,0,ROUND(BQ223+U224-AG224,2))</f>
        <v/>
      </c>
      <c r="AT224">
        <f>IF(AH224&lt;=0,0,ROUND(MIN(AH224,MAX(0,$F224-SUMPRODUCT(($AT$3:$BE$3&lt;AT$3)*$AH224:$AS224))),2))</f>
        <v/>
      </c>
      <c r="AU224">
        <f>IF(AI224&lt;=0,0,ROUND(MIN(AI224,MAX(0,$F224-SUMPRODUCT(($AT$3:$BE$3&lt;AU$3)*$AH224:$AS224))),2))</f>
        <v/>
      </c>
      <c r="AV224">
        <f>IF(AJ224&lt;=0,0,ROUND(MIN(AJ224,MAX(0,$F224-SUMPRODUCT(($AT$3:$BE$3&lt;AV$3)*$AH224:$AS224))),2))</f>
        <v/>
      </c>
      <c r="AW224">
        <f>IF(AK224&lt;=0,0,ROUND(MIN(AK224,MAX(0,$F224-SUMPRODUCT(($AT$3:$BE$3&lt;AW$3)*$AH224:$AS224))),2))</f>
        <v/>
      </c>
      <c r="AX224">
        <f>IF(AL224&lt;=0,0,ROUND(MIN(AL224,MAX(0,$F224-SUMPRODUCT(($AT$3:$BE$3&lt;AX$3)*$AH224:$AS224))),2))</f>
        <v/>
      </c>
      <c r="AY224">
        <f>IF(AM224&lt;=0,0,ROUND(MIN(AM224,MAX(0,$F224-SUMPRODUCT(($AT$3:$BE$3&lt;AY$3)*$AH224:$AS224))),2))</f>
        <v/>
      </c>
      <c r="AZ224">
        <f>IF(AN224&lt;=0,0,ROUND(MIN(AN224,MAX(0,$F224-SUMPRODUCT(($AT$3:$BE$3&lt;AZ$3)*$AH224:$AS224))),2))</f>
        <v/>
      </c>
      <c r="BA224">
        <f>IF(AO224&lt;=0,0,ROUND(MIN(AO224,MAX(0,$F224-SUMPRODUCT(($AT$3:$BE$3&lt;BA$3)*$AH224:$AS224))),2))</f>
        <v/>
      </c>
      <c r="BB224">
        <f>IF(AP224&lt;=0,0,ROUND(MIN(AP224,MAX(0,$F224-SUMPRODUCT(($AT$3:$BE$3&lt;BB$3)*$AH224:$AS224))),2))</f>
        <v/>
      </c>
      <c r="BC224">
        <f>IF(AQ224&lt;=0,0,ROUND(MIN(AQ224,MAX(0,$F224-SUMPRODUCT(($AT$3:$BE$3&lt;BC$3)*$AH224:$AS224))),2))</f>
        <v/>
      </c>
      <c r="BD224">
        <f>IF(AR224&lt;=0,0,ROUND(MIN(AR224,MAX(0,$F224-SUMPRODUCT(($AT$3:$BE$3&lt;BD$3)*$AH224:$AS224))),2))</f>
        <v/>
      </c>
      <c r="BE224">
        <f>IF(AS224&lt;=0,0,ROUND(MIN(AS224,MAX(0,$F224-SUMPRODUCT(($AT$3:$BE$3&lt;BE$3)*$AH224:$AS224))),2))</f>
        <v/>
      </c>
      <c r="BF224">
        <f>IF(BF223&lt;=0,0,ROUND(BF223+J224-V224-AT224,2))</f>
        <v/>
      </c>
      <c r="BG224">
        <f>IF(BG223&lt;=0,0,ROUND(BG223+K224-W224-AU224,2))</f>
        <v/>
      </c>
      <c r="BH224">
        <f>IF(BH223&lt;=0,0,ROUND(BH223+L224-X224-AV224,2))</f>
        <v/>
      </c>
      <c r="BI224">
        <f>IF(BI223&lt;=0,0,ROUND(BI223+M224-Y224-AW224,2))</f>
        <v/>
      </c>
      <c r="BJ224">
        <f>IF(BJ223&lt;=0,0,ROUND(BJ223+N224-Z224-AX224,2))</f>
        <v/>
      </c>
      <c r="BK224">
        <f>IF(BK223&lt;=0,0,ROUND(BK223+O224-AA224-AY224,2))</f>
        <v/>
      </c>
      <c r="BL224">
        <f>IF(BL223&lt;=0,0,ROUND(BL223+P224-AB224-AZ224,2))</f>
        <v/>
      </c>
      <c r="BM224">
        <f>IF(BM223&lt;=0,0,ROUND(BM223+Q224-AC224-BA224,2))</f>
        <v/>
      </c>
      <c r="BN224">
        <f>IF(BN223&lt;=0,0,ROUND(BN223+R224-AD224-BB224,2))</f>
        <v/>
      </c>
      <c r="BO224">
        <f>IF(BO223&lt;=0,0,ROUND(BO223+S224-AE224-BC224,2))</f>
        <v/>
      </c>
      <c r="BP224">
        <f>IF(BP223&lt;=0,0,ROUND(BP223+T224-AF224-BD224,2))</f>
        <v/>
      </c>
      <c r="BQ224">
        <f>IF(BQ223&lt;=0,0,ROUND(BQ223+U224-AG224-BE224,2))</f>
        <v/>
      </c>
    </row>
    <row r="225">
      <c r="A225" t="n">
        <v>220</v>
      </c>
      <c r="B225" s="29">
        <f>Months!B225</f>
        <v/>
      </c>
      <c r="C225">
        <f>Months!C225</f>
        <v/>
      </c>
      <c r="D225">
        <f>Months!D225</f>
        <v/>
      </c>
      <c r="E225">
        <f>SUM(V225:AG225)</f>
        <v/>
      </c>
      <c r="F225">
        <f>MAX(0,ROUND(C225+D225-E225,2))</f>
        <v/>
      </c>
      <c r="G225">
        <f>ROUND(E225+SUM(AT225:BE225),2)</f>
        <v/>
      </c>
      <c r="H225">
        <f>ROUND(SUM(J225:U225),2)</f>
        <v/>
      </c>
      <c r="I225">
        <f>ROUND(SUM(BF225:BQ225),2)</f>
        <v/>
      </c>
      <c r="J225">
        <f>IF(BF224&lt;=0,0,ROUND(BF224*IF($A225&lt;=Debts!$M$5,Debts!$X$5,Debts!$Y$5)/12,2)+IF(AND(Debts!$AC$5=1,$A225=Debts!$M$5+1),SUMPRODUCT(ROUND(BF$5:BF223*Debts!$Y$5/12,2)),0))</f>
        <v/>
      </c>
      <c r="K225">
        <f>IF(BG224&lt;=0,0,ROUND(BG224*IF($A225&lt;=Debts!$M$6,Debts!$X$6,Debts!$Y$6)/12,2)+IF(AND(Debts!$AC$6=1,$A225=Debts!$M$6+1),SUMPRODUCT(ROUND(BG$5:BG223*Debts!$Y$6/12,2)),0))</f>
        <v/>
      </c>
      <c r="L225">
        <f>IF(BH224&lt;=0,0,ROUND(BH224*IF($A225&lt;=Debts!$M$7,Debts!$X$7,Debts!$Y$7)/12,2)+IF(AND(Debts!$AC$7=1,$A225=Debts!$M$7+1),SUMPRODUCT(ROUND(BH$5:BH223*Debts!$Y$7/12,2)),0))</f>
        <v/>
      </c>
      <c r="M225">
        <f>IF(BI224&lt;=0,0,ROUND(BI224*IF($A225&lt;=Debts!$M$8,Debts!$X$8,Debts!$Y$8)/12,2)+IF(AND(Debts!$AC$8=1,$A225=Debts!$M$8+1),SUMPRODUCT(ROUND(BI$5:BI223*Debts!$Y$8/12,2)),0))</f>
        <v/>
      </c>
      <c r="N225">
        <f>IF(BJ224&lt;=0,0,ROUND(BJ224*IF($A225&lt;=Debts!$M$9,Debts!$X$9,Debts!$Y$9)/12,2)+IF(AND(Debts!$AC$9=1,$A225=Debts!$M$9+1),SUMPRODUCT(ROUND(BJ$5:BJ223*Debts!$Y$9/12,2)),0))</f>
        <v/>
      </c>
      <c r="O225">
        <f>IF(BK224&lt;=0,0,ROUND(BK224*IF($A225&lt;=Debts!$M$10,Debts!$X$10,Debts!$Y$10)/12,2)+IF(AND(Debts!$AC$10=1,$A225=Debts!$M$10+1),SUMPRODUCT(ROUND(BK$5:BK223*Debts!$Y$10/12,2)),0))</f>
        <v/>
      </c>
      <c r="P225">
        <f>IF(BL224&lt;=0,0,ROUND(BL224*IF($A225&lt;=Debts!$M$11,Debts!$X$11,Debts!$Y$11)/12,2)+IF(AND(Debts!$AC$11=1,$A225=Debts!$M$11+1),SUMPRODUCT(ROUND(BL$5:BL223*Debts!$Y$11/12,2)),0))</f>
        <v/>
      </c>
      <c r="Q225">
        <f>IF(BM224&lt;=0,0,ROUND(BM224*IF($A225&lt;=Debts!$M$12,Debts!$X$12,Debts!$Y$12)/12,2)+IF(AND(Debts!$AC$12=1,$A225=Debts!$M$12+1),SUMPRODUCT(ROUND(BM$5:BM223*Debts!$Y$12/12,2)),0))</f>
        <v/>
      </c>
      <c r="R225">
        <f>IF(BN224&lt;=0,0,ROUND(BN224*IF($A225&lt;=Debts!$M$13,Debts!$X$13,Debts!$Y$13)/12,2)+IF(AND(Debts!$AC$13=1,$A225=Debts!$M$13+1),SUMPRODUCT(ROUND(BN$5:BN223*Debts!$Y$13/12,2)),0))</f>
        <v/>
      </c>
      <c r="S225">
        <f>IF(BO224&lt;=0,0,ROUND(BO224*IF($A225&lt;=Debts!$M$14,Debts!$X$14,Debts!$Y$14)/12,2)+IF(AND(Debts!$AC$14=1,$A225=Debts!$M$14+1),SUMPRODUCT(ROUND(BO$5:BO223*Debts!$Y$14/12,2)),0))</f>
        <v/>
      </c>
      <c r="T225">
        <f>IF(BP224&lt;=0,0,ROUND(BP224*IF($A225&lt;=Debts!$M$15,Debts!$X$15,Debts!$Y$15)/12,2)+IF(AND(Debts!$AC$15=1,$A225=Debts!$M$15+1),SUMPRODUCT(ROUND(BP$5:BP223*Debts!$Y$15/12,2)),0))</f>
        <v/>
      </c>
      <c r="U225">
        <f>IF(BQ224&lt;=0,0,ROUND(BQ224*IF($A225&lt;=Debts!$M$16,Debts!$X$16,Debts!$Y$16)/12,2)+IF(AND(Debts!$AC$16=1,$A225=Debts!$M$16+1),SUMPRODUCT(ROUND(BQ$5:BQ223*Debts!$Y$16/12,2)),0))</f>
        <v/>
      </c>
      <c r="V225">
        <f>IF(BF224&lt;=0,0,MIN(ROUND(BF224+J225,2),IF(Debts!$Z$5=0,Debts!$AA$5,MAX(Debts!$AA$5,ROUND(BF224*Debts!$Z$5+Debts!$AB$5*J225,2)))))</f>
        <v/>
      </c>
      <c r="W225">
        <f>IF(BG224&lt;=0,0,MIN(ROUND(BG224+K225,2),IF(Debts!$Z$6=0,Debts!$AA$6,MAX(Debts!$AA$6,ROUND(BG224*Debts!$Z$6+Debts!$AB$6*K225,2)))))</f>
        <v/>
      </c>
      <c r="X225">
        <f>IF(BH224&lt;=0,0,MIN(ROUND(BH224+L225,2),IF(Debts!$Z$7=0,Debts!$AA$7,MAX(Debts!$AA$7,ROUND(BH224*Debts!$Z$7+Debts!$AB$7*L225,2)))))</f>
        <v/>
      </c>
      <c r="Y225">
        <f>IF(BI224&lt;=0,0,MIN(ROUND(BI224+M225,2),IF(Debts!$Z$8=0,Debts!$AA$8,MAX(Debts!$AA$8,ROUND(BI224*Debts!$Z$8+Debts!$AB$8*M225,2)))))</f>
        <v/>
      </c>
      <c r="Z225">
        <f>IF(BJ224&lt;=0,0,MIN(ROUND(BJ224+N225,2),IF(Debts!$Z$9=0,Debts!$AA$9,MAX(Debts!$AA$9,ROUND(BJ224*Debts!$Z$9+Debts!$AB$9*N225,2)))))</f>
        <v/>
      </c>
      <c r="AA225">
        <f>IF(BK224&lt;=0,0,MIN(ROUND(BK224+O225,2),IF(Debts!$Z$10=0,Debts!$AA$10,MAX(Debts!$AA$10,ROUND(BK224*Debts!$Z$10+Debts!$AB$10*O225,2)))))</f>
        <v/>
      </c>
      <c r="AB225">
        <f>IF(BL224&lt;=0,0,MIN(ROUND(BL224+P225,2),IF(Debts!$Z$11=0,Debts!$AA$11,MAX(Debts!$AA$11,ROUND(BL224*Debts!$Z$11+Debts!$AB$11*P225,2)))))</f>
        <v/>
      </c>
      <c r="AC225">
        <f>IF(BM224&lt;=0,0,MIN(ROUND(BM224+Q225,2),IF(Debts!$Z$12=0,Debts!$AA$12,MAX(Debts!$AA$12,ROUND(BM224*Debts!$Z$12+Debts!$AB$12*Q225,2)))))</f>
        <v/>
      </c>
      <c r="AD225">
        <f>IF(BN224&lt;=0,0,MIN(ROUND(BN224+R225,2),IF(Debts!$Z$13=0,Debts!$AA$13,MAX(Debts!$AA$13,ROUND(BN224*Debts!$Z$13+Debts!$AB$13*R225,2)))))</f>
        <v/>
      </c>
      <c r="AE225">
        <f>IF(BO224&lt;=0,0,MIN(ROUND(BO224+S225,2),IF(Debts!$Z$14=0,Debts!$AA$14,MAX(Debts!$AA$14,ROUND(BO224*Debts!$Z$14+Debts!$AB$14*S225,2)))))</f>
        <v/>
      </c>
      <c r="AF225">
        <f>IF(BP224&lt;=0,0,MIN(ROUND(BP224+T225,2),IF(Debts!$Z$15=0,Debts!$AA$15,MAX(Debts!$AA$15,ROUND(BP224*Debts!$Z$15+Debts!$AB$15*T225,2)))))</f>
        <v/>
      </c>
      <c r="AG225">
        <f>IF(BQ224&lt;=0,0,MIN(ROUND(BQ224+U225,2),IF(Debts!$Z$16=0,Debts!$AA$16,MAX(Debts!$AA$16,ROUND(BQ224*Debts!$Z$16+Debts!$AB$16*U225,2)))))</f>
        <v/>
      </c>
      <c r="AH225">
        <f>IF(BF224&lt;=0,0,ROUND(BF224+J225-V225,2))</f>
        <v/>
      </c>
      <c r="AI225">
        <f>IF(BG224&lt;=0,0,ROUND(BG224+K225-W225,2))</f>
        <v/>
      </c>
      <c r="AJ225">
        <f>IF(BH224&lt;=0,0,ROUND(BH224+L225-X225,2))</f>
        <v/>
      </c>
      <c r="AK225">
        <f>IF(BI224&lt;=0,0,ROUND(BI224+M225-Y225,2))</f>
        <v/>
      </c>
      <c r="AL225">
        <f>IF(BJ224&lt;=0,0,ROUND(BJ224+N225-Z225,2))</f>
        <v/>
      </c>
      <c r="AM225">
        <f>IF(BK224&lt;=0,0,ROUND(BK224+O225-AA225,2))</f>
        <v/>
      </c>
      <c r="AN225">
        <f>IF(BL224&lt;=0,0,ROUND(BL224+P225-AB225,2))</f>
        <v/>
      </c>
      <c r="AO225">
        <f>IF(BM224&lt;=0,0,ROUND(BM224+Q225-AC225,2))</f>
        <v/>
      </c>
      <c r="AP225">
        <f>IF(BN224&lt;=0,0,ROUND(BN224+R225-AD225,2))</f>
        <v/>
      </c>
      <c r="AQ225">
        <f>IF(BO224&lt;=0,0,ROUND(BO224+S225-AE225,2))</f>
        <v/>
      </c>
      <c r="AR225">
        <f>IF(BP224&lt;=0,0,ROUND(BP224+T225-AF225,2))</f>
        <v/>
      </c>
      <c r="AS225">
        <f>IF(BQ224&lt;=0,0,ROUND(BQ224+U225-AG225,2))</f>
        <v/>
      </c>
      <c r="AT225">
        <f>IF(AH225&lt;=0,0,ROUND(MIN(AH225,MAX(0,$F225-SUMPRODUCT(($AT$3:$BE$3&lt;AT$3)*$AH225:$AS225))),2))</f>
        <v/>
      </c>
      <c r="AU225">
        <f>IF(AI225&lt;=0,0,ROUND(MIN(AI225,MAX(0,$F225-SUMPRODUCT(($AT$3:$BE$3&lt;AU$3)*$AH225:$AS225))),2))</f>
        <v/>
      </c>
      <c r="AV225">
        <f>IF(AJ225&lt;=0,0,ROUND(MIN(AJ225,MAX(0,$F225-SUMPRODUCT(($AT$3:$BE$3&lt;AV$3)*$AH225:$AS225))),2))</f>
        <v/>
      </c>
      <c r="AW225">
        <f>IF(AK225&lt;=0,0,ROUND(MIN(AK225,MAX(0,$F225-SUMPRODUCT(($AT$3:$BE$3&lt;AW$3)*$AH225:$AS225))),2))</f>
        <v/>
      </c>
      <c r="AX225">
        <f>IF(AL225&lt;=0,0,ROUND(MIN(AL225,MAX(0,$F225-SUMPRODUCT(($AT$3:$BE$3&lt;AX$3)*$AH225:$AS225))),2))</f>
        <v/>
      </c>
      <c r="AY225">
        <f>IF(AM225&lt;=0,0,ROUND(MIN(AM225,MAX(0,$F225-SUMPRODUCT(($AT$3:$BE$3&lt;AY$3)*$AH225:$AS225))),2))</f>
        <v/>
      </c>
      <c r="AZ225">
        <f>IF(AN225&lt;=0,0,ROUND(MIN(AN225,MAX(0,$F225-SUMPRODUCT(($AT$3:$BE$3&lt;AZ$3)*$AH225:$AS225))),2))</f>
        <v/>
      </c>
      <c r="BA225">
        <f>IF(AO225&lt;=0,0,ROUND(MIN(AO225,MAX(0,$F225-SUMPRODUCT(($AT$3:$BE$3&lt;BA$3)*$AH225:$AS225))),2))</f>
        <v/>
      </c>
      <c r="BB225">
        <f>IF(AP225&lt;=0,0,ROUND(MIN(AP225,MAX(0,$F225-SUMPRODUCT(($AT$3:$BE$3&lt;BB$3)*$AH225:$AS225))),2))</f>
        <v/>
      </c>
      <c r="BC225">
        <f>IF(AQ225&lt;=0,0,ROUND(MIN(AQ225,MAX(0,$F225-SUMPRODUCT(($AT$3:$BE$3&lt;BC$3)*$AH225:$AS225))),2))</f>
        <v/>
      </c>
      <c r="BD225">
        <f>IF(AR225&lt;=0,0,ROUND(MIN(AR225,MAX(0,$F225-SUMPRODUCT(($AT$3:$BE$3&lt;BD$3)*$AH225:$AS225))),2))</f>
        <v/>
      </c>
      <c r="BE225">
        <f>IF(AS225&lt;=0,0,ROUND(MIN(AS225,MAX(0,$F225-SUMPRODUCT(($AT$3:$BE$3&lt;BE$3)*$AH225:$AS225))),2))</f>
        <v/>
      </c>
      <c r="BF225">
        <f>IF(BF224&lt;=0,0,ROUND(BF224+J225-V225-AT225,2))</f>
        <v/>
      </c>
      <c r="BG225">
        <f>IF(BG224&lt;=0,0,ROUND(BG224+K225-W225-AU225,2))</f>
        <v/>
      </c>
      <c r="BH225">
        <f>IF(BH224&lt;=0,0,ROUND(BH224+L225-X225-AV225,2))</f>
        <v/>
      </c>
      <c r="BI225">
        <f>IF(BI224&lt;=0,0,ROUND(BI224+M225-Y225-AW225,2))</f>
        <v/>
      </c>
      <c r="BJ225">
        <f>IF(BJ224&lt;=0,0,ROUND(BJ224+N225-Z225-AX225,2))</f>
        <v/>
      </c>
      <c r="BK225">
        <f>IF(BK224&lt;=0,0,ROUND(BK224+O225-AA225-AY225,2))</f>
        <v/>
      </c>
      <c r="BL225">
        <f>IF(BL224&lt;=0,0,ROUND(BL224+P225-AB225-AZ225,2))</f>
        <v/>
      </c>
      <c r="BM225">
        <f>IF(BM224&lt;=0,0,ROUND(BM224+Q225-AC225-BA225,2))</f>
        <v/>
      </c>
      <c r="BN225">
        <f>IF(BN224&lt;=0,0,ROUND(BN224+R225-AD225-BB225,2))</f>
        <v/>
      </c>
      <c r="BO225">
        <f>IF(BO224&lt;=0,0,ROUND(BO224+S225-AE225-BC225,2))</f>
        <v/>
      </c>
      <c r="BP225">
        <f>IF(BP224&lt;=0,0,ROUND(BP224+T225-AF225-BD225,2))</f>
        <v/>
      </c>
      <c r="BQ225">
        <f>IF(BQ224&lt;=0,0,ROUND(BQ224+U225-AG225-BE225,2))</f>
        <v/>
      </c>
    </row>
    <row r="226">
      <c r="A226" t="n">
        <v>221</v>
      </c>
      <c r="B226" s="29">
        <f>Months!B226</f>
        <v/>
      </c>
      <c r="C226">
        <f>Months!C226</f>
        <v/>
      </c>
      <c r="D226">
        <f>Months!D226</f>
        <v/>
      </c>
      <c r="E226">
        <f>SUM(V226:AG226)</f>
        <v/>
      </c>
      <c r="F226">
        <f>MAX(0,ROUND(C226+D226-E226,2))</f>
        <v/>
      </c>
      <c r="G226">
        <f>ROUND(E226+SUM(AT226:BE226),2)</f>
        <v/>
      </c>
      <c r="H226">
        <f>ROUND(SUM(J226:U226),2)</f>
        <v/>
      </c>
      <c r="I226">
        <f>ROUND(SUM(BF226:BQ226),2)</f>
        <v/>
      </c>
      <c r="J226">
        <f>IF(BF225&lt;=0,0,ROUND(BF225*IF($A226&lt;=Debts!$M$5,Debts!$X$5,Debts!$Y$5)/12,2)+IF(AND(Debts!$AC$5=1,$A226=Debts!$M$5+1),SUMPRODUCT(ROUND(BF$5:BF224*Debts!$Y$5/12,2)),0))</f>
        <v/>
      </c>
      <c r="K226">
        <f>IF(BG225&lt;=0,0,ROUND(BG225*IF($A226&lt;=Debts!$M$6,Debts!$X$6,Debts!$Y$6)/12,2)+IF(AND(Debts!$AC$6=1,$A226=Debts!$M$6+1),SUMPRODUCT(ROUND(BG$5:BG224*Debts!$Y$6/12,2)),0))</f>
        <v/>
      </c>
      <c r="L226">
        <f>IF(BH225&lt;=0,0,ROUND(BH225*IF($A226&lt;=Debts!$M$7,Debts!$X$7,Debts!$Y$7)/12,2)+IF(AND(Debts!$AC$7=1,$A226=Debts!$M$7+1),SUMPRODUCT(ROUND(BH$5:BH224*Debts!$Y$7/12,2)),0))</f>
        <v/>
      </c>
      <c r="M226">
        <f>IF(BI225&lt;=0,0,ROUND(BI225*IF($A226&lt;=Debts!$M$8,Debts!$X$8,Debts!$Y$8)/12,2)+IF(AND(Debts!$AC$8=1,$A226=Debts!$M$8+1),SUMPRODUCT(ROUND(BI$5:BI224*Debts!$Y$8/12,2)),0))</f>
        <v/>
      </c>
      <c r="N226">
        <f>IF(BJ225&lt;=0,0,ROUND(BJ225*IF($A226&lt;=Debts!$M$9,Debts!$X$9,Debts!$Y$9)/12,2)+IF(AND(Debts!$AC$9=1,$A226=Debts!$M$9+1),SUMPRODUCT(ROUND(BJ$5:BJ224*Debts!$Y$9/12,2)),0))</f>
        <v/>
      </c>
      <c r="O226">
        <f>IF(BK225&lt;=0,0,ROUND(BK225*IF($A226&lt;=Debts!$M$10,Debts!$X$10,Debts!$Y$10)/12,2)+IF(AND(Debts!$AC$10=1,$A226=Debts!$M$10+1),SUMPRODUCT(ROUND(BK$5:BK224*Debts!$Y$10/12,2)),0))</f>
        <v/>
      </c>
      <c r="P226">
        <f>IF(BL225&lt;=0,0,ROUND(BL225*IF($A226&lt;=Debts!$M$11,Debts!$X$11,Debts!$Y$11)/12,2)+IF(AND(Debts!$AC$11=1,$A226=Debts!$M$11+1),SUMPRODUCT(ROUND(BL$5:BL224*Debts!$Y$11/12,2)),0))</f>
        <v/>
      </c>
      <c r="Q226">
        <f>IF(BM225&lt;=0,0,ROUND(BM225*IF($A226&lt;=Debts!$M$12,Debts!$X$12,Debts!$Y$12)/12,2)+IF(AND(Debts!$AC$12=1,$A226=Debts!$M$12+1),SUMPRODUCT(ROUND(BM$5:BM224*Debts!$Y$12/12,2)),0))</f>
        <v/>
      </c>
      <c r="R226">
        <f>IF(BN225&lt;=0,0,ROUND(BN225*IF($A226&lt;=Debts!$M$13,Debts!$X$13,Debts!$Y$13)/12,2)+IF(AND(Debts!$AC$13=1,$A226=Debts!$M$13+1),SUMPRODUCT(ROUND(BN$5:BN224*Debts!$Y$13/12,2)),0))</f>
        <v/>
      </c>
      <c r="S226">
        <f>IF(BO225&lt;=0,0,ROUND(BO225*IF($A226&lt;=Debts!$M$14,Debts!$X$14,Debts!$Y$14)/12,2)+IF(AND(Debts!$AC$14=1,$A226=Debts!$M$14+1),SUMPRODUCT(ROUND(BO$5:BO224*Debts!$Y$14/12,2)),0))</f>
        <v/>
      </c>
      <c r="T226">
        <f>IF(BP225&lt;=0,0,ROUND(BP225*IF($A226&lt;=Debts!$M$15,Debts!$X$15,Debts!$Y$15)/12,2)+IF(AND(Debts!$AC$15=1,$A226=Debts!$M$15+1),SUMPRODUCT(ROUND(BP$5:BP224*Debts!$Y$15/12,2)),0))</f>
        <v/>
      </c>
      <c r="U226">
        <f>IF(BQ225&lt;=0,0,ROUND(BQ225*IF($A226&lt;=Debts!$M$16,Debts!$X$16,Debts!$Y$16)/12,2)+IF(AND(Debts!$AC$16=1,$A226=Debts!$M$16+1),SUMPRODUCT(ROUND(BQ$5:BQ224*Debts!$Y$16/12,2)),0))</f>
        <v/>
      </c>
      <c r="V226">
        <f>IF(BF225&lt;=0,0,MIN(ROUND(BF225+J226,2),IF(Debts!$Z$5=0,Debts!$AA$5,MAX(Debts!$AA$5,ROUND(BF225*Debts!$Z$5+Debts!$AB$5*J226,2)))))</f>
        <v/>
      </c>
      <c r="W226">
        <f>IF(BG225&lt;=0,0,MIN(ROUND(BG225+K226,2),IF(Debts!$Z$6=0,Debts!$AA$6,MAX(Debts!$AA$6,ROUND(BG225*Debts!$Z$6+Debts!$AB$6*K226,2)))))</f>
        <v/>
      </c>
      <c r="X226">
        <f>IF(BH225&lt;=0,0,MIN(ROUND(BH225+L226,2),IF(Debts!$Z$7=0,Debts!$AA$7,MAX(Debts!$AA$7,ROUND(BH225*Debts!$Z$7+Debts!$AB$7*L226,2)))))</f>
        <v/>
      </c>
      <c r="Y226">
        <f>IF(BI225&lt;=0,0,MIN(ROUND(BI225+M226,2),IF(Debts!$Z$8=0,Debts!$AA$8,MAX(Debts!$AA$8,ROUND(BI225*Debts!$Z$8+Debts!$AB$8*M226,2)))))</f>
        <v/>
      </c>
      <c r="Z226">
        <f>IF(BJ225&lt;=0,0,MIN(ROUND(BJ225+N226,2),IF(Debts!$Z$9=0,Debts!$AA$9,MAX(Debts!$AA$9,ROUND(BJ225*Debts!$Z$9+Debts!$AB$9*N226,2)))))</f>
        <v/>
      </c>
      <c r="AA226">
        <f>IF(BK225&lt;=0,0,MIN(ROUND(BK225+O226,2),IF(Debts!$Z$10=0,Debts!$AA$10,MAX(Debts!$AA$10,ROUND(BK225*Debts!$Z$10+Debts!$AB$10*O226,2)))))</f>
        <v/>
      </c>
      <c r="AB226">
        <f>IF(BL225&lt;=0,0,MIN(ROUND(BL225+P226,2),IF(Debts!$Z$11=0,Debts!$AA$11,MAX(Debts!$AA$11,ROUND(BL225*Debts!$Z$11+Debts!$AB$11*P226,2)))))</f>
        <v/>
      </c>
      <c r="AC226">
        <f>IF(BM225&lt;=0,0,MIN(ROUND(BM225+Q226,2),IF(Debts!$Z$12=0,Debts!$AA$12,MAX(Debts!$AA$12,ROUND(BM225*Debts!$Z$12+Debts!$AB$12*Q226,2)))))</f>
        <v/>
      </c>
      <c r="AD226">
        <f>IF(BN225&lt;=0,0,MIN(ROUND(BN225+R226,2),IF(Debts!$Z$13=0,Debts!$AA$13,MAX(Debts!$AA$13,ROUND(BN225*Debts!$Z$13+Debts!$AB$13*R226,2)))))</f>
        <v/>
      </c>
      <c r="AE226">
        <f>IF(BO225&lt;=0,0,MIN(ROUND(BO225+S226,2),IF(Debts!$Z$14=0,Debts!$AA$14,MAX(Debts!$AA$14,ROUND(BO225*Debts!$Z$14+Debts!$AB$14*S226,2)))))</f>
        <v/>
      </c>
      <c r="AF226">
        <f>IF(BP225&lt;=0,0,MIN(ROUND(BP225+T226,2),IF(Debts!$Z$15=0,Debts!$AA$15,MAX(Debts!$AA$15,ROUND(BP225*Debts!$Z$15+Debts!$AB$15*T226,2)))))</f>
        <v/>
      </c>
      <c r="AG226">
        <f>IF(BQ225&lt;=0,0,MIN(ROUND(BQ225+U226,2),IF(Debts!$Z$16=0,Debts!$AA$16,MAX(Debts!$AA$16,ROUND(BQ225*Debts!$Z$16+Debts!$AB$16*U226,2)))))</f>
        <v/>
      </c>
      <c r="AH226">
        <f>IF(BF225&lt;=0,0,ROUND(BF225+J226-V226,2))</f>
        <v/>
      </c>
      <c r="AI226">
        <f>IF(BG225&lt;=0,0,ROUND(BG225+K226-W226,2))</f>
        <v/>
      </c>
      <c r="AJ226">
        <f>IF(BH225&lt;=0,0,ROUND(BH225+L226-X226,2))</f>
        <v/>
      </c>
      <c r="AK226">
        <f>IF(BI225&lt;=0,0,ROUND(BI225+M226-Y226,2))</f>
        <v/>
      </c>
      <c r="AL226">
        <f>IF(BJ225&lt;=0,0,ROUND(BJ225+N226-Z226,2))</f>
        <v/>
      </c>
      <c r="AM226">
        <f>IF(BK225&lt;=0,0,ROUND(BK225+O226-AA226,2))</f>
        <v/>
      </c>
      <c r="AN226">
        <f>IF(BL225&lt;=0,0,ROUND(BL225+P226-AB226,2))</f>
        <v/>
      </c>
      <c r="AO226">
        <f>IF(BM225&lt;=0,0,ROUND(BM225+Q226-AC226,2))</f>
        <v/>
      </c>
      <c r="AP226">
        <f>IF(BN225&lt;=0,0,ROUND(BN225+R226-AD226,2))</f>
        <v/>
      </c>
      <c r="AQ226">
        <f>IF(BO225&lt;=0,0,ROUND(BO225+S226-AE226,2))</f>
        <v/>
      </c>
      <c r="AR226">
        <f>IF(BP225&lt;=0,0,ROUND(BP225+T226-AF226,2))</f>
        <v/>
      </c>
      <c r="AS226">
        <f>IF(BQ225&lt;=0,0,ROUND(BQ225+U226-AG226,2))</f>
        <v/>
      </c>
      <c r="AT226">
        <f>IF(AH226&lt;=0,0,ROUND(MIN(AH226,MAX(0,$F226-SUMPRODUCT(($AT$3:$BE$3&lt;AT$3)*$AH226:$AS226))),2))</f>
        <v/>
      </c>
      <c r="AU226">
        <f>IF(AI226&lt;=0,0,ROUND(MIN(AI226,MAX(0,$F226-SUMPRODUCT(($AT$3:$BE$3&lt;AU$3)*$AH226:$AS226))),2))</f>
        <v/>
      </c>
      <c r="AV226">
        <f>IF(AJ226&lt;=0,0,ROUND(MIN(AJ226,MAX(0,$F226-SUMPRODUCT(($AT$3:$BE$3&lt;AV$3)*$AH226:$AS226))),2))</f>
        <v/>
      </c>
      <c r="AW226">
        <f>IF(AK226&lt;=0,0,ROUND(MIN(AK226,MAX(0,$F226-SUMPRODUCT(($AT$3:$BE$3&lt;AW$3)*$AH226:$AS226))),2))</f>
        <v/>
      </c>
      <c r="AX226">
        <f>IF(AL226&lt;=0,0,ROUND(MIN(AL226,MAX(0,$F226-SUMPRODUCT(($AT$3:$BE$3&lt;AX$3)*$AH226:$AS226))),2))</f>
        <v/>
      </c>
      <c r="AY226">
        <f>IF(AM226&lt;=0,0,ROUND(MIN(AM226,MAX(0,$F226-SUMPRODUCT(($AT$3:$BE$3&lt;AY$3)*$AH226:$AS226))),2))</f>
        <v/>
      </c>
      <c r="AZ226">
        <f>IF(AN226&lt;=0,0,ROUND(MIN(AN226,MAX(0,$F226-SUMPRODUCT(($AT$3:$BE$3&lt;AZ$3)*$AH226:$AS226))),2))</f>
        <v/>
      </c>
      <c r="BA226">
        <f>IF(AO226&lt;=0,0,ROUND(MIN(AO226,MAX(0,$F226-SUMPRODUCT(($AT$3:$BE$3&lt;BA$3)*$AH226:$AS226))),2))</f>
        <v/>
      </c>
      <c r="BB226">
        <f>IF(AP226&lt;=0,0,ROUND(MIN(AP226,MAX(0,$F226-SUMPRODUCT(($AT$3:$BE$3&lt;BB$3)*$AH226:$AS226))),2))</f>
        <v/>
      </c>
      <c r="BC226">
        <f>IF(AQ226&lt;=0,0,ROUND(MIN(AQ226,MAX(0,$F226-SUMPRODUCT(($AT$3:$BE$3&lt;BC$3)*$AH226:$AS226))),2))</f>
        <v/>
      </c>
      <c r="BD226">
        <f>IF(AR226&lt;=0,0,ROUND(MIN(AR226,MAX(0,$F226-SUMPRODUCT(($AT$3:$BE$3&lt;BD$3)*$AH226:$AS226))),2))</f>
        <v/>
      </c>
      <c r="BE226">
        <f>IF(AS226&lt;=0,0,ROUND(MIN(AS226,MAX(0,$F226-SUMPRODUCT(($AT$3:$BE$3&lt;BE$3)*$AH226:$AS226))),2))</f>
        <v/>
      </c>
      <c r="BF226">
        <f>IF(BF225&lt;=0,0,ROUND(BF225+J226-V226-AT226,2))</f>
        <v/>
      </c>
      <c r="BG226">
        <f>IF(BG225&lt;=0,0,ROUND(BG225+K226-W226-AU226,2))</f>
        <v/>
      </c>
      <c r="BH226">
        <f>IF(BH225&lt;=0,0,ROUND(BH225+L226-X226-AV226,2))</f>
        <v/>
      </c>
      <c r="BI226">
        <f>IF(BI225&lt;=0,0,ROUND(BI225+M226-Y226-AW226,2))</f>
        <v/>
      </c>
      <c r="BJ226">
        <f>IF(BJ225&lt;=0,0,ROUND(BJ225+N226-Z226-AX226,2))</f>
        <v/>
      </c>
      <c r="BK226">
        <f>IF(BK225&lt;=0,0,ROUND(BK225+O226-AA226-AY226,2))</f>
        <v/>
      </c>
      <c r="BL226">
        <f>IF(BL225&lt;=0,0,ROUND(BL225+P226-AB226-AZ226,2))</f>
        <v/>
      </c>
      <c r="BM226">
        <f>IF(BM225&lt;=0,0,ROUND(BM225+Q226-AC226-BA226,2))</f>
        <v/>
      </c>
      <c r="BN226">
        <f>IF(BN225&lt;=0,0,ROUND(BN225+R226-AD226-BB226,2))</f>
        <v/>
      </c>
      <c r="BO226">
        <f>IF(BO225&lt;=0,0,ROUND(BO225+S226-AE226-BC226,2))</f>
        <v/>
      </c>
      <c r="BP226">
        <f>IF(BP225&lt;=0,0,ROUND(BP225+T226-AF226-BD226,2))</f>
        <v/>
      </c>
      <c r="BQ226">
        <f>IF(BQ225&lt;=0,0,ROUND(BQ225+U226-AG226-BE226,2))</f>
        <v/>
      </c>
    </row>
    <row r="227">
      <c r="A227" t="n">
        <v>222</v>
      </c>
      <c r="B227" s="29">
        <f>Months!B227</f>
        <v/>
      </c>
      <c r="C227">
        <f>Months!C227</f>
        <v/>
      </c>
      <c r="D227">
        <f>Months!D227</f>
        <v/>
      </c>
      <c r="E227">
        <f>SUM(V227:AG227)</f>
        <v/>
      </c>
      <c r="F227">
        <f>MAX(0,ROUND(C227+D227-E227,2))</f>
        <v/>
      </c>
      <c r="G227">
        <f>ROUND(E227+SUM(AT227:BE227),2)</f>
        <v/>
      </c>
      <c r="H227">
        <f>ROUND(SUM(J227:U227),2)</f>
        <v/>
      </c>
      <c r="I227">
        <f>ROUND(SUM(BF227:BQ227),2)</f>
        <v/>
      </c>
      <c r="J227">
        <f>IF(BF226&lt;=0,0,ROUND(BF226*IF($A227&lt;=Debts!$M$5,Debts!$X$5,Debts!$Y$5)/12,2)+IF(AND(Debts!$AC$5=1,$A227=Debts!$M$5+1),SUMPRODUCT(ROUND(BF$5:BF225*Debts!$Y$5/12,2)),0))</f>
        <v/>
      </c>
      <c r="K227">
        <f>IF(BG226&lt;=0,0,ROUND(BG226*IF($A227&lt;=Debts!$M$6,Debts!$X$6,Debts!$Y$6)/12,2)+IF(AND(Debts!$AC$6=1,$A227=Debts!$M$6+1),SUMPRODUCT(ROUND(BG$5:BG225*Debts!$Y$6/12,2)),0))</f>
        <v/>
      </c>
      <c r="L227">
        <f>IF(BH226&lt;=0,0,ROUND(BH226*IF($A227&lt;=Debts!$M$7,Debts!$X$7,Debts!$Y$7)/12,2)+IF(AND(Debts!$AC$7=1,$A227=Debts!$M$7+1),SUMPRODUCT(ROUND(BH$5:BH225*Debts!$Y$7/12,2)),0))</f>
        <v/>
      </c>
      <c r="M227">
        <f>IF(BI226&lt;=0,0,ROUND(BI226*IF($A227&lt;=Debts!$M$8,Debts!$X$8,Debts!$Y$8)/12,2)+IF(AND(Debts!$AC$8=1,$A227=Debts!$M$8+1),SUMPRODUCT(ROUND(BI$5:BI225*Debts!$Y$8/12,2)),0))</f>
        <v/>
      </c>
      <c r="N227">
        <f>IF(BJ226&lt;=0,0,ROUND(BJ226*IF($A227&lt;=Debts!$M$9,Debts!$X$9,Debts!$Y$9)/12,2)+IF(AND(Debts!$AC$9=1,$A227=Debts!$M$9+1),SUMPRODUCT(ROUND(BJ$5:BJ225*Debts!$Y$9/12,2)),0))</f>
        <v/>
      </c>
      <c r="O227">
        <f>IF(BK226&lt;=0,0,ROUND(BK226*IF($A227&lt;=Debts!$M$10,Debts!$X$10,Debts!$Y$10)/12,2)+IF(AND(Debts!$AC$10=1,$A227=Debts!$M$10+1),SUMPRODUCT(ROUND(BK$5:BK225*Debts!$Y$10/12,2)),0))</f>
        <v/>
      </c>
      <c r="P227">
        <f>IF(BL226&lt;=0,0,ROUND(BL226*IF($A227&lt;=Debts!$M$11,Debts!$X$11,Debts!$Y$11)/12,2)+IF(AND(Debts!$AC$11=1,$A227=Debts!$M$11+1),SUMPRODUCT(ROUND(BL$5:BL225*Debts!$Y$11/12,2)),0))</f>
        <v/>
      </c>
      <c r="Q227">
        <f>IF(BM226&lt;=0,0,ROUND(BM226*IF($A227&lt;=Debts!$M$12,Debts!$X$12,Debts!$Y$12)/12,2)+IF(AND(Debts!$AC$12=1,$A227=Debts!$M$12+1),SUMPRODUCT(ROUND(BM$5:BM225*Debts!$Y$12/12,2)),0))</f>
        <v/>
      </c>
      <c r="R227">
        <f>IF(BN226&lt;=0,0,ROUND(BN226*IF($A227&lt;=Debts!$M$13,Debts!$X$13,Debts!$Y$13)/12,2)+IF(AND(Debts!$AC$13=1,$A227=Debts!$M$13+1),SUMPRODUCT(ROUND(BN$5:BN225*Debts!$Y$13/12,2)),0))</f>
        <v/>
      </c>
      <c r="S227">
        <f>IF(BO226&lt;=0,0,ROUND(BO226*IF($A227&lt;=Debts!$M$14,Debts!$X$14,Debts!$Y$14)/12,2)+IF(AND(Debts!$AC$14=1,$A227=Debts!$M$14+1),SUMPRODUCT(ROUND(BO$5:BO225*Debts!$Y$14/12,2)),0))</f>
        <v/>
      </c>
      <c r="T227">
        <f>IF(BP226&lt;=0,0,ROUND(BP226*IF($A227&lt;=Debts!$M$15,Debts!$X$15,Debts!$Y$15)/12,2)+IF(AND(Debts!$AC$15=1,$A227=Debts!$M$15+1),SUMPRODUCT(ROUND(BP$5:BP225*Debts!$Y$15/12,2)),0))</f>
        <v/>
      </c>
      <c r="U227">
        <f>IF(BQ226&lt;=0,0,ROUND(BQ226*IF($A227&lt;=Debts!$M$16,Debts!$X$16,Debts!$Y$16)/12,2)+IF(AND(Debts!$AC$16=1,$A227=Debts!$M$16+1),SUMPRODUCT(ROUND(BQ$5:BQ225*Debts!$Y$16/12,2)),0))</f>
        <v/>
      </c>
      <c r="V227">
        <f>IF(BF226&lt;=0,0,MIN(ROUND(BF226+J227,2),IF(Debts!$Z$5=0,Debts!$AA$5,MAX(Debts!$AA$5,ROUND(BF226*Debts!$Z$5+Debts!$AB$5*J227,2)))))</f>
        <v/>
      </c>
      <c r="W227">
        <f>IF(BG226&lt;=0,0,MIN(ROUND(BG226+K227,2),IF(Debts!$Z$6=0,Debts!$AA$6,MAX(Debts!$AA$6,ROUND(BG226*Debts!$Z$6+Debts!$AB$6*K227,2)))))</f>
        <v/>
      </c>
      <c r="X227">
        <f>IF(BH226&lt;=0,0,MIN(ROUND(BH226+L227,2),IF(Debts!$Z$7=0,Debts!$AA$7,MAX(Debts!$AA$7,ROUND(BH226*Debts!$Z$7+Debts!$AB$7*L227,2)))))</f>
        <v/>
      </c>
      <c r="Y227">
        <f>IF(BI226&lt;=0,0,MIN(ROUND(BI226+M227,2),IF(Debts!$Z$8=0,Debts!$AA$8,MAX(Debts!$AA$8,ROUND(BI226*Debts!$Z$8+Debts!$AB$8*M227,2)))))</f>
        <v/>
      </c>
      <c r="Z227">
        <f>IF(BJ226&lt;=0,0,MIN(ROUND(BJ226+N227,2),IF(Debts!$Z$9=0,Debts!$AA$9,MAX(Debts!$AA$9,ROUND(BJ226*Debts!$Z$9+Debts!$AB$9*N227,2)))))</f>
        <v/>
      </c>
      <c r="AA227">
        <f>IF(BK226&lt;=0,0,MIN(ROUND(BK226+O227,2),IF(Debts!$Z$10=0,Debts!$AA$10,MAX(Debts!$AA$10,ROUND(BK226*Debts!$Z$10+Debts!$AB$10*O227,2)))))</f>
        <v/>
      </c>
      <c r="AB227">
        <f>IF(BL226&lt;=0,0,MIN(ROUND(BL226+P227,2),IF(Debts!$Z$11=0,Debts!$AA$11,MAX(Debts!$AA$11,ROUND(BL226*Debts!$Z$11+Debts!$AB$11*P227,2)))))</f>
        <v/>
      </c>
      <c r="AC227">
        <f>IF(BM226&lt;=0,0,MIN(ROUND(BM226+Q227,2),IF(Debts!$Z$12=0,Debts!$AA$12,MAX(Debts!$AA$12,ROUND(BM226*Debts!$Z$12+Debts!$AB$12*Q227,2)))))</f>
        <v/>
      </c>
      <c r="AD227">
        <f>IF(BN226&lt;=0,0,MIN(ROUND(BN226+R227,2),IF(Debts!$Z$13=0,Debts!$AA$13,MAX(Debts!$AA$13,ROUND(BN226*Debts!$Z$13+Debts!$AB$13*R227,2)))))</f>
        <v/>
      </c>
      <c r="AE227">
        <f>IF(BO226&lt;=0,0,MIN(ROUND(BO226+S227,2),IF(Debts!$Z$14=0,Debts!$AA$14,MAX(Debts!$AA$14,ROUND(BO226*Debts!$Z$14+Debts!$AB$14*S227,2)))))</f>
        <v/>
      </c>
      <c r="AF227">
        <f>IF(BP226&lt;=0,0,MIN(ROUND(BP226+T227,2),IF(Debts!$Z$15=0,Debts!$AA$15,MAX(Debts!$AA$15,ROUND(BP226*Debts!$Z$15+Debts!$AB$15*T227,2)))))</f>
        <v/>
      </c>
      <c r="AG227">
        <f>IF(BQ226&lt;=0,0,MIN(ROUND(BQ226+U227,2),IF(Debts!$Z$16=0,Debts!$AA$16,MAX(Debts!$AA$16,ROUND(BQ226*Debts!$Z$16+Debts!$AB$16*U227,2)))))</f>
        <v/>
      </c>
      <c r="AH227">
        <f>IF(BF226&lt;=0,0,ROUND(BF226+J227-V227,2))</f>
        <v/>
      </c>
      <c r="AI227">
        <f>IF(BG226&lt;=0,0,ROUND(BG226+K227-W227,2))</f>
        <v/>
      </c>
      <c r="AJ227">
        <f>IF(BH226&lt;=0,0,ROUND(BH226+L227-X227,2))</f>
        <v/>
      </c>
      <c r="AK227">
        <f>IF(BI226&lt;=0,0,ROUND(BI226+M227-Y227,2))</f>
        <v/>
      </c>
      <c r="AL227">
        <f>IF(BJ226&lt;=0,0,ROUND(BJ226+N227-Z227,2))</f>
        <v/>
      </c>
      <c r="AM227">
        <f>IF(BK226&lt;=0,0,ROUND(BK226+O227-AA227,2))</f>
        <v/>
      </c>
      <c r="AN227">
        <f>IF(BL226&lt;=0,0,ROUND(BL226+P227-AB227,2))</f>
        <v/>
      </c>
      <c r="AO227">
        <f>IF(BM226&lt;=0,0,ROUND(BM226+Q227-AC227,2))</f>
        <v/>
      </c>
      <c r="AP227">
        <f>IF(BN226&lt;=0,0,ROUND(BN226+R227-AD227,2))</f>
        <v/>
      </c>
      <c r="AQ227">
        <f>IF(BO226&lt;=0,0,ROUND(BO226+S227-AE227,2))</f>
        <v/>
      </c>
      <c r="AR227">
        <f>IF(BP226&lt;=0,0,ROUND(BP226+T227-AF227,2))</f>
        <v/>
      </c>
      <c r="AS227">
        <f>IF(BQ226&lt;=0,0,ROUND(BQ226+U227-AG227,2))</f>
        <v/>
      </c>
      <c r="AT227">
        <f>IF(AH227&lt;=0,0,ROUND(MIN(AH227,MAX(0,$F227-SUMPRODUCT(($AT$3:$BE$3&lt;AT$3)*$AH227:$AS227))),2))</f>
        <v/>
      </c>
      <c r="AU227">
        <f>IF(AI227&lt;=0,0,ROUND(MIN(AI227,MAX(0,$F227-SUMPRODUCT(($AT$3:$BE$3&lt;AU$3)*$AH227:$AS227))),2))</f>
        <v/>
      </c>
      <c r="AV227">
        <f>IF(AJ227&lt;=0,0,ROUND(MIN(AJ227,MAX(0,$F227-SUMPRODUCT(($AT$3:$BE$3&lt;AV$3)*$AH227:$AS227))),2))</f>
        <v/>
      </c>
      <c r="AW227">
        <f>IF(AK227&lt;=0,0,ROUND(MIN(AK227,MAX(0,$F227-SUMPRODUCT(($AT$3:$BE$3&lt;AW$3)*$AH227:$AS227))),2))</f>
        <v/>
      </c>
      <c r="AX227">
        <f>IF(AL227&lt;=0,0,ROUND(MIN(AL227,MAX(0,$F227-SUMPRODUCT(($AT$3:$BE$3&lt;AX$3)*$AH227:$AS227))),2))</f>
        <v/>
      </c>
      <c r="AY227">
        <f>IF(AM227&lt;=0,0,ROUND(MIN(AM227,MAX(0,$F227-SUMPRODUCT(($AT$3:$BE$3&lt;AY$3)*$AH227:$AS227))),2))</f>
        <v/>
      </c>
      <c r="AZ227">
        <f>IF(AN227&lt;=0,0,ROUND(MIN(AN227,MAX(0,$F227-SUMPRODUCT(($AT$3:$BE$3&lt;AZ$3)*$AH227:$AS227))),2))</f>
        <v/>
      </c>
      <c r="BA227">
        <f>IF(AO227&lt;=0,0,ROUND(MIN(AO227,MAX(0,$F227-SUMPRODUCT(($AT$3:$BE$3&lt;BA$3)*$AH227:$AS227))),2))</f>
        <v/>
      </c>
      <c r="BB227">
        <f>IF(AP227&lt;=0,0,ROUND(MIN(AP227,MAX(0,$F227-SUMPRODUCT(($AT$3:$BE$3&lt;BB$3)*$AH227:$AS227))),2))</f>
        <v/>
      </c>
      <c r="BC227">
        <f>IF(AQ227&lt;=0,0,ROUND(MIN(AQ227,MAX(0,$F227-SUMPRODUCT(($AT$3:$BE$3&lt;BC$3)*$AH227:$AS227))),2))</f>
        <v/>
      </c>
      <c r="BD227">
        <f>IF(AR227&lt;=0,0,ROUND(MIN(AR227,MAX(0,$F227-SUMPRODUCT(($AT$3:$BE$3&lt;BD$3)*$AH227:$AS227))),2))</f>
        <v/>
      </c>
      <c r="BE227">
        <f>IF(AS227&lt;=0,0,ROUND(MIN(AS227,MAX(0,$F227-SUMPRODUCT(($AT$3:$BE$3&lt;BE$3)*$AH227:$AS227))),2))</f>
        <v/>
      </c>
      <c r="BF227">
        <f>IF(BF226&lt;=0,0,ROUND(BF226+J227-V227-AT227,2))</f>
        <v/>
      </c>
      <c r="BG227">
        <f>IF(BG226&lt;=0,0,ROUND(BG226+K227-W227-AU227,2))</f>
        <v/>
      </c>
      <c r="BH227">
        <f>IF(BH226&lt;=0,0,ROUND(BH226+L227-X227-AV227,2))</f>
        <v/>
      </c>
      <c r="BI227">
        <f>IF(BI226&lt;=0,0,ROUND(BI226+M227-Y227-AW227,2))</f>
        <v/>
      </c>
      <c r="BJ227">
        <f>IF(BJ226&lt;=0,0,ROUND(BJ226+N227-Z227-AX227,2))</f>
        <v/>
      </c>
      <c r="BK227">
        <f>IF(BK226&lt;=0,0,ROUND(BK226+O227-AA227-AY227,2))</f>
        <v/>
      </c>
      <c r="BL227">
        <f>IF(BL226&lt;=0,0,ROUND(BL226+P227-AB227-AZ227,2))</f>
        <v/>
      </c>
      <c r="BM227">
        <f>IF(BM226&lt;=0,0,ROUND(BM226+Q227-AC227-BA227,2))</f>
        <v/>
      </c>
      <c r="BN227">
        <f>IF(BN226&lt;=0,0,ROUND(BN226+R227-AD227-BB227,2))</f>
        <v/>
      </c>
      <c r="BO227">
        <f>IF(BO226&lt;=0,0,ROUND(BO226+S227-AE227-BC227,2))</f>
        <v/>
      </c>
      <c r="BP227">
        <f>IF(BP226&lt;=0,0,ROUND(BP226+T227-AF227-BD227,2))</f>
        <v/>
      </c>
      <c r="BQ227">
        <f>IF(BQ226&lt;=0,0,ROUND(BQ226+U227-AG227-BE227,2))</f>
        <v/>
      </c>
    </row>
    <row r="228">
      <c r="A228" t="n">
        <v>223</v>
      </c>
      <c r="B228" s="29">
        <f>Months!B228</f>
        <v/>
      </c>
      <c r="C228">
        <f>Months!C228</f>
        <v/>
      </c>
      <c r="D228">
        <f>Months!D228</f>
        <v/>
      </c>
      <c r="E228">
        <f>SUM(V228:AG228)</f>
        <v/>
      </c>
      <c r="F228">
        <f>MAX(0,ROUND(C228+D228-E228,2))</f>
        <v/>
      </c>
      <c r="G228">
        <f>ROUND(E228+SUM(AT228:BE228),2)</f>
        <v/>
      </c>
      <c r="H228">
        <f>ROUND(SUM(J228:U228),2)</f>
        <v/>
      </c>
      <c r="I228">
        <f>ROUND(SUM(BF228:BQ228),2)</f>
        <v/>
      </c>
      <c r="J228">
        <f>IF(BF227&lt;=0,0,ROUND(BF227*IF($A228&lt;=Debts!$M$5,Debts!$X$5,Debts!$Y$5)/12,2)+IF(AND(Debts!$AC$5=1,$A228=Debts!$M$5+1),SUMPRODUCT(ROUND(BF$5:BF226*Debts!$Y$5/12,2)),0))</f>
        <v/>
      </c>
      <c r="K228">
        <f>IF(BG227&lt;=0,0,ROUND(BG227*IF($A228&lt;=Debts!$M$6,Debts!$X$6,Debts!$Y$6)/12,2)+IF(AND(Debts!$AC$6=1,$A228=Debts!$M$6+1),SUMPRODUCT(ROUND(BG$5:BG226*Debts!$Y$6/12,2)),0))</f>
        <v/>
      </c>
      <c r="L228">
        <f>IF(BH227&lt;=0,0,ROUND(BH227*IF($A228&lt;=Debts!$M$7,Debts!$X$7,Debts!$Y$7)/12,2)+IF(AND(Debts!$AC$7=1,$A228=Debts!$M$7+1),SUMPRODUCT(ROUND(BH$5:BH226*Debts!$Y$7/12,2)),0))</f>
        <v/>
      </c>
      <c r="M228">
        <f>IF(BI227&lt;=0,0,ROUND(BI227*IF($A228&lt;=Debts!$M$8,Debts!$X$8,Debts!$Y$8)/12,2)+IF(AND(Debts!$AC$8=1,$A228=Debts!$M$8+1),SUMPRODUCT(ROUND(BI$5:BI226*Debts!$Y$8/12,2)),0))</f>
        <v/>
      </c>
      <c r="N228">
        <f>IF(BJ227&lt;=0,0,ROUND(BJ227*IF($A228&lt;=Debts!$M$9,Debts!$X$9,Debts!$Y$9)/12,2)+IF(AND(Debts!$AC$9=1,$A228=Debts!$M$9+1),SUMPRODUCT(ROUND(BJ$5:BJ226*Debts!$Y$9/12,2)),0))</f>
        <v/>
      </c>
      <c r="O228">
        <f>IF(BK227&lt;=0,0,ROUND(BK227*IF($A228&lt;=Debts!$M$10,Debts!$X$10,Debts!$Y$10)/12,2)+IF(AND(Debts!$AC$10=1,$A228=Debts!$M$10+1),SUMPRODUCT(ROUND(BK$5:BK226*Debts!$Y$10/12,2)),0))</f>
        <v/>
      </c>
      <c r="P228">
        <f>IF(BL227&lt;=0,0,ROUND(BL227*IF($A228&lt;=Debts!$M$11,Debts!$X$11,Debts!$Y$11)/12,2)+IF(AND(Debts!$AC$11=1,$A228=Debts!$M$11+1),SUMPRODUCT(ROUND(BL$5:BL226*Debts!$Y$11/12,2)),0))</f>
        <v/>
      </c>
      <c r="Q228">
        <f>IF(BM227&lt;=0,0,ROUND(BM227*IF($A228&lt;=Debts!$M$12,Debts!$X$12,Debts!$Y$12)/12,2)+IF(AND(Debts!$AC$12=1,$A228=Debts!$M$12+1),SUMPRODUCT(ROUND(BM$5:BM226*Debts!$Y$12/12,2)),0))</f>
        <v/>
      </c>
      <c r="R228">
        <f>IF(BN227&lt;=0,0,ROUND(BN227*IF($A228&lt;=Debts!$M$13,Debts!$X$13,Debts!$Y$13)/12,2)+IF(AND(Debts!$AC$13=1,$A228=Debts!$M$13+1),SUMPRODUCT(ROUND(BN$5:BN226*Debts!$Y$13/12,2)),0))</f>
        <v/>
      </c>
      <c r="S228">
        <f>IF(BO227&lt;=0,0,ROUND(BO227*IF($A228&lt;=Debts!$M$14,Debts!$X$14,Debts!$Y$14)/12,2)+IF(AND(Debts!$AC$14=1,$A228=Debts!$M$14+1),SUMPRODUCT(ROUND(BO$5:BO226*Debts!$Y$14/12,2)),0))</f>
        <v/>
      </c>
      <c r="T228">
        <f>IF(BP227&lt;=0,0,ROUND(BP227*IF($A228&lt;=Debts!$M$15,Debts!$X$15,Debts!$Y$15)/12,2)+IF(AND(Debts!$AC$15=1,$A228=Debts!$M$15+1),SUMPRODUCT(ROUND(BP$5:BP226*Debts!$Y$15/12,2)),0))</f>
        <v/>
      </c>
      <c r="U228">
        <f>IF(BQ227&lt;=0,0,ROUND(BQ227*IF($A228&lt;=Debts!$M$16,Debts!$X$16,Debts!$Y$16)/12,2)+IF(AND(Debts!$AC$16=1,$A228=Debts!$M$16+1),SUMPRODUCT(ROUND(BQ$5:BQ226*Debts!$Y$16/12,2)),0))</f>
        <v/>
      </c>
      <c r="V228">
        <f>IF(BF227&lt;=0,0,MIN(ROUND(BF227+J228,2),IF(Debts!$Z$5=0,Debts!$AA$5,MAX(Debts!$AA$5,ROUND(BF227*Debts!$Z$5+Debts!$AB$5*J228,2)))))</f>
        <v/>
      </c>
      <c r="W228">
        <f>IF(BG227&lt;=0,0,MIN(ROUND(BG227+K228,2),IF(Debts!$Z$6=0,Debts!$AA$6,MAX(Debts!$AA$6,ROUND(BG227*Debts!$Z$6+Debts!$AB$6*K228,2)))))</f>
        <v/>
      </c>
      <c r="X228">
        <f>IF(BH227&lt;=0,0,MIN(ROUND(BH227+L228,2),IF(Debts!$Z$7=0,Debts!$AA$7,MAX(Debts!$AA$7,ROUND(BH227*Debts!$Z$7+Debts!$AB$7*L228,2)))))</f>
        <v/>
      </c>
      <c r="Y228">
        <f>IF(BI227&lt;=0,0,MIN(ROUND(BI227+M228,2),IF(Debts!$Z$8=0,Debts!$AA$8,MAX(Debts!$AA$8,ROUND(BI227*Debts!$Z$8+Debts!$AB$8*M228,2)))))</f>
        <v/>
      </c>
      <c r="Z228">
        <f>IF(BJ227&lt;=0,0,MIN(ROUND(BJ227+N228,2),IF(Debts!$Z$9=0,Debts!$AA$9,MAX(Debts!$AA$9,ROUND(BJ227*Debts!$Z$9+Debts!$AB$9*N228,2)))))</f>
        <v/>
      </c>
      <c r="AA228">
        <f>IF(BK227&lt;=0,0,MIN(ROUND(BK227+O228,2),IF(Debts!$Z$10=0,Debts!$AA$10,MAX(Debts!$AA$10,ROUND(BK227*Debts!$Z$10+Debts!$AB$10*O228,2)))))</f>
        <v/>
      </c>
      <c r="AB228">
        <f>IF(BL227&lt;=0,0,MIN(ROUND(BL227+P228,2),IF(Debts!$Z$11=0,Debts!$AA$11,MAX(Debts!$AA$11,ROUND(BL227*Debts!$Z$11+Debts!$AB$11*P228,2)))))</f>
        <v/>
      </c>
      <c r="AC228">
        <f>IF(BM227&lt;=0,0,MIN(ROUND(BM227+Q228,2),IF(Debts!$Z$12=0,Debts!$AA$12,MAX(Debts!$AA$12,ROUND(BM227*Debts!$Z$12+Debts!$AB$12*Q228,2)))))</f>
        <v/>
      </c>
      <c r="AD228">
        <f>IF(BN227&lt;=0,0,MIN(ROUND(BN227+R228,2),IF(Debts!$Z$13=0,Debts!$AA$13,MAX(Debts!$AA$13,ROUND(BN227*Debts!$Z$13+Debts!$AB$13*R228,2)))))</f>
        <v/>
      </c>
      <c r="AE228">
        <f>IF(BO227&lt;=0,0,MIN(ROUND(BO227+S228,2),IF(Debts!$Z$14=0,Debts!$AA$14,MAX(Debts!$AA$14,ROUND(BO227*Debts!$Z$14+Debts!$AB$14*S228,2)))))</f>
        <v/>
      </c>
      <c r="AF228">
        <f>IF(BP227&lt;=0,0,MIN(ROUND(BP227+T228,2),IF(Debts!$Z$15=0,Debts!$AA$15,MAX(Debts!$AA$15,ROUND(BP227*Debts!$Z$15+Debts!$AB$15*T228,2)))))</f>
        <v/>
      </c>
      <c r="AG228">
        <f>IF(BQ227&lt;=0,0,MIN(ROUND(BQ227+U228,2),IF(Debts!$Z$16=0,Debts!$AA$16,MAX(Debts!$AA$16,ROUND(BQ227*Debts!$Z$16+Debts!$AB$16*U228,2)))))</f>
        <v/>
      </c>
      <c r="AH228">
        <f>IF(BF227&lt;=0,0,ROUND(BF227+J228-V228,2))</f>
        <v/>
      </c>
      <c r="AI228">
        <f>IF(BG227&lt;=0,0,ROUND(BG227+K228-W228,2))</f>
        <v/>
      </c>
      <c r="AJ228">
        <f>IF(BH227&lt;=0,0,ROUND(BH227+L228-X228,2))</f>
        <v/>
      </c>
      <c r="AK228">
        <f>IF(BI227&lt;=0,0,ROUND(BI227+M228-Y228,2))</f>
        <v/>
      </c>
      <c r="AL228">
        <f>IF(BJ227&lt;=0,0,ROUND(BJ227+N228-Z228,2))</f>
        <v/>
      </c>
      <c r="AM228">
        <f>IF(BK227&lt;=0,0,ROUND(BK227+O228-AA228,2))</f>
        <v/>
      </c>
      <c r="AN228">
        <f>IF(BL227&lt;=0,0,ROUND(BL227+P228-AB228,2))</f>
        <v/>
      </c>
      <c r="AO228">
        <f>IF(BM227&lt;=0,0,ROUND(BM227+Q228-AC228,2))</f>
        <v/>
      </c>
      <c r="AP228">
        <f>IF(BN227&lt;=0,0,ROUND(BN227+R228-AD228,2))</f>
        <v/>
      </c>
      <c r="AQ228">
        <f>IF(BO227&lt;=0,0,ROUND(BO227+S228-AE228,2))</f>
        <v/>
      </c>
      <c r="AR228">
        <f>IF(BP227&lt;=0,0,ROUND(BP227+T228-AF228,2))</f>
        <v/>
      </c>
      <c r="AS228">
        <f>IF(BQ227&lt;=0,0,ROUND(BQ227+U228-AG228,2))</f>
        <v/>
      </c>
      <c r="AT228">
        <f>IF(AH228&lt;=0,0,ROUND(MIN(AH228,MAX(0,$F228-SUMPRODUCT(($AT$3:$BE$3&lt;AT$3)*$AH228:$AS228))),2))</f>
        <v/>
      </c>
      <c r="AU228">
        <f>IF(AI228&lt;=0,0,ROUND(MIN(AI228,MAX(0,$F228-SUMPRODUCT(($AT$3:$BE$3&lt;AU$3)*$AH228:$AS228))),2))</f>
        <v/>
      </c>
      <c r="AV228">
        <f>IF(AJ228&lt;=0,0,ROUND(MIN(AJ228,MAX(0,$F228-SUMPRODUCT(($AT$3:$BE$3&lt;AV$3)*$AH228:$AS228))),2))</f>
        <v/>
      </c>
      <c r="AW228">
        <f>IF(AK228&lt;=0,0,ROUND(MIN(AK228,MAX(0,$F228-SUMPRODUCT(($AT$3:$BE$3&lt;AW$3)*$AH228:$AS228))),2))</f>
        <v/>
      </c>
      <c r="AX228">
        <f>IF(AL228&lt;=0,0,ROUND(MIN(AL228,MAX(0,$F228-SUMPRODUCT(($AT$3:$BE$3&lt;AX$3)*$AH228:$AS228))),2))</f>
        <v/>
      </c>
      <c r="AY228">
        <f>IF(AM228&lt;=0,0,ROUND(MIN(AM228,MAX(0,$F228-SUMPRODUCT(($AT$3:$BE$3&lt;AY$3)*$AH228:$AS228))),2))</f>
        <v/>
      </c>
      <c r="AZ228">
        <f>IF(AN228&lt;=0,0,ROUND(MIN(AN228,MAX(0,$F228-SUMPRODUCT(($AT$3:$BE$3&lt;AZ$3)*$AH228:$AS228))),2))</f>
        <v/>
      </c>
      <c r="BA228">
        <f>IF(AO228&lt;=0,0,ROUND(MIN(AO228,MAX(0,$F228-SUMPRODUCT(($AT$3:$BE$3&lt;BA$3)*$AH228:$AS228))),2))</f>
        <v/>
      </c>
      <c r="BB228">
        <f>IF(AP228&lt;=0,0,ROUND(MIN(AP228,MAX(0,$F228-SUMPRODUCT(($AT$3:$BE$3&lt;BB$3)*$AH228:$AS228))),2))</f>
        <v/>
      </c>
      <c r="BC228">
        <f>IF(AQ228&lt;=0,0,ROUND(MIN(AQ228,MAX(0,$F228-SUMPRODUCT(($AT$3:$BE$3&lt;BC$3)*$AH228:$AS228))),2))</f>
        <v/>
      </c>
      <c r="BD228">
        <f>IF(AR228&lt;=0,0,ROUND(MIN(AR228,MAX(0,$F228-SUMPRODUCT(($AT$3:$BE$3&lt;BD$3)*$AH228:$AS228))),2))</f>
        <v/>
      </c>
      <c r="BE228">
        <f>IF(AS228&lt;=0,0,ROUND(MIN(AS228,MAX(0,$F228-SUMPRODUCT(($AT$3:$BE$3&lt;BE$3)*$AH228:$AS228))),2))</f>
        <v/>
      </c>
      <c r="BF228">
        <f>IF(BF227&lt;=0,0,ROUND(BF227+J228-V228-AT228,2))</f>
        <v/>
      </c>
      <c r="BG228">
        <f>IF(BG227&lt;=0,0,ROUND(BG227+K228-W228-AU228,2))</f>
        <v/>
      </c>
      <c r="BH228">
        <f>IF(BH227&lt;=0,0,ROUND(BH227+L228-X228-AV228,2))</f>
        <v/>
      </c>
      <c r="BI228">
        <f>IF(BI227&lt;=0,0,ROUND(BI227+M228-Y228-AW228,2))</f>
        <v/>
      </c>
      <c r="BJ228">
        <f>IF(BJ227&lt;=0,0,ROUND(BJ227+N228-Z228-AX228,2))</f>
        <v/>
      </c>
      <c r="BK228">
        <f>IF(BK227&lt;=0,0,ROUND(BK227+O228-AA228-AY228,2))</f>
        <v/>
      </c>
      <c r="BL228">
        <f>IF(BL227&lt;=0,0,ROUND(BL227+P228-AB228-AZ228,2))</f>
        <v/>
      </c>
      <c r="BM228">
        <f>IF(BM227&lt;=0,0,ROUND(BM227+Q228-AC228-BA228,2))</f>
        <v/>
      </c>
      <c r="BN228">
        <f>IF(BN227&lt;=0,0,ROUND(BN227+R228-AD228-BB228,2))</f>
        <v/>
      </c>
      <c r="BO228">
        <f>IF(BO227&lt;=0,0,ROUND(BO227+S228-AE228-BC228,2))</f>
        <v/>
      </c>
      <c r="BP228">
        <f>IF(BP227&lt;=0,0,ROUND(BP227+T228-AF228-BD228,2))</f>
        <v/>
      </c>
      <c r="BQ228">
        <f>IF(BQ227&lt;=0,0,ROUND(BQ227+U228-AG228-BE228,2))</f>
        <v/>
      </c>
    </row>
    <row r="229">
      <c r="A229" t="n">
        <v>224</v>
      </c>
      <c r="B229" s="29">
        <f>Months!B229</f>
        <v/>
      </c>
      <c r="C229">
        <f>Months!C229</f>
        <v/>
      </c>
      <c r="D229">
        <f>Months!D229</f>
        <v/>
      </c>
      <c r="E229">
        <f>SUM(V229:AG229)</f>
        <v/>
      </c>
      <c r="F229">
        <f>MAX(0,ROUND(C229+D229-E229,2))</f>
        <v/>
      </c>
      <c r="G229">
        <f>ROUND(E229+SUM(AT229:BE229),2)</f>
        <v/>
      </c>
      <c r="H229">
        <f>ROUND(SUM(J229:U229),2)</f>
        <v/>
      </c>
      <c r="I229">
        <f>ROUND(SUM(BF229:BQ229),2)</f>
        <v/>
      </c>
      <c r="J229">
        <f>IF(BF228&lt;=0,0,ROUND(BF228*IF($A229&lt;=Debts!$M$5,Debts!$X$5,Debts!$Y$5)/12,2)+IF(AND(Debts!$AC$5=1,$A229=Debts!$M$5+1),SUMPRODUCT(ROUND(BF$5:BF227*Debts!$Y$5/12,2)),0))</f>
        <v/>
      </c>
      <c r="K229">
        <f>IF(BG228&lt;=0,0,ROUND(BG228*IF($A229&lt;=Debts!$M$6,Debts!$X$6,Debts!$Y$6)/12,2)+IF(AND(Debts!$AC$6=1,$A229=Debts!$M$6+1),SUMPRODUCT(ROUND(BG$5:BG227*Debts!$Y$6/12,2)),0))</f>
        <v/>
      </c>
      <c r="L229">
        <f>IF(BH228&lt;=0,0,ROUND(BH228*IF($A229&lt;=Debts!$M$7,Debts!$X$7,Debts!$Y$7)/12,2)+IF(AND(Debts!$AC$7=1,$A229=Debts!$M$7+1),SUMPRODUCT(ROUND(BH$5:BH227*Debts!$Y$7/12,2)),0))</f>
        <v/>
      </c>
      <c r="M229">
        <f>IF(BI228&lt;=0,0,ROUND(BI228*IF($A229&lt;=Debts!$M$8,Debts!$X$8,Debts!$Y$8)/12,2)+IF(AND(Debts!$AC$8=1,$A229=Debts!$M$8+1),SUMPRODUCT(ROUND(BI$5:BI227*Debts!$Y$8/12,2)),0))</f>
        <v/>
      </c>
      <c r="N229">
        <f>IF(BJ228&lt;=0,0,ROUND(BJ228*IF($A229&lt;=Debts!$M$9,Debts!$X$9,Debts!$Y$9)/12,2)+IF(AND(Debts!$AC$9=1,$A229=Debts!$M$9+1),SUMPRODUCT(ROUND(BJ$5:BJ227*Debts!$Y$9/12,2)),0))</f>
        <v/>
      </c>
      <c r="O229">
        <f>IF(BK228&lt;=0,0,ROUND(BK228*IF($A229&lt;=Debts!$M$10,Debts!$X$10,Debts!$Y$10)/12,2)+IF(AND(Debts!$AC$10=1,$A229=Debts!$M$10+1),SUMPRODUCT(ROUND(BK$5:BK227*Debts!$Y$10/12,2)),0))</f>
        <v/>
      </c>
      <c r="P229">
        <f>IF(BL228&lt;=0,0,ROUND(BL228*IF($A229&lt;=Debts!$M$11,Debts!$X$11,Debts!$Y$11)/12,2)+IF(AND(Debts!$AC$11=1,$A229=Debts!$M$11+1),SUMPRODUCT(ROUND(BL$5:BL227*Debts!$Y$11/12,2)),0))</f>
        <v/>
      </c>
      <c r="Q229">
        <f>IF(BM228&lt;=0,0,ROUND(BM228*IF($A229&lt;=Debts!$M$12,Debts!$X$12,Debts!$Y$12)/12,2)+IF(AND(Debts!$AC$12=1,$A229=Debts!$M$12+1),SUMPRODUCT(ROUND(BM$5:BM227*Debts!$Y$12/12,2)),0))</f>
        <v/>
      </c>
      <c r="R229">
        <f>IF(BN228&lt;=0,0,ROUND(BN228*IF($A229&lt;=Debts!$M$13,Debts!$X$13,Debts!$Y$13)/12,2)+IF(AND(Debts!$AC$13=1,$A229=Debts!$M$13+1),SUMPRODUCT(ROUND(BN$5:BN227*Debts!$Y$13/12,2)),0))</f>
        <v/>
      </c>
      <c r="S229">
        <f>IF(BO228&lt;=0,0,ROUND(BO228*IF($A229&lt;=Debts!$M$14,Debts!$X$14,Debts!$Y$14)/12,2)+IF(AND(Debts!$AC$14=1,$A229=Debts!$M$14+1),SUMPRODUCT(ROUND(BO$5:BO227*Debts!$Y$14/12,2)),0))</f>
        <v/>
      </c>
      <c r="T229">
        <f>IF(BP228&lt;=0,0,ROUND(BP228*IF($A229&lt;=Debts!$M$15,Debts!$X$15,Debts!$Y$15)/12,2)+IF(AND(Debts!$AC$15=1,$A229=Debts!$M$15+1),SUMPRODUCT(ROUND(BP$5:BP227*Debts!$Y$15/12,2)),0))</f>
        <v/>
      </c>
      <c r="U229">
        <f>IF(BQ228&lt;=0,0,ROUND(BQ228*IF($A229&lt;=Debts!$M$16,Debts!$X$16,Debts!$Y$16)/12,2)+IF(AND(Debts!$AC$16=1,$A229=Debts!$M$16+1),SUMPRODUCT(ROUND(BQ$5:BQ227*Debts!$Y$16/12,2)),0))</f>
        <v/>
      </c>
      <c r="V229">
        <f>IF(BF228&lt;=0,0,MIN(ROUND(BF228+J229,2),IF(Debts!$Z$5=0,Debts!$AA$5,MAX(Debts!$AA$5,ROUND(BF228*Debts!$Z$5+Debts!$AB$5*J229,2)))))</f>
        <v/>
      </c>
      <c r="W229">
        <f>IF(BG228&lt;=0,0,MIN(ROUND(BG228+K229,2),IF(Debts!$Z$6=0,Debts!$AA$6,MAX(Debts!$AA$6,ROUND(BG228*Debts!$Z$6+Debts!$AB$6*K229,2)))))</f>
        <v/>
      </c>
      <c r="X229">
        <f>IF(BH228&lt;=0,0,MIN(ROUND(BH228+L229,2),IF(Debts!$Z$7=0,Debts!$AA$7,MAX(Debts!$AA$7,ROUND(BH228*Debts!$Z$7+Debts!$AB$7*L229,2)))))</f>
        <v/>
      </c>
      <c r="Y229">
        <f>IF(BI228&lt;=0,0,MIN(ROUND(BI228+M229,2),IF(Debts!$Z$8=0,Debts!$AA$8,MAX(Debts!$AA$8,ROUND(BI228*Debts!$Z$8+Debts!$AB$8*M229,2)))))</f>
        <v/>
      </c>
      <c r="Z229">
        <f>IF(BJ228&lt;=0,0,MIN(ROUND(BJ228+N229,2),IF(Debts!$Z$9=0,Debts!$AA$9,MAX(Debts!$AA$9,ROUND(BJ228*Debts!$Z$9+Debts!$AB$9*N229,2)))))</f>
        <v/>
      </c>
      <c r="AA229">
        <f>IF(BK228&lt;=0,0,MIN(ROUND(BK228+O229,2),IF(Debts!$Z$10=0,Debts!$AA$10,MAX(Debts!$AA$10,ROUND(BK228*Debts!$Z$10+Debts!$AB$10*O229,2)))))</f>
        <v/>
      </c>
      <c r="AB229">
        <f>IF(BL228&lt;=0,0,MIN(ROUND(BL228+P229,2),IF(Debts!$Z$11=0,Debts!$AA$11,MAX(Debts!$AA$11,ROUND(BL228*Debts!$Z$11+Debts!$AB$11*P229,2)))))</f>
        <v/>
      </c>
      <c r="AC229">
        <f>IF(BM228&lt;=0,0,MIN(ROUND(BM228+Q229,2),IF(Debts!$Z$12=0,Debts!$AA$12,MAX(Debts!$AA$12,ROUND(BM228*Debts!$Z$12+Debts!$AB$12*Q229,2)))))</f>
        <v/>
      </c>
      <c r="AD229">
        <f>IF(BN228&lt;=0,0,MIN(ROUND(BN228+R229,2),IF(Debts!$Z$13=0,Debts!$AA$13,MAX(Debts!$AA$13,ROUND(BN228*Debts!$Z$13+Debts!$AB$13*R229,2)))))</f>
        <v/>
      </c>
      <c r="AE229">
        <f>IF(BO228&lt;=0,0,MIN(ROUND(BO228+S229,2),IF(Debts!$Z$14=0,Debts!$AA$14,MAX(Debts!$AA$14,ROUND(BO228*Debts!$Z$14+Debts!$AB$14*S229,2)))))</f>
        <v/>
      </c>
      <c r="AF229">
        <f>IF(BP228&lt;=0,0,MIN(ROUND(BP228+T229,2),IF(Debts!$Z$15=0,Debts!$AA$15,MAX(Debts!$AA$15,ROUND(BP228*Debts!$Z$15+Debts!$AB$15*T229,2)))))</f>
        <v/>
      </c>
      <c r="AG229">
        <f>IF(BQ228&lt;=0,0,MIN(ROUND(BQ228+U229,2),IF(Debts!$Z$16=0,Debts!$AA$16,MAX(Debts!$AA$16,ROUND(BQ228*Debts!$Z$16+Debts!$AB$16*U229,2)))))</f>
        <v/>
      </c>
      <c r="AH229">
        <f>IF(BF228&lt;=0,0,ROUND(BF228+J229-V229,2))</f>
        <v/>
      </c>
      <c r="AI229">
        <f>IF(BG228&lt;=0,0,ROUND(BG228+K229-W229,2))</f>
        <v/>
      </c>
      <c r="AJ229">
        <f>IF(BH228&lt;=0,0,ROUND(BH228+L229-X229,2))</f>
        <v/>
      </c>
      <c r="AK229">
        <f>IF(BI228&lt;=0,0,ROUND(BI228+M229-Y229,2))</f>
        <v/>
      </c>
      <c r="AL229">
        <f>IF(BJ228&lt;=0,0,ROUND(BJ228+N229-Z229,2))</f>
        <v/>
      </c>
      <c r="AM229">
        <f>IF(BK228&lt;=0,0,ROUND(BK228+O229-AA229,2))</f>
        <v/>
      </c>
      <c r="AN229">
        <f>IF(BL228&lt;=0,0,ROUND(BL228+P229-AB229,2))</f>
        <v/>
      </c>
      <c r="AO229">
        <f>IF(BM228&lt;=0,0,ROUND(BM228+Q229-AC229,2))</f>
        <v/>
      </c>
      <c r="AP229">
        <f>IF(BN228&lt;=0,0,ROUND(BN228+R229-AD229,2))</f>
        <v/>
      </c>
      <c r="AQ229">
        <f>IF(BO228&lt;=0,0,ROUND(BO228+S229-AE229,2))</f>
        <v/>
      </c>
      <c r="AR229">
        <f>IF(BP228&lt;=0,0,ROUND(BP228+T229-AF229,2))</f>
        <v/>
      </c>
      <c r="AS229">
        <f>IF(BQ228&lt;=0,0,ROUND(BQ228+U229-AG229,2))</f>
        <v/>
      </c>
      <c r="AT229">
        <f>IF(AH229&lt;=0,0,ROUND(MIN(AH229,MAX(0,$F229-SUMPRODUCT(($AT$3:$BE$3&lt;AT$3)*$AH229:$AS229))),2))</f>
        <v/>
      </c>
      <c r="AU229">
        <f>IF(AI229&lt;=0,0,ROUND(MIN(AI229,MAX(0,$F229-SUMPRODUCT(($AT$3:$BE$3&lt;AU$3)*$AH229:$AS229))),2))</f>
        <v/>
      </c>
      <c r="AV229">
        <f>IF(AJ229&lt;=0,0,ROUND(MIN(AJ229,MAX(0,$F229-SUMPRODUCT(($AT$3:$BE$3&lt;AV$3)*$AH229:$AS229))),2))</f>
        <v/>
      </c>
      <c r="AW229">
        <f>IF(AK229&lt;=0,0,ROUND(MIN(AK229,MAX(0,$F229-SUMPRODUCT(($AT$3:$BE$3&lt;AW$3)*$AH229:$AS229))),2))</f>
        <v/>
      </c>
      <c r="AX229">
        <f>IF(AL229&lt;=0,0,ROUND(MIN(AL229,MAX(0,$F229-SUMPRODUCT(($AT$3:$BE$3&lt;AX$3)*$AH229:$AS229))),2))</f>
        <v/>
      </c>
      <c r="AY229">
        <f>IF(AM229&lt;=0,0,ROUND(MIN(AM229,MAX(0,$F229-SUMPRODUCT(($AT$3:$BE$3&lt;AY$3)*$AH229:$AS229))),2))</f>
        <v/>
      </c>
      <c r="AZ229">
        <f>IF(AN229&lt;=0,0,ROUND(MIN(AN229,MAX(0,$F229-SUMPRODUCT(($AT$3:$BE$3&lt;AZ$3)*$AH229:$AS229))),2))</f>
        <v/>
      </c>
      <c r="BA229">
        <f>IF(AO229&lt;=0,0,ROUND(MIN(AO229,MAX(0,$F229-SUMPRODUCT(($AT$3:$BE$3&lt;BA$3)*$AH229:$AS229))),2))</f>
        <v/>
      </c>
      <c r="BB229">
        <f>IF(AP229&lt;=0,0,ROUND(MIN(AP229,MAX(0,$F229-SUMPRODUCT(($AT$3:$BE$3&lt;BB$3)*$AH229:$AS229))),2))</f>
        <v/>
      </c>
      <c r="BC229">
        <f>IF(AQ229&lt;=0,0,ROUND(MIN(AQ229,MAX(0,$F229-SUMPRODUCT(($AT$3:$BE$3&lt;BC$3)*$AH229:$AS229))),2))</f>
        <v/>
      </c>
      <c r="BD229">
        <f>IF(AR229&lt;=0,0,ROUND(MIN(AR229,MAX(0,$F229-SUMPRODUCT(($AT$3:$BE$3&lt;BD$3)*$AH229:$AS229))),2))</f>
        <v/>
      </c>
      <c r="BE229">
        <f>IF(AS229&lt;=0,0,ROUND(MIN(AS229,MAX(0,$F229-SUMPRODUCT(($AT$3:$BE$3&lt;BE$3)*$AH229:$AS229))),2))</f>
        <v/>
      </c>
      <c r="BF229">
        <f>IF(BF228&lt;=0,0,ROUND(BF228+J229-V229-AT229,2))</f>
        <v/>
      </c>
      <c r="BG229">
        <f>IF(BG228&lt;=0,0,ROUND(BG228+K229-W229-AU229,2))</f>
        <v/>
      </c>
      <c r="BH229">
        <f>IF(BH228&lt;=0,0,ROUND(BH228+L229-X229-AV229,2))</f>
        <v/>
      </c>
      <c r="BI229">
        <f>IF(BI228&lt;=0,0,ROUND(BI228+M229-Y229-AW229,2))</f>
        <v/>
      </c>
      <c r="BJ229">
        <f>IF(BJ228&lt;=0,0,ROUND(BJ228+N229-Z229-AX229,2))</f>
        <v/>
      </c>
      <c r="BK229">
        <f>IF(BK228&lt;=0,0,ROUND(BK228+O229-AA229-AY229,2))</f>
        <v/>
      </c>
      <c r="BL229">
        <f>IF(BL228&lt;=0,0,ROUND(BL228+P229-AB229-AZ229,2))</f>
        <v/>
      </c>
      <c r="BM229">
        <f>IF(BM228&lt;=0,0,ROUND(BM228+Q229-AC229-BA229,2))</f>
        <v/>
      </c>
      <c r="BN229">
        <f>IF(BN228&lt;=0,0,ROUND(BN228+R229-AD229-BB229,2))</f>
        <v/>
      </c>
      <c r="BO229">
        <f>IF(BO228&lt;=0,0,ROUND(BO228+S229-AE229-BC229,2))</f>
        <v/>
      </c>
      <c r="BP229">
        <f>IF(BP228&lt;=0,0,ROUND(BP228+T229-AF229-BD229,2))</f>
        <v/>
      </c>
      <c r="BQ229">
        <f>IF(BQ228&lt;=0,0,ROUND(BQ228+U229-AG229-BE229,2))</f>
        <v/>
      </c>
    </row>
    <row r="230">
      <c r="A230" t="n">
        <v>225</v>
      </c>
      <c r="B230" s="29">
        <f>Months!B230</f>
        <v/>
      </c>
      <c r="C230">
        <f>Months!C230</f>
        <v/>
      </c>
      <c r="D230">
        <f>Months!D230</f>
        <v/>
      </c>
      <c r="E230">
        <f>SUM(V230:AG230)</f>
        <v/>
      </c>
      <c r="F230">
        <f>MAX(0,ROUND(C230+D230-E230,2))</f>
        <v/>
      </c>
      <c r="G230">
        <f>ROUND(E230+SUM(AT230:BE230),2)</f>
        <v/>
      </c>
      <c r="H230">
        <f>ROUND(SUM(J230:U230),2)</f>
        <v/>
      </c>
      <c r="I230">
        <f>ROUND(SUM(BF230:BQ230),2)</f>
        <v/>
      </c>
      <c r="J230">
        <f>IF(BF229&lt;=0,0,ROUND(BF229*IF($A230&lt;=Debts!$M$5,Debts!$X$5,Debts!$Y$5)/12,2)+IF(AND(Debts!$AC$5=1,$A230=Debts!$M$5+1),SUMPRODUCT(ROUND(BF$5:BF228*Debts!$Y$5/12,2)),0))</f>
        <v/>
      </c>
      <c r="K230">
        <f>IF(BG229&lt;=0,0,ROUND(BG229*IF($A230&lt;=Debts!$M$6,Debts!$X$6,Debts!$Y$6)/12,2)+IF(AND(Debts!$AC$6=1,$A230=Debts!$M$6+1),SUMPRODUCT(ROUND(BG$5:BG228*Debts!$Y$6/12,2)),0))</f>
        <v/>
      </c>
      <c r="L230">
        <f>IF(BH229&lt;=0,0,ROUND(BH229*IF($A230&lt;=Debts!$M$7,Debts!$X$7,Debts!$Y$7)/12,2)+IF(AND(Debts!$AC$7=1,$A230=Debts!$M$7+1),SUMPRODUCT(ROUND(BH$5:BH228*Debts!$Y$7/12,2)),0))</f>
        <v/>
      </c>
      <c r="M230">
        <f>IF(BI229&lt;=0,0,ROUND(BI229*IF($A230&lt;=Debts!$M$8,Debts!$X$8,Debts!$Y$8)/12,2)+IF(AND(Debts!$AC$8=1,$A230=Debts!$M$8+1),SUMPRODUCT(ROUND(BI$5:BI228*Debts!$Y$8/12,2)),0))</f>
        <v/>
      </c>
      <c r="N230">
        <f>IF(BJ229&lt;=0,0,ROUND(BJ229*IF($A230&lt;=Debts!$M$9,Debts!$X$9,Debts!$Y$9)/12,2)+IF(AND(Debts!$AC$9=1,$A230=Debts!$M$9+1),SUMPRODUCT(ROUND(BJ$5:BJ228*Debts!$Y$9/12,2)),0))</f>
        <v/>
      </c>
      <c r="O230">
        <f>IF(BK229&lt;=0,0,ROUND(BK229*IF($A230&lt;=Debts!$M$10,Debts!$X$10,Debts!$Y$10)/12,2)+IF(AND(Debts!$AC$10=1,$A230=Debts!$M$10+1),SUMPRODUCT(ROUND(BK$5:BK228*Debts!$Y$10/12,2)),0))</f>
        <v/>
      </c>
      <c r="P230">
        <f>IF(BL229&lt;=0,0,ROUND(BL229*IF($A230&lt;=Debts!$M$11,Debts!$X$11,Debts!$Y$11)/12,2)+IF(AND(Debts!$AC$11=1,$A230=Debts!$M$11+1),SUMPRODUCT(ROUND(BL$5:BL228*Debts!$Y$11/12,2)),0))</f>
        <v/>
      </c>
      <c r="Q230">
        <f>IF(BM229&lt;=0,0,ROUND(BM229*IF($A230&lt;=Debts!$M$12,Debts!$X$12,Debts!$Y$12)/12,2)+IF(AND(Debts!$AC$12=1,$A230=Debts!$M$12+1),SUMPRODUCT(ROUND(BM$5:BM228*Debts!$Y$12/12,2)),0))</f>
        <v/>
      </c>
      <c r="R230">
        <f>IF(BN229&lt;=0,0,ROUND(BN229*IF($A230&lt;=Debts!$M$13,Debts!$X$13,Debts!$Y$13)/12,2)+IF(AND(Debts!$AC$13=1,$A230=Debts!$M$13+1),SUMPRODUCT(ROUND(BN$5:BN228*Debts!$Y$13/12,2)),0))</f>
        <v/>
      </c>
      <c r="S230">
        <f>IF(BO229&lt;=0,0,ROUND(BO229*IF($A230&lt;=Debts!$M$14,Debts!$X$14,Debts!$Y$14)/12,2)+IF(AND(Debts!$AC$14=1,$A230=Debts!$M$14+1),SUMPRODUCT(ROUND(BO$5:BO228*Debts!$Y$14/12,2)),0))</f>
        <v/>
      </c>
      <c r="T230">
        <f>IF(BP229&lt;=0,0,ROUND(BP229*IF($A230&lt;=Debts!$M$15,Debts!$X$15,Debts!$Y$15)/12,2)+IF(AND(Debts!$AC$15=1,$A230=Debts!$M$15+1),SUMPRODUCT(ROUND(BP$5:BP228*Debts!$Y$15/12,2)),0))</f>
        <v/>
      </c>
      <c r="U230">
        <f>IF(BQ229&lt;=0,0,ROUND(BQ229*IF($A230&lt;=Debts!$M$16,Debts!$X$16,Debts!$Y$16)/12,2)+IF(AND(Debts!$AC$16=1,$A230=Debts!$M$16+1),SUMPRODUCT(ROUND(BQ$5:BQ228*Debts!$Y$16/12,2)),0))</f>
        <v/>
      </c>
      <c r="V230">
        <f>IF(BF229&lt;=0,0,MIN(ROUND(BF229+J230,2),IF(Debts!$Z$5=0,Debts!$AA$5,MAX(Debts!$AA$5,ROUND(BF229*Debts!$Z$5+Debts!$AB$5*J230,2)))))</f>
        <v/>
      </c>
      <c r="W230">
        <f>IF(BG229&lt;=0,0,MIN(ROUND(BG229+K230,2),IF(Debts!$Z$6=0,Debts!$AA$6,MAX(Debts!$AA$6,ROUND(BG229*Debts!$Z$6+Debts!$AB$6*K230,2)))))</f>
        <v/>
      </c>
      <c r="X230">
        <f>IF(BH229&lt;=0,0,MIN(ROUND(BH229+L230,2),IF(Debts!$Z$7=0,Debts!$AA$7,MAX(Debts!$AA$7,ROUND(BH229*Debts!$Z$7+Debts!$AB$7*L230,2)))))</f>
        <v/>
      </c>
      <c r="Y230">
        <f>IF(BI229&lt;=0,0,MIN(ROUND(BI229+M230,2),IF(Debts!$Z$8=0,Debts!$AA$8,MAX(Debts!$AA$8,ROUND(BI229*Debts!$Z$8+Debts!$AB$8*M230,2)))))</f>
        <v/>
      </c>
      <c r="Z230">
        <f>IF(BJ229&lt;=0,0,MIN(ROUND(BJ229+N230,2),IF(Debts!$Z$9=0,Debts!$AA$9,MAX(Debts!$AA$9,ROUND(BJ229*Debts!$Z$9+Debts!$AB$9*N230,2)))))</f>
        <v/>
      </c>
      <c r="AA230">
        <f>IF(BK229&lt;=0,0,MIN(ROUND(BK229+O230,2),IF(Debts!$Z$10=0,Debts!$AA$10,MAX(Debts!$AA$10,ROUND(BK229*Debts!$Z$10+Debts!$AB$10*O230,2)))))</f>
        <v/>
      </c>
      <c r="AB230">
        <f>IF(BL229&lt;=0,0,MIN(ROUND(BL229+P230,2),IF(Debts!$Z$11=0,Debts!$AA$11,MAX(Debts!$AA$11,ROUND(BL229*Debts!$Z$11+Debts!$AB$11*P230,2)))))</f>
        <v/>
      </c>
      <c r="AC230">
        <f>IF(BM229&lt;=0,0,MIN(ROUND(BM229+Q230,2),IF(Debts!$Z$12=0,Debts!$AA$12,MAX(Debts!$AA$12,ROUND(BM229*Debts!$Z$12+Debts!$AB$12*Q230,2)))))</f>
        <v/>
      </c>
      <c r="AD230">
        <f>IF(BN229&lt;=0,0,MIN(ROUND(BN229+R230,2),IF(Debts!$Z$13=0,Debts!$AA$13,MAX(Debts!$AA$13,ROUND(BN229*Debts!$Z$13+Debts!$AB$13*R230,2)))))</f>
        <v/>
      </c>
      <c r="AE230">
        <f>IF(BO229&lt;=0,0,MIN(ROUND(BO229+S230,2),IF(Debts!$Z$14=0,Debts!$AA$14,MAX(Debts!$AA$14,ROUND(BO229*Debts!$Z$14+Debts!$AB$14*S230,2)))))</f>
        <v/>
      </c>
      <c r="AF230">
        <f>IF(BP229&lt;=0,0,MIN(ROUND(BP229+T230,2),IF(Debts!$Z$15=0,Debts!$AA$15,MAX(Debts!$AA$15,ROUND(BP229*Debts!$Z$15+Debts!$AB$15*T230,2)))))</f>
        <v/>
      </c>
      <c r="AG230">
        <f>IF(BQ229&lt;=0,0,MIN(ROUND(BQ229+U230,2),IF(Debts!$Z$16=0,Debts!$AA$16,MAX(Debts!$AA$16,ROUND(BQ229*Debts!$Z$16+Debts!$AB$16*U230,2)))))</f>
        <v/>
      </c>
      <c r="AH230">
        <f>IF(BF229&lt;=0,0,ROUND(BF229+J230-V230,2))</f>
        <v/>
      </c>
      <c r="AI230">
        <f>IF(BG229&lt;=0,0,ROUND(BG229+K230-W230,2))</f>
        <v/>
      </c>
      <c r="AJ230">
        <f>IF(BH229&lt;=0,0,ROUND(BH229+L230-X230,2))</f>
        <v/>
      </c>
      <c r="AK230">
        <f>IF(BI229&lt;=0,0,ROUND(BI229+M230-Y230,2))</f>
        <v/>
      </c>
      <c r="AL230">
        <f>IF(BJ229&lt;=0,0,ROUND(BJ229+N230-Z230,2))</f>
        <v/>
      </c>
      <c r="AM230">
        <f>IF(BK229&lt;=0,0,ROUND(BK229+O230-AA230,2))</f>
        <v/>
      </c>
      <c r="AN230">
        <f>IF(BL229&lt;=0,0,ROUND(BL229+P230-AB230,2))</f>
        <v/>
      </c>
      <c r="AO230">
        <f>IF(BM229&lt;=0,0,ROUND(BM229+Q230-AC230,2))</f>
        <v/>
      </c>
      <c r="AP230">
        <f>IF(BN229&lt;=0,0,ROUND(BN229+R230-AD230,2))</f>
        <v/>
      </c>
      <c r="AQ230">
        <f>IF(BO229&lt;=0,0,ROUND(BO229+S230-AE230,2))</f>
        <v/>
      </c>
      <c r="AR230">
        <f>IF(BP229&lt;=0,0,ROUND(BP229+T230-AF230,2))</f>
        <v/>
      </c>
      <c r="AS230">
        <f>IF(BQ229&lt;=0,0,ROUND(BQ229+U230-AG230,2))</f>
        <v/>
      </c>
      <c r="AT230">
        <f>IF(AH230&lt;=0,0,ROUND(MIN(AH230,MAX(0,$F230-SUMPRODUCT(($AT$3:$BE$3&lt;AT$3)*$AH230:$AS230))),2))</f>
        <v/>
      </c>
      <c r="AU230">
        <f>IF(AI230&lt;=0,0,ROUND(MIN(AI230,MAX(0,$F230-SUMPRODUCT(($AT$3:$BE$3&lt;AU$3)*$AH230:$AS230))),2))</f>
        <v/>
      </c>
      <c r="AV230">
        <f>IF(AJ230&lt;=0,0,ROUND(MIN(AJ230,MAX(0,$F230-SUMPRODUCT(($AT$3:$BE$3&lt;AV$3)*$AH230:$AS230))),2))</f>
        <v/>
      </c>
      <c r="AW230">
        <f>IF(AK230&lt;=0,0,ROUND(MIN(AK230,MAX(0,$F230-SUMPRODUCT(($AT$3:$BE$3&lt;AW$3)*$AH230:$AS230))),2))</f>
        <v/>
      </c>
      <c r="AX230">
        <f>IF(AL230&lt;=0,0,ROUND(MIN(AL230,MAX(0,$F230-SUMPRODUCT(($AT$3:$BE$3&lt;AX$3)*$AH230:$AS230))),2))</f>
        <v/>
      </c>
      <c r="AY230">
        <f>IF(AM230&lt;=0,0,ROUND(MIN(AM230,MAX(0,$F230-SUMPRODUCT(($AT$3:$BE$3&lt;AY$3)*$AH230:$AS230))),2))</f>
        <v/>
      </c>
      <c r="AZ230">
        <f>IF(AN230&lt;=0,0,ROUND(MIN(AN230,MAX(0,$F230-SUMPRODUCT(($AT$3:$BE$3&lt;AZ$3)*$AH230:$AS230))),2))</f>
        <v/>
      </c>
      <c r="BA230">
        <f>IF(AO230&lt;=0,0,ROUND(MIN(AO230,MAX(0,$F230-SUMPRODUCT(($AT$3:$BE$3&lt;BA$3)*$AH230:$AS230))),2))</f>
        <v/>
      </c>
      <c r="BB230">
        <f>IF(AP230&lt;=0,0,ROUND(MIN(AP230,MAX(0,$F230-SUMPRODUCT(($AT$3:$BE$3&lt;BB$3)*$AH230:$AS230))),2))</f>
        <v/>
      </c>
      <c r="BC230">
        <f>IF(AQ230&lt;=0,0,ROUND(MIN(AQ230,MAX(0,$F230-SUMPRODUCT(($AT$3:$BE$3&lt;BC$3)*$AH230:$AS230))),2))</f>
        <v/>
      </c>
      <c r="BD230">
        <f>IF(AR230&lt;=0,0,ROUND(MIN(AR230,MAX(0,$F230-SUMPRODUCT(($AT$3:$BE$3&lt;BD$3)*$AH230:$AS230))),2))</f>
        <v/>
      </c>
      <c r="BE230">
        <f>IF(AS230&lt;=0,0,ROUND(MIN(AS230,MAX(0,$F230-SUMPRODUCT(($AT$3:$BE$3&lt;BE$3)*$AH230:$AS230))),2))</f>
        <v/>
      </c>
      <c r="BF230">
        <f>IF(BF229&lt;=0,0,ROUND(BF229+J230-V230-AT230,2))</f>
        <v/>
      </c>
      <c r="BG230">
        <f>IF(BG229&lt;=0,0,ROUND(BG229+K230-W230-AU230,2))</f>
        <v/>
      </c>
      <c r="BH230">
        <f>IF(BH229&lt;=0,0,ROUND(BH229+L230-X230-AV230,2))</f>
        <v/>
      </c>
      <c r="BI230">
        <f>IF(BI229&lt;=0,0,ROUND(BI229+M230-Y230-AW230,2))</f>
        <v/>
      </c>
      <c r="BJ230">
        <f>IF(BJ229&lt;=0,0,ROUND(BJ229+N230-Z230-AX230,2))</f>
        <v/>
      </c>
      <c r="BK230">
        <f>IF(BK229&lt;=0,0,ROUND(BK229+O230-AA230-AY230,2))</f>
        <v/>
      </c>
      <c r="BL230">
        <f>IF(BL229&lt;=0,0,ROUND(BL229+P230-AB230-AZ230,2))</f>
        <v/>
      </c>
      <c r="BM230">
        <f>IF(BM229&lt;=0,0,ROUND(BM229+Q230-AC230-BA230,2))</f>
        <v/>
      </c>
      <c r="BN230">
        <f>IF(BN229&lt;=0,0,ROUND(BN229+R230-AD230-BB230,2))</f>
        <v/>
      </c>
      <c r="BO230">
        <f>IF(BO229&lt;=0,0,ROUND(BO229+S230-AE230-BC230,2))</f>
        <v/>
      </c>
      <c r="BP230">
        <f>IF(BP229&lt;=0,0,ROUND(BP229+T230-AF230-BD230,2))</f>
        <v/>
      </c>
      <c r="BQ230">
        <f>IF(BQ229&lt;=0,0,ROUND(BQ229+U230-AG230-BE230,2))</f>
        <v/>
      </c>
    </row>
    <row r="231">
      <c r="A231" t="n">
        <v>226</v>
      </c>
      <c r="B231" s="29">
        <f>Months!B231</f>
        <v/>
      </c>
      <c r="C231">
        <f>Months!C231</f>
        <v/>
      </c>
      <c r="D231">
        <f>Months!D231</f>
        <v/>
      </c>
      <c r="E231">
        <f>SUM(V231:AG231)</f>
        <v/>
      </c>
      <c r="F231">
        <f>MAX(0,ROUND(C231+D231-E231,2))</f>
        <v/>
      </c>
      <c r="G231">
        <f>ROUND(E231+SUM(AT231:BE231),2)</f>
        <v/>
      </c>
      <c r="H231">
        <f>ROUND(SUM(J231:U231),2)</f>
        <v/>
      </c>
      <c r="I231">
        <f>ROUND(SUM(BF231:BQ231),2)</f>
        <v/>
      </c>
      <c r="J231">
        <f>IF(BF230&lt;=0,0,ROUND(BF230*IF($A231&lt;=Debts!$M$5,Debts!$X$5,Debts!$Y$5)/12,2)+IF(AND(Debts!$AC$5=1,$A231=Debts!$M$5+1),SUMPRODUCT(ROUND(BF$5:BF229*Debts!$Y$5/12,2)),0))</f>
        <v/>
      </c>
      <c r="K231">
        <f>IF(BG230&lt;=0,0,ROUND(BG230*IF($A231&lt;=Debts!$M$6,Debts!$X$6,Debts!$Y$6)/12,2)+IF(AND(Debts!$AC$6=1,$A231=Debts!$M$6+1),SUMPRODUCT(ROUND(BG$5:BG229*Debts!$Y$6/12,2)),0))</f>
        <v/>
      </c>
      <c r="L231">
        <f>IF(BH230&lt;=0,0,ROUND(BH230*IF($A231&lt;=Debts!$M$7,Debts!$X$7,Debts!$Y$7)/12,2)+IF(AND(Debts!$AC$7=1,$A231=Debts!$M$7+1),SUMPRODUCT(ROUND(BH$5:BH229*Debts!$Y$7/12,2)),0))</f>
        <v/>
      </c>
      <c r="M231">
        <f>IF(BI230&lt;=0,0,ROUND(BI230*IF($A231&lt;=Debts!$M$8,Debts!$X$8,Debts!$Y$8)/12,2)+IF(AND(Debts!$AC$8=1,$A231=Debts!$M$8+1),SUMPRODUCT(ROUND(BI$5:BI229*Debts!$Y$8/12,2)),0))</f>
        <v/>
      </c>
      <c r="N231">
        <f>IF(BJ230&lt;=0,0,ROUND(BJ230*IF($A231&lt;=Debts!$M$9,Debts!$X$9,Debts!$Y$9)/12,2)+IF(AND(Debts!$AC$9=1,$A231=Debts!$M$9+1),SUMPRODUCT(ROUND(BJ$5:BJ229*Debts!$Y$9/12,2)),0))</f>
        <v/>
      </c>
      <c r="O231">
        <f>IF(BK230&lt;=0,0,ROUND(BK230*IF($A231&lt;=Debts!$M$10,Debts!$X$10,Debts!$Y$10)/12,2)+IF(AND(Debts!$AC$10=1,$A231=Debts!$M$10+1),SUMPRODUCT(ROUND(BK$5:BK229*Debts!$Y$10/12,2)),0))</f>
        <v/>
      </c>
      <c r="P231">
        <f>IF(BL230&lt;=0,0,ROUND(BL230*IF($A231&lt;=Debts!$M$11,Debts!$X$11,Debts!$Y$11)/12,2)+IF(AND(Debts!$AC$11=1,$A231=Debts!$M$11+1),SUMPRODUCT(ROUND(BL$5:BL229*Debts!$Y$11/12,2)),0))</f>
        <v/>
      </c>
      <c r="Q231">
        <f>IF(BM230&lt;=0,0,ROUND(BM230*IF($A231&lt;=Debts!$M$12,Debts!$X$12,Debts!$Y$12)/12,2)+IF(AND(Debts!$AC$12=1,$A231=Debts!$M$12+1),SUMPRODUCT(ROUND(BM$5:BM229*Debts!$Y$12/12,2)),0))</f>
        <v/>
      </c>
      <c r="R231">
        <f>IF(BN230&lt;=0,0,ROUND(BN230*IF($A231&lt;=Debts!$M$13,Debts!$X$13,Debts!$Y$13)/12,2)+IF(AND(Debts!$AC$13=1,$A231=Debts!$M$13+1),SUMPRODUCT(ROUND(BN$5:BN229*Debts!$Y$13/12,2)),0))</f>
        <v/>
      </c>
      <c r="S231">
        <f>IF(BO230&lt;=0,0,ROUND(BO230*IF($A231&lt;=Debts!$M$14,Debts!$X$14,Debts!$Y$14)/12,2)+IF(AND(Debts!$AC$14=1,$A231=Debts!$M$14+1),SUMPRODUCT(ROUND(BO$5:BO229*Debts!$Y$14/12,2)),0))</f>
        <v/>
      </c>
      <c r="T231">
        <f>IF(BP230&lt;=0,0,ROUND(BP230*IF($A231&lt;=Debts!$M$15,Debts!$X$15,Debts!$Y$15)/12,2)+IF(AND(Debts!$AC$15=1,$A231=Debts!$M$15+1),SUMPRODUCT(ROUND(BP$5:BP229*Debts!$Y$15/12,2)),0))</f>
        <v/>
      </c>
      <c r="U231">
        <f>IF(BQ230&lt;=0,0,ROUND(BQ230*IF($A231&lt;=Debts!$M$16,Debts!$X$16,Debts!$Y$16)/12,2)+IF(AND(Debts!$AC$16=1,$A231=Debts!$M$16+1),SUMPRODUCT(ROUND(BQ$5:BQ229*Debts!$Y$16/12,2)),0))</f>
        <v/>
      </c>
      <c r="V231">
        <f>IF(BF230&lt;=0,0,MIN(ROUND(BF230+J231,2),IF(Debts!$Z$5=0,Debts!$AA$5,MAX(Debts!$AA$5,ROUND(BF230*Debts!$Z$5+Debts!$AB$5*J231,2)))))</f>
        <v/>
      </c>
      <c r="W231">
        <f>IF(BG230&lt;=0,0,MIN(ROUND(BG230+K231,2),IF(Debts!$Z$6=0,Debts!$AA$6,MAX(Debts!$AA$6,ROUND(BG230*Debts!$Z$6+Debts!$AB$6*K231,2)))))</f>
        <v/>
      </c>
      <c r="X231">
        <f>IF(BH230&lt;=0,0,MIN(ROUND(BH230+L231,2),IF(Debts!$Z$7=0,Debts!$AA$7,MAX(Debts!$AA$7,ROUND(BH230*Debts!$Z$7+Debts!$AB$7*L231,2)))))</f>
        <v/>
      </c>
      <c r="Y231">
        <f>IF(BI230&lt;=0,0,MIN(ROUND(BI230+M231,2),IF(Debts!$Z$8=0,Debts!$AA$8,MAX(Debts!$AA$8,ROUND(BI230*Debts!$Z$8+Debts!$AB$8*M231,2)))))</f>
        <v/>
      </c>
      <c r="Z231">
        <f>IF(BJ230&lt;=0,0,MIN(ROUND(BJ230+N231,2),IF(Debts!$Z$9=0,Debts!$AA$9,MAX(Debts!$AA$9,ROUND(BJ230*Debts!$Z$9+Debts!$AB$9*N231,2)))))</f>
        <v/>
      </c>
      <c r="AA231">
        <f>IF(BK230&lt;=0,0,MIN(ROUND(BK230+O231,2),IF(Debts!$Z$10=0,Debts!$AA$10,MAX(Debts!$AA$10,ROUND(BK230*Debts!$Z$10+Debts!$AB$10*O231,2)))))</f>
        <v/>
      </c>
      <c r="AB231">
        <f>IF(BL230&lt;=0,0,MIN(ROUND(BL230+P231,2),IF(Debts!$Z$11=0,Debts!$AA$11,MAX(Debts!$AA$11,ROUND(BL230*Debts!$Z$11+Debts!$AB$11*P231,2)))))</f>
        <v/>
      </c>
      <c r="AC231">
        <f>IF(BM230&lt;=0,0,MIN(ROUND(BM230+Q231,2),IF(Debts!$Z$12=0,Debts!$AA$12,MAX(Debts!$AA$12,ROUND(BM230*Debts!$Z$12+Debts!$AB$12*Q231,2)))))</f>
        <v/>
      </c>
      <c r="AD231">
        <f>IF(BN230&lt;=0,0,MIN(ROUND(BN230+R231,2),IF(Debts!$Z$13=0,Debts!$AA$13,MAX(Debts!$AA$13,ROUND(BN230*Debts!$Z$13+Debts!$AB$13*R231,2)))))</f>
        <v/>
      </c>
      <c r="AE231">
        <f>IF(BO230&lt;=0,0,MIN(ROUND(BO230+S231,2),IF(Debts!$Z$14=0,Debts!$AA$14,MAX(Debts!$AA$14,ROUND(BO230*Debts!$Z$14+Debts!$AB$14*S231,2)))))</f>
        <v/>
      </c>
      <c r="AF231">
        <f>IF(BP230&lt;=0,0,MIN(ROUND(BP230+T231,2),IF(Debts!$Z$15=0,Debts!$AA$15,MAX(Debts!$AA$15,ROUND(BP230*Debts!$Z$15+Debts!$AB$15*T231,2)))))</f>
        <v/>
      </c>
      <c r="AG231">
        <f>IF(BQ230&lt;=0,0,MIN(ROUND(BQ230+U231,2),IF(Debts!$Z$16=0,Debts!$AA$16,MAX(Debts!$AA$16,ROUND(BQ230*Debts!$Z$16+Debts!$AB$16*U231,2)))))</f>
        <v/>
      </c>
      <c r="AH231">
        <f>IF(BF230&lt;=0,0,ROUND(BF230+J231-V231,2))</f>
        <v/>
      </c>
      <c r="AI231">
        <f>IF(BG230&lt;=0,0,ROUND(BG230+K231-W231,2))</f>
        <v/>
      </c>
      <c r="AJ231">
        <f>IF(BH230&lt;=0,0,ROUND(BH230+L231-X231,2))</f>
        <v/>
      </c>
      <c r="AK231">
        <f>IF(BI230&lt;=0,0,ROUND(BI230+M231-Y231,2))</f>
        <v/>
      </c>
      <c r="AL231">
        <f>IF(BJ230&lt;=0,0,ROUND(BJ230+N231-Z231,2))</f>
        <v/>
      </c>
      <c r="AM231">
        <f>IF(BK230&lt;=0,0,ROUND(BK230+O231-AA231,2))</f>
        <v/>
      </c>
      <c r="AN231">
        <f>IF(BL230&lt;=0,0,ROUND(BL230+P231-AB231,2))</f>
        <v/>
      </c>
      <c r="AO231">
        <f>IF(BM230&lt;=0,0,ROUND(BM230+Q231-AC231,2))</f>
        <v/>
      </c>
      <c r="AP231">
        <f>IF(BN230&lt;=0,0,ROUND(BN230+R231-AD231,2))</f>
        <v/>
      </c>
      <c r="AQ231">
        <f>IF(BO230&lt;=0,0,ROUND(BO230+S231-AE231,2))</f>
        <v/>
      </c>
      <c r="AR231">
        <f>IF(BP230&lt;=0,0,ROUND(BP230+T231-AF231,2))</f>
        <v/>
      </c>
      <c r="AS231">
        <f>IF(BQ230&lt;=0,0,ROUND(BQ230+U231-AG231,2))</f>
        <v/>
      </c>
      <c r="AT231">
        <f>IF(AH231&lt;=0,0,ROUND(MIN(AH231,MAX(0,$F231-SUMPRODUCT(($AT$3:$BE$3&lt;AT$3)*$AH231:$AS231))),2))</f>
        <v/>
      </c>
      <c r="AU231">
        <f>IF(AI231&lt;=0,0,ROUND(MIN(AI231,MAX(0,$F231-SUMPRODUCT(($AT$3:$BE$3&lt;AU$3)*$AH231:$AS231))),2))</f>
        <v/>
      </c>
      <c r="AV231">
        <f>IF(AJ231&lt;=0,0,ROUND(MIN(AJ231,MAX(0,$F231-SUMPRODUCT(($AT$3:$BE$3&lt;AV$3)*$AH231:$AS231))),2))</f>
        <v/>
      </c>
      <c r="AW231">
        <f>IF(AK231&lt;=0,0,ROUND(MIN(AK231,MAX(0,$F231-SUMPRODUCT(($AT$3:$BE$3&lt;AW$3)*$AH231:$AS231))),2))</f>
        <v/>
      </c>
      <c r="AX231">
        <f>IF(AL231&lt;=0,0,ROUND(MIN(AL231,MAX(0,$F231-SUMPRODUCT(($AT$3:$BE$3&lt;AX$3)*$AH231:$AS231))),2))</f>
        <v/>
      </c>
      <c r="AY231">
        <f>IF(AM231&lt;=0,0,ROUND(MIN(AM231,MAX(0,$F231-SUMPRODUCT(($AT$3:$BE$3&lt;AY$3)*$AH231:$AS231))),2))</f>
        <v/>
      </c>
      <c r="AZ231">
        <f>IF(AN231&lt;=0,0,ROUND(MIN(AN231,MAX(0,$F231-SUMPRODUCT(($AT$3:$BE$3&lt;AZ$3)*$AH231:$AS231))),2))</f>
        <v/>
      </c>
      <c r="BA231">
        <f>IF(AO231&lt;=0,0,ROUND(MIN(AO231,MAX(0,$F231-SUMPRODUCT(($AT$3:$BE$3&lt;BA$3)*$AH231:$AS231))),2))</f>
        <v/>
      </c>
      <c r="BB231">
        <f>IF(AP231&lt;=0,0,ROUND(MIN(AP231,MAX(0,$F231-SUMPRODUCT(($AT$3:$BE$3&lt;BB$3)*$AH231:$AS231))),2))</f>
        <v/>
      </c>
      <c r="BC231">
        <f>IF(AQ231&lt;=0,0,ROUND(MIN(AQ231,MAX(0,$F231-SUMPRODUCT(($AT$3:$BE$3&lt;BC$3)*$AH231:$AS231))),2))</f>
        <v/>
      </c>
      <c r="BD231">
        <f>IF(AR231&lt;=0,0,ROUND(MIN(AR231,MAX(0,$F231-SUMPRODUCT(($AT$3:$BE$3&lt;BD$3)*$AH231:$AS231))),2))</f>
        <v/>
      </c>
      <c r="BE231">
        <f>IF(AS231&lt;=0,0,ROUND(MIN(AS231,MAX(0,$F231-SUMPRODUCT(($AT$3:$BE$3&lt;BE$3)*$AH231:$AS231))),2))</f>
        <v/>
      </c>
      <c r="BF231">
        <f>IF(BF230&lt;=0,0,ROUND(BF230+J231-V231-AT231,2))</f>
        <v/>
      </c>
      <c r="BG231">
        <f>IF(BG230&lt;=0,0,ROUND(BG230+K231-W231-AU231,2))</f>
        <v/>
      </c>
      <c r="BH231">
        <f>IF(BH230&lt;=0,0,ROUND(BH230+L231-X231-AV231,2))</f>
        <v/>
      </c>
      <c r="BI231">
        <f>IF(BI230&lt;=0,0,ROUND(BI230+M231-Y231-AW231,2))</f>
        <v/>
      </c>
      <c r="BJ231">
        <f>IF(BJ230&lt;=0,0,ROUND(BJ230+N231-Z231-AX231,2))</f>
        <v/>
      </c>
      <c r="BK231">
        <f>IF(BK230&lt;=0,0,ROUND(BK230+O231-AA231-AY231,2))</f>
        <v/>
      </c>
      <c r="BL231">
        <f>IF(BL230&lt;=0,0,ROUND(BL230+P231-AB231-AZ231,2))</f>
        <v/>
      </c>
      <c r="BM231">
        <f>IF(BM230&lt;=0,0,ROUND(BM230+Q231-AC231-BA231,2))</f>
        <v/>
      </c>
      <c r="BN231">
        <f>IF(BN230&lt;=0,0,ROUND(BN230+R231-AD231-BB231,2))</f>
        <v/>
      </c>
      <c r="BO231">
        <f>IF(BO230&lt;=0,0,ROUND(BO230+S231-AE231-BC231,2))</f>
        <v/>
      </c>
      <c r="BP231">
        <f>IF(BP230&lt;=0,0,ROUND(BP230+T231-AF231-BD231,2))</f>
        <v/>
      </c>
      <c r="BQ231">
        <f>IF(BQ230&lt;=0,0,ROUND(BQ230+U231-AG231-BE231,2))</f>
        <v/>
      </c>
    </row>
    <row r="232">
      <c r="A232" t="n">
        <v>227</v>
      </c>
      <c r="B232" s="29">
        <f>Months!B232</f>
        <v/>
      </c>
      <c r="C232">
        <f>Months!C232</f>
        <v/>
      </c>
      <c r="D232">
        <f>Months!D232</f>
        <v/>
      </c>
      <c r="E232">
        <f>SUM(V232:AG232)</f>
        <v/>
      </c>
      <c r="F232">
        <f>MAX(0,ROUND(C232+D232-E232,2))</f>
        <v/>
      </c>
      <c r="G232">
        <f>ROUND(E232+SUM(AT232:BE232),2)</f>
        <v/>
      </c>
      <c r="H232">
        <f>ROUND(SUM(J232:U232),2)</f>
        <v/>
      </c>
      <c r="I232">
        <f>ROUND(SUM(BF232:BQ232),2)</f>
        <v/>
      </c>
      <c r="J232">
        <f>IF(BF231&lt;=0,0,ROUND(BF231*IF($A232&lt;=Debts!$M$5,Debts!$X$5,Debts!$Y$5)/12,2)+IF(AND(Debts!$AC$5=1,$A232=Debts!$M$5+1),SUMPRODUCT(ROUND(BF$5:BF230*Debts!$Y$5/12,2)),0))</f>
        <v/>
      </c>
      <c r="K232">
        <f>IF(BG231&lt;=0,0,ROUND(BG231*IF($A232&lt;=Debts!$M$6,Debts!$X$6,Debts!$Y$6)/12,2)+IF(AND(Debts!$AC$6=1,$A232=Debts!$M$6+1),SUMPRODUCT(ROUND(BG$5:BG230*Debts!$Y$6/12,2)),0))</f>
        <v/>
      </c>
      <c r="L232">
        <f>IF(BH231&lt;=0,0,ROUND(BH231*IF($A232&lt;=Debts!$M$7,Debts!$X$7,Debts!$Y$7)/12,2)+IF(AND(Debts!$AC$7=1,$A232=Debts!$M$7+1),SUMPRODUCT(ROUND(BH$5:BH230*Debts!$Y$7/12,2)),0))</f>
        <v/>
      </c>
      <c r="M232">
        <f>IF(BI231&lt;=0,0,ROUND(BI231*IF($A232&lt;=Debts!$M$8,Debts!$X$8,Debts!$Y$8)/12,2)+IF(AND(Debts!$AC$8=1,$A232=Debts!$M$8+1),SUMPRODUCT(ROUND(BI$5:BI230*Debts!$Y$8/12,2)),0))</f>
        <v/>
      </c>
      <c r="N232">
        <f>IF(BJ231&lt;=0,0,ROUND(BJ231*IF($A232&lt;=Debts!$M$9,Debts!$X$9,Debts!$Y$9)/12,2)+IF(AND(Debts!$AC$9=1,$A232=Debts!$M$9+1),SUMPRODUCT(ROUND(BJ$5:BJ230*Debts!$Y$9/12,2)),0))</f>
        <v/>
      </c>
      <c r="O232">
        <f>IF(BK231&lt;=0,0,ROUND(BK231*IF($A232&lt;=Debts!$M$10,Debts!$X$10,Debts!$Y$10)/12,2)+IF(AND(Debts!$AC$10=1,$A232=Debts!$M$10+1),SUMPRODUCT(ROUND(BK$5:BK230*Debts!$Y$10/12,2)),0))</f>
        <v/>
      </c>
      <c r="P232">
        <f>IF(BL231&lt;=0,0,ROUND(BL231*IF($A232&lt;=Debts!$M$11,Debts!$X$11,Debts!$Y$11)/12,2)+IF(AND(Debts!$AC$11=1,$A232=Debts!$M$11+1),SUMPRODUCT(ROUND(BL$5:BL230*Debts!$Y$11/12,2)),0))</f>
        <v/>
      </c>
      <c r="Q232">
        <f>IF(BM231&lt;=0,0,ROUND(BM231*IF($A232&lt;=Debts!$M$12,Debts!$X$12,Debts!$Y$12)/12,2)+IF(AND(Debts!$AC$12=1,$A232=Debts!$M$12+1),SUMPRODUCT(ROUND(BM$5:BM230*Debts!$Y$12/12,2)),0))</f>
        <v/>
      </c>
      <c r="R232">
        <f>IF(BN231&lt;=0,0,ROUND(BN231*IF($A232&lt;=Debts!$M$13,Debts!$X$13,Debts!$Y$13)/12,2)+IF(AND(Debts!$AC$13=1,$A232=Debts!$M$13+1),SUMPRODUCT(ROUND(BN$5:BN230*Debts!$Y$13/12,2)),0))</f>
        <v/>
      </c>
      <c r="S232">
        <f>IF(BO231&lt;=0,0,ROUND(BO231*IF($A232&lt;=Debts!$M$14,Debts!$X$14,Debts!$Y$14)/12,2)+IF(AND(Debts!$AC$14=1,$A232=Debts!$M$14+1),SUMPRODUCT(ROUND(BO$5:BO230*Debts!$Y$14/12,2)),0))</f>
        <v/>
      </c>
      <c r="T232">
        <f>IF(BP231&lt;=0,0,ROUND(BP231*IF($A232&lt;=Debts!$M$15,Debts!$X$15,Debts!$Y$15)/12,2)+IF(AND(Debts!$AC$15=1,$A232=Debts!$M$15+1),SUMPRODUCT(ROUND(BP$5:BP230*Debts!$Y$15/12,2)),0))</f>
        <v/>
      </c>
      <c r="U232">
        <f>IF(BQ231&lt;=0,0,ROUND(BQ231*IF($A232&lt;=Debts!$M$16,Debts!$X$16,Debts!$Y$16)/12,2)+IF(AND(Debts!$AC$16=1,$A232=Debts!$M$16+1),SUMPRODUCT(ROUND(BQ$5:BQ230*Debts!$Y$16/12,2)),0))</f>
        <v/>
      </c>
      <c r="V232">
        <f>IF(BF231&lt;=0,0,MIN(ROUND(BF231+J232,2),IF(Debts!$Z$5=0,Debts!$AA$5,MAX(Debts!$AA$5,ROUND(BF231*Debts!$Z$5+Debts!$AB$5*J232,2)))))</f>
        <v/>
      </c>
      <c r="W232">
        <f>IF(BG231&lt;=0,0,MIN(ROUND(BG231+K232,2),IF(Debts!$Z$6=0,Debts!$AA$6,MAX(Debts!$AA$6,ROUND(BG231*Debts!$Z$6+Debts!$AB$6*K232,2)))))</f>
        <v/>
      </c>
      <c r="X232">
        <f>IF(BH231&lt;=0,0,MIN(ROUND(BH231+L232,2),IF(Debts!$Z$7=0,Debts!$AA$7,MAX(Debts!$AA$7,ROUND(BH231*Debts!$Z$7+Debts!$AB$7*L232,2)))))</f>
        <v/>
      </c>
      <c r="Y232">
        <f>IF(BI231&lt;=0,0,MIN(ROUND(BI231+M232,2),IF(Debts!$Z$8=0,Debts!$AA$8,MAX(Debts!$AA$8,ROUND(BI231*Debts!$Z$8+Debts!$AB$8*M232,2)))))</f>
        <v/>
      </c>
      <c r="Z232">
        <f>IF(BJ231&lt;=0,0,MIN(ROUND(BJ231+N232,2),IF(Debts!$Z$9=0,Debts!$AA$9,MAX(Debts!$AA$9,ROUND(BJ231*Debts!$Z$9+Debts!$AB$9*N232,2)))))</f>
        <v/>
      </c>
      <c r="AA232">
        <f>IF(BK231&lt;=0,0,MIN(ROUND(BK231+O232,2),IF(Debts!$Z$10=0,Debts!$AA$10,MAX(Debts!$AA$10,ROUND(BK231*Debts!$Z$10+Debts!$AB$10*O232,2)))))</f>
        <v/>
      </c>
      <c r="AB232">
        <f>IF(BL231&lt;=0,0,MIN(ROUND(BL231+P232,2),IF(Debts!$Z$11=0,Debts!$AA$11,MAX(Debts!$AA$11,ROUND(BL231*Debts!$Z$11+Debts!$AB$11*P232,2)))))</f>
        <v/>
      </c>
      <c r="AC232">
        <f>IF(BM231&lt;=0,0,MIN(ROUND(BM231+Q232,2),IF(Debts!$Z$12=0,Debts!$AA$12,MAX(Debts!$AA$12,ROUND(BM231*Debts!$Z$12+Debts!$AB$12*Q232,2)))))</f>
        <v/>
      </c>
      <c r="AD232">
        <f>IF(BN231&lt;=0,0,MIN(ROUND(BN231+R232,2),IF(Debts!$Z$13=0,Debts!$AA$13,MAX(Debts!$AA$13,ROUND(BN231*Debts!$Z$13+Debts!$AB$13*R232,2)))))</f>
        <v/>
      </c>
      <c r="AE232">
        <f>IF(BO231&lt;=0,0,MIN(ROUND(BO231+S232,2),IF(Debts!$Z$14=0,Debts!$AA$14,MAX(Debts!$AA$14,ROUND(BO231*Debts!$Z$14+Debts!$AB$14*S232,2)))))</f>
        <v/>
      </c>
      <c r="AF232">
        <f>IF(BP231&lt;=0,0,MIN(ROUND(BP231+T232,2),IF(Debts!$Z$15=0,Debts!$AA$15,MAX(Debts!$AA$15,ROUND(BP231*Debts!$Z$15+Debts!$AB$15*T232,2)))))</f>
        <v/>
      </c>
      <c r="AG232">
        <f>IF(BQ231&lt;=0,0,MIN(ROUND(BQ231+U232,2),IF(Debts!$Z$16=0,Debts!$AA$16,MAX(Debts!$AA$16,ROUND(BQ231*Debts!$Z$16+Debts!$AB$16*U232,2)))))</f>
        <v/>
      </c>
      <c r="AH232">
        <f>IF(BF231&lt;=0,0,ROUND(BF231+J232-V232,2))</f>
        <v/>
      </c>
      <c r="AI232">
        <f>IF(BG231&lt;=0,0,ROUND(BG231+K232-W232,2))</f>
        <v/>
      </c>
      <c r="AJ232">
        <f>IF(BH231&lt;=0,0,ROUND(BH231+L232-X232,2))</f>
        <v/>
      </c>
      <c r="AK232">
        <f>IF(BI231&lt;=0,0,ROUND(BI231+M232-Y232,2))</f>
        <v/>
      </c>
      <c r="AL232">
        <f>IF(BJ231&lt;=0,0,ROUND(BJ231+N232-Z232,2))</f>
        <v/>
      </c>
      <c r="AM232">
        <f>IF(BK231&lt;=0,0,ROUND(BK231+O232-AA232,2))</f>
        <v/>
      </c>
      <c r="AN232">
        <f>IF(BL231&lt;=0,0,ROUND(BL231+P232-AB232,2))</f>
        <v/>
      </c>
      <c r="AO232">
        <f>IF(BM231&lt;=0,0,ROUND(BM231+Q232-AC232,2))</f>
        <v/>
      </c>
      <c r="AP232">
        <f>IF(BN231&lt;=0,0,ROUND(BN231+R232-AD232,2))</f>
        <v/>
      </c>
      <c r="AQ232">
        <f>IF(BO231&lt;=0,0,ROUND(BO231+S232-AE232,2))</f>
        <v/>
      </c>
      <c r="AR232">
        <f>IF(BP231&lt;=0,0,ROUND(BP231+T232-AF232,2))</f>
        <v/>
      </c>
      <c r="AS232">
        <f>IF(BQ231&lt;=0,0,ROUND(BQ231+U232-AG232,2))</f>
        <v/>
      </c>
      <c r="AT232">
        <f>IF(AH232&lt;=0,0,ROUND(MIN(AH232,MAX(0,$F232-SUMPRODUCT(($AT$3:$BE$3&lt;AT$3)*$AH232:$AS232))),2))</f>
        <v/>
      </c>
      <c r="AU232">
        <f>IF(AI232&lt;=0,0,ROUND(MIN(AI232,MAX(0,$F232-SUMPRODUCT(($AT$3:$BE$3&lt;AU$3)*$AH232:$AS232))),2))</f>
        <v/>
      </c>
      <c r="AV232">
        <f>IF(AJ232&lt;=0,0,ROUND(MIN(AJ232,MAX(0,$F232-SUMPRODUCT(($AT$3:$BE$3&lt;AV$3)*$AH232:$AS232))),2))</f>
        <v/>
      </c>
      <c r="AW232">
        <f>IF(AK232&lt;=0,0,ROUND(MIN(AK232,MAX(0,$F232-SUMPRODUCT(($AT$3:$BE$3&lt;AW$3)*$AH232:$AS232))),2))</f>
        <v/>
      </c>
      <c r="AX232">
        <f>IF(AL232&lt;=0,0,ROUND(MIN(AL232,MAX(0,$F232-SUMPRODUCT(($AT$3:$BE$3&lt;AX$3)*$AH232:$AS232))),2))</f>
        <v/>
      </c>
      <c r="AY232">
        <f>IF(AM232&lt;=0,0,ROUND(MIN(AM232,MAX(0,$F232-SUMPRODUCT(($AT$3:$BE$3&lt;AY$3)*$AH232:$AS232))),2))</f>
        <v/>
      </c>
      <c r="AZ232">
        <f>IF(AN232&lt;=0,0,ROUND(MIN(AN232,MAX(0,$F232-SUMPRODUCT(($AT$3:$BE$3&lt;AZ$3)*$AH232:$AS232))),2))</f>
        <v/>
      </c>
      <c r="BA232">
        <f>IF(AO232&lt;=0,0,ROUND(MIN(AO232,MAX(0,$F232-SUMPRODUCT(($AT$3:$BE$3&lt;BA$3)*$AH232:$AS232))),2))</f>
        <v/>
      </c>
      <c r="BB232">
        <f>IF(AP232&lt;=0,0,ROUND(MIN(AP232,MAX(0,$F232-SUMPRODUCT(($AT$3:$BE$3&lt;BB$3)*$AH232:$AS232))),2))</f>
        <v/>
      </c>
      <c r="BC232">
        <f>IF(AQ232&lt;=0,0,ROUND(MIN(AQ232,MAX(0,$F232-SUMPRODUCT(($AT$3:$BE$3&lt;BC$3)*$AH232:$AS232))),2))</f>
        <v/>
      </c>
      <c r="BD232">
        <f>IF(AR232&lt;=0,0,ROUND(MIN(AR232,MAX(0,$F232-SUMPRODUCT(($AT$3:$BE$3&lt;BD$3)*$AH232:$AS232))),2))</f>
        <v/>
      </c>
      <c r="BE232">
        <f>IF(AS232&lt;=0,0,ROUND(MIN(AS232,MAX(0,$F232-SUMPRODUCT(($AT$3:$BE$3&lt;BE$3)*$AH232:$AS232))),2))</f>
        <v/>
      </c>
      <c r="BF232">
        <f>IF(BF231&lt;=0,0,ROUND(BF231+J232-V232-AT232,2))</f>
        <v/>
      </c>
      <c r="BG232">
        <f>IF(BG231&lt;=0,0,ROUND(BG231+K232-W232-AU232,2))</f>
        <v/>
      </c>
      <c r="BH232">
        <f>IF(BH231&lt;=0,0,ROUND(BH231+L232-X232-AV232,2))</f>
        <v/>
      </c>
      <c r="BI232">
        <f>IF(BI231&lt;=0,0,ROUND(BI231+M232-Y232-AW232,2))</f>
        <v/>
      </c>
      <c r="BJ232">
        <f>IF(BJ231&lt;=0,0,ROUND(BJ231+N232-Z232-AX232,2))</f>
        <v/>
      </c>
      <c r="BK232">
        <f>IF(BK231&lt;=0,0,ROUND(BK231+O232-AA232-AY232,2))</f>
        <v/>
      </c>
      <c r="BL232">
        <f>IF(BL231&lt;=0,0,ROUND(BL231+P232-AB232-AZ232,2))</f>
        <v/>
      </c>
      <c r="BM232">
        <f>IF(BM231&lt;=0,0,ROUND(BM231+Q232-AC232-BA232,2))</f>
        <v/>
      </c>
      <c r="BN232">
        <f>IF(BN231&lt;=0,0,ROUND(BN231+R232-AD232-BB232,2))</f>
        <v/>
      </c>
      <c r="BO232">
        <f>IF(BO231&lt;=0,0,ROUND(BO231+S232-AE232-BC232,2))</f>
        <v/>
      </c>
      <c r="BP232">
        <f>IF(BP231&lt;=0,0,ROUND(BP231+T232-AF232-BD232,2))</f>
        <v/>
      </c>
      <c r="BQ232">
        <f>IF(BQ231&lt;=0,0,ROUND(BQ231+U232-AG232-BE232,2))</f>
        <v/>
      </c>
    </row>
    <row r="233">
      <c r="A233" t="n">
        <v>228</v>
      </c>
      <c r="B233" s="29">
        <f>Months!B233</f>
        <v/>
      </c>
      <c r="C233">
        <f>Months!C233</f>
        <v/>
      </c>
      <c r="D233">
        <f>Months!D233</f>
        <v/>
      </c>
      <c r="E233">
        <f>SUM(V233:AG233)</f>
        <v/>
      </c>
      <c r="F233">
        <f>MAX(0,ROUND(C233+D233-E233,2))</f>
        <v/>
      </c>
      <c r="G233">
        <f>ROUND(E233+SUM(AT233:BE233),2)</f>
        <v/>
      </c>
      <c r="H233">
        <f>ROUND(SUM(J233:U233),2)</f>
        <v/>
      </c>
      <c r="I233">
        <f>ROUND(SUM(BF233:BQ233),2)</f>
        <v/>
      </c>
      <c r="J233">
        <f>IF(BF232&lt;=0,0,ROUND(BF232*IF($A233&lt;=Debts!$M$5,Debts!$X$5,Debts!$Y$5)/12,2)+IF(AND(Debts!$AC$5=1,$A233=Debts!$M$5+1),SUMPRODUCT(ROUND(BF$5:BF231*Debts!$Y$5/12,2)),0))</f>
        <v/>
      </c>
      <c r="K233">
        <f>IF(BG232&lt;=0,0,ROUND(BG232*IF($A233&lt;=Debts!$M$6,Debts!$X$6,Debts!$Y$6)/12,2)+IF(AND(Debts!$AC$6=1,$A233=Debts!$M$6+1),SUMPRODUCT(ROUND(BG$5:BG231*Debts!$Y$6/12,2)),0))</f>
        <v/>
      </c>
      <c r="L233">
        <f>IF(BH232&lt;=0,0,ROUND(BH232*IF($A233&lt;=Debts!$M$7,Debts!$X$7,Debts!$Y$7)/12,2)+IF(AND(Debts!$AC$7=1,$A233=Debts!$M$7+1),SUMPRODUCT(ROUND(BH$5:BH231*Debts!$Y$7/12,2)),0))</f>
        <v/>
      </c>
      <c r="M233">
        <f>IF(BI232&lt;=0,0,ROUND(BI232*IF($A233&lt;=Debts!$M$8,Debts!$X$8,Debts!$Y$8)/12,2)+IF(AND(Debts!$AC$8=1,$A233=Debts!$M$8+1),SUMPRODUCT(ROUND(BI$5:BI231*Debts!$Y$8/12,2)),0))</f>
        <v/>
      </c>
      <c r="N233">
        <f>IF(BJ232&lt;=0,0,ROUND(BJ232*IF($A233&lt;=Debts!$M$9,Debts!$X$9,Debts!$Y$9)/12,2)+IF(AND(Debts!$AC$9=1,$A233=Debts!$M$9+1),SUMPRODUCT(ROUND(BJ$5:BJ231*Debts!$Y$9/12,2)),0))</f>
        <v/>
      </c>
      <c r="O233">
        <f>IF(BK232&lt;=0,0,ROUND(BK232*IF($A233&lt;=Debts!$M$10,Debts!$X$10,Debts!$Y$10)/12,2)+IF(AND(Debts!$AC$10=1,$A233=Debts!$M$10+1),SUMPRODUCT(ROUND(BK$5:BK231*Debts!$Y$10/12,2)),0))</f>
        <v/>
      </c>
      <c r="P233">
        <f>IF(BL232&lt;=0,0,ROUND(BL232*IF($A233&lt;=Debts!$M$11,Debts!$X$11,Debts!$Y$11)/12,2)+IF(AND(Debts!$AC$11=1,$A233=Debts!$M$11+1),SUMPRODUCT(ROUND(BL$5:BL231*Debts!$Y$11/12,2)),0))</f>
        <v/>
      </c>
      <c r="Q233">
        <f>IF(BM232&lt;=0,0,ROUND(BM232*IF($A233&lt;=Debts!$M$12,Debts!$X$12,Debts!$Y$12)/12,2)+IF(AND(Debts!$AC$12=1,$A233=Debts!$M$12+1),SUMPRODUCT(ROUND(BM$5:BM231*Debts!$Y$12/12,2)),0))</f>
        <v/>
      </c>
      <c r="R233">
        <f>IF(BN232&lt;=0,0,ROUND(BN232*IF($A233&lt;=Debts!$M$13,Debts!$X$13,Debts!$Y$13)/12,2)+IF(AND(Debts!$AC$13=1,$A233=Debts!$M$13+1),SUMPRODUCT(ROUND(BN$5:BN231*Debts!$Y$13/12,2)),0))</f>
        <v/>
      </c>
      <c r="S233">
        <f>IF(BO232&lt;=0,0,ROUND(BO232*IF($A233&lt;=Debts!$M$14,Debts!$X$14,Debts!$Y$14)/12,2)+IF(AND(Debts!$AC$14=1,$A233=Debts!$M$14+1),SUMPRODUCT(ROUND(BO$5:BO231*Debts!$Y$14/12,2)),0))</f>
        <v/>
      </c>
      <c r="T233">
        <f>IF(BP232&lt;=0,0,ROUND(BP232*IF($A233&lt;=Debts!$M$15,Debts!$X$15,Debts!$Y$15)/12,2)+IF(AND(Debts!$AC$15=1,$A233=Debts!$M$15+1),SUMPRODUCT(ROUND(BP$5:BP231*Debts!$Y$15/12,2)),0))</f>
        <v/>
      </c>
      <c r="U233">
        <f>IF(BQ232&lt;=0,0,ROUND(BQ232*IF($A233&lt;=Debts!$M$16,Debts!$X$16,Debts!$Y$16)/12,2)+IF(AND(Debts!$AC$16=1,$A233=Debts!$M$16+1),SUMPRODUCT(ROUND(BQ$5:BQ231*Debts!$Y$16/12,2)),0))</f>
        <v/>
      </c>
      <c r="V233">
        <f>IF(BF232&lt;=0,0,MIN(ROUND(BF232+J233,2),IF(Debts!$Z$5=0,Debts!$AA$5,MAX(Debts!$AA$5,ROUND(BF232*Debts!$Z$5+Debts!$AB$5*J233,2)))))</f>
        <v/>
      </c>
      <c r="W233">
        <f>IF(BG232&lt;=0,0,MIN(ROUND(BG232+K233,2),IF(Debts!$Z$6=0,Debts!$AA$6,MAX(Debts!$AA$6,ROUND(BG232*Debts!$Z$6+Debts!$AB$6*K233,2)))))</f>
        <v/>
      </c>
      <c r="X233">
        <f>IF(BH232&lt;=0,0,MIN(ROUND(BH232+L233,2),IF(Debts!$Z$7=0,Debts!$AA$7,MAX(Debts!$AA$7,ROUND(BH232*Debts!$Z$7+Debts!$AB$7*L233,2)))))</f>
        <v/>
      </c>
      <c r="Y233">
        <f>IF(BI232&lt;=0,0,MIN(ROUND(BI232+M233,2),IF(Debts!$Z$8=0,Debts!$AA$8,MAX(Debts!$AA$8,ROUND(BI232*Debts!$Z$8+Debts!$AB$8*M233,2)))))</f>
        <v/>
      </c>
      <c r="Z233">
        <f>IF(BJ232&lt;=0,0,MIN(ROUND(BJ232+N233,2),IF(Debts!$Z$9=0,Debts!$AA$9,MAX(Debts!$AA$9,ROUND(BJ232*Debts!$Z$9+Debts!$AB$9*N233,2)))))</f>
        <v/>
      </c>
      <c r="AA233">
        <f>IF(BK232&lt;=0,0,MIN(ROUND(BK232+O233,2),IF(Debts!$Z$10=0,Debts!$AA$10,MAX(Debts!$AA$10,ROUND(BK232*Debts!$Z$10+Debts!$AB$10*O233,2)))))</f>
        <v/>
      </c>
      <c r="AB233">
        <f>IF(BL232&lt;=0,0,MIN(ROUND(BL232+P233,2),IF(Debts!$Z$11=0,Debts!$AA$11,MAX(Debts!$AA$11,ROUND(BL232*Debts!$Z$11+Debts!$AB$11*P233,2)))))</f>
        <v/>
      </c>
      <c r="AC233">
        <f>IF(BM232&lt;=0,0,MIN(ROUND(BM232+Q233,2),IF(Debts!$Z$12=0,Debts!$AA$12,MAX(Debts!$AA$12,ROUND(BM232*Debts!$Z$12+Debts!$AB$12*Q233,2)))))</f>
        <v/>
      </c>
      <c r="AD233">
        <f>IF(BN232&lt;=0,0,MIN(ROUND(BN232+R233,2),IF(Debts!$Z$13=0,Debts!$AA$13,MAX(Debts!$AA$13,ROUND(BN232*Debts!$Z$13+Debts!$AB$13*R233,2)))))</f>
        <v/>
      </c>
      <c r="AE233">
        <f>IF(BO232&lt;=0,0,MIN(ROUND(BO232+S233,2),IF(Debts!$Z$14=0,Debts!$AA$14,MAX(Debts!$AA$14,ROUND(BO232*Debts!$Z$14+Debts!$AB$14*S233,2)))))</f>
        <v/>
      </c>
      <c r="AF233">
        <f>IF(BP232&lt;=0,0,MIN(ROUND(BP232+T233,2),IF(Debts!$Z$15=0,Debts!$AA$15,MAX(Debts!$AA$15,ROUND(BP232*Debts!$Z$15+Debts!$AB$15*T233,2)))))</f>
        <v/>
      </c>
      <c r="AG233">
        <f>IF(BQ232&lt;=0,0,MIN(ROUND(BQ232+U233,2),IF(Debts!$Z$16=0,Debts!$AA$16,MAX(Debts!$AA$16,ROUND(BQ232*Debts!$Z$16+Debts!$AB$16*U233,2)))))</f>
        <v/>
      </c>
      <c r="AH233">
        <f>IF(BF232&lt;=0,0,ROUND(BF232+J233-V233,2))</f>
        <v/>
      </c>
      <c r="AI233">
        <f>IF(BG232&lt;=0,0,ROUND(BG232+K233-W233,2))</f>
        <v/>
      </c>
      <c r="AJ233">
        <f>IF(BH232&lt;=0,0,ROUND(BH232+L233-X233,2))</f>
        <v/>
      </c>
      <c r="AK233">
        <f>IF(BI232&lt;=0,0,ROUND(BI232+M233-Y233,2))</f>
        <v/>
      </c>
      <c r="AL233">
        <f>IF(BJ232&lt;=0,0,ROUND(BJ232+N233-Z233,2))</f>
        <v/>
      </c>
      <c r="AM233">
        <f>IF(BK232&lt;=0,0,ROUND(BK232+O233-AA233,2))</f>
        <v/>
      </c>
      <c r="AN233">
        <f>IF(BL232&lt;=0,0,ROUND(BL232+P233-AB233,2))</f>
        <v/>
      </c>
      <c r="AO233">
        <f>IF(BM232&lt;=0,0,ROUND(BM232+Q233-AC233,2))</f>
        <v/>
      </c>
      <c r="AP233">
        <f>IF(BN232&lt;=0,0,ROUND(BN232+R233-AD233,2))</f>
        <v/>
      </c>
      <c r="AQ233">
        <f>IF(BO232&lt;=0,0,ROUND(BO232+S233-AE233,2))</f>
        <v/>
      </c>
      <c r="AR233">
        <f>IF(BP232&lt;=0,0,ROUND(BP232+T233-AF233,2))</f>
        <v/>
      </c>
      <c r="AS233">
        <f>IF(BQ232&lt;=0,0,ROUND(BQ232+U233-AG233,2))</f>
        <v/>
      </c>
      <c r="AT233">
        <f>IF(AH233&lt;=0,0,ROUND(MIN(AH233,MAX(0,$F233-SUMPRODUCT(($AT$3:$BE$3&lt;AT$3)*$AH233:$AS233))),2))</f>
        <v/>
      </c>
      <c r="AU233">
        <f>IF(AI233&lt;=0,0,ROUND(MIN(AI233,MAX(0,$F233-SUMPRODUCT(($AT$3:$BE$3&lt;AU$3)*$AH233:$AS233))),2))</f>
        <v/>
      </c>
      <c r="AV233">
        <f>IF(AJ233&lt;=0,0,ROUND(MIN(AJ233,MAX(0,$F233-SUMPRODUCT(($AT$3:$BE$3&lt;AV$3)*$AH233:$AS233))),2))</f>
        <v/>
      </c>
      <c r="AW233">
        <f>IF(AK233&lt;=0,0,ROUND(MIN(AK233,MAX(0,$F233-SUMPRODUCT(($AT$3:$BE$3&lt;AW$3)*$AH233:$AS233))),2))</f>
        <v/>
      </c>
      <c r="AX233">
        <f>IF(AL233&lt;=0,0,ROUND(MIN(AL233,MAX(0,$F233-SUMPRODUCT(($AT$3:$BE$3&lt;AX$3)*$AH233:$AS233))),2))</f>
        <v/>
      </c>
      <c r="AY233">
        <f>IF(AM233&lt;=0,0,ROUND(MIN(AM233,MAX(0,$F233-SUMPRODUCT(($AT$3:$BE$3&lt;AY$3)*$AH233:$AS233))),2))</f>
        <v/>
      </c>
      <c r="AZ233">
        <f>IF(AN233&lt;=0,0,ROUND(MIN(AN233,MAX(0,$F233-SUMPRODUCT(($AT$3:$BE$3&lt;AZ$3)*$AH233:$AS233))),2))</f>
        <v/>
      </c>
      <c r="BA233">
        <f>IF(AO233&lt;=0,0,ROUND(MIN(AO233,MAX(0,$F233-SUMPRODUCT(($AT$3:$BE$3&lt;BA$3)*$AH233:$AS233))),2))</f>
        <v/>
      </c>
      <c r="BB233">
        <f>IF(AP233&lt;=0,0,ROUND(MIN(AP233,MAX(0,$F233-SUMPRODUCT(($AT$3:$BE$3&lt;BB$3)*$AH233:$AS233))),2))</f>
        <v/>
      </c>
      <c r="BC233">
        <f>IF(AQ233&lt;=0,0,ROUND(MIN(AQ233,MAX(0,$F233-SUMPRODUCT(($AT$3:$BE$3&lt;BC$3)*$AH233:$AS233))),2))</f>
        <v/>
      </c>
      <c r="BD233">
        <f>IF(AR233&lt;=0,0,ROUND(MIN(AR233,MAX(0,$F233-SUMPRODUCT(($AT$3:$BE$3&lt;BD$3)*$AH233:$AS233))),2))</f>
        <v/>
      </c>
      <c r="BE233">
        <f>IF(AS233&lt;=0,0,ROUND(MIN(AS233,MAX(0,$F233-SUMPRODUCT(($AT$3:$BE$3&lt;BE$3)*$AH233:$AS233))),2))</f>
        <v/>
      </c>
      <c r="BF233">
        <f>IF(BF232&lt;=0,0,ROUND(BF232+J233-V233-AT233,2))</f>
        <v/>
      </c>
      <c r="BG233">
        <f>IF(BG232&lt;=0,0,ROUND(BG232+K233-W233-AU233,2))</f>
        <v/>
      </c>
      <c r="BH233">
        <f>IF(BH232&lt;=0,0,ROUND(BH232+L233-X233-AV233,2))</f>
        <v/>
      </c>
      <c r="BI233">
        <f>IF(BI232&lt;=0,0,ROUND(BI232+M233-Y233-AW233,2))</f>
        <v/>
      </c>
      <c r="BJ233">
        <f>IF(BJ232&lt;=0,0,ROUND(BJ232+N233-Z233-AX233,2))</f>
        <v/>
      </c>
      <c r="BK233">
        <f>IF(BK232&lt;=0,0,ROUND(BK232+O233-AA233-AY233,2))</f>
        <v/>
      </c>
      <c r="BL233">
        <f>IF(BL232&lt;=0,0,ROUND(BL232+P233-AB233-AZ233,2))</f>
        <v/>
      </c>
      <c r="BM233">
        <f>IF(BM232&lt;=0,0,ROUND(BM232+Q233-AC233-BA233,2))</f>
        <v/>
      </c>
      <c r="BN233">
        <f>IF(BN232&lt;=0,0,ROUND(BN232+R233-AD233-BB233,2))</f>
        <v/>
      </c>
      <c r="BO233">
        <f>IF(BO232&lt;=0,0,ROUND(BO232+S233-AE233-BC233,2))</f>
        <v/>
      </c>
      <c r="BP233">
        <f>IF(BP232&lt;=0,0,ROUND(BP232+T233-AF233-BD233,2))</f>
        <v/>
      </c>
      <c r="BQ233">
        <f>IF(BQ232&lt;=0,0,ROUND(BQ232+U233-AG233-BE233,2))</f>
        <v/>
      </c>
    </row>
    <row r="234">
      <c r="A234" t="n">
        <v>229</v>
      </c>
      <c r="B234" s="29">
        <f>Months!B234</f>
        <v/>
      </c>
      <c r="C234">
        <f>Months!C234</f>
        <v/>
      </c>
      <c r="D234">
        <f>Months!D234</f>
        <v/>
      </c>
      <c r="E234">
        <f>SUM(V234:AG234)</f>
        <v/>
      </c>
      <c r="F234">
        <f>MAX(0,ROUND(C234+D234-E234,2))</f>
        <v/>
      </c>
      <c r="G234">
        <f>ROUND(E234+SUM(AT234:BE234),2)</f>
        <v/>
      </c>
      <c r="H234">
        <f>ROUND(SUM(J234:U234),2)</f>
        <v/>
      </c>
      <c r="I234">
        <f>ROUND(SUM(BF234:BQ234),2)</f>
        <v/>
      </c>
      <c r="J234">
        <f>IF(BF233&lt;=0,0,ROUND(BF233*IF($A234&lt;=Debts!$M$5,Debts!$X$5,Debts!$Y$5)/12,2)+IF(AND(Debts!$AC$5=1,$A234=Debts!$M$5+1),SUMPRODUCT(ROUND(BF$5:BF232*Debts!$Y$5/12,2)),0))</f>
        <v/>
      </c>
      <c r="K234">
        <f>IF(BG233&lt;=0,0,ROUND(BG233*IF($A234&lt;=Debts!$M$6,Debts!$X$6,Debts!$Y$6)/12,2)+IF(AND(Debts!$AC$6=1,$A234=Debts!$M$6+1),SUMPRODUCT(ROUND(BG$5:BG232*Debts!$Y$6/12,2)),0))</f>
        <v/>
      </c>
      <c r="L234">
        <f>IF(BH233&lt;=0,0,ROUND(BH233*IF($A234&lt;=Debts!$M$7,Debts!$X$7,Debts!$Y$7)/12,2)+IF(AND(Debts!$AC$7=1,$A234=Debts!$M$7+1),SUMPRODUCT(ROUND(BH$5:BH232*Debts!$Y$7/12,2)),0))</f>
        <v/>
      </c>
      <c r="M234">
        <f>IF(BI233&lt;=0,0,ROUND(BI233*IF($A234&lt;=Debts!$M$8,Debts!$X$8,Debts!$Y$8)/12,2)+IF(AND(Debts!$AC$8=1,$A234=Debts!$M$8+1),SUMPRODUCT(ROUND(BI$5:BI232*Debts!$Y$8/12,2)),0))</f>
        <v/>
      </c>
      <c r="N234">
        <f>IF(BJ233&lt;=0,0,ROUND(BJ233*IF($A234&lt;=Debts!$M$9,Debts!$X$9,Debts!$Y$9)/12,2)+IF(AND(Debts!$AC$9=1,$A234=Debts!$M$9+1),SUMPRODUCT(ROUND(BJ$5:BJ232*Debts!$Y$9/12,2)),0))</f>
        <v/>
      </c>
      <c r="O234">
        <f>IF(BK233&lt;=0,0,ROUND(BK233*IF($A234&lt;=Debts!$M$10,Debts!$X$10,Debts!$Y$10)/12,2)+IF(AND(Debts!$AC$10=1,$A234=Debts!$M$10+1),SUMPRODUCT(ROUND(BK$5:BK232*Debts!$Y$10/12,2)),0))</f>
        <v/>
      </c>
      <c r="P234">
        <f>IF(BL233&lt;=0,0,ROUND(BL233*IF($A234&lt;=Debts!$M$11,Debts!$X$11,Debts!$Y$11)/12,2)+IF(AND(Debts!$AC$11=1,$A234=Debts!$M$11+1),SUMPRODUCT(ROUND(BL$5:BL232*Debts!$Y$11/12,2)),0))</f>
        <v/>
      </c>
      <c r="Q234">
        <f>IF(BM233&lt;=0,0,ROUND(BM233*IF($A234&lt;=Debts!$M$12,Debts!$X$12,Debts!$Y$12)/12,2)+IF(AND(Debts!$AC$12=1,$A234=Debts!$M$12+1),SUMPRODUCT(ROUND(BM$5:BM232*Debts!$Y$12/12,2)),0))</f>
        <v/>
      </c>
      <c r="R234">
        <f>IF(BN233&lt;=0,0,ROUND(BN233*IF($A234&lt;=Debts!$M$13,Debts!$X$13,Debts!$Y$13)/12,2)+IF(AND(Debts!$AC$13=1,$A234=Debts!$M$13+1),SUMPRODUCT(ROUND(BN$5:BN232*Debts!$Y$13/12,2)),0))</f>
        <v/>
      </c>
      <c r="S234">
        <f>IF(BO233&lt;=0,0,ROUND(BO233*IF($A234&lt;=Debts!$M$14,Debts!$X$14,Debts!$Y$14)/12,2)+IF(AND(Debts!$AC$14=1,$A234=Debts!$M$14+1),SUMPRODUCT(ROUND(BO$5:BO232*Debts!$Y$14/12,2)),0))</f>
        <v/>
      </c>
      <c r="T234">
        <f>IF(BP233&lt;=0,0,ROUND(BP233*IF($A234&lt;=Debts!$M$15,Debts!$X$15,Debts!$Y$15)/12,2)+IF(AND(Debts!$AC$15=1,$A234=Debts!$M$15+1),SUMPRODUCT(ROUND(BP$5:BP232*Debts!$Y$15/12,2)),0))</f>
        <v/>
      </c>
      <c r="U234">
        <f>IF(BQ233&lt;=0,0,ROUND(BQ233*IF($A234&lt;=Debts!$M$16,Debts!$X$16,Debts!$Y$16)/12,2)+IF(AND(Debts!$AC$16=1,$A234=Debts!$M$16+1),SUMPRODUCT(ROUND(BQ$5:BQ232*Debts!$Y$16/12,2)),0))</f>
        <v/>
      </c>
      <c r="V234">
        <f>IF(BF233&lt;=0,0,MIN(ROUND(BF233+J234,2),IF(Debts!$Z$5=0,Debts!$AA$5,MAX(Debts!$AA$5,ROUND(BF233*Debts!$Z$5+Debts!$AB$5*J234,2)))))</f>
        <v/>
      </c>
      <c r="W234">
        <f>IF(BG233&lt;=0,0,MIN(ROUND(BG233+K234,2),IF(Debts!$Z$6=0,Debts!$AA$6,MAX(Debts!$AA$6,ROUND(BG233*Debts!$Z$6+Debts!$AB$6*K234,2)))))</f>
        <v/>
      </c>
      <c r="X234">
        <f>IF(BH233&lt;=0,0,MIN(ROUND(BH233+L234,2),IF(Debts!$Z$7=0,Debts!$AA$7,MAX(Debts!$AA$7,ROUND(BH233*Debts!$Z$7+Debts!$AB$7*L234,2)))))</f>
        <v/>
      </c>
      <c r="Y234">
        <f>IF(BI233&lt;=0,0,MIN(ROUND(BI233+M234,2),IF(Debts!$Z$8=0,Debts!$AA$8,MAX(Debts!$AA$8,ROUND(BI233*Debts!$Z$8+Debts!$AB$8*M234,2)))))</f>
        <v/>
      </c>
      <c r="Z234">
        <f>IF(BJ233&lt;=0,0,MIN(ROUND(BJ233+N234,2),IF(Debts!$Z$9=0,Debts!$AA$9,MAX(Debts!$AA$9,ROUND(BJ233*Debts!$Z$9+Debts!$AB$9*N234,2)))))</f>
        <v/>
      </c>
      <c r="AA234">
        <f>IF(BK233&lt;=0,0,MIN(ROUND(BK233+O234,2),IF(Debts!$Z$10=0,Debts!$AA$10,MAX(Debts!$AA$10,ROUND(BK233*Debts!$Z$10+Debts!$AB$10*O234,2)))))</f>
        <v/>
      </c>
      <c r="AB234">
        <f>IF(BL233&lt;=0,0,MIN(ROUND(BL233+P234,2),IF(Debts!$Z$11=0,Debts!$AA$11,MAX(Debts!$AA$11,ROUND(BL233*Debts!$Z$11+Debts!$AB$11*P234,2)))))</f>
        <v/>
      </c>
      <c r="AC234">
        <f>IF(BM233&lt;=0,0,MIN(ROUND(BM233+Q234,2),IF(Debts!$Z$12=0,Debts!$AA$12,MAX(Debts!$AA$12,ROUND(BM233*Debts!$Z$12+Debts!$AB$12*Q234,2)))))</f>
        <v/>
      </c>
      <c r="AD234">
        <f>IF(BN233&lt;=0,0,MIN(ROUND(BN233+R234,2),IF(Debts!$Z$13=0,Debts!$AA$13,MAX(Debts!$AA$13,ROUND(BN233*Debts!$Z$13+Debts!$AB$13*R234,2)))))</f>
        <v/>
      </c>
      <c r="AE234">
        <f>IF(BO233&lt;=0,0,MIN(ROUND(BO233+S234,2),IF(Debts!$Z$14=0,Debts!$AA$14,MAX(Debts!$AA$14,ROUND(BO233*Debts!$Z$14+Debts!$AB$14*S234,2)))))</f>
        <v/>
      </c>
      <c r="AF234">
        <f>IF(BP233&lt;=0,0,MIN(ROUND(BP233+T234,2),IF(Debts!$Z$15=0,Debts!$AA$15,MAX(Debts!$AA$15,ROUND(BP233*Debts!$Z$15+Debts!$AB$15*T234,2)))))</f>
        <v/>
      </c>
      <c r="AG234">
        <f>IF(BQ233&lt;=0,0,MIN(ROUND(BQ233+U234,2),IF(Debts!$Z$16=0,Debts!$AA$16,MAX(Debts!$AA$16,ROUND(BQ233*Debts!$Z$16+Debts!$AB$16*U234,2)))))</f>
        <v/>
      </c>
      <c r="AH234">
        <f>IF(BF233&lt;=0,0,ROUND(BF233+J234-V234,2))</f>
        <v/>
      </c>
      <c r="AI234">
        <f>IF(BG233&lt;=0,0,ROUND(BG233+K234-W234,2))</f>
        <v/>
      </c>
      <c r="AJ234">
        <f>IF(BH233&lt;=0,0,ROUND(BH233+L234-X234,2))</f>
        <v/>
      </c>
      <c r="AK234">
        <f>IF(BI233&lt;=0,0,ROUND(BI233+M234-Y234,2))</f>
        <v/>
      </c>
      <c r="AL234">
        <f>IF(BJ233&lt;=0,0,ROUND(BJ233+N234-Z234,2))</f>
        <v/>
      </c>
      <c r="AM234">
        <f>IF(BK233&lt;=0,0,ROUND(BK233+O234-AA234,2))</f>
        <v/>
      </c>
      <c r="AN234">
        <f>IF(BL233&lt;=0,0,ROUND(BL233+P234-AB234,2))</f>
        <v/>
      </c>
      <c r="AO234">
        <f>IF(BM233&lt;=0,0,ROUND(BM233+Q234-AC234,2))</f>
        <v/>
      </c>
      <c r="AP234">
        <f>IF(BN233&lt;=0,0,ROUND(BN233+R234-AD234,2))</f>
        <v/>
      </c>
      <c r="AQ234">
        <f>IF(BO233&lt;=0,0,ROUND(BO233+S234-AE234,2))</f>
        <v/>
      </c>
      <c r="AR234">
        <f>IF(BP233&lt;=0,0,ROUND(BP233+T234-AF234,2))</f>
        <v/>
      </c>
      <c r="AS234">
        <f>IF(BQ233&lt;=0,0,ROUND(BQ233+U234-AG234,2))</f>
        <v/>
      </c>
      <c r="AT234">
        <f>IF(AH234&lt;=0,0,ROUND(MIN(AH234,MAX(0,$F234-SUMPRODUCT(($AT$3:$BE$3&lt;AT$3)*$AH234:$AS234))),2))</f>
        <v/>
      </c>
      <c r="AU234">
        <f>IF(AI234&lt;=0,0,ROUND(MIN(AI234,MAX(0,$F234-SUMPRODUCT(($AT$3:$BE$3&lt;AU$3)*$AH234:$AS234))),2))</f>
        <v/>
      </c>
      <c r="AV234">
        <f>IF(AJ234&lt;=0,0,ROUND(MIN(AJ234,MAX(0,$F234-SUMPRODUCT(($AT$3:$BE$3&lt;AV$3)*$AH234:$AS234))),2))</f>
        <v/>
      </c>
      <c r="AW234">
        <f>IF(AK234&lt;=0,0,ROUND(MIN(AK234,MAX(0,$F234-SUMPRODUCT(($AT$3:$BE$3&lt;AW$3)*$AH234:$AS234))),2))</f>
        <v/>
      </c>
      <c r="AX234">
        <f>IF(AL234&lt;=0,0,ROUND(MIN(AL234,MAX(0,$F234-SUMPRODUCT(($AT$3:$BE$3&lt;AX$3)*$AH234:$AS234))),2))</f>
        <v/>
      </c>
      <c r="AY234">
        <f>IF(AM234&lt;=0,0,ROUND(MIN(AM234,MAX(0,$F234-SUMPRODUCT(($AT$3:$BE$3&lt;AY$3)*$AH234:$AS234))),2))</f>
        <v/>
      </c>
      <c r="AZ234">
        <f>IF(AN234&lt;=0,0,ROUND(MIN(AN234,MAX(0,$F234-SUMPRODUCT(($AT$3:$BE$3&lt;AZ$3)*$AH234:$AS234))),2))</f>
        <v/>
      </c>
      <c r="BA234">
        <f>IF(AO234&lt;=0,0,ROUND(MIN(AO234,MAX(0,$F234-SUMPRODUCT(($AT$3:$BE$3&lt;BA$3)*$AH234:$AS234))),2))</f>
        <v/>
      </c>
      <c r="BB234">
        <f>IF(AP234&lt;=0,0,ROUND(MIN(AP234,MAX(0,$F234-SUMPRODUCT(($AT$3:$BE$3&lt;BB$3)*$AH234:$AS234))),2))</f>
        <v/>
      </c>
      <c r="BC234">
        <f>IF(AQ234&lt;=0,0,ROUND(MIN(AQ234,MAX(0,$F234-SUMPRODUCT(($AT$3:$BE$3&lt;BC$3)*$AH234:$AS234))),2))</f>
        <v/>
      </c>
      <c r="BD234">
        <f>IF(AR234&lt;=0,0,ROUND(MIN(AR234,MAX(0,$F234-SUMPRODUCT(($AT$3:$BE$3&lt;BD$3)*$AH234:$AS234))),2))</f>
        <v/>
      </c>
      <c r="BE234">
        <f>IF(AS234&lt;=0,0,ROUND(MIN(AS234,MAX(0,$F234-SUMPRODUCT(($AT$3:$BE$3&lt;BE$3)*$AH234:$AS234))),2))</f>
        <v/>
      </c>
      <c r="BF234">
        <f>IF(BF233&lt;=0,0,ROUND(BF233+J234-V234-AT234,2))</f>
        <v/>
      </c>
      <c r="BG234">
        <f>IF(BG233&lt;=0,0,ROUND(BG233+K234-W234-AU234,2))</f>
        <v/>
      </c>
      <c r="BH234">
        <f>IF(BH233&lt;=0,0,ROUND(BH233+L234-X234-AV234,2))</f>
        <v/>
      </c>
      <c r="BI234">
        <f>IF(BI233&lt;=0,0,ROUND(BI233+M234-Y234-AW234,2))</f>
        <v/>
      </c>
      <c r="BJ234">
        <f>IF(BJ233&lt;=0,0,ROUND(BJ233+N234-Z234-AX234,2))</f>
        <v/>
      </c>
      <c r="BK234">
        <f>IF(BK233&lt;=0,0,ROUND(BK233+O234-AA234-AY234,2))</f>
        <v/>
      </c>
      <c r="BL234">
        <f>IF(BL233&lt;=0,0,ROUND(BL233+P234-AB234-AZ234,2))</f>
        <v/>
      </c>
      <c r="BM234">
        <f>IF(BM233&lt;=0,0,ROUND(BM233+Q234-AC234-BA234,2))</f>
        <v/>
      </c>
      <c r="BN234">
        <f>IF(BN233&lt;=0,0,ROUND(BN233+R234-AD234-BB234,2))</f>
        <v/>
      </c>
      <c r="BO234">
        <f>IF(BO233&lt;=0,0,ROUND(BO233+S234-AE234-BC234,2))</f>
        <v/>
      </c>
      <c r="BP234">
        <f>IF(BP233&lt;=0,0,ROUND(BP233+T234-AF234-BD234,2))</f>
        <v/>
      </c>
      <c r="BQ234">
        <f>IF(BQ233&lt;=0,0,ROUND(BQ233+U234-AG234-BE234,2))</f>
        <v/>
      </c>
    </row>
    <row r="235">
      <c r="A235" t="n">
        <v>230</v>
      </c>
      <c r="B235" s="29">
        <f>Months!B235</f>
        <v/>
      </c>
      <c r="C235">
        <f>Months!C235</f>
        <v/>
      </c>
      <c r="D235">
        <f>Months!D235</f>
        <v/>
      </c>
      <c r="E235">
        <f>SUM(V235:AG235)</f>
        <v/>
      </c>
      <c r="F235">
        <f>MAX(0,ROUND(C235+D235-E235,2))</f>
        <v/>
      </c>
      <c r="G235">
        <f>ROUND(E235+SUM(AT235:BE235),2)</f>
        <v/>
      </c>
      <c r="H235">
        <f>ROUND(SUM(J235:U235),2)</f>
        <v/>
      </c>
      <c r="I235">
        <f>ROUND(SUM(BF235:BQ235),2)</f>
        <v/>
      </c>
      <c r="J235">
        <f>IF(BF234&lt;=0,0,ROUND(BF234*IF($A235&lt;=Debts!$M$5,Debts!$X$5,Debts!$Y$5)/12,2)+IF(AND(Debts!$AC$5=1,$A235=Debts!$M$5+1),SUMPRODUCT(ROUND(BF$5:BF233*Debts!$Y$5/12,2)),0))</f>
        <v/>
      </c>
      <c r="K235">
        <f>IF(BG234&lt;=0,0,ROUND(BG234*IF($A235&lt;=Debts!$M$6,Debts!$X$6,Debts!$Y$6)/12,2)+IF(AND(Debts!$AC$6=1,$A235=Debts!$M$6+1),SUMPRODUCT(ROUND(BG$5:BG233*Debts!$Y$6/12,2)),0))</f>
        <v/>
      </c>
      <c r="L235">
        <f>IF(BH234&lt;=0,0,ROUND(BH234*IF($A235&lt;=Debts!$M$7,Debts!$X$7,Debts!$Y$7)/12,2)+IF(AND(Debts!$AC$7=1,$A235=Debts!$M$7+1),SUMPRODUCT(ROUND(BH$5:BH233*Debts!$Y$7/12,2)),0))</f>
        <v/>
      </c>
      <c r="M235">
        <f>IF(BI234&lt;=0,0,ROUND(BI234*IF($A235&lt;=Debts!$M$8,Debts!$X$8,Debts!$Y$8)/12,2)+IF(AND(Debts!$AC$8=1,$A235=Debts!$M$8+1),SUMPRODUCT(ROUND(BI$5:BI233*Debts!$Y$8/12,2)),0))</f>
        <v/>
      </c>
      <c r="N235">
        <f>IF(BJ234&lt;=0,0,ROUND(BJ234*IF($A235&lt;=Debts!$M$9,Debts!$X$9,Debts!$Y$9)/12,2)+IF(AND(Debts!$AC$9=1,$A235=Debts!$M$9+1),SUMPRODUCT(ROUND(BJ$5:BJ233*Debts!$Y$9/12,2)),0))</f>
        <v/>
      </c>
      <c r="O235">
        <f>IF(BK234&lt;=0,0,ROUND(BK234*IF($A235&lt;=Debts!$M$10,Debts!$X$10,Debts!$Y$10)/12,2)+IF(AND(Debts!$AC$10=1,$A235=Debts!$M$10+1),SUMPRODUCT(ROUND(BK$5:BK233*Debts!$Y$10/12,2)),0))</f>
        <v/>
      </c>
      <c r="P235">
        <f>IF(BL234&lt;=0,0,ROUND(BL234*IF($A235&lt;=Debts!$M$11,Debts!$X$11,Debts!$Y$11)/12,2)+IF(AND(Debts!$AC$11=1,$A235=Debts!$M$11+1),SUMPRODUCT(ROUND(BL$5:BL233*Debts!$Y$11/12,2)),0))</f>
        <v/>
      </c>
      <c r="Q235">
        <f>IF(BM234&lt;=0,0,ROUND(BM234*IF($A235&lt;=Debts!$M$12,Debts!$X$12,Debts!$Y$12)/12,2)+IF(AND(Debts!$AC$12=1,$A235=Debts!$M$12+1),SUMPRODUCT(ROUND(BM$5:BM233*Debts!$Y$12/12,2)),0))</f>
        <v/>
      </c>
      <c r="R235">
        <f>IF(BN234&lt;=0,0,ROUND(BN234*IF($A235&lt;=Debts!$M$13,Debts!$X$13,Debts!$Y$13)/12,2)+IF(AND(Debts!$AC$13=1,$A235=Debts!$M$13+1),SUMPRODUCT(ROUND(BN$5:BN233*Debts!$Y$13/12,2)),0))</f>
        <v/>
      </c>
      <c r="S235">
        <f>IF(BO234&lt;=0,0,ROUND(BO234*IF($A235&lt;=Debts!$M$14,Debts!$X$14,Debts!$Y$14)/12,2)+IF(AND(Debts!$AC$14=1,$A235=Debts!$M$14+1),SUMPRODUCT(ROUND(BO$5:BO233*Debts!$Y$14/12,2)),0))</f>
        <v/>
      </c>
      <c r="T235">
        <f>IF(BP234&lt;=0,0,ROUND(BP234*IF($A235&lt;=Debts!$M$15,Debts!$X$15,Debts!$Y$15)/12,2)+IF(AND(Debts!$AC$15=1,$A235=Debts!$M$15+1),SUMPRODUCT(ROUND(BP$5:BP233*Debts!$Y$15/12,2)),0))</f>
        <v/>
      </c>
      <c r="U235">
        <f>IF(BQ234&lt;=0,0,ROUND(BQ234*IF($A235&lt;=Debts!$M$16,Debts!$X$16,Debts!$Y$16)/12,2)+IF(AND(Debts!$AC$16=1,$A235=Debts!$M$16+1),SUMPRODUCT(ROUND(BQ$5:BQ233*Debts!$Y$16/12,2)),0))</f>
        <v/>
      </c>
      <c r="V235">
        <f>IF(BF234&lt;=0,0,MIN(ROUND(BF234+J235,2),IF(Debts!$Z$5=0,Debts!$AA$5,MAX(Debts!$AA$5,ROUND(BF234*Debts!$Z$5+Debts!$AB$5*J235,2)))))</f>
        <v/>
      </c>
      <c r="W235">
        <f>IF(BG234&lt;=0,0,MIN(ROUND(BG234+K235,2),IF(Debts!$Z$6=0,Debts!$AA$6,MAX(Debts!$AA$6,ROUND(BG234*Debts!$Z$6+Debts!$AB$6*K235,2)))))</f>
        <v/>
      </c>
      <c r="X235">
        <f>IF(BH234&lt;=0,0,MIN(ROUND(BH234+L235,2),IF(Debts!$Z$7=0,Debts!$AA$7,MAX(Debts!$AA$7,ROUND(BH234*Debts!$Z$7+Debts!$AB$7*L235,2)))))</f>
        <v/>
      </c>
      <c r="Y235">
        <f>IF(BI234&lt;=0,0,MIN(ROUND(BI234+M235,2),IF(Debts!$Z$8=0,Debts!$AA$8,MAX(Debts!$AA$8,ROUND(BI234*Debts!$Z$8+Debts!$AB$8*M235,2)))))</f>
        <v/>
      </c>
      <c r="Z235">
        <f>IF(BJ234&lt;=0,0,MIN(ROUND(BJ234+N235,2),IF(Debts!$Z$9=0,Debts!$AA$9,MAX(Debts!$AA$9,ROUND(BJ234*Debts!$Z$9+Debts!$AB$9*N235,2)))))</f>
        <v/>
      </c>
      <c r="AA235">
        <f>IF(BK234&lt;=0,0,MIN(ROUND(BK234+O235,2),IF(Debts!$Z$10=0,Debts!$AA$10,MAX(Debts!$AA$10,ROUND(BK234*Debts!$Z$10+Debts!$AB$10*O235,2)))))</f>
        <v/>
      </c>
      <c r="AB235">
        <f>IF(BL234&lt;=0,0,MIN(ROUND(BL234+P235,2),IF(Debts!$Z$11=0,Debts!$AA$11,MAX(Debts!$AA$11,ROUND(BL234*Debts!$Z$11+Debts!$AB$11*P235,2)))))</f>
        <v/>
      </c>
      <c r="AC235">
        <f>IF(BM234&lt;=0,0,MIN(ROUND(BM234+Q235,2),IF(Debts!$Z$12=0,Debts!$AA$12,MAX(Debts!$AA$12,ROUND(BM234*Debts!$Z$12+Debts!$AB$12*Q235,2)))))</f>
        <v/>
      </c>
      <c r="AD235">
        <f>IF(BN234&lt;=0,0,MIN(ROUND(BN234+R235,2),IF(Debts!$Z$13=0,Debts!$AA$13,MAX(Debts!$AA$13,ROUND(BN234*Debts!$Z$13+Debts!$AB$13*R235,2)))))</f>
        <v/>
      </c>
      <c r="AE235">
        <f>IF(BO234&lt;=0,0,MIN(ROUND(BO234+S235,2),IF(Debts!$Z$14=0,Debts!$AA$14,MAX(Debts!$AA$14,ROUND(BO234*Debts!$Z$14+Debts!$AB$14*S235,2)))))</f>
        <v/>
      </c>
      <c r="AF235">
        <f>IF(BP234&lt;=0,0,MIN(ROUND(BP234+T235,2),IF(Debts!$Z$15=0,Debts!$AA$15,MAX(Debts!$AA$15,ROUND(BP234*Debts!$Z$15+Debts!$AB$15*T235,2)))))</f>
        <v/>
      </c>
      <c r="AG235">
        <f>IF(BQ234&lt;=0,0,MIN(ROUND(BQ234+U235,2),IF(Debts!$Z$16=0,Debts!$AA$16,MAX(Debts!$AA$16,ROUND(BQ234*Debts!$Z$16+Debts!$AB$16*U235,2)))))</f>
        <v/>
      </c>
      <c r="AH235">
        <f>IF(BF234&lt;=0,0,ROUND(BF234+J235-V235,2))</f>
        <v/>
      </c>
      <c r="AI235">
        <f>IF(BG234&lt;=0,0,ROUND(BG234+K235-W235,2))</f>
        <v/>
      </c>
      <c r="AJ235">
        <f>IF(BH234&lt;=0,0,ROUND(BH234+L235-X235,2))</f>
        <v/>
      </c>
      <c r="AK235">
        <f>IF(BI234&lt;=0,0,ROUND(BI234+M235-Y235,2))</f>
        <v/>
      </c>
      <c r="AL235">
        <f>IF(BJ234&lt;=0,0,ROUND(BJ234+N235-Z235,2))</f>
        <v/>
      </c>
      <c r="AM235">
        <f>IF(BK234&lt;=0,0,ROUND(BK234+O235-AA235,2))</f>
        <v/>
      </c>
      <c r="AN235">
        <f>IF(BL234&lt;=0,0,ROUND(BL234+P235-AB235,2))</f>
        <v/>
      </c>
      <c r="AO235">
        <f>IF(BM234&lt;=0,0,ROUND(BM234+Q235-AC235,2))</f>
        <v/>
      </c>
      <c r="AP235">
        <f>IF(BN234&lt;=0,0,ROUND(BN234+R235-AD235,2))</f>
        <v/>
      </c>
      <c r="AQ235">
        <f>IF(BO234&lt;=0,0,ROUND(BO234+S235-AE235,2))</f>
        <v/>
      </c>
      <c r="AR235">
        <f>IF(BP234&lt;=0,0,ROUND(BP234+T235-AF235,2))</f>
        <v/>
      </c>
      <c r="AS235">
        <f>IF(BQ234&lt;=0,0,ROUND(BQ234+U235-AG235,2))</f>
        <v/>
      </c>
      <c r="AT235">
        <f>IF(AH235&lt;=0,0,ROUND(MIN(AH235,MAX(0,$F235-SUMPRODUCT(($AT$3:$BE$3&lt;AT$3)*$AH235:$AS235))),2))</f>
        <v/>
      </c>
      <c r="AU235">
        <f>IF(AI235&lt;=0,0,ROUND(MIN(AI235,MAX(0,$F235-SUMPRODUCT(($AT$3:$BE$3&lt;AU$3)*$AH235:$AS235))),2))</f>
        <v/>
      </c>
      <c r="AV235">
        <f>IF(AJ235&lt;=0,0,ROUND(MIN(AJ235,MAX(0,$F235-SUMPRODUCT(($AT$3:$BE$3&lt;AV$3)*$AH235:$AS235))),2))</f>
        <v/>
      </c>
      <c r="AW235">
        <f>IF(AK235&lt;=0,0,ROUND(MIN(AK235,MAX(0,$F235-SUMPRODUCT(($AT$3:$BE$3&lt;AW$3)*$AH235:$AS235))),2))</f>
        <v/>
      </c>
      <c r="AX235">
        <f>IF(AL235&lt;=0,0,ROUND(MIN(AL235,MAX(0,$F235-SUMPRODUCT(($AT$3:$BE$3&lt;AX$3)*$AH235:$AS235))),2))</f>
        <v/>
      </c>
      <c r="AY235">
        <f>IF(AM235&lt;=0,0,ROUND(MIN(AM235,MAX(0,$F235-SUMPRODUCT(($AT$3:$BE$3&lt;AY$3)*$AH235:$AS235))),2))</f>
        <v/>
      </c>
      <c r="AZ235">
        <f>IF(AN235&lt;=0,0,ROUND(MIN(AN235,MAX(0,$F235-SUMPRODUCT(($AT$3:$BE$3&lt;AZ$3)*$AH235:$AS235))),2))</f>
        <v/>
      </c>
      <c r="BA235">
        <f>IF(AO235&lt;=0,0,ROUND(MIN(AO235,MAX(0,$F235-SUMPRODUCT(($AT$3:$BE$3&lt;BA$3)*$AH235:$AS235))),2))</f>
        <v/>
      </c>
      <c r="BB235">
        <f>IF(AP235&lt;=0,0,ROUND(MIN(AP235,MAX(0,$F235-SUMPRODUCT(($AT$3:$BE$3&lt;BB$3)*$AH235:$AS235))),2))</f>
        <v/>
      </c>
      <c r="BC235">
        <f>IF(AQ235&lt;=0,0,ROUND(MIN(AQ235,MAX(0,$F235-SUMPRODUCT(($AT$3:$BE$3&lt;BC$3)*$AH235:$AS235))),2))</f>
        <v/>
      </c>
      <c r="BD235">
        <f>IF(AR235&lt;=0,0,ROUND(MIN(AR235,MAX(0,$F235-SUMPRODUCT(($AT$3:$BE$3&lt;BD$3)*$AH235:$AS235))),2))</f>
        <v/>
      </c>
      <c r="BE235">
        <f>IF(AS235&lt;=0,0,ROUND(MIN(AS235,MAX(0,$F235-SUMPRODUCT(($AT$3:$BE$3&lt;BE$3)*$AH235:$AS235))),2))</f>
        <v/>
      </c>
      <c r="BF235">
        <f>IF(BF234&lt;=0,0,ROUND(BF234+J235-V235-AT235,2))</f>
        <v/>
      </c>
      <c r="BG235">
        <f>IF(BG234&lt;=0,0,ROUND(BG234+K235-W235-AU235,2))</f>
        <v/>
      </c>
      <c r="BH235">
        <f>IF(BH234&lt;=0,0,ROUND(BH234+L235-X235-AV235,2))</f>
        <v/>
      </c>
      <c r="BI235">
        <f>IF(BI234&lt;=0,0,ROUND(BI234+M235-Y235-AW235,2))</f>
        <v/>
      </c>
      <c r="BJ235">
        <f>IF(BJ234&lt;=0,0,ROUND(BJ234+N235-Z235-AX235,2))</f>
        <v/>
      </c>
      <c r="BK235">
        <f>IF(BK234&lt;=0,0,ROUND(BK234+O235-AA235-AY235,2))</f>
        <v/>
      </c>
      <c r="BL235">
        <f>IF(BL234&lt;=0,0,ROUND(BL234+P235-AB235-AZ235,2))</f>
        <v/>
      </c>
      <c r="BM235">
        <f>IF(BM234&lt;=0,0,ROUND(BM234+Q235-AC235-BA235,2))</f>
        <v/>
      </c>
      <c r="BN235">
        <f>IF(BN234&lt;=0,0,ROUND(BN234+R235-AD235-BB235,2))</f>
        <v/>
      </c>
      <c r="BO235">
        <f>IF(BO234&lt;=0,0,ROUND(BO234+S235-AE235-BC235,2))</f>
        <v/>
      </c>
      <c r="BP235">
        <f>IF(BP234&lt;=0,0,ROUND(BP234+T235-AF235-BD235,2))</f>
        <v/>
      </c>
      <c r="BQ235">
        <f>IF(BQ234&lt;=0,0,ROUND(BQ234+U235-AG235-BE235,2))</f>
        <v/>
      </c>
    </row>
    <row r="236">
      <c r="A236" t="n">
        <v>231</v>
      </c>
      <c r="B236" s="29">
        <f>Months!B236</f>
        <v/>
      </c>
      <c r="C236">
        <f>Months!C236</f>
        <v/>
      </c>
      <c r="D236">
        <f>Months!D236</f>
        <v/>
      </c>
      <c r="E236">
        <f>SUM(V236:AG236)</f>
        <v/>
      </c>
      <c r="F236">
        <f>MAX(0,ROUND(C236+D236-E236,2))</f>
        <v/>
      </c>
      <c r="G236">
        <f>ROUND(E236+SUM(AT236:BE236),2)</f>
        <v/>
      </c>
      <c r="H236">
        <f>ROUND(SUM(J236:U236),2)</f>
        <v/>
      </c>
      <c r="I236">
        <f>ROUND(SUM(BF236:BQ236),2)</f>
        <v/>
      </c>
      <c r="J236">
        <f>IF(BF235&lt;=0,0,ROUND(BF235*IF($A236&lt;=Debts!$M$5,Debts!$X$5,Debts!$Y$5)/12,2)+IF(AND(Debts!$AC$5=1,$A236=Debts!$M$5+1),SUMPRODUCT(ROUND(BF$5:BF234*Debts!$Y$5/12,2)),0))</f>
        <v/>
      </c>
      <c r="K236">
        <f>IF(BG235&lt;=0,0,ROUND(BG235*IF($A236&lt;=Debts!$M$6,Debts!$X$6,Debts!$Y$6)/12,2)+IF(AND(Debts!$AC$6=1,$A236=Debts!$M$6+1),SUMPRODUCT(ROUND(BG$5:BG234*Debts!$Y$6/12,2)),0))</f>
        <v/>
      </c>
      <c r="L236">
        <f>IF(BH235&lt;=0,0,ROUND(BH235*IF($A236&lt;=Debts!$M$7,Debts!$X$7,Debts!$Y$7)/12,2)+IF(AND(Debts!$AC$7=1,$A236=Debts!$M$7+1),SUMPRODUCT(ROUND(BH$5:BH234*Debts!$Y$7/12,2)),0))</f>
        <v/>
      </c>
      <c r="M236">
        <f>IF(BI235&lt;=0,0,ROUND(BI235*IF($A236&lt;=Debts!$M$8,Debts!$X$8,Debts!$Y$8)/12,2)+IF(AND(Debts!$AC$8=1,$A236=Debts!$M$8+1),SUMPRODUCT(ROUND(BI$5:BI234*Debts!$Y$8/12,2)),0))</f>
        <v/>
      </c>
      <c r="N236">
        <f>IF(BJ235&lt;=0,0,ROUND(BJ235*IF($A236&lt;=Debts!$M$9,Debts!$X$9,Debts!$Y$9)/12,2)+IF(AND(Debts!$AC$9=1,$A236=Debts!$M$9+1),SUMPRODUCT(ROUND(BJ$5:BJ234*Debts!$Y$9/12,2)),0))</f>
        <v/>
      </c>
      <c r="O236">
        <f>IF(BK235&lt;=0,0,ROUND(BK235*IF($A236&lt;=Debts!$M$10,Debts!$X$10,Debts!$Y$10)/12,2)+IF(AND(Debts!$AC$10=1,$A236=Debts!$M$10+1),SUMPRODUCT(ROUND(BK$5:BK234*Debts!$Y$10/12,2)),0))</f>
        <v/>
      </c>
      <c r="P236">
        <f>IF(BL235&lt;=0,0,ROUND(BL235*IF($A236&lt;=Debts!$M$11,Debts!$X$11,Debts!$Y$11)/12,2)+IF(AND(Debts!$AC$11=1,$A236=Debts!$M$11+1),SUMPRODUCT(ROUND(BL$5:BL234*Debts!$Y$11/12,2)),0))</f>
        <v/>
      </c>
      <c r="Q236">
        <f>IF(BM235&lt;=0,0,ROUND(BM235*IF($A236&lt;=Debts!$M$12,Debts!$X$12,Debts!$Y$12)/12,2)+IF(AND(Debts!$AC$12=1,$A236=Debts!$M$12+1),SUMPRODUCT(ROUND(BM$5:BM234*Debts!$Y$12/12,2)),0))</f>
        <v/>
      </c>
      <c r="R236">
        <f>IF(BN235&lt;=0,0,ROUND(BN235*IF($A236&lt;=Debts!$M$13,Debts!$X$13,Debts!$Y$13)/12,2)+IF(AND(Debts!$AC$13=1,$A236=Debts!$M$13+1),SUMPRODUCT(ROUND(BN$5:BN234*Debts!$Y$13/12,2)),0))</f>
        <v/>
      </c>
      <c r="S236">
        <f>IF(BO235&lt;=0,0,ROUND(BO235*IF($A236&lt;=Debts!$M$14,Debts!$X$14,Debts!$Y$14)/12,2)+IF(AND(Debts!$AC$14=1,$A236=Debts!$M$14+1),SUMPRODUCT(ROUND(BO$5:BO234*Debts!$Y$14/12,2)),0))</f>
        <v/>
      </c>
      <c r="T236">
        <f>IF(BP235&lt;=0,0,ROUND(BP235*IF($A236&lt;=Debts!$M$15,Debts!$X$15,Debts!$Y$15)/12,2)+IF(AND(Debts!$AC$15=1,$A236=Debts!$M$15+1),SUMPRODUCT(ROUND(BP$5:BP234*Debts!$Y$15/12,2)),0))</f>
        <v/>
      </c>
      <c r="U236">
        <f>IF(BQ235&lt;=0,0,ROUND(BQ235*IF($A236&lt;=Debts!$M$16,Debts!$X$16,Debts!$Y$16)/12,2)+IF(AND(Debts!$AC$16=1,$A236=Debts!$M$16+1),SUMPRODUCT(ROUND(BQ$5:BQ234*Debts!$Y$16/12,2)),0))</f>
        <v/>
      </c>
      <c r="V236">
        <f>IF(BF235&lt;=0,0,MIN(ROUND(BF235+J236,2),IF(Debts!$Z$5=0,Debts!$AA$5,MAX(Debts!$AA$5,ROUND(BF235*Debts!$Z$5+Debts!$AB$5*J236,2)))))</f>
        <v/>
      </c>
      <c r="W236">
        <f>IF(BG235&lt;=0,0,MIN(ROUND(BG235+K236,2),IF(Debts!$Z$6=0,Debts!$AA$6,MAX(Debts!$AA$6,ROUND(BG235*Debts!$Z$6+Debts!$AB$6*K236,2)))))</f>
        <v/>
      </c>
      <c r="X236">
        <f>IF(BH235&lt;=0,0,MIN(ROUND(BH235+L236,2),IF(Debts!$Z$7=0,Debts!$AA$7,MAX(Debts!$AA$7,ROUND(BH235*Debts!$Z$7+Debts!$AB$7*L236,2)))))</f>
        <v/>
      </c>
      <c r="Y236">
        <f>IF(BI235&lt;=0,0,MIN(ROUND(BI235+M236,2),IF(Debts!$Z$8=0,Debts!$AA$8,MAX(Debts!$AA$8,ROUND(BI235*Debts!$Z$8+Debts!$AB$8*M236,2)))))</f>
        <v/>
      </c>
      <c r="Z236">
        <f>IF(BJ235&lt;=0,0,MIN(ROUND(BJ235+N236,2),IF(Debts!$Z$9=0,Debts!$AA$9,MAX(Debts!$AA$9,ROUND(BJ235*Debts!$Z$9+Debts!$AB$9*N236,2)))))</f>
        <v/>
      </c>
      <c r="AA236">
        <f>IF(BK235&lt;=0,0,MIN(ROUND(BK235+O236,2),IF(Debts!$Z$10=0,Debts!$AA$10,MAX(Debts!$AA$10,ROUND(BK235*Debts!$Z$10+Debts!$AB$10*O236,2)))))</f>
        <v/>
      </c>
      <c r="AB236">
        <f>IF(BL235&lt;=0,0,MIN(ROUND(BL235+P236,2),IF(Debts!$Z$11=0,Debts!$AA$11,MAX(Debts!$AA$11,ROUND(BL235*Debts!$Z$11+Debts!$AB$11*P236,2)))))</f>
        <v/>
      </c>
      <c r="AC236">
        <f>IF(BM235&lt;=0,0,MIN(ROUND(BM235+Q236,2),IF(Debts!$Z$12=0,Debts!$AA$12,MAX(Debts!$AA$12,ROUND(BM235*Debts!$Z$12+Debts!$AB$12*Q236,2)))))</f>
        <v/>
      </c>
      <c r="AD236">
        <f>IF(BN235&lt;=0,0,MIN(ROUND(BN235+R236,2),IF(Debts!$Z$13=0,Debts!$AA$13,MAX(Debts!$AA$13,ROUND(BN235*Debts!$Z$13+Debts!$AB$13*R236,2)))))</f>
        <v/>
      </c>
      <c r="AE236">
        <f>IF(BO235&lt;=0,0,MIN(ROUND(BO235+S236,2),IF(Debts!$Z$14=0,Debts!$AA$14,MAX(Debts!$AA$14,ROUND(BO235*Debts!$Z$14+Debts!$AB$14*S236,2)))))</f>
        <v/>
      </c>
      <c r="AF236">
        <f>IF(BP235&lt;=0,0,MIN(ROUND(BP235+T236,2),IF(Debts!$Z$15=0,Debts!$AA$15,MAX(Debts!$AA$15,ROUND(BP235*Debts!$Z$15+Debts!$AB$15*T236,2)))))</f>
        <v/>
      </c>
      <c r="AG236">
        <f>IF(BQ235&lt;=0,0,MIN(ROUND(BQ235+U236,2),IF(Debts!$Z$16=0,Debts!$AA$16,MAX(Debts!$AA$16,ROUND(BQ235*Debts!$Z$16+Debts!$AB$16*U236,2)))))</f>
        <v/>
      </c>
      <c r="AH236">
        <f>IF(BF235&lt;=0,0,ROUND(BF235+J236-V236,2))</f>
        <v/>
      </c>
      <c r="AI236">
        <f>IF(BG235&lt;=0,0,ROUND(BG235+K236-W236,2))</f>
        <v/>
      </c>
      <c r="AJ236">
        <f>IF(BH235&lt;=0,0,ROUND(BH235+L236-X236,2))</f>
        <v/>
      </c>
      <c r="AK236">
        <f>IF(BI235&lt;=0,0,ROUND(BI235+M236-Y236,2))</f>
        <v/>
      </c>
      <c r="AL236">
        <f>IF(BJ235&lt;=0,0,ROUND(BJ235+N236-Z236,2))</f>
        <v/>
      </c>
      <c r="AM236">
        <f>IF(BK235&lt;=0,0,ROUND(BK235+O236-AA236,2))</f>
        <v/>
      </c>
      <c r="AN236">
        <f>IF(BL235&lt;=0,0,ROUND(BL235+P236-AB236,2))</f>
        <v/>
      </c>
      <c r="AO236">
        <f>IF(BM235&lt;=0,0,ROUND(BM235+Q236-AC236,2))</f>
        <v/>
      </c>
      <c r="AP236">
        <f>IF(BN235&lt;=0,0,ROUND(BN235+R236-AD236,2))</f>
        <v/>
      </c>
      <c r="AQ236">
        <f>IF(BO235&lt;=0,0,ROUND(BO235+S236-AE236,2))</f>
        <v/>
      </c>
      <c r="AR236">
        <f>IF(BP235&lt;=0,0,ROUND(BP235+T236-AF236,2))</f>
        <v/>
      </c>
      <c r="AS236">
        <f>IF(BQ235&lt;=0,0,ROUND(BQ235+U236-AG236,2))</f>
        <v/>
      </c>
      <c r="AT236">
        <f>IF(AH236&lt;=0,0,ROUND(MIN(AH236,MAX(0,$F236-SUMPRODUCT(($AT$3:$BE$3&lt;AT$3)*$AH236:$AS236))),2))</f>
        <v/>
      </c>
      <c r="AU236">
        <f>IF(AI236&lt;=0,0,ROUND(MIN(AI236,MAX(0,$F236-SUMPRODUCT(($AT$3:$BE$3&lt;AU$3)*$AH236:$AS236))),2))</f>
        <v/>
      </c>
      <c r="AV236">
        <f>IF(AJ236&lt;=0,0,ROUND(MIN(AJ236,MAX(0,$F236-SUMPRODUCT(($AT$3:$BE$3&lt;AV$3)*$AH236:$AS236))),2))</f>
        <v/>
      </c>
      <c r="AW236">
        <f>IF(AK236&lt;=0,0,ROUND(MIN(AK236,MAX(0,$F236-SUMPRODUCT(($AT$3:$BE$3&lt;AW$3)*$AH236:$AS236))),2))</f>
        <v/>
      </c>
      <c r="AX236">
        <f>IF(AL236&lt;=0,0,ROUND(MIN(AL236,MAX(0,$F236-SUMPRODUCT(($AT$3:$BE$3&lt;AX$3)*$AH236:$AS236))),2))</f>
        <v/>
      </c>
      <c r="AY236">
        <f>IF(AM236&lt;=0,0,ROUND(MIN(AM236,MAX(0,$F236-SUMPRODUCT(($AT$3:$BE$3&lt;AY$3)*$AH236:$AS236))),2))</f>
        <v/>
      </c>
      <c r="AZ236">
        <f>IF(AN236&lt;=0,0,ROUND(MIN(AN236,MAX(0,$F236-SUMPRODUCT(($AT$3:$BE$3&lt;AZ$3)*$AH236:$AS236))),2))</f>
        <v/>
      </c>
      <c r="BA236">
        <f>IF(AO236&lt;=0,0,ROUND(MIN(AO236,MAX(0,$F236-SUMPRODUCT(($AT$3:$BE$3&lt;BA$3)*$AH236:$AS236))),2))</f>
        <v/>
      </c>
      <c r="BB236">
        <f>IF(AP236&lt;=0,0,ROUND(MIN(AP236,MAX(0,$F236-SUMPRODUCT(($AT$3:$BE$3&lt;BB$3)*$AH236:$AS236))),2))</f>
        <v/>
      </c>
      <c r="BC236">
        <f>IF(AQ236&lt;=0,0,ROUND(MIN(AQ236,MAX(0,$F236-SUMPRODUCT(($AT$3:$BE$3&lt;BC$3)*$AH236:$AS236))),2))</f>
        <v/>
      </c>
      <c r="BD236">
        <f>IF(AR236&lt;=0,0,ROUND(MIN(AR236,MAX(0,$F236-SUMPRODUCT(($AT$3:$BE$3&lt;BD$3)*$AH236:$AS236))),2))</f>
        <v/>
      </c>
      <c r="BE236">
        <f>IF(AS236&lt;=0,0,ROUND(MIN(AS236,MAX(0,$F236-SUMPRODUCT(($AT$3:$BE$3&lt;BE$3)*$AH236:$AS236))),2))</f>
        <v/>
      </c>
      <c r="BF236">
        <f>IF(BF235&lt;=0,0,ROUND(BF235+J236-V236-AT236,2))</f>
        <v/>
      </c>
      <c r="BG236">
        <f>IF(BG235&lt;=0,0,ROUND(BG235+K236-W236-AU236,2))</f>
        <v/>
      </c>
      <c r="BH236">
        <f>IF(BH235&lt;=0,0,ROUND(BH235+L236-X236-AV236,2))</f>
        <v/>
      </c>
      <c r="BI236">
        <f>IF(BI235&lt;=0,0,ROUND(BI235+M236-Y236-AW236,2))</f>
        <v/>
      </c>
      <c r="BJ236">
        <f>IF(BJ235&lt;=0,0,ROUND(BJ235+N236-Z236-AX236,2))</f>
        <v/>
      </c>
      <c r="BK236">
        <f>IF(BK235&lt;=0,0,ROUND(BK235+O236-AA236-AY236,2))</f>
        <v/>
      </c>
      <c r="BL236">
        <f>IF(BL235&lt;=0,0,ROUND(BL235+P236-AB236-AZ236,2))</f>
        <v/>
      </c>
      <c r="BM236">
        <f>IF(BM235&lt;=0,0,ROUND(BM235+Q236-AC236-BA236,2))</f>
        <v/>
      </c>
      <c r="BN236">
        <f>IF(BN235&lt;=0,0,ROUND(BN235+R236-AD236-BB236,2))</f>
        <v/>
      </c>
      <c r="BO236">
        <f>IF(BO235&lt;=0,0,ROUND(BO235+S236-AE236-BC236,2))</f>
        <v/>
      </c>
      <c r="BP236">
        <f>IF(BP235&lt;=0,0,ROUND(BP235+T236-AF236-BD236,2))</f>
        <v/>
      </c>
      <c r="BQ236">
        <f>IF(BQ235&lt;=0,0,ROUND(BQ235+U236-AG236-BE236,2))</f>
        <v/>
      </c>
    </row>
    <row r="237">
      <c r="A237" t="n">
        <v>232</v>
      </c>
      <c r="B237" s="29">
        <f>Months!B237</f>
        <v/>
      </c>
      <c r="C237">
        <f>Months!C237</f>
        <v/>
      </c>
      <c r="D237">
        <f>Months!D237</f>
        <v/>
      </c>
      <c r="E237">
        <f>SUM(V237:AG237)</f>
        <v/>
      </c>
      <c r="F237">
        <f>MAX(0,ROUND(C237+D237-E237,2))</f>
        <v/>
      </c>
      <c r="G237">
        <f>ROUND(E237+SUM(AT237:BE237),2)</f>
        <v/>
      </c>
      <c r="H237">
        <f>ROUND(SUM(J237:U237),2)</f>
        <v/>
      </c>
      <c r="I237">
        <f>ROUND(SUM(BF237:BQ237),2)</f>
        <v/>
      </c>
      <c r="J237">
        <f>IF(BF236&lt;=0,0,ROUND(BF236*IF($A237&lt;=Debts!$M$5,Debts!$X$5,Debts!$Y$5)/12,2)+IF(AND(Debts!$AC$5=1,$A237=Debts!$M$5+1),SUMPRODUCT(ROUND(BF$5:BF235*Debts!$Y$5/12,2)),0))</f>
        <v/>
      </c>
      <c r="K237">
        <f>IF(BG236&lt;=0,0,ROUND(BG236*IF($A237&lt;=Debts!$M$6,Debts!$X$6,Debts!$Y$6)/12,2)+IF(AND(Debts!$AC$6=1,$A237=Debts!$M$6+1),SUMPRODUCT(ROUND(BG$5:BG235*Debts!$Y$6/12,2)),0))</f>
        <v/>
      </c>
      <c r="L237">
        <f>IF(BH236&lt;=0,0,ROUND(BH236*IF($A237&lt;=Debts!$M$7,Debts!$X$7,Debts!$Y$7)/12,2)+IF(AND(Debts!$AC$7=1,$A237=Debts!$M$7+1),SUMPRODUCT(ROUND(BH$5:BH235*Debts!$Y$7/12,2)),0))</f>
        <v/>
      </c>
      <c r="M237">
        <f>IF(BI236&lt;=0,0,ROUND(BI236*IF($A237&lt;=Debts!$M$8,Debts!$X$8,Debts!$Y$8)/12,2)+IF(AND(Debts!$AC$8=1,$A237=Debts!$M$8+1),SUMPRODUCT(ROUND(BI$5:BI235*Debts!$Y$8/12,2)),0))</f>
        <v/>
      </c>
      <c r="N237">
        <f>IF(BJ236&lt;=0,0,ROUND(BJ236*IF($A237&lt;=Debts!$M$9,Debts!$X$9,Debts!$Y$9)/12,2)+IF(AND(Debts!$AC$9=1,$A237=Debts!$M$9+1),SUMPRODUCT(ROUND(BJ$5:BJ235*Debts!$Y$9/12,2)),0))</f>
        <v/>
      </c>
      <c r="O237">
        <f>IF(BK236&lt;=0,0,ROUND(BK236*IF($A237&lt;=Debts!$M$10,Debts!$X$10,Debts!$Y$10)/12,2)+IF(AND(Debts!$AC$10=1,$A237=Debts!$M$10+1),SUMPRODUCT(ROUND(BK$5:BK235*Debts!$Y$10/12,2)),0))</f>
        <v/>
      </c>
      <c r="P237">
        <f>IF(BL236&lt;=0,0,ROUND(BL236*IF($A237&lt;=Debts!$M$11,Debts!$X$11,Debts!$Y$11)/12,2)+IF(AND(Debts!$AC$11=1,$A237=Debts!$M$11+1),SUMPRODUCT(ROUND(BL$5:BL235*Debts!$Y$11/12,2)),0))</f>
        <v/>
      </c>
      <c r="Q237">
        <f>IF(BM236&lt;=0,0,ROUND(BM236*IF($A237&lt;=Debts!$M$12,Debts!$X$12,Debts!$Y$12)/12,2)+IF(AND(Debts!$AC$12=1,$A237=Debts!$M$12+1),SUMPRODUCT(ROUND(BM$5:BM235*Debts!$Y$12/12,2)),0))</f>
        <v/>
      </c>
      <c r="R237">
        <f>IF(BN236&lt;=0,0,ROUND(BN236*IF($A237&lt;=Debts!$M$13,Debts!$X$13,Debts!$Y$13)/12,2)+IF(AND(Debts!$AC$13=1,$A237=Debts!$M$13+1),SUMPRODUCT(ROUND(BN$5:BN235*Debts!$Y$13/12,2)),0))</f>
        <v/>
      </c>
      <c r="S237">
        <f>IF(BO236&lt;=0,0,ROUND(BO236*IF($A237&lt;=Debts!$M$14,Debts!$X$14,Debts!$Y$14)/12,2)+IF(AND(Debts!$AC$14=1,$A237=Debts!$M$14+1),SUMPRODUCT(ROUND(BO$5:BO235*Debts!$Y$14/12,2)),0))</f>
        <v/>
      </c>
      <c r="T237">
        <f>IF(BP236&lt;=0,0,ROUND(BP236*IF($A237&lt;=Debts!$M$15,Debts!$X$15,Debts!$Y$15)/12,2)+IF(AND(Debts!$AC$15=1,$A237=Debts!$M$15+1),SUMPRODUCT(ROUND(BP$5:BP235*Debts!$Y$15/12,2)),0))</f>
        <v/>
      </c>
      <c r="U237">
        <f>IF(BQ236&lt;=0,0,ROUND(BQ236*IF($A237&lt;=Debts!$M$16,Debts!$X$16,Debts!$Y$16)/12,2)+IF(AND(Debts!$AC$16=1,$A237=Debts!$M$16+1),SUMPRODUCT(ROUND(BQ$5:BQ235*Debts!$Y$16/12,2)),0))</f>
        <v/>
      </c>
      <c r="V237">
        <f>IF(BF236&lt;=0,0,MIN(ROUND(BF236+J237,2),IF(Debts!$Z$5=0,Debts!$AA$5,MAX(Debts!$AA$5,ROUND(BF236*Debts!$Z$5+Debts!$AB$5*J237,2)))))</f>
        <v/>
      </c>
      <c r="W237">
        <f>IF(BG236&lt;=0,0,MIN(ROUND(BG236+K237,2),IF(Debts!$Z$6=0,Debts!$AA$6,MAX(Debts!$AA$6,ROUND(BG236*Debts!$Z$6+Debts!$AB$6*K237,2)))))</f>
        <v/>
      </c>
      <c r="X237">
        <f>IF(BH236&lt;=0,0,MIN(ROUND(BH236+L237,2),IF(Debts!$Z$7=0,Debts!$AA$7,MAX(Debts!$AA$7,ROUND(BH236*Debts!$Z$7+Debts!$AB$7*L237,2)))))</f>
        <v/>
      </c>
      <c r="Y237">
        <f>IF(BI236&lt;=0,0,MIN(ROUND(BI236+M237,2),IF(Debts!$Z$8=0,Debts!$AA$8,MAX(Debts!$AA$8,ROUND(BI236*Debts!$Z$8+Debts!$AB$8*M237,2)))))</f>
        <v/>
      </c>
      <c r="Z237">
        <f>IF(BJ236&lt;=0,0,MIN(ROUND(BJ236+N237,2),IF(Debts!$Z$9=0,Debts!$AA$9,MAX(Debts!$AA$9,ROUND(BJ236*Debts!$Z$9+Debts!$AB$9*N237,2)))))</f>
        <v/>
      </c>
      <c r="AA237">
        <f>IF(BK236&lt;=0,0,MIN(ROUND(BK236+O237,2),IF(Debts!$Z$10=0,Debts!$AA$10,MAX(Debts!$AA$10,ROUND(BK236*Debts!$Z$10+Debts!$AB$10*O237,2)))))</f>
        <v/>
      </c>
      <c r="AB237">
        <f>IF(BL236&lt;=0,0,MIN(ROUND(BL236+P237,2),IF(Debts!$Z$11=0,Debts!$AA$11,MAX(Debts!$AA$11,ROUND(BL236*Debts!$Z$11+Debts!$AB$11*P237,2)))))</f>
        <v/>
      </c>
      <c r="AC237">
        <f>IF(BM236&lt;=0,0,MIN(ROUND(BM236+Q237,2),IF(Debts!$Z$12=0,Debts!$AA$12,MAX(Debts!$AA$12,ROUND(BM236*Debts!$Z$12+Debts!$AB$12*Q237,2)))))</f>
        <v/>
      </c>
      <c r="AD237">
        <f>IF(BN236&lt;=0,0,MIN(ROUND(BN236+R237,2),IF(Debts!$Z$13=0,Debts!$AA$13,MAX(Debts!$AA$13,ROUND(BN236*Debts!$Z$13+Debts!$AB$13*R237,2)))))</f>
        <v/>
      </c>
      <c r="AE237">
        <f>IF(BO236&lt;=0,0,MIN(ROUND(BO236+S237,2),IF(Debts!$Z$14=0,Debts!$AA$14,MAX(Debts!$AA$14,ROUND(BO236*Debts!$Z$14+Debts!$AB$14*S237,2)))))</f>
        <v/>
      </c>
      <c r="AF237">
        <f>IF(BP236&lt;=0,0,MIN(ROUND(BP236+T237,2),IF(Debts!$Z$15=0,Debts!$AA$15,MAX(Debts!$AA$15,ROUND(BP236*Debts!$Z$15+Debts!$AB$15*T237,2)))))</f>
        <v/>
      </c>
      <c r="AG237">
        <f>IF(BQ236&lt;=0,0,MIN(ROUND(BQ236+U237,2),IF(Debts!$Z$16=0,Debts!$AA$16,MAX(Debts!$AA$16,ROUND(BQ236*Debts!$Z$16+Debts!$AB$16*U237,2)))))</f>
        <v/>
      </c>
      <c r="AH237">
        <f>IF(BF236&lt;=0,0,ROUND(BF236+J237-V237,2))</f>
        <v/>
      </c>
      <c r="AI237">
        <f>IF(BG236&lt;=0,0,ROUND(BG236+K237-W237,2))</f>
        <v/>
      </c>
      <c r="AJ237">
        <f>IF(BH236&lt;=0,0,ROUND(BH236+L237-X237,2))</f>
        <v/>
      </c>
      <c r="AK237">
        <f>IF(BI236&lt;=0,0,ROUND(BI236+M237-Y237,2))</f>
        <v/>
      </c>
      <c r="AL237">
        <f>IF(BJ236&lt;=0,0,ROUND(BJ236+N237-Z237,2))</f>
        <v/>
      </c>
      <c r="AM237">
        <f>IF(BK236&lt;=0,0,ROUND(BK236+O237-AA237,2))</f>
        <v/>
      </c>
      <c r="AN237">
        <f>IF(BL236&lt;=0,0,ROUND(BL236+P237-AB237,2))</f>
        <v/>
      </c>
      <c r="AO237">
        <f>IF(BM236&lt;=0,0,ROUND(BM236+Q237-AC237,2))</f>
        <v/>
      </c>
      <c r="AP237">
        <f>IF(BN236&lt;=0,0,ROUND(BN236+R237-AD237,2))</f>
        <v/>
      </c>
      <c r="AQ237">
        <f>IF(BO236&lt;=0,0,ROUND(BO236+S237-AE237,2))</f>
        <v/>
      </c>
      <c r="AR237">
        <f>IF(BP236&lt;=0,0,ROUND(BP236+T237-AF237,2))</f>
        <v/>
      </c>
      <c r="AS237">
        <f>IF(BQ236&lt;=0,0,ROUND(BQ236+U237-AG237,2))</f>
        <v/>
      </c>
      <c r="AT237">
        <f>IF(AH237&lt;=0,0,ROUND(MIN(AH237,MAX(0,$F237-SUMPRODUCT(($AT$3:$BE$3&lt;AT$3)*$AH237:$AS237))),2))</f>
        <v/>
      </c>
      <c r="AU237">
        <f>IF(AI237&lt;=0,0,ROUND(MIN(AI237,MAX(0,$F237-SUMPRODUCT(($AT$3:$BE$3&lt;AU$3)*$AH237:$AS237))),2))</f>
        <v/>
      </c>
      <c r="AV237">
        <f>IF(AJ237&lt;=0,0,ROUND(MIN(AJ237,MAX(0,$F237-SUMPRODUCT(($AT$3:$BE$3&lt;AV$3)*$AH237:$AS237))),2))</f>
        <v/>
      </c>
      <c r="AW237">
        <f>IF(AK237&lt;=0,0,ROUND(MIN(AK237,MAX(0,$F237-SUMPRODUCT(($AT$3:$BE$3&lt;AW$3)*$AH237:$AS237))),2))</f>
        <v/>
      </c>
      <c r="AX237">
        <f>IF(AL237&lt;=0,0,ROUND(MIN(AL237,MAX(0,$F237-SUMPRODUCT(($AT$3:$BE$3&lt;AX$3)*$AH237:$AS237))),2))</f>
        <v/>
      </c>
      <c r="AY237">
        <f>IF(AM237&lt;=0,0,ROUND(MIN(AM237,MAX(0,$F237-SUMPRODUCT(($AT$3:$BE$3&lt;AY$3)*$AH237:$AS237))),2))</f>
        <v/>
      </c>
      <c r="AZ237">
        <f>IF(AN237&lt;=0,0,ROUND(MIN(AN237,MAX(0,$F237-SUMPRODUCT(($AT$3:$BE$3&lt;AZ$3)*$AH237:$AS237))),2))</f>
        <v/>
      </c>
      <c r="BA237">
        <f>IF(AO237&lt;=0,0,ROUND(MIN(AO237,MAX(0,$F237-SUMPRODUCT(($AT$3:$BE$3&lt;BA$3)*$AH237:$AS237))),2))</f>
        <v/>
      </c>
      <c r="BB237">
        <f>IF(AP237&lt;=0,0,ROUND(MIN(AP237,MAX(0,$F237-SUMPRODUCT(($AT$3:$BE$3&lt;BB$3)*$AH237:$AS237))),2))</f>
        <v/>
      </c>
      <c r="BC237">
        <f>IF(AQ237&lt;=0,0,ROUND(MIN(AQ237,MAX(0,$F237-SUMPRODUCT(($AT$3:$BE$3&lt;BC$3)*$AH237:$AS237))),2))</f>
        <v/>
      </c>
      <c r="BD237">
        <f>IF(AR237&lt;=0,0,ROUND(MIN(AR237,MAX(0,$F237-SUMPRODUCT(($AT$3:$BE$3&lt;BD$3)*$AH237:$AS237))),2))</f>
        <v/>
      </c>
      <c r="BE237">
        <f>IF(AS237&lt;=0,0,ROUND(MIN(AS237,MAX(0,$F237-SUMPRODUCT(($AT$3:$BE$3&lt;BE$3)*$AH237:$AS237))),2))</f>
        <v/>
      </c>
      <c r="BF237">
        <f>IF(BF236&lt;=0,0,ROUND(BF236+J237-V237-AT237,2))</f>
        <v/>
      </c>
      <c r="BG237">
        <f>IF(BG236&lt;=0,0,ROUND(BG236+K237-W237-AU237,2))</f>
        <v/>
      </c>
      <c r="BH237">
        <f>IF(BH236&lt;=0,0,ROUND(BH236+L237-X237-AV237,2))</f>
        <v/>
      </c>
      <c r="BI237">
        <f>IF(BI236&lt;=0,0,ROUND(BI236+M237-Y237-AW237,2))</f>
        <v/>
      </c>
      <c r="BJ237">
        <f>IF(BJ236&lt;=0,0,ROUND(BJ236+N237-Z237-AX237,2))</f>
        <v/>
      </c>
      <c r="BK237">
        <f>IF(BK236&lt;=0,0,ROUND(BK236+O237-AA237-AY237,2))</f>
        <v/>
      </c>
      <c r="BL237">
        <f>IF(BL236&lt;=0,0,ROUND(BL236+P237-AB237-AZ237,2))</f>
        <v/>
      </c>
      <c r="BM237">
        <f>IF(BM236&lt;=0,0,ROUND(BM236+Q237-AC237-BA237,2))</f>
        <v/>
      </c>
      <c r="BN237">
        <f>IF(BN236&lt;=0,0,ROUND(BN236+R237-AD237-BB237,2))</f>
        <v/>
      </c>
      <c r="BO237">
        <f>IF(BO236&lt;=0,0,ROUND(BO236+S237-AE237-BC237,2))</f>
        <v/>
      </c>
      <c r="BP237">
        <f>IF(BP236&lt;=0,0,ROUND(BP236+T237-AF237-BD237,2))</f>
        <v/>
      </c>
      <c r="BQ237">
        <f>IF(BQ236&lt;=0,0,ROUND(BQ236+U237-AG237-BE237,2))</f>
        <v/>
      </c>
    </row>
    <row r="238">
      <c r="A238" t="n">
        <v>233</v>
      </c>
      <c r="B238" s="29">
        <f>Months!B238</f>
        <v/>
      </c>
      <c r="C238">
        <f>Months!C238</f>
        <v/>
      </c>
      <c r="D238">
        <f>Months!D238</f>
        <v/>
      </c>
      <c r="E238">
        <f>SUM(V238:AG238)</f>
        <v/>
      </c>
      <c r="F238">
        <f>MAX(0,ROUND(C238+D238-E238,2))</f>
        <v/>
      </c>
      <c r="G238">
        <f>ROUND(E238+SUM(AT238:BE238),2)</f>
        <v/>
      </c>
      <c r="H238">
        <f>ROUND(SUM(J238:U238),2)</f>
        <v/>
      </c>
      <c r="I238">
        <f>ROUND(SUM(BF238:BQ238),2)</f>
        <v/>
      </c>
      <c r="J238">
        <f>IF(BF237&lt;=0,0,ROUND(BF237*IF($A238&lt;=Debts!$M$5,Debts!$X$5,Debts!$Y$5)/12,2)+IF(AND(Debts!$AC$5=1,$A238=Debts!$M$5+1),SUMPRODUCT(ROUND(BF$5:BF236*Debts!$Y$5/12,2)),0))</f>
        <v/>
      </c>
      <c r="K238">
        <f>IF(BG237&lt;=0,0,ROUND(BG237*IF($A238&lt;=Debts!$M$6,Debts!$X$6,Debts!$Y$6)/12,2)+IF(AND(Debts!$AC$6=1,$A238=Debts!$M$6+1),SUMPRODUCT(ROUND(BG$5:BG236*Debts!$Y$6/12,2)),0))</f>
        <v/>
      </c>
      <c r="L238">
        <f>IF(BH237&lt;=0,0,ROUND(BH237*IF($A238&lt;=Debts!$M$7,Debts!$X$7,Debts!$Y$7)/12,2)+IF(AND(Debts!$AC$7=1,$A238=Debts!$M$7+1),SUMPRODUCT(ROUND(BH$5:BH236*Debts!$Y$7/12,2)),0))</f>
        <v/>
      </c>
      <c r="M238">
        <f>IF(BI237&lt;=0,0,ROUND(BI237*IF($A238&lt;=Debts!$M$8,Debts!$X$8,Debts!$Y$8)/12,2)+IF(AND(Debts!$AC$8=1,$A238=Debts!$M$8+1),SUMPRODUCT(ROUND(BI$5:BI236*Debts!$Y$8/12,2)),0))</f>
        <v/>
      </c>
      <c r="N238">
        <f>IF(BJ237&lt;=0,0,ROUND(BJ237*IF($A238&lt;=Debts!$M$9,Debts!$X$9,Debts!$Y$9)/12,2)+IF(AND(Debts!$AC$9=1,$A238=Debts!$M$9+1),SUMPRODUCT(ROUND(BJ$5:BJ236*Debts!$Y$9/12,2)),0))</f>
        <v/>
      </c>
      <c r="O238">
        <f>IF(BK237&lt;=0,0,ROUND(BK237*IF($A238&lt;=Debts!$M$10,Debts!$X$10,Debts!$Y$10)/12,2)+IF(AND(Debts!$AC$10=1,$A238=Debts!$M$10+1),SUMPRODUCT(ROUND(BK$5:BK236*Debts!$Y$10/12,2)),0))</f>
        <v/>
      </c>
      <c r="P238">
        <f>IF(BL237&lt;=0,0,ROUND(BL237*IF($A238&lt;=Debts!$M$11,Debts!$X$11,Debts!$Y$11)/12,2)+IF(AND(Debts!$AC$11=1,$A238=Debts!$M$11+1),SUMPRODUCT(ROUND(BL$5:BL236*Debts!$Y$11/12,2)),0))</f>
        <v/>
      </c>
      <c r="Q238">
        <f>IF(BM237&lt;=0,0,ROUND(BM237*IF($A238&lt;=Debts!$M$12,Debts!$X$12,Debts!$Y$12)/12,2)+IF(AND(Debts!$AC$12=1,$A238=Debts!$M$12+1),SUMPRODUCT(ROUND(BM$5:BM236*Debts!$Y$12/12,2)),0))</f>
        <v/>
      </c>
      <c r="R238">
        <f>IF(BN237&lt;=0,0,ROUND(BN237*IF($A238&lt;=Debts!$M$13,Debts!$X$13,Debts!$Y$13)/12,2)+IF(AND(Debts!$AC$13=1,$A238=Debts!$M$13+1),SUMPRODUCT(ROUND(BN$5:BN236*Debts!$Y$13/12,2)),0))</f>
        <v/>
      </c>
      <c r="S238">
        <f>IF(BO237&lt;=0,0,ROUND(BO237*IF($A238&lt;=Debts!$M$14,Debts!$X$14,Debts!$Y$14)/12,2)+IF(AND(Debts!$AC$14=1,$A238=Debts!$M$14+1),SUMPRODUCT(ROUND(BO$5:BO236*Debts!$Y$14/12,2)),0))</f>
        <v/>
      </c>
      <c r="T238">
        <f>IF(BP237&lt;=0,0,ROUND(BP237*IF($A238&lt;=Debts!$M$15,Debts!$X$15,Debts!$Y$15)/12,2)+IF(AND(Debts!$AC$15=1,$A238=Debts!$M$15+1),SUMPRODUCT(ROUND(BP$5:BP236*Debts!$Y$15/12,2)),0))</f>
        <v/>
      </c>
      <c r="U238">
        <f>IF(BQ237&lt;=0,0,ROUND(BQ237*IF($A238&lt;=Debts!$M$16,Debts!$X$16,Debts!$Y$16)/12,2)+IF(AND(Debts!$AC$16=1,$A238=Debts!$M$16+1),SUMPRODUCT(ROUND(BQ$5:BQ236*Debts!$Y$16/12,2)),0))</f>
        <v/>
      </c>
      <c r="V238">
        <f>IF(BF237&lt;=0,0,MIN(ROUND(BF237+J238,2),IF(Debts!$Z$5=0,Debts!$AA$5,MAX(Debts!$AA$5,ROUND(BF237*Debts!$Z$5+Debts!$AB$5*J238,2)))))</f>
        <v/>
      </c>
      <c r="W238">
        <f>IF(BG237&lt;=0,0,MIN(ROUND(BG237+K238,2),IF(Debts!$Z$6=0,Debts!$AA$6,MAX(Debts!$AA$6,ROUND(BG237*Debts!$Z$6+Debts!$AB$6*K238,2)))))</f>
        <v/>
      </c>
      <c r="X238">
        <f>IF(BH237&lt;=0,0,MIN(ROUND(BH237+L238,2),IF(Debts!$Z$7=0,Debts!$AA$7,MAX(Debts!$AA$7,ROUND(BH237*Debts!$Z$7+Debts!$AB$7*L238,2)))))</f>
        <v/>
      </c>
      <c r="Y238">
        <f>IF(BI237&lt;=0,0,MIN(ROUND(BI237+M238,2),IF(Debts!$Z$8=0,Debts!$AA$8,MAX(Debts!$AA$8,ROUND(BI237*Debts!$Z$8+Debts!$AB$8*M238,2)))))</f>
        <v/>
      </c>
      <c r="Z238">
        <f>IF(BJ237&lt;=0,0,MIN(ROUND(BJ237+N238,2),IF(Debts!$Z$9=0,Debts!$AA$9,MAX(Debts!$AA$9,ROUND(BJ237*Debts!$Z$9+Debts!$AB$9*N238,2)))))</f>
        <v/>
      </c>
      <c r="AA238">
        <f>IF(BK237&lt;=0,0,MIN(ROUND(BK237+O238,2),IF(Debts!$Z$10=0,Debts!$AA$10,MAX(Debts!$AA$10,ROUND(BK237*Debts!$Z$10+Debts!$AB$10*O238,2)))))</f>
        <v/>
      </c>
      <c r="AB238">
        <f>IF(BL237&lt;=0,0,MIN(ROUND(BL237+P238,2),IF(Debts!$Z$11=0,Debts!$AA$11,MAX(Debts!$AA$11,ROUND(BL237*Debts!$Z$11+Debts!$AB$11*P238,2)))))</f>
        <v/>
      </c>
      <c r="AC238">
        <f>IF(BM237&lt;=0,0,MIN(ROUND(BM237+Q238,2),IF(Debts!$Z$12=0,Debts!$AA$12,MAX(Debts!$AA$12,ROUND(BM237*Debts!$Z$12+Debts!$AB$12*Q238,2)))))</f>
        <v/>
      </c>
      <c r="AD238">
        <f>IF(BN237&lt;=0,0,MIN(ROUND(BN237+R238,2),IF(Debts!$Z$13=0,Debts!$AA$13,MAX(Debts!$AA$13,ROUND(BN237*Debts!$Z$13+Debts!$AB$13*R238,2)))))</f>
        <v/>
      </c>
      <c r="AE238">
        <f>IF(BO237&lt;=0,0,MIN(ROUND(BO237+S238,2),IF(Debts!$Z$14=0,Debts!$AA$14,MAX(Debts!$AA$14,ROUND(BO237*Debts!$Z$14+Debts!$AB$14*S238,2)))))</f>
        <v/>
      </c>
      <c r="AF238">
        <f>IF(BP237&lt;=0,0,MIN(ROUND(BP237+T238,2),IF(Debts!$Z$15=0,Debts!$AA$15,MAX(Debts!$AA$15,ROUND(BP237*Debts!$Z$15+Debts!$AB$15*T238,2)))))</f>
        <v/>
      </c>
      <c r="AG238">
        <f>IF(BQ237&lt;=0,0,MIN(ROUND(BQ237+U238,2),IF(Debts!$Z$16=0,Debts!$AA$16,MAX(Debts!$AA$16,ROUND(BQ237*Debts!$Z$16+Debts!$AB$16*U238,2)))))</f>
        <v/>
      </c>
      <c r="AH238">
        <f>IF(BF237&lt;=0,0,ROUND(BF237+J238-V238,2))</f>
        <v/>
      </c>
      <c r="AI238">
        <f>IF(BG237&lt;=0,0,ROUND(BG237+K238-W238,2))</f>
        <v/>
      </c>
      <c r="AJ238">
        <f>IF(BH237&lt;=0,0,ROUND(BH237+L238-X238,2))</f>
        <v/>
      </c>
      <c r="AK238">
        <f>IF(BI237&lt;=0,0,ROUND(BI237+M238-Y238,2))</f>
        <v/>
      </c>
      <c r="AL238">
        <f>IF(BJ237&lt;=0,0,ROUND(BJ237+N238-Z238,2))</f>
        <v/>
      </c>
      <c r="AM238">
        <f>IF(BK237&lt;=0,0,ROUND(BK237+O238-AA238,2))</f>
        <v/>
      </c>
      <c r="AN238">
        <f>IF(BL237&lt;=0,0,ROUND(BL237+P238-AB238,2))</f>
        <v/>
      </c>
      <c r="AO238">
        <f>IF(BM237&lt;=0,0,ROUND(BM237+Q238-AC238,2))</f>
        <v/>
      </c>
      <c r="AP238">
        <f>IF(BN237&lt;=0,0,ROUND(BN237+R238-AD238,2))</f>
        <v/>
      </c>
      <c r="AQ238">
        <f>IF(BO237&lt;=0,0,ROUND(BO237+S238-AE238,2))</f>
        <v/>
      </c>
      <c r="AR238">
        <f>IF(BP237&lt;=0,0,ROUND(BP237+T238-AF238,2))</f>
        <v/>
      </c>
      <c r="AS238">
        <f>IF(BQ237&lt;=0,0,ROUND(BQ237+U238-AG238,2))</f>
        <v/>
      </c>
      <c r="AT238">
        <f>IF(AH238&lt;=0,0,ROUND(MIN(AH238,MAX(0,$F238-SUMPRODUCT(($AT$3:$BE$3&lt;AT$3)*$AH238:$AS238))),2))</f>
        <v/>
      </c>
      <c r="AU238">
        <f>IF(AI238&lt;=0,0,ROUND(MIN(AI238,MAX(0,$F238-SUMPRODUCT(($AT$3:$BE$3&lt;AU$3)*$AH238:$AS238))),2))</f>
        <v/>
      </c>
      <c r="AV238">
        <f>IF(AJ238&lt;=0,0,ROUND(MIN(AJ238,MAX(0,$F238-SUMPRODUCT(($AT$3:$BE$3&lt;AV$3)*$AH238:$AS238))),2))</f>
        <v/>
      </c>
      <c r="AW238">
        <f>IF(AK238&lt;=0,0,ROUND(MIN(AK238,MAX(0,$F238-SUMPRODUCT(($AT$3:$BE$3&lt;AW$3)*$AH238:$AS238))),2))</f>
        <v/>
      </c>
      <c r="AX238">
        <f>IF(AL238&lt;=0,0,ROUND(MIN(AL238,MAX(0,$F238-SUMPRODUCT(($AT$3:$BE$3&lt;AX$3)*$AH238:$AS238))),2))</f>
        <v/>
      </c>
      <c r="AY238">
        <f>IF(AM238&lt;=0,0,ROUND(MIN(AM238,MAX(0,$F238-SUMPRODUCT(($AT$3:$BE$3&lt;AY$3)*$AH238:$AS238))),2))</f>
        <v/>
      </c>
      <c r="AZ238">
        <f>IF(AN238&lt;=0,0,ROUND(MIN(AN238,MAX(0,$F238-SUMPRODUCT(($AT$3:$BE$3&lt;AZ$3)*$AH238:$AS238))),2))</f>
        <v/>
      </c>
      <c r="BA238">
        <f>IF(AO238&lt;=0,0,ROUND(MIN(AO238,MAX(0,$F238-SUMPRODUCT(($AT$3:$BE$3&lt;BA$3)*$AH238:$AS238))),2))</f>
        <v/>
      </c>
      <c r="BB238">
        <f>IF(AP238&lt;=0,0,ROUND(MIN(AP238,MAX(0,$F238-SUMPRODUCT(($AT$3:$BE$3&lt;BB$3)*$AH238:$AS238))),2))</f>
        <v/>
      </c>
      <c r="BC238">
        <f>IF(AQ238&lt;=0,0,ROUND(MIN(AQ238,MAX(0,$F238-SUMPRODUCT(($AT$3:$BE$3&lt;BC$3)*$AH238:$AS238))),2))</f>
        <v/>
      </c>
      <c r="BD238">
        <f>IF(AR238&lt;=0,0,ROUND(MIN(AR238,MAX(0,$F238-SUMPRODUCT(($AT$3:$BE$3&lt;BD$3)*$AH238:$AS238))),2))</f>
        <v/>
      </c>
      <c r="BE238">
        <f>IF(AS238&lt;=0,0,ROUND(MIN(AS238,MAX(0,$F238-SUMPRODUCT(($AT$3:$BE$3&lt;BE$3)*$AH238:$AS238))),2))</f>
        <v/>
      </c>
      <c r="BF238">
        <f>IF(BF237&lt;=0,0,ROUND(BF237+J238-V238-AT238,2))</f>
        <v/>
      </c>
      <c r="BG238">
        <f>IF(BG237&lt;=0,0,ROUND(BG237+K238-W238-AU238,2))</f>
        <v/>
      </c>
      <c r="BH238">
        <f>IF(BH237&lt;=0,0,ROUND(BH237+L238-X238-AV238,2))</f>
        <v/>
      </c>
      <c r="BI238">
        <f>IF(BI237&lt;=0,0,ROUND(BI237+M238-Y238-AW238,2))</f>
        <v/>
      </c>
      <c r="BJ238">
        <f>IF(BJ237&lt;=0,0,ROUND(BJ237+N238-Z238-AX238,2))</f>
        <v/>
      </c>
      <c r="BK238">
        <f>IF(BK237&lt;=0,0,ROUND(BK237+O238-AA238-AY238,2))</f>
        <v/>
      </c>
      <c r="BL238">
        <f>IF(BL237&lt;=0,0,ROUND(BL237+P238-AB238-AZ238,2))</f>
        <v/>
      </c>
      <c r="BM238">
        <f>IF(BM237&lt;=0,0,ROUND(BM237+Q238-AC238-BA238,2))</f>
        <v/>
      </c>
      <c r="BN238">
        <f>IF(BN237&lt;=0,0,ROUND(BN237+R238-AD238-BB238,2))</f>
        <v/>
      </c>
      <c r="BO238">
        <f>IF(BO237&lt;=0,0,ROUND(BO237+S238-AE238-BC238,2))</f>
        <v/>
      </c>
      <c r="BP238">
        <f>IF(BP237&lt;=0,0,ROUND(BP237+T238-AF238-BD238,2))</f>
        <v/>
      </c>
      <c r="BQ238">
        <f>IF(BQ237&lt;=0,0,ROUND(BQ237+U238-AG238-BE238,2))</f>
        <v/>
      </c>
    </row>
    <row r="239">
      <c r="A239" t="n">
        <v>234</v>
      </c>
      <c r="B239" s="29">
        <f>Months!B239</f>
        <v/>
      </c>
      <c r="C239">
        <f>Months!C239</f>
        <v/>
      </c>
      <c r="D239">
        <f>Months!D239</f>
        <v/>
      </c>
      <c r="E239">
        <f>SUM(V239:AG239)</f>
        <v/>
      </c>
      <c r="F239">
        <f>MAX(0,ROUND(C239+D239-E239,2))</f>
        <v/>
      </c>
      <c r="G239">
        <f>ROUND(E239+SUM(AT239:BE239),2)</f>
        <v/>
      </c>
      <c r="H239">
        <f>ROUND(SUM(J239:U239),2)</f>
        <v/>
      </c>
      <c r="I239">
        <f>ROUND(SUM(BF239:BQ239),2)</f>
        <v/>
      </c>
      <c r="J239">
        <f>IF(BF238&lt;=0,0,ROUND(BF238*IF($A239&lt;=Debts!$M$5,Debts!$X$5,Debts!$Y$5)/12,2)+IF(AND(Debts!$AC$5=1,$A239=Debts!$M$5+1),SUMPRODUCT(ROUND(BF$5:BF237*Debts!$Y$5/12,2)),0))</f>
        <v/>
      </c>
      <c r="K239">
        <f>IF(BG238&lt;=0,0,ROUND(BG238*IF($A239&lt;=Debts!$M$6,Debts!$X$6,Debts!$Y$6)/12,2)+IF(AND(Debts!$AC$6=1,$A239=Debts!$M$6+1),SUMPRODUCT(ROUND(BG$5:BG237*Debts!$Y$6/12,2)),0))</f>
        <v/>
      </c>
      <c r="L239">
        <f>IF(BH238&lt;=0,0,ROUND(BH238*IF($A239&lt;=Debts!$M$7,Debts!$X$7,Debts!$Y$7)/12,2)+IF(AND(Debts!$AC$7=1,$A239=Debts!$M$7+1),SUMPRODUCT(ROUND(BH$5:BH237*Debts!$Y$7/12,2)),0))</f>
        <v/>
      </c>
      <c r="M239">
        <f>IF(BI238&lt;=0,0,ROUND(BI238*IF($A239&lt;=Debts!$M$8,Debts!$X$8,Debts!$Y$8)/12,2)+IF(AND(Debts!$AC$8=1,$A239=Debts!$M$8+1),SUMPRODUCT(ROUND(BI$5:BI237*Debts!$Y$8/12,2)),0))</f>
        <v/>
      </c>
      <c r="N239">
        <f>IF(BJ238&lt;=0,0,ROUND(BJ238*IF($A239&lt;=Debts!$M$9,Debts!$X$9,Debts!$Y$9)/12,2)+IF(AND(Debts!$AC$9=1,$A239=Debts!$M$9+1),SUMPRODUCT(ROUND(BJ$5:BJ237*Debts!$Y$9/12,2)),0))</f>
        <v/>
      </c>
      <c r="O239">
        <f>IF(BK238&lt;=0,0,ROUND(BK238*IF($A239&lt;=Debts!$M$10,Debts!$X$10,Debts!$Y$10)/12,2)+IF(AND(Debts!$AC$10=1,$A239=Debts!$M$10+1),SUMPRODUCT(ROUND(BK$5:BK237*Debts!$Y$10/12,2)),0))</f>
        <v/>
      </c>
      <c r="P239">
        <f>IF(BL238&lt;=0,0,ROUND(BL238*IF($A239&lt;=Debts!$M$11,Debts!$X$11,Debts!$Y$11)/12,2)+IF(AND(Debts!$AC$11=1,$A239=Debts!$M$11+1),SUMPRODUCT(ROUND(BL$5:BL237*Debts!$Y$11/12,2)),0))</f>
        <v/>
      </c>
      <c r="Q239">
        <f>IF(BM238&lt;=0,0,ROUND(BM238*IF($A239&lt;=Debts!$M$12,Debts!$X$12,Debts!$Y$12)/12,2)+IF(AND(Debts!$AC$12=1,$A239=Debts!$M$12+1),SUMPRODUCT(ROUND(BM$5:BM237*Debts!$Y$12/12,2)),0))</f>
        <v/>
      </c>
      <c r="R239">
        <f>IF(BN238&lt;=0,0,ROUND(BN238*IF($A239&lt;=Debts!$M$13,Debts!$X$13,Debts!$Y$13)/12,2)+IF(AND(Debts!$AC$13=1,$A239=Debts!$M$13+1),SUMPRODUCT(ROUND(BN$5:BN237*Debts!$Y$13/12,2)),0))</f>
        <v/>
      </c>
      <c r="S239">
        <f>IF(BO238&lt;=0,0,ROUND(BO238*IF($A239&lt;=Debts!$M$14,Debts!$X$14,Debts!$Y$14)/12,2)+IF(AND(Debts!$AC$14=1,$A239=Debts!$M$14+1),SUMPRODUCT(ROUND(BO$5:BO237*Debts!$Y$14/12,2)),0))</f>
        <v/>
      </c>
      <c r="T239">
        <f>IF(BP238&lt;=0,0,ROUND(BP238*IF($A239&lt;=Debts!$M$15,Debts!$X$15,Debts!$Y$15)/12,2)+IF(AND(Debts!$AC$15=1,$A239=Debts!$M$15+1),SUMPRODUCT(ROUND(BP$5:BP237*Debts!$Y$15/12,2)),0))</f>
        <v/>
      </c>
      <c r="U239">
        <f>IF(BQ238&lt;=0,0,ROUND(BQ238*IF($A239&lt;=Debts!$M$16,Debts!$X$16,Debts!$Y$16)/12,2)+IF(AND(Debts!$AC$16=1,$A239=Debts!$M$16+1),SUMPRODUCT(ROUND(BQ$5:BQ237*Debts!$Y$16/12,2)),0))</f>
        <v/>
      </c>
      <c r="V239">
        <f>IF(BF238&lt;=0,0,MIN(ROUND(BF238+J239,2),IF(Debts!$Z$5=0,Debts!$AA$5,MAX(Debts!$AA$5,ROUND(BF238*Debts!$Z$5+Debts!$AB$5*J239,2)))))</f>
        <v/>
      </c>
      <c r="W239">
        <f>IF(BG238&lt;=0,0,MIN(ROUND(BG238+K239,2),IF(Debts!$Z$6=0,Debts!$AA$6,MAX(Debts!$AA$6,ROUND(BG238*Debts!$Z$6+Debts!$AB$6*K239,2)))))</f>
        <v/>
      </c>
      <c r="X239">
        <f>IF(BH238&lt;=0,0,MIN(ROUND(BH238+L239,2),IF(Debts!$Z$7=0,Debts!$AA$7,MAX(Debts!$AA$7,ROUND(BH238*Debts!$Z$7+Debts!$AB$7*L239,2)))))</f>
        <v/>
      </c>
      <c r="Y239">
        <f>IF(BI238&lt;=0,0,MIN(ROUND(BI238+M239,2),IF(Debts!$Z$8=0,Debts!$AA$8,MAX(Debts!$AA$8,ROUND(BI238*Debts!$Z$8+Debts!$AB$8*M239,2)))))</f>
        <v/>
      </c>
      <c r="Z239">
        <f>IF(BJ238&lt;=0,0,MIN(ROUND(BJ238+N239,2),IF(Debts!$Z$9=0,Debts!$AA$9,MAX(Debts!$AA$9,ROUND(BJ238*Debts!$Z$9+Debts!$AB$9*N239,2)))))</f>
        <v/>
      </c>
      <c r="AA239">
        <f>IF(BK238&lt;=0,0,MIN(ROUND(BK238+O239,2),IF(Debts!$Z$10=0,Debts!$AA$10,MAX(Debts!$AA$10,ROUND(BK238*Debts!$Z$10+Debts!$AB$10*O239,2)))))</f>
        <v/>
      </c>
      <c r="AB239">
        <f>IF(BL238&lt;=0,0,MIN(ROUND(BL238+P239,2),IF(Debts!$Z$11=0,Debts!$AA$11,MAX(Debts!$AA$11,ROUND(BL238*Debts!$Z$11+Debts!$AB$11*P239,2)))))</f>
        <v/>
      </c>
      <c r="AC239">
        <f>IF(BM238&lt;=0,0,MIN(ROUND(BM238+Q239,2),IF(Debts!$Z$12=0,Debts!$AA$12,MAX(Debts!$AA$12,ROUND(BM238*Debts!$Z$12+Debts!$AB$12*Q239,2)))))</f>
        <v/>
      </c>
      <c r="AD239">
        <f>IF(BN238&lt;=0,0,MIN(ROUND(BN238+R239,2),IF(Debts!$Z$13=0,Debts!$AA$13,MAX(Debts!$AA$13,ROUND(BN238*Debts!$Z$13+Debts!$AB$13*R239,2)))))</f>
        <v/>
      </c>
      <c r="AE239">
        <f>IF(BO238&lt;=0,0,MIN(ROUND(BO238+S239,2),IF(Debts!$Z$14=0,Debts!$AA$14,MAX(Debts!$AA$14,ROUND(BO238*Debts!$Z$14+Debts!$AB$14*S239,2)))))</f>
        <v/>
      </c>
      <c r="AF239">
        <f>IF(BP238&lt;=0,0,MIN(ROUND(BP238+T239,2),IF(Debts!$Z$15=0,Debts!$AA$15,MAX(Debts!$AA$15,ROUND(BP238*Debts!$Z$15+Debts!$AB$15*T239,2)))))</f>
        <v/>
      </c>
      <c r="AG239">
        <f>IF(BQ238&lt;=0,0,MIN(ROUND(BQ238+U239,2),IF(Debts!$Z$16=0,Debts!$AA$16,MAX(Debts!$AA$16,ROUND(BQ238*Debts!$Z$16+Debts!$AB$16*U239,2)))))</f>
        <v/>
      </c>
      <c r="AH239">
        <f>IF(BF238&lt;=0,0,ROUND(BF238+J239-V239,2))</f>
        <v/>
      </c>
      <c r="AI239">
        <f>IF(BG238&lt;=0,0,ROUND(BG238+K239-W239,2))</f>
        <v/>
      </c>
      <c r="AJ239">
        <f>IF(BH238&lt;=0,0,ROUND(BH238+L239-X239,2))</f>
        <v/>
      </c>
      <c r="AK239">
        <f>IF(BI238&lt;=0,0,ROUND(BI238+M239-Y239,2))</f>
        <v/>
      </c>
      <c r="AL239">
        <f>IF(BJ238&lt;=0,0,ROUND(BJ238+N239-Z239,2))</f>
        <v/>
      </c>
      <c r="AM239">
        <f>IF(BK238&lt;=0,0,ROUND(BK238+O239-AA239,2))</f>
        <v/>
      </c>
      <c r="AN239">
        <f>IF(BL238&lt;=0,0,ROUND(BL238+P239-AB239,2))</f>
        <v/>
      </c>
      <c r="AO239">
        <f>IF(BM238&lt;=0,0,ROUND(BM238+Q239-AC239,2))</f>
        <v/>
      </c>
      <c r="AP239">
        <f>IF(BN238&lt;=0,0,ROUND(BN238+R239-AD239,2))</f>
        <v/>
      </c>
      <c r="AQ239">
        <f>IF(BO238&lt;=0,0,ROUND(BO238+S239-AE239,2))</f>
        <v/>
      </c>
      <c r="AR239">
        <f>IF(BP238&lt;=0,0,ROUND(BP238+T239-AF239,2))</f>
        <v/>
      </c>
      <c r="AS239">
        <f>IF(BQ238&lt;=0,0,ROUND(BQ238+U239-AG239,2))</f>
        <v/>
      </c>
      <c r="AT239">
        <f>IF(AH239&lt;=0,0,ROUND(MIN(AH239,MAX(0,$F239-SUMPRODUCT(($AT$3:$BE$3&lt;AT$3)*$AH239:$AS239))),2))</f>
        <v/>
      </c>
      <c r="AU239">
        <f>IF(AI239&lt;=0,0,ROUND(MIN(AI239,MAX(0,$F239-SUMPRODUCT(($AT$3:$BE$3&lt;AU$3)*$AH239:$AS239))),2))</f>
        <v/>
      </c>
      <c r="AV239">
        <f>IF(AJ239&lt;=0,0,ROUND(MIN(AJ239,MAX(0,$F239-SUMPRODUCT(($AT$3:$BE$3&lt;AV$3)*$AH239:$AS239))),2))</f>
        <v/>
      </c>
      <c r="AW239">
        <f>IF(AK239&lt;=0,0,ROUND(MIN(AK239,MAX(0,$F239-SUMPRODUCT(($AT$3:$BE$3&lt;AW$3)*$AH239:$AS239))),2))</f>
        <v/>
      </c>
      <c r="AX239">
        <f>IF(AL239&lt;=0,0,ROUND(MIN(AL239,MAX(0,$F239-SUMPRODUCT(($AT$3:$BE$3&lt;AX$3)*$AH239:$AS239))),2))</f>
        <v/>
      </c>
      <c r="AY239">
        <f>IF(AM239&lt;=0,0,ROUND(MIN(AM239,MAX(0,$F239-SUMPRODUCT(($AT$3:$BE$3&lt;AY$3)*$AH239:$AS239))),2))</f>
        <v/>
      </c>
      <c r="AZ239">
        <f>IF(AN239&lt;=0,0,ROUND(MIN(AN239,MAX(0,$F239-SUMPRODUCT(($AT$3:$BE$3&lt;AZ$3)*$AH239:$AS239))),2))</f>
        <v/>
      </c>
      <c r="BA239">
        <f>IF(AO239&lt;=0,0,ROUND(MIN(AO239,MAX(0,$F239-SUMPRODUCT(($AT$3:$BE$3&lt;BA$3)*$AH239:$AS239))),2))</f>
        <v/>
      </c>
      <c r="BB239">
        <f>IF(AP239&lt;=0,0,ROUND(MIN(AP239,MAX(0,$F239-SUMPRODUCT(($AT$3:$BE$3&lt;BB$3)*$AH239:$AS239))),2))</f>
        <v/>
      </c>
      <c r="BC239">
        <f>IF(AQ239&lt;=0,0,ROUND(MIN(AQ239,MAX(0,$F239-SUMPRODUCT(($AT$3:$BE$3&lt;BC$3)*$AH239:$AS239))),2))</f>
        <v/>
      </c>
      <c r="BD239">
        <f>IF(AR239&lt;=0,0,ROUND(MIN(AR239,MAX(0,$F239-SUMPRODUCT(($AT$3:$BE$3&lt;BD$3)*$AH239:$AS239))),2))</f>
        <v/>
      </c>
      <c r="BE239">
        <f>IF(AS239&lt;=0,0,ROUND(MIN(AS239,MAX(0,$F239-SUMPRODUCT(($AT$3:$BE$3&lt;BE$3)*$AH239:$AS239))),2))</f>
        <v/>
      </c>
      <c r="BF239">
        <f>IF(BF238&lt;=0,0,ROUND(BF238+J239-V239-AT239,2))</f>
        <v/>
      </c>
      <c r="BG239">
        <f>IF(BG238&lt;=0,0,ROUND(BG238+K239-W239-AU239,2))</f>
        <v/>
      </c>
      <c r="BH239">
        <f>IF(BH238&lt;=0,0,ROUND(BH238+L239-X239-AV239,2))</f>
        <v/>
      </c>
      <c r="BI239">
        <f>IF(BI238&lt;=0,0,ROUND(BI238+M239-Y239-AW239,2))</f>
        <v/>
      </c>
      <c r="BJ239">
        <f>IF(BJ238&lt;=0,0,ROUND(BJ238+N239-Z239-AX239,2))</f>
        <v/>
      </c>
      <c r="BK239">
        <f>IF(BK238&lt;=0,0,ROUND(BK238+O239-AA239-AY239,2))</f>
        <v/>
      </c>
      <c r="BL239">
        <f>IF(BL238&lt;=0,0,ROUND(BL238+P239-AB239-AZ239,2))</f>
        <v/>
      </c>
      <c r="BM239">
        <f>IF(BM238&lt;=0,0,ROUND(BM238+Q239-AC239-BA239,2))</f>
        <v/>
      </c>
      <c r="BN239">
        <f>IF(BN238&lt;=0,0,ROUND(BN238+R239-AD239-BB239,2))</f>
        <v/>
      </c>
      <c r="BO239">
        <f>IF(BO238&lt;=0,0,ROUND(BO238+S239-AE239-BC239,2))</f>
        <v/>
      </c>
      <c r="BP239">
        <f>IF(BP238&lt;=0,0,ROUND(BP238+T239-AF239-BD239,2))</f>
        <v/>
      </c>
      <c r="BQ239">
        <f>IF(BQ238&lt;=0,0,ROUND(BQ238+U239-AG239-BE239,2))</f>
        <v/>
      </c>
    </row>
    <row r="240">
      <c r="A240" t="n">
        <v>235</v>
      </c>
      <c r="B240" s="29">
        <f>Months!B240</f>
        <v/>
      </c>
      <c r="C240">
        <f>Months!C240</f>
        <v/>
      </c>
      <c r="D240">
        <f>Months!D240</f>
        <v/>
      </c>
      <c r="E240">
        <f>SUM(V240:AG240)</f>
        <v/>
      </c>
      <c r="F240">
        <f>MAX(0,ROUND(C240+D240-E240,2))</f>
        <v/>
      </c>
      <c r="G240">
        <f>ROUND(E240+SUM(AT240:BE240),2)</f>
        <v/>
      </c>
      <c r="H240">
        <f>ROUND(SUM(J240:U240),2)</f>
        <v/>
      </c>
      <c r="I240">
        <f>ROUND(SUM(BF240:BQ240),2)</f>
        <v/>
      </c>
      <c r="J240">
        <f>IF(BF239&lt;=0,0,ROUND(BF239*IF($A240&lt;=Debts!$M$5,Debts!$X$5,Debts!$Y$5)/12,2)+IF(AND(Debts!$AC$5=1,$A240=Debts!$M$5+1),SUMPRODUCT(ROUND(BF$5:BF238*Debts!$Y$5/12,2)),0))</f>
        <v/>
      </c>
      <c r="K240">
        <f>IF(BG239&lt;=0,0,ROUND(BG239*IF($A240&lt;=Debts!$M$6,Debts!$X$6,Debts!$Y$6)/12,2)+IF(AND(Debts!$AC$6=1,$A240=Debts!$M$6+1),SUMPRODUCT(ROUND(BG$5:BG238*Debts!$Y$6/12,2)),0))</f>
        <v/>
      </c>
      <c r="L240">
        <f>IF(BH239&lt;=0,0,ROUND(BH239*IF($A240&lt;=Debts!$M$7,Debts!$X$7,Debts!$Y$7)/12,2)+IF(AND(Debts!$AC$7=1,$A240=Debts!$M$7+1),SUMPRODUCT(ROUND(BH$5:BH238*Debts!$Y$7/12,2)),0))</f>
        <v/>
      </c>
      <c r="M240">
        <f>IF(BI239&lt;=0,0,ROUND(BI239*IF($A240&lt;=Debts!$M$8,Debts!$X$8,Debts!$Y$8)/12,2)+IF(AND(Debts!$AC$8=1,$A240=Debts!$M$8+1),SUMPRODUCT(ROUND(BI$5:BI238*Debts!$Y$8/12,2)),0))</f>
        <v/>
      </c>
      <c r="N240">
        <f>IF(BJ239&lt;=0,0,ROUND(BJ239*IF($A240&lt;=Debts!$M$9,Debts!$X$9,Debts!$Y$9)/12,2)+IF(AND(Debts!$AC$9=1,$A240=Debts!$M$9+1),SUMPRODUCT(ROUND(BJ$5:BJ238*Debts!$Y$9/12,2)),0))</f>
        <v/>
      </c>
      <c r="O240">
        <f>IF(BK239&lt;=0,0,ROUND(BK239*IF($A240&lt;=Debts!$M$10,Debts!$X$10,Debts!$Y$10)/12,2)+IF(AND(Debts!$AC$10=1,$A240=Debts!$M$10+1),SUMPRODUCT(ROUND(BK$5:BK238*Debts!$Y$10/12,2)),0))</f>
        <v/>
      </c>
      <c r="P240">
        <f>IF(BL239&lt;=0,0,ROUND(BL239*IF($A240&lt;=Debts!$M$11,Debts!$X$11,Debts!$Y$11)/12,2)+IF(AND(Debts!$AC$11=1,$A240=Debts!$M$11+1),SUMPRODUCT(ROUND(BL$5:BL238*Debts!$Y$11/12,2)),0))</f>
        <v/>
      </c>
      <c r="Q240">
        <f>IF(BM239&lt;=0,0,ROUND(BM239*IF($A240&lt;=Debts!$M$12,Debts!$X$12,Debts!$Y$12)/12,2)+IF(AND(Debts!$AC$12=1,$A240=Debts!$M$12+1),SUMPRODUCT(ROUND(BM$5:BM238*Debts!$Y$12/12,2)),0))</f>
        <v/>
      </c>
      <c r="R240">
        <f>IF(BN239&lt;=0,0,ROUND(BN239*IF($A240&lt;=Debts!$M$13,Debts!$X$13,Debts!$Y$13)/12,2)+IF(AND(Debts!$AC$13=1,$A240=Debts!$M$13+1),SUMPRODUCT(ROUND(BN$5:BN238*Debts!$Y$13/12,2)),0))</f>
        <v/>
      </c>
      <c r="S240">
        <f>IF(BO239&lt;=0,0,ROUND(BO239*IF($A240&lt;=Debts!$M$14,Debts!$X$14,Debts!$Y$14)/12,2)+IF(AND(Debts!$AC$14=1,$A240=Debts!$M$14+1),SUMPRODUCT(ROUND(BO$5:BO238*Debts!$Y$14/12,2)),0))</f>
        <v/>
      </c>
      <c r="T240">
        <f>IF(BP239&lt;=0,0,ROUND(BP239*IF($A240&lt;=Debts!$M$15,Debts!$X$15,Debts!$Y$15)/12,2)+IF(AND(Debts!$AC$15=1,$A240=Debts!$M$15+1),SUMPRODUCT(ROUND(BP$5:BP238*Debts!$Y$15/12,2)),0))</f>
        <v/>
      </c>
      <c r="U240">
        <f>IF(BQ239&lt;=0,0,ROUND(BQ239*IF($A240&lt;=Debts!$M$16,Debts!$X$16,Debts!$Y$16)/12,2)+IF(AND(Debts!$AC$16=1,$A240=Debts!$M$16+1),SUMPRODUCT(ROUND(BQ$5:BQ238*Debts!$Y$16/12,2)),0))</f>
        <v/>
      </c>
      <c r="V240">
        <f>IF(BF239&lt;=0,0,MIN(ROUND(BF239+J240,2),IF(Debts!$Z$5=0,Debts!$AA$5,MAX(Debts!$AA$5,ROUND(BF239*Debts!$Z$5+Debts!$AB$5*J240,2)))))</f>
        <v/>
      </c>
      <c r="W240">
        <f>IF(BG239&lt;=0,0,MIN(ROUND(BG239+K240,2),IF(Debts!$Z$6=0,Debts!$AA$6,MAX(Debts!$AA$6,ROUND(BG239*Debts!$Z$6+Debts!$AB$6*K240,2)))))</f>
        <v/>
      </c>
      <c r="X240">
        <f>IF(BH239&lt;=0,0,MIN(ROUND(BH239+L240,2),IF(Debts!$Z$7=0,Debts!$AA$7,MAX(Debts!$AA$7,ROUND(BH239*Debts!$Z$7+Debts!$AB$7*L240,2)))))</f>
        <v/>
      </c>
      <c r="Y240">
        <f>IF(BI239&lt;=0,0,MIN(ROUND(BI239+M240,2),IF(Debts!$Z$8=0,Debts!$AA$8,MAX(Debts!$AA$8,ROUND(BI239*Debts!$Z$8+Debts!$AB$8*M240,2)))))</f>
        <v/>
      </c>
      <c r="Z240">
        <f>IF(BJ239&lt;=0,0,MIN(ROUND(BJ239+N240,2),IF(Debts!$Z$9=0,Debts!$AA$9,MAX(Debts!$AA$9,ROUND(BJ239*Debts!$Z$9+Debts!$AB$9*N240,2)))))</f>
        <v/>
      </c>
      <c r="AA240">
        <f>IF(BK239&lt;=0,0,MIN(ROUND(BK239+O240,2),IF(Debts!$Z$10=0,Debts!$AA$10,MAX(Debts!$AA$10,ROUND(BK239*Debts!$Z$10+Debts!$AB$10*O240,2)))))</f>
        <v/>
      </c>
      <c r="AB240">
        <f>IF(BL239&lt;=0,0,MIN(ROUND(BL239+P240,2),IF(Debts!$Z$11=0,Debts!$AA$11,MAX(Debts!$AA$11,ROUND(BL239*Debts!$Z$11+Debts!$AB$11*P240,2)))))</f>
        <v/>
      </c>
      <c r="AC240">
        <f>IF(BM239&lt;=0,0,MIN(ROUND(BM239+Q240,2),IF(Debts!$Z$12=0,Debts!$AA$12,MAX(Debts!$AA$12,ROUND(BM239*Debts!$Z$12+Debts!$AB$12*Q240,2)))))</f>
        <v/>
      </c>
      <c r="AD240">
        <f>IF(BN239&lt;=0,0,MIN(ROUND(BN239+R240,2),IF(Debts!$Z$13=0,Debts!$AA$13,MAX(Debts!$AA$13,ROUND(BN239*Debts!$Z$13+Debts!$AB$13*R240,2)))))</f>
        <v/>
      </c>
      <c r="AE240">
        <f>IF(BO239&lt;=0,0,MIN(ROUND(BO239+S240,2),IF(Debts!$Z$14=0,Debts!$AA$14,MAX(Debts!$AA$14,ROUND(BO239*Debts!$Z$14+Debts!$AB$14*S240,2)))))</f>
        <v/>
      </c>
      <c r="AF240">
        <f>IF(BP239&lt;=0,0,MIN(ROUND(BP239+T240,2),IF(Debts!$Z$15=0,Debts!$AA$15,MAX(Debts!$AA$15,ROUND(BP239*Debts!$Z$15+Debts!$AB$15*T240,2)))))</f>
        <v/>
      </c>
      <c r="AG240">
        <f>IF(BQ239&lt;=0,0,MIN(ROUND(BQ239+U240,2),IF(Debts!$Z$16=0,Debts!$AA$16,MAX(Debts!$AA$16,ROUND(BQ239*Debts!$Z$16+Debts!$AB$16*U240,2)))))</f>
        <v/>
      </c>
      <c r="AH240">
        <f>IF(BF239&lt;=0,0,ROUND(BF239+J240-V240,2))</f>
        <v/>
      </c>
      <c r="AI240">
        <f>IF(BG239&lt;=0,0,ROUND(BG239+K240-W240,2))</f>
        <v/>
      </c>
      <c r="AJ240">
        <f>IF(BH239&lt;=0,0,ROUND(BH239+L240-X240,2))</f>
        <v/>
      </c>
      <c r="AK240">
        <f>IF(BI239&lt;=0,0,ROUND(BI239+M240-Y240,2))</f>
        <v/>
      </c>
      <c r="AL240">
        <f>IF(BJ239&lt;=0,0,ROUND(BJ239+N240-Z240,2))</f>
        <v/>
      </c>
      <c r="AM240">
        <f>IF(BK239&lt;=0,0,ROUND(BK239+O240-AA240,2))</f>
        <v/>
      </c>
      <c r="AN240">
        <f>IF(BL239&lt;=0,0,ROUND(BL239+P240-AB240,2))</f>
        <v/>
      </c>
      <c r="AO240">
        <f>IF(BM239&lt;=0,0,ROUND(BM239+Q240-AC240,2))</f>
        <v/>
      </c>
      <c r="AP240">
        <f>IF(BN239&lt;=0,0,ROUND(BN239+R240-AD240,2))</f>
        <v/>
      </c>
      <c r="AQ240">
        <f>IF(BO239&lt;=0,0,ROUND(BO239+S240-AE240,2))</f>
        <v/>
      </c>
      <c r="AR240">
        <f>IF(BP239&lt;=0,0,ROUND(BP239+T240-AF240,2))</f>
        <v/>
      </c>
      <c r="AS240">
        <f>IF(BQ239&lt;=0,0,ROUND(BQ239+U240-AG240,2))</f>
        <v/>
      </c>
      <c r="AT240">
        <f>IF(AH240&lt;=0,0,ROUND(MIN(AH240,MAX(0,$F240-SUMPRODUCT(($AT$3:$BE$3&lt;AT$3)*$AH240:$AS240))),2))</f>
        <v/>
      </c>
      <c r="AU240">
        <f>IF(AI240&lt;=0,0,ROUND(MIN(AI240,MAX(0,$F240-SUMPRODUCT(($AT$3:$BE$3&lt;AU$3)*$AH240:$AS240))),2))</f>
        <v/>
      </c>
      <c r="AV240">
        <f>IF(AJ240&lt;=0,0,ROUND(MIN(AJ240,MAX(0,$F240-SUMPRODUCT(($AT$3:$BE$3&lt;AV$3)*$AH240:$AS240))),2))</f>
        <v/>
      </c>
      <c r="AW240">
        <f>IF(AK240&lt;=0,0,ROUND(MIN(AK240,MAX(0,$F240-SUMPRODUCT(($AT$3:$BE$3&lt;AW$3)*$AH240:$AS240))),2))</f>
        <v/>
      </c>
      <c r="AX240">
        <f>IF(AL240&lt;=0,0,ROUND(MIN(AL240,MAX(0,$F240-SUMPRODUCT(($AT$3:$BE$3&lt;AX$3)*$AH240:$AS240))),2))</f>
        <v/>
      </c>
      <c r="AY240">
        <f>IF(AM240&lt;=0,0,ROUND(MIN(AM240,MAX(0,$F240-SUMPRODUCT(($AT$3:$BE$3&lt;AY$3)*$AH240:$AS240))),2))</f>
        <v/>
      </c>
      <c r="AZ240">
        <f>IF(AN240&lt;=0,0,ROUND(MIN(AN240,MAX(0,$F240-SUMPRODUCT(($AT$3:$BE$3&lt;AZ$3)*$AH240:$AS240))),2))</f>
        <v/>
      </c>
      <c r="BA240">
        <f>IF(AO240&lt;=0,0,ROUND(MIN(AO240,MAX(0,$F240-SUMPRODUCT(($AT$3:$BE$3&lt;BA$3)*$AH240:$AS240))),2))</f>
        <v/>
      </c>
      <c r="BB240">
        <f>IF(AP240&lt;=0,0,ROUND(MIN(AP240,MAX(0,$F240-SUMPRODUCT(($AT$3:$BE$3&lt;BB$3)*$AH240:$AS240))),2))</f>
        <v/>
      </c>
      <c r="BC240">
        <f>IF(AQ240&lt;=0,0,ROUND(MIN(AQ240,MAX(0,$F240-SUMPRODUCT(($AT$3:$BE$3&lt;BC$3)*$AH240:$AS240))),2))</f>
        <v/>
      </c>
      <c r="BD240">
        <f>IF(AR240&lt;=0,0,ROUND(MIN(AR240,MAX(0,$F240-SUMPRODUCT(($AT$3:$BE$3&lt;BD$3)*$AH240:$AS240))),2))</f>
        <v/>
      </c>
      <c r="BE240">
        <f>IF(AS240&lt;=0,0,ROUND(MIN(AS240,MAX(0,$F240-SUMPRODUCT(($AT$3:$BE$3&lt;BE$3)*$AH240:$AS240))),2))</f>
        <v/>
      </c>
      <c r="BF240">
        <f>IF(BF239&lt;=0,0,ROUND(BF239+J240-V240-AT240,2))</f>
        <v/>
      </c>
      <c r="BG240">
        <f>IF(BG239&lt;=0,0,ROUND(BG239+K240-W240-AU240,2))</f>
        <v/>
      </c>
      <c r="BH240">
        <f>IF(BH239&lt;=0,0,ROUND(BH239+L240-X240-AV240,2))</f>
        <v/>
      </c>
      <c r="BI240">
        <f>IF(BI239&lt;=0,0,ROUND(BI239+M240-Y240-AW240,2))</f>
        <v/>
      </c>
      <c r="BJ240">
        <f>IF(BJ239&lt;=0,0,ROUND(BJ239+N240-Z240-AX240,2))</f>
        <v/>
      </c>
      <c r="BK240">
        <f>IF(BK239&lt;=0,0,ROUND(BK239+O240-AA240-AY240,2))</f>
        <v/>
      </c>
      <c r="BL240">
        <f>IF(BL239&lt;=0,0,ROUND(BL239+P240-AB240-AZ240,2))</f>
        <v/>
      </c>
      <c r="BM240">
        <f>IF(BM239&lt;=0,0,ROUND(BM239+Q240-AC240-BA240,2))</f>
        <v/>
      </c>
      <c r="BN240">
        <f>IF(BN239&lt;=0,0,ROUND(BN239+R240-AD240-BB240,2))</f>
        <v/>
      </c>
      <c r="BO240">
        <f>IF(BO239&lt;=0,0,ROUND(BO239+S240-AE240-BC240,2))</f>
        <v/>
      </c>
      <c r="BP240">
        <f>IF(BP239&lt;=0,0,ROUND(BP239+T240-AF240-BD240,2))</f>
        <v/>
      </c>
      <c r="BQ240">
        <f>IF(BQ239&lt;=0,0,ROUND(BQ239+U240-AG240-BE240,2))</f>
        <v/>
      </c>
    </row>
    <row r="241">
      <c r="A241" t="n">
        <v>236</v>
      </c>
      <c r="B241" s="29">
        <f>Months!B241</f>
        <v/>
      </c>
      <c r="C241">
        <f>Months!C241</f>
        <v/>
      </c>
      <c r="D241">
        <f>Months!D241</f>
        <v/>
      </c>
      <c r="E241">
        <f>SUM(V241:AG241)</f>
        <v/>
      </c>
      <c r="F241">
        <f>MAX(0,ROUND(C241+D241-E241,2))</f>
        <v/>
      </c>
      <c r="G241">
        <f>ROUND(E241+SUM(AT241:BE241),2)</f>
        <v/>
      </c>
      <c r="H241">
        <f>ROUND(SUM(J241:U241),2)</f>
        <v/>
      </c>
      <c r="I241">
        <f>ROUND(SUM(BF241:BQ241),2)</f>
        <v/>
      </c>
      <c r="J241">
        <f>IF(BF240&lt;=0,0,ROUND(BF240*IF($A241&lt;=Debts!$M$5,Debts!$X$5,Debts!$Y$5)/12,2)+IF(AND(Debts!$AC$5=1,$A241=Debts!$M$5+1),SUMPRODUCT(ROUND(BF$5:BF239*Debts!$Y$5/12,2)),0))</f>
        <v/>
      </c>
      <c r="K241">
        <f>IF(BG240&lt;=0,0,ROUND(BG240*IF($A241&lt;=Debts!$M$6,Debts!$X$6,Debts!$Y$6)/12,2)+IF(AND(Debts!$AC$6=1,$A241=Debts!$M$6+1),SUMPRODUCT(ROUND(BG$5:BG239*Debts!$Y$6/12,2)),0))</f>
        <v/>
      </c>
      <c r="L241">
        <f>IF(BH240&lt;=0,0,ROUND(BH240*IF($A241&lt;=Debts!$M$7,Debts!$X$7,Debts!$Y$7)/12,2)+IF(AND(Debts!$AC$7=1,$A241=Debts!$M$7+1),SUMPRODUCT(ROUND(BH$5:BH239*Debts!$Y$7/12,2)),0))</f>
        <v/>
      </c>
      <c r="M241">
        <f>IF(BI240&lt;=0,0,ROUND(BI240*IF($A241&lt;=Debts!$M$8,Debts!$X$8,Debts!$Y$8)/12,2)+IF(AND(Debts!$AC$8=1,$A241=Debts!$M$8+1),SUMPRODUCT(ROUND(BI$5:BI239*Debts!$Y$8/12,2)),0))</f>
        <v/>
      </c>
      <c r="N241">
        <f>IF(BJ240&lt;=0,0,ROUND(BJ240*IF($A241&lt;=Debts!$M$9,Debts!$X$9,Debts!$Y$9)/12,2)+IF(AND(Debts!$AC$9=1,$A241=Debts!$M$9+1),SUMPRODUCT(ROUND(BJ$5:BJ239*Debts!$Y$9/12,2)),0))</f>
        <v/>
      </c>
      <c r="O241">
        <f>IF(BK240&lt;=0,0,ROUND(BK240*IF($A241&lt;=Debts!$M$10,Debts!$X$10,Debts!$Y$10)/12,2)+IF(AND(Debts!$AC$10=1,$A241=Debts!$M$10+1),SUMPRODUCT(ROUND(BK$5:BK239*Debts!$Y$10/12,2)),0))</f>
        <v/>
      </c>
      <c r="P241">
        <f>IF(BL240&lt;=0,0,ROUND(BL240*IF($A241&lt;=Debts!$M$11,Debts!$X$11,Debts!$Y$11)/12,2)+IF(AND(Debts!$AC$11=1,$A241=Debts!$M$11+1),SUMPRODUCT(ROUND(BL$5:BL239*Debts!$Y$11/12,2)),0))</f>
        <v/>
      </c>
      <c r="Q241">
        <f>IF(BM240&lt;=0,0,ROUND(BM240*IF($A241&lt;=Debts!$M$12,Debts!$X$12,Debts!$Y$12)/12,2)+IF(AND(Debts!$AC$12=1,$A241=Debts!$M$12+1),SUMPRODUCT(ROUND(BM$5:BM239*Debts!$Y$12/12,2)),0))</f>
        <v/>
      </c>
      <c r="R241">
        <f>IF(BN240&lt;=0,0,ROUND(BN240*IF($A241&lt;=Debts!$M$13,Debts!$X$13,Debts!$Y$13)/12,2)+IF(AND(Debts!$AC$13=1,$A241=Debts!$M$13+1),SUMPRODUCT(ROUND(BN$5:BN239*Debts!$Y$13/12,2)),0))</f>
        <v/>
      </c>
      <c r="S241">
        <f>IF(BO240&lt;=0,0,ROUND(BO240*IF($A241&lt;=Debts!$M$14,Debts!$X$14,Debts!$Y$14)/12,2)+IF(AND(Debts!$AC$14=1,$A241=Debts!$M$14+1),SUMPRODUCT(ROUND(BO$5:BO239*Debts!$Y$14/12,2)),0))</f>
        <v/>
      </c>
      <c r="T241">
        <f>IF(BP240&lt;=0,0,ROUND(BP240*IF($A241&lt;=Debts!$M$15,Debts!$X$15,Debts!$Y$15)/12,2)+IF(AND(Debts!$AC$15=1,$A241=Debts!$M$15+1),SUMPRODUCT(ROUND(BP$5:BP239*Debts!$Y$15/12,2)),0))</f>
        <v/>
      </c>
      <c r="U241">
        <f>IF(BQ240&lt;=0,0,ROUND(BQ240*IF($A241&lt;=Debts!$M$16,Debts!$X$16,Debts!$Y$16)/12,2)+IF(AND(Debts!$AC$16=1,$A241=Debts!$M$16+1),SUMPRODUCT(ROUND(BQ$5:BQ239*Debts!$Y$16/12,2)),0))</f>
        <v/>
      </c>
      <c r="V241">
        <f>IF(BF240&lt;=0,0,MIN(ROUND(BF240+J241,2),IF(Debts!$Z$5=0,Debts!$AA$5,MAX(Debts!$AA$5,ROUND(BF240*Debts!$Z$5+Debts!$AB$5*J241,2)))))</f>
        <v/>
      </c>
      <c r="W241">
        <f>IF(BG240&lt;=0,0,MIN(ROUND(BG240+K241,2),IF(Debts!$Z$6=0,Debts!$AA$6,MAX(Debts!$AA$6,ROUND(BG240*Debts!$Z$6+Debts!$AB$6*K241,2)))))</f>
        <v/>
      </c>
      <c r="X241">
        <f>IF(BH240&lt;=0,0,MIN(ROUND(BH240+L241,2),IF(Debts!$Z$7=0,Debts!$AA$7,MAX(Debts!$AA$7,ROUND(BH240*Debts!$Z$7+Debts!$AB$7*L241,2)))))</f>
        <v/>
      </c>
      <c r="Y241">
        <f>IF(BI240&lt;=0,0,MIN(ROUND(BI240+M241,2),IF(Debts!$Z$8=0,Debts!$AA$8,MAX(Debts!$AA$8,ROUND(BI240*Debts!$Z$8+Debts!$AB$8*M241,2)))))</f>
        <v/>
      </c>
      <c r="Z241">
        <f>IF(BJ240&lt;=0,0,MIN(ROUND(BJ240+N241,2),IF(Debts!$Z$9=0,Debts!$AA$9,MAX(Debts!$AA$9,ROUND(BJ240*Debts!$Z$9+Debts!$AB$9*N241,2)))))</f>
        <v/>
      </c>
      <c r="AA241">
        <f>IF(BK240&lt;=0,0,MIN(ROUND(BK240+O241,2),IF(Debts!$Z$10=0,Debts!$AA$10,MAX(Debts!$AA$10,ROUND(BK240*Debts!$Z$10+Debts!$AB$10*O241,2)))))</f>
        <v/>
      </c>
      <c r="AB241">
        <f>IF(BL240&lt;=0,0,MIN(ROUND(BL240+P241,2),IF(Debts!$Z$11=0,Debts!$AA$11,MAX(Debts!$AA$11,ROUND(BL240*Debts!$Z$11+Debts!$AB$11*P241,2)))))</f>
        <v/>
      </c>
      <c r="AC241">
        <f>IF(BM240&lt;=0,0,MIN(ROUND(BM240+Q241,2),IF(Debts!$Z$12=0,Debts!$AA$12,MAX(Debts!$AA$12,ROUND(BM240*Debts!$Z$12+Debts!$AB$12*Q241,2)))))</f>
        <v/>
      </c>
      <c r="AD241">
        <f>IF(BN240&lt;=0,0,MIN(ROUND(BN240+R241,2),IF(Debts!$Z$13=0,Debts!$AA$13,MAX(Debts!$AA$13,ROUND(BN240*Debts!$Z$13+Debts!$AB$13*R241,2)))))</f>
        <v/>
      </c>
      <c r="AE241">
        <f>IF(BO240&lt;=0,0,MIN(ROUND(BO240+S241,2),IF(Debts!$Z$14=0,Debts!$AA$14,MAX(Debts!$AA$14,ROUND(BO240*Debts!$Z$14+Debts!$AB$14*S241,2)))))</f>
        <v/>
      </c>
      <c r="AF241">
        <f>IF(BP240&lt;=0,0,MIN(ROUND(BP240+T241,2),IF(Debts!$Z$15=0,Debts!$AA$15,MAX(Debts!$AA$15,ROUND(BP240*Debts!$Z$15+Debts!$AB$15*T241,2)))))</f>
        <v/>
      </c>
      <c r="AG241">
        <f>IF(BQ240&lt;=0,0,MIN(ROUND(BQ240+U241,2),IF(Debts!$Z$16=0,Debts!$AA$16,MAX(Debts!$AA$16,ROUND(BQ240*Debts!$Z$16+Debts!$AB$16*U241,2)))))</f>
        <v/>
      </c>
      <c r="AH241">
        <f>IF(BF240&lt;=0,0,ROUND(BF240+J241-V241,2))</f>
        <v/>
      </c>
      <c r="AI241">
        <f>IF(BG240&lt;=0,0,ROUND(BG240+K241-W241,2))</f>
        <v/>
      </c>
      <c r="AJ241">
        <f>IF(BH240&lt;=0,0,ROUND(BH240+L241-X241,2))</f>
        <v/>
      </c>
      <c r="AK241">
        <f>IF(BI240&lt;=0,0,ROUND(BI240+M241-Y241,2))</f>
        <v/>
      </c>
      <c r="AL241">
        <f>IF(BJ240&lt;=0,0,ROUND(BJ240+N241-Z241,2))</f>
        <v/>
      </c>
      <c r="AM241">
        <f>IF(BK240&lt;=0,0,ROUND(BK240+O241-AA241,2))</f>
        <v/>
      </c>
      <c r="AN241">
        <f>IF(BL240&lt;=0,0,ROUND(BL240+P241-AB241,2))</f>
        <v/>
      </c>
      <c r="AO241">
        <f>IF(BM240&lt;=0,0,ROUND(BM240+Q241-AC241,2))</f>
        <v/>
      </c>
      <c r="AP241">
        <f>IF(BN240&lt;=0,0,ROUND(BN240+R241-AD241,2))</f>
        <v/>
      </c>
      <c r="AQ241">
        <f>IF(BO240&lt;=0,0,ROUND(BO240+S241-AE241,2))</f>
        <v/>
      </c>
      <c r="AR241">
        <f>IF(BP240&lt;=0,0,ROUND(BP240+T241-AF241,2))</f>
        <v/>
      </c>
      <c r="AS241">
        <f>IF(BQ240&lt;=0,0,ROUND(BQ240+U241-AG241,2))</f>
        <v/>
      </c>
      <c r="AT241">
        <f>IF(AH241&lt;=0,0,ROUND(MIN(AH241,MAX(0,$F241-SUMPRODUCT(($AT$3:$BE$3&lt;AT$3)*$AH241:$AS241))),2))</f>
        <v/>
      </c>
      <c r="AU241">
        <f>IF(AI241&lt;=0,0,ROUND(MIN(AI241,MAX(0,$F241-SUMPRODUCT(($AT$3:$BE$3&lt;AU$3)*$AH241:$AS241))),2))</f>
        <v/>
      </c>
      <c r="AV241">
        <f>IF(AJ241&lt;=0,0,ROUND(MIN(AJ241,MAX(0,$F241-SUMPRODUCT(($AT$3:$BE$3&lt;AV$3)*$AH241:$AS241))),2))</f>
        <v/>
      </c>
      <c r="AW241">
        <f>IF(AK241&lt;=0,0,ROUND(MIN(AK241,MAX(0,$F241-SUMPRODUCT(($AT$3:$BE$3&lt;AW$3)*$AH241:$AS241))),2))</f>
        <v/>
      </c>
      <c r="AX241">
        <f>IF(AL241&lt;=0,0,ROUND(MIN(AL241,MAX(0,$F241-SUMPRODUCT(($AT$3:$BE$3&lt;AX$3)*$AH241:$AS241))),2))</f>
        <v/>
      </c>
      <c r="AY241">
        <f>IF(AM241&lt;=0,0,ROUND(MIN(AM241,MAX(0,$F241-SUMPRODUCT(($AT$3:$BE$3&lt;AY$3)*$AH241:$AS241))),2))</f>
        <v/>
      </c>
      <c r="AZ241">
        <f>IF(AN241&lt;=0,0,ROUND(MIN(AN241,MAX(0,$F241-SUMPRODUCT(($AT$3:$BE$3&lt;AZ$3)*$AH241:$AS241))),2))</f>
        <v/>
      </c>
      <c r="BA241">
        <f>IF(AO241&lt;=0,0,ROUND(MIN(AO241,MAX(0,$F241-SUMPRODUCT(($AT$3:$BE$3&lt;BA$3)*$AH241:$AS241))),2))</f>
        <v/>
      </c>
      <c r="BB241">
        <f>IF(AP241&lt;=0,0,ROUND(MIN(AP241,MAX(0,$F241-SUMPRODUCT(($AT$3:$BE$3&lt;BB$3)*$AH241:$AS241))),2))</f>
        <v/>
      </c>
      <c r="BC241">
        <f>IF(AQ241&lt;=0,0,ROUND(MIN(AQ241,MAX(0,$F241-SUMPRODUCT(($AT$3:$BE$3&lt;BC$3)*$AH241:$AS241))),2))</f>
        <v/>
      </c>
      <c r="BD241">
        <f>IF(AR241&lt;=0,0,ROUND(MIN(AR241,MAX(0,$F241-SUMPRODUCT(($AT$3:$BE$3&lt;BD$3)*$AH241:$AS241))),2))</f>
        <v/>
      </c>
      <c r="BE241">
        <f>IF(AS241&lt;=0,0,ROUND(MIN(AS241,MAX(0,$F241-SUMPRODUCT(($AT$3:$BE$3&lt;BE$3)*$AH241:$AS241))),2))</f>
        <v/>
      </c>
      <c r="BF241">
        <f>IF(BF240&lt;=0,0,ROUND(BF240+J241-V241-AT241,2))</f>
        <v/>
      </c>
      <c r="BG241">
        <f>IF(BG240&lt;=0,0,ROUND(BG240+K241-W241-AU241,2))</f>
        <v/>
      </c>
      <c r="BH241">
        <f>IF(BH240&lt;=0,0,ROUND(BH240+L241-X241-AV241,2))</f>
        <v/>
      </c>
      <c r="BI241">
        <f>IF(BI240&lt;=0,0,ROUND(BI240+M241-Y241-AW241,2))</f>
        <v/>
      </c>
      <c r="BJ241">
        <f>IF(BJ240&lt;=0,0,ROUND(BJ240+N241-Z241-AX241,2))</f>
        <v/>
      </c>
      <c r="BK241">
        <f>IF(BK240&lt;=0,0,ROUND(BK240+O241-AA241-AY241,2))</f>
        <v/>
      </c>
      <c r="BL241">
        <f>IF(BL240&lt;=0,0,ROUND(BL240+P241-AB241-AZ241,2))</f>
        <v/>
      </c>
      <c r="BM241">
        <f>IF(BM240&lt;=0,0,ROUND(BM240+Q241-AC241-BA241,2))</f>
        <v/>
      </c>
      <c r="BN241">
        <f>IF(BN240&lt;=0,0,ROUND(BN240+R241-AD241-BB241,2))</f>
        <v/>
      </c>
      <c r="BO241">
        <f>IF(BO240&lt;=0,0,ROUND(BO240+S241-AE241-BC241,2))</f>
        <v/>
      </c>
      <c r="BP241">
        <f>IF(BP240&lt;=0,0,ROUND(BP240+T241-AF241-BD241,2))</f>
        <v/>
      </c>
      <c r="BQ241">
        <f>IF(BQ240&lt;=0,0,ROUND(BQ240+U241-AG241-BE241,2))</f>
        <v/>
      </c>
    </row>
    <row r="242">
      <c r="A242" t="n">
        <v>237</v>
      </c>
      <c r="B242" s="29">
        <f>Months!B242</f>
        <v/>
      </c>
      <c r="C242">
        <f>Months!C242</f>
        <v/>
      </c>
      <c r="D242">
        <f>Months!D242</f>
        <v/>
      </c>
      <c r="E242">
        <f>SUM(V242:AG242)</f>
        <v/>
      </c>
      <c r="F242">
        <f>MAX(0,ROUND(C242+D242-E242,2))</f>
        <v/>
      </c>
      <c r="G242">
        <f>ROUND(E242+SUM(AT242:BE242),2)</f>
        <v/>
      </c>
      <c r="H242">
        <f>ROUND(SUM(J242:U242),2)</f>
        <v/>
      </c>
      <c r="I242">
        <f>ROUND(SUM(BF242:BQ242),2)</f>
        <v/>
      </c>
      <c r="J242">
        <f>IF(BF241&lt;=0,0,ROUND(BF241*IF($A242&lt;=Debts!$M$5,Debts!$X$5,Debts!$Y$5)/12,2)+IF(AND(Debts!$AC$5=1,$A242=Debts!$M$5+1),SUMPRODUCT(ROUND(BF$5:BF240*Debts!$Y$5/12,2)),0))</f>
        <v/>
      </c>
      <c r="K242">
        <f>IF(BG241&lt;=0,0,ROUND(BG241*IF($A242&lt;=Debts!$M$6,Debts!$X$6,Debts!$Y$6)/12,2)+IF(AND(Debts!$AC$6=1,$A242=Debts!$M$6+1),SUMPRODUCT(ROUND(BG$5:BG240*Debts!$Y$6/12,2)),0))</f>
        <v/>
      </c>
      <c r="L242">
        <f>IF(BH241&lt;=0,0,ROUND(BH241*IF($A242&lt;=Debts!$M$7,Debts!$X$7,Debts!$Y$7)/12,2)+IF(AND(Debts!$AC$7=1,$A242=Debts!$M$7+1),SUMPRODUCT(ROUND(BH$5:BH240*Debts!$Y$7/12,2)),0))</f>
        <v/>
      </c>
      <c r="M242">
        <f>IF(BI241&lt;=0,0,ROUND(BI241*IF($A242&lt;=Debts!$M$8,Debts!$X$8,Debts!$Y$8)/12,2)+IF(AND(Debts!$AC$8=1,$A242=Debts!$M$8+1),SUMPRODUCT(ROUND(BI$5:BI240*Debts!$Y$8/12,2)),0))</f>
        <v/>
      </c>
      <c r="N242">
        <f>IF(BJ241&lt;=0,0,ROUND(BJ241*IF($A242&lt;=Debts!$M$9,Debts!$X$9,Debts!$Y$9)/12,2)+IF(AND(Debts!$AC$9=1,$A242=Debts!$M$9+1),SUMPRODUCT(ROUND(BJ$5:BJ240*Debts!$Y$9/12,2)),0))</f>
        <v/>
      </c>
      <c r="O242">
        <f>IF(BK241&lt;=0,0,ROUND(BK241*IF($A242&lt;=Debts!$M$10,Debts!$X$10,Debts!$Y$10)/12,2)+IF(AND(Debts!$AC$10=1,$A242=Debts!$M$10+1),SUMPRODUCT(ROUND(BK$5:BK240*Debts!$Y$10/12,2)),0))</f>
        <v/>
      </c>
      <c r="P242">
        <f>IF(BL241&lt;=0,0,ROUND(BL241*IF($A242&lt;=Debts!$M$11,Debts!$X$11,Debts!$Y$11)/12,2)+IF(AND(Debts!$AC$11=1,$A242=Debts!$M$11+1),SUMPRODUCT(ROUND(BL$5:BL240*Debts!$Y$11/12,2)),0))</f>
        <v/>
      </c>
      <c r="Q242">
        <f>IF(BM241&lt;=0,0,ROUND(BM241*IF($A242&lt;=Debts!$M$12,Debts!$X$12,Debts!$Y$12)/12,2)+IF(AND(Debts!$AC$12=1,$A242=Debts!$M$12+1),SUMPRODUCT(ROUND(BM$5:BM240*Debts!$Y$12/12,2)),0))</f>
        <v/>
      </c>
      <c r="R242">
        <f>IF(BN241&lt;=0,0,ROUND(BN241*IF($A242&lt;=Debts!$M$13,Debts!$X$13,Debts!$Y$13)/12,2)+IF(AND(Debts!$AC$13=1,$A242=Debts!$M$13+1),SUMPRODUCT(ROUND(BN$5:BN240*Debts!$Y$13/12,2)),0))</f>
        <v/>
      </c>
      <c r="S242">
        <f>IF(BO241&lt;=0,0,ROUND(BO241*IF($A242&lt;=Debts!$M$14,Debts!$X$14,Debts!$Y$14)/12,2)+IF(AND(Debts!$AC$14=1,$A242=Debts!$M$14+1),SUMPRODUCT(ROUND(BO$5:BO240*Debts!$Y$14/12,2)),0))</f>
        <v/>
      </c>
      <c r="T242">
        <f>IF(BP241&lt;=0,0,ROUND(BP241*IF($A242&lt;=Debts!$M$15,Debts!$X$15,Debts!$Y$15)/12,2)+IF(AND(Debts!$AC$15=1,$A242=Debts!$M$15+1),SUMPRODUCT(ROUND(BP$5:BP240*Debts!$Y$15/12,2)),0))</f>
        <v/>
      </c>
      <c r="U242">
        <f>IF(BQ241&lt;=0,0,ROUND(BQ241*IF($A242&lt;=Debts!$M$16,Debts!$X$16,Debts!$Y$16)/12,2)+IF(AND(Debts!$AC$16=1,$A242=Debts!$M$16+1),SUMPRODUCT(ROUND(BQ$5:BQ240*Debts!$Y$16/12,2)),0))</f>
        <v/>
      </c>
      <c r="V242">
        <f>IF(BF241&lt;=0,0,MIN(ROUND(BF241+J242,2),IF(Debts!$Z$5=0,Debts!$AA$5,MAX(Debts!$AA$5,ROUND(BF241*Debts!$Z$5+Debts!$AB$5*J242,2)))))</f>
        <v/>
      </c>
      <c r="W242">
        <f>IF(BG241&lt;=0,0,MIN(ROUND(BG241+K242,2),IF(Debts!$Z$6=0,Debts!$AA$6,MAX(Debts!$AA$6,ROUND(BG241*Debts!$Z$6+Debts!$AB$6*K242,2)))))</f>
        <v/>
      </c>
      <c r="X242">
        <f>IF(BH241&lt;=0,0,MIN(ROUND(BH241+L242,2),IF(Debts!$Z$7=0,Debts!$AA$7,MAX(Debts!$AA$7,ROUND(BH241*Debts!$Z$7+Debts!$AB$7*L242,2)))))</f>
        <v/>
      </c>
      <c r="Y242">
        <f>IF(BI241&lt;=0,0,MIN(ROUND(BI241+M242,2),IF(Debts!$Z$8=0,Debts!$AA$8,MAX(Debts!$AA$8,ROUND(BI241*Debts!$Z$8+Debts!$AB$8*M242,2)))))</f>
        <v/>
      </c>
      <c r="Z242">
        <f>IF(BJ241&lt;=0,0,MIN(ROUND(BJ241+N242,2),IF(Debts!$Z$9=0,Debts!$AA$9,MAX(Debts!$AA$9,ROUND(BJ241*Debts!$Z$9+Debts!$AB$9*N242,2)))))</f>
        <v/>
      </c>
      <c r="AA242">
        <f>IF(BK241&lt;=0,0,MIN(ROUND(BK241+O242,2),IF(Debts!$Z$10=0,Debts!$AA$10,MAX(Debts!$AA$10,ROUND(BK241*Debts!$Z$10+Debts!$AB$10*O242,2)))))</f>
        <v/>
      </c>
      <c r="AB242">
        <f>IF(BL241&lt;=0,0,MIN(ROUND(BL241+P242,2),IF(Debts!$Z$11=0,Debts!$AA$11,MAX(Debts!$AA$11,ROUND(BL241*Debts!$Z$11+Debts!$AB$11*P242,2)))))</f>
        <v/>
      </c>
      <c r="AC242">
        <f>IF(BM241&lt;=0,0,MIN(ROUND(BM241+Q242,2),IF(Debts!$Z$12=0,Debts!$AA$12,MAX(Debts!$AA$12,ROUND(BM241*Debts!$Z$12+Debts!$AB$12*Q242,2)))))</f>
        <v/>
      </c>
      <c r="AD242">
        <f>IF(BN241&lt;=0,0,MIN(ROUND(BN241+R242,2),IF(Debts!$Z$13=0,Debts!$AA$13,MAX(Debts!$AA$13,ROUND(BN241*Debts!$Z$13+Debts!$AB$13*R242,2)))))</f>
        <v/>
      </c>
      <c r="AE242">
        <f>IF(BO241&lt;=0,0,MIN(ROUND(BO241+S242,2),IF(Debts!$Z$14=0,Debts!$AA$14,MAX(Debts!$AA$14,ROUND(BO241*Debts!$Z$14+Debts!$AB$14*S242,2)))))</f>
        <v/>
      </c>
      <c r="AF242">
        <f>IF(BP241&lt;=0,0,MIN(ROUND(BP241+T242,2),IF(Debts!$Z$15=0,Debts!$AA$15,MAX(Debts!$AA$15,ROUND(BP241*Debts!$Z$15+Debts!$AB$15*T242,2)))))</f>
        <v/>
      </c>
      <c r="AG242">
        <f>IF(BQ241&lt;=0,0,MIN(ROUND(BQ241+U242,2),IF(Debts!$Z$16=0,Debts!$AA$16,MAX(Debts!$AA$16,ROUND(BQ241*Debts!$Z$16+Debts!$AB$16*U242,2)))))</f>
        <v/>
      </c>
      <c r="AH242">
        <f>IF(BF241&lt;=0,0,ROUND(BF241+J242-V242,2))</f>
        <v/>
      </c>
      <c r="AI242">
        <f>IF(BG241&lt;=0,0,ROUND(BG241+K242-W242,2))</f>
        <v/>
      </c>
      <c r="AJ242">
        <f>IF(BH241&lt;=0,0,ROUND(BH241+L242-X242,2))</f>
        <v/>
      </c>
      <c r="AK242">
        <f>IF(BI241&lt;=0,0,ROUND(BI241+M242-Y242,2))</f>
        <v/>
      </c>
      <c r="AL242">
        <f>IF(BJ241&lt;=0,0,ROUND(BJ241+N242-Z242,2))</f>
        <v/>
      </c>
      <c r="AM242">
        <f>IF(BK241&lt;=0,0,ROUND(BK241+O242-AA242,2))</f>
        <v/>
      </c>
      <c r="AN242">
        <f>IF(BL241&lt;=0,0,ROUND(BL241+P242-AB242,2))</f>
        <v/>
      </c>
      <c r="AO242">
        <f>IF(BM241&lt;=0,0,ROUND(BM241+Q242-AC242,2))</f>
        <v/>
      </c>
      <c r="AP242">
        <f>IF(BN241&lt;=0,0,ROUND(BN241+R242-AD242,2))</f>
        <v/>
      </c>
      <c r="AQ242">
        <f>IF(BO241&lt;=0,0,ROUND(BO241+S242-AE242,2))</f>
        <v/>
      </c>
      <c r="AR242">
        <f>IF(BP241&lt;=0,0,ROUND(BP241+T242-AF242,2))</f>
        <v/>
      </c>
      <c r="AS242">
        <f>IF(BQ241&lt;=0,0,ROUND(BQ241+U242-AG242,2))</f>
        <v/>
      </c>
      <c r="AT242">
        <f>IF(AH242&lt;=0,0,ROUND(MIN(AH242,MAX(0,$F242-SUMPRODUCT(($AT$3:$BE$3&lt;AT$3)*$AH242:$AS242))),2))</f>
        <v/>
      </c>
      <c r="AU242">
        <f>IF(AI242&lt;=0,0,ROUND(MIN(AI242,MAX(0,$F242-SUMPRODUCT(($AT$3:$BE$3&lt;AU$3)*$AH242:$AS242))),2))</f>
        <v/>
      </c>
      <c r="AV242">
        <f>IF(AJ242&lt;=0,0,ROUND(MIN(AJ242,MAX(0,$F242-SUMPRODUCT(($AT$3:$BE$3&lt;AV$3)*$AH242:$AS242))),2))</f>
        <v/>
      </c>
      <c r="AW242">
        <f>IF(AK242&lt;=0,0,ROUND(MIN(AK242,MAX(0,$F242-SUMPRODUCT(($AT$3:$BE$3&lt;AW$3)*$AH242:$AS242))),2))</f>
        <v/>
      </c>
      <c r="AX242">
        <f>IF(AL242&lt;=0,0,ROUND(MIN(AL242,MAX(0,$F242-SUMPRODUCT(($AT$3:$BE$3&lt;AX$3)*$AH242:$AS242))),2))</f>
        <v/>
      </c>
      <c r="AY242">
        <f>IF(AM242&lt;=0,0,ROUND(MIN(AM242,MAX(0,$F242-SUMPRODUCT(($AT$3:$BE$3&lt;AY$3)*$AH242:$AS242))),2))</f>
        <v/>
      </c>
      <c r="AZ242">
        <f>IF(AN242&lt;=0,0,ROUND(MIN(AN242,MAX(0,$F242-SUMPRODUCT(($AT$3:$BE$3&lt;AZ$3)*$AH242:$AS242))),2))</f>
        <v/>
      </c>
      <c r="BA242">
        <f>IF(AO242&lt;=0,0,ROUND(MIN(AO242,MAX(0,$F242-SUMPRODUCT(($AT$3:$BE$3&lt;BA$3)*$AH242:$AS242))),2))</f>
        <v/>
      </c>
      <c r="BB242">
        <f>IF(AP242&lt;=0,0,ROUND(MIN(AP242,MAX(0,$F242-SUMPRODUCT(($AT$3:$BE$3&lt;BB$3)*$AH242:$AS242))),2))</f>
        <v/>
      </c>
      <c r="BC242">
        <f>IF(AQ242&lt;=0,0,ROUND(MIN(AQ242,MAX(0,$F242-SUMPRODUCT(($AT$3:$BE$3&lt;BC$3)*$AH242:$AS242))),2))</f>
        <v/>
      </c>
      <c r="BD242">
        <f>IF(AR242&lt;=0,0,ROUND(MIN(AR242,MAX(0,$F242-SUMPRODUCT(($AT$3:$BE$3&lt;BD$3)*$AH242:$AS242))),2))</f>
        <v/>
      </c>
      <c r="BE242">
        <f>IF(AS242&lt;=0,0,ROUND(MIN(AS242,MAX(0,$F242-SUMPRODUCT(($AT$3:$BE$3&lt;BE$3)*$AH242:$AS242))),2))</f>
        <v/>
      </c>
      <c r="BF242">
        <f>IF(BF241&lt;=0,0,ROUND(BF241+J242-V242-AT242,2))</f>
        <v/>
      </c>
      <c r="BG242">
        <f>IF(BG241&lt;=0,0,ROUND(BG241+K242-W242-AU242,2))</f>
        <v/>
      </c>
      <c r="BH242">
        <f>IF(BH241&lt;=0,0,ROUND(BH241+L242-X242-AV242,2))</f>
        <v/>
      </c>
      <c r="BI242">
        <f>IF(BI241&lt;=0,0,ROUND(BI241+M242-Y242-AW242,2))</f>
        <v/>
      </c>
      <c r="BJ242">
        <f>IF(BJ241&lt;=0,0,ROUND(BJ241+N242-Z242-AX242,2))</f>
        <v/>
      </c>
      <c r="BK242">
        <f>IF(BK241&lt;=0,0,ROUND(BK241+O242-AA242-AY242,2))</f>
        <v/>
      </c>
      <c r="BL242">
        <f>IF(BL241&lt;=0,0,ROUND(BL241+P242-AB242-AZ242,2))</f>
        <v/>
      </c>
      <c r="BM242">
        <f>IF(BM241&lt;=0,0,ROUND(BM241+Q242-AC242-BA242,2))</f>
        <v/>
      </c>
      <c r="BN242">
        <f>IF(BN241&lt;=0,0,ROUND(BN241+R242-AD242-BB242,2))</f>
        <v/>
      </c>
      <c r="BO242">
        <f>IF(BO241&lt;=0,0,ROUND(BO241+S242-AE242-BC242,2))</f>
        <v/>
      </c>
      <c r="BP242">
        <f>IF(BP241&lt;=0,0,ROUND(BP241+T242-AF242-BD242,2))</f>
        <v/>
      </c>
      <c r="BQ242">
        <f>IF(BQ241&lt;=0,0,ROUND(BQ241+U242-AG242-BE242,2))</f>
        <v/>
      </c>
    </row>
    <row r="243">
      <c r="A243" t="n">
        <v>238</v>
      </c>
      <c r="B243" s="29">
        <f>Months!B243</f>
        <v/>
      </c>
      <c r="C243">
        <f>Months!C243</f>
        <v/>
      </c>
      <c r="D243">
        <f>Months!D243</f>
        <v/>
      </c>
      <c r="E243">
        <f>SUM(V243:AG243)</f>
        <v/>
      </c>
      <c r="F243">
        <f>MAX(0,ROUND(C243+D243-E243,2))</f>
        <v/>
      </c>
      <c r="G243">
        <f>ROUND(E243+SUM(AT243:BE243),2)</f>
        <v/>
      </c>
      <c r="H243">
        <f>ROUND(SUM(J243:U243),2)</f>
        <v/>
      </c>
      <c r="I243">
        <f>ROUND(SUM(BF243:BQ243),2)</f>
        <v/>
      </c>
      <c r="J243">
        <f>IF(BF242&lt;=0,0,ROUND(BF242*IF($A243&lt;=Debts!$M$5,Debts!$X$5,Debts!$Y$5)/12,2)+IF(AND(Debts!$AC$5=1,$A243=Debts!$M$5+1),SUMPRODUCT(ROUND(BF$5:BF241*Debts!$Y$5/12,2)),0))</f>
        <v/>
      </c>
      <c r="K243">
        <f>IF(BG242&lt;=0,0,ROUND(BG242*IF($A243&lt;=Debts!$M$6,Debts!$X$6,Debts!$Y$6)/12,2)+IF(AND(Debts!$AC$6=1,$A243=Debts!$M$6+1),SUMPRODUCT(ROUND(BG$5:BG241*Debts!$Y$6/12,2)),0))</f>
        <v/>
      </c>
      <c r="L243">
        <f>IF(BH242&lt;=0,0,ROUND(BH242*IF($A243&lt;=Debts!$M$7,Debts!$X$7,Debts!$Y$7)/12,2)+IF(AND(Debts!$AC$7=1,$A243=Debts!$M$7+1),SUMPRODUCT(ROUND(BH$5:BH241*Debts!$Y$7/12,2)),0))</f>
        <v/>
      </c>
      <c r="M243">
        <f>IF(BI242&lt;=0,0,ROUND(BI242*IF($A243&lt;=Debts!$M$8,Debts!$X$8,Debts!$Y$8)/12,2)+IF(AND(Debts!$AC$8=1,$A243=Debts!$M$8+1),SUMPRODUCT(ROUND(BI$5:BI241*Debts!$Y$8/12,2)),0))</f>
        <v/>
      </c>
      <c r="N243">
        <f>IF(BJ242&lt;=0,0,ROUND(BJ242*IF($A243&lt;=Debts!$M$9,Debts!$X$9,Debts!$Y$9)/12,2)+IF(AND(Debts!$AC$9=1,$A243=Debts!$M$9+1),SUMPRODUCT(ROUND(BJ$5:BJ241*Debts!$Y$9/12,2)),0))</f>
        <v/>
      </c>
      <c r="O243">
        <f>IF(BK242&lt;=0,0,ROUND(BK242*IF($A243&lt;=Debts!$M$10,Debts!$X$10,Debts!$Y$10)/12,2)+IF(AND(Debts!$AC$10=1,$A243=Debts!$M$10+1),SUMPRODUCT(ROUND(BK$5:BK241*Debts!$Y$10/12,2)),0))</f>
        <v/>
      </c>
      <c r="P243">
        <f>IF(BL242&lt;=0,0,ROUND(BL242*IF($A243&lt;=Debts!$M$11,Debts!$X$11,Debts!$Y$11)/12,2)+IF(AND(Debts!$AC$11=1,$A243=Debts!$M$11+1),SUMPRODUCT(ROUND(BL$5:BL241*Debts!$Y$11/12,2)),0))</f>
        <v/>
      </c>
      <c r="Q243">
        <f>IF(BM242&lt;=0,0,ROUND(BM242*IF($A243&lt;=Debts!$M$12,Debts!$X$12,Debts!$Y$12)/12,2)+IF(AND(Debts!$AC$12=1,$A243=Debts!$M$12+1),SUMPRODUCT(ROUND(BM$5:BM241*Debts!$Y$12/12,2)),0))</f>
        <v/>
      </c>
      <c r="R243">
        <f>IF(BN242&lt;=0,0,ROUND(BN242*IF($A243&lt;=Debts!$M$13,Debts!$X$13,Debts!$Y$13)/12,2)+IF(AND(Debts!$AC$13=1,$A243=Debts!$M$13+1),SUMPRODUCT(ROUND(BN$5:BN241*Debts!$Y$13/12,2)),0))</f>
        <v/>
      </c>
      <c r="S243">
        <f>IF(BO242&lt;=0,0,ROUND(BO242*IF($A243&lt;=Debts!$M$14,Debts!$X$14,Debts!$Y$14)/12,2)+IF(AND(Debts!$AC$14=1,$A243=Debts!$M$14+1),SUMPRODUCT(ROUND(BO$5:BO241*Debts!$Y$14/12,2)),0))</f>
        <v/>
      </c>
      <c r="T243">
        <f>IF(BP242&lt;=0,0,ROUND(BP242*IF($A243&lt;=Debts!$M$15,Debts!$X$15,Debts!$Y$15)/12,2)+IF(AND(Debts!$AC$15=1,$A243=Debts!$M$15+1),SUMPRODUCT(ROUND(BP$5:BP241*Debts!$Y$15/12,2)),0))</f>
        <v/>
      </c>
      <c r="U243">
        <f>IF(BQ242&lt;=0,0,ROUND(BQ242*IF($A243&lt;=Debts!$M$16,Debts!$X$16,Debts!$Y$16)/12,2)+IF(AND(Debts!$AC$16=1,$A243=Debts!$M$16+1),SUMPRODUCT(ROUND(BQ$5:BQ241*Debts!$Y$16/12,2)),0))</f>
        <v/>
      </c>
      <c r="V243">
        <f>IF(BF242&lt;=0,0,MIN(ROUND(BF242+J243,2),IF(Debts!$Z$5=0,Debts!$AA$5,MAX(Debts!$AA$5,ROUND(BF242*Debts!$Z$5+Debts!$AB$5*J243,2)))))</f>
        <v/>
      </c>
      <c r="W243">
        <f>IF(BG242&lt;=0,0,MIN(ROUND(BG242+K243,2),IF(Debts!$Z$6=0,Debts!$AA$6,MAX(Debts!$AA$6,ROUND(BG242*Debts!$Z$6+Debts!$AB$6*K243,2)))))</f>
        <v/>
      </c>
      <c r="X243">
        <f>IF(BH242&lt;=0,0,MIN(ROUND(BH242+L243,2),IF(Debts!$Z$7=0,Debts!$AA$7,MAX(Debts!$AA$7,ROUND(BH242*Debts!$Z$7+Debts!$AB$7*L243,2)))))</f>
        <v/>
      </c>
      <c r="Y243">
        <f>IF(BI242&lt;=0,0,MIN(ROUND(BI242+M243,2),IF(Debts!$Z$8=0,Debts!$AA$8,MAX(Debts!$AA$8,ROUND(BI242*Debts!$Z$8+Debts!$AB$8*M243,2)))))</f>
        <v/>
      </c>
      <c r="Z243">
        <f>IF(BJ242&lt;=0,0,MIN(ROUND(BJ242+N243,2),IF(Debts!$Z$9=0,Debts!$AA$9,MAX(Debts!$AA$9,ROUND(BJ242*Debts!$Z$9+Debts!$AB$9*N243,2)))))</f>
        <v/>
      </c>
      <c r="AA243">
        <f>IF(BK242&lt;=0,0,MIN(ROUND(BK242+O243,2),IF(Debts!$Z$10=0,Debts!$AA$10,MAX(Debts!$AA$10,ROUND(BK242*Debts!$Z$10+Debts!$AB$10*O243,2)))))</f>
        <v/>
      </c>
      <c r="AB243">
        <f>IF(BL242&lt;=0,0,MIN(ROUND(BL242+P243,2),IF(Debts!$Z$11=0,Debts!$AA$11,MAX(Debts!$AA$11,ROUND(BL242*Debts!$Z$11+Debts!$AB$11*P243,2)))))</f>
        <v/>
      </c>
      <c r="AC243">
        <f>IF(BM242&lt;=0,0,MIN(ROUND(BM242+Q243,2),IF(Debts!$Z$12=0,Debts!$AA$12,MAX(Debts!$AA$12,ROUND(BM242*Debts!$Z$12+Debts!$AB$12*Q243,2)))))</f>
        <v/>
      </c>
      <c r="AD243">
        <f>IF(BN242&lt;=0,0,MIN(ROUND(BN242+R243,2),IF(Debts!$Z$13=0,Debts!$AA$13,MAX(Debts!$AA$13,ROUND(BN242*Debts!$Z$13+Debts!$AB$13*R243,2)))))</f>
        <v/>
      </c>
      <c r="AE243">
        <f>IF(BO242&lt;=0,0,MIN(ROUND(BO242+S243,2),IF(Debts!$Z$14=0,Debts!$AA$14,MAX(Debts!$AA$14,ROUND(BO242*Debts!$Z$14+Debts!$AB$14*S243,2)))))</f>
        <v/>
      </c>
      <c r="AF243">
        <f>IF(BP242&lt;=0,0,MIN(ROUND(BP242+T243,2),IF(Debts!$Z$15=0,Debts!$AA$15,MAX(Debts!$AA$15,ROUND(BP242*Debts!$Z$15+Debts!$AB$15*T243,2)))))</f>
        <v/>
      </c>
      <c r="AG243">
        <f>IF(BQ242&lt;=0,0,MIN(ROUND(BQ242+U243,2),IF(Debts!$Z$16=0,Debts!$AA$16,MAX(Debts!$AA$16,ROUND(BQ242*Debts!$Z$16+Debts!$AB$16*U243,2)))))</f>
        <v/>
      </c>
      <c r="AH243">
        <f>IF(BF242&lt;=0,0,ROUND(BF242+J243-V243,2))</f>
        <v/>
      </c>
      <c r="AI243">
        <f>IF(BG242&lt;=0,0,ROUND(BG242+K243-W243,2))</f>
        <v/>
      </c>
      <c r="AJ243">
        <f>IF(BH242&lt;=0,0,ROUND(BH242+L243-X243,2))</f>
        <v/>
      </c>
      <c r="AK243">
        <f>IF(BI242&lt;=0,0,ROUND(BI242+M243-Y243,2))</f>
        <v/>
      </c>
      <c r="AL243">
        <f>IF(BJ242&lt;=0,0,ROUND(BJ242+N243-Z243,2))</f>
        <v/>
      </c>
      <c r="AM243">
        <f>IF(BK242&lt;=0,0,ROUND(BK242+O243-AA243,2))</f>
        <v/>
      </c>
      <c r="AN243">
        <f>IF(BL242&lt;=0,0,ROUND(BL242+P243-AB243,2))</f>
        <v/>
      </c>
      <c r="AO243">
        <f>IF(BM242&lt;=0,0,ROUND(BM242+Q243-AC243,2))</f>
        <v/>
      </c>
      <c r="AP243">
        <f>IF(BN242&lt;=0,0,ROUND(BN242+R243-AD243,2))</f>
        <v/>
      </c>
      <c r="AQ243">
        <f>IF(BO242&lt;=0,0,ROUND(BO242+S243-AE243,2))</f>
        <v/>
      </c>
      <c r="AR243">
        <f>IF(BP242&lt;=0,0,ROUND(BP242+T243-AF243,2))</f>
        <v/>
      </c>
      <c r="AS243">
        <f>IF(BQ242&lt;=0,0,ROUND(BQ242+U243-AG243,2))</f>
        <v/>
      </c>
      <c r="AT243">
        <f>IF(AH243&lt;=0,0,ROUND(MIN(AH243,MAX(0,$F243-SUMPRODUCT(($AT$3:$BE$3&lt;AT$3)*$AH243:$AS243))),2))</f>
        <v/>
      </c>
      <c r="AU243">
        <f>IF(AI243&lt;=0,0,ROUND(MIN(AI243,MAX(0,$F243-SUMPRODUCT(($AT$3:$BE$3&lt;AU$3)*$AH243:$AS243))),2))</f>
        <v/>
      </c>
      <c r="AV243">
        <f>IF(AJ243&lt;=0,0,ROUND(MIN(AJ243,MAX(0,$F243-SUMPRODUCT(($AT$3:$BE$3&lt;AV$3)*$AH243:$AS243))),2))</f>
        <v/>
      </c>
      <c r="AW243">
        <f>IF(AK243&lt;=0,0,ROUND(MIN(AK243,MAX(0,$F243-SUMPRODUCT(($AT$3:$BE$3&lt;AW$3)*$AH243:$AS243))),2))</f>
        <v/>
      </c>
      <c r="AX243">
        <f>IF(AL243&lt;=0,0,ROUND(MIN(AL243,MAX(0,$F243-SUMPRODUCT(($AT$3:$BE$3&lt;AX$3)*$AH243:$AS243))),2))</f>
        <v/>
      </c>
      <c r="AY243">
        <f>IF(AM243&lt;=0,0,ROUND(MIN(AM243,MAX(0,$F243-SUMPRODUCT(($AT$3:$BE$3&lt;AY$3)*$AH243:$AS243))),2))</f>
        <v/>
      </c>
      <c r="AZ243">
        <f>IF(AN243&lt;=0,0,ROUND(MIN(AN243,MAX(0,$F243-SUMPRODUCT(($AT$3:$BE$3&lt;AZ$3)*$AH243:$AS243))),2))</f>
        <v/>
      </c>
      <c r="BA243">
        <f>IF(AO243&lt;=0,0,ROUND(MIN(AO243,MAX(0,$F243-SUMPRODUCT(($AT$3:$BE$3&lt;BA$3)*$AH243:$AS243))),2))</f>
        <v/>
      </c>
      <c r="BB243">
        <f>IF(AP243&lt;=0,0,ROUND(MIN(AP243,MAX(0,$F243-SUMPRODUCT(($AT$3:$BE$3&lt;BB$3)*$AH243:$AS243))),2))</f>
        <v/>
      </c>
      <c r="BC243">
        <f>IF(AQ243&lt;=0,0,ROUND(MIN(AQ243,MAX(0,$F243-SUMPRODUCT(($AT$3:$BE$3&lt;BC$3)*$AH243:$AS243))),2))</f>
        <v/>
      </c>
      <c r="BD243">
        <f>IF(AR243&lt;=0,0,ROUND(MIN(AR243,MAX(0,$F243-SUMPRODUCT(($AT$3:$BE$3&lt;BD$3)*$AH243:$AS243))),2))</f>
        <v/>
      </c>
      <c r="BE243">
        <f>IF(AS243&lt;=0,0,ROUND(MIN(AS243,MAX(0,$F243-SUMPRODUCT(($AT$3:$BE$3&lt;BE$3)*$AH243:$AS243))),2))</f>
        <v/>
      </c>
      <c r="BF243">
        <f>IF(BF242&lt;=0,0,ROUND(BF242+J243-V243-AT243,2))</f>
        <v/>
      </c>
      <c r="BG243">
        <f>IF(BG242&lt;=0,0,ROUND(BG242+K243-W243-AU243,2))</f>
        <v/>
      </c>
      <c r="BH243">
        <f>IF(BH242&lt;=0,0,ROUND(BH242+L243-X243-AV243,2))</f>
        <v/>
      </c>
      <c r="BI243">
        <f>IF(BI242&lt;=0,0,ROUND(BI242+M243-Y243-AW243,2))</f>
        <v/>
      </c>
      <c r="BJ243">
        <f>IF(BJ242&lt;=0,0,ROUND(BJ242+N243-Z243-AX243,2))</f>
        <v/>
      </c>
      <c r="BK243">
        <f>IF(BK242&lt;=0,0,ROUND(BK242+O243-AA243-AY243,2))</f>
        <v/>
      </c>
      <c r="BL243">
        <f>IF(BL242&lt;=0,0,ROUND(BL242+P243-AB243-AZ243,2))</f>
        <v/>
      </c>
      <c r="BM243">
        <f>IF(BM242&lt;=0,0,ROUND(BM242+Q243-AC243-BA243,2))</f>
        <v/>
      </c>
      <c r="BN243">
        <f>IF(BN242&lt;=0,0,ROUND(BN242+R243-AD243-BB243,2))</f>
        <v/>
      </c>
      <c r="BO243">
        <f>IF(BO242&lt;=0,0,ROUND(BO242+S243-AE243-BC243,2))</f>
        <v/>
      </c>
      <c r="BP243">
        <f>IF(BP242&lt;=0,0,ROUND(BP242+T243-AF243-BD243,2))</f>
        <v/>
      </c>
      <c r="BQ243">
        <f>IF(BQ242&lt;=0,0,ROUND(BQ242+U243-AG243-BE243,2))</f>
        <v/>
      </c>
    </row>
    <row r="244">
      <c r="A244" t="n">
        <v>239</v>
      </c>
      <c r="B244" s="29">
        <f>Months!B244</f>
        <v/>
      </c>
      <c r="C244">
        <f>Months!C244</f>
        <v/>
      </c>
      <c r="D244">
        <f>Months!D244</f>
        <v/>
      </c>
      <c r="E244">
        <f>SUM(V244:AG244)</f>
        <v/>
      </c>
      <c r="F244">
        <f>MAX(0,ROUND(C244+D244-E244,2))</f>
        <v/>
      </c>
      <c r="G244">
        <f>ROUND(E244+SUM(AT244:BE244),2)</f>
        <v/>
      </c>
      <c r="H244">
        <f>ROUND(SUM(J244:U244),2)</f>
        <v/>
      </c>
      <c r="I244">
        <f>ROUND(SUM(BF244:BQ244),2)</f>
        <v/>
      </c>
      <c r="J244">
        <f>IF(BF243&lt;=0,0,ROUND(BF243*IF($A244&lt;=Debts!$M$5,Debts!$X$5,Debts!$Y$5)/12,2)+IF(AND(Debts!$AC$5=1,$A244=Debts!$M$5+1),SUMPRODUCT(ROUND(BF$5:BF242*Debts!$Y$5/12,2)),0))</f>
        <v/>
      </c>
      <c r="K244">
        <f>IF(BG243&lt;=0,0,ROUND(BG243*IF($A244&lt;=Debts!$M$6,Debts!$X$6,Debts!$Y$6)/12,2)+IF(AND(Debts!$AC$6=1,$A244=Debts!$M$6+1),SUMPRODUCT(ROUND(BG$5:BG242*Debts!$Y$6/12,2)),0))</f>
        <v/>
      </c>
      <c r="L244">
        <f>IF(BH243&lt;=0,0,ROUND(BH243*IF($A244&lt;=Debts!$M$7,Debts!$X$7,Debts!$Y$7)/12,2)+IF(AND(Debts!$AC$7=1,$A244=Debts!$M$7+1),SUMPRODUCT(ROUND(BH$5:BH242*Debts!$Y$7/12,2)),0))</f>
        <v/>
      </c>
      <c r="M244">
        <f>IF(BI243&lt;=0,0,ROUND(BI243*IF($A244&lt;=Debts!$M$8,Debts!$X$8,Debts!$Y$8)/12,2)+IF(AND(Debts!$AC$8=1,$A244=Debts!$M$8+1),SUMPRODUCT(ROUND(BI$5:BI242*Debts!$Y$8/12,2)),0))</f>
        <v/>
      </c>
      <c r="N244">
        <f>IF(BJ243&lt;=0,0,ROUND(BJ243*IF($A244&lt;=Debts!$M$9,Debts!$X$9,Debts!$Y$9)/12,2)+IF(AND(Debts!$AC$9=1,$A244=Debts!$M$9+1),SUMPRODUCT(ROUND(BJ$5:BJ242*Debts!$Y$9/12,2)),0))</f>
        <v/>
      </c>
      <c r="O244">
        <f>IF(BK243&lt;=0,0,ROUND(BK243*IF($A244&lt;=Debts!$M$10,Debts!$X$10,Debts!$Y$10)/12,2)+IF(AND(Debts!$AC$10=1,$A244=Debts!$M$10+1),SUMPRODUCT(ROUND(BK$5:BK242*Debts!$Y$10/12,2)),0))</f>
        <v/>
      </c>
      <c r="P244">
        <f>IF(BL243&lt;=0,0,ROUND(BL243*IF($A244&lt;=Debts!$M$11,Debts!$X$11,Debts!$Y$11)/12,2)+IF(AND(Debts!$AC$11=1,$A244=Debts!$M$11+1),SUMPRODUCT(ROUND(BL$5:BL242*Debts!$Y$11/12,2)),0))</f>
        <v/>
      </c>
      <c r="Q244">
        <f>IF(BM243&lt;=0,0,ROUND(BM243*IF($A244&lt;=Debts!$M$12,Debts!$X$12,Debts!$Y$12)/12,2)+IF(AND(Debts!$AC$12=1,$A244=Debts!$M$12+1),SUMPRODUCT(ROUND(BM$5:BM242*Debts!$Y$12/12,2)),0))</f>
        <v/>
      </c>
      <c r="R244">
        <f>IF(BN243&lt;=0,0,ROUND(BN243*IF($A244&lt;=Debts!$M$13,Debts!$X$13,Debts!$Y$13)/12,2)+IF(AND(Debts!$AC$13=1,$A244=Debts!$M$13+1),SUMPRODUCT(ROUND(BN$5:BN242*Debts!$Y$13/12,2)),0))</f>
        <v/>
      </c>
      <c r="S244">
        <f>IF(BO243&lt;=0,0,ROUND(BO243*IF($A244&lt;=Debts!$M$14,Debts!$X$14,Debts!$Y$14)/12,2)+IF(AND(Debts!$AC$14=1,$A244=Debts!$M$14+1),SUMPRODUCT(ROUND(BO$5:BO242*Debts!$Y$14/12,2)),0))</f>
        <v/>
      </c>
      <c r="T244">
        <f>IF(BP243&lt;=0,0,ROUND(BP243*IF($A244&lt;=Debts!$M$15,Debts!$X$15,Debts!$Y$15)/12,2)+IF(AND(Debts!$AC$15=1,$A244=Debts!$M$15+1),SUMPRODUCT(ROUND(BP$5:BP242*Debts!$Y$15/12,2)),0))</f>
        <v/>
      </c>
      <c r="U244">
        <f>IF(BQ243&lt;=0,0,ROUND(BQ243*IF($A244&lt;=Debts!$M$16,Debts!$X$16,Debts!$Y$16)/12,2)+IF(AND(Debts!$AC$16=1,$A244=Debts!$M$16+1),SUMPRODUCT(ROUND(BQ$5:BQ242*Debts!$Y$16/12,2)),0))</f>
        <v/>
      </c>
      <c r="V244">
        <f>IF(BF243&lt;=0,0,MIN(ROUND(BF243+J244,2),IF(Debts!$Z$5=0,Debts!$AA$5,MAX(Debts!$AA$5,ROUND(BF243*Debts!$Z$5+Debts!$AB$5*J244,2)))))</f>
        <v/>
      </c>
      <c r="W244">
        <f>IF(BG243&lt;=0,0,MIN(ROUND(BG243+K244,2),IF(Debts!$Z$6=0,Debts!$AA$6,MAX(Debts!$AA$6,ROUND(BG243*Debts!$Z$6+Debts!$AB$6*K244,2)))))</f>
        <v/>
      </c>
      <c r="X244">
        <f>IF(BH243&lt;=0,0,MIN(ROUND(BH243+L244,2),IF(Debts!$Z$7=0,Debts!$AA$7,MAX(Debts!$AA$7,ROUND(BH243*Debts!$Z$7+Debts!$AB$7*L244,2)))))</f>
        <v/>
      </c>
      <c r="Y244">
        <f>IF(BI243&lt;=0,0,MIN(ROUND(BI243+M244,2),IF(Debts!$Z$8=0,Debts!$AA$8,MAX(Debts!$AA$8,ROUND(BI243*Debts!$Z$8+Debts!$AB$8*M244,2)))))</f>
        <v/>
      </c>
      <c r="Z244">
        <f>IF(BJ243&lt;=0,0,MIN(ROUND(BJ243+N244,2),IF(Debts!$Z$9=0,Debts!$AA$9,MAX(Debts!$AA$9,ROUND(BJ243*Debts!$Z$9+Debts!$AB$9*N244,2)))))</f>
        <v/>
      </c>
      <c r="AA244">
        <f>IF(BK243&lt;=0,0,MIN(ROUND(BK243+O244,2),IF(Debts!$Z$10=0,Debts!$AA$10,MAX(Debts!$AA$10,ROUND(BK243*Debts!$Z$10+Debts!$AB$10*O244,2)))))</f>
        <v/>
      </c>
      <c r="AB244">
        <f>IF(BL243&lt;=0,0,MIN(ROUND(BL243+P244,2),IF(Debts!$Z$11=0,Debts!$AA$11,MAX(Debts!$AA$11,ROUND(BL243*Debts!$Z$11+Debts!$AB$11*P244,2)))))</f>
        <v/>
      </c>
      <c r="AC244">
        <f>IF(BM243&lt;=0,0,MIN(ROUND(BM243+Q244,2),IF(Debts!$Z$12=0,Debts!$AA$12,MAX(Debts!$AA$12,ROUND(BM243*Debts!$Z$12+Debts!$AB$12*Q244,2)))))</f>
        <v/>
      </c>
      <c r="AD244">
        <f>IF(BN243&lt;=0,0,MIN(ROUND(BN243+R244,2),IF(Debts!$Z$13=0,Debts!$AA$13,MAX(Debts!$AA$13,ROUND(BN243*Debts!$Z$13+Debts!$AB$13*R244,2)))))</f>
        <v/>
      </c>
      <c r="AE244">
        <f>IF(BO243&lt;=0,0,MIN(ROUND(BO243+S244,2),IF(Debts!$Z$14=0,Debts!$AA$14,MAX(Debts!$AA$14,ROUND(BO243*Debts!$Z$14+Debts!$AB$14*S244,2)))))</f>
        <v/>
      </c>
      <c r="AF244">
        <f>IF(BP243&lt;=0,0,MIN(ROUND(BP243+T244,2),IF(Debts!$Z$15=0,Debts!$AA$15,MAX(Debts!$AA$15,ROUND(BP243*Debts!$Z$15+Debts!$AB$15*T244,2)))))</f>
        <v/>
      </c>
      <c r="AG244">
        <f>IF(BQ243&lt;=0,0,MIN(ROUND(BQ243+U244,2),IF(Debts!$Z$16=0,Debts!$AA$16,MAX(Debts!$AA$16,ROUND(BQ243*Debts!$Z$16+Debts!$AB$16*U244,2)))))</f>
        <v/>
      </c>
      <c r="AH244">
        <f>IF(BF243&lt;=0,0,ROUND(BF243+J244-V244,2))</f>
        <v/>
      </c>
      <c r="AI244">
        <f>IF(BG243&lt;=0,0,ROUND(BG243+K244-W244,2))</f>
        <v/>
      </c>
      <c r="AJ244">
        <f>IF(BH243&lt;=0,0,ROUND(BH243+L244-X244,2))</f>
        <v/>
      </c>
      <c r="AK244">
        <f>IF(BI243&lt;=0,0,ROUND(BI243+M244-Y244,2))</f>
        <v/>
      </c>
      <c r="AL244">
        <f>IF(BJ243&lt;=0,0,ROUND(BJ243+N244-Z244,2))</f>
        <v/>
      </c>
      <c r="AM244">
        <f>IF(BK243&lt;=0,0,ROUND(BK243+O244-AA244,2))</f>
        <v/>
      </c>
      <c r="AN244">
        <f>IF(BL243&lt;=0,0,ROUND(BL243+P244-AB244,2))</f>
        <v/>
      </c>
      <c r="AO244">
        <f>IF(BM243&lt;=0,0,ROUND(BM243+Q244-AC244,2))</f>
        <v/>
      </c>
      <c r="AP244">
        <f>IF(BN243&lt;=0,0,ROUND(BN243+R244-AD244,2))</f>
        <v/>
      </c>
      <c r="AQ244">
        <f>IF(BO243&lt;=0,0,ROUND(BO243+S244-AE244,2))</f>
        <v/>
      </c>
      <c r="AR244">
        <f>IF(BP243&lt;=0,0,ROUND(BP243+T244-AF244,2))</f>
        <v/>
      </c>
      <c r="AS244">
        <f>IF(BQ243&lt;=0,0,ROUND(BQ243+U244-AG244,2))</f>
        <v/>
      </c>
      <c r="AT244">
        <f>IF(AH244&lt;=0,0,ROUND(MIN(AH244,MAX(0,$F244-SUMPRODUCT(($AT$3:$BE$3&lt;AT$3)*$AH244:$AS244))),2))</f>
        <v/>
      </c>
      <c r="AU244">
        <f>IF(AI244&lt;=0,0,ROUND(MIN(AI244,MAX(0,$F244-SUMPRODUCT(($AT$3:$BE$3&lt;AU$3)*$AH244:$AS244))),2))</f>
        <v/>
      </c>
      <c r="AV244">
        <f>IF(AJ244&lt;=0,0,ROUND(MIN(AJ244,MAX(0,$F244-SUMPRODUCT(($AT$3:$BE$3&lt;AV$3)*$AH244:$AS244))),2))</f>
        <v/>
      </c>
      <c r="AW244">
        <f>IF(AK244&lt;=0,0,ROUND(MIN(AK244,MAX(0,$F244-SUMPRODUCT(($AT$3:$BE$3&lt;AW$3)*$AH244:$AS244))),2))</f>
        <v/>
      </c>
      <c r="AX244">
        <f>IF(AL244&lt;=0,0,ROUND(MIN(AL244,MAX(0,$F244-SUMPRODUCT(($AT$3:$BE$3&lt;AX$3)*$AH244:$AS244))),2))</f>
        <v/>
      </c>
      <c r="AY244">
        <f>IF(AM244&lt;=0,0,ROUND(MIN(AM244,MAX(0,$F244-SUMPRODUCT(($AT$3:$BE$3&lt;AY$3)*$AH244:$AS244))),2))</f>
        <v/>
      </c>
      <c r="AZ244">
        <f>IF(AN244&lt;=0,0,ROUND(MIN(AN244,MAX(0,$F244-SUMPRODUCT(($AT$3:$BE$3&lt;AZ$3)*$AH244:$AS244))),2))</f>
        <v/>
      </c>
      <c r="BA244">
        <f>IF(AO244&lt;=0,0,ROUND(MIN(AO244,MAX(0,$F244-SUMPRODUCT(($AT$3:$BE$3&lt;BA$3)*$AH244:$AS244))),2))</f>
        <v/>
      </c>
      <c r="BB244">
        <f>IF(AP244&lt;=0,0,ROUND(MIN(AP244,MAX(0,$F244-SUMPRODUCT(($AT$3:$BE$3&lt;BB$3)*$AH244:$AS244))),2))</f>
        <v/>
      </c>
      <c r="BC244">
        <f>IF(AQ244&lt;=0,0,ROUND(MIN(AQ244,MAX(0,$F244-SUMPRODUCT(($AT$3:$BE$3&lt;BC$3)*$AH244:$AS244))),2))</f>
        <v/>
      </c>
      <c r="BD244">
        <f>IF(AR244&lt;=0,0,ROUND(MIN(AR244,MAX(0,$F244-SUMPRODUCT(($AT$3:$BE$3&lt;BD$3)*$AH244:$AS244))),2))</f>
        <v/>
      </c>
      <c r="BE244">
        <f>IF(AS244&lt;=0,0,ROUND(MIN(AS244,MAX(0,$F244-SUMPRODUCT(($AT$3:$BE$3&lt;BE$3)*$AH244:$AS244))),2))</f>
        <v/>
      </c>
      <c r="BF244">
        <f>IF(BF243&lt;=0,0,ROUND(BF243+J244-V244-AT244,2))</f>
        <v/>
      </c>
      <c r="BG244">
        <f>IF(BG243&lt;=0,0,ROUND(BG243+K244-W244-AU244,2))</f>
        <v/>
      </c>
      <c r="BH244">
        <f>IF(BH243&lt;=0,0,ROUND(BH243+L244-X244-AV244,2))</f>
        <v/>
      </c>
      <c r="BI244">
        <f>IF(BI243&lt;=0,0,ROUND(BI243+M244-Y244-AW244,2))</f>
        <v/>
      </c>
      <c r="BJ244">
        <f>IF(BJ243&lt;=0,0,ROUND(BJ243+N244-Z244-AX244,2))</f>
        <v/>
      </c>
      <c r="BK244">
        <f>IF(BK243&lt;=0,0,ROUND(BK243+O244-AA244-AY244,2))</f>
        <v/>
      </c>
      <c r="BL244">
        <f>IF(BL243&lt;=0,0,ROUND(BL243+P244-AB244-AZ244,2))</f>
        <v/>
      </c>
      <c r="BM244">
        <f>IF(BM243&lt;=0,0,ROUND(BM243+Q244-AC244-BA244,2))</f>
        <v/>
      </c>
      <c r="BN244">
        <f>IF(BN243&lt;=0,0,ROUND(BN243+R244-AD244-BB244,2))</f>
        <v/>
      </c>
      <c r="BO244">
        <f>IF(BO243&lt;=0,0,ROUND(BO243+S244-AE244-BC244,2))</f>
        <v/>
      </c>
      <c r="BP244">
        <f>IF(BP243&lt;=0,0,ROUND(BP243+T244-AF244-BD244,2))</f>
        <v/>
      </c>
      <c r="BQ244">
        <f>IF(BQ243&lt;=0,0,ROUND(BQ243+U244-AG244-BE244,2))</f>
        <v/>
      </c>
    </row>
    <row r="245">
      <c r="A245" t="n">
        <v>240</v>
      </c>
      <c r="B245" s="29">
        <f>Months!B245</f>
        <v/>
      </c>
      <c r="C245">
        <f>Months!C245</f>
        <v/>
      </c>
      <c r="D245">
        <f>Months!D245</f>
        <v/>
      </c>
      <c r="E245">
        <f>SUM(V245:AG245)</f>
        <v/>
      </c>
      <c r="F245">
        <f>MAX(0,ROUND(C245+D245-E245,2))</f>
        <v/>
      </c>
      <c r="G245">
        <f>ROUND(E245+SUM(AT245:BE245),2)</f>
        <v/>
      </c>
      <c r="H245">
        <f>ROUND(SUM(J245:U245),2)</f>
        <v/>
      </c>
      <c r="I245">
        <f>ROUND(SUM(BF245:BQ245),2)</f>
        <v/>
      </c>
      <c r="J245">
        <f>IF(BF244&lt;=0,0,ROUND(BF244*IF($A245&lt;=Debts!$M$5,Debts!$X$5,Debts!$Y$5)/12,2)+IF(AND(Debts!$AC$5=1,$A245=Debts!$M$5+1),SUMPRODUCT(ROUND(BF$5:BF243*Debts!$Y$5/12,2)),0))</f>
        <v/>
      </c>
      <c r="K245">
        <f>IF(BG244&lt;=0,0,ROUND(BG244*IF($A245&lt;=Debts!$M$6,Debts!$X$6,Debts!$Y$6)/12,2)+IF(AND(Debts!$AC$6=1,$A245=Debts!$M$6+1),SUMPRODUCT(ROUND(BG$5:BG243*Debts!$Y$6/12,2)),0))</f>
        <v/>
      </c>
      <c r="L245">
        <f>IF(BH244&lt;=0,0,ROUND(BH244*IF($A245&lt;=Debts!$M$7,Debts!$X$7,Debts!$Y$7)/12,2)+IF(AND(Debts!$AC$7=1,$A245=Debts!$M$7+1),SUMPRODUCT(ROUND(BH$5:BH243*Debts!$Y$7/12,2)),0))</f>
        <v/>
      </c>
      <c r="M245">
        <f>IF(BI244&lt;=0,0,ROUND(BI244*IF($A245&lt;=Debts!$M$8,Debts!$X$8,Debts!$Y$8)/12,2)+IF(AND(Debts!$AC$8=1,$A245=Debts!$M$8+1),SUMPRODUCT(ROUND(BI$5:BI243*Debts!$Y$8/12,2)),0))</f>
        <v/>
      </c>
      <c r="N245">
        <f>IF(BJ244&lt;=0,0,ROUND(BJ244*IF($A245&lt;=Debts!$M$9,Debts!$X$9,Debts!$Y$9)/12,2)+IF(AND(Debts!$AC$9=1,$A245=Debts!$M$9+1),SUMPRODUCT(ROUND(BJ$5:BJ243*Debts!$Y$9/12,2)),0))</f>
        <v/>
      </c>
      <c r="O245">
        <f>IF(BK244&lt;=0,0,ROUND(BK244*IF($A245&lt;=Debts!$M$10,Debts!$X$10,Debts!$Y$10)/12,2)+IF(AND(Debts!$AC$10=1,$A245=Debts!$M$10+1),SUMPRODUCT(ROUND(BK$5:BK243*Debts!$Y$10/12,2)),0))</f>
        <v/>
      </c>
      <c r="P245">
        <f>IF(BL244&lt;=0,0,ROUND(BL244*IF($A245&lt;=Debts!$M$11,Debts!$X$11,Debts!$Y$11)/12,2)+IF(AND(Debts!$AC$11=1,$A245=Debts!$M$11+1),SUMPRODUCT(ROUND(BL$5:BL243*Debts!$Y$11/12,2)),0))</f>
        <v/>
      </c>
      <c r="Q245">
        <f>IF(BM244&lt;=0,0,ROUND(BM244*IF($A245&lt;=Debts!$M$12,Debts!$X$12,Debts!$Y$12)/12,2)+IF(AND(Debts!$AC$12=1,$A245=Debts!$M$12+1),SUMPRODUCT(ROUND(BM$5:BM243*Debts!$Y$12/12,2)),0))</f>
        <v/>
      </c>
      <c r="R245">
        <f>IF(BN244&lt;=0,0,ROUND(BN244*IF($A245&lt;=Debts!$M$13,Debts!$X$13,Debts!$Y$13)/12,2)+IF(AND(Debts!$AC$13=1,$A245=Debts!$M$13+1),SUMPRODUCT(ROUND(BN$5:BN243*Debts!$Y$13/12,2)),0))</f>
        <v/>
      </c>
      <c r="S245">
        <f>IF(BO244&lt;=0,0,ROUND(BO244*IF($A245&lt;=Debts!$M$14,Debts!$X$14,Debts!$Y$14)/12,2)+IF(AND(Debts!$AC$14=1,$A245=Debts!$M$14+1),SUMPRODUCT(ROUND(BO$5:BO243*Debts!$Y$14/12,2)),0))</f>
        <v/>
      </c>
      <c r="T245">
        <f>IF(BP244&lt;=0,0,ROUND(BP244*IF($A245&lt;=Debts!$M$15,Debts!$X$15,Debts!$Y$15)/12,2)+IF(AND(Debts!$AC$15=1,$A245=Debts!$M$15+1),SUMPRODUCT(ROUND(BP$5:BP243*Debts!$Y$15/12,2)),0))</f>
        <v/>
      </c>
      <c r="U245">
        <f>IF(BQ244&lt;=0,0,ROUND(BQ244*IF($A245&lt;=Debts!$M$16,Debts!$X$16,Debts!$Y$16)/12,2)+IF(AND(Debts!$AC$16=1,$A245=Debts!$M$16+1),SUMPRODUCT(ROUND(BQ$5:BQ243*Debts!$Y$16/12,2)),0))</f>
        <v/>
      </c>
      <c r="V245">
        <f>IF(BF244&lt;=0,0,MIN(ROUND(BF244+J245,2),IF(Debts!$Z$5=0,Debts!$AA$5,MAX(Debts!$AA$5,ROUND(BF244*Debts!$Z$5+Debts!$AB$5*J245,2)))))</f>
        <v/>
      </c>
      <c r="W245">
        <f>IF(BG244&lt;=0,0,MIN(ROUND(BG244+K245,2),IF(Debts!$Z$6=0,Debts!$AA$6,MAX(Debts!$AA$6,ROUND(BG244*Debts!$Z$6+Debts!$AB$6*K245,2)))))</f>
        <v/>
      </c>
      <c r="X245">
        <f>IF(BH244&lt;=0,0,MIN(ROUND(BH244+L245,2),IF(Debts!$Z$7=0,Debts!$AA$7,MAX(Debts!$AA$7,ROUND(BH244*Debts!$Z$7+Debts!$AB$7*L245,2)))))</f>
        <v/>
      </c>
      <c r="Y245">
        <f>IF(BI244&lt;=0,0,MIN(ROUND(BI244+M245,2),IF(Debts!$Z$8=0,Debts!$AA$8,MAX(Debts!$AA$8,ROUND(BI244*Debts!$Z$8+Debts!$AB$8*M245,2)))))</f>
        <v/>
      </c>
      <c r="Z245">
        <f>IF(BJ244&lt;=0,0,MIN(ROUND(BJ244+N245,2),IF(Debts!$Z$9=0,Debts!$AA$9,MAX(Debts!$AA$9,ROUND(BJ244*Debts!$Z$9+Debts!$AB$9*N245,2)))))</f>
        <v/>
      </c>
      <c r="AA245">
        <f>IF(BK244&lt;=0,0,MIN(ROUND(BK244+O245,2),IF(Debts!$Z$10=0,Debts!$AA$10,MAX(Debts!$AA$10,ROUND(BK244*Debts!$Z$10+Debts!$AB$10*O245,2)))))</f>
        <v/>
      </c>
      <c r="AB245">
        <f>IF(BL244&lt;=0,0,MIN(ROUND(BL244+P245,2),IF(Debts!$Z$11=0,Debts!$AA$11,MAX(Debts!$AA$11,ROUND(BL244*Debts!$Z$11+Debts!$AB$11*P245,2)))))</f>
        <v/>
      </c>
      <c r="AC245">
        <f>IF(BM244&lt;=0,0,MIN(ROUND(BM244+Q245,2),IF(Debts!$Z$12=0,Debts!$AA$12,MAX(Debts!$AA$12,ROUND(BM244*Debts!$Z$12+Debts!$AB$12*Q245,2)))))</f>
        <v/>
      </c>
      <c r="AD245">
        <f>IF(BN244&lt;=0,0,MIN(ROUND(BN244+R245,2),IF(Debts!$Z$13=0,Debts!$AA$13,MAX(Debts!$AA$13,ROUND(BN244*Debts!$Z$13+Debts!$AB$13*R245,2)))))</f>
        <v/>
      </c>
      <c r="AE245">
        <f>IF(BO244&lt;=0,0,MIN(ROUND(BO244+S245,2),IF(Debts!$Z$14=0,Debts!$AA$14,MAX(Debts!$AA$14,ROUND(BO244*Debts!$Z$14+Debts!$AB$14*S245,2)))))</f>
        <v/>
      </c>
      <c r="AF245">
        <f>IF(BP244&lt;=0,0,MIN(ROUND(BP244+T245,2),IF(Debts!$Z$15=0,Debts!$AA$15,MAX(Debts!$AA$15,ROUND(BP244*Debts!$Z$15+Debts!$AB$15*T245,2)))))</f>
        <v/>
      </c>
      <c r="AG245">
        <f>IF(BQ244&lt;=0,0,MIN(ROUND(BQ244+U245,2),IF(Debts!$Z$16=0,Debts!$AA$16,MAX(Debts!$AA$16,ROUND(BQ244*Debts!$Z$16+Debts!$AB$16*U245,2)))))</f>
        <v/>
      </c>
      <c r="AH245">
        <f>IF(BF244&lt;=0,0,ROUND(BF244+J245-V245,2))</f>
        <v/>
      </c>
      <c r="AI245">
        <f>IF(BG244&lt;=0,0,ROUND(BG244+K245-W245,2))</f>
        <v/>
      </c>
      <c r="AJ245">
        <f>IF(BH244&lt;=0,0,ROUND(BH244+L245-X245,2))</f>
        <v/>
      </c>
      <c r="AK245">
        <f>IF(BI244&lt;=0,0,ROUND(BI244+M245-Y245,2))</f>
        <v/>
      </c>
      <c r="AL245">
        <f>IF(BJ244&lt;=0,0,ROUND(BJ244+N245-Z245,2))</f>
        <v/>
      </c>
      <c r="AM245">
        <f>IF(BK244&lt;=0,0,ROUND(BK244+O245-AA245,2))</f>
        <v/>
      </c>
      <c r="AN245">
        <f>IF(BL244&lt;=0,0,ROUND(BL244+P245-AB245,2))</f>
        <v/>
      </c>
      <c r="AO245">
        <f>IF(BM244&lt;=0,0,ROUND(BM244+Q245-AC245,2))</f>
        <v/>
      </c>
      <c r="AP245">
        <f>IF(BN244&lt;=0,0,ROUND(BN244+R245-AD245,2))</f>
        <v/>
      </c>
      <c r="AQ245">
        <f>IF(BO244&lt;=0,0,ROUND(BO244+S245-AE245,2))</f>
        <v/>
      </c>
      <c r="AR245">
        <f>IF(BP244&lt;=0,0,ROUND(BP244+T245-AF245,2))</f>
        <v/>
      </c>
      <c r="AS245">
        <f>IF(BQ244&lt;=0,0,ROUND(BQ244+U245-AG245,2))</f>
        <v/>
      </c>
      <c r="AT245">
        <f>IF(AH245&lt;=0,0,ROUND(MIN(AH245,MAX(0,$F245-SUMPRODUCT(($AT$3:$BE$3&lt;AT$3)*$AH245:$AS245))),2))</f>
        <v/>
      </c>
      <c r="AU245">
        <f>IF(AI245&lt;=0,0,ROUND(MIN(AI245,MAX(0,$F245-SUMPRODUCT(($AT$3:$BE$3&lt;AU$3)*$AH245:$AS245))),2))</f>
        <v/>
      </c>
      <c r="AV245">
        <f>IF(AJ245&lt;=0,0,ROUND(MIN(AJ245,MAX(0,$F245-SUMPRODUCT(($AT$3:$BE$3&lt;AV$3)*$AH245:$AS245))),2))</f>
        <v/>
      </c>
      <c r="AW245">
        <f>IF(AK245&lt;=0,0,ROUND(MIN(AK245,MAX(0,$F245-SUMPRODUCT(($AT$3:$BE$3&lt;AW$3)*$AH245:$AS245))),2))</f>
        <v/>
      </c>
      <c r="AX245">
        <f>IF(AL245&lt;=0,0,ROUND(MIN(AL245,MAX(0,$F245-SUMPRODUCT(($AT$3:$BE$3&lt;AX$3)*$AH245:$AS245))),2))</f>
        <v/>
      </c>
      <c r="AY245">
        <f>IF(AM245&lt;=0,0,ROUND(MIN(AM245,MAX(0,$F245-SUMPRODUCT(($AT$3:$BE$3&lt;AY$3)*$AH245:$AS245))),2))</f>
        <v/>
      </c>
      <c r="AZ245">
        <f>IF(AN245&lt;=0,0,ROUND(MIN(AN245,MAX(0,$F245-SUMPRODUCT(($AT$3:$BE$3&lt;AZ$3)*$AH245:$AS245))),2))</f>
        <v/>
      </c>
      <c r="BA245">
        <f>IF(AO245&lt;=0,0,ROUND(MIN(AO245,MAX(0,$F245-SUMPRODUCT(($AT$3:$BE$3&lt;BA$3)*$AH245:$AS245))),2))</f>
        <v/>
      </c>
      <c r="BB245">
        <f>IF(AP245&lt;=0,0,ROUND(MIN(AP245,MAX(0,$F245-SUMPRODUCT(($AT$3:$BE$3&lt;BB$3)*$AH245:$AS245))),2))</f>
        <v/>
      </c>
      <c r="BC245">
        <f>IF(AQ245&lt;=0,0,ROUND(MIN(AQ245,MAX(0,$F245-SUMPRODUCT(($AT$3:$BE$3&lt;BC$3)*$AH245:$AS245))),2))</f>
        <v/>
      </c>
      <c r="BD245">
        <f>IF(AR245&lt;=0,0,ROUND(MIN(AR245,MAX(0,$F245-SUMPRODUCT(($AT$3:$BE$3&lt;BD$3)*$AH245:$AS245))),2))</f>
        <v/>
      </c>
      <c r="BE245">
        <f>IF(AS245&lt;=0,0,ROUND(MIN(AS245,MAX(0,$F245-SUMPRODUCT(($AT$3:$BE$3&lt;BE$3)*$AH245:$AS245))),2))</f>
        <v/>
      </c>
      <c r="BF245">
        <f>IF(BF244&lt;=0,0,ROUND(BF244+J245-V245-AT245,2))</f>
        <v/>
      </c>
      <c r="BG245">
        <f>IF(BG244&lt;=0,0,ROUND(BG244+K245-W245-AU245,2))</f>
        <v/>
      </c>
      <c r="BH245">
        <f>IF(BH244&lt;=0,0,ROUND(BH244+L245-X245-AV245,2))</f>
        <v/>
      </c>
      <c r="BI245">
        <f>IF(BI244&lt;=0,0,ROUND(BI244+M245-Y245-AW245,2))</f>
        <v/>
      </c>
      <c r="BJ245">
        <f>IF(BJ244&lt;=0,0,ROUND(BJ244+N245-Z245-AX245,2))</f>
        <v/>
      </c>
      <c r="BK245">
        <f>IF(BK244&lt;=0,0,ROUND(BK244+O245-AA245-AY245,2))</f>
        <v/>
      </c>
      <c r="BL245">
        <f>IF(BL244&lt;=0,0,ROUND(BL244+P245-AB245-AZ245,2))</f>
        <v/>
      </c>
      <c r="BM245">
        <f>IF(BM244&lt;=0,0,ROUND(BM244+Q245-AC245-BA245,2))</f>
        <v/>
      </c>
      <c r="BN245">
        <f>IF(BN244&lt;=0,0,ROUND(BN244+R245-AD245-BB245,2))</f>
        <v/>
      </c>
      <c r="BO245">
        <f>IF(BO244&lt;=0,0,ROUND(BO244+S245-AE245-BC245,2))</f>
        <v/>
      </c>
      <c r="BP245">
        <f>IF(BP244&lt;=0,0,ROUND(BP244+T245-AF245-BD245,2))</f>
        <v/>
      </c>
      <c r="BQ245">
        <f>IF(BQ244&lt;=0,0,ROUND(BQ244+U245-AG245-BE245,2))</f>
        <v/>
      </c>
    </row>
    <row r="246">
      <c r="A246" t="n">
        <v>241</v>
      </c>
      <c r="B246" s="29">
        <f>Months!B246</f>
        <v/>
      </c>
      <c r="C246">
        <f>Months!C246</f>
        <v/>
      </c>
      <c r="D246">
        <f>Months!D246</f>
        <v/>
      </c>
      <c r="E246">
        <f>SUM(V246:AG246)</f>
        <v/>
      </c>
      <c r="F246">
        <f>MAX(0,ROUND(C246+D246-E246,2))</f>
        <v/>
      </c>
      <c r="G246">
        <f>ROUND(E246+SUM(AT246:BE246),2)</f>
        <v/>
      </c>
      <c r="H246">
        <f>ROUND(SUM(J246:U246),2)</f>
        <v/>
      </c>
      <c r="I246">
        <f>ROUND(SUM(BF246:BQ246),2)</f>
        <v/>
      </c>
      <c r="J246">
        <f>IF(BF245&lt;=0,0,ROUND(BF245*IF($A246&lt;=Debts!$M$5,Debts!$X$5,Debts!$Y$5)/12,2)+IF(AND(Debts!$AC$5=1,$A246=Debts!$M$5+1),SUMPRODUCT(ROUND(BF$5:BF244*Debts!$Y$5/12,2)),0))</f>
        <v/>
      </c>
      <c r="K246">
        <f>IF(BG245&lt;=0,0,ROUND(BG245*IF($A246&lt;=Debts!$M$6,Debts!$X$6,Debts!$Y$6)/12,2)+IF(AND(Debts!$AC$6=1,$A246=Debts!$M$6+1),SUMPRODUCT(ROUND(BG$5:BG244*Debts!$Y$6/12,2)),0))</f>
        <v/>
      </c>
      <c r="L246">
        <f>IF(BH245&lt;=0,0,ROUND(BH245*IF($A246&lt;=Debts!$M$7,Debts!$X$7,Debts!$Y$7)/12,2)+IF(AND(Debts!$AC$7=1,$A246=Debts!$M$7+1),SUMPRODUCT(ROUND(BH$5:BH244*Debts!$Y$7/12,2)),0))</f>
        <v/>
      </c>
      <c r="M246">
        <f>IF(BI245&lt;=0,0,ROUND(BI245*IF($A246&lt;=Debts!$M$8,Debts!$X$8,Debts!$Y$8)/12,2)+IF(AND(Debts!$AC$8=1,$A246=Debts!$M$8+1),SUMPRODUCT(ROUND(BI$5:BI244*Debts!$Y$8/12,2)),0))</f>
        <v/>
      </c>
      <c r="N246">
        <f>IF(BJ245&lt;=0,0,ROUND(BJ245*IF($A246&lt;=Debts!$M$9,Debts!$X$9,Debts!$Y$9)/12,2)+IF(AND(Debts!$AC$9=1,$A246=Debts!$M$9+1),SUMPRODUCT(ROUND(BJ$5:BJ244*Debts!$Y$9/12,2)),0))</f>
        <v/>
      </c>
      <c r="O246">
        <f>IF(BK245&lt;=0,0,ROUND(BK245*IF($A246&lt;=Debts!$M$10,Debts!$X$10,Debts!$Y$10)/12,2)+IF(AND(Debts!$AC$10=1,$A246=Debts!$M$10+1),SUMPRODUCT(ROUND(BK$5:BK244*Debts!$Y$10/12,2)),0))</f>
        <v/>
      </c>
      <c r="P246">
        <f>IF(BL245&lt;=0,0,ROUND(BL245*IF($A246&lt;=Debts!$M$11,Debts!$X$11,Debts!$Y$11)/12,2)+IF(AND(Debts!$AC$11=1,$A246=Debts!$M$11+1),SUMPRODUCT(ROUND(BL$5:BL244*Debts!$Y$11/12,2)),0))</f>
        <v/>
      </c>
      <c r="Q246">
        <f>IF(BM245&lt;=0,0,ROUND(BM245*IF($A246&lt;=Debts!$M$12,Debts!$X$12,Debts!$Y$12)/12,2)+IF(AND(Debts!$AC$12=1,$A246=Debts!$M$12+1),SUMPRODUCT(ROUND(BM$5:BM244*Debts!$Y$12/12,2)),0))</f>
        <v/>
      </c>
      <c r="R246">
        <f>IF(BN245&lt;=0,0,ROUND(BN245*IF($A246&lt;=Debts!$M$13,Debts!$X$13,Debts!$Y$13)/12,2)+IF(AND(Debts!$AC$13=1,$A246=Debts!$M$13+1),SUMPRODUCT(ROUND(BN$5:BN244*Debts!$Y$13/12,2)),0))</f>
        <v/>
      </c>
      <c r="S246">
        <f>IF(BO245&lt;=0,0,ROUND(BO245*IF($A246&lt;=Debts!$M$14,Debts!$X$14,Debts!$Y$14)/12,2)+IF(AND(Debts!$AC$14=1,$A246=Debts!$M$14+1),SUMPRODUCT(ROUND(BO$5:BO244*Debts!$Y$14/12,2)),0))</f>
        <v/>
      </c>
      <c r="T246">
        <f>IF(BP245&lt;=0,0,ROUND(BP245*IF($A246&lt;=Debts!$M$15,Debts!$X$15,Debts!$Y$15)/12,2)+IF(AND(Debts!$AC$15=1,$A246=Debts!$M$15+1),SUMPRODUCT(ROUND(BP$5:BP244*Debts!$Y$15/12,2)),0))</f>
        <v/>
      </c>
      <c r="U246">
        <f>IF(BQ245&lt;=0,0,ROUND(BQ245*IF($A246&lt;=Debts!$M$16,Debts!$X$16,Debts!$Y$16)/12,2)+IF(AND(Debts!$AC$16=1,$A246=Debts!$M$16+1),SUMPRODUCT(ROUND(BQ$5:BQ244*Debts!$Y$16/12,2)),0))</f>
        <v/>
      </c>
      <c r="V246">
        <f>IF(BF245&lt;=0,0,MIN(ROUND(BF245+J246,2),IF(Debts!$Z$5=0,Debts!$AA$5,MAX(Debts!$AA$5,ROUND(BF245*Debts!$Z$5+Debts!$AB$5*J246,2)))))</f>
        <v/>
      </c>
      <c r="W246">
        <f>IF(BG245&lt;=0,0,MIN(ROUND(BG245+K246,2),IF(Debts!$Z$6=0,Debts!$AA$6,MAX(Debts!$AA$6,ROUND(BG245*Debts!$Z$6+Debts!$AB$6*K246,2)))))</f>
        <v/>
      </c>
      <c r="X246">
        <f>IF(BH245&lt;=0,0,MIN(ROUND(BH245+L246,2),IF(Debts!$Z$7=0,Debts!$AA$7,MAX(Debts!$AA$7,ROUND(BH245*Debts!$Z$7+Debts!$AB$7*L246,2)))))</f>
        <v/>
      </c>
      <c r="Y246">
        <f>IF(BI245&lt;=0,0,MIN(ROUND(BI245+M246,2),IF(Debts!$Z$8=0,Debts!$AA$8,MAX(Debts!$AA$8,ROUND(BI245*Debts!$Z$8+Debts!$AB$8*M246,2)))))</f>
        <v/>
      </c>
      <c r="Z246">
        <f>IF(BJ245&lt;=0,0,MIN(ROUND(BJ245+N246,2),IF(Debts!$Z$9=0,Debts!$AA$9,MAX(Debts!$AA$9,ROUND(BJ245*Debts!$Z$9+Debts!$AB$9*N246,2)))))</f>
        <v/>
      </c>
      <c r="AA246">
        <f>IF(BK245&lt;=0,0,MIN(ROUND(BK245+O246,2),IF(Debts!$Z$10=0,Debts!$AA$10,MAX(Debts!$AA$10,ROUND(BK245*Debts!$Z$10+Debts!$AB$10*O246,2)))))</f>
        <v/>
      </c>
      <c r="AB246">
        <f>IF(BL245&lt;=0,0,MIN(ROUND(BL245+P246,2),IF(Debts!$Z$11=0,Debts!$AA$11,MAX(Debts!$AA$11,ROUND(BL245*Debts!$Z$11+Debts!$AB$11*P246,2)))))</f>
        <v/>
      </c>
      <c r="AC246">
        <f>IF(BM245&lt;=0,0,MIN(ROUND(BM245+Q246,2),IF(Debts!$Z$12=0,Debts!$AA$12,MAX(Debts!$AA$12,ROUND(BM245*Debts!$Z$12+Debts!$AB$12*Q246,2)))))</f>
        <v/>
      </c>
      <c r="AD246">
        <f>IF(BN245&lt;=0,0,MIN(ROUND(BN245+R246,2),IF(Debts!$Z$13=0,Debts!$AA$13,MAX(Debts!$AA$13,ROUND(BN245*Debts!$Z$13+Debts!$AB$13*R246,2)))))</f>
        <v/>
      </c>
      <c r="AE246">
        <f>IF(BO245&lt;=0,0,MIN(ROUND(BO245+S246,2),IF(Debts!$Z$14=0,Debts!$AA$14,MAX(Debts!$AA$14,ROUND(BO245*Debts!$Z$14+Debts!$AB$14*S246,2)))))</f>
        <v/>
      </c>
      <c r="AF246">
        <f>IF(BP245&lt;=0,0,MIN(ROUND(BP245+T246,2),IF(Debts!$Z$15=0,Debts!$AA$15,MAX(Debts!$AA$15,ROUND(BP245*Debts!$Z$15+Debts!$AB$15*T246,2)))))</f>
        <v/>
      </c>
      <c r="AG246">
        <f>IF(BQ245&lt;=0,0,MIN(ROUND(BQ245+U246,2),IF(Debts!$Z$16=0,Debts!$AA$16,MAX(Debts!$AA$16,ROUND(BQ245*Debts!$Z$16+Debts!$AB$16*U246,2)))))</f>
        <v/>
      </c>
      <c r="AH246">
        <f>IF(BF245&lt;=0,0,ROUND(BF245+J246-V246,2))</f>
        <v/>
      </c>
      <c r="AI246">
        <f>IF(BG245&lt;=0,0,ROUND(BG245+K246-W246,2))</f>
        <v/>
      </c>
      <c r="AJ246">
        <f>IF(BH245&lt;=0,0,ROUND(BH245+L246-X246,2))</f>
        <v/>
      </c>
      <c r="AK246">
        <f>IF(BI245&lt;=0,0,ROUND(BI245+M246-Y246,2))</f>
        <v/>
      </c>
      <c r="AL246">
        <f>IF(BJ245&lt;=0,0,ROUND(BJ245+N246-Z246,2))</f>
        <v/>
      </c>
      <c r="AM246">
        <f>IF(BK245&lt;=0,0,ROUND(BK245+O246-AA246,2))</f>
        <v/>
      </c>
      <c r="AN246">
        <f>IF(BL245&lt;=0,0,ROUND(BL245+P246-AB246,2))</f>
        <v/>
      </c>
      <c r="AO246">
        <f>IF(BM245&lt;=0,0,ROUND(BM245+Q246-AC246,2))</f>
        <v/>
      </c>
      <c r="AP246">
        <f>IF(BN245&lt;=0,0,ROUND(BN245+R246-AD246,2))</f>
        <v/>
      </c>
      <c r="AQ246">
        <f>IF(BO245&lt;=0,0,ROUND(BO245+S246-AE246,2))</f>
        <v/>
      </c>
      <c r="AR246">
        <f>IF(BP245&lt;=0,0,ROUND(BP245+T246-AF246,2))</f>
        <v/>
      </c>
      <c r="AS246">
        <f>IF(BQ245&lt;=0,0,ROUND(BQ245+U246-AG246,2))</f>
        <v/>
      </c>
      <c r="AT246">
        <f>IF(AH246&lt;=0,0,ROUND(MIN(AH246,MAX(0,$F246-SUMPRODUCT(($AT$3:$BE$3&lt;AT$3)*$AH246:$AS246))),2))</f>
        <v/>
      </c>
      <c r="AU246">
        <f>IF(AI246&lt;=0,0,ROUND(MIN(AI246,MAX(0,$F246-SUMPRODUCT(($AT$3:$BE$3&lt;AU$3)*$AH246:$AS246))),2))</f>
        <v/>
      </c>
      <c r="AV246">
        <f>IF(AJ246&lt;=0,0,ROUND(MIN(AJ246,MAX(0,$F246-SUMPRODUCT(($AT$3:$BE$3&lt;AV$3)*$AH246:$AS246))),2))</f>
        <v/>
      </c>
      <c r="AW246">
        <f>IF(AK246&lt;=0,0,ROUND(MIN(AK246,MAX(0,$F246-SUMPRODUCT(($AT$3:$BE$3&lt;AW$3)*$AH246:$AS246))),2))</f>
        <v/>
      </c>
      <c r="AX246">
        <f>IF(AL246&lt;=0,0,ROUND(MIN(AL246,MAX(0,$F246-SUMPRODUCT(($AT$3:$BE$3&lt;AX$3)*$AH246:$AS246))),2))</f>
        <v/>
      </c>
      <c r="AY246">
        <f>IF(AM246&lt;=0,0,ROUND(MIN(AM246,MAX(0,$F246-SUMPRODUCT(($AT$3:$BE$3&lt;AY$3)*$AH246:$AS246))),2))</f>
        <v/>
      </c>
      <c r="AZ246">
        <f>IF(AN246&lt;=0,0,ROUND(MIN(AN246,MAX(0,$F246-SUMPRODUCT(($AT$3:$BE$3&lt;AZ$3)*$AH246:$AS246))),2))</f>
        <v/>
      </c>
      <c r="BA246">
        <f>IF(AO246&lt;=0,0,ROUND(MIN(AO246,MAX(0,$F246-SUMPRODUCT(($AT$3:$BE$3&lt;BA$3)*$AH246:$AS246))),2))</f>
        <v/>
      </c>
      <c r="BB246">
        <f>IF(AP246&lt;=0,0,ROUND(MIN(AP246,MAX(0,$F246-SUMPRODUCT(($AT$3:$BE$3&lt;BB$3)*$AH246:$AS246))),2))</f>
        <v/>
      </c>
      <c r="BC246">
        <f>IF(AQ246&lt;=0,0,ROUND(MIN(AQ246,MAX(0,$F246-SUMPRODUCT(($AT$3:$BE$3&lt;BC$3)*$AH246:$AS246))),2))</f>
        <v/>
      </c>
      <c r="BD246">
        <f>IF(AR246&lt;=0,0,ROUND(MIN(AR246,MAX(0,$F246-SUMPRODUCT(($AT$3:$BE$3&lt;BD$3)*$AH246:$AS246))),2))</f>
        <v/>
      </c>
      <c r="BE246">
        <f>IF(AS246&lt;=0,0,ROUND(MIN(AS246,MAX(0,$F246-SUMPRODUCT(($AT$3:$BE$3&lt;BE$3)*$AH246:$AS246))),2))</f>
        <v/>
      </c>
      <c r="BF246">
        <f>IF(BF245&lt;=0,0,ROUND(BF245+J246-V246-AT246,2))</f>
        <v/>
      </c>
      <c r="BG246">
        <f>IF(BG245&lt;=0,0,ROUND(BG245+K246-W246-AU246,2))</f>
        <v/>
      </c>
      <c r="BH246">
        <f>IF(BH245&lt;=0,0,ROUND(BH245+L246-X246-AV246,2))</f>
        <v/>
      </c>
      <c r="BI246">
        <f>IF(BI245&lt;=0,0,ROUND(BI245+M246-Y246-AW246,2))</f>
        <v/>
      </c>
      <c r="BJ246">
        <f>IF(BJ245&lt;=0,0,ROUND(BJ245+N246-Z246-AX246,2))</f>
        <v/>
      </c>
      <c r="BK246">
        <f>IF(BK245&lt;=0,0,ROUND(BK245+O246-AA246-AY246,2))</f>
        <v/>
      </c>
      <c r="BL246">
        <f>IF(BL245&lt;=0,0,ROUND(BL245+P246-AB246-AZ246,2))</f>
        <v/>
      </c>
      <c r="BM246">
        <f>IF(BM245&lt;=0,0,ROUND(BM245+Q246-AC246-BA246,2))</f>
        <v/>
      </c>
      <c r="BN246">
        <f>IF(BN245&lt;=0,0,ROUND(BN245+R246-AD246-BB246,2))</f>
        <v/>
      </c>
      <c r="BO246">
        <f>IF(BO245&lt;=0,0,ROUND(BO245+S246-AE246-BC246,2))</f>
        <v/>
      </c>
      <c r="BP246">
        <f>IF(BP245&lt;=0,0,ROUND(BP245+T246-AF246-BD246,2))</f>
        <v/>
      </c>
      <c r="BQ246">
        <f>IF(BQ245&lt;=0,0,ROUND(BQ245+U246-AG246-BE246,2))</f>
        <v/>
      </c>
    </row>
    <row r="247">
      <c r="A247" t="n">
        <v>242</v>
      </c>
      <c r="B247" s="29">
        <f>Months!B247</f>
        <v/>
      </c>
      <c r="C247">
        <f>Months!C247</f>
        <v/>
      </c>
      <c r="D247">
        <f>Months!D247</f>
        <v/>
      </c>
      <c r="E247">
        <f>SUM(V247:AG247)</f>
        <v/>
      </c>
      <c r="F247">
        <f>MAX(0,ROUND(C247+D247-E247,2))</f>
        <v/>
      </c>
      <c r="G247">
        <f>ROUND(E247+SUM(AT247:BE247),2)</f>
        <v/>
      </c>
      <c r="H247">
        <f>ROUND(SUM(J247:U247),2)</f>
        <v/>
      </c>
      <c r="I247">
        <f>ROUND(SUM(BF247:BQ247),2)</f>
        <v/>
      </c>
      <c r="J247">
        <f>IF(BF246&lt;=0,0,ROUND(BF246*IF($A247&lt;=Debts!$M$5,Debts!$X$5,Debts!$Y$5)/12,2)+IF(AND(Debts!$AC$5=1,$A247=Debts!$M$5+1),SUMPRODUCT(ROUND(BF$5:BF245*Debts!$Y$5/12,2)),0))</f>
        <v/>
      </c>
      <c r="K247">
        <f>IF(BG246&lt;=0,0,ROUND(BG246*IF($A247&lt;=Debts!$M$6,Debts!$X$6,Debts!$Y$6)/12,2)+IF(AND(Debts!$AC$6=1,$A247=Debts!$M$6+1),SUMPRODUCT(ROUND(BG$5:BG245*Debts!$Y$6/12,2)),0))</f>
        <v/>
      </c>
      <c r="L247">
        <f>IF(BH246&lt;=0,0,ROUND(BH246*IF($A247&lt;=Debts!$M$7,Debts!$X$7,Debts!$Y$7)/12,2)+IF(AND(Debts!$AC$7=1,$A247=Debts!$M$7+1),SUMPRODUCT(ROUND(BH$5:BH245*Debts!$Y$7/12,2)),0))</f>
        <v/>
      </c>
      <c r="M247">
        <f>IF(BI246&lt;=0,0,ROUND(BI246*IF($A247&lt;=Debts!$M$8,Debts!$X$8,Debts!$Y$8)/12,2)+IF(AND(Debts!$AC$8=1,$A247=Debts!$M$8+1),SUMPRODUCT(ROUND(BI$5:BI245*Debts!$Y$8/12,2)),0))</f>
        <v/>
      </c>
      <c r="N247">
        <f>IF(BJ246&lt;=0,0,ROUND(BJ246*IF($A247&lt;=Debts!$M$9,Debts!$X$9,Debts!$Y$9)/12,2)+IF(AND(Debts!$AC$9=1,$A247=Debts!$M$9+1),SUMPRODUCT(ROUND(BJ$5:BJ245*Debts!$Y$9/12,2)),0))</f>
        <v/>
      </c>
      <c r="O247">
        <f>IF(BK246&lt;=0,0,ROUND(BK246*IF($A247&lt;=Debts!$M$10,Debts!$X$10,Debts!$Y$10)/12,2)+IF(AND(Debts!$AC$10=1,$A247=Debts!$M$10+1),SUMPRODUCT(ROUND(BK$5:BK245*Debts!$Y$10/12,2)),0))</f>
        <v/>
      </c>
      <c r="P247">
        <f>IF(BL246&lt;=0,0,ROUND(BL246*IF($A247&lt;=Debts!$M$11,Debts!$X$11,Debts!$Y$11)/12,2)+IF(AND(Debts!$AC$11=1,$A247=Debts!$M$11+1),SUMPRODUCT(ROUND(BL$5:BL245*Debts!$Y$11/12,2)),0))</f>
        <v/>
      </c>
      <c r="Q247">
        <f>IF(BM246&lt;=0,0,ROUND(BM246*IF($A247&lt;=Debts!$M$12,Debts!$X$12,Debts!$Y$12)/12,2)+IF(AND(Debts!$AC$12=1,$A247=Debts!$M$12+1),SUMPRODUCT(ROUND(BM$5:BM245*Debts!$Y$12/12,2)),0))</f>
        <v/>
      </c>
      <c r="R247">
        <f>IF(BN246&lt;=0,0,ROUND(BN246*IF($A247&lt;=Debts!$M$13,Debts!$X$13,Debts!$Y$13)/12,2)+IF(AND(Debts!$AC$13=1,$A247=Debts!$M$13+1),SUMPRODUCT(ROUND(BN$5:BN245*Debts!$Y$13/12,2)),0))</f>
        <v/>
      </c>
      <c r="S247">
        <f>IF(BO246&lt;=0,0,ROUND(BO246*IF($A247&lt;=Debts!$M$14,Debts!$X$14,Debts!$Y$14)/12,2)+IF(AND(Debts!$AC$14=1,$A247=Debts!$M$14+1),SUMPRODUCT(ROUND(BO$5:BO245*Debts!$Y$14/12,2)),0))</f>
        <v/>
      </c>
      <c r="T247">
        <f>IF(BP246&lt;=0,0,ROUND(BP246*IF($A247&lt;=Debts!$M$15,Debts!$X$15,Debts!$Y$15)/12,2)+IF(AND(Debts!$AC$15=1,$A247=Debts!$M$15+1),SUMPRODUCT(ROUND(BP$5:BP245*Debts!$Y$15/12,2)),0))</f>
        <v/>
      </c>
      <c r="U247">
        <f>IF(BQ246&lt;=0,0,ROUND(BQ246*IF($A247&lt;=Debts!$M$16,Debts!$X$16,Debts!$Y$16)/12,2)+IF(AND(Debts!$AC$16=1,$A247=Debts!$M$16+1),SUMPRODUCT(ROUND(BQ$5:BQ245*Debts!$Y$16/12,2)),0))</f>
        <v/>
      </c>
      <c r="V247">
        <f>IF(BF246&lt;=0,0,MIN(ROUND(BF246+J247,2),IF(Debts!$Z$5=0,Debts!$AA$5,MAX(Debts!$AA$5,ROUND(BF246*Debts!$Z$5+Debts!$AB$5*J247,2)))))</f>
        <v/>
      </c>
      <c r="W247">
        <f>IF(BG246&lt;=0,0,MIN(ROUND(BG246+K247,2),IF(Debts!$Z$6=0,Debts!$AA$6,MAX(Debts!$AA$6,ROUND(BG246*Debts!$Z$6+Debts!$AB$6*K247,2)))))</f>
        <v/>
      </c>
      <c r="X247">
        <f>IF(BH246&lt;=0,0,MIN(ROUND(BH246+L247,2),IF(Debts!$Z$7=0,Debts!$AA$7,MAX(Debts!$AA$7,ROUND(BH246*Debts!$Z$7+Debts!$AB$7*L247,2)))))</f>
        <v/>
      </c>
      <c r="Y247">
        <f>IF(BI246&lt;=0,0,MIN(ROUND(BI246+M247,2),IF(Debts!$Z$8=0,Debts!$AA$8,MAX(Debts!$AA$8,ROUND(BI246*Debts!$Z$8+Debts!$AB$8*M247,2)))))</f>
        <v/>
      </c>
      <c r="Z247">
        <f>IF(BJ246&lt;=0,0,MIN(ROUND(BJ246+N247,2),IF(Debts!$Z$9=0,Debts!$AA$9,MAX(Debts!$AA$9,ROUND(BJ246*Debts!$Z$9+Debts!$AB$9*N247,2)))))</f>
        <v/>
      </c>
      <c r="AA247">
        <f>IF(BK246&lt;=0,0,MIN(ROUND(BK246+O247,2),IF(Debts!$Z$10=0,Debts!$AA$10,MAX(Debts!$AA$10,ROUND(BK246*Debts!$Z$10+Debts!$AB$10*O247,2)))))</f>
        <v/>
      </c>
      <c r="AB247">
        <f>IF(BL246&lt;=0,0,MIN(ROUND(BL246+P247,2),IF(Debts!$Z$11=0,Debts!$AA$11,MAX(Debts!$AA$11,ROUND(BL246*Debts!$Z$11+Debts!$AB$11*P247,2)))))</f>
        <v/>
      </c>
      <c r="AC247">
        <f>IF(BM246&lt;=0,0,MIN(ROUND(BM246+Q247,2),IF(Debts!$Z$12=0,Debts!$AA$12,MAX(Debts!$AA$12,ROUND(BM246*Debts!$Z$12+Debts!$AB$12*Q247,2)))))</f>
        <v/>
      </c>
      <c r="AD247">
        <f>IF(BN246&lt;=0,0,MIN(ROUND(BN246+R247,2),IF(Debts!$Z$13=0,Debts!$AA$13,MAX(Debts!$AA$13,ROUND(BN246*Debts!$Z$13+Debts!$AB$13*R247,2)))))</f>
        <v/>
      </c>
      <c r="AE247">
        <f>IF(BO246&lt;=0,0,MIN(ROUND(BO246+S247,2),IF(Debts!$Z$14=0,Debts!$AA$14,MAX(Debts!$AA$14,ROUND(BO246*Debts!$Z$14+Debts!$AB$14*S247,2)))))</f>
        <v/>
      </c>
      <c r="AF247">
        <f>IF(BP246&lt;=0,0,MIN(ROUND(BP246+T247,2),IF(Debts!$Z$15=0,Debts!$AA$15,MAX(Debts!$AA$15,ROUND(BP246*Debts!$Z$15+Debts!$AB$15*T247,2)))))</f>
        <v/>
      </c>
      <c r="AG247">
        <f>IF(BQ246&lt;=0,0,MIN(ROUND(BQ246+U247,2),IF(Debts!$Z$16=0,Debts!$AA$16,MAX(Debts!$AA$16,ROUND(BQ246*Debts!$Z$16+Debts!$AB$16*U247,2)))))</f>
        <v/>
      </c>
      <c r="AH247">
        <f>IF(BF246&lt;=0,0,ROUND(BF246+J247-V247,2))</f>
        <v/>
      </c>
      <c r="AI247">
        <f>IF(BG246&lt;=0,0,ROUND(BG246+K247-W247,2))</f>
        <v/>
      </c>
      <c r="AJ247">
        <f>IF(BH246&lt;=0,0,ROUND(BH246+L247-X247,2))</f>
        <v/>
      </c>
      <c r="AK247">
        <f>IF(BI246&lt;=0,0,ROUND(BI246+M247-Y247,2))</f>
        <v/>
      </c>
      <c r="AL247">
        <f>IF(BJ246&lt;=0,0,ROUND(BJ246+N247-Z247,2))</f>
        <v/>
      </c>
      <c r="AM247">
        <f>IF(BK246&lt;=0,0,ROUND(BK246+O247-AA247,2))</f>
        <v/>
      </c>
      <c r="AN247">
        <f>IF(BL246&lt;=0,0,ROUND(BL246+P247-AB247,2))</f>
        <v/>
      </c>
      <c r="AO247">
        <f>IF(BM246&lt;=0,0,ROUND(BM246+Q247-AC247,2))</f>
        <v/>
      </c>
      <c r="AP247">
        <f>IF(BN246&lt;=0,0,ROUND(BN246+R247-AD247,2))</f>
        <v/>
      </c>
      <c r="AQ247">
        <f>IF(BO246&lt;=0,0,ROUND(BO246+S247-AE247,2))</f>
        <v/>
      </c>
      <c r="AR247">
        <f>IF(BP246&lt;=0,0,ROUND(BP246+T247-AF247,2))</f>
        <v/>
      </c>
      <c r="AS247">
        <f>IF(BQ246&lt;=0,0,ROUND(BQ246+U247-AG247,2))</f>
        <v/>
      </c>
      <c r="AT247">
        <f>IF(AH247&lt;=0,0,ROUND(MIN(AH247,MAX(0,$F247-SUMPRODUCT(($AT$3:$BE$3&lt;AT$3)*$AH247:$AS247))),2))</f>
        <v/>
      </c>
      <c r="AU247">
        <f>IF(AI247&lt;=0,0,ROUND(MIN(AI247,MAX(0,$F247-SUMPRODUCT(($AT$3:$BE$3&lt;AU$3)*$AH247:$AS247))),2))</f>
        <v/>
      </c>
      <c r="AV247">
        <f>IF(AJ247&lt;=0,0,ROUND(MIN(AJ247,MAX(0,$F247-SUMPRODUCT(($AT$3:$BE$3&lt;AV$3)*$AH247:$AS247))),2))</f>
        <v/>
      </c>
      <c r="AW247">
        <f>IF(AK247&lt;=0,0,ROUND(MIN(AK247,MAX(0,$F247-SUMPRODUCT(($AT$3:$BE$3&lt;AW$3)*$AH247:$AS247))),2))</f>
        <v/>
      </c>
      <c r="AX247">
        <f>IF(AL247&lt;=0,0,ROUND(MIN(AL247,MAX(0,$F247-SUMPRODUCT(($AT$3:$BE$3&lt;AX$3)*$AH247:$AS247))),2))</f>
        <v/>
      </c>
      <c r="AY247">
        <f>IF(AM247&lt;=0,0,ROUND(MIN(AM247,MAX(0,$F247-SUMPRODUCT(($AT$3:$BE$3&lt;AY$3)*$AH247:$AS247))),2))</f>
        <v/>
      </c>
      <c r="AZ247">
        <f>IF(AN247&lt;=0,0,ROUND(MIN(AN247,MAX(0,$F247-SUMPRODUCT(($AT$3:$BE$3&lt;AZ$3)*$AH247:$AS247))),2))</f>
        <v/>
      </c>
      <c r="BA247">
        <f>IF(AO247&lt;=0,0,ROUND(MIN(AO247,MAX(0,$F247-SUMPRODUCT(($AT$3:$BE$3&lt;BA$3)*$AH247:$AS247))),2))</f>
        <v/>
      </c>
      <c r="BB247">
        <f>IF(AP247&lt;=0,0,ROUND(MIN(AP247,MAX(0,$F247-SUMPRODUCT(($AT$3:$BE$3&lt;BB$3)*$AH247:$AS247))),2))</f>
        <v/>
      </c>
      <c r="BC247">
        <f>IF(AQ247&lt;=0,0,ROUND(MIN(AQ247,MAX(0,$F247-SUMPRODUCT(($AT$3:$BE$3&lt;BC$3)*$AH247:$AS247))),2))</f>
        <v/>
      </c>
      <c r="BD247">
        <f>IF(AR247&lt;=0,0,ROUND(MIN(AR247,MAX(0,$F247-SUMPRODUCT(($AT$3:$BE$3&lt;BD$3)*$AH247:$AS247))),2))</f>
        <v/>
      </c>
      <c r="BE247">
        <f>IF(AS247&lt;=0,0,ROUND(MIN(AS247,MAX(0,$F247-SUMPRODUCT(($AT$3:$BE$3&lt;BE$3)*$AH247:$AS247))),2))</f>
        <v/>
      </c>
      <c r="BF247">
        <f>IF(BF246&lt;=0,0,ROUND(BF246+J247-V247-AT247,2))</f>
        <v/>
      </c>
      <c r="BG247">
        <f>IF(BG246&lt;=0,0,ROUND(BG246+K247-W247-AU247,2))</f>
        <v/>
      </c>
      <c r="BH247">
        <f>IF(BH246&lt;=0,0,ROUND(BH246+L247-X247-AV247,2))</f>
        <v/>
      </c>
      <c r="BI247">
        <f>IF(BI246&lt;=0,0,ROUND(BI246+M247-Y247-AW247,2))</f>
        <v/>
      </c>
      <c r="BJ247">
        <f>IF(BJ246&lt;=0,0,ROUND(BJ246+N247-Z247-AX247,2))</f>
        <v/>
      </c>
      <c r="BK247">
        <f>IF(BK246&lt;=0,0,ROUND(BK246+O247-AA247-AY247,2))</f>
        <v/>
      </c>
      <c r="BL247">
        <f>IF(BL246&lt;=0,0,ROUND(BL246+P247-AB247-AZ247,2))</f>
        <v/>
      </c>
      <c r="BM247">
        <f>IF(BM246&lt;=0,0,ROUND(BM246+Q247-AC247-BA247,2))</f>
        <v/>
      </c>
      <c r="BN247">
        <f>IF(BN246&lt;=0,0,ROUND(BN246+R247-AD247-BB247,2))</f>
        <v/>
      </c>
      <c r="BO247">
        <f>IF(BO246&lt;=0,0,ROUND(BO246+S247-AE247-BC247,2))</f>
        <v/>
      </c>
      <c r="BP247">
        <f>IF(BP246&lt;=0,0,ROUND(BP246+T247-AF247-BD247,2))</f>
        <v/>
      </c>
      <c r="BQ247">
        <f>IF(BQ246&lt;=0,0,ROUND(BQ246+U247-AG247-BE247,2))</f>
        <v/>
      </c>
    </row>
    <row r="248">
      <c r="A248" t="n">
        <v>243</v>
      </c>
      <c r="B248" s="29">
        <f>Months!B248</f>
        <v/>
      </c>
      <c r="C248">
        <f>Months!C248</f>
        <v/>
      </c>
      <c r="D248">
        <f>Months!D248</f>
        <v/>
      </c>
      <c r="E248">
        <f>SUM(V248:AG248)</f>
        <v/>
      </c>
      <c r="F248">
        <f>MAX(0,ROUND(C248+D248-E248,2))</f>
        <v/>
      </c>
      <c r="G248">
        <f>ROUND(E248+SUM(AT248:BE248),2)</f>
        <v/>
      </c>
      <c r="H248">
        <f>ROUND(SUM(J248:U248),2)</f>
        <v/>
      </c>
      <c r="I248">
        <f>ROUND(SUM(BF248:BQ248),2)</f>
        <v/>
      </c>
      <c r="J248">
        <f>IF(BF247&lt;=0,0,ROUND(BF247*IF($A248&lt;=Debts!$M$5,Debts!$X$5,Debts!$Y$5)/12,2)+IF(AND(Debts!$AC$5=1,$A248=Debts!$M$5+1),SUMPRODUCT(ROUND(BF$5:BF246*Debts!$Y$5/12,2)),0))</f>
        <v/>
      </c>
      <c r="K248">
        <f>IF(BG247&lt;=0,0,ROUND(BG247*IF($A248&lt;=Debts!$M$6,Debts!$X$6,Debts!$Y$6)/12,2)+IF(AND(Debts!$AC$6=1,$A248=Debts!$M$6+1),SUMPRODUCT(ROUND(BG$5:BG246*Debts!$Y$6/12,2)),0))</f>
        <v/>
      </c>
      <c r="L248">
        <f>IF(BH247&lt;=0,0,ROUND(BH247*IF($A248&lt;=Debts!$M$7,Debts!$X$7,Debts!$Y$7)/12,2)+IF(AND(Debts!$AC$7=1,$A248=Debts!$M$7+1),SUMPRODUCT(ROUND(BH$5:BH246*Debts!$Y$7/12,2)),0))</f>
        <v/>
      </c>
      <c r="M248">
        <f>IF(BI247&lt;=0,0,ROUND(BI247*IF($A248&lt;=Debts!$M$8,Debts!$X$8,Debts!$Y$8)/12,2)+IF(AND(Debts!$AC$8=1,$A248=Debts!$M$8+1),SUMPRODUCT(ROUND(BI$5:BI246*Debts!$Y$8/12,2)),0))</f>
        <v/>
      </c>
      <c r="N248">
        <f>IF(BJ247&lt;=0,0,ROUND(BJ247*IF($A248&lt;=Debts!$M$9,Debts!$X$9,Debts!$Y$9)/12,2)+IF(AND(Debts!$AC$9=1,$A248=Debts!$M$9+1),SUMPRODUCT(ROUND(BJ$5:BJ246*Debts!$Y$9/12,2)),0))</f>
        <v/>
      </c>
      <c r="O248">
        <f>IF(BK247&lt;=0,0,ROUND(BK247*IF($A248&lt;=Debts!$M$10,Debts!$X$10,Debts!$Y$10)/12,2)+IF(AND(Debts!$AC$10=1,$A248=Debts!$M$10+1),SUMPRODUCT(ROUND(BK$5:BK246*Debts!$Y$10/12,2)),0))</f>
        <v/>
      </c>
      <c r="P248">
        <f>IF(BL247&lt;=0,0,ROUND(BL247*IF($A248&lt;=Debts!$M$11,Debts!$X$11,Debts!$Y$11)/12,2)+IF(AND(Debts!$AC$11=1,$A248=Debts!$M$11+1),SUMPRODUCT(ROUND(BL$5:BL246*Debts!$Y$11/12,2)),0))</f>
        <v/>
      </c>
      <c r="Q248">
        <f>IF(BM247&lt;=0,0,ROUND(BM247*IF($A248&lt;=Debts!$M$12,Debts!$X$12,Debts!$Y$12)/12,2)+IF(AND(Debts!$AC$12=1,$A248=Debts!$M$12+1),SUMPRODUCT(ROUND(BM$5:BM246*Debts!$Y$12/12,2)),0))</f>
        <v/>
      </c>
      <c r="R248">
        <f>IF(BN247&lt;=0,0,ROUND(BN247*IF($A248&lt;=Debts!$M$13,Debts!$X$13,Debts!$Y$13)/12,2)+IF(AND(Debts!$AC$13=1,$A248=Debts!$M$13+1),SUMPRODUCT(ROUND(BN$5:BN246*Debts!$Y$13/12,2)),0))</f>
        <v/>
      </c>
      <c r="S248">
        <f>IF(BO247&lt;=0,0,ROUND(BO247*IF($A248&lt;=Debts!$M$14,Debts!$X$14,Debts!$Y$14)/12,2)+IF(AND(Debts!$AC$14=1,$A248=Debts!$M$14+1),SUMPRODUCT(ROUND(BO$5:BO246*Debts!$Y$14/12,2)),0))</f>
        <v/>
      </c>
      <c r="T248">
        <f>IF(BP247&lt;=0,0,ROUND(BP247*IF($A248&lt;=Debts!$M$15,Debts!$X$15,Debts!$Y$15)/12,2)+IF(AND(Debts!$AC$15=1,$A248=Debts!$M$15+1),SUMPRODUCT(ROUND(BP$5:BP246*Debts!$Y$15/12,2)),0))</f>
        <v/>
      </c>
      <c r="U248">
        <f>IF(BQ247&lt;=0,0,ROUND(BQ247*IF($A248&lt;=Debts!$M$16,Debts!$X$16,Debts!$Y$16)/12,2)+IF(AND(Debts!$AC$16=1,$A248=Debts!$M$16+1),SUMPRODUCT(ROUND(BQ$5:BQ246*Debts!$Y$16/12,2)),0))</f>
        <v/>
      </c>
      <c r="V248">
        <f>IF(BF247&lt;=0,0,MIN(ROUND(BF247+J248,2),IF(Debts!$Z$5=0,Debts!$AA$5,MAX(Debts!$AA$5,ROUND(BF247*Debts!$Z$5+Debts!$AB$5*J248,2)))))</f>
        <v/>
      </c>
      <c r="W248">
        <f>IF(BG247&lt;=0,0,MIN(ROUND(BG247+K248,2),IF(Debts!$Z$6=0,Debts!$AA$6,MAX(Debts!$AA$6,ROUND(BG247*Debts!$Z$6+Debts!$AB$6*K248,2)))))</f>
        <v/>
      </c>
      <c r="X248">
        <f>IF(BH247&lt;=0,0,MIN(ROUND(BH247+L248,2),IF(Debts!$Z$7=0,Debts!$AA$7,MAX(Debts!$AA$7,ROUND(BH247*Debts!$Z$7+Debts!$AB$7*L248,2)))))</f>
        <v/>
      </c>
      <c r="Y248">
        <f>IF(BI247&lt;=0,0,MIN(ROUND(BI247+M248,2),IF(Debts!$Z$8=0,Debts!$AA$8,MAX(Debts!$AA$8,ROUND(BI247*Debts!$Z$8+Debts!$AB$8*M248,2)))))</f>
        <v/>
      </c>
      <c r="Z248">
        <f>IF(BJ247&lt;=0,0,MIN(ROUND(BJ247+N248,2),IF(Debts!$Z$9=0,Debts!$AA$9,MAX(Debts!$AA$9,ROUND(BJ247*Debts!$Z$9+Debts!$AB$9*N248,2)))))</f>
        <v/>
      </c>
      <c r="AA248">
        <f>IF(BK247&lt;=0,0,MIN(ROUND(BK247+O248,2),IF(Debts!$Z$10=0,Debts!$AA$10,MAX(Debts!$AA$10,ROUND(BK247*Debts!$Z$10+Debts!$AB$10*O248,2)))))</f>
        <v/>
      </c>
      <c r="AB248">
        <f>IF(BL247&lt;=0,0,MIN(ROUND(BL247+P248,2),IF(Debts!$Z$11=0,Debts!$AA$11,MAX(Debts!$AA$11,ROUND(BL247*Debts!$Z$11+Debts!$AB$11*P248,2)))))</f>
        <v/>
      </c>
      <c r="AC248">
        <f>IF(BM247&lt;=0,0,MIN(ROUND(BM247+Q248,2),IF(Debts!$Z$12=0,Debts!$AA$12,MAX(Debts!$AA$12,ROUND(BM247*Debts!$Z$12+Debts!$AB$12*Q248,2)))))</f>
        <v/>
      </c>
      <c r="AD248">
        <f>IF(BN247&lt;=0,0,MIN(ROUND(BN247+R248,2),IF(Debts!$Z$13=0,Debts!$AA$13,MAX(Debts!$AA$13,ROUND(BN247*Debts!$Z$13+Debts!$AB$13*R248,2)))))</f>
        <v/>
      </c>
      <c r="AE248">
        <f>IF(BO247&lt;=0,0,MIN(ROUND(BO247+S248,2),IF(Debts!$Z$14=0,Debts!$AA$14,MAX(Debts!$AA$14,ROUND(BO247*Debts!$Z$14+Debts!$AB$14*S248,2)))))</f>
        <v/>
      </c>
      <c r="AF248">
        <f>IF(BP247&lt;=0,0,MIN(ROUND(BP247+T248,2),IF(Debts!$Z$15=0,Debts!$AA$15,MAX(Debts!$AA$15,ROUND(BP247*Debts!$Z$15+Debts!$AB$15*T248,2)))))</f>
        <v/>
      </c>
      <c r="AG248">
        <f>IF(BQ247&lt;=0,0,MIN(ROUND(BQ247+U248,2),IF(Debts!$Z$16=0,Debts!$AA$16,MAX(Debts!$AA$16,ROUND(BQ247*Debts!$Z$16+Debts!$AB$16*U248,2)))))</f>
        <v/>
      </c>
      <c r="AH248">
        <f>IF(BF247&lt;=0,0,ROUND(BF247+J248-V248,2))</f>
        <v/>
      </c>
      <c r="AI248">
        <f>IF(BG247&lt;=0,0,ROUND(BG247+K248-W248,2))</f>
        <v/>
      </c>
      <c r="AJ248">
        <f>IF(BH247&lt;=0,0,ROUND(BH247+L248-X248,2))</f>
        <v/>
      </c>
      <c r="AK248">
        <f>IF(BI247&lt;=0,0,ROUND(BI247+M248-Y248,2))</f>
        <v/>
      </c>
      <c r="AL248">
        <f>IF(BJ247&lt;=0,0,ROUND(BJ247+N248-Z248,2))</f>
        <v/>
      </c>
      <c r="AM248">
        <f>IF(BK247&lt;=0,0,ROUND(BK247+O248-AA248,2))</f>
        <v/>
      </c>
      <c r="AN248">
        <f>IF(BL247&lt;=0,0,ROUND(BL247+P248-AB248,2))</f>
        <v/>
      </c>
      <c r="AO248">
        <f>IF(BM247&lt;=0,0,ROUND(BM247+Q248-AC248,2))</f>
        <v/>
      </c>
      <c r="AP248">
        <f>IF(BN247&lt;=0,0,ROUND(BN247+R248-AD248,2))</f>
        <v/>
      </c>
      <c r="AQ248">
        <f>IF(BO247&lt;=0,0,ROUND(BO247+S248-AE248,2))</f>
        <v/>
      </c>
      <c r="AR248">
        <f>IF(BP247&lt;=0,0,ROUND(BP247+T248-AF248,2))</f>
        <v/>
      </c>
      <c r="AS248">
        <f>IF(BQ247&lt;=0,0,ROUND(BQ247+U248-AG248,2))</f>
        <v/>
      </c>
      <c r="AT248">
        <f>IF(AH248&lt;=0,0,ROUND(MIN(AH248,MAX(0,$F248-SUMPRODUCT(($AT$3:$BE$3&lt;AT$3)*$AH248:$AS248))),2))</f>
        <v/>
      </c>
      <c r="AU248">
        <f>IF(AI248&lt;=0,0,ROUND(MIN(AI248,MAX(0,$F248-SUMPRODUCT(($AT$3:$BE$3&lt;AU$3)*$AH248:$AS248))),2))</f>
        <v/>
      </c>
      <c r="AV248">
        <f>IF(AJ248&lt;=0,0,ROUND(MIN(AJ248,MAX(0,$F248-SUMPRODUCT(($AT$3:$BE$3&lt;AV$3)*$AH248:$AS248))),2))</f>
        <v/>
      </c>
      <c r="AW248">
        <f>IF(AK248&lt;=0,0,ROUND(MIN(AK248,MAX(0,$F248-SUMPRODUCT(($AT$3:$BE$3&lt;AW$3)*$AH248:$AS248))),2))</f>
        <v/>
      </c>
      <c r="AX248">
        <f>IF(AL248&lt;=0,0,ROUND(MIN(AL248,MAX(0,$F248-SUMPRODUCT(($AT$3:$BE$3&lt;AX$3)*$AH248:$AS248))),2))</f>
        <v/>
      </c>
      <c r="AY248">
        <f>IF(AM248&lt;=0,0,ROUND(MIN(AM248,MAX(0,$F248-SUMPRODUCT(($AT$3:$BE$3&lt;AY$3)*$AH248:$AS248))),2))</f>
        <v/>
      </c>
      <c r="AZ248">
        <f>IF(AN248&lt;=0,0,ROUND(MIN(AN248,MAX(0,$F248-SUMPRODUCT(($AT$3:$BE$3&lt;AZ$3)*$AH248:$AS248))),2))</f>
        <v/>
      </c>
      <c r="BA248">
        <f>IF(AO248&lt;=0,0,ROUND(MIN(AO248,MAX(0,$F248-SUMPRODUCT(($AT$3:$BE$3&lt;BA$3)*$AH248:$AS248))),2))</f>
        <v/>
      </c>
      <c r="BB248">
        <f>IF(AP248&lt;=0,0,ROUND(MIN(AP248,MAX(0,$F248-SUMPRODUCT(($AT$3:$BE$3&lt;BB$3)*$AH248:$AS248))),2))</f>
        <v/>
      </c>
      <c r="BC248">
        <f>IF(AQ248&lt;=0,0,ROUND(MIN(AQ248,MAX(0,$F248-SUMPRODUCT(($AT$3:$BE$3&lt;BC$3)*$AH248:$AS248))),2))</f>
        <v/>
      </c>
      <c r="BD248">
        <f>IF(AR248&lt;=0,0,ROUND(MIN(AR248,MAX(0,$F248-SUMPRODUCT(($AT$3:$BE$3&lt;BD$3)*$AH248:$AS248))),2))</f>
        <v/>
      </c>
      <c r="BE248">
        <f>IF(AS248&lt;=0,0,ROUND(MIN(AS248,MAX(0,$F248-SUMPRODUCT(($AT$3:$BE$3&lt;BE$3)*$AH248:$AS248))),2))</f>
        <v/>
      </c>
      <c r="BF248">
        <f>IF(BF247&lt;=0,0,ROUND(BF247+J248-V248-AT248,2))</f>
        <v/>
      </c>
      <c r="BG248">
        <f>IF(BG247&lt;=0,0,ROUND(BG247+K248-W248-AU248,2))</f>
        <v/>
      </c>
      <c r="BH248">
        <f>IF(BH247&lt;=0,0,ROUND(BH247+L248-X248-AV248,2))</f>
        <v/>
      </c>
      <c r="BI248">
        <f>IF(BI247&lt;=0,0,ROUND(BI247+M248-Y248-AW248,2))</f>
        <v/>
      </c>
      <c r="BJ248">
        <f>IF(BJ247&lt;=0,0,ROUND(BJ247+N248-Z248-AX248,2))</f>
        <v/>
      </c>
      <c r="BK248">
        <f>IF(BK247&lt;=0,0,ROUND(BK247+O248-AA248-AY248,2))</f>
        <v/>
      </c>
      <c r="BL248">
        <f>IF(BL247&lt;=0,0,ROUND(BL247+P248-AB248-AZ248,2))</f>
        <v/>
      </c>
      <c r="BM248">
        <f>IF(BM247&lt;=0,0,ROUND(BM247+Q248-AC248-BA248,2))</f>
        <v/>
      </c>
      <c r="BN248">
        <f>IF(BN247&lt;=0,0,ROUND(BN247+R248-AD248-BB248,2))</f>
        <v/>
      </c>
      <c r="BO248">
        <f>IF(BO247&lt;=0,0,ROUND(BO247+S248-AE248-BC248,2))</f>
        <v/>
      </c>
      <c r="BP248">
        <f>IF(BP247&lt;=0,0,ROUND(BP247+T248-AF248-BD248,2))</f>
        <v/>
      </c>
      <c r="BQ248">
        <f>IF(BQ247&lt;=0,0,ROUND(BQ247+U248-AG248-BE248,2))</f>
        <v/>
      </c>
    </row>
    <row r="249">
      <c r="A249" t="n">
        <v>244</v>
      </c>
      <c r="B249" s="29">
        <f>Months!B249</f>
        <v/>
      </c>
      <c r="C249">
        <f>Months!C249</f>
        <v/>
      </c>
      <c r="D249">
        <f>Months!D249</f>
        <v/>
      </c>
      <c r="E249">
        <f>SUM(V249:AG249)</f>
        <v/>
      </c>
      <c r="F249">
        <f>MAX(0,ROUND(C249+D249-E249,2))</f>
        <v/>
      </c>
      <c r="G249">
        <f>ROUND(E249+SUM(AT249:BE249),2)</f>
        <v/>
      </c>
      <c r="H249">
        <f>ROUND(SUM(J249:U249),2)</f>
        <v/>
      </c>
      <c r="I249">
        <f>ROUND(SUM(BF249:BQ249),2)</f>
        <v/>
      </c>
      <c r="J249">
        <f>IF(BF248&lt;=0,0,ROUND(BF248*IF($A249&lt;=Debts!$M$5,Debts!$X$5,Debts!$Y$5)/12,2)+IF(AND(Debts!$AC$5=1,$A249=Debts!$M$5+1),SUMPRODUCT(ROUND(BF$5:BF247*Debts!$Y$5/12,2)),0))</f>
        <v/>
      </c>
      <c r="K249">
        <f>IF(BG248&lt;=0,0,ROUND(BG248*IF($A249&lt;=Debts!$M$6,Debts!$X$6,Debts!$Y$6)/12,2)+IF(AND(Debts!$AC$6=1,$A249=Debts!$M$6+1),SUMPRODUCT(ROUND(BG$5:BG247*Debts!$Y$6/12,2)),0))</f>
        <v/>
      </c>
      <c r="L249">
        <f>IF(BH248&lt;=0,0,ROUND(BH248*IF($A249&lt;=Debts!$M$7,Debts!$X$7,Debts!$Y$7)/12,2)+IF(AND(Debts!$AC$7=1,$A249=Debts!$M$7+1),SUMPRODUCT(ROUND(BH$5:BH247*Debts!$Y$7/12,2)),0))</f>
        <v/>
      </c>
      <c r="M249">
        <f>IF(BI248&lt;=0,0,ROUND(BI248*IF($A249&lt;=Debts!$M$8,Debts!$X$8,Debts!$Y$8)/12,2)+IF(AND(Debts!$AC$8=1,$A249=Debts!$M$8+1),SUMPRODUCT(ROUND(BI$5:BI247*Debts!$Y$8/12,2)),0))</f>
        <v/>
      </c>
      <c r="N249">
        <f>IF(BJ248&lt;=0,0,ROUND(BJ248*IF($A249&lt;=Debts!$M$9,Debts!$X$9,Debts!$Y$9)/12,2)+IF(AND(Debts!$AC$9=1,$A249=Debts!$M$9+1),SUMPRODUCT(ROUND(BJ$5:BJ247*Debts!$Y$9/12,2)),0))</f>
        <v/>
      </c>
      <c r="O249">
        <f>IF(BK248&lt;=0,0,ROUND(BK248*IF($A249&lt;=Debts!$M$10,Debts!$X$10,Debts!$Y$10)/12,2)+IF(AND(Debts!$AC$10=1,$A249=Debts!$M$10+1),SUMPRODUCT(ROUND(BK$5:BK247*Debts!$Y$10/12,2)),0))</f>
        <v/>
      </c>
      <c r="P249">
        <f>IF(BL248&lt;=0,0,ROUND(BL248*IF($A249&lt;=Debts!$M$11,Debts!$X$11,Debts!$Y$11)/12,2)+IF(AND(Debts!$AC$11=1,$A249=Debts!$M$11+1),SUMPRODUCT(ROUND(BL$5:BL247*Debts!$Y$11/12,2)),0))</f>
        <v/>
      </c>
      <c r="Q249">
        <f>IF(BM248&lt;=0,0,ROUND(BM248*IF($A249&lt;=Debts!$M$12,Debts!$X$12,Debts!$Y$12)/12,2)+IF(AND(Debts!$AC$12=1,$A249=Debts!$M$12+1),SUMPRODUCT(ROUND(BM$5:BM247*Debts!$Y$12/12,2)),0))</f>
        <v/>
      </c>
      <c r="R249">
        <f>IF(BN248&lt;=0,0,ROUND(BN248*IF($A249&lt;=Debts!$M$13,Debts!$X$13,Debts!$Y$13)/12,2)+IF(AND(Debts!$AC$13=1,$A249=Debts!$M$13+1),SUMPRODUCT(ROUND(BN$5:BN247*Debts!$Y$13/12,2)),0))</f>
        <v/>
      </c>
      <c r="S249">
        <f>IF(BO248&lt;=0,0,ROUND(BO248*IF($A249&lt;=Debts!$M$14,Debts!$X$14,Debts!$Y$14)/12,2)+IF(AND(Debts!$AC$14=1,$A249=Debts!$M$14+1),SUMPRODUCT(ROUND(BO$5:BO247*Debts!$Y$14/12,2)),0))</f>
        <v/>
      </c>
      <c r="T249">
        <f>IF(BP248&lt;=0,0,ROUND(BP248*IF($A249&lt;=Debts!$M$15,Debts!$X$15,Debts!$Y$15)/12,2)+IF(AND(Debts!$AC$15=1,$A249=Debts!$M$15+1),SUMPRODUCT(ROUND(BP$5:BP247*Debts!$Y$15/12,2)),0))</f>
        <v/>
      </c>
      <c r="U249">
        <f>IF(BQ248&lt;=0,0,ROUND(BQ248*IF($A249&lt;=Debts!$M$16,Debts!$X$16,Debts!$Y$16)/12,2)+IF(AND(Debts!$AC$16=1,$A249=Debts!$M$16+1),SUMPRODUCT(ROUND(BQ$5:BQ247*Debts!$Y$16/12,2)),0))</f>
        <v/>
      </c>
      <c r="V249">
        <f>IF(BF248&lt;=0,0,MIN(ROUND(BF248+J249,2),IF(Debts!$Z$5=0,Debts!$AA$5,MAX(Debts!$AA$5,ROUND(BF248*Debts!$Z$5+Debts!$AB$5*J249,2)))))</f>
        <v/>
      </c>
      <c r="W249">
        <f>IF(BG248&lt;=0,0,MIN(ROUND(BG248+K249,2),IF(Debts!$Z$6=0,Debts!$AA$6,MAX(Debts!$AA$6,ROUND(BG248*Debts!$Z$6+Debts!$AB$6*K249,2)))))</f>
        <v/>
      </c>
      <c r="X249">
        <f>IF(BH248&lt;=0,0,MIN(ROUND(BH248+L249,2),IF(Debts!$Z$7=0,Debts!$AA$7,MAX(Debts!$AA$7,ROUND(BH248*Debts!$Z$7+Debts!$AB$7*L249,2)))))</f>
        <v/>
      </c>
      <c r="Y249">
        <f>IF(BI248&lt;=0,0,MIN(ROUND(BI248+M249,2),IF(Debts!$Z$8=0,Debts!$AA$8,MAX(Debts!$AA$8,ROUND(BI248*Debts!$Z$8+Debts!$AB$8*M249,2)))))</f>
        <v/>
      </c>
      <c r="Z249">
        <f>IF(BJ248&lt;=0,0,MIN(ROUND(BJ248+N249,2),IF(Debts!$Z$9=0,Debts!$AA$9,MAX(Debts!$AA$9,ROUND(BJ248*Debts!$Z$9+Debts!$AB$9*N249,2)))))</f>
        <v/>
      </c>
      <c r="AA249">
        <f>IF(BK248&lt;=0,0,MIN(ROUND(BK248+O249,2),IF(Debts!$Z$10=0,Debts!$AA$10,MAX(Debts!$AA$10,ROUND(BK248*Debts!$Z$10+Debts!$AB$10*O249,2)))))</f>
        <v/>
      </c>
      <c r="AB249">
        <f>IF(BL248&lt;=0,0,MIN(ROUND(BL248+P249,2),IF(Debts!$Z$11=0,Debts!$AA$11,MAX(Debts!$AA$11,ROUND(BL248*Debts!$Z$11+Debts!$AB$11*P249,2)))))</f>
        <v/>
      </c>
      <c r="AC249">
        <f>IF(BM248&lt;=0,0,MIN(ROUND(BM248+Q249,2),IF(Debts!$Z$12=0,Debts!$AA$12,MAX(Debts!$AA$12,ROUND(BM248*Debts!$Z$12+Debts!$AB$12*Q249,2)))))</f>
        <v/>
      </c>
      <c r="AD249">
        <f>IF(BN248&lt;=0,0,MIN(ROUND(BN248+R249,2),IF(Debts!$Z$13=0,Debts!$AA$13,MAX(Debts!$AA$13,ROUND(BN248*Debts!$Z$13+Debts!$AB$13*R249,2)))))</f>
        <v/>
      </c>
      <c r="AE249">
        <f>IF(BO248&lt;=0,0,MIN(ROUND(BO248+S249,2),IF(Debts!$Z$14=0,Debts!$AA$14,MAX(Debts!$AA$14,ROUND(BO248*Debts!$Z$14+Debts!$AB$14*S249,2)))))</f>
        <v/>
      </c>
      <c r="AF249">
        <f>IF(BP248&lt;=0,0,MIN(ROUND(BP248+T249,2),IF(Debts!$Z$15=0,Debts!$AA$15,MAX(Debts!$AA$15,ROUND(BP248*Debts!$Z$15+Debts!$AB$15*T249,2)))))</f>
        <v/>
      </c>
      <c r="AG249">
        <f>IF(BQ248&lt;=0,0,MIN(ROUND(BQ248+U249,2),IF(Debts!$Z$16=0,Debts!$AA$16,MAX(Debts!$AA$16,ROUND(BQ248*Debts!$Z$16+Debts!$AB$16*U249,2)))))</f>
        <v/>
      </c>
      <c r="AH249">
        <f>IF(BF248&lt;=0,0,ROUND(BF248+J249-V249,2))</f>
        <v/>
      </c>
      <c r="AI249">
        <f>IF(BG248&lt;=0,0,ROUND(BG248+K249-W249,2))</f>
        <v/>
      </c>
      <c r="AJ249">
        <f>IF(BH248&lt;=0,0,ROUND(BH248+L249-X249,2))</f>
        <v/>
      </c>
      <c r="AK249">
        <f>IF(BI248&lt;=0,0,ROUND(BI248+M249-Y249,2))</f>
        <v/>
      </c>
      <c r="AL249">
        <f>IF(BJ248&lt;=0,0,ROUND(BJ248+N249-Z249,2))</f>
        <v/>
      </c>
      <c r="AM249">
        <f>IF(BK248&lt;=0,0,ROUND(BK248+O249-AA249,2))</f>
        <v/>
      </c>
      <c r="AN249">
        <f>IF(BL248&lt;=0,0,ROUND(BL248+P249-AB249,2))</f>
        <v/>
      </c>
      <c r="AO249">
        <f>IF(BM248&lt;=0,0,ROUND(BM248+Q249-AC249,2))</f>
        <v/>
      </c>
      <c r="AP249">
        <f>IF(BN248&lt;=0,0,ROUND(BN248+R249-AD249,2))</f>
        <v/>
      </c>
      <c r="AQ249">
        <f>IF(BO248&lt;=0,0,ROUND(BO248+S249-AE249,2))</f>
        <v/>
      </c>
      <c r="AR249">
        <f>IF(BP248&lt;=0,0,ROUND(BP248+T249-AF249,2))</f>
        <v/>
      </c>
      <c r="AS249">
        <f>IF(BQ248&lt;=0,0,ROUND(BQ248+U249-AG249,2))</f>
        <v/>
      </c>
      <c r="AT249">
        <f>IF(AH249&lt;=0,0,ROUND(MIN(AH249,MAX(0,$F249-SUMPRODUCT(($AT$3:$BE$3&lt;AT$3)*$AH249:$AS249))),2))</f>
        <v/>
      </c>
      <c r="AU249">
        <f>IF(AI249&lt;=0,0,ROUND(MIN(AI249,MAX(0,$F249-SUMPRODUCT(($AT$3:$BE$3&lt;AU$3)*$AH249:$AS249))),2))</f>
        <v/>
      </c>
      <c r="AV249">
        <f>IF(AJ249&lt;=0,0,ROUND(MIN(AJ249,MAX(0,$F249-SUMPRODUCT(($AT$3:$BE$3&lt;AV$3)*$AH249:$AS249))),2))</f>
        <v/>
      </c>
      <c r="AW249">
        <f>IF(AK249&lt;=0,0,ROUND(MIN(AK249,MAX(0,$F249-SUMPRODUCT(($AT$3:$BE$3&lt;AW$3)*$AH249:$AS249))),2))</f>
        <v/>
      </c>
      <c r="AX249">
        <f>IF(AL249&lt;=0,0,ROUND(MIN(AL249,MAX(0,$F249-SUMPRODUCT(($AT$3:$BE$3&lt;AX$3)*$AH249:$AS249))),2))</f>
        <v/>
      </c>
      <c r="AY249">
        <f>IF(AM249&lt;=0,0,ROUND(MIN(AM249,MAX(0,$F249-SUMPRODUCT(($AT$3:$BE$3&lt;AY$3)*$AH249:$AS249))),2))</f>
        <v/>
      </c>
      <c r="AZ249">
        <f>IF(AN249&lt;=0,0,ROUND(MIN(AN249,MAX(0,$F249-SUMPRODUCT(($AT$3:$BE$3&lt;AZ$3)*$AH249:$AS249))),2))</f>
        <v/>
      </c>
      <c r="BA249">
        <f>IF(AO249&lt;=0,0,ROUND(MIN(AO249,MAX(0,$F249-SUMPRODUCT(($AT$3:$BE$3&lt;BA$3)*$AH249:$AS249))),2))</f>
        <v/>
      </c>
      <c r="BB249">
        <f>IF(AP249&lt;=0,0,ROUND(MIN(AP249,MAX(0,$F249-SUMPRODUCT(($AT$3:$BE$3&lt;BB$3)*$AH249:$AS249))),2))</f>
        <v/>
      </c>
      <c r="BC249">
        <f>IF(AQ249&lt;=0,0,ROUND(MIN(AQ249,MAX(0,$F249-SUMPRODUCT(($AT$3:$BE$3&lt;BC$3)*$AH249:$AS249))),2))</f>
        <v/>
      </c>
      <c r="BD249">
        <f>IF(AR249&lt;=0,0,ROUND(MIN(AR249,MAX(0,$F249-SUMPRODUCT(($AT$3:$BE$3&lt;BD$3)*$AH249:$AS249))),2))</f>
        <v/>
      </c>
      <c r="BE249">
        <f>IF(AS249&lt;=0,0,ROUND(MIN(AS249,MAX(0,$F249-SUMPRODUCT(($AT$3:$BE$3&lt;BE$3)*$AH249:$AS249))),2))</f>
        <v/>
      </c>
      <c r="BF249">
        <f>IF(BF248&lt;=0,0,ROUND(BF248+J249-V249-AT249,2))</f>
        <v/>
      </c>
      <c r="BG249">
        <f>IF(BG248&lt;=0,0,ROUND(BG248+K249-W249-AU249,2))</f>
        <v/>
      </c>
      <c r="BH249">
        <f>IF(BH248&lt;=0,0,ROUND(BH248+L249-X249-AV249,2))</f>
        <v/>
      </c>
      <c r="BI249">
        <f>IF(BI248&lt;=0,0,ROUND(BI248+M249-Y249-AW249,2))</f>
        <v/>
      </c>
      <c r="BJ249">
        <f>IF(BJ248&lt;=0,0,ROUND(BJ248+N249-Z249-AX249,2))</f>
        <v/>
      </c>
      <c r="BK249">
        <f>IF(BK248&lt;=0,0,ROUND(BK248+O249-AA249-AY249,2))</f>
        <v/>
      </c>
      <c r="BL249">
        <f>IF(BL248&lt;=0,0,ROUND(BL248+P249-AB249-AZ249,2))</f>
        <v/>
      </c>
      <c r="BM249">
        <f>IF(BM248&lt;=0,0,ROUND(BM248+Q249-AC249-BA249,2))</f>
        <v/>
      </c>
      <c r="BN249">
        <f>IF(BN248&lt;=0,0,ROUND(BN248+R249-AD249-BB249,2))</f>
        <v/>
      </c>
      <c r="BO249">
        <f>IF(BO248&lt;=0,0,ROUND(BO248+S249-AE249-BC249,2))</f>
        <v/>
      </c>
      <c r="BP249">
        <f>IF(BP248&lt;=0,0,ROUND(BP248+T249-AF249-BD249,2))</f>
        <v/>
      </c>
      <c r="BQ249">
        <f>IF(BQ248&lt;=0,0,ROUND(BQ248+U249-AG249-BE249,2))</f>
        <v/>
      </c>
    </row>
    <row r="250">
      <c r="A250" t="n">
        <v>245</v>
      </c>
      <c r="B250" s="29">
        <f>Months!B250</f>
        <v/>
      </c>
      <c r="C250">
        <f>Months!C250</f>
        <v/>
      </c>
      <c r="D250">
        <f>Months!D250</f>
        <v/>
      </c>
      <c r="E250">
        <f>SUM(V250:AG250)</f>
        <v/>
      </c>
      <c r="F250">
        <f>MAX(0,ROUND(C250+D250-E250,2))</f>
        <v/>
      </c>
      <c r="G250">
        <f>ROUND(E250+SUM(AT250:BE250),2)</f>
        <v/>
      </c>
      <c r="H250">
        <f>ROUND(SUM(J250:U250),2)</f>
        <v/>
      </c>
      <c r="I250">
        <f>ROUND(SUM(BF250:BQ250),2)</f>
        <v/>
      </c>
      <c r="J250">
        <f>IF(BF249&lt;=0,0,ROUND(BF249*IF($A250&lt;=Debts!$M$5,Debts!$X$5,Debts!$Y$5)/12,2)+IF(AND(Debts!$AC$5=1,$A250=Debts!$M$5+1),SUMPRODUCT(ROUND(BF$5:BF248*Debts!$Y$5/12,2)),0))</f>
        <v/>
      </c>
      <c r="K250">
        <f>IF(BG249&lt;=0,0,ROUND(BG249*IF($A250&lt;=Debts!$M$6,Debts!$X$6,Debts!$Y$6)/12,2)+IF(AND(Debts!$AC$6=1,$A250=Debts!$M$6+1),SUMPRODUCT(ROUND(BG$5:BG248*Debts!$Y$6/12,2)),0))</f>
        <v/>
      </c>
      <c r="L250">
        <f>IF(BH249&lt;=0,0,ROUND(BH249*IF($A250&lt;=Debts!$M$7,Debts!$X$7,Debts!$Y$7)/12,2)+IF(AND(Debts!$AC$7=1,$A250=Debts!$M$7+1),SUMPRODUCT(ROUND(BH$5:BH248*Debts!$Y$7/12,2)),0))</f>
        <v/>
      </c>
      <c r="M250">
        <f>IF(BI249&lt;=0,0,ROUND(BI249*IF($A250&lt;=Debts!$M$8,Debts!$X$8,Debts!$Y$8)/12,2)+IF(AND(Debts!$AC$8=1,$A250=Debts!$M$8+1),SUMPRODUCT(ROUND(BI$5:BI248*Debts!$Y$8/12,2)),0))</f>
        <v/>
      </c>
      <c r="N250">
        <f>IF(BJ249&lt;=0,0,ROUND(BJ249*IF($A250&lt;=Debts!$M$9,Debts!$X$9,Debts!$Y$9)/12,2)+IF(AND(Debts!$AC$9=1,$A250=Debts!$M$9+1),SUMPRODUCT(ROUND(BJ$5:BJ248*Debts!$Y$9/12,2)),0))</f>
        <v/>
      </c>
      <c r="O250">
        <f>IF(BK249&lt;=0,0,ROUND(BK249*IF($A250&lt;=Debts!$M$10,Debts!$X$10,Debts!$Y$10)/12,2)+IF(AND(Debts!$AC$10=1,$A250=Debts!$M$10+1),SUMPRODUCT(ROUND(BK$5:BK248*Debts!$Y$10/12,2)),0))</f>
        <v/>
      </c>
      <c r="P250">
        <f>IF(BL249&lt;=0,0,ROUND(BL249*IF($A250&lt;=Debts!$M$11,Debts!$X$11,Debts!$Y$11)/12,2)+IF(AND(Debts!$AC$11=1,$A250=Debts!$M$11+1),SUMPRODUCT(ROUND(BL$5:BL248*Debts!$Y$11/12,2)),0))</f>
        <v/>
      </c>
      <c r="Q250">
        <f>IF(BM249&lt;=0,0,ROUND(BM249*IF($A250&lt;=Debts!$M$12,Debts!$X$12,Debts!$Y$12)/12,2)+IF(AND(Debts!$AC$12=1,$A250=Debts!$M$12+1),SUMPRODUCT(ROUND(BM$5:BM248*Debts!$Y$12/12,2)),0))</f>
        <v/>
      </c>
      <c r="R250">
        <f>IF(BN249&lt;=0,0,ROUND(BN249*IF($A250&lt;=Debts!$M$13,Debts!$X$13,Debts!$Y$13)/12,2)+IF(AND(Debts!$AC$13=1,$A250=Debts!$M$13+1),SUMPRODUCT(ROUND(BN$5:BN248*Debts!$Y$13/12,2)),0))</f>
        <v/>
      </c>
      <c r="S250">
        <f>IF(BO249&lt;=0,0,ROUND(BO249*IF($A250&lt;=Debts!$M$14,Debts!$X$14,Debts!$Y$14)/12,2)+IF(AND(Debts!$AC$14=1,$A250=Debts!$M$14+1),SUMPRODUCT(ROUND(BO$5:BO248*Debts!$Y$14/12,2)),0))</f>
        <v/>
      </c>
      <c r="T250">
        <f>IF(BP249&lt;=0,0,ROUND(BP249*IF($A250&lt;=Debts!$M$15,Debts!$X$15,Debts!$Y$15)/12,2)+IF(AND(Debts!$AC$15=1,$A250=Debts!$M$15+1),SUMPRODUCT(ROUND(BP$5:BP248*Debts!$Y$15/12,2)),0))</f>
        <v/>
      </c>
      <c r="U250">
        <f>IF(BQ249&lt;=0,0,ROUND(BQ249*IF($A250&lt;=Debts!$M$16,Debts!$X$16,Debts!$Y$16)/12,2)+IF(AND(Debts!$AC$16=1,$A250=Debts!$M$16+1),SUMPRODUCT(ROUND(BQ$5:BQ248*Debts!$Y$16/12,2)),0))</f>
        <v/>
      </c>
      <c r="V250">
        <f>IF(BF249&lt;=0,0,MIN(ROUND(BF249+J250,2),IF(Debts!$Z$5=0,Debts!$AA$5,MAX(Debts!$AA$5,ROUND(BF249*Debts!$Z$5+Debts!$AB$5*J250,2)))))</f>
        <v/>
      </c>
      <c r="W250">
        <f>IF(BG249&lt;=0,0,MIN(ROUND(BG249+K250,2),IF(Debts!$Z$6=0,Debts!$AA$6,MAX(Debts!$AA$6,ROUND(BG249*Debts!$Z$6+Debts!$AB$6*K250,2)))))</f>
        <v/>
      </c>
      <c r="X250">
        <f>IF(BH249&lt;=0,0,MIN(ROUND(BH249+L250,2),IF(Debts!$Z$7=0,Debts!$AA$7,MAX(Debts!$AA$7,ROUND(BH249*Debts!$Z$7+Debts!$AB$7*L250,2)))))</f>
        <v/>
      </c>
      <c r="Y250">
        <f>IF(BI249&lt;=0,0,MIN(ROUND(BI249+M250,2),IF(Debts!$Z$8=0,Debts!$AA$8,MAX(Debts!$AA$8,ROUND(BI249*Debts!$Z$8+Debts!$AB$8*M250,2)))))</f>
        <v/>
      </c>
      <c r="Z250">
        <f>IF(BJ249&lt;=0,0,MIN(ROUND(BJ249+N250,2),IF(Debts!$Z$9=0,Debts!$AA$9,MAX(Debts!$AA$9,ROUND(BJ249*Debts!$Z$9+Debts!$AB$9*N250,2)))))</f>
        <v/>
      </c>
      <c r="AA250">
        <f>IF(BK249&lt;=0,0,MIN(ROUND(BK249+O250,2),IF(Debts!$Z$10=0,Debts!$AA$10,MAX(Debts!$AA$10,ROUND(BK249*Debts!$Z$10+Debts!$AB$10*O250,2)))))</f>
        <v/>
      </c>
      <c r="AB250">
        <f>IF(BL249&lt;=0,0,MIN(ROUND(BL249+P250,2),IF(Debts!$Z$11=0,Debts!$AA$11,MAX(Debts!$AA$11,ROUND(BL249*Debts!$Z$11+Debts!$AB$11*P250,2)))))</f>
        <v/>
      </c>
      <c r="AC250">
        <f>IF(BM249&lt;=0,0,MIN(ROUND(BM249+Q250,2),IF(Debts!$Z$12=0,Debts!$AA$12,MAX(Debts!$AA$12,ROUND(BM249*Debts!$Z$12+Debts!$AB$12*Q250,2)))))</f>
        <v/>
      </c>
      <c r="AD250">
        <f>IF(BN249&lt;=0,0,MIN(ROUND(BN249+R250,2),IF(Debts!$Z$13=0,Debts!$AA$13,MAX(Debts!$AA$13,ROUND(BN249*Debts!$Z$13+Debts!$AB$13*R250,2)))))</f>
        <v/>
      </c>
      <c r="AE250">
        <f>IF(BO249&lt;=0,0,MIN(ROUND(BO249+S250,2),IF(Debts!$Z$14=0,Debts!$AA$14,MAX(Debts!$AA$14,ROUND(BO249*Debts!$Z$14+Debts!$AB$14*S250,2)))))</f>
        <v/>
      </c>
      <c r="AF250">
        <f>IF(BP249&lt;=0,0,MIN(ROUND(BP249+T250,2),IF(Debts!$Z$15=0,Debts!$AA$15,MAX(Debts!$AA$15,ROUND(BP249*Debts!$Z$15+Debts!$AB$15*T250,2)))))</f>
        <v/>
      </c>
      <c r="AG250">
        <f>IF(BQ249&lt;=0,0,MIN(ROUND(BQ249+U250,2),IF(Debts!$Z$16=0,Debts!$AA$16,MAX(Debts!$AA$16,ROUND(BQ249*Debts!$Z$16+Debts!$AB$16*U250,2)))))</f>
        <v/>
      </c>
      <c r="AH250">
        <f>IF(BF249&lt;=0,0,ROUND(BF249+J250-V250,2))</f>
        <v/>
      </c>
      <c r="AI250">
        <f>IF(BG249&lt;=0,0,ROUND(BG249+K250-W250,2))</f>
        <v/>
      </c>
      <c r="AJ250">
        <f>IF(BH249&lt;=0,0,ROUND(BH249+L250-X250,2))</f>
        <v/>
      </c>
      <c r="AK250">
        <f>IF(BI249&lt;=0,0,ROUND(BI249+M250-Y250,2))</f>
        <v/>
      </c>
      <c r="AL250">
        <f>IF(BJ249&lt;=0,0,ROUND(BJ249+N250-Z250,2))</f>
        <v/>
      </c>
      <c r="AM250">
        <f>IF(BK249&lt;=0,0,ROUND(BK249+O250-AA250,2))</f>
        <v/>
      </c>
      <c r="AN250">
        <f>IF(BL249&lt;=0,0,ROUND(BL249+P250-AB250,2))</f>
        <v/>
      </c>
      <c r="AO250">
        <f>IF(BM249&lt;=0,0,ROUND(BM249+Q250-AC250,2))</f>
        <v/>
      </c>
      <c r="AP250">
        <f>IF(BN249&lt;=0,0,ROUND(BN249+R250-AD250,2))</f>
        <v/>
      </c>
      <c r="AQ250">
        <f>IF(BO249&lt;=0,0,ROUND(BO249+S250-AE250,2))</f>
        <v/>
      </c>
      <c r="AR250">
        <f>IF(BP249&lt;=0,0,ROUND(BP249+T250-AF250,2))</f>
        <v/>
      </c>
      <c r="AS250">
        <f>IF(BQ249&lt;=0,0,ROUND(BQ249+U250-AG250,2))</f>
        <v/>
      </c>
      <c r="AT250">
        <f>IF(AH250&lt;=0,0,ROUND(MIN(AH250,MAX(0,$F250-SUMPRODUCT(($AT$3:$BE$3&lt;AT$3)*$AH250:$AS250))),2))</f>
        <v/>
      </c>
      <c r="AU250">
        <f>IF(AI250&lt;=0,0,ROUND(MIN(AI250,MAX(0,$F250-SUMPRODUCT(($AT$3:$BE$3&lt;AU$3)*$AH250:$AS250))),2))</f>
        <v/>
      </c>
      <c r="AV250">
        <f>IF(AJ250&lt;=0,0,ROUND(MIN(AJ250,MAX(0,$F250-SUMPRODUCT(($AT$3:$BE$3&lt;AV$3)*$AH250:$AS250))),2))</f>
        <v/>
      </c>
      <c r="AW250">
        <f>IF(AK250&lt;=0,0,ROUND(MIN(AK250,MAX(0,$F250-SUMPRODUCT(($AT$3:$BE$3&lt;AW$3)*$AH250:$AS250))),2))</f>
        <v/>
      </c>
      <c r="AX250">
        <f>IF(AL250&lt;=0,0,ROUND(MIN(AL250,MAX(0,$F250-SUMPRODUCT(($AT$3:$BE$3&lt;AX$3)*$AH250:$AS250))),2))</f>
        <v/>
      </c>
      <c r="AY250">
        <f>IF(AM250&lt;=0,0,ROUND(MIN(AM250,MAX(0,$F250-SUMPRODUCT(($AT$3:$BE$3&lt;AY$3)*$AH250:$AS250))),2))</f>
        <v/>
      </c>
      <c r="AZ250">
        <f>IF(AN250&lt;=0,0,ROUND(MIN(AN250,MAX(0,$F250-SUMPRODUCT(($AT$3:$BE$3&lt;AZ$3)*$AH250:$AS250))),2))</f>
        <v/>
      </c>
      <c r="BA250">
        <f>IF(AO250&lt;=0,0,ROUND(MIN(AO250,MAX(0,$F250-SUMPRODUCT(($AT$3:$BE$3&lt;BA$3)*$AH250:$AS250))),2))</f>
        <v/>
      </c>
      <c r="BB250">
        <f>IF(AP250&lt;=0,0,ROUND(MIN(AP250,MAX(0,$F250-SUMPRODUCT(($AT$3:$BE$3&lt;BB$3)*$AH250:$AS250))),2))</f>
        <v/>
      </c>
      <c r="BC250">
        <f>IF(AQ250&lt;=0,0,ROUND(MIN(AQ250,MAX(0,$F250-SUMPRODUCT(($AT$3:$BE$3&lt;BC$3)*$AH250:$AS250))),2))</f>
        <v/>
      </c>
      <c r="BD250">
        <f>IF(AR250&lt;=0,0,ROUND(MIN(AR250,MAX(0,$F250-SUMPRODUCT(($AT$3:$BE$3&lt;BD$3)*$AH250:$AS250))),2))</f>
        <v/>
      </c>
      <c r="BE250">
        <f>IF(AS250&lt;=0,0,ROUND(MIN(AS250,MAX(0,$F250-SUMPRODUCT(($AT$3:$BE$3&lt;BE$3)*$AH250:$AS250))),2))</f>
        <v/>
      </c>
      <c r="BF250">
        <f>IF(BF249&lt;=0,0,ROUND(BF249+J250-V250-AT250,2))</f>
        <v/>
      </c>
      <c r="BG250">
        <f>IF(BG249&lt;=0,0,ROUND(BG249+K250-W250-AU250,2))</f>
        <v/>
      </c>
      <c r="BH250">
        <f>IF(BH249&lt;=0,0,ROUND(BH249+L250-X250-AV250,2))</f>
        <v/>
      </c>
      <c r="BI250">
        <f>IF(BI249&lt;=0,0,ROUND(BI249+M250-Y250-AW250,2))</f>
        <v/>
      </c>
      <c r="BJ250">
        <f>IF(BJ249&lt;=0,0,ROUND(BJ249+N250-Z250-AX250,2))</f>
        <v/>
      </c>
      <c r="BK250">
        <f>IF(BK249&lt;=0,0,ROUND(BK249+O250-AA250-AY250,2))</f>
        <v/>
      </c>
      <c r="BL250">
        <f>IF(BL249&lt;=0,0,ROUND(BL249+P250-AB250-AZ250,2))</f>
        <v/>
      </c>
      <c r="BM250">
        <f>IF(BM249&lt;=0,0,ROUND(BM249+Q250-AC250-BA250,2))</f>
        <v/>
      </c>
      <c r="BN250">
        <f>IF(BN249&lt;=0,0,ROUND(BN249+R250-AD250-BB250,2))</f>
        <v/>
      </c>
      <c r="BO250">
        <f>IF(BO249&lt;=0,0,ROUND(BO249+S250-AE250-BC250,2))</f>
        <v/>
      </c>
      <c r="BP250">
        <f>IF(BP249&lt;=0,0,ROUND(BP249+T250-AF250-BD250,2))</f>
        <v/>
      </c>
      <c r="BQ250">
        <f>IF(BQ249&lt;=0,0,ROUND(BQ249+U250-AG250-BE250,2))</f>
        <v/>
      </c>
    </row>
    <row r="251">
      <c r="A251" t="n">
        <v>246</v>
      </c>
      <c r="B251" s="29">
        <f>Months!B251</f>
        <v/>
      </c>
      <c r="C251">
        <f>Months!C251</f>
        <v/>
      </c>
      <c r="D251">
        <f>Months!D251</f>
        <v/>
      </c>
      <c r="E251">
        <f>SUM(V251:AG251)</f>
        <v/>
      </c>
      <c r="F251">
        <f>MAX(0,ROUND(C251+D251-E251,2))</f>
        <v/>
      </c>
      <c r="G251">
        <f>ROUND(E251+SUM(AT251:BE251),2)</f>
        <v/>
      </c>
      <c r="H251">
        <f>ROUND(SUM(J251:U251),2)</f>
        <v/>
      </c>
      <c r="I251">
        <f>ROUND(SUM(BF251:BQ251),2)</f>
        <v/>
      </c>
      <c r="J251">
        <f>IF(BF250&lt;=0,0,ROUND(BF250*IF($A251&lt;=Debts!$M$5,Debts!$X$5,Debts!$Y$5)/12,2)+IF(AND(Debts!$AC$5=1,$A251=Debts!$M$5+1),SUMPRODUCT(ROUND(BF$5:BF249*Debts!$Y$5/12,2)),0))</f>
        <v/>
      </c>
      <c r="K251">
        <f>IF(BG250&lt;=0,0,ROUND(BG250*IF($A251&lt;=Debts!$M$6,Debts!$X$6,Debts!$Y$6)/12,2)+IF(AND(Debts!$AC$6=1,$A251=Debts!$M$6+1),SUMPRODUCT(ROUND(BG$5:BG249*Debts!$Y$6/12,2)),0))</f>
        <v/>
      </c>
      <c r="L251">
        <f>IF(BH250&lt;=0,0,ROUND(BH250*IF($A251&lt;=Debts!$M$7,Debts!$X$7,Debts!$Y$7)/12,2)+IF(AND(Debts!$AC$7=1,$A251=Debts!$M$7+1),SUMPRODUCT(ROUND(BH$5:BH249*Debts!$Y$7/12,2)),0))</f>
        <v/>
      </c>
      <c r="M251">
        <f>IF(BI250&lt;=0,0,ROUND(BI250*IF($A251&lt;=Debts!$M$8,Debts!$X$8,Debts!$Y$8)/12,2)+IF(AND(Debts!$AC$8=1,$A251=Debts!$M$8+1),SUMPRODUCT(ROUND(BI$5:BI249*Debts!$Y$8/12,2)),0))</f>
        <v/>
      </c>
      <c r="N251">
        <f>IF(BJ250&lt;=0,0,ROUND(BJ250*IF($A251&lt;=Debts!$M$9,Debts!$X$9,Debts!$Y$9)/12,2)+IF(AND(Debts!$AC$9=1,$A251=Debts!$M$9+1),SUMPRODUCT(ROUND(BJ$5:BJ249*Debts!$Y$9/12,2)),0))</f>
        <v/>
      </c>
      <c r="O251">
        <f>IF(BK250&lt;=0,0,ROUND(BK250*IF($A251&lt;=Debts!$M$10,Debts!$X$10,Debts!$Y$10)/12,2)+IF(AND(Debts!$AC$10=1,$A251=Debts!$M$10+1),SUMPRODUCT(ROUND(BK$5:BK249*Debts!$Y$10/12,2)),0))</f>
        <v/>
      </c>
      <c r="P251">
        <f>IF(BL250&lt;=0,0,ROUND(BL250*IF($A251&lt;=Debts!$M$11,Debts!$X$11,Debts!$Y$11)/12,2)+IF(AND(Debts!$AC$11=1,$A251=Debts!$M$11+1),SUMPRODUCT(ROUND(BL$5:BL249*Debts!$Y$11/12,2)),0))</f>
        <v/>
      </c>
      <c r="Q251">
        <f>IF(BM250&lt;=0,0,ROUND(BM250*IF($A251&lt;=Debts!$M$12,Debts!$X$12,Debts!$Y$12)/12,2)+IF(AND(Debts!$AC$12=1,$A251=Debts!$M$12+1),SUMPRODUCT(ROUND(BM$5:BM249*Debts!$Y$12/12,2)),0))</f>
        <v/>
      </c>
      <c r="R251">
        <f>IF(BN250&lt;=0,0,ROUND(BN250*IF($A251&lt;=Debts!$M$13,Debts!$X$13,Debts!$Y$13)/12,2)+IF(AND(Debts!$AC$13=1,$A251=Debts!$M$13+1),SUMPRODUCT(ROUND(BN$5:BN249*Debts!$Y$13/12,2)),0))</f>
        <v/>
      </c>
      <c r="S251">
        <f>IF(BO250&lt;=0,0,ROUND(BO250*IF($A251&lt;=Debts!$M$14,Debts!$X$14,Debts!$Y$14)/12,2)+IF(AND(Debts!$AC$14=1,$A251=Debts!$M$14+1),SUMPRODUCT(ROUND(BO$5:BO249*Debts!$Y$14/12,2)),0))</f>
        <v/>
      </c>
      <c r="T251">
        <f>IF(BP250&lt;=0,0,ROUND(BP250*IF($A251&lt;=Debts!$M$15,Debts!$X$15,Debts!$Y$15)/12,2)+IF(AND(Debts!$AC$15=1,$A251=Debts!$M$15+1),SUMPRODUCT(ROUND(BP$5:BP249*Debts!$Y$15/12,2)),0))</f>
        <v/>
      </c>
      <c r="U251">
        <f>IF(BQ250&lt;=0,0,ROUND(BQ250*IF($A251&lt;=Debts!$M$16,Debts!$X$16,Debts!$Y$16)/12,2)+IF(AND(Debts!$AC$16=1,$A251=Debts!$M$16+1),SUMPRODUCT(ROUND(BQ$5:BQ249*Debts!$Y$16/12,2)),0))</f>
        <v/>
      </c>
      <c r="V251">
        <f>IF(BF250&lt;=0,0,MIN(ROUND(BF250+J251,2),IF(Debts!$Z$5=0,Debts!$AA$5,MAX(Debts!$AA$5,ROUND(BF250*Debts!$Z$5+Debts!$AB$5*J251,2)))))</f>
        <v/>
      </c>
      <c r="W251">
        <f>IF(BG250&lt;=0,0,MIN(ROUND(BG250+K251,2),IF(Debts!$Z$6=0,Debts!$AA$6,MAX(Debts!$AA$6,ROUND(BG250*Debts!$Z$6+Debts!$AB$6*K251,2)))))</f>
        <v/>
      </c>
      <c r="X251">
        <f>IF(BH250&lt;=0,0,MIN(ROUND(BH250+L251,2),IF(Debts!$Z$7=0,Debts!$AA$7,MAX(Debts!$AA$7,ROUND(BH250*Debts!$Z$7+Debts!$AB$7*L251,2)))))</f>
        <v/>
      </c>
      <c r="Y251">
        <f>IF(BI250&lt;=0,0,MIN(ROUND(BI250+M251,2),IF(Debts!$Z$8=0,Debts!$AA$8,MAX(Debts!$AA$8,ROUND(BI250*Debts!$Z$8+Debts!$AB$8*M251,2)))))</f>
        <v/>
      </c>
      <c r="Z251">
        <f>IF(BJ250&lt;=0,0,MIN(ROUND(BJ250+N251,2),IF(Debts!$Z$9=0,Debts!$AA$9,MAX(Debts!$AA$9,ROUND(BJ250*Debts!$Z$9+Debts!$AB$9*N251,2)))))</f>
        <v/>
      </c>
      <c r="AA251">
        <f>IF(BK250&lt;=0,0,MIN(ROUND(BK250+O251,2),IF(Debts!$Z$10=0,Debts!$AA$10,MAX(Debts!$AA$10,ROUND(BK250*Debts!$Z$10+Debts!$AB$10*O251,2)))))</f>
        <v/>
      </c>
      <c r="AB251">
        <f>IF(BL250&lt;=0,0,MIN(ROUND(BL250+P251,2),IF(Debts!$Z$11=0,Debts!$AA$11,MAX(Debts!$AA$11,ROUND(BL250*Debts!$Z$11+Debts!$AB$11*P251,2)))))</f>
        <v/>
      </c>
      <c r="AC251">
        <f>IF(BM250&lt;=0,0,MIN(ROUND(BM250+Q251,2),IF(Debts!$Z$12=0,Debts!$AA$12,MAX(Debts!$AA$12,ROUND(BM250*Debts!$Z$12+Debts!$AB$12*Q251,2)))))</f>
        <v/>
      </c>
      <c r="AD251">
        <f>IF(BN250&lt;=0,0,MIN(ROUND(BN250+R251,2),IF(Debts!$Z$13=0,Debts!$AA$13,MAX(Debts!$AA$13,ROUND(BN250*Debts!$Z$13+Debts!$AB$13*R251,2)))))</f>
        <v/>
      </c>
      <c r="AE251">
        <f>IF(BO250&lt;=0,0,MIN(ROUND(BO250+S251,2),IF(Debts!$Z$14=0,Debts!$AA$14,MAX(Debts!$AA$14,ROUND(BO250*Debts!$Z$14+Debts!$AB$14*S251,2)))))</f>
        <v/>
      </c>
      <c r="AF251">
        <f>IF(BP250&lt;=0,0,MIN(ROUND(BP250+T251,2),IF(Debts!$Z$15=0,Debts!$AA$15,MAX(Debts!$AA$15,ROUND(BP250*Debts!$Z$15+Debts!$AB$15*T251,2)))))</f>
        <v/>
      </c>
      <c r="AG251">
        <f>IF(BQ250&lt;=0,0,MIN(ROUND(BQ250+U251,2),IF(Debts!$Z$16=0,Debts!$AA$16,MAX(Debts!$AA$16,ROUND(BQ250*Debts!$Z$16+Debts!$AB$16*U251,2)))))</f>
        <v/>
      </c>
      <c r="AH251">
        <f>IF(BF250&lt;=0,0,ROUND(BF250+J251-V251,2))</f>
        <v/>
      </c>
      <c r="AI251">
        <f>IF(BG250&lt;=0,0,ROUND(BG250+K251-W251,2))</f>
        <v/>
      </c>
      <c r="AJ251">
        <f>IF(BH250&lt;=0,0,ROUND(BH250+L251-X251,2))</f>
        <v/>
      </c>
      <c r="AK251">
        <f>IF(BI250&lt;=0,0,ROUND(BI250+M251-Y251,2))</f>
        <v/>
      </c>
      <c r="AL251">
        <f>IF(BJ250&lt;=0,0,ROUND(BJ250+N251-Z251,2))</f>
        <v/>
      </c>
      <c r="AM251">
        <f>IF(BK250&lt;=0,0,ROUND(BK250+O251-AA251,2))</f>
        <v/>
      </c>
      <c r="AN251">
        <f>IF(BL250&lt;=0,0,ROUND(BL250+P251-AB251,2))</f>
        <v/>
      </c>
      <c r="AO251">
        <f>IF(BM250&lt;=0,0,ROUND(BM250+Q251-AC251,2))</f>
        <v/>
      </c>
      <c r="AP251">
        <f>IF(BN250&lt;=0,0,ROUND(BN250+R251-AD251,2))</f>
        <v/>
      </c>
      <c r="AQ251">
        <f>IF(BO250&lt;=0,0,ROUND(BO250+S251-AE251,2))</f>
        <v/>
      </c>
      <c r="AR251">
        <f>IF(BP250&lt;=0,0,ROUND(BP250+T251-AF251,2))</f>
        <v/>
      </c>
      <c r="AS251">
        <f>IF(BQ250&lt;=0,0,ROUND(BQ250+U251-AG251,2))</f>
        <v/>
      </c>
      <c r="AT251">
        <f>IF(AH251&lt;=0,0,ROUND(MIN(AH251,MAX(0,$F251-SUMPRODUCT(($AT$3:$BE$3&lt;AT$3)*$AH251:$AS251))),2))</f>
        <v/>
      </c>
      <c r="AU251">
        <f>IF(AI251&lt;=0,0,ROUND(MIN(AI251,MAX(0,$F251-SUMPRODUCT(($AT$3:$BE$3&lt;AU$3)*$AH251:$AS251))),2))</f>
        <v/>
      </c>
      <c r="AV251">
        <f>IF(AJ251&lt;=0,0,ROUND(MIN(AJ251,MAX(0,$F251-SUMPRODUCT(($AT$3:$BE$3&lt;AV$3)*$AH251:$AS251))),2))</f>
        <v/>
      </c>
      <c r="AW251">
        <f>IF(AK251&lt;=0,0,ROUND(MIN(AK251,MAX(0,$F251-SUMPRODUCT(($AT$3:$BE$3&lt;AW$3)*$AH251:$AS251))),2))</f>
        <v/>
      </c>
      <c r="AX251">
        <f>IF(AL251&lt;=0,0,ROUND(MIN(AL251,MAX(0,$F251-SUMPRODUCT(($AT$3:$BE$3&lt;AX$3)*$AH251:$AS251))),2))</f>
        <v/>
      </c>
      <c r="AY251">
        <f>IF(AM251&lt;=0,0,ROUND(MIN(AM251,MAX(0,$F251-SUMPRODUCT(($AT$3:$BE$3&lt;AY$3)*$AH251:$AS251))),2))</f>
        <v/>
      </c>
      <c r="AZ251">
        <f>IF(AN251&lt;=0,0,ROUND(MIN(AN251,MAX(0,$F251-SUMPRODUCT(($AT$3:$BE$3&lt;AZ$3)*$AH251:$AS251))),2))</f>
        <v/>
      </c>
      <c r="BA251">
        <f>IF(AO251&lt;=0,0,ROUND(MIN(AO251,MAX(0,$F251-SUMPRODUCT(($AT$3:$BE$3&lt;BA$3)*$AH251:$AS251))),2))</f>
        <v/>
      </c>
      <c r="BB251">
        <f>IF(AP251&lt;=0,0,ROUND(MIN(AP251,MAX(0,$F251-SUMPRODUCT(($AT$3:$BE$3&lt;BB$3)*$AH251:$AS251))),2))</f>
        <v/>
      </c>
      <c r="BC251">
        <f>IF(AQ251&lt;=0,0,ROUND(MIN(AQ251,MAX(0,$F251-SUMPRODUCT(($AT$3:$BE$3&lt;BC$3)*$AH251:$AS251))),2))</f>
        <v/>
      </c>
      <c r="BD251">
        <f>IF(AR251&lt;=0,0,ROUND(MIN(AR251,MAX(0,$F251-SUMPRODUCT(($AT$3:$BE$3&lt;BD$3)*$AH251:$AS251))),2))</f>
        <v/>
      </c>
      <c r="BE251">
        <f>IF(AS251&lt;=0,0,ROUND(MIN(AS251,MAX(0,$F251-SUMPRODUCT(($AT$3:$BE$3&lt;BE$3)*$AH251:$AS251))),2))</f>
        <v/>
      </c>
      <c r="BF251">
        <f>IF(BF250&lt;=0,0,ROUND(BF250+J251-V251-AT251,2))</f>
        <v/>
      </c>
      <c r="BG251">
        <f>IF(BG250&lt;=0,0,ROUND(BG250+K251-W251-AU251,2))</f>
        <v/>
      </c>
      <c r="BH251">
        <f>IF(BH250&lt;=0,0,ROUND(BH250+L251-X251-AV251,2))</f>
        <v/>
      </c>
      <c r="BI251">
        <f>IF(BI250&lt;=0,0,ROUND(BI250+M251-Y251-AW251,2))</f>
        <v/>
      </c>
      <c r="BJ251">
        <f>IF(BJ250&lt;=0,0,ROUND(BJ250+N251-Z251-AX251,2))</f>
        <v/>
      </c>
      <c r="BK251">
        <f>IF(BK250&lt;=0,0,ROUND(BK250+O251-AA251-AY251,2))</f>
        <v/>
      </c>
      <c r="BL251">
        <f>IF(BL250&lt;=0,0,ROUND(BL250+P251-AB251-AZ251,2))</f>
        <v/>
      </c>
      <c r="BM251">
        <f>IF(BM250&lt;=0,0,ROUND(BM250+Q251-AC251-BA251,2))</f>
        <v/>
      </c>
      <c r="BN251">
        <f>IF(BN250&lt;=0,0,ROUND(BN250+R251-AD251-BB251,2))</f>
        <v/>
      </c>
      <c r="BO251">
        <f>IF(BO250&lt;=0,0,ROUND(BO250+S251-AE251-BC251,2))</f>
        <v/>
      </c>
      <c r="BP251">
        <f>IF(BP250&lt;=0,0,ROUND(BP250+T251-AF251-BD251,2))</f>
        <v/>
      </c>
      <c r="BQ251">
        <f>IF(BQ250&lt;=0,0,ROUND(BQ250+U251-AG251-BE251,2))</f>
        <v/>
      </c>
    </row>
    <row r="252">
      <c r="A252" t="n">
        <v>247</v>
      </c>
      <c r="B252" s="29">
        <f>Months!B252</f>
        <v/>
      </c>
      <c r="C252">
        <f>Months!C252</f>
        <v/>
      </c>
      <c r="D252">
        <f>Months!D252</f>
        <v/>
      </c>
      <c r="E252">
        <f>SUM(V252:AG252)</f>
        <v/>
      </c>
      <c r="F252">
        <f>MAX(0,ROUND(C252+D252-E252,2))</f>
        <v/>
      </c>
      <c r="G252">
        <f>ROUND(E252+SUM(AT252:BE252),2)</f>
        <v/>
      </c>
      <c r="H252">
        <f>ROUND(SUM(J252:U252),2)</f>
        <v/>
      </c>
      <c r="I252">
        <f>ROUND(SUM(BF252:BQ252),2)</f>
        <v/>
      </c>
      <c r="J252">
        <f>IF(BF251&lt;=0,0,ROUND(BF251*IF($A252&lt;=Debts!$M$5,Debts!$X$5,Debts!$Y$5)/12,2)+IF(AND(Debts!$AC$5=1,$A252=Debts!$M$5+1),SUMPRODUCT(ROUND(BF$5:BF250*Debts!$Y$5/12,2)),0))</f>
        <v/>
      </c>
      <c r="K252">
        <f>IF(BG251&lt;=0,0,ROUND(BG251*IF($A252&lt;=Debts!$M$6,Debts!$X$6,Debts!$Y$6)/12,2)+IF(AND(Debts!$AC$6=1,$A252=Debts!$M$6+1),SUMPRODUCT(ROUND(BG$5:BG250*Debts!$Y$6/12,2)),0))</f>
        <v/>
      </c>
      <c r="L252">
        <f>IF(BH251&lt;=0,0,ROUND(BH251*IF($A252&lt;=Debts!$M$7,Debts!$X$7,Debts!$Y$7)/12,2)+IF(AND(Debts!$AC$7=1,$A252=Debts!$M$7+1),SUMPRODUCT(ROUND(BH$5:BH250*Debts!$Y$7/12,2)),0))</f>
        <v/>
      </c>
      <c r="M252">
        <f>IF(BI251&lt;=0,0,ROUND(BI251*IF($A252&lt;=Debts!$M$8,Debts!$X$8,Debts!$Y$8)/12,2)+IF(AND(Debts!$AC$8=1,$A252=Debts!$M$8+1),SUMPRODUCT(ROUND(BI$5:BI250*Debts!$Y$8/12,2)),0))</f>
        <v/>
      </c>
      <c r="N252">
        <f>IF(BJ251&lt;=0,0,ROUND(BJ251*IF($A252&lt;=Debts!$M$9,Debts!$X$9,Debts!$Y$9)/12,2)+IF(AND(Debts!$AC$9=1,$A252=Debts!$M$9+1),SUMPRODUCT(ROUND(BJ$5:BJ250*Debts!$Y$9/12,2)),0))</f>
        <v/>
      </c>
      <c r="O252">
        <f>IF(BK251&lt;=0,0,ROUND(BK251*IF($A252&lt;=Debts!$M$10,Debts!$X$10,Debts!$Y$10)/12,2)+IF(AND(Debts!$AC$10=1,$A252=Debts!$M$10+1),SUMPRODUCT(ROUND(BK$5:BK250*Debts!$Y$10/12,2)),0))</f>
        <v/>
      </c>
      <c r="P252">
        <f>IF(BL251&lt;=0,0,ROUND(BL251*IF($A252&lt;=Debts!$M$11,Debts!$X$11,Debts!$Y$11)/12,2)+IF(AND(Debts!$AC$11=1,$A252=Debts!$M$11+1),SUMPRODUCT(ROUND(BL$5:BL250*Debts!$Y$11/12,2)),0))</f>
        <v/>
      </c>
      <c r="Q252">
        <f>IF(BM251&lt;=0,0,ROUND(BM251*IF($A252&lt;=Debts!$M$12,Debts!$X$12,Debts!$Y$12)/12,2)+IF(AND(Debts!$AC$12=1,$A252=Debts!$M$12+1),SUMPRODUCT(ROUND(BM$5:BM250*Debts!$Y$12/12,2)),0))</f>
        <v/>
      </c>
      <c r="R252">
        <f>IF(BN251&lt;=0,0,ROUND(BN251*IF($A252&lt;=Debts!$M$13,Debts!$X$13,Debts!$Y$13)/12,2)+IF(AND(Debts!$AC$13=1,$A252=Debts!$M$13+1),SUMPRODUCT(ROUND(BN$5:BN250*Debts!$Y$13/12,2)),0))</f>
        <v/>
      </c>
      <c r="S252">
        <f>IF(BO251&lt;=0,0,ROUND(BO251*IF($A252&lt;=Debts!$M$14,Debts!$X$14,Debts!$Y$14)/12,2)+IF(AND(Debts!$AC$14=1,$A252=Debts!$M$14+1),SUMPRODUCT(ROUND(BO$5:BO250*Debts!$Y$14/12,2)),0))</f>
        <v/>
      </c>
      <c r="T252">
        <f>IF(BP251&lt;=0,0,ROUND(BP251*IF($A252&lt;=Debts!$M$15,Debts!$X$15,Debts!$Y$15)/12,2)+IF(AND(Debts!$AC$15=1,$A252=Debts!$M$15+1),SUMPRODUCT(ROUND(BP$5:BP250*Debts!$Y$15/12,2)),0))</f>
        <v/>
      </c>
      <c r="U252">
        <f>IF(BQ251&lt;=0,0,ROUND(BQ251*IF($A252&lt;=Debts!$M$16,Debts!$X$16,Debts!$Y$16)/12,2)+IF(AND(Debts!$AC$16=1,$A252=Debts!$M$16+1),SUMPRODUCT(ROUND(BQ$5:BQ250*Debts!$Y$16/12,2)),0))</f>
        <v/>
      </c>
      <c r="V252">
        <f>IF(BF251&lt;=0,0,MIN(ROUND(BF251+J252,2),IF(Debts!$Z$5=0,Debts!$AA$5,MAX(Debts!$AA$5,ROUND(BF251*Debts!$Z$5+Debts!$AB$5*J252,2)))))</f>
        <v/>
      </c>
      <c r="W252">
        <f>IF(BG251&lt;=0,0,MIN(ROUND(BG251+K252,2),IF(Debts!$Z$6=0,Debts!$AA$6,MAX(Debts!$AA$6,ROUND(BG251*Debts!$Z$6+Debts!$AB$6*K252,2)))))</f>
        <v/>
      </c>
      <c r="X252">
        <f>IF(BH251&lt;=0,0,MIN(ROUND(BH251+L252,2),IF(Debts!$Z$7=0,Debts!$AA$7,MAX(Debts!$AA$7,ROUND(BH251*Debts!$Z$7+Debts!$AB$7*L252,2)))))</f>
        <v/>
      </c>
      <c r="Y252">
        <f>IF(BI251&lt;=0,0,MIN(ROUND(BI251+M252,2),IF(Debts!$Z$8=0,Debts!$AA$8,MAX(Debts!$AA$8,ROUND(BI251*Debts!$Z$8+Debts!$AB$8*M252,2)))))</f>
        <v/>
      </c>
      <c r="Z252">
        <f>IF(BJ251&lt;=0,0,MIN(ROUND(BJ251+N252,2),IF(Debts!$Z$9=0,Debts!$AA$9,MAX(Debts!$AA$9,ROUND(BJ251*Debts!$Z$9+Debts!$AB$9*N252,2)))))</f>
        <v/>
      </c>
      <c r="AA252">
        <f>IF(BK251&lt;=0,0,MIN(ROUND(BK251+O252,2),IF(Debts!$Z$10=0,Debts!$AA$10,MAX(Debts!$AA$10,ROUND(BK251*Debts!$Z$10+Debts!$AB$10*O252,2)))))</f>
        <v/>
      </c>
      <c r="AB252">
        <f>IF(BL251&lt;=0,0,MIN(ROUND(BL251+P252,2),IF(Debts!$Z$11=0,Debts!$AA$11,MAX(Debts!$AA$11,ROUND(BL251*Debts!$Z$11+Debts!$AB$11*P252,2)))))</f>
        <v/>
      </c>
      <c r="AC252">
        <f>IF(BM251&lt;=0,0,MIN(ROUND(BM251+Q252,2),IF(Debts!$Z$12=0,Debts!$AA$12,MAX(Debts!$AA$12,ROUND(BM251*Debts!$Z$12+Debts!$AB$12*Q252,2)))))</f>
        <v/>
      </c>
      <c r="AD252">
        <f>IF(BN251&lt;=0,0,MIN(ROUND(BN251+R252,2),IF(Debts!$Z$13=0,Debts!$AA$13,MAX(Debts!$AA$13,ROUND(BN251*Debts!$Z$13+Debts!$AB$13*R252,2)))))</f>
        <v/>
      </c>
      <c r="AE252">
        <f>IF(BO251&lt;=0,0,MIN(ROUND(BO251+S252,2),IF(Debts!$Z$14=0,Debts!$AA$14,MAX(Debts!$AA$14,ROUND(BO251*Debts!$Z$14+Debts!$AB$14*S252,2)))))</f>
        <v/>
      </c>
      <c r="AF252">
        <f>IF(BP251&lt;=0,0,MIN(ROUND(BP251+T252,2),IF(Debts!$Z$15=0,Debts!$AA$15,MAX(Debts!$AA$15,ROUND(BP251*Debts!$Z$15+Debts!$AB$15*T252,2)))))</f>
        <v/>
      </c>
      <c r="AG252">
        <f>IF(BQ251&lt;=0,0,MIN(ROUND(BQ251+U252,2),IF(Debts!$Z$16=0,Debts!$AA$16,MAX(Debts!$AA$16,ROUND(BQ251*Debts!$Z$16+Debts!$AB$16*U252,2)))))</f>
        <v/>
      </c>
      <c r="AH252">
        <f>IF(BF251&lt;=0,0,ROUND(BF251+J252-V252,2))</f>
        <v/>
      </c>
      <c r="AI252">
        <f>IF(BG251&lt;=0,0,ROUND(BG251+K252-W252,2))</f>
        <v/>
      </c>
      <c r="AJ252">
        <f>IF(BH251&lt;=0,0,ROUND(BH251+L252-X252,2))</f>
        <v/>
      </c>
      <c r="AK252">
        <f>IF(BI251&lt;=0,0,ROUND(BI251+M252-Y252,2))</f>
        <v/>
      </c>
      <c r="AL252">
        <f>IF(BJ251&lt;=0,0,ROUND(BJ251+N252-Z252,2))</f>
        <v/>
      </c>
      <c r="AM252">
        <f>IF(BK251&lt;=0,0,ROUND(BK251+O252-AA252,2))</f>
        <v/>
      </c>
      <c r="AN252">
        <f>IF(BL251&lt;=0,0,ROUND(BL251+P252-AB252,2))</f>
        <v/>
      </c>
      <c r="AO252">
        <f>IF(BM251&lt;=0,0,ROUND(BM251+Q252-AC252,2))</f>
        <v/>
      </c>
      <c r="AP252">
        <f>IF(BN251&lt;=0,0,ROUND(BN251+R252-AD252,2))</f>
        <v/>
      </c>
      <c r="AQ252">
        <f>IF(BO251&lt;=0,0,ROUND(BO251+S252-AE252,2))</f>
        <v/>
      </c>
      <c r="AR252">
        <f>IF(BP251&lt;=0,0,ROUND(BP251+T252-AF252,2))</f>
        <v/>
      </c>
      <c r="AS252">
        <f>IF(BQ251&lt;=0,0,ROUND(BQ251+U252-AG252,2))</f>
        <v/>
      </c>
      <c r="AT252">
        <f>IF(AH252&lt;=0,0,ROUND(MIN(AH252,MAX(0,$F252-SUMPRODUCT(($AT$3:$BE$3&lt;AT$3)*$AH252:$AS252))),2))</f>
        <v/>
      </c>
      <c r="AU252">
        <f>IF(AI252&lt;=0,0,ROUND(MIN(AI252,MAX(0,$F252-SUMPRODUCT(($AT$3:$BE$3&lt;AU$3)*$AH252:$AS252))),2))</f>
        <v/>
      </c>
      <c r="AV252">
        <f>IF(AJ252&lt;=0,0,ROUND(MIN(AJ252,MAX(0,$F252-SUMPRODUCT(($AT$3:$BE$3&lt;AV$3)*$AH252:$AS252))),2))</f>
        <v/>
      </c>
      <c r="AW252">
        <f>IF(AK252&lt;=0,0,ROUND(MIN(AK252,MAX(0,$F252-SUMPRODUCT(($AT$3:$BE$3&lt;AW$3)*$AH252:$AS252))),2))</f>
        <v/>
      </c>
      <c r="AX252">
        <f>IF(AL252&lt;=0,0,ROUND(MIN(AL252,MAX(0,$F252-SUMPRODUCT(($AT$3:$BE$3&lt;AX$3)*$AH252:$AS252))),2))</f>
        <v/>
      </c>
      <c r="AY252">
        <f>IF(AM252&lt;=0,0,ROUND(MIN(AM252,MAX(0,$F252-SUMPRODUCT(($AT$3:$BE$3&lt;AY$3)*$AH252:$AS252))),2))</f>
        <v/>
      </c>
      <c r="AZ252">
        <f>IF(AN252&lt;=0,0,ROUND(MIN(AN252,MAX(0,$F252-SUMPRODUCT(($AT$3:$BE$3&lt;AZ$3)*$AH252:$AS252))),2))</f>
        <v/>
      </c>
      <c r="BA252">
        <f>IF(AO252&lt;=0,0,ROUND(MIN(AO252,MAX(0,$F252-SUMPRODUCT(($AT$3:$BE$3&lt;BA$3)*$AH252:$AS252))),2))</f>
        <v/>
      </c>
      <c r="BB252">
        <f>IF(AP252&lt;=0,0,ROUND(MIN(AP252,MAX(0,$F252-SUMPRODUCT(($AT$3:$BE$3&lt;BB$3)*$AH252:$AS252))),2))</f>
        <v/>
      </c>
      <c r="BC252">
        <f>IF(AQ252&lt;=0,0,ROUND(MIN(AQ252,MAX(0,$F252-SUMPRODUCT(($AT$3:$BE$3&lt;BC$3)*$AH252:$AS252))),2))</f>
        <v/>
      </c>
      <c r="BD252">
        <f>IF(AR252&lt;=0,0,ROUND(MIN(AR252,MAX(0,$F252-SUMPRODUCT(($AT$3:$BE$3&lt;BD$3)*$AH252:$AS252))),2))</f>
        <v/>
      </c>
      <c r="BE252">
        <f>IF(AS252&lt;=0,0,ROUND(MIN(AS252,MAX(0,$F252-SUMPRODUCT(($AT$3:$BE$3&lt;BE$3)*$AH252:$AS252))),2))</f>
        <v/>
      </c>
      <c r="BF252">
        <f>IF(BF251&lt;=0,0,ROUND(BF251+J252-V252-AT252,2))</f>
        <v/>
      </c>
      <c r="BG252">
        <f>IF(BG251&lt;=0,0,ROUND(BG251+K252-W252-AU252,2))</f>
        <v/>
      </c>
      <c r="BH252">
        <f>IF(BH251&lt;=0,0,ROUND(BH251+L252-X252-AV252,2))</f>
        <v/>
      </c>
      <c r="BI252">
        <f>IF(BI251&lt;=0,0,ROUND(BI251+M252-Y252-AW252,2))</f>
        <v/>
      </c>
      <c r="BJ252">
        <f>IF(BJ251&lt;=0,0,ROUND(BJ251+N252-Z252-AX252,2))</f>
        <v/>
      </c>
      <c r="BK252">
        <f>IF(BK251&lt;=0,0,ROUND(BK251+O252-AA252-AY252,2))</f>
        <v/>
      </c>
      <c r="BL252">
        <f>IF(BL251&lt;=0,0,ROUND(BL251+P252-AB252-AZ252,2))</f>
        <v/>
      </c>
      <c r="BM252">
        <f>IF(BM251&lt;=0,0,ROUND(BM251+Q252-AC252-BA252,2))</f>
        <v/>
      </c>
      <c r="BN252">
        <f>IF(BN251&lt;=0,0,ROUND(BN251+R252-AD252-BB252,2))</f>
        <v/>
      </c>
      <c r="BO252">
        <f>IF(BO251&lt;=0,0,ROUND(BO251+S252-AE252-BC252,2))</f>
        <v/>
      </c>
      <c r="BP252">
        <f>IF(BP251&lt;=0,0,ROUND(BP251+T252-AF252-BD252,2))</f>
        <v/>
      </c>
      <c r="BQ252">
        <f>IF(BQ251&lt;=0,0,ROUND(BQ251+U252-AG252-BE252,2))</f>
        <v/>
      </c>
    </row>
    <row r="253">
      <c r="A253" t="n">
        <v>248</v>
      </c>
      <c r="B253" s="29">
        <f>Months!B253</f>
        <v/>
      </c>
      <c r="C253">
        <f>Months!C253</f>
        <v/>
      </c>
      <c r="D253">
        <f>Months!D253</f>
        <v/>
      </c>
      <c r="E253">
        <f>SUM(V253:AG253)</f>
        <v/>
      </c>
      <c r="F253">
        <f>MAX(0,ROUND(C253+D253-E253,2))</f>
        <v/>
      </c>
      <c r="G253">
        <f>ROUND(E253+SUM(AT253:BE253),2)</f>
        <v/>
      </c>
      <c r="H253">
        <f>ROUND(SUM(J253:U253),2)</f>
        <v/>
      </c>
      <c r="I253">
        <f>ROUND(SUM(BF253:BQ253),2)</f>
        <v/>
      </c>
      <c r="J253">
        <f>IF(BF252&lt;=0,0,ROUND(BF252*IF($A253&lt;=Debts!$M$5,Debts!$X$5,Debts!$Y$5)/12,2)+IF(AND(Debts!$AC$5=1,$A253=Debts!$M$5+1),SUMPRODUCT(ROUND(BF$5:BF251*Debts!$Y$5/12,2)),0))</f>
        <v/>
      </c>
      <c r="K253">
        <f>IF(BG252&lt;=0,0,ROUND(BG252*IF($A253&lt;=Debts!$M$6,Debts!$X$6,Debts!$Y$6)/12,2)+IF(AND(Debts!$AC$6=1,$A253=Debts!$M$6+1),SUMPRODUCT(ROUND(BG$5:BG251*Debts!$Y$6/12,2)),0))</f>
        <v/>
      </c>
      <c r="L253">
        <f>IF(BH252&lt;=0,0,ROUND(BH252*IF($A253&lt;=Debts!$M$7,Debts!$X$7,Debts!$Y$7)/12,2)+IF(AND(Debts!$AC$7=1,$A253=Debts!$M$7+1),SUMPRODUCT(ROUND(BH$5:BH251*Debts!$Y$7/12,2)),0))</f>
        <v/>
      </c>
      <c r="M253">
        <f>IF(BI252&lt;=0,0,ROUND(BI252*IF($A253&lt;=Debts!$M$8,Debts!$X$8,Debts!$Y$8)/12,2)+IF(AND(Debts!$AC$8=1,$A253=Debts!$M$8+1),SUMPRODUCT(ROUND(BI$5:BI251*Debts!$Y$8/12,2)),0))</f>
        <v/>
      </c>
      <c r="N253">
        <f>IF(BJ252&lt;=0,0,ROUND(BJ252*IF($A253&lt;=Debts!$M$9,Debts!$X$9,Debts!$Y$9)/12,2)+IF(AND(Debts!$AC$9=1,$A253=Debts!$M$9+1),SUMPRODUCT(ROUND(BJ$5:BJ251*Debts!$Y$9/12,2)),0))</f>
        <v/>
      </c>
      <c r="O253">
        <f>IF(BK252&lt;=0,0,ROUND(BK252*IF($A253&lt;=Debts!$M$10,Debts!$X$10,Debts!$Y$10)/12,2)+IF(AND(Debts!$AC$10=1,$A253=Debts!$M$10+1),SUMPRODUCT(ROUND(BK$5:BK251*Debts!$Y$10/12,2)),0))</f>
        <v/>
      </c>
      <c r="P253">
        <f>IF(BL252&lt;=0,0,ROUND(BL252*IF($A253&lt;=Debts!$M$11,Debts!$X$11,Debts!$Y$11)/12,2)+IF(AND(Debts!$AC$11=1,$A253=Debts!$M$11+1),SUMPRODUCT(ROUND(BL$5:BL251*Debts!$Y$11/12,2)),0))</f>
        <v/>
      </c>
      <c r="Q253">
        <f>IF(BM252&lt;=0,0,ROUND(BM252*IF($A253&lt;=Debts!$M$12,Debts!$X$12,Debts!$Y$12)/12,2)+IF(AND(Debts!$AC$12=1,$A253=Debts!$M$12+1),SUMPRODUCT(ROUND(BM$5:BM251*Debts!$Y$12/12,2)),0))</f>
        <v/>
      </c>
      <c r="R253">
        <f>IF(BN252&lt;=0,0,ROUND(BN252*IF($A253&lt;=Debts!$M$13,Debts!$X$13,Debts!$Y$13)/12,2)+IF(AND(Debts!$AC$13=1,$A253=Debts!$M$13+1),SUMPRODUCT(ROUND(BN$5:BN251*Debts!$Y$13/12,2)),0))</f>
        <v/>
      </c>
      <c r="S253">
        <f>IF(BO252&lt;=0,0,ROUND(BO252*IF($A253&lt;=Debts!$M$14,Debts!$X$14,Debts!$Y$14)/12,2)+IF(AND(Debts!$AC$14=1,$A253=Debts!$M$14+1),SUMPRODUCT(ROUND(BO$5:BO251*Debts!$Y$14/12,2)),0))</f>
        <v/>
      </c>
      <c r="T253">
        <f>IF(BP252&lt;=0,0,ROUND(BP252*IF($A253&lt;=Debts!$M$15,Debts!$X$15,Debts!$Y$15)/12,2)+IF(AND(Debts!$AC$15=1,$A253=Debts!$M$15+1),SUMPRODUCT(ROUND(BP$5:BP251*Debts!$Y$15/12,2)),0))</f>
        <v/>
      </c>
      <c r="U253">
        <f>IF(BQ252&lt;=0,0,ROUND(BQ252*IF($A253&lt;=Debts!$M$16,Debts!$X$16,Debts!$Y$16)/12,2)+IF(AND(Debts!$AC$16=1,$A253=Debts!$M$16+1),SUMPRODUCT(ROUND(BQ$5:BQ251*Debts!$Y$16/12,2)),0))</f>
        <v/>
      </c>
      <c r="V253">
        <f>IF(BF252&lt;=0,0,MIN(ROUND(BF252+J253,2),IF(Debts!$Z$5=0,Debts!$AA$5,MAX(Debts!$AA$5,ROUND(BF252*Debts!$Z$5+Debts!$AB$5*J253,2)))))</f>
        <v/>
      </c>
      <c r="W253">
        <f>IF(BG252&lt;=0,0,MIN(ROUND(BG252+K253,2),IF(Debts!$Z$6=0,Debts!$AA$6,MAX(Debts!$AA$6,ROUND(BG252*Debts!$Z$6+Debts!$AB$6*K253,2)))))</f>
        <v/>
      </c>
      <c r="X253">
        <f>IF(BH252&lt;=0,0,MIN(ROUND(BH252+L253,2),IF(Debts!$Z$7=0,Debts!$AA$7,MAX(Debts!$AA$7,ROUND(BH252*Debts!$Z$7+Debts!$AB$7*L253,2)))))</f>
        <v/>
      </c>
      <c r="Y253">
        <f>IF(BI252&lt;=0,0,MIN(ROUND(BI252+M253,2),IF(Debts!$Z$8=0,Debts!$AA$8,MAX(Debts!$AA$8,ROUND(BI252*Debts!$Z$8+Debts!$AB$8*M253,2)))))</f>
        <v/>
      </c>
      <c r="Z253">
        <f>IF(BJ252&lt;=0,0,MIN(ROUND(BJ252+N253,2),IF(Debts!$Z$9=0,Debts!$AA$9,MAX(Debts!$AA$9,ROUND(BJ252*Debts!$Z$9+Debts!$AB$9*N253,2)))))</f>
        <v/>
      </c>
      <c r="AA253">
        <f>IF(BK252&lt;=0,0,MIN(ROUND(BK252+O253,2),IF(Debts!$Z$10=0,Debts!$AA$10,MAX(Debts!$AA$10,ROUND(BK252*Debts!$Z$10+Debts!$AB$10*O253,2)))))</f>
        <v/>
      </c>
      <c r="AB253">
        <f>IF(BL252&lt;=0,0,MIN(ROUND(BL252+P253,2),IF(Debts!$Z$11=0,Debts!$AA$11,MAX(Debts!$AA$11,ROUND(BL252*Debts!$Z$11+Debts!$AB$11*P253,2)))))</f>
        <v/>
      </c>
      <c r="AC253">
        <f>IF(BM252&lt;=0,0,MIN(ROUND(BM252+Q253,2),IF(Debts!$Z$12=0,Debts!$AA$12,MAX(Debts!$AA$12,ROUND(BM252*Debts!$Z$12+Debts!$AB$12*Q253,2)))))</f>
        <v/>
      </c>
      <c r="AD253">
        <f>IF(BN252&lt;=0,0,MIN(ROUND(BN252+R253,2),IF(Debts!$Z$13=0,Debts!$AA$13,MAX(Debts!$AA$13,ROUND(BN252*Debts!$Z$13+Debts!$AB$13*R253,2)))))</f>
        <v/>
      </c>
      <c r="AE253">
        <f>IF(BO252&lt;=0,0,MIN(ROUND(BO252+S253,2),IF(Debts!$Z$14=0,Debts!$AA$14,MAX(Debts!$AA$14,ROUND(BO252*Debts!$Z$14+Debts!$AB$14*S253,2)))))</f>
        <v/>
      </c>
      <c r="AF253">
        <f>IF(BP252&lt;=0,0,MIN(ROUND(BP252+T253,2),IF(Debts!$Z$15=0,Debts!$AA$15,MAX(Debts!$AA$15,ROUND(BP252*Debts!$Z$15+Debts!$AB$15*T253,2)))))</f>
        <v/>
      </c>
      <c r="AG253">
        <f>IF(BQ252&lt;=0,0,MIN(ROUND(BQ252+U253,2),IF(Debts!$Z$16=0,Debts!$AA$16,MAX(Debts!$AA$16,ROUND(BQ252*Debts!$Z$16+Debts!$AB$16*U253,2)))))</f>
        <v/>
      </c>
      <c r="AH253">
        <f>IF(BF252&lt;=0,0,ROUND(BF252+J253-V253,2))</f>
        <v/>
      </c>
      <c r="AI253">
        <f>IF(BG252&lt;=0,0,ROUND(BG252+K253-W253,2))</f>
        <v/>
      </c>
      <c r="AJ253">
        <f>IF(BH252&lt;=0,0,ROUND(BH252+L253-X253,2))</f>
        <v/>
      </c>
      <c r="AK253">
        <f>IF(BI252&lt;=0,0,ROUND(BI252+M253-Y253,2))</f>
        <v/>
      </c>
      <c r="AL253">
        <f>IF(BJ252&lt;=0,0,ROUND(BJ252+N253-Z253,2))</f>
        <v/>
      </c>
      <c r="AM253">
        <f>IF(BK252&lt;=0,0,ROUND(BK252+O253-AA253,2))</f>
        <v/>
      </c>
      <c r="AN253">
        <f>IF(BL252&lt;=0,0,ROUND(BL252+P253-AB253,2))</f>
        <v/>
      </c>
      <c r="AO253">
        <f>IF(BM252&lt;=0,0,ROUND(BM252+Q253-AC253,2))</f>
        <v/>
      </c>
      <c r="AP253">
        <f>IF(BN252&lt;=0,0,ROUND(BN252+R253-AD253,2))</f>
        <v/>
      </c>
      <c r="AQ253">
        <f>IF(BO252&lt;=0,0,ROUND(BO252+S253-AE253,2))</f>
        <v/>
      </c>
      <c r="AR253">
        <f>IF(BP252&lt;=0,0,ROUND(BP252+T253-AF253,2))</f>
        <v/>
      </c>
      <c r="AS253">
        <f>IF(BQ252&lt;=0,0,ROUND(BQ252+U253-AG253,2))</f>
        <v/>
      </c>
      <c r="AT253">
        <f>IF(AH253&lt;=0,0,ROUND(MIN(AH253,MAX(0,$F253-SUMPRODUCT(($AT$3:$BE$3&lt;AT$3)*$AH253:$AS253))),2))</f>
        <v/>
      </c>
      <c r="AU253">
        <f>IF(AI253&lt;=0,0,ROUND(MIN(AI253,MAX(0,$F253-SUMPRODUCT(($AT$3:$BE$3&lt;AU$3)*$AH253:$AS253))),2))</f>
        <v/>
      </c>
      <c r="AV253">
        <f>IF(AJ253&lt;=0,0,ROUND(MIN(AJ253,MAX(0,$F253-SUMPRODUCT(($AT$3:$BE$3&lt;AV$3)*$AH253:$AS253))),2))</f>
        <v/>
      </c>
      <c r="AW253">
        <f>IF(AK253&lt;=0,0,ROUND(MIN(AK253,MAX(0,$F253-SUMPRODUCT(($AT$3:$BE$3&lt;AW$3)*$AH253:$AS253))),2))</f>
        <v/>
      </c>
      <c r="AX253">
        <f>IF(AL253&lt;=0,0,ROUND(MIN(AL253,MAX(0,$F253-SUMPRODUCT(($AT$3:$BE$3&lt;AX$3)*$AH253:$AS253))),2))</f>
        <v/>
      </c>
      <c r="AY253">
        <f>IF(AM253&lt;=0,0,ROUND(MIN(AM253,MAX(0,$F253-SUMPRODUCT(($AT$3:$BE$3&lt;AY$3)*$AH253:$AS253))),2))</f>
        <v/>
      </c>
      <c r="AZ253">
        <f>IF(AN253&lt;=0,0,ROUND(MIN(AN253,MAX(0,$F253-SUMPRODUCT(($AT$3:$BE$3&lt;AZ$3)*$AH253:$AS253))),2))</f>
        <v/>
      </c>
      <c r="BA253">
        <f>IF(AO253&lt;=0,0,ROUND(MIN(AO253,MAX(0,$F253-SUMPRODUCT(($AT$3:$BE$3&lt;BA$3)*$AH253:$AS253))),2))</f>
        <v/>
      </c>
      <c r="BB253">
        <f>IF(AP253&lt;=0,0,ROUND(MIN(AP253,MAX(0,$F253-SUMPRODUCT(($AT$3:$BE$3&lt;BB$3)*$AH253:$AS253))),2))</f>
        <v/>
      </c>
      <c r="BC253">
        <f>IF(AQ253&lt;=0,0,ROUND(MIN(AQ253,MAX(0,$F253-SUMPRODUCT(($AT$3:$BE$3&lt;BC$3)*$AH253:$AS253))),2))</f>
        <v/>
      </c>
      <c r="BD253">
        <f>IF(AR253&lt;=0,0,ROUND(MIN(AR253,MAX(0,$F253-SUMPRODUCT(($AT$3:$BE$3&lt;BD$3)*$AH253:$AS253))),2))</f>
        <v/>
      </c>
      <c r="BE253">
        <f>IF(AS253&lt;=0,0,ROUND(MIN(AS253,MAX(0,$F253-SUMPRODUCT(($AT$3:$BE$3&lt;BE$3)*$AH253:$AS253))),2))</f>
        <v/>
      </c>
      <c r="BF253">
        <f>IF(BF252&lt;=0,0,ROUND(BF252+J253-V253-AT253,2))</f>
        <v/>
      </c>
      <c r="BG253">
        <f>IF(BG252&lt;=0,0,ROUND(BG252+K253-W253-AU253,2))</f>
        <v/>
      </c>
      <c r="BH253">
        <f>IF(BH252&lt;=0,0,ROUND(BH252+L253-X253-AV253,2))</f>
        <v/>
      </c>
      <c r="BI253">
        <f>IF(BI252&lt;=0,0,ROUND(BI252+M253-Y253-AW253,2))</f>
        <v/>
      </c>
      <c r="BJ253">
        <f>IF(BJ252&lt;=0,0,ROUND(BJ252+N253-Z253-AX253,2))</f>
        <v/>
      </c>
      <c r="BK253">
        <f>IF(BK252&lt;=0,0,ROUND(BK252+O253-AA253-AY253,2))</f>
        <v/>
      </c>
      <c r="BL253">
        <f>IF(BL252&lt;=0,0,ROUND(BL252+P253-AB253-AZ253,2))</f>
        <v/>
      </c>
      <c r="BM253">
        <f>IF(BM252&lt;=0,0,ROUND(BM252+Q253-AC253-BA253,2))</f>
        <v/>
      </c>
      <c r="BN253">
        <f>IF(BN252&lt;=0,0,ROUND(BN252+R253-AD253-BB253,2))</f>
        <v/>
      </c>
      <c r="BO253">
        <f>IF(BO252&lt;=0,0,ROUND(BO252+S253-AE253-BC253,2))</f>
        <v/>
      </c>
      <c r="BP253">
        <f>IF(BP252&lt;=0,0,ROUND(BP252+T253-AF253-BD253,2))</f>
        <v/>
      </c>
      <c r="BQ253">
        <f>IF(BQ252&lt;=0,0,ROUND(BQ252+U253-AG253-BE253,2))</f>
        <v/>
      </c>
    </row>
    <row r="254">
      <c r="A254" t="n">
        <v>249</v>
      </c>
      <c r="B254" s="29">
        <f>Months!B254</f>
        <v/>
      </c>
      <c r="C254">
        <f>Months!C254</f>
        <v/>
      </c>
      <c r="D254">
        <f>Months!D254</f>
        <v/>
      </c>
      <c r="E254">
        <f>SUM(V254:AG254)</f>
        <v/>
      </c>
      <c r="F254">
        <f>MAX(0,ROUND(C254+D254-E254,2))</f>
        <v/>
      </c>
      <c r="G254">
        <f>ROUND(E254+SUM(AT254:BE254),2)</f>
        <v/>
      </c>
      <c r="H254">
        <f>ROUND(SUM(J254:U254),2)</f>
        <v/>
      </c>
      <c r="I254">
        <f>ROUND(SUM(BF254:BQ254),2)</f>
        <v/>
      </c>
      <c r="J254">
        <f>IF(BF253&lt;=0,0,ROUND(BF253*IF($A254&lt;=Debts!$M$5,Debts!$X$5,Debts!$Y$5)/12,2)+IF(AND(Debts!$AC$5=1,$A254=Debts!$M$5+1),SUMPRODUCT(ROUND(BF$5:BF252*Debts!$Y$5/12,2)),0))</f>
        <v/>
      </c>
      <c r="K254">
        <f>IF(BG253&lt;=0,0,ROUND(BG253*IF($A254&lt;=Debts!$M$6,Debts!$X$6,Debts!$Y$6)/12,2)+IF(AND(Debts!$AC$6=1,$A254=Debts!$M$6+1),SUMPRODUCT(ROUND(BG$5:BG252*Debts!$Y$6/12,2)),0))</f>
        <v/>
      </c>
      <c r="L254">
        <f>IF(BH253&lt;=0,0,ROUND(BH253*IF($A254&lt;=Debts!$M$7,Debts!$X$7,Debts!$Y$7)/12,2)+IF(AND(Debts!$AC$7=1,$A254=Debts!$M$7+1),SUMPRODUCT(ROUND(BH$5:BH252*Debts!$Y$7/12,2)),0))</f>
        <v/>
      </c>
      <c r="M254">
        <f>IF(BI253&lt;=0,0,ROUND(BI253*IF($A254&lt;=Debts!$M$8,Debts!$X$8,Debts!$Y$8)/12,2)+IF(AND(Debts!$AC$8=1,$A254=Debts!$M$8+1),SUMPRODUCT(ROUND(BI$5:BI252*Debts!$Y$8/12,2)),0))</f>
        <v/>
      </c>
      <c r="N254">
        <f>IF(BJ253&lt;=0,0,ROUND(BJ253*IF($A254&lt;=Debts!$M$9,Debts!$X$9,Debts!$Y$9)/12,2)+IF(AND(Debts!$AC$9=1,$A254=Debts!$M$9+1),SUMPRODUCT(ROUND(BJ$5:BJ252*Debts!$Y$9/12,2)),0))</f>
        <v/>
      </c>
      <c r="O254">
        <f>IF(BK253&lt;=0,0,ROUND(BK253*IF($A254&lt;=Debts!$M$10,Debts!$X$10,Debts!$Y$10)/12,2)+IF(AND(Debts!$AC$10=1,$A254=Debts!$M$10+1),SUMPRODUCT(ROUND(BK$5:BK252*Debts!$Y$10/12,2)),0))</f>
        <v/>
      </c>
      <c r="P254">
        <f>IF(BL253&lt;=0,0,ROUND(BL253*IF($A254&lt;=Debts!$M$11,Debts!$X$11,Debts!$Y$11)/12,2)+IF(AND(Debts!$AC$11=1,$A254=Debts!$M$11+1),SUMPRODUCT(ROUND(BL$5:BL252*Debts!$Y$11/12,2)),0))</f>
        <v/>
      </c>
      <c r="Q254">
        <f>IF(BM253&lt;=0,0,ROUND(BM253*IF($A254&lt;=Debts!$M$12,Debts!$X$12,Debts!$Y$12)/12,2)+IF(AND(Debts!$AC$12=1,$A254=Debts!$M$12+1),SUMPRODUCT(ROUND(BM$5:BM252*Debts!$Y$12/12,2)),0))</f>
        <v/>
      </c>
      <c r="R254">
        <f>IF(BN253&lt;=0,0,ROUND(BN253*IF($A254&lt;=Debts!$M$13,Debts!$X$13,Debts!$Y$13)/12,2)+IF(AND(Debts!$AC$13=1,$A254=Debts!$M$13+1),SUMPRODUCT(ROUND(BN$5:BN252*Debts!$Y$13/12,2)),0))</f>
        <v/>
      </c>
      <c r="S254">
        <f>IF(BO253&lt;=0,0,ROUND(BO253*IF($A254&lt;=Debts!$M$14,Debts!$X$14,Debts!$Y$14)/12,2)+IF(AND(Debts!$AC$14=1,$A254=Debts!$M$14+1),SUMPRODUCT(ROUND(BO$5:BO252*Debts!$Y$14/12,2)),0))</f>
        <v/>
      </c>
      <c r="T254">
        <f>IF(BP253&lt;=0,0,ROUND(BP253*IF($A254&lt;=Debts!$M$15,Debts!$X$15,Debts!$Y$15)/12,2)+IF(AND(Debts!$AC$15=1,$A254=Debts!$M$15+1),SUMPRODUCT(ROUND(BP$5:BP252*Debts!$Y$15/12,2)),0))</f>
        <v/>
      </c>
      <c r="U254">
        <f>IF(BQ253&lt;=0,0,ROUND(BQ253*IF($A254&lt;=Debts!$M$16,Debts!$X$16,Debts!$Y$16)/12,2)+IF(AND(Debts!$AC$16=1,$A254=Debts!$M$16+1),SUMPRODUCT(ROUND(BQ$5:BQ252*Debts!$Y$16/12,2)),0))</f>
        <v/>
      </c>
      <c r="V254">
        <f>IF(BF253&lt;=0,0,MIN(ROUND(BF253+J254,2),IF(Debts!$Z$5=0,Debts!$AA$5,MAX(Debts!$AA$5,ROUND(BF253*Debts!$Z$5+Debts!$AB$5*J254,2)))))</f>
        <v/>
      </c>
      <c r="W254">
        <f>IF(BG253&lt;=0,0,MIN(ROUND(BG253+K254,2),IF(Debts!$Z$6=0,Debts!$AA$6,MAX(Debts!$AA$6,ROUND(BG253*Debts!$Z$6+Debts!$AB$6*K254,2)))))</f>
        <v/>
      </c>
      <c r="X254">
        <f>IF(BH253&lt;=0,0,MIN(ROUND(BH253+L254,2),IF(Debts!$Z$7=0,Debts!$AA$7,MAX(Debts!$AA$7,ROUND(BH253*Debts!$Z$7+Debts!$AB$7*L254,2)))))</f>
        <v/>
      </c>
      <c r="Y254">
        <f>IF(BI253&lt;=0,0,MIN(ROUND(BI253+M254,2),IF(Debts!$Z$8=0,Debts!$AA$8,MAX(Debts!$AA$8,ROUND(BI253*Debts!$Z$8+Debts!$AB$8*M254,2)))))</f>
        <v/>
      </c>
      <c r="Z254">
        <f>IF(BJ253&lt;=0,0,MIN(ROUND(BJ253+N254,2),IF(Debts!$Z$9=0,Debts!$AA$9,MAX(Debts!$AA$9,ROUND(BJ253*Debts!$Z$9+Debts!$AB$9*N254,2)))))</f>
        <v/>
      </c>
      <c r="AA254">
        <f>IF(BK253&lt;=0,0,MIN(ROUND(BK253+O254,2),IF(Debts!$Z$10=0,Debts!$AA$10,MAX(Debts!$AA$10,ROUND(BK253*Debts!$Z$10+Debts!$AB$10*O254,2)))))</f>
        <v/>
      </c>
      <c r="AB254">
        <f>IF(BL253&lt;=0,0,MIN(ROUND(BL253+P254,2),IF(Debts!$Z$11=0,Debts!$AA$11,MAX(Debts!$AA$11,ROUND(BL253*Debts!$Z$11+Debts!$AB$11*P254,2)))))</f>
        <v/>
      </c>
      <c r="AC254">
        <f>IF(BM253&lt;=0,0,MIN(ROUND(BM253+Q254,2),IF(Debts!$Z$12=0,Debts!$AA$12,MAX(Debts!$AA$12,ROUND(BM253*Debts!$Z$12+Debts!$AB$12*Q254,2)))))</f>
        <v/>
      </c>
      <c r="AD254">
        <f>IF(BN253&lt;=0,0,MIN(ROUND(BN253+R254,2),IF(Debts!$Z$13=0,Debts!$AA$13,MAX(Debts!$AA$13,ROUND(BN253*Debts!$Z$13+Debts!$AB$13*R254,2)))))</f>
        <v/>
      </c>
      <c r="AE254">
        <f>IF(BO253&lt;=0,0,MIN(ROUND(BO253+S254,2),IF(Debts!$Z$14=0,Debts!$AA$14,MAX(Debts!$AA$14,ROUND(BO253*Debts!$Z$14+Debts!$AB$14*S254,2)))))</f>
        <v/>
      </c>
      <c r="AF254">
        <f>IF(BP253&lt;=0,0,MIN(ROUND(BP253+T254,2),IF(Debts!$Z$15=0,Debts!$AA$15,MAX(Debts!$AA$15,ROUND(BP253*Debts!$Z$15+Debts!$AB$15*T254,2)))))</f>
        <v/>
      </c>
      <c r="AG254">
        <f>IF(BQ253&lt;=0,0,MIN(ROUND(BQ253+U254,2),IF(Debts!$Z$16=0,Debts!$AA$16,MAX(Debts!$AA$16,ROUND(BQ253*Debts!$Z$16+Debts!$AB$16*U254,2)))))</f>
        <v/>
      </c>
      <c r="AH254">
        <f>IF(BF253&lt;=0,0,ROUND(BF253+J254-V254,2))</f>
        <v/>
      </c>
      <c r="AI254">
        <f>IF(BG253&lt;=0,0,ROUND(BG253+K254-W254,2))</f>
        <v/>
      </c>
      <c r="AJ254">
        <f>IF(BH253&lt;=0,0,ROUND(BH253+L254-X254,2))</f>
        <v/>
      </c>
      <c r="AK254">
        <f>IF(BI253&lt;=0,0,ROUND(BI253+M254-Y254,2))</f>
        <v/>
      </c>
      <c r="AL254">
        <f>IF(BJ253&lt;=0,0,ROUND(BJ253+N254-Z254,2))</f>
        <v/>
      </c>
      <c r="AM254">
        <f>IF(BK253&lt;=0,0,ROUND(BK253+O254-AA254,2))</f>
        <v/>
      </c>
      <c r="AN254">
        <f>IF(BL253&lt;=0,0,ROUND(BL253+P254-AB254,2))</f>
        <v/>
      </c>
      <c r="AO254">
        <f>IF(BM253&lt;=0,0,ROUND(BM253+Q254-AC254,2))</f>
        <v/>
      </c>
      <c r="AP254">
        <f>IF(BN253&lt;=0,0,ROUND(BN253+R254-AD254,2))</f>
        <v/>
      </c>
      <c r="AQ254">
        <f>IF(BO253&lt;=0,0,ROUND(BO253+S254-AE254,2))</f>
        <v/>
      </c>
      <c r="AR254">
        <f>IF(BP253&lt;=0,0,ROUND(BP253+T254-AF254,2))</f>
        <v/>
      </c>
      <c r="AS254">
        <f>IF(BQ253&lt;=0,0,ROUND(BQ253+U254-AG254,2))</f>
        <v/>
      </c>
      <c r="AT254">
        <f>IF(AH254&lt;=0,0,ROUND(MIN(AH254,MAX(0,$F254-SUMPRODUCT(($AT$3:$BE$3&lt;AT$3)*$AH254:$AS254))),2))</f>
        <v/>
      </c>
      <c r="AU254">
        <f>IF(AI254&lt;=0,0,ROUND(MIN(AI254,MAX(0,$F254-SUMPRODUCT(($AT$3:$BE$3&lt;AU$3)*$AH254:$AS254))),2))</f>
        <v/>
      </c>
      <c r="AV254">
        <f>IF(AJ254&lt;=0,0,ROUND(MIN(AJ254,MAX(0,$F254-SUMPRODUCT(($AT$3:$BE$3&lt;AV$3)*$AH254:$AS254))),2))</f>
        <v/>
      </c>
      <c r="AW254">
        <f>IF(AK254&lt;=0,0,ROUND(MIN(AK254,MAX(0,$F254-SUMPRODUCT(($AT$3:$BE$3&lt;AW$3)*$AH254:$AS254))),2))</f>
        <v/>
      </c>
      <c r="AX254">
        <f>IF(AL254&lt;=0,0,ROUND(MIN(AL254,MAX(0,$F254-SUMPRODUCT(($AT$3:$BE$3&lt;AX$3)*$AH254:$AS254))),2))</f>
        <v/>
      </c>
      <c r="AY254">
        <f>IF(AM254&lt;=0,0,ROUND(MIN(AM254,MAX(0,$F254-SUMPRODUCT(($AT$3:$BE$3&lt;AY$3)*$AH254:$AS254))),2))</f>
        <v/>
      </c>
      <c r="AZ254">
        <f>IF(AN254&lt;=0,0,ROUND(MIN(AN254,MAX(0,$F254-SUMPRODUCT(($AT$3:$BE$3&lt;AZ$3)*$AH254:$AS254))),2))</f>
        <v/>
      </c>
      <c r="BA254">
        <f>IF(AO254&lt;=0,0,ROUND(MIN(AO254,MAX(0,$F254-SUMPRODUCT(($AT$3:$BE$3&lt;BA$3)*$AH254:$AS254))),2))</f>
        <v/>
      </c>
      <c r="BB254">
        <f>IF(AP254&lt;=0,0,ROUND(MIN(AP254,MAX(0,$F254-SUMPRODUCT(($AT$3:$BE$3&lt;BB$3)*$AH254:$AS254))),2))</f>
        <v/>
      </c>
      <c r="BC254">
        <f>IF(AQ254&lt;=0,0,ROUND(MIN(AQ254,MAX(0,$F254-SUMPRODUCT(($AT$3:$BE$3&lt;BC$3)*$AH254:$AS254))),2))</f>
        <v/>
      </c>
      <c r="BD254">
        <f>IF(AR254&lt;=0,0,ROUND(MIN(AR254,MAX(0,$F254-SUMPRODUCT(($AT$3:$BE$3&lt;BD$3)*$AH254:$AS254))),2))</f>
        <v/>
      </c>
      <c r="BE254">
        <f>IF(AS254&lt;=0,0,ROUND(MIN(AS254,MAX(0,$F254-SUMPRODUCT(($AT$3:$BE$3&lt;BE$3)*$AH254:$AS254))),2))</f>
        <v/>
      </c>
      <c r="BF254">
        <f>IF(BF253&lt;=0,0,ROUND(BF253+J254-V254-AT254,2))</f>
        <v/>
      </c>
      <c r="BG254">
        <f>IF(BG253&lt;=0,0,ROUND(BG253+K254-W254-AU254,2))</f>
        <v/>
      </c>
      <c r="BH254">
        <f>IF(BH253&lt;=0,0,ROUND(BH253+L254-X254-AV254,2))</f>
        <v/>
      </c>
      <c r="BI254">
        <f>IF(BI253&lt;=0,0,ROUND(BI253+M254-Y254-AW254,2))</f>
        <v/>
      </c>
      <c r="BJ254">
        <f>IF(BJ253&lt;=0,0,ROUND(BJ253+N254-Z254-AX254,2))</f>
        <v/>
      </c>
      <c r="BK254">
        <f>IF(BK253&lt;=0,0,ROUND(BK253+O254-AA254-AY254,2))</f>
        <v/>
      </c>
      <c r="BL254">
        <f>IF(BL253&lt;=0,0,ROUND(BL253+P254-AB254-AZ254,2))</f>
        <v/>
      </c>
      <c r="BM254">
        <f>IF(BM253&lt;=0,0,ROUND(BM253+Q254-AC254-BA254,2))</f>
        <v/>
      </c>
      <c r="BN254">
        <f>IF(BN253&lt;=0,0,ROUND(BN253+R254-AD254-BB254,2))</f>
        <v/>
      </c>
      <c r="BO254">
        <f>IF(BO253&lt;=0,0,ROUND(BO253+S254-AE254-BC254,2))</f>
        <v/>
      </c>
      <c r="BP254">
        <f>IF(BP253&lt;=0,0,ROUND(BP253+T254-AF254-BD254,2))</f>
        <v/>
      </c>
      <c r="BQ254">
        <f>IF(BQ253&lt;=0,0,ROUND(BQ253+U254-AG254-BE254,2))</f>
        <v/>
      </c>
    </row>
    <row r="255">
      <c r="A255" t="n">
        <v>250</v>
      </c>
      <c r="B255" s="29">
        <f>Months!B255</f>
        <v/>
      </c>
      <c r="C255">
        <f>Months!C255</f>
        <v/>
      </c>
      <c r="D255">
        <f>Months!D255</f>
        <v/>
      </c>
      <c r="E255">
        <f>SUM(V255:AG255)</f>
        <v/>
      </c>
      <c r="F255">
        <f>MAX(0,ROUND(C255+D255-E255,2))</f>
        <v/>
      </c>
      <c r="G255">
        <f>ROUND(E255+SUM(AT255:BE255),2)</f>
        <v/>
      </c>
      <c r="H255">
        <f>ROUND(SUM(J255:U255),2)</f>
        <v/>
      </c>
      <c r="I255">
        <f>ROUND(SUM(BF255:BQ255),2)</f>
        <v/>
      </c>
      <c r="J255">
        <f>IF(BF254&lt;=0,0,ROUND(BF254*IF($A255&lt;=Debts!$M$5,Debts!$X$5,Debts!$Y$5)/12,2)+IF(AND(Debts!$AC$5=1,$A255=Debts!$M$5+1),SUMPRODUCT(ROUND(BF$5:BF253*Debts!$Y$5/12,2)),0))</f>
        <v/>
      </c>
      <c r="K255">
        <f>IF(BG254&lt;=0,0,ROUND(BG254*IF($A255&lt;=Debts!$M$6,Debts!$X$6,Debts!$Y$6)/12,2)+IF(AND(Debts!$AC$6=1,$A255=Debts!$M$6+1),SUMPRODUCT(ROUND(BG$5:BG253*Debts!$Y$6/12,2)),0))</f>
        <v/>
      </c>
      <c r="L255">
        <f>IF(BH254&lt;=0,0,ROUND(BH254*IF($A255&lt;=Debts!$M$7,Debts!$X$7,Debts!$Y$7)/12,2)+IF(AND(Debts!$AC$7=1,$A255=Debts!$M$7+1),SUMPRODUCT(ROUND(BH$5:BH253*Debts!$Y$7/12,2)),0))</f>
        <v/>
      </c>
      <c r="M255">
        <f>IF(BI254&lt;=0,0,ROUND(BI254*IF($A255&lt;=Debts!$M$8,Debts!$X$8,Debts!$Y$8)/12,2)+IF(AND(Debts!$AC$8=1,$A255=Debts!$M$8+1),SUMPRODUCT(ROUND(BI$5:BI253*Debts!$Y$8/12,2)),0))</f>
        <v/>
      </c>
      <c r="N255">
        <f>IF(BJ254&lt;=0,0,ROUND(BJ254*IF($A255&lt;=Debts!$M$9,Debts!$X$9,Debts!$Y$9)/12,2)+IF(AND(Debts!$AC$9=1,$A255=Debts!$M$9+1),SUMPRODUCT(ROUND(BJ$5:BJ253*Debts!$Y$9/12,2)),0))</f>
        <v/>
      </c>
      <c r="O255">
        <f>IF(BK254&lt;=0,0,ROUND(BK254*IF($A255&lt;=Debts!$M$10,Debts!$X$10,Debts!$Y$10)/12,2)+IF(AND(Debts!$AC$10=1,$A255=Debts!$M$10+1),SUMPRODUCT(ROUND(BK$5:BK253*Debts!$Y$10/12,2)),0))</f>
        <v/>
      </c>
      <c r="P255">
        <f>IF(BL254&lt;=0,0,ROUND(BL254*IF($A255&lt;=Debts!$M$11,Debts!$X$11,Debts!$Y$11)/12,2)+IF(AND(Debts!$AC$11=1,$A255=Debts!$M$11+1),SUMPRODUCT(ROUND(BL$5:BL253*Debts!$Y$11/12,2)),0))</f>
        <v/>
      </c>
      <c r="Q255">
        <f>IF(BM254&lt;=0,0,ROUND(BM254*IF($A255&lt;=Debts!$M$12,Debts!$X$12,Debts!$Y$12)/12,2)+IF(AND(Debts!$AC$12=1,$A255=Debts!$M$12+1),SUMPRODUCT(ROUND(BM$5:BM253*Debts!$Y$12/12,2)),0))</f>
        <v/>
      </c>
      <c r="R255">
        <f>IF(BN254&lt;=0,0,ROUND(BN254*IF($A255&lt;=Debts!$M$13,Debts!$X$13,Debts!$Y$13)/12,2)+IF(AND(Debts!$AC$13=1,$A255=Debts!$M$13+1),SUMPRODUCT(ROUND(BN$5:BN253*Debts!$Y$13/12,2)),0))</f>
        <v/>
      </c>
      <c r="S255">
        <f>IF(BO254&lt;=0,0,ROUND(BO254*IF($A255&lt;=Debts!$M$14,Debts!$X$14,Debts!$Y$14)/12,2)+IF(AND(Debts!$AC$14=1,$A255=Debts!$M$14+1),SUMPRODUCT(ROUND(BO$5:BO253*Debts!$Y$14/12,2)),0))</f>
        <v/>
      </c>
      <c r="T255">
        <f>IF(BP254&lt;=0,0,ROUND(BP254*IF($A255&lt;=Debts!$M$15,Debts!$X$15,Debts!$Y$15)/12,2)+IF(AND(Debts!$AC$15=1,$A255=Debts!$M$15+1),SUMPRODUCT(ROUND(BP$5:BP253*Debts!$Y$15/12,2)),0))</f>
        <v/>
      </c>
      <c r="U255">
        <f>IF(BQ254&lt;=0,0,ROUND(BQ254*IF($A255&lt;=Debts!$M$16,Debts!$X$16,Debts!$Y$16)/12,2)+IF(AND(Debts!$AC$16=1,$A255=Debts!$M$16+1),SUMPRODUCT(ROUND(BQ$5:BQ253*Debts!$Y$16/12,2)),0))</f>
        <v/>
      </c>
      <c r="V255">
        <f>IF(BF254&lt;=0,0,MIN(ROUND(BF254+J255,2),IF(Debts!$Z$5=0,Debts!$AA$5,MAX(Debts!$AA$5,ROUND(BF254*Debts!$Z$5+Debts!$AB$5*J255,2)))))</f>
        <v/>
      </c>
      <c r="W255">
        <f>IF(BG254&lt;=0,0,MIN(ROUND(BG254+K255,2),IF(Debts!$Z$6=0,Debts!$AA$6,MAX(Debts!$AA$6,ROUND(BG254*Debts!$Z$6+Debts!$AB$6*K255,2)))))</f>
        <v/>
      </c>
      <c r="X255">
        <f>IF(BH254&lt;=0,0,MIN(ROUND(BH254+L255,2),IF(Debts!$Z$7=0,Debts!$AA$7,MAX(Debts!$AA$7,ROUND(BH254*Debts!$Z$7+Debts!$AB$7*L255,2)))))</f>
        <v/>
      </c>
      <c r="Y255">
        <f>IF(BI254&lt;=0,0,MIN(ROUND(BI254+M255,2),IF(Debts!$Z$8=0,Debts!$AA$8,MAX(Debts!$AA$8,ROUND(BI254*Debts!$Z$8+Debts!$AB$8*M255,2)))))</f>
        <v/>
      </c>
      <c r="Z255">
        <f>IF(BJ254&lt;=0,0,MIN(ROUND(BJ254+N255,2),IF(Debts!$Z$9=0,Debts!$AA$9,MAX(Debts!$AA$9,ROUND(BJ254*Debts!$Z$9+Debts!$AB$9*N255,2)))))</f>
        <v/>
      </c>
      <c r="AA255">
        <f>IF(BK254&lt;=0,0,MIN(ROUND(BK254+O255,2),IF(Debts!$Z$10=0,Debts!$AA$10,MAX(Debts!$AA$10,ROUND(BK254*Debts!$Z$10+Debts!$AB$10*O255,2)))))</f>
        <v/>
      </c>
      <c r="AB255">
        <f>IF(BL254&lt;=0,0,MIN(ROUND(BL254+P255,2),IF(Debts!$Z$11=0,Debts!$AA$11,MAX(Debts!$AA$11,ROUND(BL254*Debts!$Z$11+Debts!$AB$11*P255,2)))))</f>
        <v/>
      </c>
      <c r="AC255">
        <f>IF(BM254&lt;=0,0,MIN(ROUND(BM254+Q255,2),IF(Debts!$Z$12=0,Debts!$AA$12,MAX(Debts!$AA$12,ROUND(BM254*Debts!$Z$12+Debts!$AB$12*Q255,2)))))</f>
        <v/>
      </c>
      <c r="AD255">
        <f>IF(BN254&lt;=0,0,MIN(ROUND(BN254+R255,2),IF(Debts!$Z$13=0,Debts!$AA$13,MAX(Debts!$AA$13,ROUND(BN254*Debts!$Z$13+Debts!$AB$13*R255,2)))))</f>
        <v/>
      </c>
      <c r="AE255">
        <f>IF(BO254&lt;=0,0,MIN(ROUND(BO254+S255,2),IF(Debts!$Z$14=0,Debts!$AA$14,MAX(Debts!$AA$14,ROUND(BO254*Debts!$Z$14+Debts!$AB$14*S255,2)))))</f>
        <v/>
      </c>
      <c r="AF255">
        <f>IF(BP254&lt;=0,0,MIN(ROUND(BP254+T255,2),IF(Debts!$Z$15=0,Debts!$AA$15,MAX(Debts!$AA$15,ROUND(BP254*Debts!$Z$15+Debts!$AB$15*T255,2)))))</f>
        <v/>
      </c>
      <c r="AG255">
        <f>IF(BQ254&lt;=0,0,MIN(ROUND(BQ254+U255,2),IF(Debts!$Z$16=0,Debts!$AA$16,MAX(Debts!$AA$16,ROUND(BQ254*Debts!$Z$16+Debts!$AB$16*U255,2)))))</f>
        <v/>
      </c>
      <c r="AH255">
        <f>IF(BF254&lt;=0,0,ROUND(BF254+J255-V255,2))</f>
        <v/>
      </c>
      <c r="AI255">
        <f>IF(BG254&lt;=0,0,ROUND(BG254+K255-W255,2))</f>
        <v/>
      </c>
      <c r="AJ255">
        <f>IF(BH254&lt;=0,0,ROUND(BH254+L255-X255,2))</f>
        <v/>
      </c>
      <c r="AK255">
        <f>IF(BI254&lt;=0,0,ROUND(BI254+M255-Y255,2))</f>
        <v/>
      </c>
      <c r="AL255">
        <f>IF(BJ254&lt;=0,0,ROUND(BJ254+N255-Z255,2))</f>
        <v/>
      </c>
      <c r="AM255">
        <f>IF(BK254&lt;=0,0,ROUND(BK254+O255-AA255,2))</f>
        <v/>
      </c>
      <c r="AN255">
        <f>IF(BL254&lt;=0,0,ROUND(BL254+P255-AB255,2))</f>
        <v/>
      </c>
      <c r="AO255">
        <f>IF(BM254&lt;=0,0,ROUND(BM254+Q255-AC255,2))</f>
        <v/>
      </c>
      <c r="AP255">
        <f>IF(BN254&lt;=0,0,ROUND(BN254+R255-AD255,2))</f>
        <v/>
      </c>
      <c r="AQ255">
        <f>IF(BO254&lt;=0,0,ROUND(BO254+S255-AE255,2))</f>
        <v/>
      </c>
      <c r="AR255">
        <f>IF(BP254&lt;=0,0,ROUND(BP254+T255-AF255,2))</f>
        <v/>
      </c>
      <c r="AS255">
        <f>IF(BQ254&lt;=0,0,ROUND(BQ254+U255-AG255,2))</f>
        <v/>
      </c>
      <c r="AT255">
        <f>IF(AH255&lt;=0,0,ROUND(MIN(AH255,MAX(0,$F255-SUMPRODUCT(($AT$3:$BE$3&lt;AT$3)*$AH255:$AS255))),2))</f>
        <v/>
      </c>
      <c r="AU255">
        <f>IF(AI255&lt;=0,0,ROUND(MIN(AI255,MAX(0,$F255-SUMPRODUCT(($AT$3:$BE$3&lt;AU$3)*$AH255:$AS255))),2))</f>
        <v/>
      </c>
      <c r="AV255">
        <f>IF(AJ255&lt;=0,0,ROUND(MIN(AJ255,MAX(0,$F255-SUMPRODUCT(($AT$3:$BE$3&lt;AV$3)*$AH255:$AS255))),2))</f>
        <v/>
      </c>
      <c r="AW255">
        <f>IF(AK255&lt;=0,0,ROUND(MIN(AK255,MAX(0,$F255-SUMPRODUCT(($AT$3:$BE$3&lt;AW$3)*$AH255:$AS255))),2))</f>
        <v/>
      </c>
      <c r="AX255">
        <f>IF(AL255&lt;=0,0,ROUND(MIN(AL255,MAX(0,$F255-SUMPRODUCT(($AT$3:$BE$3&lt;AX$3)*$AH255:$AS255))),2))</f>
        <v/>
      </c>
      <c r="AY255">
        <f>IF(AM255&lt;=0,0,ROUND(MIN(AM255,MAX(0,$F255-SUMPRODUCT(($AT$3:$BE$3&lt;AY$3)*$AH255:$AS255))),2))</f>
        <v/>
      </c>
      <c r="AZ255">
        <f>IF(AN255&lt;=0,0,ROUND(MIN(AN255,MAX(0,$F255-SUMPRODUCT(($AT$3:$BE$3&lt;AZ$3)*$AH255:$AS255))),2))</f>
        <v/>
      </c>
      <c r="BA255">
        <f>IF(AO255&lt;=0,0,ROUND(MIN(AO255,MAX(0,$F255-SUMPRODUCT(($AT$3:$BE$3&lt;BA$3)*$AH255:$AS255))),2))</f>
        <v/>
      </c>
      <c r="BB255">
        <f>IF(AP255&lt;=0,0,ROUND(MIN(AP255,MAX(0,$F255-SUMPRODUCT(($AT$3:$BE$3&lt;BB$3)*$AH255:$AS255))),2))</f>
        <v/>
      </c>
      <c r="BC255">
        <f>IF(AQ255&lt;=0,0,ROUND(MIN(AQ255,MAX(0,$F255-SUMPRODUCT(($AT$3:$BE$3&lt;BC$3)*$AH255:$AS255))),2))</f>
        <v/>
      </c>
      <c r="BD255">
        <f>IF(AR255&lt;=0,0,ROUND(MIN(AR255,MAX(0,$F255-SUMPRODUCT(($AT$3:$BE$3&lt;BD$3)*$AH255:$AS255))),2))</f>
        <v/>
      </c>
      <c r="BE255">
        <f>IF(AS255&lt;=0,0,ROUND(MIN(AS255,MAX(0,$F255-SUMPRODUCT(($AT$3:$BE$3&lt;BE$3)*$AH255:$AS255))),2))</f>
        <v/>
      </c>
      <c r="BF255">
        <f>IF(BF254&lt;=0,0,ROUND(BF254+J255-V255-AT255,2))</f>
        <v/>
      </c>
      <c r="BG255">
        <f>IF(BG254&lt;=0,0,ROUND(BG254+K255-W255-AU255,2))</f>
        <v/>
      </c>
      <c r="BH255">
        <f>IF(BH254&lt;=0,0,ROUND(BH254+L255-X255-AV255,2))</f>
        <v/>
      </c>
      <c r="BI255">
        <f>IF(BI254&lt;=0,0,ROUND(BI254+M255-Y255-AW255,2))</f>
        <v/>
      </c>
      <c r="BJ255">
        <f>IF(BJ254&lt;=0,0,ROUND(BJ254+N255-Z255-AX255,2))</f>
        <v/>
      </c>
      <c r="BK255">
        <f>IF(BK254&lt;=0,0,ROUND(BK254+O255-AA255-AY255,2))</f>
        <v/>
      </c>
      <c r="BL255">
        <f>IF(BL254&lt;=0,0,ROUND(BL254+P255-AB255-AZ255,2))</f>
        <v/>
      </c>
      <c r="BM255">
        <f>IF(BM254&lt;=0,0,ROUND(BM254+Q255-AC255-BA255,2))</f>
        <v/>
      </c>
      <c r="BN255">
        <f>IF(BN254&lt;=0,0,ROUND(BN254+R255-AD255-BB255,2))</f>
        <v/>
      </c>
      <c r="BO255">
        <f>IF(BO254&lt;=0,0,ROUND(BO254+S255-AE255-BC255,2))</f>
        <v/>
      </c>
      <c r="BP255">
        <f>IF(BP254&lt;=0,0,ROUND(BP254+T255-AF255-BD255,2))</f>
        <v/>
      </c>
      <c r="BQ255">
        <f>IF(BQ254&lt;=0,0,ROUND(BQ254+U255-AG255-BE255,2))</f>
        <v/>
      </c>
    </row>
    <row r="256">
      <c r="A256" t="n">
        <v>251</v>
      </c>
      <c r="B256" s="29">
        <f>Months!B256</f>
        <v/>
      </c>
      <c r="C256">
        <f>Months!C256</f>
        <v/>
      </c>
      <c r="D256">
        <f>Months!D256</f>
        <v/>
      </c>
      <c r="E256">
        <f>SUM(V256:AG256)</f>
        <v/>
      </c>
      <c r="F256">
        <f>MAX(0,ROUND(C256+D256-E256,2))</f>
        <v/>
      </c>
      <c r="G256">
        <f>ROUND(E256+SUM(AT256:BE256),2)</f>
        <v/>
      </c>
      <c r="H256">
        <f>ROUND(SUM(J256:U256),2)</f>
        <v/>
      </c>
      <c r="I256">
        <f>ROUND(SUM(BF256:BQ256),2)</f>
        <v/>
      </c>
      <c r="J256">
        <f>IF(BF255&lt;=0,0,ROUND(BF255*IF($A256&lt;=Debts!$M$5,Debts!$X$5,Debts!$Y$5)/12,2)+IF(AND(Debts!$AC$5=1,$A256=Debts!$M$5+1),SUMPRODUCT(ROUND(BF$5:BF254*Debts!$Y$5/12,2)),0))</f>
        <v/>
      </c>
      <c r="K256">
        <f>IF(BG255&lt;=0,0,ROUND(BG255*IF($A256&lt;=Debts!$M$6,Debts!$X$6,Debts!$Y$6)/12,2)+IF(AND(Debts!$AC$6=1,$A256=Debts!$M$6+1),SUMPRODUCT(ROUND(BG$5:BG254*Debts!$Y$6/12,2)),0))</f>
        <v/>
      </c>
      <c r="L256">
        <f>IF(BH255&lt;=0,0,ROUND(BH255*IF($A256&lt;=Debts!$M$7,Debts!$X$7,Debts!$Y$7)/12,2)+IF(AND(Debts!$AC$7=1,$A256=Debts!$M$7+1),SUMPRODUCT(ROUND(BH$5:BH254*Debts!$Y$7/12,2)),0))</f>
        <v/>
      </c>
      <c r="M256">
        <f>IF(BI255&lt;=0,0,ROUND(BI255*IF($A256&lt;=Debts!$M$8,Debts!$X$8,Debts!$Y$8)/12,2)+IF(AND(Debts!$AC$8=1,$A256=Debts!$M$8+1),SUMPRODUCT(ROUND(BI$5:BI254*Debts!$Y$8/12,2)),0))</f>
        <v/>
      </c>
      <c r="N256">
        <f>IF(BJ255&lt;=0,0,ROUND(BJ255*IF($A256&lt;=Debts!$M$9,Debts!$X$9,Debts!$Y$9)/12,2)+IF(AND(Debts!$AC$9=1,$A256=Debts!$M$9+1),SUMPRODUCT(ROUND(BJ$5:BJ254*Debts!$Y$9/12,2)),0))</f>
        <v/>
      </c>
      <c r="O256">
        <f>IF(BK255&lt;=0,0,ROUND(BK255*IF($A256&lt;=Debts!$M$10,Debts!$X$10,Debts!$Y$10)/12,2)+IF(AND(Debts!$AC$10=1,$A256=Debts!$M$10+1),SUMPRODUCT(ROUND(BK$5:BK254*Debts!$Y$10/12,2)),0))</f>
        <v/>
      </c>
      <c r="P256">
        <f>IF(BL255&lt;=0,0,ROUND(BL255*IF($A256&lt;=Debts!$M$11,Debts!$X$11,Debts!$Y$11)/12,2)+IF(AND(Debts!$AC$11=1,$A256=Debts!$M$11+1),SUMPRODUCT(ROUND(BL$5:BL254*Debts!$Y$11/12,2)),0))</f>
        <v/>
      </c>
      <c r="Q256">
        <f>IF(BM255&lt;=0,0,ROUND(BM255*IF($A256&lt;=Debts!$M$12,Debts!$X$12,Debts!$Y$12)/12,2)+IF(AND(Debts!$AC$12=1,$A256=Debts!$M$12+1),SUMPRODUCT(ROUND(BM$5:BM254*Debts!$Y$12/12,2)),0))</f>
        <v/>
      </c>
      <c r="R256">
        <f>IF(BN255&lt;=0,0,ROUND(BN255*IF($A256&lt;=Debts!$M$13,Debts!$X$13,Debts!$Y$13)/12,2)+IF(AND(Debts!$AC$13=1,$A256=Debts!$M$13+1),SUMPRODUCT(ROUND(BN$5:BN254*Debts!$Y$13/12,2)),0))</f>
        <v/>
      </c>
      <c r="S256">
        <f>IF(BO255&lt;=0,0,ROUND(BO255*IF($A256&lt;=Debts!$M$14,Debts!$X$14,Debts!$Y$14)/12,2)+IF(AND(Debts!$AC$14=1,$A256=Debts!$M$14+1),SUMPRODUCT(ROUND(BO$5:BO254*Debts!$Y$14/12,2)),0))</f>
        <v/>
      </c>
      <c r="T256">
        <f>IF(BP255&lt;=0,0,ROUND(BP255*IF($A256&lt;=Debts!$M$15,Debts!$X$15,Debts!$Y$15)/12,2)+IF(AND(Debts!$AC$15=1,$A256=Debts!$M$15+1),SUMPRODUCT(ROUND(BP$5:BP254*Debts!$Y$15/12,2)),0))</f>
        <v/>
      </c>
      <c r="U256">
        <f>IF(BQ255&lt;=0,0,ROUND(BQ255*IF($A256&lt;=Debts!$M$16,Debts!$X$16,Debts!$Y$16)/12,2)+IF(AND(Debts!$AC$16=1,$A256=Debts!$M$16+1),SUMPRODUCT(ROUND(BQ$5:BQ254*Debts!$Y$16/12,2)),0))</f>
        <v/>
      </c>
      <c r="V256">
        <f>IF(BF255&lt;=0,0,MIN(ROUND(BF255+J256,2),IF(Debts!$Z$5=0,Debts!$AA$5,MAX(Debts!$AA$5,ROUND(BF255*Debts!$Z$5+Debts!$AB$5*J256,2)))))</f>
        <v/>
      </c>
      <c r="W256">
        <f>IF(BG255&lt;=0,0,MIN(ROUND(BG255+K256,2),IF(Debts!$Z$6=0,Debts!$AA$6,MAX(Debts!$AA$6,ROUND(BG255*Debts!$Z$6+Debts!$AB$6*K256,2)))))</f>
        <v/>
      </c>
      <c r="X256">
        <f>IF(BH255&lt;=0,0,MIN(ROUND(BH255+L256,2),IF(Debts!$Z$7=0,Debts!$AA$7,MAX(Debts!$AA$7,ROUND(BH255*Debts!$Z$7+Debts!$AB$7*L256,2)))))</f>
        <v/>
      </c>
      <c r="Y256">
        <f>IF(BI255&lt;=0,0,MIN(ROUND(BI255+M256,2),IF(Debts!$Z$8=0,Debts!$AA$8,MAX(Debts!$AA$8,ROUND(BI255*Debts!$Z$8+Debts!$AB$8*M256,2)))))</f>
        <v/>
      </c>
      <c r="Z256">
        <f>IF(BJ255&lt;=0,0,MIN(ROUND(BJ255+N256,2),IF(Debts!$Z$9=0,Debts!$AA$9,MAX(Debts!$AA$9,ROUND(BJ255*Debts!$Z$9+Debts!$AB$9*N256,2)))))</f>
        <v/>
      </c>
      <c r="AA256">
        <f>IF(BK255&lt;=0,0,MIN(ROUND(BK255+O256,2),IF(Debts!$Z$10=0,Debts!$AA$10,MAX(Debts!$AA$10,ROUND(BK255*Debts!$Z$10+Debts!$AB$10*O256,2)))))</f>
        <v/>
      </c>
      <c r="AB256">
        <f>IF(BL255&lt;=0,0,MIN(ROUND(BL255+P256,2),IF(Debts!$Z$11=0,Debts!$AA$11,MAX(Debts!$AA$11,ROUND(BL255*Debts!$Z$11+Debts!$AB$11*P256,2)))))</f>
        <v/>
      </c>
      <c r="AC256">
        <f>IF(BM255&lt;=0,0,MIN(ROUND(BM255+Q256,2),IF(Debts!$Z$12=0,Debts!$AA$12,MAX(Debts!$AA$12,ROUND(BM255*Debts!$Z$12+Debts!$AB$12*Q256,2)))))</f>
        <v/>
      </c>
      <c r="AD256">
        <f>IF(BN255&lt;=0,0,MIN(ROUND(BN255+R256,2),IF(Debts!$Z$13=0,Debts!$AA$13,MAX(Debts!$AA$13,ROUND(BN255*Debts!$Z$13+Debts!$AB$13*R256,2)))))</f>
        <v/>
      </c>
      <c r="AE256">
        <f>IF(BO255&lt;=0,0,MIN(ROUND(BO255+S256,2),IF(Debts!$Z$14=0,Debts!$AA$14,MAX(Debts!$AA$14,ROUND(BO255*Debts!$Z$14+Debts!$AB$14*S256,2)))))</f>
        <v/>
      </c>
      <c r="AF256">
        <f>IF(BP255&lt;=0,0,MIN(ROUND(BP255+T256,2),IF(Debts!$Z$15=0,Debts!$AA$15,MAX(Debts!$AA$15,ROUND(BP255*Debts!$Z$15+Debts!$AB$15*T256,2)))))</f>
        <v/>
      </c>
      <c r="AG256">
        <f>IF(BQ255&lt;=0,0,MIN(ROUND(BQ255+U256,2),IF(Debts!$Z$16=0,Debts!$AA$16,MAX(Debts!$AA$16,ROUND(BQ255*Debts!$Z$16+Debts!$AB$16*U256,2)))))</f>
        <v/>
      </c>
      <c r="AH256">
        <f>IF(BF255&lt;=0,0,ROUND(BF255+J256-V256,2))</f>
        <v/>
      </c>
      <c r="AI256">
        <f>IF(BG255&lt;=0,0,ROUND(BG255+K256-W256,2))</f>
        <v/>
      </c>
      <c r="AJ256">
        <f>IF(BH255&lt;=0,0,ROUND(BH255+L256-X256,2))</f>
        <v/>
      </c>
      <c r="AK256">
        <f>IF(BI255&lt;=0,0,ROUND(BI255+M256-Y256,2))</f>
        <v/>
      </c>
      <c r="AL256">
        <f>IF(BJ255&lt;=0,0,ROUND(BJ255+N256-Z256,2))</f>
        <v/>
      </c>
      <c r="AM256">
        <f>IF(BK255&lt;=0,0,ROUND(BK255+O256-AA256,2))</f>
        <v/>
      </c>
      <c r="AN256">
        <f>IF(BL255&lt;=0,0,ROUND(BL255+P256-AB256,2))</f>
        <v/>
      </c>
      <c r="AO256">
        <f>IF(BM255&lt;=0,0,ROUND(BM255+Q256-AC256,2))</f>
        <v/>
      </c>
      <c r="AP256">
        <f>IF(BN255&lt;=0,0,ROUND(BN255+R256-AD256,2))</f>
        <v/>
      </c>
      <c r="AQ256">
        <f>IF(BO255&lt;=0,0,ROUND(BO255+S256-AE256,2))</f>
        <v/>
      </c>
      <c r="AR256">
        <f>IF(BP255&lt;=0,0,ROUND(BP255+T256-AF256,2))</f>
        <v/>
      </c>
      <c r="AS256">
        <f>IF(BQ255&lt;=0,0,ROUND(BQ255+U256-AG256,2))</f>
        <v/>
      </c>
      <c r="AT256">
        <f>IF(AH256&lt;=0,0,ROUND(MIN(AH256,MAX(0,$F256-SUMPRODUCT(($AT$3:$BE$3&lt;AT$3)*$AH256:$AS256))),2))</f>
        <v/>
      </c>
      <c r="AU256">
        <f>IF(AI256&lt;=0,0,ROUND(MIN(AI256,MAX(0,$F256-SUMPRODUCT(($AT$3:$BE$3&lt;AU$3)*$AH256:$AS256))),2))</f>
        <v/>
      </c>
      <c r="AV256">
        <f>IF(AJ256&lt;=0,0,ROUND(MIN(AJ256,MAX(0,$F256-SUMPRODUCT(($AT$3:$BE$3&lt;AV$3)*$AH256:$AS256))),2))</f>
        <v/>
      </c>
      <c r="AW256">
        <f>IF(AK256&lt;=0,0,ROUND(MIN(AK256,MAX(0,$F256-SUMPRODUCT(($AT$3:$BE$3&lt;AW$3)*$AH256:$AS256))),2))</f>
        <v/>
      </c>
      <c r="AX256">
        <f>IF(AL256&lt;=0,0,ROUND(MIN(AL256,MAX(0,$F256-SUMPRODUCT(($AT$3:$BE$3&lt;AX$3)*$AH256:$AS256))),2))</f>
        <v/>
      </c>
      <c r="AY256">
        <f>IF(AM256&lt;=0,0,ROUND(MIN(AM256,MAX(0,$F256-SUMPRODUCT(($AT$3:$BE$3&lt;AY$3)*$AH256:$AS256))),2))</f>
        <v/>
      </c>
      <c r="AZ256">
        <f>IF(AN256&lt;=0,0,ROUND(MIN(AN256,MAX(0,$F256-SUMPRODUCT(($AT$3:$BE$3&lt;AZ$3)*$AH256:$AS256))),2))</f>
        <v/>
      </c>
      <c r="BA256">
        <f>IF(AO256&lt;=0,0,ROUND(MIN(AO256,MAX(0,$F256-SUMPRODUCT(($AT$3:$BE$3&lt;BA$3)*$AH256:$AS256))),2))</f>
        <v/>
      </c>
      <c r="BB256">
        <f>IF(AP256&lt;=0,0,ROUND(MIN(AP256,MAX(0,$F256-SUMPRODUCT(($AT$3:$BE$3&lt;BB$3)*$AH256:$AS256))),2))</f>
        <v/>
      </c>
      <c r="BC256">
        <f>IF(AQ256&lt;=0,0,ROUND(MIN(AQ256,MAX(0,$F256-SUMPRODUCT(($AT$3:$BE$3&lt;BC$3)*$AH256:$AS256))),2))</f>
        <v/>
      </c>
      <c r="BD256">
        <f>IF(AR256&lt;=0,0,ROUND(MIN(AR256,MAX(0,$F256-SUMPRODUCT(($AT$3:$BE$3&lt;BD$3)*$AH256:$AS256))),2))</f>
        <v/>
      </c>
      <c r="BE256">
        <f>IF(AS256&lt;=0,0,ROUND(MIN(AS256,MAX(0,$F256-SUMPRODUCT(($AT$3:$BE$3&lt;BE$3)*$AH256:$AS256))),2))</f>
        <v/>
      </c>
      <c r="BF256">
        <f>IF(BF255&lt;=0,0,ROUND(BF255+J256-V256-AT256,2))</f>
        <v/>
      </c>
      <c r="BG256">
        <f>IF(BG255&lt;=0,0,ROUND(BG255+K256-W256-AU256,2))</f>
        <v/>
      </c>
      <c r="BH256">
        <f>IF(BH255&lt;=0,0,ROUND(BH255+L256-X256-AV256,2))</f>
        <v/>
      </c>
      <c r="BI256">
        <f>IF(BI255&lt;=0,0,ROUND(BI255+M256-Y256-AW256,2))</f>
        <v/>
      </c>
      <c r="BJ256">
        <f>IF(BJ255&lt;=0,0,ROUND(BJ255+N256-Z256-AX256,2))</f>
        <v/>
      </c>
      <c r="BK256">
        <f>IF(BK255&lt;=0,0,ROUND(BK255+O256-AA256-AY256,2))</f>
        <v/>
      </c>
      <c r="BL256">
        <f>IF(BL255&lt;=0,0,ROUND(BL255+P256-AB256-AZ256,2))</f>
        <v/>
      </c>
      <c r="BM256">
        <f>IF(BM255&lt;=0,0,ROUND(BM255+Q256-AC256-BA256,2))</f>
        <v/>
      </c>
      <c r="BN256">
        <f>IF(BN255&lt;=0,0,ROUND(BN255+R256-AD256-BB256,2))</f>
        <v/>
      </c>
      <c r="BO256">
        <f>IF(BO255&lt;=0,0,ROUND(BO255+S256-AE256-BC256,2))</f>
        <v/>
      </c>
      <c r="BP256">
        <f>IF(BP255&lt;=0,0,ROUND(BP255+T256-AF256-BD256,2))</f>
        <v/>
      </c>
      <c r="BQ256">
        <f>IF(BQ255&lt;=0,0,ROUND(BQ255+U256-AG256-BE256,2))</f>
        <v/>
      </c>
    </row>
    <row r="257">
      <c r="A257" t="n">
        <v>252</v>
      </c>
      <c r="B257" s="29">
        <f>Months!B257</f>
        <v/>
      </c>
      <c r="C257">
        <f>Months!C257</f>
        <v/>
      </c>
      <c r="D257">
        <f>Months!D257</f>
        <v/>
      </c>
      <c r="E257">
        <f>SUM(V257:AG257)</f>
        <v/>
      </c>
      <c r="F257">
        <f>MAX(0,ROUND(C257+D257-E257,2))</f>
        <v/>
      </c>
      <c r="G257">
        <f>ROUND(E257+SUM(AT257:BE257),2)</f>
        <v/>
      </c>
      <c r="H257">
        <f>ROUND(SUM(J257:U257),2)</f>
        <v/>
      </c>
      <c r="I257">
        <f>ROUND(SUM(BF257:BQ257),2)</f>
        <v/>
      </c>
      <c r="J257">
        <f>IF(BF256&lt;=0,0,ROUND(BF256*IF($A257&lt;=Debts!$M$5,Debts!$X$5,Debts!$Y$5)/12,2)+IF(AND(Debts!$AC$5=1,$A257=Debts!$M$5+1),SUMPRODUCT(ROUND(BF$5:BF255*Debts!$Y$5/12,2)),0))</f>
        <v/>
      </c>
      <c r="K257">
        <f>IF(BG256&lt;=0,0,ROUND(BG256*IF($A257&lt;=Debts!$M$6,Debts!$X$6,Debts!$Y$6)/12,2)+IF(AND(Debts!$AC$6=1,$A257=Debts!$M$6+1),SUMPRODUCT(ROUND(BG$5:BG255*Debts!$Y$6/12,2)),0))</f>
        <v/>
      </c>
      <c r="L257">
        <f>IF(BH256&lt;=0,0,ROUND(BH256*IF($A257&lt;=Debts!$M$7,Debts!$X$7,Debts!$Y$7)/12,2)+IF(AND(Debts!$AC$7=1,$A257=Debts!$M$7+1),SUMPRODUCT(ROUND(BH$5:BH255*Debts!$Y$7/12,2)),0))</f>
        <v/>
      </c>
      <c r="M257">
        <f>IF(BI256&lt;=0,0,ROUND(BI256*IF($A257&lt;=Debts!$M$8,Debts!$X$8,Debts!$Y$8)/12,2)+IF(AND(Debts!$AC$8=1,$A257=Debts!$M$8+1),SUMPRODUCT(ROUND(BI$5:BI255*Debts!$Y$8/12,2)),0))</f>
        <v/>
      </c>
      <c r="N257">
        <f>IF(BJ256&lt;=0,0,ROUND(BJ256*IF($A257&lt;=Debts!$M$9,Debts!$X$9,Debts!$Y$9)/12,2)+IF(AND(Debts!$AC$9=1,$A257=Debts!$M$9+1),SUMPRODUCT(ROUND(BJ$5:BJ255*Debts!$Y$9/12,2)),0))</f>
        <v/>
      </c>
      <c r="O257">
        <f>IF(BK256&lt;=0,0,ROUND(BK256*IF($A257&lt;=Debts!$M$10,Debts!$X$10,Debts!$Y$10)/12,2)+IF(AND(Debts!$AC$10=1,$A257=Debts!$M$10+1),SUMPRODUCT(ROUND(BK$5:BK255*Debts!$Y$10/12,2)),0))</f>
        <v/>
      </c>
      <c r="P257">
        <f>IF(BL256&lt;=0,0,ROUND(BL256*IF($A257&lt;=Debts!$M$11,Debts!$X$11,Debts!$Y$11)/12,2)+IF(AND(Debts!$AC$11=1,$A257=Debts!$M$11+1),SUMPRODUCT(ROUND(BL$5:BL255*Debts!$Y$11/12,2)),0))</f>
        <v/>
      </c>
      <c r="Q257">
        <f>IF(BM256&lt;=0,0,ROUND(BM256*IF($A257&lt;=Debts!$M$12,Debts!$X$12,Debts!$Y$12)/12,2)+IF(AND(Debts!$AC$12=1,$A257=Debts!$M$12+1),SUMPRODUCT(ROUND(BM$5:BM255*Debts!$Y$12/12,2)),0))</f>
        <v/>
      </c>
      <c r="R257">
        <f>IF(BN256&lt;=0,0,ROUND(BN256*IF($A257&lt;=Debts!$M$13,Debts!$X$13,Debts!$Y$13)/12,2)+IF(AND(Debts!$AC$13=1,$A257=Debts!$M$13+1),SUMPRODUCT(ROUND(BN$5:BN255*Debts!$Y$13/12,2)),0))</f>
        <v/>
      </c>
      <c r="S257">
        <f>IF(BO256&lt;=0,0,ROUND(BO256*IF($A257&lt;=Debts!$M$14,Debts!$X$14,Debts!$Y$14)/12,2)+IF(AND(Debts!$AC$14=1,$A257=Debts!$M$14+1),SUMPRODUCT(ROUND(BO$5:BO255*Debts!$Y$14/12,2)),0))</f>
        <v/>
      </c>
      <c r="T257">
        <f>IF(BP256&lt;=0,0,ROUND(BP256*IF($A257&lt;=Debts!$M$15,Debts!$X$15,Debts!$Y$15)/12,2)+IF(AND(Debts!$AC$15=1,$A257=Debts!$M$15+1),SUMPRODUCT(ROUND(BP$5:BP255*Debts!$Y$15/12,2)),0))</f>
        <v/>
      </c>
      <c r="U257">
        <f>IF(BQ256&lt;=0,0,ROUND(BQ256*IF($A257&lt;=Debts!$M$16,Debts!$X$16,Debts!$Y$16)/12,2)+IF(AND(Debts!$AC$16=1,$A257=Debts!$M$16+1),SUMPRODUCT(ROUND(BQ$5:BQ255*Debts!$Y$16/12,2)),0))</f>
        <v/>
      </c>
      <c r="V257">
        <f>IF(BF256&lt;=0,0,MIN(ROUND(BF256+J257,2),IF(Debts!$Z$5=0,Debts!$AA$5,MAX(Debts!$AA$5,ROUND(BF256*Debts!$Z$5+Debts!$AB$5*J257,2)))))</f>
        <v/>
      </c>
      <c r="W257">
        <f>IF(BG256&lt;=0,0,MIN(ROUND(BG256+K257,2),IF(Debts!$Z$6=0,Debts!$AA$6,MAX(Debts!$AA$6,ROUND(BG256*Debts!$Z$6+Debts!$AB$6*K257,2)))))</f>
        <v/>
      </c>
      <c r="X257">
        <f>IF(BH256&lt;=0,0,MIN(ROUND(BH256+L257,2),IF(Debts!$Z$7=0,Debts!$AA$7,MAX(Debts!$AA$7,ROUND(BH256*Debts!$Z$7+Debts!$AB$7*L257,2)))))</f>
        <v/>
      </c>
      <c r="Y257">
        <f>IF(BI256&lt;=0,0,MIN(ROUND(BI256+M257,2),IF(Debts!$Z$8=0,Debts!$AA$8,MAX(Debts!$AA$8,ROUND(BI256*Debts!$Z$8+Debts!$AB$8*M257,2)))))</f>
        <v/>
      </c>
      <c r="Z257">
        <f>IF(BJ256&lt;=0,0,MIN(ROUND(BJ256+N257,2),IF(Debts!$Z$9=0,Debts!$AA$9,MAX(Debts!$AA$9,ROUND(BJ256*Debts!$Z$9+Debts!$AB$9*N257,2)))))</f>
        <v/>
      </c>
      <c r="AA257">
        <f>IF(BK256&lt;=0,0,MIN(ROUND(BK256+O257,2),IF(Debts!$Z$10=0,Debts!$AA$10,MAX(Debts!$AA$10,ROUND(BK256*Debts!$Z$10+Debts!$AB$10*O257,2)))))</f>
        <v/>
      </c>
      <c r="AB257">
        <f>IF(BL256&lt;=0,0,MIN(ROUND(BL256+P257,2),IF(Debts!$Z$11=0,Debts!$AA$11,MAX(Debts!$AA$11,ROUND(BL256*Debts!$Z$11+Debts!$AB$11*P257,2)))))</f>
        <v/>
      </c>
      <c r="AC257">
        <f>IF(BM256&lt;=0,0,MIN(ROUND(BM256+Q257,2),IF(Debts!$Z$12=0,Debts!$AA$12,MAX(Debts!$AA$12,ROUND(BM256*Debts!$Z$12+Debts!$AB$12*Q257,2)))))</f>
        <v/>
      </c>
      <c r="AD257">
        <f>IF(BN256&lt;=0,0,MIN(ROUND(BN256+R257,2),IF(Debts!$Z$13=0,Debts!$AA$13,MAX(Debts!$AA$13,ROUND(BN256*Debts!$Z$13+Debts!$AB$13*R257,2)))))</f>
        <v/>
      </c>
      <c r="AE257">
        <f>IF(BO256&lt;=0,0,MIN(ROUND(BO256+S257,2),IF(Debts!$Z$14=0,Debts!$AA$14,MAX(Debts!$AA$14,ROUND(BO256*Debts!$Z$14+Debts!$AB$14*S257,2)))))</f>
        <v/>
      </c>
      <c r="AF257">
        <f>IF(BP256&lt;=0,0,MIN(ROUND(BP256+T257,2),IF(Debts!$Z$15=0,Debts!$AA$15,MAX(Debts!$AA$15,ROUND(BP256*Debts!$Z$15+Debts!$AB$15*T257,2)))))</f>
        <v/>
      </c>
      <c r="AG257">
        <f>IF(BQ256&lt;=0,0,MIN(ROUND(BQ256+U257,2),IF(Debts!$Z$16=0,Debts!$AA$16,MAX(Debts!$AA$16,ROUND(BQ256*Debts!$Z$16+Debts!$AB$16*U257,2)))))</f>
        <v/>
      </c>
      <c r="AH257">
        <f>IF(BF256&lt;=0,0,ROUND(BF256+J257-V257,2))</f>
        <v/>
      </c>
      <c r="AI257">
        <f>IF(BG256&lt;=0,0,ROUND(BG256+K257-W257,2))</f>
        <v/>
      </c>
      <c r="AJ257">
        <f>IF(BH256&lt;=0,0,ROUND(BH256+L257-X257,2))</f>
        <v/>
      </c>
      <c r="AK257">
        <f>IF(BI256&lt;=0,0,ROUND(BI256+M257-Y257,2))</f>
        <v/>
      </c>
      <c r="AL257">
        <f>IF(BJ256&lt;=0,0,ROUND(BJ256+N257-Z257,2))</f>
        <v/>
      </c>
      <c r="AM257">
        <f>IF(BK256&lt;=0,0,ROUND(BK256+O257-AA257,2))</f>
        <v/>
      </c>
      <c r="AN257">
        <f>IF(BL256&lt;=0,0,ROUND(BL256+P257-AB257,2))</f>
        <v/>
      </c>
      <c r="AO257">
        <f>IF(BM256&lt;=0,0,ROUND(BM256+Q257-AC257,2))</f>
        <v/>
      </c>
      <c r="AP257">
        <f>IF(BN256&lt;=0,0,ROUND(BN256+R257-AD257,2))</f>
        <v/>
      </c>
      <c r="AQ257">
        <f>IF(BO256&lt;=0,0,ROUND(BO256+S257-AE257,2))</f>
        <v/>
      </c>
      <c r="AR257">
        <f>IF(BP256&lt;=0,0,ROUND(BP256+T257-AF257,2))</f>
        <v/>
      </c>
      <c r="AS257">
        <f>IF(BQ256&lt;=0,0,ROUND(BQ256+U257-AG257,2))</f>
        <v/>
      </c>
      <c r="AT257">
        <f>IF(AH257&lt;=0,0,ROUND(MIN(AH257,MAX(0,$F257-SUMPRODUCT(($AT$3:$BE$3&lt;AT$3)*$AH257:$AS257))),2))</f>
        <v/>
      </c>
      <c r="AU257">
        <f>IF(AI257&lt;=0,0,ROUND(MIN(AI257,MAX(0,$F257-SUMPRODUCT(($AT$3:$BE$3&lt;AU$3)*$AH257:$AS257))),2))</f>
        <v/>
      </c>
      <c r="AV257">
        <f>IF(AJ257&lt;=0,0,ROUND(MIN(AJ257,MAX(0,$F257-SUMPRODUCT(($AT$3:$BE$3&lt;AV$3)*$AH257:$AS257))),2))</f>
        <v/>
      </c>
      <c r="AW257">
        <f>IF(AK257&lt;=0,0,ROUND(MIN(AK257,MAX(0,$F257-SUMPRODUCT(($AT$3:$BE$3&lt;AW$3)*$AH257:$AS257))),2))</f>
        <v/>
      </c>
      <c r="AX257">
        <f>IF(AL257&lt;=0,0,ROUND(MIN(AL257,MAX(0,$F257-SUMPRODUCT(($AT$3:$BE$3&lt;AX$3)*$AH257:$AS257))),2))</f>
        <v/>
      </c>
      <c r="AY257">
        <f>IF(AM257&lt;=0,0,ROUND(MIN(AM257,MAX(0,$F257-SUMPRODUCT(($AT$3:$BE$3&lt;AY$3)*$AH257:$AS257))),2))</f>
        <v/>
      </c>
      <c r="AZ257">
        <f>IF(AN257&lt;=0,0,ROUND(MIN(AN257,MAX(0,$F257-SUMPRODUCT(($AT$3:$BE$3&lt;AZ$3)*$AH257:$AS257))),2))</f>
        <v/>
      </c>
      <c r="BA257">
        <f>IF(AO257&lt;=0,0,ROUND(MIN(AO257,MAX(0,$F257-SUMPRODUCT(($AT$3:$BE$3&lt;BA$3)*$AH257:$AS257))),2))</f>
        <v/>
      </c>
      <c r="BB257">
        <f>IF(AP257&lt;=0,0,ROUND(MIN(AP257,MAX(0,$F257-SUMPRODUCT(($AT$3:$BE$3&lt;BB$3)*$AH257:$AS257))),2))</f>
        <v/>
      </c>
      <c r="BC257">
        <f>IF(AQ257&lt;=0,0,ROUND(MIN(AQ257,MAX(0,$F257-SUMPRODUCT(($AT$3:$BE$3&lt;BC$3)*$AH257:$AS257))),2))</f>
        <v/>
      </c>
      <c r="BD257">
        <f>IF(AR257&lt;=0,0,ROUND(MIN(AR257,MAX(0,$F257-SUMPRODUCT(($AT$3:$BE$3&lt;BD$3)*$AH257:$AS257))),2))</f>
        <v/>
      </c>
      <c r="BE257">
        <f>IF(AS257&lt;=0,0,ROUND(MIN(AS257,MAX(0,$F257-SUMPRODUCT(($AT$3:$BE$3&lt;BE$3)*$AH257:$AS257))),2))</f>
        <v/>
      </c>
      <c r="BF257">
        <f>IF(BF256&lt;=0,0,ROUND(BF256+J257-V257-AT257,2))</f>
        <v/>
      </c>
      <c r="BG257">
        <f>IF(BG256&lt;=0,0,ROUND(BG256+K257-W257-AU257,2))</f>
        <v/>
      </c>
      <c r="BH257">
        <f>IF(BH256&lt;=0,0,ROUND(BH256+L257-X257-AV257,2))</f>
        <v/>
      </c>
      <c r="BI257">
        <f>IF(BI256&lt;=0,0,ROUND(BI256+M257-Y257-AW257,2))</f>
        <v/>
      </c>
      <c r="BJ257">
        <f>IF(BJ256&lt;=0,0,ROUND(BJ256+N257-Z257-AX257,2))</f>
        <v/>
      </c>
      <c r="BK257">
        <f>IF(BK256&lt;=0,0,ROUND(BK256+O257-AA257-AY257,2))</f>
        <v/>
      </c>
      <c r="BL257">
        <f>IF(BL256&lt;=0,0,ROUND(BL256+P257-AB257-AZ257,2))</f>
        <v/>
      </c>
      <c r="BM257">
        <f>IF(BM256&lt;=0,0,ROUND(BM256+Q257-AC257-BA257,2))</f>
        <v/>
      </c>
      <c r="BN257">
        <f>IF(BN256&lt;=0,0,ROUND(BN256+R257-AD257-BB257,2))</f>
        <v/>
      </c>
      <c r="BO257">
        <f>IF(BO256&lt;=0,0,ROUND(BO256+S257-AE257-BC257,2))</f>
        <v/>
      </c>
      <c r="BP257">
        <f>IF(BP256&lt;=0,0,ROUND(BP256+T257-AF257-BD257,2))</f>
        <v/>
      </c>
      <c r="BQ257">
        <f>IF(BQ256&lt;=0,0,ROUND(BQ256+U257-AG257-BE257,2))</f>
        <v/>
      </c>
    </row>
    <row r="258">
      <c r="A258" t="n">
        <v>253</v>
      </c>
      <c r="B258" s="29">
        <f>Months!B258</f>
        <v/>
      </c>
      <c r="C258">
        <f>Months!C258</f>
        <v/>
      </c>
      <c r="D258">
        <f>Months!D258</f>
        <v/>
      </c>
      <c r="E258">
        <f>SUM(V258:AG258)</f>
        <v/>
      </c>
      <c r="F258">
        <f>MAX(0,ROUND(C258+D258-E258,2))</f>
        <v/>
      </c>
      <c r="G258">
        <f>ROUND(E258+SUM(AT258:BE258),2)</f>
        <v/>
      </c>
      <c r="H258">
        <f>ROUND(SUM(J258:U258),2)</f>
        <v/>
      </c>
      <c r="I258">
        <f>ROUND(SUM(BF258:BQ258),2)</f>
        <v/>
      </c>
      <c r="J258">
        <f>IF(BF257&lt;=0,0,ROUND(BF257*IF($A258&lt;=Debts!$M$5,Debts!$X$5,Debts!$Y$5)/12,2)+IF(AND(Debts!$AC$5=1,$A258=Debts!$M$5+1),SUMPRODUCT(ROUND(BF$5:BF256*Debts!$Y$5/12,2)),0))</f>
        <v/>
      </c>
      <c r="K258">
        <f>IF(BG257&lt;=0,0,ROUND(BG257*IF($A258&lt;=Debts!$M$6,Debts!$X$6,Debts!$Y$6)/12,2)+IF(AND(Debts!$AC$6=1,$A258=Debts!$M$6+1),SUMPRODUCT(ROUND(BG$5:BG256*Debts!$Y$6/12,2)),0))</f>
        <v/>
      </c>
      <c r="L258">
        <f>IF(BH257&lt;=0,0,ROUND(BH257*IF($A258&lt;=Debts!$M$7,Debts!$X$7,Debts!$Y$7)/12,2)+IF(AND(Debts!$AC$7=1,$A258=Debts!$M$7+1),SUMPRODUCT(ROUND(BH$5:BH256*Debts!$Y$7/12,2)),0))</f>
        <v/>
      </c>
      <c r="M258">
        <f>IF(BI257&lt;=0,0,ROUND(BI257*IF($A258&lt;=Debts!$M$8,Debts!$X$8,Debts!$Y$8)/12,2)+IF(AND(Debts!$AC$8=1,$A258=Debts!$M$8+1),SUMPRODUCT(ROUND(BI$5:BI256*Debts!$Y$8/12,2)),0))</f>
        <v/>
      </c>
      <c r="N258">
        <f>IF(BJ257&lt;=0,0,ROUND(BJ257*IF($A258&lt;=Debts!$M$9,Debts!$X$9,Debts!$Y$9)/12,2)+IF(AND(Debts!$AC$9=1,$A258=Debts!$M$9+1),SUMPRODUCT(ROUND(BJ$5:BJ256*Debts!$Y$9/12,2)),0))</f>
        <v/>
      </c>
      <c r="O258">
        <f>IF(BK257&lt;=0,0,ROUND(BK257*IF($A258&lt;=Debts!$M$10,Debts!$X$10,Debts!$Y$10)/12,2)+IF(AND(Debts!$AC$10=1,$A258=Debts!$M$10+1),SUMPRODUCT(ROUND(BK$5:BK256*Debts!$Y$10/12,2)),0))</f>
        <v/>
      </c>
      <c r="P258">
        <f>IF(BL257&lt;=0,0,ROUND(BL257*IF($A258&lt;=Debts!$M$11,Debts!$X$11,Debts!$Y$11)/12,2)+IF(AND(Debts!$AC$11=1,$A258=Debts!$M$11+1),SUMPRODUCT(ROUND(BL$5:BL256*Debts!$Y$11/12,2)),0))</f>
        <v/>
      </c>
      <c r="Q258">
        <f>IF(BM257&lt;=0,0,ROUND(BM257*IF($A258&lt;=Debts!$M$12,Debts!$X$12,Debts!$Y$12)/12,2)+IF(AND(Debts!$AC$12=1,$A258=Debts!$M$12+1),SUMPRODUCT(ROUND(BM$5:BM256*Debts!$Y$12/12,2)),0))</f>
        <v/>
      </c>
      <c r="R258">
        <f>IF(BN257&lt;=0,0,ROUND(BN257*IF($A258&lt;=Debts!$M$13,Debts!$X$13,Debts!$Y$13)/12,2)+IF(AND(Debts!$AC$13=1,$A258=Debts!$M$13+1),SUMPRODUCT(ROUND(BN$5:BN256*Debts!$Y$13/12,2)),0))</f>
        <v/>
      </c>
      <c r="S258">
        <f>IF(BO257&lt;=0,0,ROUND(BO257*IF($A258&lt;=Debts!$M$14,Debts!$X$14,Debts!$Y$14)/12,2)+IF(AND(Debts!$AC$14=1,$A258=Debts!$M$14+1),SUMPRODUCT(ROUND(BO$5:BO256*Debts!$Y$14/12,2)),0))</f>
        <v/>
      </c>
      <c r="T258">
        <f>IF(BP257&lt;=0,0,ROUND(BP257*IF($A258&lt;=Debts!$M$15,Debts!$X$15,Debts!$Y$15)/12,2)+IF(AND(Debts!$AC$15=1,$A258=Debts!$M$15+1),SUMPRODUCT(ROUND(BP$5:BP256*Debts!$Y$15/12,2)),0))</f>
        <v/>
      </c>
      <c r="U258">
        <f>IF(BQ257&lt;=0,0,ROUND(BQ257*IF($A258&lt;=Debts!$M$16,Debts!$X$16,Debts!$Y$16)/12,2)+IF(AND(Debts!$AC$16=1,$A258=Debts!$M$16+1),SUMPRODUCT(ROUND(BQ$5:BQ256*Debts!$Y$16/12,2)),0))</f>
        <v/>
      </c>
      <c r="V258">
        <f>IF(BF257&lt;=0,0,MIN(ROUND(BF257+J258,2),IF(Debts!$Z$5=0,Debts!$AA$5,MAX(Debts!$AA$5,ROUND(BF257*Debts!$Z$5+Debts!$AB$5*J258,2)))))</f>
        <v/>
      </c>
      <c r="W258">
        <f>IF(BG257&lt;=0,0,MIN(ROUND(BG257+K258,2),IF(Debts!$Z$6=0,Debts!$AA$6,MAX(Debts!$AA$6,ROUND(BG257*Debts!$Z$6+Debts!$AB$6*K258,2)))))</f>
        <v/>
      </c>
      <c r="X258">
        <f>IF(BH257&lt;=0,0,MIN(ROUND(BH257+L258,2),IF(Debts!$Z$7=0,Debts!$AA$7,MAX(Debts!$AA$7,ROUND(BH257*Debts!$Z$7+Debts!$AB$7*L258,2)))))</f>
        <v/>
      </c>
      <c r="Y258">
        <f>IF(BI257&lt;=0,0,MIN(ROUND(BI257+M258,2),IF(Debts!$Z$8=0,Debts!$AA$8,MAX(Debts!$AA$8,ROUND(BI257*Debts!$Z$8+Debts!$AB$8*M258,2)))))</f>
        <v/>
      </c>
      <c r="Z258">
        <f>IF(BJ257&lt;=0,0,MIN(ROUND(BJ257+N258,2),IF(Debts!$Z$9=0,Debts!$AA$9,MAX(Debts!$AA$9,ROUND(BJ257*Debts!$Z$9+Debts!$AB$9*N258,2)))))</f>
        <v/>
      </c>
      <c r="AA258">
        <f>IF(BK257&lt;=0,0,MIN(ROUND(BK257+O258,2),IF(Debts!$Z$10=0,Debts!$AA$10,MAX(Debts!$AA$10,ROUND(BK257*Debts!$Z$10+Debts!$AB$10*O258,2)))))</f>
        <v/>
      </c>
      <c r="AB258">
        <f>IF(BL257&lt;=0,0,MIN(ROUND(BL257+P258,2),IF(Debts!$Z$11=0,Debts!$AA$11,MAX(Debts!$AA$11,ROUND(BL257*Debts!$Z$11+Debts!$AB$11*P258,2)))))</f>
        <v/>
      </c>
      <c r="AC258">
        <f>IF(BM257&lt;=0,0,MIN(ROUND(BM257+Q258,2),IF(Debts!$Z$12=0,Debts!$AA$12,MAX(Debts!$AA$12,ROUND(BM257*Debts!$Z$12+Debts!$AB$12*Q258,2)))))</f>
        <v/>
      </c>
      <c r="AD258">
        <f>IF(BN257&lt;=0,0,MIN(ROUND(BN257+R258,2),IF(Debts!$Z$13=0,Debts!$AA$13,MAX(Debts!$AA$13,ROUND(BN257*Debts!$Z$13+Debts!$AB$13*R258,2)))))</f>
        <v/>
      </c>
      <c r="AE258">
        <f>IF(BO257&lt;=0,0,MIN(ROUND(BO257+S258,2),IF(Debts!$Z$14=0,Debts!$AA$14,MAX(Debts!$AA$14,ROUND(BO257*Debts!$Z$14+Debts!$AB$14*S258,2)))))</f>
        <v/>
      </c>
      <c r="AF258">
        <f>IF(BP257&lt;=0,0,MIN(ROUND(BP257+T258,2),IF(Debts!$Z$15=0,Debts!$AA$15,MAX(Debts!$AA$15,ROUND(BP257*Debts!$Z$15+Debts!$AB$15*T258,2)))))</f>
        <v/>
      </c>
      <c r="AG258">
        <f>IF(BQ257&lt;=0,0,MIN(ROUND(BQ257+U258,2),IF(Debts!$Z$16=0,Debts!$AA$16,MAX(Debts!$AA$16,ROUND(BQ257*Debts!$Z$16+Debts!$AB$16*U258,2)))))</f>
        <v/>
      </c>
      <c r="AH258">
        <f>IF(BF257&lt;=0,0,ROUND(BF257+J258-V258,2))</f>
        <v/>
      </c>
      <c r="AI258">
        <f>IF(BG257&lt;=0,0,ROUND(BG257+K258-W258,2))</f>
        <v/>
      </c>
      <c r="AJ258">
        <f>IF(BH257&lt;=0,0,ROUND(BH257+L258-X258,2))</f>
        <v/>
      </c>
      <c r="AK258">
        <f>IF(BI257&lt;=0,0,ROUND(BI257+M258-Y258,2))</f>
        <v/>
      </c>
      <c r="AL258">
        <f>IF(BJ257&lt;=0,0,ROUND(BJ257+N258-Z258,2))</f>
        <v/>
      </c>
      <c r="AM258">
        <f>IF(BK257&lt;=0,0,ROUND(BK257+O258-AA258,2))</f>
        <v/>
      </c>
      <c r="AN258">
        <f>IF(BL257&lt;=0,0,ROUND(BL257+P258-AB258,2))</f>
        <v/>
      </c>
      <c r="AO258">
        <f>IF(BM257&lt;=0,0,ROUND(BM257+Q258-AC258,2))</f>
        <v/>
      </c>
      <c r="AP258">
        <f>IF(BN257&lt;=0,0,ROUND(BN257+R258-AD258,2))</f>
        <v/>
      </c>
      <c r="AQ258">
        <f>IF(BO257&lt;=0,0,ROUND(BO257+S258-AE258,2))</f>
        <v/>
      </c>
      <c r="AR258">
        <f>IF(BP257&lt;=0,0,ROUND(BP257+T258-AF258,2))</f>
        <v/>
      </c>
      <c r="AS258">
        <f>IF(BQ257&lt;=0,0,ROUND(BQ257+U258-AG258,2))</f>
        <v/>
      </c>
      <c r="AT258">
        <f>IF(AH258&lt;=0,0,ROUND(MIN(AH258,MAX(0,$F258-SUMPRODUCT(($AT$3:$BE$3&lt;AT$3)*$AH258:$AS258))),2))</f>
        <v/>
      </c>
      <c r="AU258">
        <f>IF(AI258&lt;=0,0,ROUND(MIN(AI258,MAX(0,$F258-SUMPRODUCT(($AT$3:$BE$3&lt;AU$3)*$AH258:$AS258))),2))</f>
        <v/>
      </c>
      <c r="AV258">
        <f>IF(AJ258&lt;=0,0,ROUND(MIN(AJ258,MAX(0,$F258-SUMPRODUCT(($AT$3:$BE$3&lt;AV$3)*$AH258:$AS258))),2))</f>
        <v/>
      </c>
      <c r="AW258">
        <f>IF(AK258&lt;=0,0,ROUND(MIN(AK258,MAX(0,$F258-SUMPRODUCT(($AT$3:$BE$3&lt;AW$3)*$AH258:$AS258))),2))</f>
        <v/>
      </c>
      <c r="AX258">
        <f>IF(AL258&lt;=0,0,ROUND(MIN(AL258,MAX(0,$F258-SUMPRODUCT(($AT$3:$BE$3&lt;AX$3)*$AH258:$AS258))),2))</f>
        <v/>
      </c>
      <c r="AY258">
        <f>IF(AM258&lt;=0,0,ROUND(MIN(AM258,MAX(0,$F258-SUMPRODUCT(($AT$3:$BE$3&lt;AY$3)*$AH258:$AS258))),2))</f>
        <v/>
      </c>
      <c r="AZ258">
        <f>IF(AN258&lt;=0,0,ROUND(MIN(AN258,MAX(0,$F258-SUMPRODUCT(($AT$3:$BE$3&lt;AZ$3)*$AH258:$AS258))),2))</f>
        <v/>
      </c>
      <c r="BA258">
        <f>IF(AO258&lt;=0,0,ROUND(MIN(AO258,MAX(0,$F258-SUMPRODUCT(($AT$3:$BE$3&lt;BA$3)*$AH258:$AS258))),2))</f>
        <v/>
      </c>
      <c r="BB258">
        <f>IF(AP258&lt;=0,0,ROUND(MIN(AP258,MAX(0,$F258-SUMPRODUCT(($AT$3:$BE$3&lt;BB$3)*$AH258:$AS258))),2))</f>
        <v/>
      </c>
      <c r="BC258">
        <f>IF(AQ258&lt;=0,0,ROUND(MIN(AQ258,MAX(0,$F258-SUMPRODUCT(($AT$3:$BE$3&lt;BC$3)*$AH258:$AS258))),2))</f>
        <v/>
      </c>
      <c r="BD258">
        <f>IF(AR258&lt;=0,0,ROUND(MIN(AR258,MAX(0,$F258-SUMPRODUCT(($AT$3:$BE$3&lt;BD$3)*$AH258:$AS258))),2))</f>
        <v/>
      </c>
      <c r="BE258">
        <f>IF(AS258&lt;=0,0,ROUND(MIN(AS258,MAX(0,$F258-SUMPRODUCT(($AT$3:$BE$3&lt;BE$3)*$AH258:$AS258))),2))</f>
        <v/>
      </c>
      <c r="BF258">
        <f>IF(BF257&lt;=0,0,ROUND(BF257+J258-V258-AT258,2))</f>
        <v/>
      </c>
      <c r="BG258">
        <f>IF(BG257&lt;=0,0,ROUND(BG257+K258-W258-AU258,2))</f>
        <v/>
      </c>
      <c r="BH258">
        <f>IF(BH257&lt;=0,0,ROUND(BH257+L258-X258-AV258,2))</f>
        <v/>
      </c>
      <c r="BI258">
        <f>IF(BI257&lt;=0,0,ROUND(BI257+M258-Y258-AW258,2))</f>
        <v/>
      </c>
      <c r="BJ258">
        <f>IF(BJ257&lt;=0,0,ROUND(BJ257+N258-Z258-AX258,2))</f>
        <v/>
      </c>
      <c r="BK258">
        <f>IF(BK257&lt;=0,0,ROUND(BK257+O258-AA258-AY258,2))</f>
        <v/>
      </c>
      <c r="BL258">
        <f>IF(BL257&lt;=0,0,ROUND(BL257+P258-AB258-AZ258,2))</f>
        <v/>
      </c>
      <c r="BM258">
        <f>IF(BM257&lt;=0,0,ROUND(BM257+Q258-AC258-BA258,2))</f>
        <v/>
      </c>
      <c r="BN258">
        <f>IF(BN257&lt;=0,0,ROUND(BN257+R258-AD258-BB258,2))</f>
        <v/>
      </c>
      <c r="BO258">
        <f>IF(BO257&lt;=0,0,ROUND(BO257+S258-AE258-BC258,2))</f>
        <v/>
      </c>
      <c r="BP258">
        <f>IF(BP257&lt;=0,0,ROUND(BP257+T258-AF258-BD258,2))</f>
        <v/>
      </c>
      <c r="BQ258">
        <f>IF(BQ257&lt;=0,0,ROUND(BQ257+U258-AG258-BE258,2))</f>
        <v/>
      </c>
    </row>
    <row r="259">
      <c r="A259" t="n">
        <v>254</v>
      </c>
      <c r="B259" s="29">
        <f>Months!B259</f>
        <v/>
      </c>
      <c r="C259">
        <f>Months!C259</f>
        <v/>
      </c>
      <c r="D259">
        <f>Months!D259</f>
        <v/>
      </c>
      <c r="E259">
        <f>SUM(V259:AG259)</f>
        <v/>
      </c>
      <c r="F259">
        <f>MAX(0,ROUND(C259+D259-E259,2))</f>
        <v/>
      </c>
      <c r="G259">
        <f>ROUND(E259+SUM(AT259:BE259),2)</f>
        <v/>
      </c>
      <c r="H259">
        <f>ROUND(SUM(J259:U259),2)</f>
        <v/>
      </c>
      <c r="I259">
        <f>ROUND(SUM(BF259:BQ259),2)</f>
        <v/>
      </c>
      <c r="J259">
        <f>IF(BF258&lt;=0,0,ROUND(BF258*IF($A259&lt;=Debts!$M$5,Debts!$X$5,Debts!$Y$5)/12,2)+IF(AND(Debts!$AC$5=1,$A259=Debts!$M$5+1),SUMPRODUCT(ROUND(BF$5:BF257*Debts!$Y$5/12,2)),0))</f>
        <v/>
      </c>
      <c r="K259">
        <f>IF(BG258&lt;=0,0,ROUND(BG258*IF($A259&lt;=Debts!$M$6,Debts!$X$6,Debts!$Y$6)/12,2)+IF(AND(Debts!$AC$6=1,$A259=Debts!$M$6+1),SUMPRODUCT(ROUND(BG$5:BG257*Debts!$Y$6/12,2)),0))</f>
        <v/>
      </c>
      <c r="L259">
        <f>IF(BH258&lt;=0,0,ROUND(BH258*IF($A259&lt;=Debts!$M$7,Debts!$X$7,Debts!$Y$7)/12,2)+IF(AND(Debts!$AC$7=1,$A259=Debts!$M$7+1),SUMPRODUCT(ROUND(BH$5:BH257*Debts!$Y$7/12,2)),0))</f>
        <v/>
      </c>
      <c r="M259">
        <f>IF(BI258&lt;=0,0,ROUND(BI258*IF($A259&lt;=Debts!$M$8,Debts!$X$8,Debts!$Y$8)/12,2)+IF(AND(Debts!$AC$8=1,$A259=Debts!$M$8+1),SUMPRODUCT(ROUND(BI$5:BI257*Debts!$Y$8/12,2)),0))</f>
        <v/>
      </c>
      <c r="N259">
        <f>IF(BJ258&lt;=0,0,ROUND(BJ258*IF($A259&lt;=Debts!$M$9,Debts!$X$9,Debts!$Y$9)/12,2)+IF(AND(Debts!$AC$9=1,$A259=Debts!$M$9+1),SUMPRODUCT(ROUND(BJ$5:BJ257*Debts!$Y$9/12,2)),0))</f>
        <v/>
      </c>
      <c r="O259">
        <f>IF(BK258&lt;=0,0,ROUND(BK258*IF($A259&lt;=Debts!$M$10,Debts!$X$10,Debts!$Y$10)/12,2)+IF(AND(Debts!$AC$10=1,$A259=Debts!$M$10+1),SUMPRODUCT(ROUND(BK$5:BK257*Debts!$Y$10/12,2)),0))</f>
        <v/>
      </c>
      <c r="P259">
        <f>IF(BL258&lt;=0,0,ROUND(BL258*IF($A259&lt;=Debts!$M$11,Debts!$X$11,Debts!$Y$11)/12,2)+IF(AND(Debts!$AC$11=1,$A259=Debts!$M$11+1),SUMPRODUCT(ROUND(BL$5:BL257*Debts!$Y$11/12,2)),0))</f>
        <v/>
      </c>
      <c r="Q259">
        <f>IF(BM258&lt;=0,0,ROUND(BM258*IF($A259&lt;=Debts!$M$12,Debts!$X$12,Debts!$Y$12)/12,2)+IF(AND(Debts!$AC$12=1,$A259=Debts!$M$12+1),SUMPRODUCT(ROUND(BM$5:BM257*Debts!$Y$12/12,2)),0))</f>
        <v/>
      </c>
      <c r="R259">
        <f>IF(BN258&lt;=0,0,ROUND(BN258*IF($A259&lt;=Debts!$M$13,Debts!$X$13,Debts!$Y$13)/12,2)+IF(AND(Debts!$AC$13=1,$A259=Debts!$M$13+1),SUMPRODUCT(ROUND(BN$5:BN257*Debts!$Y$13/12,2)),0))</f>
        <v/>
      </c>
      <c r="S259">
        <f>IF(BO258&lt;=0,0,ROUND(BO258*IF($A259&lt;=Debts!$M$14,Debts!$X$14,Debts!$Y$14)/12,2)+IF(AND(Debts!$AC$14=1,$A259=Debts!$M$14+1),SUMPRODUCT(ROUND(BO$5:BO257*Debts!$Y$14/12,2)),0))</f>
        <v/>
      </c>
      <c r="T259">
        <f>IF(BP258&lt;=0,0,ROUND(BP258*IF($A259&lt;=Debts!$M$15,Debts!$X$15,Debts!$Y$15)/12,2)+IF(AND(Debts!$AC$15=1,$A259=Debts!$M$15+1),SUMPRODUCT(ROUND(BP$5:BP257*Debts!$Y$15/12,2)),0))</f>
        <v/>
      </c>
      <c r="U259">
        <f>IF(BQ258&lt;=0,0,ROUND(BQ258*IF($A259&lt;=Debts!$M$16,Debts!$X$16,Debts!$Y$16)/12,2)+IF(AND(Debts!$AC$16=1,$A259=Debts!$M$16+1),SUMPRODUCT(ROUND(BQ$5:BQ257*Debts!$Y$16/12,2)),0))</f>
        <v/>
      </c>
      <c r="V259">
        <f>IF(BF258&lt;=0,0,MIN(ROUND(BF258+J259,2),IF(Debts!$Z$5=0,Debts!$AA$5,MAX(Debts!$AA$5,ROUND(BF258*Debts!$Z$5+Debts!$AB$5*J259,2)))))</f>
        <v/>
      </c>
      <c r="W259">
        <f>IF(BG258&lt;=0,0,MIN(ROUND(BG258+K259,2),IF(Debts!$Z$6=0,Debts!$AA$6,MAX(Debts!$AA$6,ROUND(BG258*Debts!$Z$6+Debts!$AB$6*K259,2)))))</f>
        <v/>
      </c>
      <c r="X259">
        <f>IF(BH258&lt;=0,0,MIN(ROUND(BH258+L259,2),IF(Debts!$Z$7=0,Debts!$AA$7,MAX(Debts!$AA$7,ROUND(BH258*Debts!$Z$7+Debts!$AB$7*L259,2)))))</f>
        <v/>
      </c>
      <c r="Y259">
        <f>IF(BI258&lt;=0,0,MIN(ROUND(BI258+M259,2),IF(Debts!$Z$8=0,Debts!$AA$8,MAX(Debts!$AA$8,ROUND(BI258*Debts!$Z$8+Debts!$AB$8*M259,2)))))</f>
        <v/>
      </c>
      <c r="Z259">
        <f>IF(BJ258&lt;=0,0,MIN(ROUND(BJ258+N259,2),IF(Debts!$Z$9=0,Debts!$AA$9,MAX(Debts!$AA$9,ROUND(BJ258*Debts!$Z$9+Debts!$AB$9*N259,2)))))</f>
        <v/>
      </c>
      <c r="AA259">
        <f>IF(BK258&lt;=0,0,MIN(ROUND(BK258+O259,2),IF(Debts!$Z$10=0,Debts!$AA$10,MAX(Debts!$AA$10,ROUND(BK258*Debts!$Z$10+Debts!$AB$10*O259,2)))))</f>
        <v/>
      </c>
      <c r="AB259">
        <f>IF(BL258&lt;=0,0,MIN(ROUND(BL258+P259,2),IF(Debts!$Z$11=0,Debts!$AA$11,MAX(Debts!$AA$11,ROUND(BL258*Debts!$Z$11+Debts!$AB$11*P259,2)))))</f>
        <v/>
      </c>
      <c r="AC259">
        <f>IF(BM258&lt;=0,0,MIN(ROUND(BM258+Q259,2),IF(Debts!$Z$12=0,Debts!$AA$12,MAX(Debts!$AA$12,ROUND(BM258*Debts!$Z$12+Debts!$AB$12*Q259,2)))))</f>
        <v/>
      </c>
      <c r="AD259">
        <f>IF(BN258&lt;=0,0,MIN(ROUND(BN258+R259,2),IF(Debts!$Z$13=0,Debts!$AA$13,MAX(Debts!$AA$13,ROUND(BN258*Debts!$Z$13+Debts!$AB$13*R259,2)))))</f>
        <v/>
      </c>
      <c r="AE259">
        <f>IF(BO258&lt;=0,0,MIN(ROUND(BO258+S259,2),IF(Debts!$Z$14=0,Debts!$AA$14,MAX(Debts!$AA$14,ROUND(BO258*Debts!$Z$14+Debts!$AB$14*S259,2)))))</f>
        <v/>
      </c>
      <c r="AF259">
        <f>IF(BP258&lt;=0,0,MIN(ROUND(BP258+T259,2),IF(Debts!$Z$15=0,Debts!$AA$15,MAX(Debts!$AA$15,ROUND(BP258*Debts!$Z$15+Debts!$AB$15*T259,2)))))</f>
        <v/>
      </c>
      <c r="AG259">
        <f>IF(BQ258&lt;=0,0,MIN(ROUND(BQ258+U259,2),IF(Debts!$Z$16=0,Debts!$AA$16,MAX(Debts!$AA$16,ROUND(BQ258*Debts!$Z$16+Debts!$AB$16*U259,2)))))</f>
        <v/>
      </c>
      <c r="AH259">
        <f>IF(BF258&lt;=0,0,ROUND(BF258+J259-V259,2))</f>
        <v/>
      </c>
      <c r="AI259">
        <f>IF(BG258&lt;=0,0,ROUND(BG258+K259-W259,2))</f>
        <v/>
      </c>
      <c r="AJ259">
        <f>IF(BH258&lt;=0,0,ROUND(BH258+L259-X259,2))</f>
        <v/>
      </c>
      <c r="AK259">
        <f>IF(BI258&lt;=0,0,ROUND(BI258+M259-Y259,2))</f>
        <v/>
      </c>
      <c r="AL259">
        <f>IF(BJ258&lt;=0,0,ROUND(BJ258+N259-Z259,2))</f>
        <v/>
      </c>
      <c r="AM259">
        <f>IF(BK258&lt;=0,0,ROUND(BK258+O259-AA259,2))</f>
        <v/>
      </c>
      <c r="AN259">
        <f>IF(BL258&lt;=0,0,ROUND(BL258+P259-AB259,2))</f>
        <v/>
      </c>
      <c r="AO259">
        <f>IF(BM258&lt;=0,0,ROUND(BM258+Q259-AC259,2))</f>
        <v/>
      </c>
      <c r="AP259">
        <f>IF(BN258&lt;=0,0,ROUND(BN258+R259-AD259,2))</f>
        <v/>
      </c>
      <c r="AQ259">
        <f>IF(BO258&lt;=0,0,ROUND(BO258+S259-AE259,2))</f>
        <v/>
      </c>
      <c r="AR259">
        <f>IF(BP258&lt;=0,0,ROUND(BP258+T259-AF259,2))</f>
        <v/>
      </c>
      <c r="AS259">
        <f>IF(BQ258&lt;=0,0,ROUND(BQ258+U259-AG259,2))</f>
        <v/>
      </c>
      <c r="AT259">
        <f>IF(AH259&lt;=0,0,ROUND(MIN(AH259,MAX(0,$F259-SUMPRODUCT(($AT$3:$BE$3&lt;AT$3)*$AH259:$AS259))),2))</f>
        <v/>
      </c>
      <c r="AU259">
        <f>IF(AI259&lt;=0,0,ROUND(MIN(AI259,MAX(0,$F259-SUMPRODUCT(($AT$3:$BE$3&lt;AU$3)*$AH259:$AS259))),2))</f>
        <v/>
      </c>
      <c r="AV259">
        <f>IF(AJ259&lt;=0,0,ROUND(MIN(AJ259,MAX(0,$F259-SUMPRODUCT(($AT$3:$BE$3&lt;AV$3)*$AH259:$AS259))),2))</f>
        <v/>
      </c>
      <c r="AW259">
        <f>IF(AK259&lt;=0,0,ROUND(MIN(AK259,MAX(0,$F259-SUMPRODUCT(($AT$3:$BE$3&lt;AW$3)*$AH259:$AS259))),2))</f>
        <v/>
      </c>
      <c r="AX259">
        <f>IF(AL259&lt;=0,0,ROUND(MIN(AL259,MAX(0,$F259-SUMPRODUCT(($AT$3:$BE$3&lt;AX$3)*$AH259:$AS259))),2))</f>
        <v/>
      </c>
      <c r="AY259">
        <f>IF(AM259&lt;=0,0,ROUND(MIN(AM259,MAX(0,$F259-SUMPRODUCT(($AT$3:$BE$3&lt;AY$3)*$AH259:$AS259))),2))</f>
        <v/>
      </c>
      <c r="AZ259">
        <f>IF(AN259&lt;=0,0,ROUND(MIN(AN259,MAX(0,$F259-SUMPRODUCT(($AT$3:$BE$3&lt;AZ$3)*$AH259:$AS259))),2))</f>
        <v/>
      </c>
      <c r="BA259">
        <f>IF(AO259&lt;=0,0,ROUND(MIN(AO259,MAX(0,$F259-SUMPRODUCT(($AT$3:$BE$3&lt;BA$3)*$AH259:$AS259))),2))</f>
        <v/>
      </c>
      <c r="BB259">
        <f>IF(AP259&lt;=0,0,ROUND(MIN(AP259,MAX(0,$F259-SUMPRODUCT(($AT$3:$BE$3&lt;BB$3)*$AH259:$AS259))),2))</f>
        <v/>
      </c>
      <c r="BC259">
        <f>IF(AQ259&lt;=0,0,ROUND(MIN(AQ259,MAX(0,$F259-SUMPRODUCT(($AT$3:$BE$3&lt;BC$3)*$AH259:$AS259))),2))</f>
        <v/>
      </c>
      <c r="BD259">
        <f>IF(AR259&lt;=0,0,ROUND(MIN(AR259,MAX(0,$F259-SUMPRODUCT(($AT$3:$BE$3&lt;BD$3)*$AH259:$AS259))),2))</f>
        <v/>
      </c>
      <c r="BE259">
        <f>IF(AS259&lt;=0,0,ROUND(MIN(AS259,MAX(0,$F259-SUMPRODUCT(($AT$3:$BE$3&lt;BE$3)*$AH259:$AS259))),2))</f>
        <v/>
      </c>
      <c r="BF259">
        <f>IF(BF258&lt;=0,0,ROUND(BF258+J259-V259-AT259,2))</f>
        <v/>
      </c>
      <c r="BG259">
        <f>IF(BG258&lt;=0,0,ROUND(BG258+K259-W259-AU259,2))</f>
        <v/>
      </c>
      <c r="BH259">
        <f>IF(BH258&lt;=0,0,ROUND(BH258+L259-X259-AV259,2))</f>
        <v/>
      </c>
      <c r="BI259">
        <f>IF(BI258&lt;=0,0,ROUND(BI258+M259-Y259-AW259,2))</f>
        <v/>
      </c>
      <c r="BJ259">
        <f>IF(BJ258&lt;=0,0,ROUND(BJ258+N259-Z259-AX259,2))</f>
        <v/>
      </c>
      <c r="BK259">
        <f>IF(BK258&lt;=0,0,ROUND(BK258+O259-AA259-AY259,2))</f>
        <v/>
      </c>
      <c r="BL259">
        <f>IF(BL258&lt;=0,0,ROUND(BL258+P259-AB259-AZ259,2))</f>
        <v/>
      </c>
      <c r="BM259">
        <f>IF(BM258&lt;=0,0,ROUND(BM258+Q259-AC259-BA259,2))</f>
        <v/>
      </c>
      <c r="BN259">
        <f>IF(BN258&lt;=0,0,ROUND(BN258+R259-AD259-BB259,2))</f>
        <v/>
      </c>
      <c r="BO259">
        <f>IF(BO258&lt;=0,0,ROUND(BO258+S259-AE259-BC259,2))</f>
        <v/>
      </c>
      <c r="BP259">
        <f>IF(BP258&lt;=0,0,ROUND(BP258+T259-AF259-BD259,2))</f>
        <v/>
      </c>
      <c r="BQ259">
        <f>IF(BQ258&lt;=0,0,ROUND(BQ258+U259-AG259-BE259,2))</f>
        <v/>
      </c>
    </row>
    <row r="260">
      <c r="A260" t="n">
        <v>255</v>
      </c>
      <c r="B260" s="29">
        <f>Months!B260</f>
        <v/>
      </c>
      <c r="C260">
        <f>Months!C260</f>
        <v/>
      </c>
      <c r="D260">
        <f>Months!D260</f>
        <v/>
      </c>
      <c r="E260">
        <f>SUM(V260:AG260)</f>
        <v/>
      </c>
      <c r="F260">
        <f>MAX(0,ROUND(C260+D260-E260,2))</f>
        <v/>
      </c>
      <c r="G260">
        <f>ROUND(E260+SUM(AT260:BE260),2)</f>
        <v/>
      </c>
      <c r="H260">
        <f>ROUND(SUM(J260:U260),2)</f>
        <v/>
      </c>
      <c r="I260">
        <f>ROUND(SUM(BF260:BQ260),2)</f>
        <v/>
      </c>
      <c r="J260">
        <f>IF(BF259&lt;=0,0,ROUND(BF259*IF($A260&lt;=Debts!$M$5,Debts!$X$5,Debts!$Y$5)/12,2)+IF(AND(Debts!$AC$5=1,$A260=Debts!$M$5+1),SUMPRODUCT(ROUND(BF$5:BF258*Debts!$Y$5/12,2)),0))</f>
        <v/>
      </c>
      <c r="K260">
        <f>IF(BG259&lt;=0,0,ROUND(BG259*IF($A260&lt;=Debts!$M$6,Debts!$X$6,Debts!$Y$6)/12,2)+IF(AND(Debts!$AC$6=1,$A260=Debts!$M$6+1),SUMPRODUCT(ROUND(BG$5:BG258*Debts!$Y$6/12,2)),0))</f>
        <v/>
      </c>
      <c r="L260">
        <f>IF(BH259&lt;=0,0,ROUND(BH259*IF($A260&lt;=Debts!$M$7,Debts!$X$7,Debts!$Y$7)/12,2)+IF(AND(Debts!$AC$7=1,$A260=Debts!$M$7+1),SUMPRODUCT(ROUND(BH$5:BH258*Debts!$Y$7/12,2)),0))</f>
        <v/>
      </c>
      <c r="M260">
        <f>IF(BI259&lt;=0,0,ROUND(BI259*IF($A260&lt;=Debts!$M$8,Debts!$X$8,Debts!$Y$8)/12,2)+IF(AND(Debts!$AC$8=1,$A260=Debts!$M$8+1),SUMPRODUCT(ROUND(BI$5:BI258*Debts!$Y$8/12,2)),0))</f>
        <v/>
      </c>
      <c r="N260">
        <f>IF(BJ259&lt;=0,0,ROUND(BJ259*IF($A260&lt;=Debts!$M$9,Debts!$X$9,Debts!$Y$9)/12,2)+IF(AND(Debts!$AC$9=1,$A260=Debts!$M$9+1),SUMPRODUCT(ROUND(BJ$5:BJ258*Debts!$Y$9/12,2)),0))</f>
        <v/>
      </c>
      <c r="O260">
        <f>IF(BK259&lt;=0,0,ROUND(BK259*IF($A260&lt;=Debts!$M$10,Debts!$X$10,Debts!$Y$10)/12,2)+IF(AND(Debts!$AC$10=1,$A260=Debts!$M$10+1),SUMPRODUCT(ROUND(BK$5:BK258*Debts!$Y$10/12,2)),0))</f>
        <v/>
      </c>
      <c r="P260">
        <f>IF(BL259&lt;=0,0,ROUND(BL259*IF($A260&lt;=Debts!$M$11,Debts!$X$11,Debts!$Y$11)/12,2)+IF(AND(Debts!$AC$11=1,$A260=Debts!$M$11+1),SUMPRODUCT(ROUND(BL$5:BL258*Debts!$Y$11/12,2)),0))</f>
        <v/>
      </c>
      <c r="Q260">
        <f>IF(BM259&lt;=0,0,ROUND(BM259*IF($A260&lt;=Debts!$M$12,Debts!$X$12,Debts!$Y$12)/12,2)+IF(AND(Debts!$AC$12=1,$A260=Debts!$M$12+1),SUMPRODUCT(ROUND(BM$5:BM258*Debts!$Y$12/12,2)),0))</f>
        <v/>
      </c>
      <c r="R260">
        <f>IF(BN259&lt;=0,0,ROUND(BN259*IF($A260&lt;=Debts!$M$13,Debts!$X$13,Debts!$Y$13)/12,2)+IF(AND(Debts!$AC$13=1,$A260=Debts!$M$13+1),SUMPRODUCT(ROUND(BN$5:BN258*Debts!$Y$13/12,2)),0))</f>
        <v/>
      </c>
      <c r="S260">
        <f>IF(BO259&lt;=0,0,ROUND(BO259*IF($A260&lt;=Debts!$M$14,Debts!$X$14,Debts!$Y$14)/12,2)+IF(AND(Debts!$AC$14=1,$A260=Debts!$M$14+1),SUMPRODUCT(ROUND(BO$5:BO258*Debts!$Y$14/12,2)),0))</f>
        <v/>
      </c>
      <c r="T260">
        <f>IF(BP259&lt;=0,0,ROUND(BP259*IF($A260&lt;=Debts!$M$15,Debts!$X$15,Debts!$Y$15)/12,2)+IF(AND(Debts!$AC$15=1,$A260=Debts!$M$15+1),SUMPRODUCT(ROUND(BP$5:BP258*Debts!$Y$15/12,2)),0))</f>
        <v/>
      </c>
      <c r="U260">
        <f>IF(BQ259&lt;=0,0,ROUND(BQ259*IF($A260&lt;=Debts!$M$16,Debts!$X$16,Debts!$Y$16)/12,2)+IF(AND(Debts!$AC$16=1,$A260=Debts!$M$16+1),SUMPRODUCT(ROUND(BQ$5:BQ258*Debts!$Y$16/12,2)),0))</f>
        <v/>
      </c>
      <c r="V260">
        <f>IF(BF259&lt;=0,0,MIN(ROUND(BF259+J260,2),IF(Debts!$Z$5=0,Debts!$AA$5,MAX(Debts!$AA$5,ROUND(BF259*Debts!$Z$5+Debts!$AB$5*J260,2)))))</f>
        <v/>
      </c>
      <c r="W260">
        <f>IF(BG259&lt;=0,0,MIN(ROUND(BG259+K260,2),IF(Debts!$Z$6=0,Debts!$AA$6,MAX(Debts!$AA$6,ROUND(BG259*Debts!$Z$6+Debts!$AB$6*K260,2)))))</f>
        <v/>
      </c>
      <c r="X260">
        <f>IF(BH259&lt;=0,0,MIN(ROUND(BH259+L260,2),IF(Debts!$Z$7=0,Debts!$AA$7,MAX(Debts!$AA$7,ROUND(BH259*Debts!$Z$7+Debts!$AB$7*L260,2)))))</f>
        <v/>
      </c>
      <c r="Y260">
        <f>IF(BI259&lt;=0,0,MIN(ROUND(BI259+M260,2),IF(Debts!$Z$8=0,Debts!$AA$8,MAX(Debts!$AA$8,ROUND(BI259*Debts!$Z$8+Debts!$AB$8*M260,2)))))</f>
        <v/>
      </c>
      <c r="Z260">
        <f>IF(BJ259&lt;=0,0,MIN(ROUND(BJ259+N260,2),IF(Debts!$Z$9=0,Debts!$AA$9,MAX(Debts!$AA$9,ROUND(BJ259*Debts!$Z$9+Debts!$AB$9*N260,2)))))</f>
        <v/>
      </c>
      <c r="AA260">
        <f>IF(BK259&lt;=0,0,MIN(ROUND(BK259+O260,2),IF(Debts!$Z$10=0,Debts!$AA$10,MAX(Debts!$AA$10,ROUND(BK259*Debts!$Z$10+Debts!$AB$10*O260,2)))))</f>
        <v/>
      </c>
      <c r="AB260">
        <f>IF(BL259&lt;=0,0,MIN(ROUND(BL259+P260,2),IF(Debts!$Z$11=0,Debts!$AA$11,MAX(Debts!$AA$11,ROUND(BL259*Debts!$Z$11+Debts!$AB$11*P260,2)))))</f>
        <v/>
      </c>
      <c r="AC260">
        <f>IF(BM259&lt;=0,0,MIN(ROUND(BM259+Q260,2),IF(Debts!$Z$12=0,Debts!$AA$12,MAX(Debts!$AA$12,ROUND(BM259*Debts!$Z$12+Debts!$AB$12*Q260,2)))))</f>
        <v/>
      </c>
      <c r="AD260">
        <f>IF(BN259&lt;=0,0,MIN(ROUND(BN259+R260,2),IF(Debts!$Z$13=0,Debts!$AA$13,MAX(Debts!$AA$13,ROUND(BN259*Debts!$Z$13+Debts!$AB$13*R260,2)))))</f>
        <v/>
      </c>
      <c r="AE260">
        <f>IF(BO259&lt;=0,0,MIN(ROUND(BO259+S260,2),IF(Debts!$Z$14=0,Debts!$AA$14,MAX(Debts!$AA$14,ROUND(BO259*Debts!$Z$14+Debts!$AB$14*S260,2)))))</f>
        <v/>
      </c>
      <c r="AF260">
        <f>IF(BP259&lt;=0,0,MIN(ROUND(BP259+T260,2),IF(Debts!$Z$15=0,Debts!$AA$15,MAX(Debts!$AA$15,ROUND(BP259*Debts!$Z$15+Debts!$AB$15*T260,2)))))</f>
        <v/>
      </c>
      <c r="AG260">
        <f>IF(BQ259&lt;=0,0,MIN(ROUND(BQ259+U260,2),IF(Debts!$Z$16=0,Debts!$AA$16,MAX(Debts!$AA$16,ROUND(BQ259*Debts!$Z$16+Debts!$AB$16*U260,2)))))</f>
        <v/>
      </c>
      <c r="AH260">
        <f>IF(BF259&lt;=0,0,ROUND(BF259+J260-V260,2))</f>
        <v/>
      </c>
      <c r="AI260">
        <f>IF(BG259&lt;=0,0,ROUND(BG259+K260-W260,2))</f>
        <v/>
      </c>
      <c r="AJ260">
        <f>IF(BH259&lt;=0,0,ROUND(BH259+L260-X260,2))</f>
        <v/>
      </c>
      <c r="AK260">
        <f>IF(BI259&lt;=0,0,ROUND(BI259+M260-Y260,2))</f>
        <v/>
      </c>
      <c r="AL260">
        <f>IF(BJ259&lt;=0,0,ROUND(BJ259+N260-Z260,2))</f>
        <v/>
      </c>
      <c r="AM260">
        <f>IF(BK259&lt;=0,0,ROUND(BK259+O260-AA260,2))</f>
        <v/>
      </c>
      <c r="AN260">
        <f>IF(BL259&lt;=0,0,ROUND(BL259+P260-AB260,2))</f>
        <v/>
      </c>
      <c r="AO260">
        <f>IF(BM259&lt;=0,0,ROUND(BM259+Q260-AC260,2))</f>
        <v/>
      </c>
      <c r="AP260">
        <f>IF(BN259&lt;=0,0,ROUND(BN259+R260-AD260,2))</f>
        <v/>
      </c>
      <c r="AQ260">
        <f>IF(BO259&lt;=0,0,ROUND(BO259+S260-AE260,2))</f>
        <v/>
      </c>
      <c r="AR260">
        <f>IF(BP259&lt;=0,0,ROUND(BP259+T260-AF260,2))</f>
        <v/>
      </c>
      <c r="AS260">
        <f>IF(BQ259&lt;=0,0,ROUND(BQ259+U260-AG260,2))</f>
        <v/>
      </c>
      <c r="AT260">
        <f>IF(AH260&lt;=0,0,ROUND(MIN(AH260,MAX(0,$F260-SUMPRODUCT(($AT$3:$BE$3&lt;AT$3)*$AH260:$AS260))),2))</f>
        <v/>
      </c>
      <c r="AU260">
        <f>IF(AI260&lt;=0,0,ROUND(MIN(AI260,MAX(0,$F260-SUMPRODUCT(($AT$3:$BE$3&lt;AU$3)*$AH260:$AS260))),2))</f>
        <v/>
      </c>
      <c r="AV260">
        <f>IF(AJ260&lt;=0,0,ROUND(MIN(AJ260,MAX(0,$F260-SUMPRODUCT(($AT$3:$BE$3&lt;AV$3)*$AH260:$AS260))),2))</f>
        <v/>
      </c>
      <c r="AW260">
        <f>IF(AK260&lt;=0,0,ROUND(MIN(AK260,MAX(0,$F260-SUMPRODUCT(($AT$3:$BE$3&lt;AW$3)*$AH260:$AS260))),2))</f>
        <v/>
      </c>
      <c r="AX260">
        <f>IF(AL260&lt;=0,0,ROUND(MIN(AL260,MAX(0,$F260-SUMPRODUCT(($AT$3:$BE$3&lt;AX$3)*$AH260:$AS260))),2))</f>
        <v/>
      </c>
      <c r="AY260">
        <f>IF(AM260&lt;=0,0,ROUND(MIN(AM260,MAX(0,$F260-SUMPRODUCT(($AT$3:$BE$3&lt;AY$3)*$AH260:$AS260))),2))</f>
        <v/>
      </c>
      <c r="AZ260">
        <f>IF(AN260&lt;=0,0,ROUND(MIN(AN260,MAX(0,$F260-SUMPRODUCT(($AT$3:$BE$3&lt;AZ$3)*$AH260:$AS260))),2))</f>
        <v/>
      </c>
      <c r="BA260">
        <f>IF(AO260&lt;=0,0,ROUND(MIN(AO260,MAX(0,$F260-SUMPRODUCT(($AT$3:$BE$3&lt;BA$3)*$AH260:$AS260))),2))</f>
        <v/>
      </c>
      <c r="BB260">
        <f>IF(AP260&lt;=0,0,ROUND(MIN(AP260,MAX(0,$F260-SUMPRODUCT(($AT$3:$BE$3&lt;BB$3)*$AH260:$AS260))),2))</f>
        <v/>
      </c>
      <c r="BC260">
        <f>IF(AQ260&lt;=0,0,ROUND(MIN(AQ260,MAX(0,$F260-SUMPRODUCT(($AT$3:$BE$3&lt;BC$3)*$AH260:$AS260))),2))</f>
        <v/>
      </c>
      <c r="BD260">
        <f>IF(AR260&lt;=0,0,ROUND(MIN(AR260,MAX(0,$F260-SUMPRODUCT(($AT$3:$BE$3&lt;BD$3)*$AH260:$AS260))),2))</f>
        <v/>
      </c>
      <c r="BE260">
        <f>IF(AS260&lt;=0,0,ROUND(MIN(AS260,MAX(0,$F260-SUMPRODUCT(($AT$3:$BE$3&lt;BE$3)*$AH260:$AS260))),2))</f>
        <v/>
      </c>
      <c r="BF260">
        <f>IF(BF259&lt;=0,0,ROUND(BF259+J260-V260-AT260,2))</f>
        <v/>
      </c>
      <c r="BG260">
        <f>IF(BG259&lt;=0,0,ROUND(BG259+K260-W260-AU260,2))</f>
        <v/>
      </c>
      <c r="BH260">
        <f>IF(BH259&lt;=0,0,ROUND(BH259+L260-X260-AV260,2))</f>
        <v/>
      </c>
      <c r="BI260">
        <f>IF(BI259&lt;=0,0,ROUND(BI259+M260-Y260-AW260,2))</f>
        <v/>
      </c>
      <c r="BJ260">
        <f>IF(BJ259&lt;=0,0,ROUND(BJ259+N260-Z260-AX260,2))</f>
        <v/>
      </c>
      <c r="BK260">
        <f>IF(BK259&lt;=0,0,ROUND(BK259+O260-AA260-AY260,2))</f>
        <v/>
      </c>
      <c r="BL260">
        <f>IF(BL259&lt;=0,0,ROUND(BL259+P260-AB260-AZ260,2))</f>
        <v/>
      </c>
      <c r="BM260">
        <f>IF(BM259&lt;=0,0,ROUND(BM259+Q260-AC260-BA260,2))</f>
        <v/>
      </c>
      <c r="BN260">
        <f>IF(BN259&lt;=0,0,ROUND(BN259+R260-AD260-BB260,2))</f>
        <v/>
      </c>
      <c r="BO260">
        <f>IF(BO259&lt;=0,0,ROUND(BO259+S260-AE260-BC260,2))</f>
        <v/>
      </c>
      <c r="BP260">
        <f>IF(BP259&lt;=0,0,ROUND(BP259+T260-AF260-BD260,2))</f>
        <v/>
      </c>
      <c r="BQ260">
        <f>IF(BQ259&lt;=0,0,ROUND(BQ259+U260-AG260-BE260,2))</f>
        <v/>
      </c>
    </row>
    <row r="261">
      <c r="A261" t="n">
        <v>256</v>
      </c>
      <c r="B261" s="29">
        <f>Months!B261</f>
        <v/>
      </c>
      <c r="C261">
        <f>Months!C261</f>
        <v/>
      </c>
      <c r="D261">
        <f>Months!D261</f>
        <v/>
      </c>
      <c r="E261">
        <f>SUM(V261:AG261)</f>
        <v/>
      </c>
      <c r="F261">
        <f>MAX(0,ROUND(C261+D261-E261,2))</f>
        <v/>
      </c>
      <c r="G261">
        <f>ROUND(E261+SUM(AT261:BE261),2)</f>
        <v/>
      </c>
      <c r="H261">
        <f>ROUND(SUM(J261:U261),2)</f>
        <v/>
      </c>
      <c r="I261">
        <f>ROUND(SUM(BF261:BQ261),2)</f>
        <v/>
      </c>
      <c r="J261">
        <f>IF(BF260&lt;=0,0,ROUND(BF260*IF($A261&lt;=Debts!$M$5,Debts!$X$5,Debts!$Y$5)/12,2)+IF(AND(Debts!$AC$5=1,$A261=Debts!$M$5+1),SUMPRODUCT(ROUND(BF$5:BF259*Debts!$Y$5/12,2)),0))</f>
        <v/>
      </c>
      <c r="K261">
        <f>IF(BG260&lt;=0,0,ROUND(BG260*IF($A261&lt;=Debts!$M$6,Debts!$X$6,Debts!$Y$6)/12,2)+IF(AND(Debts!$AC$6=1,$A261=Debts!$M$6+1),SUMPRODUCT(ROUND(BG$5:BG259*Debts!$Y$6/12,2)),0))</f>
        <v/>
      </c>
      <c r="L261">
        <f>IF(BH260&lt;=0,0,ROUND(BH260*IF($A261&lt;=Debts!$M$7,Debts!$X$7,Debts!$Y$7)/12,2)+IF(AND(Debts!$AC$7=1,$A261=Debts!$M$7+1),SUMPRODUCT(ROUND(BH$5:BH259*Debts!$Y$7/12,2)),0))</f>
        <v/>
      </c>
      <c r="M261">
        <f>IF(BI260&lt;=0,0,ROUND(BI260*IF($A261&lt;=Debts!$M$8,Debts!$X$8,Debts!$Y$8)/12,2)+IF(AND(Debts!$AC$8=1,$A261=Debts!$M$8+1),SUMPRODUCT(ROUND(BI$5:BI259*Debts!$Y$8/12,2)),0))</f>
        <v/>
      </c>
      <c r="N261">
        <f>IF(BJ260&lt;=0,0,ROUND(BJ260*IF($A261&lt;=Debts!$M$9,Debts!$X$9,Debts!$Y$9)/12,2)+IF(AND(Debts!$AC$9=1,$A261=Debts!$M$9+1),SUMPRODUCT(ROUND(BJ$5:BJ259*Debts!$Y$9/12,2)),0))</f>
        <v/>
      </c>
      <c r="O261">
        <f>IF(BK260&lt;=0,0,ROUND(BK260*IF($A261&lt;=Debts!$M$10,Debts!$X$10,Debts!$Y$10)/12,2)+IF(AND(Debts!$AC$10=1,$A261=Debts!$M$10+1),SUMPRODUCT(ROUND(BK$5:BK259*Debts!$Y$10/12,2)),0))</f>
        <v/>
      </c>
      <c r="P261">
        <f>IF(BL260&lt;=0,0,ROUND(BL260*IF($A261&lt;=Debts!$M$11,Debts!$X$11,Debts!$Y$11)/12,2)+IF(AND(Debts!$AC$11=1,$A261=Debts!$M$11+1),SUMPRODUCT(ROUND(BL$5:BL259*Debts!$Y$11/12,2)),0))</f>
        <v/>
      </c>
      <c r="Q261">
        <f>IF(BM260&lt;=0,0,ROUND(BM260*IF($A261&lt;=Debts!$M$12,Debts!$X$12,Debts!$Y$12)/12,2)+IF(AND(Debts!$AC$12=1,$A261=Debts!$M$12+1),SUMPRODUCT(ROUND(BM$5:BM259*Debts!$Y$12/12,2)),0))</f>
        <v/>
      </c>
      <c r="R261">
        <f>IF(BN260&lt;=0,0,ROUND(BN260*IF($A261&lt;=Debts!$M$13,Debts!$X$13,Debts!$Y$13)/12,2)+IF(AND(Debts!$AC$13=1,$A261=Debts!$M$13+1),SUMPRODUCT(ROUND(BN$5:BN259*Debts!$Y$13/12,2)),0))</f>
        <v/>
      </c>
      <c r="S261">
        <f>IF(BO260&lt;=0,0,ROUND(BO260*IF($A261&lt;=Debts!$M$14,Debts!$X$14,Debts!$Y$14)/12,2)+IF(AND(Debts!$AC$14=1,$A261=Debts!$M$14+1),SUMPRODUCT(ROUND(BO$5:BO259*Debts!$Y$14/12,2)),0))</f>
        <v/>
      </c>
      <c r="T261">
        <f>IF(BP260&lt;=0,0,ROUND(BP260*IF($A261&lt;=Debts!$M$15,Debts!$X$15,Debts!$Y$15)/12,2)+IF(AND(Debts!$AC$15=1,$A261=Debts!$M$15+1),SUMPRODUCT(ROUND(BP$5:BP259*Debts!$Y$15/12,2)),0))</f>
        <v/>
      </c>
      <c r="U261">
        <f>IF(BQ260&lt;=0,0,ROUND(BQ260*IF($A261&lt;=Debts!$M$16,Debts!$X$16,Debts!$Y$16)/12,2)+IF(AND(Debts!$AC$16=1,$A261=Debts!$M$16+1),SUMPRODUCT(ROUND(BQ$5:BQ259*Debts!$Y$16/12,2)),0))</f>
        <v/>
      </c>
      <c r="V261">
        <f>IF(BF260&lt;=0,0,MIN(ROUND(BF260+J261,2),IF(Debts!$Z$5=0,Debts!$AA$5,MAX(Debts!$AA$5,ROUND(BF260*Debts!$Z$5+Debts!$AB$5*J261,2)))))</f>
        <v/>
      </c>
      <c r="W261">
        <f>IF(BG260&lt;=0,0,MIN(ROUND(BG260+K261,2),IF(Debts!$Z$6=0,Debts!$AA$6,MAX(Debts!$AA$6,ROUND(BG260*Debts!$Z$6+Debts!$AB$6*K261,2)))))</f>
        <v/>
      </c>
      <c r="X261">
        <f>IF(BH260&lt;=0,0,MIN(ROUND(BH260+L261,2),IF(Debts!$Z$7=0,Debts!$AA$7,MAX(Debts!$AA$7,ROUND(BH260*Debts!$Z$7+Debts!$AB$7*L261,2)))))</f>
        <v/>
      </c>
      <c r="Y261">
        <f>IF(BI260&lt;=0,0,MIN(ROUND(BI260+M261,2),IF(Debts!$Z$8=0,Debts!$AA$8,MAX(Debts!$AA$8,ROUND(BI260*Debts!$Z$8+Debts!$AB$8*M261,2)))))</f>
        <v/>
      </c>
      <c r="Z261">
        <f>IF(BJ260&lt;=0,0,MIN(ROUND(BJ260+N261,2),IF(Debts!$Z$9=0,Debts!$AA$9,MAX(Debts!$AA$9,ROUND(BJ260*Debts!$Z$9+Debts!$AB$9*N261,2)))))</f>
        <v/>
      </c>
      <c r="AA261">
        <f>IF(BK260&lt;=0,0,MIN(ROUND(BK260+O261,2),IF(Debts!$Z$10=0,Debts!$AA$10,MAX(Debts!$AA$10,ROUND(BK260*Debts!$Z$10+Debts!$AB$10*O261,2)))))</f>
        <v/>
      </c>
      <c r="AB261">
        <f>IF(BL260&lt;=0,0,MIN(ROUND(BL260+P261,2),IF(Debts!$Z$11=0,Debts!$AA$11,MAX(Debts!$AA$11,ROUND(BL260*Debts!$Z$11+Debts!$AB$11*P261,2)))))</f>
        <v/>
      </c>
      <c r="AC261">
        <f>IF(BM260&lt;=0,0,MIN(ROUND(BM260+Q261,2),IF(Debts!$Z$12=0,Debts!$AA$12,MAX(Debts!$AA$12,ROUND(BM260*Debts!$Z$12+Debts!$AB$12*Q261,2)))))</f>
        <v/>
      </c>
      <c r="AD261">
        <f>IF(BN260&lt;=0,0,MIN(ROUND(BN260+R261,2),IF(Debts!$Z$13=0,Debts!$AA$13,MAX(Debts!$AA$13,ROUND(BN260*Debts!$Z$13+Debts!$AB$13*R261,2)))))</f>
        <v/>
      </c>
      <c r="AE261">
        <f>IF(BO260&lt;=0,0,MIN(ROUND(BO260+S261,2),IF(Debts!$Z$14=0,Debts!$AA$14,MAX(Debts!$AA$14,ROUND(BO260*Debts!$Z$14+Debts!$AB$14*S261,2)))))</f>
        <v/>
      </c>
      <c r="AF261">
        <f>IF(BP260&lt;=0,0,MIN(ROUND(BP260+T261,2),IF(Debts!$Z$15=0,Debts!$AA$15,MAX(Debts!$AA$15,ROUND(BP260*Debts!$Z$15+Debts!$AB$15*T261,2)))))</f>
        <v/>
      </c>
      <c r="AG261">
        <f>IF(BQ260&lt;=0,0,MIN(ROUND(BQ260+U261,2),IF(Debts!$Z$16=0,Debts!$AA$16,MAX(Debts!$AA$16,ROUND(BQ260*Debts!$Z$16+Debts!$AB$16*U261,2)))))</f>
        <v/>
      </c>
      <c r="AH261">
        <f>IF(BF260&lt;=0,0,ROUND(BF260+J261-V261,2))</f>
        <v/>
      </c>
      <c r="AI261">
        <f>IF(BG260&lt;=0,0,ROUND(BG260+K261-W261,2))</f>
        <v/>
      </c>
      <c r="AJ261">
        <f>IF(BH260&lt;=0,0,ROUND(BH260+L261-X261,2))</f>
        <v/>
      </c>
      <c r="AK261">
        <f>IF(BI260&lt;=0,0,ROUND(BI260+M261-Y261,2))</f>
        <v/>
      </c>
      <c r="AL261">
        <f>IF(BJ260&lt;=0,0,ROUND(BJ260+N261-Z261,2))</f>
        <v/>
      </c>
      <c r="AM261">
        <f>IF(BK260&lt;=0,0,ROUND(BK260+O261-AA261,2))</f>
        <v/>
      </c>
      <c r="AN261">
        <f>IF(BL260&lt;=0,0,ROUND(BL260+P261-AB261,2))</f>
        <v/>
      </c>
      <c r="AO261">
        <f>IF(BM260&lt;=0,0,ROUND(BM260+Q261-AC261,2))</f>
        <v/>
      </c>
      <c r="AP261">
        <f>IF(BN260&lt;=0,0,ROUND(BN260+R261-AD261,2))</f>
        <v/>
      </c>
      <c r="AQ261">
        <f>IF(BO260&lt;=0,0,ROUND(BO260+S261-AE261,2))</f>
        <v/>
      </c>
      <c r="AR261">
        <f>IF(BP260&lt;=0,0,ROUND(BP260+T261-AF261,2))</f>
        <v/>
      </c>
      <c r="AS261">
        <f>IF(BQ260&lt;=0,0,ROUND(BQ260+U261-AG261,2))</f>
        <v/>
      </c>
      <c r="AT261">
        <f>IF(AH261&lt;=0,0,ROUND(MIN(AH261,MAX(0,$F261-SUMPRODUCT(($AT$3:$BE$3&lt;AT$3)*$AH261:$AS261))),2))</f>
        <v/>
      </c>
      <c r="AU261">
        <f>IF(AI261&lt;=0,0,ROUND(MIN(AI261,MAX(0,$F261-SUMPRODUCT(($AT$3:$BE$3&lt;AU$3)*$AH261:$AS261))),2))</f>
        <v/>
      </c>
      <c r="AV261">
        <f>IF(AJ261&lt;=0,0,ROUND(MIN(AJ261,MAX(0,$F261-SUMPRODUCT(($AT$3:$BE$3&lt;AV$3)*$AH261:$AS261))),2))</f>
        <v/>
      </c>
      <c r="AW261">
        <f>IF(AK261&lt;=0,0,ROUND(MIN(AK261,MAX(0,$F261-SUMPRODUCT(($AT$3:$BE$3&lt;AW$3)*$AH261:$AS261))),2))</f>
        <v/>
      </c>
      <c r="AX261">
        <f>IF(AL261&lt;=0,0,ROUND(MIN(AL261,MAX(0,$F261-SUMPRODUCT(($AT$3:$BE$3&lt;AX$3)*$AH261:$AS261))),2))</f>
        <v/>
      </c>
      <c r="AY261">
        <f>IF(AM261&lt;=0,0,ROUND(MIN(AM261,MAX(0,$F261-SUMPRODUCT(($AT$3:$BE$3&lt;AY$3)*$AH261:$AS261))),2))</f>
        <v/>
      </c>
      <c r="AZ261">
        <f>IF(AN261&lt;=0,0,ROUND(MIN(AN261,MAX(0,$F261-SUMPRODUCT(($AT$3:$BE$3&lt;AZ$3)*$AH261:$AS261))),2))</f>
        <v/>
      </c>
      <c r="BA261">
        <f>IF(AO261&lt;=0,0,ROUND(MIN(AO261,MAX(0,$F261-SUMPRODUCT(($AT$3:$BE$3&lt;BA$3)*$AH261:$AS261))),2))</f>
        <v/>
      </c>
      <c r="BB261">
        <f>IF(AP261&lt;=0,0,ROUND(MIN(AP261,MAX(0,$F261-SUMPRODUCT(($AT$3:$BE$3&lt;BB$3)*$AH261:$AS261))),2))</f>
        <v/>
      </c>
      <c r="BC261">
        <f>IF(AQ261&lt;=0,0,ROUND(MIN(AQ261,MAX(0,$F261-SUMPRODUCT(($AT$3:$BE$3&lt;BC$3)*$AH261:$AS261))),2))</f>
        <v/>
      </c>
      <c r="BD261">
        <f>IF(AR261&lt;=0,0,ROUND(MIN(AR261,MAX(0,$F261-SUMPRODUCT(($AT$3:$BE$3&lt;BD$3)*$AH261:$AS261))),2))</f>
        <v/>
      </c>
      <c r="BE261">
        <f>IF(AS261&lt;=0,0,ROUND(MIN(AS261,MAX(0,$F261-SUMPRODUCT(($AT$3:$BE$3&lt;BE$3)*$AH261:$AS261))),2))</f>
        <v/>
      </c>
      <c r="BF261">
        <f>IF(BF260&lt;=0,0,ROUND(BF260+J261-V261-AT261,2))</f>
        <v/>
      </c>
      <c r="BG261">
        <f>IF(BG260&lt;=0,0,ROUND(BG260+K261-W261-AU261,2))</f>
        <v/>
      </c>
      <c r="BH261">
        <f>IF(BH260&lt;=0,0,ROUND(BH260+L261-X261-AV261,2))</f>
        <v/>
      </c>
      <c r="BI261">
        <f>IF(BI260&lt;=0,0,ROUND(BI260+M261-Y261-AW261,2))</f>
        <v/>
      </c>
      <c r="BJ261">
        <f>IF(BJ260&lt;=0,0,ROUND(BJ260+N261-Z261-AX261,2))</f>
        <v/>
      </c>
      <c r="BK261">
        <f>IF(BK260&lt;=0,0,ROUND(BK260+O261-AA261-AY261,2))</f>
        <v/>
      </c>
      <c r="BL261">
        <f>IF(BL260&lt;=0,0,ROUND(BL260+P261-AB261-AZ261,2))</f>
        <v/>
      </c>
      <c r="BM261">
        <f>IF(BM260&lt;=0,0,ROUND(BM260+Q261-AC261-BA261,2))</f>
        <v/>
      </c>
      <c r="BN261">
        <f>IF(BN260&lt;=0,0,ROUND(BN260+R261-AD261-BB261,2))</f>
        <v/>
      </c>
      <c r="BO261">
        <f>IF(BO260&lt;=0,0,ROUND(BO260+S261-AE261-BC261,2))</f>
        <v/>
      </c>
      <c r="BP261">
        <f>IF(BP260&lt;=0,0,ROUND(BP260+T261-AF261-BD261,2))</f>
        <v/>
      </c>
      <c r="BQ261">
        <f>IF(BQ260&lt;=0,0,ROUND(BQ260+U261-AG261-BE261,2))</f>
        <v/>
      </c>
    </row>
    <row r="262">
      <c r="A262" t="n">
        <v>257</v>
      </c>
      <c r="B262" s="29">
        <f>Months!B262</f>
        <v/>
      </c>
      <c r="C262">
        <f>Months!C262</f>
        <v/>
      </c>
      <c r="D262">
        <f>Months!D262</f>
        <v/>
      </c>
      <c r="E262">
        <f>SUM(V262:AG262)</f>
        <v/>
      </c>
      <c r="F262">
        <f>MAX(0,ROUND(C262+D262-E262,2))</f>
        <v/>
      </c>
      <c r="G262">
        <f>ROUND(E262+SUM(AT262:BE262),2)</f>
        <v/>
      </c>
      <c r="H262">
        <f>ROUND(SUM(J262:U262),2)</f>
        <v/>
      </c>
      <c r="I262">
        <f>ROUND(SUM(BF262:BQ262),2)</f>
        <v/>
      </c>
      <c r="J262">
        <f>IF(BF261&lt;=0,0,ROUND(BF261*IF($A262&lt;=Debts!$M$5,Debts!$X$5,Debts!$Y$5)/12,2)+IF(AND(Debts!$AC$5=1,$A262=Debts!$M$5+1),SUMPRODUCT(ROUND(BF$5:BF260*Debts!$Y$5/12,2)),0))</f>
        <v/>
      </c>
      <c r="K262">
        <f>IF(BG261&lt;=0,0,ROUND(BG261*IF($A262&lt;=Debts!$M$6,Debts!$X$6,Debts!$Y$6)/12,2)+IF(AND(Debts!$AC$6=1,$A262=Debts!$M$6+1),SUMPRODUCT(ROUND(BG$5:BG260*Debts!$Y$6/12,2)),0))</f>
        <v/>
      </c>
      <c r="L262">
        <f>IF(BH261&lt;=0,0,ROUND(BH261*IF($A262&lt;=Debts!$M$7,Debts!$X$7,Debts!$Y$7)/12,2)+IF(AND(Debts!$AC$7=1,$A262=Debts!$M$7+1),SUMPRODUCT(ROUND(BH$5:BH260*Debts!$Y$7/12,2)),0))</f>
        <v/>
      </c>
      <c r="M262">
        <f>IF(BI261&lt;=0,0,ROUND(BI261*IF($A262&lt;=Debts!$M$8,Debts!$X$8,Debts!$Y$8)/12,2)+IF(AND(Debts!$AC$8=1,$A262=Debts!$M$8+1),SUMPRODUCT(ROUND(BI$5:BI260*Debts!$Y$8/12,2)),0))</f>
        <v/>
      </c>
      <c r="N262">
        <f>IF(BJ261&lt;=0,0,ROUND(BJ261*IF($A262&lt;=Debts!$M$9,Debts!$X$9,Debts!$Y$9)/12,2)+IF(AND(Debts!$AC$9=1,$A262=Debts!$M$9+1),SUMPRODUCT(ROUND(BJ$5:BJ260*Debts!$Y$9/12,2)),0))</f>
        <v/>
      </c>
      <c r="O262">
        <f>IF(BK261&lt;=0,0,ROUND(BK261*IF($A262&lt;=Debts!$M$10,Debts!$X$10,Debts!$Y$10)/12,2)+IF(AND(Debts!$AC$10=1,$A262=Debts!$M$10+1),SUMPRODUCT(ROUND(BK$5:BK260*Debts!$Y$10/12,2)),0))</f>
        <v/>
      </c>
      <c r="P262">
        <f>IF(BL261&lt;=0,0,ROUND(BL261*IF($A262&lt;=Debts!$M$11,Debts!$X$11,Debts!$Y$11)/12,2)+IF(AND(Debts!$AC$11=1,$A262=Debts!$M$11+1),SUMPRODUCT(ROUND(BL$5:BL260*Debts!$Y$11/12,2)),0))</f>
        <v/>
      </c>
      <c r="Q262">
        <f>IF(BM261&lt;=0,0,ROUND(BM261*IF($A262&lt;=Debts!$M$12,Debts!$X$12,Debts!$Y$12)/12,2)+IF(AND(Debts!$AC$12=1,$A262=Debts!$M$12+1),SUMPRODUCT(ROUND(BM$5:BM260*Debts!$Y$12/12,2)),0))</f>
        <v/>
      </c>
      <c r="R262">
        <f>IF(BN261&lt;=0,0,ROUND(BN261*IF($A262&lt;=Debts!$M$13,Debts!$X$13,Debts!$Y$13)/12,2)+IF(AND(Debts!$AC$13=1,$A262=Debts!$M$13+1),SUMPRODUCT(ROUND(BN$5:BN260*Debts!$Y$13/12,2)),0))</f>
        <v/>
      </c>
      <c r="S262">
        <f>IF(BO261&lt;=0,0,ROUND(BO261*IF($A262&lt;=Debts!$M$14,Debts!$X$14,Debts!$Y$14)/12,2)+IF(AND(Debts!$AC$14=1,$A262=Debts!$M$14+1),SUMPRODUCT(ROUND(BO$5:BO260*Debts!$Y$14/12,2)),0))</f>
        <v/>
      </c>
      <c r="T262">
        <f>IF(BP261&lt;=0,0,ROUND(BP261*IF($A262&lt;=Debts!$M$15,Debts!$X$15,Debts!$Y$15)/12,2)+IF(AND(Debts!$AC$15=1,$A262=Debts!$M$15+1),SUMPRODUCT(ROUND(BP$5:BP260*Debts!$Y$15/12,2)),0))</f>
        <v/>
      </c>
      <c r="U262">
        <f>IF(BQ261&lt;=0,0,ROUND(BQ261*IF($A262&lt;=Debts!$M$16,Debts!$X$16,Debts!$Y$16)/12,2)+IF(AND(Debts!$AC$16=1,$A262=Debts!$M$16+1),SUMPRODUCT(ROUND(BQ$5:BQ260*Debts!$Y$16/12,2)),0))</f>
        <v/>
      </c>
      <c r="V262">
        <f>IF(BF261&lt;=0,0,MIN(ROUND(BF261+J262,2),IF(Debts!$Z$5=0,Debts!$AA$5,MAX(Debts!$AA$5,ROUND(BF261*Debts!$Z$5+Debts!$AB$5*J262,2)))))</f>
        <v/>
      </c>
      <c r="W262">
        <f>IF(BG261&lt;=0,0,MIN(ROUND(BG261+K262,2),IF(Debts!$Z$6=0,Debts!$AA$6,MAX(Debts!$AA$6,ROUND(BG261*Debts!$Z$6+Debts!$AB$6*K262,2)))))</f>
        <v/>
      </c>
      <c r="X262">
        <f>IF(BH261&lt;=0,0,MIN(ROUND(BH261+L262,2),IF(Debts!$Z$7=0,Debts!$AA$7,MAX(Debts!$AA$7,ROUND(BH261*Debts!$Z$7+Debts!$AB$7*L262,2)))))</f>
        <v/>
      </c>
      <c r="Y262">
        <f>IF(BI261&lt;=0,0,MIN(ROUND(BI261+M262,2),IF(Debts!$Z$8=0,Debts!$AA$8,MAX(Debts!$AA$8,ROUND(BI261*Debts!$Z$8+Debts!$AB$8*M262,2)))))</f>
        <v/>
      </c>
      <c r="Z262">
        <f>IF(BJ261&lt;=0,0,MIN(ROUND(BJ261+N262,2),IF(Debts!$Z$9=0,Debts!$AA$9,MAX(Debts!$AA$9,ROUND(BJ261*Debts!$Z$9+Debts!$AB$9*N262,2)))))</f>
        <v/>
      </c>
      <c r="AA262">
        <f>IF(BK261&lt;=0,0,MIN(ROUND(BK261+O262,2),IF(Debts!$Z$10=0,Debts!$AA$10,MAX(Debts!$AA$10,ROUND(BK261*Debts!$Z$10+Debts!$AB$10*O262,2)))))</f>
        <v/>
      </c>
      <c r="AB262">
        <f>IF(BL261&lt;=0,0,MIN(ROUND(BL261+P262,2),IF(Debts!$Z$11=0,Debts!$AA$11,MAX(Debts!$AA$11,ROUND(BL261*Debts!$Z$11+Debts!$AB$11*P262,2)))))</f>
        <v/>
      </c>
      <c r="AC262">
        <f>IF(BM261&lt;=0,0,MIN(ROUND(BM261+Q262,2),IF(Debts!$Z$12=0,Debts!$AA$12,MAX(Debts!$AA$12,ROUND(BM261*Debts!$Z$12+Debts!$AB$12*Q262,2)))))</f>
        <v/>
      </c>
      <c r="AD262">
        <f>IF(BN261&lt;=0,0,MIN(ROUND(BN261+R262,2),IF(Debts!$Z$13=0,Debts!$AA$13,MAX(Debts!$AA$13,ROUND(BN261*Debts!$Z$13+Debts!$AB$13*R262,2)))))</f>
        <v/>
      </c>
      <c r="AE262">
        <f>IF(BO261&lt;=0,0,MIN(ROUND(BO261+S262,2),IF(Debts!$Z$14=0,Debts!$AA$14,MAX(Debts!$AA$14,ROUND(BO261*Debts!$Z$14+Debts!$AB$14*S262,2)))))</f>
        <v/>
      </c>
      <c r="AF262">
        <f>IF(BP261&lt;=0,0,MIN(ROUND(BP261+T262,2),IF(Debts!$Z$15=0,Debts!$AA$15,MAX(Debts!$AA$15,ROUND(BP261*Debts!$Z$15+Debts!$AB$15*T262,2)))))</f>
        <v/>
      </c>
      <c r="AG262">
        <f>IF(BQ261&lt;=0,0,MIN(ROUND(BQ261+U262,2),IF(Debts!$Z$16=0,Debts!$AA$16,MAX(Debts!$AA$16,ROUND(BQ261*Debts!$Z$16+Debts!$AB$16*U262,2)))))</f>
        <v/>
      </c>
      <c r="AH262">
        <f>IF(BF261&lt;=0,0,ROUND(BF261+J262-V262,2))</f>
        <v/>
      </c>
      <c r="AI262">
        <f>IF(BG261&lt;=0,0,ROUND(BG261+K262-W262,2))</f>
        <v/>
      </c>
      <c r="AJ262">
        <f>IF(BH261&lt;=0,0,ROUND(BH261+L262-X262,2))</f>
        <v/>
      </c>
      <c r="AK262">
        <f>IF(BI261&lt;=0,0,ROUND(BI261+M262-Y262,2))</f>
        <v/>
      </c>
      <c r="AL262">
        <f>IF(BJ261&lt;=0,0,ROUND(BJ261+N262-Z262,2))</f>
        <v/>
      </c>
      <c r="AM262">
        <f>IF(BK261&lt;=0,0,ROUND(BK261+O262-AA262,2))</f>
        <v/>
      </c>
      <c r="AN262">
        <f>IF(BL261&lt;=0,0,ROUND(BL261+P262-AB262,2))</f>
        <v/>
      </c>
      <c r="AO262">
        <f>IF(BM261&lt;=0,0,ROUND(BM261+Q262-AC262,2))</f>
        <v/>
      </c>
      <c r="AP262">
        <f>IF(BN261&lt;=0,0,ROUND(BN261+R262-AD262,2))</f>
        <v/>
      </c>
      <c r="AQ262">
        <f>IF(BO261&lt;=0,0,ROUND(BO261+S262-AE262,2))</f>
        <v/>
      </c>
      <c r="AR262">
        <f>IF(BP261&lt;=0,0,ROUND(BP261+T262-AF262,2))</f>
        <v/>
      </c>
      <c r="AS262">
        <f>IF(BQ261&lt;=0,0,ROUND(BQ261+U262-AG262,2))</f>
        <v/>
      </c>
      <c r="AT262">
        <f>IF(AH262&lt;=0,0,ROUND(MIN(AH262,MAX(0,$F262-SUMPRODUCT(($AT$3:$BE$3&lt;AT$3)*$AH262:$AS262))),2))</f>
        <v/>
      </c>
      <c r="AU262">
        <f>IF(AI262&lt;=0,0,ROUND(MIN(AI262,MAX(0,$F262-SUMPRODUCT(($AT$3:$BE$3&lt;AU$3)*$AH262:$AS262))),2))</f>
        <v/>
      </c>
      <c r="AV262">
        <f>IF(AJ262&lt;=0,0,ROUND(MIN(AJ262,MAX(0,$F262-SUMPRODUCT(($AT$3:$BE$3&lt;AV$3)*$AH262:$AS262))),2))</f>
        <v/>
      </c>
      <c r="AW262">
        <f>IF(AK262&lt;=0,0,ROUND(MIN(AK262,MAX(0,$F262-SUMPRODUCT(($AT$3:$BE$3&lt;AW$3)*$AH262:$AS262))),2))</f>
        <v/>
      </c>
      <c r="AX262">
        <f>IF(AL262&lt;=0,0,ROUND(MIN(AL262,MAX(0,$F262-SUMPRODUCT(($AT$3:$BE$3&lt;AX$3)*$AH262:$AS262))),2))</f>
        <v/>
      </c>
      <c r="AY262">
        <f>IF(AM262&lt;=0,0,ROUND(MIN(AM262,MAX(0,$F262-SUMPRODUCT(($AT$3:$BE$3&lt;AY$3)*$AH262:$AS262))),2))</f>
        <v/>
      </c>
      <c r="AZ262">
        <f>IF(AN262&lt;=0,0,ROUND(MIN(AN262,MAX(0,$F262-SUMPRODUCT(($AT$3:$BE$3&lt;AZ$3)*$AH262:$AS262))),2))</f>
        <v/>
      </c>
      <c r="BA262">
        <f>IF(AO262&lt;=0,0,ROUND(MIN(AO262,MAX(0,$F262-SUMPRODUCT(($AT$3:$BE$3&lt;BA$3)*$AH262:$AS262))),2))</f>
        <v/>
      </c>
      <c r="BB262">
        <f>IF(AP262&lt;=0,0,ROUND(MIN(AP262,MAX(0,$F262-SUMPRODUCT(($AT$3:$BE$3&lt;BB$3)*$AH262:$AS262))),2))</f>
        <v/>
      </c>
      <c r="BC262">
        <f>IF(AQ262&lt;=0,0,ROUND(MIN(AQ262,MAX(0,$F262-SUMPRODUCT(($AT$3:$BE$3&lt;BC$3)*$AH262:$AS262))),2))</f>
        <v/>
      </c>
      <c r="BD262">
        <f>IF(AR262&lt;=0,0,ROUND(MIN(AR262,MAX(0,$F262-SUMPRODUCT(($AT$3:$BE$3&lt;BD$3)*$AH262:$AS262))),2))</f>
        <v/>
      </c>
      <c r="BE262">
        <f>IF(AS262&lt;=0,0,ROUND(MIN(AS262,MAX(0,$F262-SUMPRODUCT(($AT$3:$BE$3&lt;BE$3)*$AH262:$AS262))),2))</f>
        <v/>
      </c>
      <c r="BF262">
        <f>IF(BF261&lt;=0,0,ROUND(BF261+J262-V262-AT262,2))</f>
        <v/>
      </c>
      <c r="BG262">
        <f>IF(BG261&lt;=0,0,ROUND(BG261+K262-W262-AU262,2))</f>
        <v/>
      </c>
      <c r="BH262">
        <f>IF(BH261&lt;=0,0,ROUND(BH261+L262-X262-AV262,2))</f>
        <v/>
      </c>
      <c r="BI262">
        <f>IF(BI261&lt;=0,0,ROUND(BI261+M262-Y262-AW262,2))</f>
        <v/>
      </c>
      <c r="BJ262">
        <f>IF(BJ261&lt;=0,0,ROUND(BJ261+N262-Z262-AX262,2))</f>
        <v/>
      </c>
      <c r="BK262">
        <f>IF(BK261&lt;=0,0,ROUND(BK261+O262-AA262-AY262,2))</f>
        <v/>
      </c>
      <c r="BL262">
        <f>IF(BL261&lt;=0,0,ROUND(BL261+P262-AB262-AZ262,2))</f>
        <v/>
      </c>
      <c r="BM262">
        <f>IF(BM261&lt;=0,0,ROUND(BM261+Q262-AC262-BA262,2))</f>
        <v/>
      </c>
      <c r="BN262">
        <f>IF(BN261&lt;=0,0,ROUND(BN261+R262-AD262-BB262,2))</f>
        <v/>
      </c>
      <c r="BO262">
        <f>IF(BO261&lt;=0,0,ROUND(BO261+S262-AE262-BC262,2))</f>
        <v/>
      </c>
      <c r="BP262">
        <f>IF(BP261&lt;=0,0,ROUND(BP261+T262-AF262-BD262,2))</f>
        <v/>
      </c>
      <c r="BQ262">
        <f>IF(BQ261&lt;=0,0,ROUND(BQ261+U262-AG262-BE262,2))</f>
        <v/>
      </c>
    </row>
    <row r="263">
      <c r="A263" t="n">
        <v>258</v>
      </c>
      <c r="B263" s="29">
        <f>Months!B263</f>
        <v/>
      </c>
      <c r="C263">
        <f>Months!C263</f>
        <v/>
      </c>
      <c r="D263">
        <f>Months!D263</f>
        <v/>
      </c>
      <c r="E263">
        <f>SUM(V263:AG263)</f>
        <v/>
      </c>
      <c r="F263">
        <f>MAX(0,ROUND(C263+D263-E263,2))</f>
        <v/>
      </c>
      <c r="G263">
        <f>ROUND(E263+SUM(AT263:BE263),2)</f>
        <v/>
      </c>
      <c r="H263">
        <f>ROUND(SUM(J263:U263),2)</f>
        <v/>
      </c>
      <c r="I263">
        <f>ROUND(SUM(BF263:BQ263),2)</f>
        <v/>
      </c>
      <c r="J263">
        <f>IF(BF262&lt;=0,0,ROUND(BF262*IF($A263&lt;=Debts!$M$5,Debts!$X$5,Debts!$Y$5)/12,2)+IF(AND(Debts!$AC$5=1,$A263=Debts!$M$5+1),SUMPRODUCT(ROUND(BF$5:BF261*Debts!$Y$5/12,2)),0))</f>
        <v/>
      </c>
      <c r="K263">
        <f>IF(BG262&lt;=0,0,ROUND(BG262*IF($A263&lt;=Debts!$M$6,Debts!$X$6,Debts!$Y$6)/12,2)+IF(AND(Debts!$AC$6=1,$A263=Debts!$M$6+1),SUMPRODUCT(ROUND(BG$5:BG261*Debts!$Y$6/12,2)),0))</f>
        <v/>
      </c>
      <c r="L263">
        <f>IF(BH262&lt;=0,0,ROUND(BH262*IF($A263&lt;=Debts!$M$7,Debts!$X$7,Debts!$Y$7)/12,2)+IF(AND(Debts!$AC$7=1,$A263=Debts!$M$7+1),SUMPRODUCT(ROUND(BH$5:BH261*Debts!$Y$7/12,2)),0))</f>
        <v/>
      </c>
      <c r="M263">
        <f>IF(BI262&lt;=0,0,ROUND(BI262*IF($A263&lt;=Debts!$M$8,Debts!$X$8,Debts!$Y$8)/12,2)+IF(AND(Debts!$AC$8=1,$A263=Debts!$M$8+1),SUMPRODUCT(ROUND(BI$5:BI261*Debts!$Y$8/12,2)),0))</f>
        <v/>
      </c>
      <c r="N263">
        <f>IF(BJ262&lt;=0,0,ROUND(BJ262*IF($A263&lt;=Debts!$M$9,Debts!$X$9,Debts!$Y$9)/12,2)+IF(AND(Debts!$AC$9=1,$A263=Debts!$M$9+1),SUMPRODUCT(ROUND(BJ$5:BJ261*Debts!$Y$9/12,2)),0))</f>
        <v/>
      </c>
      <c r="O263">
        <f>IF(BK262&lt;=0,0,ROUND(BK262*IF($A263&lt;=Debts!$M$10,Debts!$X$10,Debts!$Y$10)/12,2)+IF(AND(Debts!$AC$10=1,$A263=Debts!$M$10+1),SUMPRODUCT(ROUND(BK$5:BK261*Debts!$Y$10/12,2)),0))</f>
        <v/>
      </c>
      <c r="P263">
        <f>IF(BL262&lt;=0,0,ROUND(BL262*IF($A263&lt;=Debts!$M$11,Debts!$X$11,Debts!$Y$11)/12,2)+IF(AND(Debts!$AC$11=1,$A263=Debts!$M$11+1),SUMPRODUCT(ROUND(BL$5:BL261*Debts!$Y$11/12,2)),0))</f>
        <v/>
      </c>
      <c r="Q263">
        <f>IF(BM262&lt;=0,0,ROUND(BM262*IF($A263&lt;=Debts!$M$12,Debts!$X$12,Debts!$Y$12)/12,2)+IF(AND(Debts!$AC$12=1,$A263=Debts!$M$12+1),SUMPRODUCT(ROUND(BM$5:BM261*Debts!$Y$12/12,2)),0))</f>
        <v/>
      </c>
      <c r="R263">
        <f>IF(BN262&lt;=0,0,ROUND(BN262*IF($A263&lt;=Debts!$M$13,Debts!$X$13,Debts!$Y$13)/12,2)+IF(AND(Debts!$AC$13=1,$A263=Debts!$M$13+1),SUMPRODUCT(ROUND(BN$5:BN261*Debts!$Y$13/12,2)),0))</f>
        <v/>
      </c>
      <c r="S263">
        <f>IF(BO262&lt;=0,0,ROUND(BO262*IF($A263&lt;=Debts!$M$14,Debts!$X$14,Debts!$Y$14)/12,2)+IF(AND(Debts!$AC$14=1,$A263=Debts!$M$14+1),SUMPRODUCT(ROUND(BO$5:BO261*Debts!$Y$14/12,2)),0))</f>
        <v/>
      </c>
      <c r="T263">
        <f>IF(BP262&lt;=0,0,ROUND(BP262*IF($A263&lt;=Debts!$M$15,Debts!$X$15,Debts!$Y$15)/12,2)+IF(AND(Debts!$AC$15=1,$A263=Debts!$M$15+1),SUMPRODUCT(ROUND(BP$5:BP261*Debts!$Y$15/12,2)),0))</f>
        <v/>
      </c>
      <c r="U263">
        <f>IF(BQ262&lt;=0,0,ROUND(BQ262*IF($A263&lt;=Debts!$M$16,Debts!$X$16,Debts!$Y$16)/12,2)+IF(AND(Debts!$AC$16=1,$A263=Debts!$M$16+1),SUMPRODUCT(ROUND(BQ$5:BQ261*Debts!$Y$16/12,2)),0))</f>
        <v/>
      </c>
      <c r="V263">
        <f>IF(BF262&lt;=0,0,MIN(ROUND(BF262+J263,2),IF(Debts!$Z$5=0,Debts!$AA$5,MAX(Debts!$AA$5,ROUND(BF262*Debts!$Z$5+Debts!$AB$5*J263,2)))))</f>
        <v/>
      </c>
      <c r="W263">
        <f>IF(BG262&lt;=0,0,MIN(ROUND(BG262+K263,2),IF(Debts!$Z$6=0,Debts!$AA$6,MAX(Debts!$AA$6,ROUND(BG262*Debts!$Z$6+Debts!$AB$6*K263,2)))))</f>
        <v/>
      </c>
      <c r="X263">
        <f>IF(BH262&lt;=0,0,MIN(ROUND(BH262+L263,2),IF(Debts!$Z$7=0,Debts!$AA$7,MAX(Debts!$AA$7,ROUND(BH262*Debts!$Z$7+Debts!$AB$7*L263,2)))))</f>
        <v/>
      </c>
      <c r="Y263">
        <f>IF(BI262&lt;=0,0,MIN(ROUND(BI262+M263,2),IF(Debts!$Z$8=0,Debts!$AA$8,MAX(Debts!$AA$8,ROUND(BI262*Debts!$Z$8+Debts!$AB$8*M263,2)))))</f>
        <v/>
      </c>
      <c r="Z263">
        <f>IF(BJ262&lt;=0,0,MIN(ROUND(BJ262+N263,2),IF(Debts!$Z$9=0,Debts!$AA$9,MAX(Debts!$AA$9,ROUND(BJ262*Debts!$Z$9+Debts!$AB$9*N263,2)))))</f>
        <v/>
      </c>
      <c r="AA263">
        <f>IF(BK262&lt;=0,0,MIN(ROUND(BK262+O263,2),IF(Debts!$Z$10=0,Debts!$AA$10,MAX(Debts!$AA$10,ROUND(BK262*Debts!$Z$10+Debts!$AB$10*O263,2)))))</f>
        <v/>
      </c>
      <c r="AB263">
        <f>IF(BL262&lt;=0,0,MIN(ROUND(BL262+P263,2),IF(Debts!$Z$11=0,Debts!$AA$11,MAX(Debts!$AA$11,ROUND(BL262*Debts!$Z$11+Debts!$AB$11*P263,2)))))</f>
        <v/>
      </c>
      <c r="AC263">
        <f>IF(BM262&lt;=0,0,MIN(ROUND(BM262+Q263,2),IF(Debts!$Z$12=0,Debts!$AA$12,MAX(Debts!$AA$12,ROUND(BM262*Debts!$Z$12+Debts!$AB$12*Q263,2)))))</f>
        <v/>
      </c>
      <c r="AD263">
        <f>IF(BN262&lt;=0,0,MIN(ROUND(BN262+R263,2),IF(Debts!$Z$13=0,Debts!$AA$13,MAX(Debts!$AA$13,ROUND(BN262*Debts!$Z$13+Debts!$AB$13*R263,2)))))</f>
        <v/>
      </c>
      <c r="AE263">
        <f>IF(BO262&lt;=0,0,MIN(ROUND(BO262+S263,2),IF(Debts!$Z$14=0,Debts!$AA$14,MAX(Debts!$AA$14,ROUND(BO262*Debts!$Z$14+Debts!$AB$14*S263,2)))))</f>
        <v/>
      </c>
      <c r="AF263">
        <f>IF(BP262&lt;=0,0,MIN(ROUND(BP262+T263,2),IF(Debts!$Z$15=0,Debts!$AA$15,MAX(Debts!$AA$15,ROUND(BP262*Debts!$Z$15+Debts!$AB$15*T263,2)))))</f>
        <v/>
      </c>
      <c r="AG263">
        <f>IF(BQ262&lt;=0,0,MIN(ROUND(BQ262+U263,2),IF(Debts!$Z$16=0,Debts!$AA$16,MAX(Debts!$AA$16,ROUND(BQ262*Debts!$Z$16+Debts!$AB$16*U263,2)))))</f>
        <v/>
      </c>
      <c r="AH263">
        <f>IF(BF262&lt;=0,0,ROUND(BF262+J263-V263,2))</f>
        <v/>
      </c>
      <c r="AI263">
        <f>IF(BG262&lt;=0,0,ROUND(BG262+K263-W263,2))</f>
        <v/>
      </c>
      <c r="AJ263">
        <f>IF(BH262&lt;=0,0,ROUND(BH262+L263-X263,2))</f>
        <v/>
      </c>
      <c r="AK263">
        <f>IF(BI262&lt;=0,0,ROUND(BI262+M263-Y263,2))</f>
        <v/>
      </c>
      <c r="AL263">
        <f>IF(BJ262&lt;=0,0,ROUND(BJ262+N263-Z263,2))</f>
        <v/>
      </c>
      <c r="AM263">
        <f>IF(BK262&lt;=0,0,ROUND(BK262+O263-AA263,2))</f>
        <v/>
      </c>
      <c r="AN263">
        <f>IF(BL262&lt;=0,0,ROUND(BL262+P263-AB263,2))</f>
        <v/>
      </c>
      <c r="AO263">
        <f>IF(BM262&lt;=0,0,ROUND(BM262+Q263-AC263,2))</f>
        <v/>
      </c>
      <c r="AP263">
        <f>IF(BN262&lt;=0,0,ROUND(BN262+R263-AD263,2))</f>
        <v/>
      </c>
      <c r="AQ263">
        <f>IF(BO262&lt;=0,0,ROUND(BO262+S263-AE263,2))</f>
        <v/>
      </c>
      <c r="AR263">
        <f>IF(BP262&lt;=0,0,ROUND(BP262+T263-AF263,2))</f>
        <v/>
      </c>
      <c r="AS263">
        <f>IF(BQ262&lt;=0,0,ROUND(BQ262+U263-AG263,2))</f>
        <v/>
      </c>
      <c r="AT263">
        <f>IF(AH263&lt;=0,0,ROUND(MIN(AH263,MAX(0,$F263-SUMPRODUCT(($AT$3:$BE$3&lt;AT$3)*$AH263:$AS263))),2))</f>
        <v/>
      </c>
      <c r="AU263">
        <f>IF(AI263&lt;=0,0,ROUND(MIN(AI263,MAX(0,$F263-SUMPRODUCT(($AT$3:$BE$3&lt;AU$3)*$AH263:$AS263))),2))</f>
        <v/>
      </c>
      <c r="AV263">
        <f>IF(AJ263&lt;=0,0,ROUND(MIN(AJ263,MAX(0,$F263-SUMPRODUCT(($AT$3:$BE$3&lt;AV$3)*$AH263:$AS263))),2))</f>
        <v/>
      </c>
      <c r="AW263">
        <f>IF(AK263&lt;=0,0,ROUND(MIN(AK263,MAX(0,$F263-SUMPRODUCT(($AT$3:$BE$3&lt;AW$3)*$AH263:$AS263))),2))</f>
        <v/>
      </c>
      <c r="AX263">
        <f>IF(AL263&lt;=0,0,ROUND(MIN(AL263,MAX(0,$F263-SUMPRODUCT(($AT$3:$BE$3&lt;AX$3)*$AH263:$AS263))),2))</f>
        <v/>
      </c>
      <c r="AY263">
        <f>IF(AM263&lt;=0,0,ROUND(MIN(AM263,MAX(0,$F263-SUMPRODUCT(($AT$3:$BE$3&lt;AY$3)*$AH263:$AS263))),2))</f>
        <v/>
      </c>
      <c r="AZ263">
        <f>IF(AN263&lt;=0,0,ROUND(MIN(AN263,MAX(0,$F263-SUMPRODUCT(($AT$3:$BE$3&lt;AZ$3)*$AH263:$AS263))),2))</f>
        <v/>
      </c>
      <c r="BA263">
        <f>IF(AO263&lt;=0,0,ROUND(MIN(AO263,MAX(0,$F263-SUMPRODUCT(($AT$3:$BE$3&lt;BA$3)*$AH263:$AS263))),2))</f>
        <v/>
      </c>
      <c r="BB263">
        <f>IF(AP263&lt;=0,0,ROUND(MIN(AP263,MAX(0,$F263-SUMPRODUCT(($AT$3:$BE$3&lt;BB$3)*$AH263:$AS263))),2))</f>
        <v/>
      </c>
      <c r="BC263">
        <f>IF(AQ263&lt;=0,0,ROUND(MIN(AQ263,MAX(0,$F263-SUMPRODUCT(($AT$3:$BE$3&lt;BC$3)*$AH263:$AS263))),2))</f>
        <v/>
      </c>
      <c r="BD263">
        <f>IF(AR263&lt;=0,0,ROUND(MIN(AR263,MAX(0,$F263-SUMPRODUCT(($AT$3:$BE$3&lt;BD$3)*$AH263:$AS263))),2))</f>
        <v/>
      </c>
      <c r="BE263">
        <f>IF(AS263&lt;=0,0,ROUND(MIN(AS263,MAX(0,$F263-SUMPRODUCT(($AT$3:$BE$3&lt;BE$3)*$AH263:$AS263))),2))</f>
        <v/>
      </c>
      <c r="BF263">
        <f>IF(BF262&lt;=0,0,ROUND(BF262+J263-V263-AT263,2))</f>
        <v/>
      </c>
      <c r="BG263">
        <f>IF(BG262&lt;=0,0,ROUND(BG262+K263-W263-AU263,2))</f>
        <v/>
      </c>
      <c r="BH263">
        <f>IF(BH262&lt;=0,0,ROUND(BH262+L263-X263-AV263,2))</f>
        <v/>
      </c>
      <c r="BI263">
        <f>IF(BI262&lt;=0,0,ROUND(BI262+M263-Y263-AW263,2))</f>
        <v/>
      </c>
      <c r="BJ263">
        <f>IF(BJ262&lt;=0,0,ROUND(BJ262+N263-Z263-AX263,2))</f>
        <v/>
      </c>
      <c r="BK263">
        <f>IF(BK262&lt;=0,0,ROUND(BK262+O263-AA263-AY263,2))</f>
        <v/>
      </c>
      <c r="BL263">
        <f>IF(BL262&lt;=0,0,ROUND(BL262+P263-AB263-AZ263,2))</f>
        <v/>
      </c>
      <c r="BM263">
        <f>IF(BM262&lt;=0,0,ROUND(BM262+Q263-AC263-BA263,2))</f>
        <v/>
      </c>
      <c r="BN263">
        <f>IF(BN262&lt;=0,0,ROUND(BN262+R263-AD263-BB263,2))</f>
        <v/>
      </c>
      <c r="BO263">
        <f>IF(BO262&lt;=0,0,ROUND(BO262+S263-AE263-BC263,2))</f>
        <v/>
      </c>
      <c r="BP263">
        <f>IF(BP262&lt;=0,0,ROUND(BP262+T263-AF263-BD263,2))</f>
        <v/>
      </c>
      <c r="BQ263">
        <f>IF(BQ262&lt;=0,0,ROUND(BQ262+U263-AG263-BE263,2))</f>
        <v/>
      </c>
    </row>
    <row r="264">
      <c r="A264" t="n">
        <v>259</v>
      </c>
      <c r="B264" s="29">
        <f>Months!B264</f>
        <v/>
      </c>
      <c r="C264">
        <f>Months!C264</f>
        <v/>
      </c>
      <c r="D264">
        <f>Months!D264</f>
        <v/>
      </c>
      <c r="E264">
        <f>SUM(V264:AG264)</f>
        <v/>
      </c>
      <c r="F264">
        <f>MAX(0,ROUND(C264+D264-E264,2))</f>
        <v/>
      </c>
      <c r="G264">
        <f>ROUND(E264+SUM(AT264:BE264),2)</f>
        <v/>
      </c>
      <c r="H264">
        <f>ROUND(SUM(J264:U264),2)</f>
        <v/>
      </c>
      <c r="I264">
        <f>ROUND(SUM(BF264:BQ264),2)</f>
        <v/>
      </c>
      <c r="J264">
        <f>IF(BF263&lt;=0,0,ROUND(BF263*IF($A264&lt;=Debts!$M$5,Debts!$X$5,Debts!$Y$5)/12,2)+IF(AND(Debts!$AC$5=1,$A264=Debts!$M$5+1),SUMPRODUCT(ROUND(BF$5:BF262*Debts!$Y$5/12,2)),0))</f>
        <v/>
      </c>
      <c r="K264">
        <f>IF(BG263&lt;=0,0,ROUND(BG263*IF($A264&lt;=Debts!$M$6,Debts!$X$6,Debts!$Y$6)/12,2)+IF(AND(Debts!$AC$6=1,$A264=Debts!$M$6+1),SUMPRODUCT(ROUND(BG$5:BG262*Debts!$Y$6/12,2)),0))</f>
        <v/>
      </c>
      <c r="L264">
        <f>IF(BH263&lt;=0,0,ROUND(BH263*IF($A264&lt;=Debts!$M$7,Debts!$X$7,Debts!$Y$7)/12,2)+IF(AND(Debts!$AC$7=1,$A264=Debts!$M$7+1),SUMPRODUCT(ROUND(BH$5:BH262*Debts!$Y$7/12,2)),0))</f>
        <v/>
      </c>
      <c r="M264">
        <f>IF(BI263&lt;=0,0,ROUND(BI263*IF($A264&lt;=Debts!$M$8,Debts!$X$8,Debts!$Y$8)/12,2)+IF(AND(Debts!$AC$8=1,$A264=Debts!$M$8+1),SUMPRODUCT(ROUND(BI$5:BI262*Debts!$Y$8/12,2)),0))</f>
        <v/>
      </c>
      <c r="N264">
        <f>IF(BJ263&lt;=0,0,ROUND(BJ263*IF($A264&lt;=Debts!$M$9,Debts!$X$9,Debts!$Y$9)/12,2)+IF(AND(Debts!$AC$9=1,$A264=Debts!$M$9+1),SUMPRODUCT(ROUND(BJ$5:BJ262*Debts!$Y$9/12,2)),0))</f>
        <v/>
      </c>
      <c r="O264">
        <f>IF(BK263&lt;=0,0,ROUND(BK263*IF($A264&lt;=Debts!$M$10,Debts!$X$10,Debts!$Y$10)/12,2)+IF(AND(Debts!$AC$10=1,$A264=Debts!$M$10+1),SUMPRODUCT(ROUND(BK$5:BK262*Debts!$Y$10/12,2)),0))</f>
        <v/>
      </c>
      <c r="P264">
        <f>IF(BL263&lt;=0,0,ROUND(BL263*IF($A264&lt;=Debts!$M$11,Debts!$X$11,Debts!$Y$11)/12,2)+IF(AND(Debts!$AC$11=1,$A264=Debts!$M$11+1),SUMPRODUCT(ROUND(BL$5:BL262*Debts!$Y$11/12,2)),0))</f>
        <v/>
      </c>
      <c r="Q264">
        <f>IF(BM263&lt;=0,0,ROUND(BM263*IF($A264&lt;=Debts!$M$12,Debts!$X$12,Debts!$Y$12)/12,2)+IF(AND(Debts!$AC$12=1,$A264=Debts!$M$12+1),SUMPRODUCT(ROUND(BM$5:BM262*Debts!$Y$12/12,2)),0))</f>
        <v/>
      </c>
      <c r="R264">
        <f>IF(BN263&lt;=0,0,ROUND(BN263*IF($A264&lt;=Debts!$M$13,Debts!$X$13,Debts!$Y$13)/12,2)+IF(AND(Debts!$AC$13=1,$A264=Debts!$M$13+1),SUMPRODUCT(ROUND(BN$5:BN262*Debts!$Y$13/12,2)),0))</f>
        <v/>
      </c>
      <c r="S264">
        <f>IF(BO263&lt;=0,0,ROUND(BO263*IF($A264&lt;=Debts!$M$14,Debts!$X$14,Debts!$Y$14)/12,2)+IF(AND(Debts!$AC$14=1,$A264=Debts!$M$14+1),SUMPRODUCT(ROUND(BO$5:BO262*Debts!$Y$14/12,2)),0))</f>
        <v/>
      </c>
      <c r="T264">
        <f>IF(BP263&lt;=0,0,ROUND(BP263*IF($A264&lt;=Debts!$M$15,Debts!$X$15,Debts!$Y$15)/12,2)+IF(AND(Debts!$AC$15=1,$A264=Debts!$M$15+1),SUMPRODUCT(ROUND(BP$5:BP262*Debts!$Y$15/12,2)),0))</f>
        <v/>
      </c>
      <c r="U264">
        <f>IF(BQ263&lt;=0,0,ROUND(BQ263*IF($A264&lt;=Debts!$M$16,Debts!$X$16,Debts!$Y$16)/12,2)+IF(AND(Debts!$AC$16=1,$A264=Debts!$M$16+1),SUMPRODUCT(ROUND(BQ$5:BQ262*Debts!$Y$16/12,2)),0))</f>
        <v/>
      </c>
      <c r="V264">
        <f>IF(BF263&lt;=0,0,MIN(ROUND(BF263+J264,2),IF(Debts!$Z$5=0,Debts!$AA$5,MAX(Debts!$AA$5,ROUND(BF263*Debts!$Z$5+Debts!$AB$5*J264,2)))))</f>
        <v/>
      </c>
      <c r="W264">
        <f>IF(BG263&lt;=0,0,MIN(ROUND(BG263+K264,2),IF(Debts!$Z$6=0,Debts!$AA$6,MAX(Debts!$AA$6,ROUND(BG263*Debts!$Z$6+Debts!$AB$6*K264,2)))))</f>
        <v/>
      </c>
      <c r="X264">
        <f>IF(BH263&lt;=0,0,MIN(ROUND(BH263+L264,2),IF(Debts!$Z$7=0,Debts!$AA$7,MAX(Debts!$AA$7,ROUND(BH263*Debts!$Z$7+Debts!$AB$7*L264,2)))))</f>
        <v/>
      </c>
      <c r="Y264">
        <f>IF(BI263&lt;=0,0,MIN(ROUND(BI263+M264,2),IF(Debts!$Z$8=0,Debts!$AA$8,MAX(Debts!$AA$8,ROUND(BI263*Debts!$Z$8+Debts!$AB$8*M264,2)))))</f>
        <v/>
      </c>
      <c r="Z264">
        <f>IF(BJ263&lt;=0,0,MIN(ROUND(BJ263+N264,2),IF(Debts!$Z$9=0,Debts!$AA$9,MAX(Debts!$AA$9,ROUND(BJ263*Debts!$Z$9+Debts!$AB$9*N264,2)))))</f>
        <v/>
      </c>
      <c r="AA264">
        <f>IF(BK263&lt;=0,0,MIN(ROUND(BK263+O264,2),IF(Debts!$Z$10=0,Debts!$AA$10,MAX(Debts!$AA$10,ROUND(BK263*Debts!$Z$10+Debts!$AB$10*O264,2)))))</f>
        <v/>
      </c>
      <c r="AB264">
        <f>IF(BL263&lt;=0,0,MIN(ROUND(BL263+P264,2),IF(Debts!$Z$11=0,Debts!$AA$11,MAX(Debts!$AA$11,ROUND(BL263*Debts!$Z$11+Debts!$AB$11*P264,2)))))</f>
        <v/>
      </c>
      <c r="AC264">
        <f>IF(BM263&lt;=0,0,MIN(ROUND(BM263+Q264,2),IF(Debts!$Z$12=0,Debts!$AA$12,MAX(Debts!$AA$12,ROUND(BM263*Debts!$Z$12+Debts!$AB$12*Q264,2)))))</f>
        <v/>
      </c>
      <c r="AD264">
        <f>IF(BN263&lt;=0,0,MIN(ROUND(BN263+R264,2),IF(Debts!$Z$13=0,Debts!$AA$13,MAX(Debts!$AA$13,ROUND(BN263*Debts!$Z$13+Debts!$AB$13*R264,2)))))</f>
        <v/>
      </c>
      <c r="AE264">
        <f>IF(BO263&lt;=0,0,MIN(ROUND(BO263+S264,2),IF(Debts!$Z$14=0,Debts!$AA$14,MAX(Debts!$AA$14,ROUND(BO263*Debts!$Z$14+Debts!$AB$14*S264,2)))))</f>
        <v/>
      </c>
      <c r="AF264">
        <f>IF(BP263&lt;=0,0,MIN(ROUND(BP263+T264,2),IF(Debts!$Z$15=0,Debts!$AA$15,MAX(Debts!$AA$15,ROUND(BP263*Debts!$Z$15+Debts!$AB$15*T264,2)))))</f>
        <v/>
      </c>
      <c r="AG264">
        <f>IF(BQ263&lt;=0,0,MIN(ROUND(BQ263+U264,2),IF(Debts!$Z$16=0,Debts!$AA$16,MAX(Debts!$AA$16,ROUND(BQ263*Debts!$Z$16+Debts!$AB$16*U264,2)))))</f>
        <v/>
      </c>
      <c r="AH264">
        <f>IF(BF263&lt;=0,0,ROUND(BF263+J264-V264,2))</f>
        <v/>
      </c>
      <c r="AI264">
        <f>IF(BG263&lt;=0,0,ROUND(BG263+K264-W264,2))</f>
        <v/>
      </c>
      <c r="AJ264">
        <f>IF(BH263&lt;=0,0,ROUND(BH263+L264-X264,2))</f>
        <v/>
      </c>
      <c r="AK264">
        <f>IF(BI263&lt;=0,0,ROUND(BI263+M264-Y264,2))</f>
        <v/>
      </c>
      <c r="AL264">
        <f>IF(BJ263&lt;=0,0,ROUND(BJ263+N264-Z264,2))</f>
        <v/>
      </c>
      <c r="AM264">
        <f>IF(BK263&lt;=0,0,ROUND(BK263+O264-AA264,2))</f>
        <v/>
      </c>
      <c r="AN264">
        <f>IF(BL263&lt;=0,0,ROUND(BL263+P264-AB264,2))</f>
        <v/>
      </c>
      <c r="AO264">
        <f>IF(BM263&lt;=0,0,ROUND(BM263+Q264-AC264,2))</f>
        <v/>
      </c>
      <c r="AP264">
        <f>IF(BN263&lt;=0,0,ROUND(BN263+R264-AD264,2))</f>
        <v/>
      </c>
      <c r="AQ264">
        <f>IF(BO263&lt;=0,0,ROUND(BO263+S264-AE264,2))</f>
        <v/>
      </c>
      <c r="AR264">
        <f>IF(BP263&lt;=0,0,ROUND(BP263+T264-AF264,2))</f>
        <v/>
      </c>
      <c r="AS264">
        <f>IF(BQ263&lt;=0,0,ROUND(BQ263+U264-AG264,2))</f>
        <v/>
      </c>
      <c r="AT264">
        <f>IF(AH264&lt;=0,0,ROUND(MIN(AH264,MAX(0,$F264-SUMPRODUCT(($AT$3:$BE$3&lt;AT$3)*$AH264:$AS264))),2))</f>
        <v/>
      </c>
      <c r="AU264">
        <f>IF(AI264&lt;=0,0,ROUND(MIN(AI264,MAX(0,$F264-SUMPRODUCT(($AT$3:$BE$3&lt;AU$3)*$AH264:$AS264))),2))</f>
        <v/>
      </c>
      <c r="AV264">
        <f>IF(AJ264&lt;=0,0,ROUND(MIN(AJ264,MAX(0,$F264-SUMPRODUCT(($AT$3:$BE$3&lt;AV$3)*$AH264:$AS264))),2))</f>
        <v/>
      </c>
      <c r="AW264">
        <f>IF(AK264&lt;=0,0,ROUND(MIN(AK264,MAX(0,$F264-SUMPRODUCT(($AT$3:$BE$3&lt;AW$3)*$AH264:$AS264))),2))</f>
        <v/>
      </c>
      <c r="AX264">
        <f>IF(AL264&lt;=0,0,ROUND(MIN(AL264,MAX(0,$F264-SUMPRODUCT(($AT$3:$BE$3&lt;AX$3)*$AH264:$AS264))),2))</f>
        <v/>
      </c>
      <c r="AY264">
        <f>IF(AM264&lt;=0,0,ROUND(MIN(AM264,MAX(0,$F264-SUMPRODUCT(($AT$3:$BE$3&lt;AY$3)*$AH264:$AS264))),2))</f>
        <v/>
      </c>
      <c r="AZ264">
        <f>IF(AN264&lt;=0,0,ROUND(MIN(AN264,MAX(0,$F264-SUMPRODUCT(($AT$3:$BE$3&lt;AZ$3)*$AH264:$AS264))),2))</f>
        <v/>
      </c>
      <c r="BA264">
        <f>IF(AO264&lt;=0,0,ROUND(MIN(AO264,MAX(0,$F264-SUMPRODUCT(($AT$3:$BE$3&lt;BA$3)*$AH264:$AS264))),2))</f>
        <v/>
      </c>
      <c r="BB264">
        <f>IF(AP264&lt;=0,0,ROUND(MIN(AP264,MAX(0,$F264-SUMPRODUCT(($AT$3:$BE$3&lt;BB$3)*$AH264:$AS264))),2))</f>
        <v/>
      </c>
      <c r="BC264">
        <f>IF(AQ264&lt;=0,0,ROUND(MIN(AQ264,MAX(0,$F264-SUMPRODUCT(($AT$3:$BE$3&lt;BC$3)*$AH264:$AS264))),2))</f>
        <v/>
      </c>
      <c r="BD264">
        <f>IF(AR264&lt;=0,0,ROUND(MIN(AR264,MAX(0,$F264-SUMPRODUCT(($AT$3:$BE$3&lt;BD$3)*$AH264:$AS264))),2))</f>
        <v/>
      </c>
      <c r="BE264">
        <f>IF(AS264&lt;=0,0,ROUND(MIN(AS264,MAX(0,$F264-SUMPRODUCT(($AT$3:$BE$3&lt;BE$3)*$AH264:$AS264))),2))</f>
        <v/>
      </c>
      <c r="BF264">
        <f>IF(BF263&lt;=0,0,ROUND(BF263+J264-V264-AT264,2))</f>
        <v/>
      </c>
      <c r="BG264">
        <f>IF(BG263&lt;=0,0,ROUND(BG263+K264-W264-AU264,2))</f>
        <v/>
      </c>
      <c r="BH264">
        <f>IF(BH263&lt;=0,0,ROUND(BH263+L264-X264-AV264,2))</f>
        <v/>
      </c>
      <c r="BI264">
        <f>IF(BI263&lt;=0,0,ROUND(BI263+M264-Y264-AW264,2))</f>
        <v/>
      </c>
      <c r="BJ264">
        <f>IF(BJ263&lt;=0,0,ROUND(BJ263+N264-Z264-AX264,2))</f>
        <v/>
      </c>
      <c r="BK264">
        <f>IF(BK263&lt;=0,0,ROUND(BK263+O264-AA264-AY264,2))</f>
        <v/>
      </c>
      <c r="BL264">
        <f>IF(BL263&lt;=0,0,ROUND(BL263+P264-AB264-AZ264,2))</f>
        <v/>
      </c>
      <c r="BM264">
        <f>IF(BM263&lt;=0,0,ROUND(BM263+Q264-AC264-BA264,2))</f>
        <v/>
      </c>
      <c r="BN264">
        <f>IF(BN263&lt;=0,0,ROUND(BN263+R264-AD264-BB264,2))</f>
        <v/>
      </c>
      <c r="BO264">
        <f>IF(BO263&lt;=0,0,ROUND(BO263+S264-AE264-BC264,2))</f>
        <v/>
      </c>
      <c r="BP264">
        <f>IF(BP263&lt;=0,0,ROUND(BP263+T264-AF264-BD264,2))</f>
        <v/>
      </c>
      <c r="BQ264">
        <f>IF(BQ263&lt;=0,0,ROUND(BQ263+U264-AG264-BE264,2))</f>
        <v/>
      </c>
    </row>
    <row r="265">
      <c r="A265" t="n">
        <v>260</v>
      </c>
      <c r="B265" s="29">
        <f>Months!B265</f>
        <v/>
      </c>
      <c r="C265">
        <f>Months!C265</f>
        <v/>
      </c>
      <c r="D265">
        <f>Months!D265</f>
        <v/>
      </c>
      <c r="E265">
        <f>SUM(V265:AG265)</f>
        <v/>
      </c>
      <c r="F265">
        <f>MAX(0,ROUND(C265+D265-E265,2))</f>
        <v/>
      </c>
      <c r="G265">
        <f>ROUND(E265+SUM(AT265:BE265),2)</f>
        <v/>
      </c>
      <c r="H265">
        <f>ROUND(SUM(J265:U265),2)</f>
        <v/>
      </c>
      <c r="I265">
        <f>ROUND(SUM(BF265:BQ265),2)</f>
        <v/>
      </c>
      <c r="J265">
        <f>IF(BF264&lt;=0,0,ROUND(BF264*IF($A265&lt;=Debts!$M$5,Debts!$X$5,Debts!$Y$5)/12,2)+IF(AND(Debts!$AC$5=1,$A265=Debts!$M$5+1),SUMPRODUCT(ROUND(BF$5:BF263*Debts!$Y$5/12,2)),0))</f>
        <v/>
      </c>
      <c r="K265">
        <f>IF(BG264&lt;=0,0,ROUND(BG264*IF($A265&lt;=Debts!$M$6,Debts!$X$6,Debts!$Y$6)/12,2)+IF(AND(Debts!$AC$6=1,$A265=Debts!$M$6+1),SUMPRODUCT(ROUND(BG$5:BG263*Debts!$Y$6/12,2)),0))</f>
        <v/>
      </c>
      <c r="L265">
        <f>IF(BH264&lt;=0,0,ROUND(BH264*IF($A265&lt;=Debts!$M$7,Debts!$X$7,Debts!$Y$7)/12,2)+IF(AND(Debts!$AC$7=1,$A265=Debts!$M$7+1),SUMPRODUCT(ROUND(BH$5:BH263*Debts!$Y$7/12,2)),0))</f>
        <v/>
      </c>
      <c r="M265">
        <f>IF(BI264&lt;=0,0,ROUND(BI264*IF($A265&lt;=Debts!$M$8,Debts!$X$8,Debts!$Y$8)/12,2)+IF(AND(Debts!$AC$8=1,$A265=Debts!$M$8+1),SUMPRODUCT(ROUND(BI$5:BI263*Debts!$Y$8/12,2)),0))</f>
        <v/>
      </c>
      <c r="N265">
        <f>IF(BJ264&lt;=0,0,ROUND(BJ264*IF($A265&lt;=Debts!$M$9,Debts!$X$9,Debts!$Y$9)/12,2)+IF(AND(Debts!$AC$9=1,$A265=Debts!$M$9+1),SUMPRODUCT(ROUND(BJ$5:BJ263*Debts!$Y$9/12,2)),0))</f>
        <v/>
      </c>
      <c r="O265">
        <f>IF(BK264&lt;=0,0,ROUND(BK264*IF($A265&lt;=Debts!$M$10,Debts!$X$10,Debts!$Y$10)/12,2)+IF(AND(Debts!$AC$10=1,$A265=Debts!$M$10+1),SUMPRODUCT(ROUND(BK$5:BK263*Debts!$Y$10/12,2)),0))</f>
        <v/>
      </c>
      <c r="P265">
        <f>IF(BL264&lt;=0,0,ROUND(BL264*IF($A265&lt;=Debts!$M$11,Debts!$X$11,Debts!$Y$11)/12,2)+IF(AND(Debts!$AC$11=1,$A265=Debts!$M$11+1),SUMPRODUCT(ROUND(BL$5:BL263*Debts!$Y$11/12,2)),0))</f>
        <v/>
      </c>
      <c r="Q265">
        <f>IF(BM264&lt;=0,0,ROUND(BM264*IF($A265&lt;=Debts!$M$12,Debts!$X$12,Debts!$Y$12)/12,2)+IF(AND(Debts!$AC$12=1,$A265=Debts!$M$12+1),SUMPRODUCT(ROUND(BM$5:BM263*Debts!$Y$12/12,2)),0))</f>
        <v/>
      </c>
      <c r="R265">
        <f>IF(BN264&lt;=0,0,ROUND(BN264*IF($A265&lt;=Debts!$M$13,Debts!$X$13,Debts!$Y$13)/12,2)+IF(AND(Debts!$AC$13=1,$A265=Debts!$M$13+1),SUMPRODUCT(ROUND(BN$5:BN263*Debts!$Y$13/12,2)),0))</f>
        <v/>
      </c>
      <c r="S265">
        <f>IF(BO264&lt;=0,0,ROUND(BO264*IF($A265&lt;=Debts!$M$14,Debts!$X$14,Debts!$Y$14)/12,2)+IF(AND(Debts!$AC$14=1,$A265=Debts!$M$14+1),SUMPRODUCT(ROUND(BO$5:BO263*Debts!$Y$14/12,2)),0))</f>
        <v/>
      </c>
      <c r="T265">
        <f>IF(BP264&lt;=0,0,ROUND(BP264*IF($A265&lt;=Debts!$M$15,Debts!$X$15,Debts!$Y$15)/12,2)+IF(AND(Debts!$AC$15=1,$A265=Debts!$M$15+1),SUMPRODUCT(ROUND(BP$5:BP263*Debts!$Y$15/12,2)),0))</f>
        <v/>
      </c>
      <c r="U265">
        <f>IF(BQ264&lt;=0,0,ROUND(BQ264*IF($A265&lt;=Debts!$M$16,Debts!$X$16,Debts!$Y$16)/12,2)+IF(AND(Debts!$AC$16=1,$A265=Debts!$M$16+1),SUMPRODUCT(ROUND(BQ$5:BQ263*Debts!$Y$16/12,2)),0))</f>
        <v/>
      </c>
      <c r="V265">
        <f>IF(BF264&lt;=0,0,MIN(ROUND(BF264+J265,2),IF(Debts!$Z$5=0,Debts!$AA$5,MAX(Debts!$AA$5,ROUND(BF264*Debts!$Z$5+Debts!$AB$5*J265,2)))))</f>
        <v/>
      </c>
      <c r="W265">
        <f>IF(BG264&lt;=0,0,MIN(ROUND(BG264+K265,2),IF(Debts!$Z$6=0,Debts!$AA$6,MAX(Debts!$AA$6,ROUND(BG264*Debts!$Z$6+Debts!$AB$6*K265,2)))))</f>
        <v/>
      </c>
      <c r="X265">
        <f>IF(BH264&lt;=0,0,MIN(ROUND(BH264+L265,2),IF(Debts!$Z$7=0,Debts!$AA$7,MAX(Debts!$AA$7,ROUND(BH264*Debts!$Z$7+Debts!$AB$7*L265,2)))))</f>
        <v/>
      </c>
      <c r="Y265">
        <f>IF(BI264&lt;=0,0,MIN(ROUND(BI264+M265,2),IF(Debts!$Z$8=0,Debts!$AA$8,MAX(Debts!$AA$8,ROUND(BI264*Debts!$Z$8+Debts!$AB$8*M265,2)))))</f>
        <v/>
      </c>
      <c r="Z265">
        <f>IF(BJ264&lt;=0,0,MIN(ROUND(BJ264+N265,2),IF(Debts!$Z$9=0,Debts!$AA$9,MAX(Debts!$AA$9,ROUND(BJ264*Debts!$Z$9+Debts!$AB$9*N265,2)))))</f>
        <v/>
      </c>
      <c r="AA265">
        <f>IF(BK264&lt;=0,0,MIN(ROUND(BK264+O265,2),IF(Debts!$Z$10=0,Debts!$AA$10,MAX(Debts!$AA$10,ROUND(BK264*Debts!$Z$10+Debts!$AB$10*O265,2)))))</f>
        <v/>
      </c>
      <c r="AB265">
        <f>IF(BL264&lt;=0,0,MIN(ROUND(BL264+P265,2),IF(Debts!$Z$11=0,Debts!$AA$11,MAX(Debts!$AA$11,ROUND(BL264*Debts!$Z$11+Debts!$AB$11*P265,2)))))</f>
        <v/>
      </c>
      <c r="AC265">
        <f>IF(BM264&lt;=0,0,MIN(ROUND(BM264+Q265,2),IF(Debts!$Z$12=0,Debts!$AA$12,MAX(Debts!$AA$12,ROUND(BM264*Debts!$Z$12+Debts!$AB$12*Q265,2)))))</f>
        <v/>
      </c>
      <c r="AD265">
        <f>IF(BN264&lt;=0,0,MIN(ROUND(BN264+R265,2),IF(Debts!$Z$13=0,Debts!$AA$13,MAX(Debts!$AA$13,ROUND(BN264*Debts!$Z$13+Debts!$AB$13*R265,2)))))</f>
        <v/>
      </c>
      <c r="AE265">
        <f>IF(BO264&lt;=0,0,MIN(ROUND(BO264+S265,2),IF(Debts!$Z$14=0,Debts!$AA$14,MAX(Debts!$AA$14,ROUND(BO264*Debts!$Z$14+Debts!$AB$14*S265,2)))))</f>
        <v/>
      </c>
      <c r="AF265">
        <f>IF(BP264&lt;=0,0,MIN(ROUND(BP264+T265,2),IF(Debts!$Z$15=0,Debts!$AA$15,MAX(Debts!$AA$15,ROUND(BP264*Debts!$Z$15+Debts!$AB$15*T265,2)))))</f>
        <v/>
      </c>
      <c r="AG265">
        <f>IF(BQ264&lt;=0,0,MIN(ROUND(BQ264+U265,2),IF(Debts!$Z$16=0,Debts!$AA$16,MAX(Debts!$AA$16,ROUND(BQ264*Debts!$Z$16+Debts!$AB$16*U265,2)))))</f>
        <v/>
      </c>
      <c r="AH265">
        <f>IF(BF264&lt;=0,0,ROUND(BF264+J265-V265,2))</f>
        <v/>
      </c>
      <c r="AI265">
        <f>IF(BG264&lt;=0,0,ROUND(BG264+K265-W265,2))</f>
        <v/>
      </c>
      <c r="AJ265">
        <f>IF(BH264&lt;=0,0,ROUND(BH264+L265-X265,2))</f>
        <v/>
      </c>
      <c r="AK265">
        <f>IF(BI264&lt;=0,0,ROUND(BI264+M265-Y265,2))</f>
        <v/>
      </c>
      <c r="AL265">
        <f>IF(BJ264&lt;=0,0,ROUND(BJ264+N265-Z265,2))</f>
        <v/>
      </c>
      <c r="AM265">
        <f>IF(BK264&lt;=0,0,ROUND(BK264+O265-AA265,2))</f>
        <v/>
      </c>
      <c r="AN265">
        <f>IF(BL264&lt;=0,0,ROUND(BL264+P265-AB265,2))</f>
        <v/>
      </c>
      <c r="AO265">
        <f>IF(BM264&lt;=0,0,ROUND(BM264+Q265-AC265,2))</f>
        <v/>
      </c>
      <c r="AP265">
        <f>IF(BN264&lt;=0,0,ROUND(BN264+R265-AD265,2))</f>
        <v/>
      </c>
      <c r="AQ265">
        <f>IF(BO264&lt;=0,0,ROUND(BO264+S265-AE265,2))</f>
        <v/>
      </c>
      <c r="AR265">
        <f>IF(BP264&lt;=0,0,ROUND(BP264+T265-AF265,2))</f>
        <v/>
      </c>
      <c r="AS265">
        <f>IF(BQ264&lt;=0,0,ROUND(BQ264+U265-AG265,2))</f>
        <v/>
      </c>
      <c r="AT265">
        <f>IF(AH265&lt;=0,0,ROUND(MIN(AH265,MAX(0,$F265-SUMPRODUCT(($AT$3:$BE$3&lt;AT$3)*$AH265:$AS265))),2))</f>
        <v/>
      </c>
      <c r="AU265">
        <f>IF(AI265&lt;=0,0,ROUND(MIN(AI265,MAX(0,$F265-SUMPRODUCT(($AT$3:$BE$3&lt;AU$3)*$AH265:$AS265))),2))</f>
        <v/>
      </c>
      <c r="AV265">
        <f>IF(AJ265&lt;=0,0,ROUND(MIN(AJ265,MAX(0,$F265-SUMPRODUCT(($AT$3:$BE$3&lt;AV$3)*$AH265:$AS265))),2))</f>
        <v/>
      </c>
      <c r="AW265">
        <f>IF(AK265&lt;=0,0,ROUND(MIN(AK265,MAX(0,$F265-SUMPRODUCT(($AT$3:$BE$3&lt;AW$3)*$AH265:$AS265))),2))</f>
        <v/>
      </c>
      <c r="AX265">
        <f>IF(AL265&lt;=0,0,ROUND(MIN(AL265,MAX(0,$F265-SUMPRODUCT(($AT$3:$BE$3&lt;AX$3)*$AH265:$AS265))),2))</f>
        <v/>
      </c>
      <c r="AY265">
        <f>IF(AM265&lt;=0,0,ROUND(MIN(AM265,MAX(0,$F265-SUMPRODUCT(($AT$3:$BE$3&lt;AY$3)*$AH265:$AS265))),2))</f>
        <v/>
      </c>
      <c r="AZ265">
        <f>IF(AN265&lt;=0,0,ROUND(MIN(AN265,MAX(0,$F265-SUMPRODUCT(($AT$3:$BE$3&lt;AZ$3)*$AH265:$AS265))),2))</f>
        <v/>
      </c>
      <c r="BA265">
        <f>IF(AO265&lt;=0,0,ROUND(MIN(AO265,MAX(0,$F265-SUMPRODUCT(($AT$3:$BE$3&lt;BA$3)*$AH265:$AS265))),2))</f>
        <v/>
      </c>
      <c r="BB265">
        <f>IF(AP265&lt;=0,0,ROUND(MIN(AP265,MAX(0,$F265-SUMPRODUCT(($AT$3:$BE$3&lt;BB$3)*$AH265:$AS265))),2))</f>
        <v/>
      </c>
      <c r="BC265">
        <f>IF(AQ265&lt;=0,0,ROUND(MIN(AQ265,MAX(0,$F265-SUMPRODUCT(($AT$3:$BE$3&lt;BC$3)*$AH265:$AS265))),2))</f>
        <v/>
      </c>
      <c r="BD265">
        <f>IF(AR265&lt;=0,0,ROUND(MIN(AR265,MAX(0,$F265-SUMPRODUCT(($AT$3:$BE$3&lt;BD$3)*$AH265:$AS265))),2))</f>
        <v/>
      </c>
      <c r="BE265">
        <f>IF(AS265&lt;=0,0,ROUND(MIN(AS265,MAX(0,$F265-SUMPRODUCT(($AT$3:$BE$3&lt;BE$3)*$AH265:$AS265))),2))</f>
        <v/>
      </c>
      <c r="BF265">
        <f>IF(BF264&lt;=0,0,ROUND(BF264+J265-V265-AT265,2))</f>
        <v/>
      </c>
      <c r="BG265">
        <f>IF(BG264&lt;=0,0,ROUND(BG264+K265-W265-AU265,2))</f>
        <v/>
      </c>
      <c r="BH265">
        <f>IF(BH264&lt;=0,0,ROUND(BH264+L265-X265-AV265,2))</f>
        <v/>
      </c>
      <c r="BI265">
        <f>IF(BI264&lt;=0,0,ROUND(BI264+M265-Y265-AW265,2))</f>
        <v/>
      </c>
      <c r="BJ265">
        <f>IF(BJ264&lt;=0,0,ROUND(BJ264+N265-Z265-AX265,2))</f>
        <v/>
      </c>
      <c r="BK265">
        <f>IF(BK264&lt;=0,0,ROUND(BK264+O265-AA265-AY265,2))</f>
        <v/>
      </c>
      <c r="BL265">
        <f>IF(BL264&lt;=0,0,ROUND(BL264+P265-AB265-AZ265,2))</f>
        <v/>
      </c>
      <c r="BM265">
        <f>IF(BM264&lt;=0,0,ROUND(BM264+Q265-AC265-BA265,2))</f>
        <v/>
      </c>
      <c r="BN265">
        <f>IF(BN264&lt;=0,0,ROUND(BN264+R265-AD265-BB265,2))</f>
        <v/>
      </c>
      <c r="BO265">
        <f>IF(BO264&lt;=0,0,ROUND(BO264+S265-AE265-BC265,2))</f>
        <v/>
      </c>
      <c r="BP265">
        <f>IF(BP264&lt;=0,0,ROUND(BP264+T265-AF265-BD265,2))</f>
        <v/>
      </c>
      <c r="BQ265">
        <f>IF(BQ264&lt;=0,0,ROUND(BQ264+U265-AG265-BE265,2))</f>
        <v/>
      </c>
    </row>
    <row r="266">
      <c r="A266" t="n">
        <v>261</v>
      </c>
      <c r="B266" s="29">
        <f>Months!B266</f>
        <v/>
      </c>
      <c r="C266">
        <f>Months!C266</f>
        <v/>
      </c>
      <c r="D266">
        <f>Months!D266</f>
        <v/>
      </c>
      <c r="E266">
        <f>SUM(V266:AG266)</f>
        <v/>
      </c>
      <c r="F266">
        <f>MAX(0,ROUND(C266+D266-E266,2))</f>
        <v/>
      </c>
      <c r="G266">
        <f>ROUND(E266+SUM(AT266:BE266),2)</f>
        <v/>
      </c>
      <c r="H266">
        <f>ROUND(SUM(J266:U266),2)</f>
        <v/>
      </c>
      <c r="I266">
        <f>ROUND(SUM(BF266:BQ266),2)</f>
        <v/>
      </c>
      <c r="J266">
        <f>IF(BF265&lt;=0,0,ROUND(BF265*IF($A266&lt;=Debts!$M$5,Debts!$X$5,Debts!$Y$5)/12,2)+IF(AND(Debts!$AC$5=1,$A266=Debts!$M$5+1),SUMPRODUCT(ROUND(BF$5:BF264*Debts!$Y$5/12,2)),0))</f>
        <v/>
      </c>
      <c r="K266">
        <f>IF(BG265&lt;=0,0,ROUND(BG265*IF($A266&lt;=Debts!$M$6,Debts!$X$6,Debts!$Y$6)/12,2)+IF(AND(Debts!$AC$6=1,$A266=Debts!$M$6+1),SUMPRODUCT(ROUND(BG$5:BG264*Debts!$Y$6/12,2)),0))</f>
        <v/>
      </c>
      <c r="L266">
        <f>IF(BH265&lt;=0,0,ROUND(BH265*IF($A266&lt;=Debts!$M$7,Debts!$X$7,Debts!$Y$7)/12,2)+IF(AND(Debts!$AC$7=1,$A266=Debts!$M$7+1),SUMPRODUCT(ROUND(BH$5:BH264*Debts!$Y$7/12,2)),0))</f>
        <v/>
      </c>
      <c r="M266">
        <f>IF(BI265&lt;=0,0,ROUND(BI265*IF($A266&lt;=Debts!$M$8,Debts!$X$8,Debts!$Y$8)/12,2)+IF(AND(Debts!$AC$8=1,$A266=Debts!$M$8+1),SUMPRODUCT(ROUND(BI$5:BI264*Debts!$Y$8/12,2)),0))</f>
        <v/>
      </c>
      <c r="N266">
        <f>IF(BJ265&lt;=0,0,ROUND(BJ265*IF($A266&lt;=Debts!$M$9,Debts!$X$9,Debts!$Y$9)/12,2)+IF(AND(Debts!$AC$9=1,$A266=Debts!$M$9+1),SUMPRODUCT(ROUND(BJ$5:BJ264*Debts!$Y$9/12,2)),0))</f>
        <v/>
      </c>
      <c r="O266">
        <f>IF(BK265&lt;=0,0,ROUND(BK265*IF($A266&lt;=Debts!$M$10,Debts!$X$10,Debts!$Y$10)/12,2)+IF(AND(Debts!$AC$10=1,$A266=Debts!$M$10+1),SUMPRODUCT(ROUND(BK$5:BK264*Debts!$Y$10/12,2)),0))</f>
        <v/>
      </c>
      <c r="P266">
        <f>IF(BL265&lt;=0,0,ROUND(BL265*IF($A266&lt;=Debts!$M$11,Debts!$X$11,Debts!$Y$11)/12,2)+IF(AND(Debts!$AC$11=1,$A266=Debts!$M$11+1),SUMPRODUCT(ROUND(BL$5:BL264*Debts!$Y$11/12,2)),0))</f>
        <v/>
      </c>
      <c r="Q266">
        <f>IF(BM265&lt;=0,0,ROUND(BM265*IF($A266&lt;=Debts!$M$12,Debts!$X$12,Debts!$Y$12)/12,2)+IF(AND(Debts!$AC$12=1,$A266=Debts!$M$12+1),SUMPRODUCT(ROUND(BM$5:BM264*Debts!$Y$12/12,2)),0))</f>
        <v/>
      </c>
      <c r="R266">
        <f>IF(BN265&lt;=0,0,ROUND(BN265*IF($A266&lt;=Debts!$M$13,Debts!$X$13,Debts!$Y$13)/12,2)+IF(AND(Debts!$AC$13=1,$A266=Debts!$M$13+1),SUMPRODUCT(ROUND(BN$5:BN264*Debts!$Y$13/12,2)),0))</f>
        <v/>
      </c>
      <c r="S266">
        <f>IF(BO265&lt;=0,0,ROUND(BO265*IF($A266&lt;=Debts!$M$14,Debts!$X$14,Debts!$Y$14)/12,2)+IF(AND(Debts!$AC$14=1,$A266=Debts!$M$14+1),SUMPRODUCT(ROUND(BO$5:BO264*Debts!$Y$14/12,2)),0))</f>
        <v/>
      </c>
      <c r="T266">
        <f>IF(BP265&lt;=0,0,ROUND(BP265*IF($A266&lt;=Debts!$M$15,Debts!$X$15,Debts!$Y$15)/12,2)+IF(AND(Debts!$AC$15=1,$A266=Debts!$M$15+1),SUMPRODUCT(ROUND(BP$5:BP264*Debts!$Y$15/12,2)),0))</f>
        <v/>
      </c>
      <c r="U266">
        <f>IF(BQ265&lt;=0,0,ROUND(BQ265*IF($A266&lt;=Debts!$M$16,Debts!$X$16,Debts!$Y$16)/12,2)+IF(AND(Debts!$AC$16=1,$A266=Debts!$M$16+1),SUMPRODUCT(ROUND(BQ$5:BQ264*Debts!$Y$16/12,2)),0))</f>
        <v/>
      </c>
      <c r="V266">
        <f>IF(BF265&lt;=0,0,MIN(ROUND(BF265+J266,2),IF(Debts!$Z$5=0,Debts!$AA$5,MAX(Debts!$AA$5,ROUND(BF265*Debts!$Z$5+Debts!$AB$5*J266,2)))))</f>
        <v/>
      </c>
      <c r="W266">
        <f>IF(BG265&lt;=0,0,MIN(ROUND(BG265+K266,2),IF(Debts!$Z$6=0,Debts!$AA$6,MAX(Debts!$AA$6,ROUND(BG265*Debts!$Z$6+Debts!$AB$6*K266,2)))))</f>
        <v/>
      </c>
      <c r="X266">
        <f>IF(BH265&lt;=0,0,MIN(ROUND(BH265+L266,2),IF(Debts!$Z$7=0,Debts!$AA$7,MAX(Debts!$AA$7,ROUND(BH265*Debts!$Z$7+Debts!$AB$7*L266,2)))))</f>
        <v/>
      </c>
      <c r="Y266">
        <f>IF(BI265&lt;=0,0,MIN(ROUND(BI265+M266,2),IF(Debts!$Z$8=0,Debts!$AA$8,MAX(Debts!$AA$8,ROUND(BI265*Debts!$Z$8+Debts!$AB$8*M266,2)))))</f>
        <v/>
      </c>
      <c r="Z266">
        <f>IF(BJ265&lt;=0,0,MIN(ROUND(BJ265+N266,2),IF(Debts!$Z$9=0,Debts!$AA$9,MAX(Debts!$AA$9,ROUND(BJ265*Debts!$Z$9+Debts!$AB$9*N266,2)))))</f>
        <v/>
      </c>
      <c r="AA266">
        <f>IF(BK265&lt;=0,0,MIN(ROUND(BK265+O266,2),IF(Debts!$Z$10=0,Debts!$AA$10,MAX(Debts!$AA$10,ROUND(BK265*Debts!$Z$10+Debts!$AB$10*O266,2)))))</f>
        <v/>
      </c>
      <c r="AB266">
        <f>IF(BL265&lt;=0,0,MIN(ROUND(BL265+P266,2),IF(Debts!$Z$11=0,Debts!$AA$11,MAX(Debts!$AA$11,ROUND(BL265*Debts!$Z$11+Debts!$AB$11*P266,2)))))</f>
        <v/>
      </c>
      <c r="AC266">
        <f>IF(BM265&lt;=0,0,MIN(ROUND(BM265+Q266,2),IF(Debts!$Z$12=0,Debts!$AA$12,MAX(Debts!$AA$12,ROUND(BM265*Debts!$Z$12+Debts!$AB$12*Q266,2)))))</f>
        <v/>
      </c>
      <c r="AD266">
        <f>IF(BN265&lt;=0,0,MIN(ROUND(BN265+R266,2),IF(Debts!$Z$13=0,Debts!$AA$13,MAX(Debts!$AA$13,ROUND(BN265*Debts!$Z$13+Debts!$AB$13*R266,2)))))</f>
        <v/>
      </c>
      <c r="AE266">
        <f>IF(BO265&lt;=0,0,MIN(ROUND(BO265+S266,2),IF(Debts!$Z$14=0,Debts!$AA$14,MAX(Debts!$AA$14,ROUND(BO265*Debts!$Z$14+Debts!$AB$14*S266,2)))))</f>
        <v/>
      </c>
      <c r="AF266">
        <f>IF(BP265&lt;=0,0,MIN(ROUND(BP265+T266,2),IF(Debts!$Z$15=0,Debts!$AA$15,MAX(Debts!$AA$15,ROUND(BP265*Debts!$Z$15+Debts!$AB$15*T266,2)))))</f>
        <v/>
      </c>
      <c r="AG266">
        <f>IF(BQ265&lt;=0,0,MIN(ROUND(BQ265+U266,2),IF(Debts!$Z$16=0,Debts!$AA$16,MAX(Debts!$AA$16,ROUND(BQ265*Debts!$Z$16+Debts!$AB$16*U266,2)))))</f>
        <v/>
      </c>
      <c r="AH266">
        <f>IF(BF265&lt;=0,0,ROUND(BF265+J266-V266,2))</f>
        <v/>
      </c>
      <c r="AI266">
        <f>IF(BG265&lt;=0,0,ROUND(BG265+K266-W266,2))</f>
        <v/>
      </c>
      <c r="AJ266">
        <f>IF(BH265&lt;=0,0,ROUND(BH265+L266-X266,2))</f>
        <v/>
      </c>
      <c r="AK266">
        <f>IF(BI265&lt;=0,0,ROUND(BI265+M266-Y266,2))</f>
        <v/>
      </c>
      <c r="AL266">
        <f>IF(BJ265&lt;=0,0,ROUND(BJ265+N266-Z266,2))</f>
        <v/>
      </c>
      <c r="AM266">
        <f>IF(BK265&lt;=0,0,ROUND(BK265+O266-AA266,2))</f>
        <v/>
      </c>
      <c r="AN266">
        <f>IF(BL265&lt;=0,0,ROUND(BL265+P266-AB266,2))</f>
        <v/>
      </c>
      <c r="AO266">
        <f>IF(BM265&lt;=0,0,ROUND(BM265+Q266-AC266,2))</f>
        <v/>
      </c>
      <c r="AP266">
        <f>IF(BN265&lt;=0,0,ROUND(BN265+R266-AD266,2))</f>
        <v/>
      </c>
      <c r="AQ266">
        <f>IF(BO265&lt;=0,0,ROUND(BO265+S266-AE266,2))</f>
        <v/>
      </c>
      <c r="AR266">
        <f>IF(BP265&lt;=0,0,ROUND(BP265+T266-AF266,2))</f>
        <v/>
      </c>
      <c r="AS266">
        <f>IF(BQ265&lt;=0,0,ROUND(BQ265+U266-AG266,2))</f>
        <v/>
      </c>
      <c r="AT266">
        <f>IF(AH266&lt;=0,0,ROUND(MIN(AH266,MAX(0,$F266-SUMPRODUCT(($AT$3:$BE$3&lt;AT$3)*$AH266:$AS266))),2))</f>
        <v/>
      </c>
      <c r="AU266">
        <f>IF(AI266&lt;=0,0,ROUND(MIN(AI266,MAX(0,$F266-SUMPRODUCT(($AT$3:$BE$3&lt;AU$3)*$AH266:$AS266))),2))</f>
        <v/>
      </c>
      <c r="AV266">
        <f>IF(AJ266&lt;=0,0,ROUND(MIN(AJ266,MAX(0,$F266-SUMPRODUCT(($AT$3:$BE$3&lt;AV$3)*$AH266:$AS266))),2))</f>
        <v/>
      </c>
      <c r="AW266">
        <f>IF(AK266&lt;=0,0,ROUND(MIN(AK266,MAX(0,$F266-SUMPRODUCT(($AT$3:$BE$3&lt;AW$3)*$AH266:$AS266))),2))</f>
        <v/>
      </c>
      <c r="AX266">
        <f>IF(AL266&lt;=0,0,ROUND(MIN(AL266,MAX(0,$F266-SUMPRODUCT(($AT$3:$BE$3&lt;AX$3)*$AH266:$AS266))),2))</f>
        <v/>
      </c>
      <c r="AY266">
        <f>IF(AM266&lt;=0,0,ROUND(MIN(AM266,MAX(0,$F266-SUMPRODUCT(($AT$3:$BE$3&lt;AY$3)*$AH266:$AS266))),2))</f>
        <v/>
      </c>
      <c r="AZ266">
        <f>IF(AN266&lt;=0,0,ROUND(MIN(AN266,MAX(0,$F266-SUMPRODUCT(($AT$3:$BE$3&lt;AZ$3)*$AH266:$AS266))),2))</f>
        <v/>
      </c>
      <c r="BA266">
        <f>IF(AO266&lt;=0,0,ROUND(MIN(AO266,MAX(0,$F266-SUMPRODUCT(($AT$3:$BE$3&lt;BA$3)*$AH266:$AS266))),2))</f>
        <v/>
      </c>
      <c r="BB266">
        <f>IF(AP266&lt;=0,0,ROUND(MIN(AP266,MAX(0,$F266-SUMPRODUCT(($AT$3:$BE$3&lt;BB$3)*$AH266:$AS266))),2))</f>
        <v/>
      </c>
      <c r="BC266">
        <f>IF(AQ266&lt;=0,0,ROUND(MIN(AQ266,MAX(0,$F266-SUMPRODUCT(($AT$3:$BE$3&lt;BC$3)*$AH266:$AS266))),2))</f>
        <v/>
      </c>
      <c r="BD266">
        <f>IF(AR266&lt;=0,0,ROUND(MIN(AR266,MAX(0,$F266-SUMPRODUCT(($AT$3:$BE$3&lt;BD$3)*$AH266:$AS266))),2))</f>
        <v/>
      </c>
      <c r="BE266">
        <f>IF(AS266&lt;=0,0,ROUND(MIN(AS266,MAX(0,$F266-SUMPRODUCT(($AT$3:$BE$3&lt;BE$3)*$AH266:$AS266))),2))</f>
        <v/>
      </c>
      <c r="BF266">
        <f>IF(BF265&lt;=0,0,ROUND(BF265+J266-V266-AT266,2))</f>
        <v/>
      </c>
      <c r="BG266">
        <f>IF(BG265&lt;=0,0,ROUND(BG265+K266-W266-AU266,2))</f>
        <v/>
      </c>
      <c r="BH266">
        <f>IF(BH265&lt;=0,0,ROUND(BH265+L266-X266-AV266,2))</f>
        <v/>
      </c>
      <c r="BI266">
        <f>IF(BI265&lt;=0,0,ROUND(BI265+M266-Y266-AW266,2))</f>
        <v/>
      </c>
      <c r="BJ266">
        <f>IF(BJ265&lt;=0,0,ROUND(BJ265+N266-Z266-AX266,2))</f>
        <v/>
      </c>
      <c r="BK266">
        <f>IF(BK265&lt;=0,0,ROUND(BK265+O266-AA266-AY266,2))</f>
        <v/>
      </c>
      <c r="BL266">
        <f>IF(BL265&lt;=0,0,ROUND(BL265+P266-AB266-AZ266,2))</f>
        <v/>
      </c>
      <c r="BM266">
        <f>IF(BM265&lt;=0,0,ROUND(BM265+Q266-AC266-BA266,2))</f>
        <v/>
      </c>
      <c r="BN266">
        <f>IF(BN265&lt;=0,0,ROUND(BN265+R266-AD266-BB266,2))</f>
        <v/>
      </c>
      <c r="BO266">
        <f>IF(BO265&lt;=0,0,ROUND(BO265+S266-AE266-BC266,2))</f>
        <v/>
      </c>
      <c r="BP266">
        <f>IF(BP265&lt;=0,0,ROUND(BP265+T266-AF266-BD266,2))</f>
        <v/>
      </c>
      <c r="BQ266">
        <f>IF(BQ265&lt;=0,0,ROUND(BQ265+U266-AG266-BE266,2))</f>
        <v/>
      </c>
    </row>
    <row r="267">
      <c r="A267" t="n">
        <v>262</v>
      </c>
      <c r="B267" s="29">
        <f>Months!B267</f>
        <v/>
      </c>
      <c r="C267">
        <f>Months!C267</f>
        <v/>
      </c>
      <c r="D267">
        <f>Months!D267</f>
        <v/>
      </c>
      <c r="E267">
        <f>SUM(V267:AG267)</f>
        <v/>
      </c>
      <c r="F267">
        <f>MAX(0,ROUND(C267+D267-E267,2))</f>
        <v/>
      </c>
      <c r="G267">
        <f>ROUND(E267+SUM(AT267:BE267),2)</f>
        <v/>
      </c>
      <c r="H267">
        <f>ROUND(SUM(J267:U267),2)</f>
        <v/>
      </c>
      <c r="I267">
        <f>ROUND(SUM(BF267:BQ267),2)</f>
        <v/>
      </c>
      <c r="J267">
        <f>IF(BF266&lt;=0,0,ROUND(BF266*IF($A267&lt;=Debts!$M$5,Debts!$X$5,Debts!$Y$5)/12,2)+IF(AND(Debts!$AC$5=1,$A267=Debts!$M$5+1),SUMPRODUCT(ROUND(BF$5:BF265*Debts!$Y$5/12,2)),0))</f>
        <v/>
      </c>
      <c r="K267">
        <f>IF(BG266&lt;=0,0,ROUND(BG266*IF($A267&lt;=Debts!$M$6,Debts!$X$6,Debts!$Y$6)/12,2)+IF(AND(Debts!$AC$6=1,$A267=Debts!$M$6+1),SUMPRODUCT(ROUND(BG$5:BG265*Debts!$Y$6/12,2)),0))</f>
        <v/>
      </c>
      <c r="L267">
        <f>IF(BH266&lt;=0,0,ROUND(BH266*IF($A267&lt;=Debts!$M$7,Debts!$X$7,Debts!$Y$7)/12,2)+IF(AND(Debts!$AC$7=1,$A267=Debts!$M$7+1),SUMPRODUCT(ROUND(BH$5:BH265*Debts!$Y$7/12,2)),0))</f>
        <v/>
      </c>
      <c r="M267">
        <f>IF(BI266&lt;=0,0,ROUND(BI266*IF($A267&lt;=Debts!$M$8,Debts!$X$8,Debts!$Y$8)/12,2)+IF(AND(Debts!$AC$8=1,$A267=Debts!$M$8+1),SUMPRODUCT(ROUND(BI$5:BI265*Debts!$Y$8/12,2)),0))</f>
        <v/>
      </c>
      <c r="N267">
        <f>IF(BJ266&lt;=0,0,ROUND(BJ266*IF($A267&lt;=Debts!$M$9,Debts!$X$9,Debts!$Y$9)/12,2)+IF(AND(Debts!$AC$9=1,$A267=Debts!$M$9+1),SUMPRODUCT(ROUND(BJ$5:BJ265*Debts!$Y$9/12,2)),0))</f>
        <v/>
      </c>
      <c r="O267">
        <f>IF(BK266&lt;=0,0,ROUND(BK266*IF($A267&lt;=Debts!$M$10,Debts!$X$10,Debts!$Y$10)/12,2)+IF(AND(Debts!$AC$10=1,$A267=Debts!$M$10+1),SUMPRODUCT(ROUND(BK$5:BK265*Debts!$Y$10/12,2)),0))</f>
        <v/>
      </c>
      <c r="P267">
        <f>IF(BL266&lt;=0,0,ROUND(BL266*IF($A267&lt;=Debts!$M$11,Debts!$X$11,Debts!$Y$11)/12,2)+IF(AND(Debts!$AC$11=1,$A267=Debts!$M$11+1),SUMPRODUCT(ROUND(BL$5:BL265*Debts!$Y$11/12,2)),0))</f>
        <v/>
      </c>
      <c r="Q267">
        <f>IF(BM266&lt;=0,0,ROUND(BM266*IF($A267&lt;=Debts!$M$12,Debts!$X$12,Debts!$Y$12)/12,2)+IF(AND(Debts!$AC$12=1,$A267=Debts!$M$12+1),SUMPRODUCT(ROUND(BM$5:BM265*Debts!$Y$12/12,2)),0))</f>
        <v/>
      </c>
      <c r="R267">
        <f>IF(BN266&lt;=0,0,ROUND(BN266*IF($A267&lt;=Debts!$M$13,Debts!$X$13,Debts!$Y$13)/12,2)+IF(AND(Debts!$AC$13=1,$A267=Debts!$M$13+1),SUMPRODUCT(ROUND(BN$5:BN265*Debts!$Y$13/12,2)),0))</f>
        <v/>
      </c>
      <c r="S267">
        <f>IF(BO266&lt;=0,0,ROUND(BO266*IF($A267&lt;=Debts!$M$14,Debts!$X$14,Debts!$Y$14)/12,2)+IF(AND(Debts!$AC$14=1,$A267=Debts!$M$14+1),SUMPRODUCT(ROUND(BO$5:BO265*Debts!$Y$14/12,2)),0))</f>
        <v/>
      </c>
      <c r="T267">
        <f>IF(BP266&lt;=0,0,ROUND(BP266*IF($A267&lt;=Debts!$M$15,Debts!$X$15,Debts!$Y$15)/12,2)+IF(AND(Debts!$AC$15=1,$A267=Debts!$M$15+1),SUMPRODUCT(ROUND(BP$5:BP265*Debts!$Y$15/12,2)),0))</f>
        <v/>
      </c>
      <c r="U267">
        <f>IF(BQ266&lt;=0,0,ROUND(BQ266*IF($A267&lt;=Debts!$M$16,Debts!$X$16,Debts!$Y$16)/12,2)+IF(AND(Debts!$AC$16=1,$A267=Debts!$M$16+1),SUMPRODUCT(ROUND(BQ$5:BQ265*Debts!$Y$16/12,2)),0))</f>
        <v/>
      </c>
      <c r="V267">
        <f>IF(BF266&lt;=0,0,MIN(ROUND(BF266+J267,2),IF(Debts!$Z$5=0,Debts!$AA$5,MAX(Debts!$AA$5,ROUND(BF266*Debts!$Z$5+Debts!$AB$5*J267,2)))))</f>
        <v/>
      </c>
      <c r="W267">
        <f>IF(BG266&lt;=0,0,MIN(ROUND(BG266+K267,2),IF(Debts!$Z$6=0,Debts!$AA$6,MAX(Debts!$AA$6,ROUND(BG266*Debts!$Z$6+Debts!$AB$6*K267,2)))))</f>
        <v/>
      </c>
      <c r="X267">
        <f>IF(BH266&lt;=0,0,MIN(ROUND(BH266+L267,2),IF(Debts!$Z$7=0,Debts!$AA$7,MAX(Debts!$AA$7,ROUND(BH266*Debts!$Z$7+Debts!$AB$7*L267,2)))))</f>
        <v/>
      </c>
      <c r="Y267">
        <f>IF(BI266&lt;=0,0,MIN(ROUND(BI266+M267,2),IF(Debts!$Z$8=0,Debts!$AA$8,MAX(Debts!$AA$8,ROUND(BI266*Debts!$Z$8+Debts!$AB$8*M267,2)))))</f>
        <v/>
      </c>
      <c r="Z267">
        <f>IF(BJ266&lt;=0,0,MIN(ROUND(BJ266+N267,2),IF(Debts!$Z$9=0,Debts!$AA$9,MAX(Debts!$AA$9,ROUND(BJ266*Debts!$Z$9+Debts!$AB$9*N267,2)))))</f>
        <v/>
      </c>
      <c r="AA267">
        <f>IF(BK266&lt;=0,0,MIN(ROUND(BK266+O267,2),IF(Debts!$Z$10=0,Debts!$AA$10,MAX(Debts!$AA$10,ROUND(BK266*Debts!$Z$10+Debts!$AB$10*O267,2)))))</f>
        <v/>
      </c>
      <c r="AB267">
        <f>IF(BL266&lt;=0,0,MIN(ROUND(BL266+P267,2),IF(Debts!$Z$11=0,Debts!$AA$11,MAX(Debts!$AA$11,ROUND(BL266*Debts!$Z$11+Debts!$AB$11*P267,2)))))</f>
        <v/>
      </c>
      <c r="AC267">
        <f>IF(BM266&lt;=0,0,MIN(ROUND(BM266+Q267,2),IF(Debts!$Z$12=0,Debts!$AA$12,MAX(Debts!$AA$12,ROUND(BM266*Debts!$Z$12+Debts!$AB$12*Q267,2)))))</f>
        <v/>
      </c>
      <c r="AD267">
        <f>IF(BN266&lt;=0,0,MIN(ROUND(BN266+R267,2),IF(Debts!$Z$13=0,Debts!$AA$13,MAX(Debts!$AA$13,ROUND(BN266*Debts!$Z$13+Debts!$AB$13*R267,2)))))</f>
        <v/>
      </c>
      <c r="AE267">
        <f>IF(BO266&lt;=0,0,MIN(ROUND(BO266+S267,2),IF(Debts!$Z$14=0,Debts!$AA$14,MAX(Debts!$AA$14,ROUND(BO266*Debts!$Z$14+Debts!$AB$14*S267,2)))))</f>
        <v/>
      </c>
      <c r="AF267">
        <f>IF(BP266&lt;=0,0,MIN(ROUND(BP266+T267,2),IF(Debts!$Z$15=0,Debts!$AA$15,MAX(Debts!$AA$15,ROUND(BP266*Debts!$Z$15+Debts!$AB$15*T267,2)))))</f>
        <v/>
      </c>
      <c r="AG267">
        <f>IF(BQ266&lt;=0,0,MIN(ROUND(BQ266+U267,2),IF(Debts!$Z$16=0,Debts!$AA$16,MAX(Debts!$AA$16,ROUND(BQ266*Debts!$Z$16+Debts!$AB$16*U267,2)))))</f>
        <v/>
      </c>
      <c r="AH267">
        <f>IF(BF266&lt;=0,0,ROUND(BF266+J267-V267,2))</f>
        <v/>
      </c>
      <c r="AI267">
        <f>IF(BG266&lt;=0,0,ROUND(BG266+K267-W267,2))</f>
        <v/>
      </c>
      <c r="AJ267">
        <f>IF(BH266&lt;=0,0,ROUND(BH266+L267-X267,2))</f>
        <v/>
      </c>
      <c r="AK267">
        <f>IF(BI266&lt;=0,0,ROUND(BI266+M267-Y267,2))</f>
        <v/>
      </c>
      <c r="AL267">
        <f>IF(BJ266&lt;=0,0,ROUND(BJ266+N267-Z267,2))</f>
        <v/>
      </c>
      <c r="AM267">
        <f>IF(BK266&lt;=0,0,ROUND(BK266+O267-AA267,2))</f>
        <v/>
      </c>
      <c r="AN267">
        <f>IF(BL266&lt;=0,0,ROUND(BL266+P267-AB267,2))</f>
        <v/>
      </c>
      <c r="AO267">
        <f>IF(BM266&lt;=0,0,ROUND(BM266+Q267-AC267,2))</f>
        <v/>
      </c>
      <c r="AP267">
        <f>IF(BN266&lt;=0,0,ROUND(BN266+R267-AD267,2))</f>
        <v/>
      </c>
      <c r="AQ267">
        <f>IF(BO266&lt;=0,0,ROUND(BO266+S267-AE267,2))</f>
        <v/>
      </c>
      <c r="AR267">
        <f>IF(BP266&lt;=0,0,ROUND(BP266+T267-AF267,2))</f>
        <v/>
      </c>
      <c r="AS267">
        <f>IF(BQ266&lt;=0,0,ROUND(BQ266+U267-AG267,2))</f>
        <v/>
      </c>
      <c r="AT267">
        <f>IF(AH267&lt;=0,0,ROUND(MIN(AH267,MAX(0,$F267-SUMPRODUCT(($AT$3:$BE$3&lt;AT$3)*$AH267:$AS267))),2))</f>
        <v/>
      </c>
      <c r="AU267">
        <f>IF(AI267&lt;=0,0,ROUND(MIN(AI267,MAX(0,$F267-SUMPRODUCT(($AT$3:$BE$3&lt;AU$3)*$AH267:$AS267))),2))</f>
        <v/>
      </c>
      <c r="AV267">
        <f>IF(AJ267&lt;=0,0,ROUND(MIN(AJ267,MAX(0,$F267-SUMPRODUCT(($AT$3:$BE$3&lt;AV$3)*$AH267:$AS267))),2))</f>
        <v/>
      </c>
      <c r="AW267">
        <f>IF(AK267&lt;=0,0,ROUND(MIN(AK267,MAX(0,$F267-SUMPRODUCT(($AT$3:$BE$3&lt;AW$3)*$AH267:$AS267))),2))</f>
        <v/>
      </c>
      <c r="AX267">
        <f>IF(AL267&lt;=0,0,ROUND(MIN(AL267,MAX(0,$F267-SUMPRODUCT(($AT$3:$BE$3&lt;AX$3)*$AH267:$AS267))),2))</f>
        <v/>
      </c>
      <c r="AY267">
        <f>IF(AM267&lt;=0,0,ROUND(MIN(AM267,MAX(0,$F267-SUMPRODUCT(($AT$3:$BE$3&lt;AY$3)*$AH267:$AS267))),2))</f>
        <v/>
      </c>
      <c r="AZ267">
        <f>IF(AN267&lt;=0,0,ROUND(MIN(AN267,MAX(0,$F267-SUMPRODUCT(($AT$3:$BE$3&lt;AZ$3)*$AH267:$AS267))),2))</f>
        <v/>
      </c>
      <c r="BA267">
        <f>IF(AO267&lt;=0,0,ROUND(MIN(AO267,MAX(0,$F267-SUMPRODUCT(($AT$3:$BE$3&lt;BA$3)*$AH267:$AS267))),2))</f>
        <v/>
      </c>
      <c r="BB267">
        <f>IF(AP267&lt;=0,0,ROUND(MIN(AP267,MAX(0,$F267-SUMPRODUCT(($AT$3:$BE$3&lt;BB$3)*$AH267:$AS267))),2))</f>
        <v/>
      </c>
      <c r="BC267">
        <f>IF(AQ267&lt;=0,0,ROUND(MIN(AQ267,MAX(0,$F267-SUMPRODUCT(($AT$3:$BE$3&lt;BC$3)*$AH267:$AS267))),2))</f>
        <v/>
      </c>
      <c r="BD267">
        <f>IF(AR267&lt;=0,0,ROUND(MIN(AR267,MAX(0,$F267-SUMPRODUCT(($AT$3:$BE$3&lt;BD$3)*$AH267:$AS267))),2))</f>
        <v/>
      </c>
      <c r="BE267">
        <f>IF(AS267&lt;=0,0,ROUND(MIN(AS267,MAX(0,$F267-SUMPRODUCT(($AT$3:$BE$3&lt;BE$3)*$AH267:$AS267))),2))</f>
        <v/>
      </c>
      <c r="BF267">
        <f>IF(BF266&lt;=0,0,ROUND(BF266+J267-V267-AT267,2))</f>
        <v/>
      </c>
      <c r="BG267">
        <f>IF(BG266&lt;=0,0,ROUND(BG266+K267-W267-AU267,2))</f>
        <v/>
      </c>
      <c r="BH267">
        <f>IF(BH266&lt;=0,0,ROUND(BH266+L267-X267-AV267,2))</f>
        <v/>
      </c>
      <c r="BI267">
        <f>IF(BI266&lt;=0,0,ROUND(BI266+M267-Y267-AW267,2))</f>
        <v/>
      </c>
      <c r="BJ267">
        <f>IF(BJ266&lt;=0,0,ROUND(BJ266+N267-Z267-AX267,2))</f>
        <v/>
      </c>
      <c r="BK267">
        <f>IF(BK266&lt;=0,0,ROUND(BK266+O267-AA267-AY267,2))</f>
        <v/>
      </c>
      <c r="BL267">
        <f>IF(BL266&lt;=0,0,ROUND(BL266+P267-AB267-AZ267,2))</f>
        <v/>
      </c>
      <c r="BM267">
        <f>IF(BM266&lt;=0,0,ROUND(BM266+Q267-AC267-BA267,2))</f>
        <v/>
      </c>
      <c r="BN267">
        <f>IF(BN266&lt;=0,0,ROUND(BN266+R267-AD267-BB267,2))</f>
        <v/>
      </c>
      <c r="BO267">
        <f>IF(BO266&lt;=0,0,ROUND(BO266+S267-AE267-BC267,2))</f>
        <v/>
      </c>
      <c r="BP267">
        <f>IF(BP266&lt;=0,0,ROUND(BP266+T267-AF267-BD267,2))</f>
        <v/>
      </c>
      <c r="BQ267">
        <f>IF(BQ266&lt;=0,0,ROUND(BQ266+U267-AG267-BE267,2))</f>
        <v/>
      </c>
    </row>
    <row r="268">
      <c r="A268" t="n">
        <v>263</v>
      </c>
      <c r="B268" s="29">
        <f>Months!B268</f>
        <v/>
      </c>
      <c r="C268">
        <f>Months!C268</f>
        <v/>
      </c>
      <c r="D268">
        <f>Months!D268</f>
        <v/>
      </c>
      <c r="E268">
        <f>SUM(V268:AG268)</f>
        <v/>
      </c>
      <c r="F268">
        <f>MAX(0,ROUND(C268+D268-E268,2))</f>
        <v/>
      </c>
      <c r="G268">
        <f>ROUND(E268+SUM(AT268:BE268),2)</f>
        <v/>
      </c>
      <c r="H268">
        <f>ROUND(SUM(J268:U268),2)</f>
        <v/>
      </c>
      <c r="I268">
        <f>ROUND(SUM(BF268:BQ268),2)</f>
        <v/>
      </c>
      <c r="J268">
        <f>IF(BF267&lt;=0,0,ROUND(BF267*IF($A268&lt;=Debts!$M$5,Debts!$X$5,Debts!$Y$5)/12,2)+IF(AND(Debts!$AC$5=1,$A268=Debts!$M$5+1),SUMPRODUCT(ROUND(BF$5:BF266*Debts!$Y$5/12,2)),0))</f>
        <v/>
      </c>
      <c r="K268">
        <f>IF(BG267&lt;=0,0,ROUND(BG267*IF($A268&lt;=Debts!$M$6,Debts!$X$6,Debts!$Y$6)/12,2)+IF(AND(Debts!$AC$6=1,$A268=Debts!$M$6+1),SUMPRODUCT(ROUND(BG$5:BG266*Debts!$Y$6/12,2)),0))</f>
        <v/>
      </c>
      <c r="L268">
        <f>IF(BH267&lt;=0,0,ROUND(BH267*IF($A268&lt;=Debts!$M$7,Debts!$X$7,Debts!$Y$7)/12,2)+IF(AND(Debts!$AC$7=1,$A268=Debts!$M$7+1),SUMPRODUCT(ROUND(BH$5:BH266*Debts!$Y$7/12,2)),0))</f>
        <v/>
      </c>
      <c r="M268">
        <f>IF(BI267&lt;=0,0,ROUND(BI267*IF($A268&lt;=Debts!$M$8,Debts!$X$8,Debts!$Y$8)/12,2)+IF(AND(Debts!$AC$8=1,$A268=Debts!$M$8+1),SUMPRODUCT(ROUND(BI$5:BI266*Debts!$Y$8/12,2)),0))</f>
        <v/>
      </c>
      <c r="N268">
        <f>IF(BJ267&lt;=0,0,ROUND(BJ267*IF($A268&lt;=Debts!$M$9,Debts!$X$9,Debts!$Y$9)/12,2)+IF(AND(Debts!$AC$9=1,$A268=Debts!$M$9+1),SUMPRODUCT(ROUND(BJ$5:BJ266*Debts!$Y$9/12,2)),0))</f>
        <v/>
      </c>
      <c r="O268">
        <f>IF(BK267&lt;=0,0,ROUND(BK267*IF($A268&lt;=Debts!$M$10,Debts!$X$10,Debts!$Y$10)/12,2)+IF(AND(Debts!$AC$10=1,$A268=Debts!$M$10+1),SUMPRODUCT(ROUND(BK$5:BK266*Debts!$Y$10/12,2)),0))</f>
        <v/>
      </c>
      <c r="P268">
        <f>IF(BL267&lt;=0,0,ROUND(BL267*IF($A268&lt;=Debts!$M$11,Debts!$X$11,Debts!$Y$11)/12,2)+IF(AND(Debts!$AC$11=1,$A268=Debts!$M$11+1),SUMPRODUCT(ROUND(BL$5:BL266*Debts!$Y$11/12,2)),0))</f>
        <v/>
      </c>
      <c r="Q268">
        <f>IF(BM267&lt;=0,0,ROUND(BM267*IF($A268&lt;=Debts!$M$12,Debts!$X$12,Debts!$Y$12)/12,2)+IF(AND(Debts!$AC$12=1,$A268=Debts!$M$12+1),SUMPRODUCT(ROUND(BM$5:BM266*Debts!$Y$12/12,2)),0))</f>
        <v/>
      </c>
      <c r="R268">
        <f>IF(BN267&lt;=0,0,ROUND(BN267*IF($A268&lt;=Debts!$M$13,Debts!$X$13,Debts!$Y$13)/12,2)+IF(AND(Debts!$AC$13=1,$A268=Debts!$M$13+1),SUMPRODUCT(ROUND(BN$5:BN266*Debts!$Y$13/12,2)),0))</f>
        <v/>
      </c>
      <c r="S268">
        <f>IF(BO267&lt;=0,0,ROUND(BO267*IF($A268&lt;=Debts!$M$14,Debts!$X$14,Debts!$Y$14)/12,2)+IF(AND(Debts!$AC$14=1,$A268=Debts!$M$14+1),SUMPRODUCT(ROUND(BO$5:BO266*Debts!$Y$14/12,2)),0))</f>
        <v/>
      </c>
      <c r="T268">
        <f>IF(BP267&lt;=0,0,ROUND(BP267*IF($A268&lt;=Debts!$M$15,Debts!$X$15,Debts!$Y$15)/12,2)+IF(AND(Debts!$AC$15=1,$A268=Debts!$M$15+1),SUMPRODUCT(ROUND(BP$5:BP266*Debts!$Y$15/12,2)),0))</f>
        <v/>
      </c>
      <c r="U268">
        <f>IF(BQ267&lt;=0,0,ROUND(BQ267*IF($A268&lt;=Debts!$M$16,Debts!$X$16,Debts!$Y$16)/12,2)+IF(AND(Debts!$AC$16=1,$A268=Debts!$M$16+1),SUMPRODUCT(ROUND(BQ$5:BQ266*Debts!$Y$16/12,2)),0))</f>
        <v/>
      </c>
      <c r="V268">
        <f>IF(BF267&lt;=0,0,MIN(ROUND(BF267+J268,2),IF(Debts!$Z$5=0,Debts!$AA$5,MAX(Debts!$AA$5,ROUND(BF267*Debts!$Z$5+Debts!$AB$5*J268,2)))))</f>
        <v/>
      </c>
      <c r="W268">
        <f>IF(BG267&lt;=0,0,MIN(ROUND(BG267+K268,2),IF(Debts!$Z$6=0,Debts!$AA$6,MAX(Debts!$AA$6,ROUND(BG267*Debts!$Z$6+Debts!$AB$6*K268,2)))))</f>
        <v/>
      </c>
      <c r="X268">
        <f>IF(BH267&lt;=0,0,MIN(ROUND(BH267+L268,2),IF(Debts!$Z$7=0,Debts!$AA$7,MAX(Debts!$AA$7,ROUND(BH267*Debts!$Z$7+Debts!$AB$7*L268,2)))))</f>
        <v/>
      </c>
      <c r="Y268">
        <f>IF(BI267&lt;=0,0,MIN(ROUND(BI267+M268,2),IF(Debts!$Z$8=0,Debts!$AA$8,MAX(Debts!$AA$8,ROUND(BI267*Debts!$Z$8+Debts!$AB$8*M268,2)))))</f>
        <v/>
      </c>
      <c r="Z268">
        <f>IF(BJ267&lt;=0,0,MIN(ROUND(BJ267+N268,2),IF(Debts!$Z$9=0,Debts!$AA$9,MAX(Debts!$AA$9,ROUND(BJ267*Debts!$Z$9+Debts!$AB$9*N268,2)))))</f>
        <v/>
      </c>
      <c r="AA268">
        <f>IF(BK267&lt;=0,0,MIN(ROUND(BK267+O268,2),IF(Debts!$Z$10=0,Debts!$AA$10,MAX(Debts!$AA$10,ROUND(BK267*Debts!$Z$10+Debts!$AB$10*O268,2)))))</f>
        <v/>
      </c>
      <c r="AB268">
        <f>IF(BL267&lt;=0,0,MIN(ROUND(BL267+P268,2),IF(Debts!$Z$11=0,Debts!$AA$11,MAX(Debts!$AA$11,ROUND(BL267*Debts!$Z$11+Debts!$AB$11*P268,2)))))</f>
        <v/>
      </c>
      <c r="AC268">
        <f>IF(BM267&lt;=0,0,MIN(ROUND(BM267+Q268,2),IF(Debts!$Z$12=0,Debts!$AA$12,MAX(Debts!$AA$12,ROUND(BM267*Debts!$Z$12+Debts!$AB$12*Q268,2)))))</f>
        <v/>
      </c>
      <c r="AD268">
        <f>IF(BN267&lt;=0,0,MIN(ROUND(BN267+R268,2),IF(Debts!$Z$13=0,Debts!$AA$13,MAX(Debts!$AA$13,ROUND(BN267*Debts!$Z$13+Debts!$AB$13*R268,2)))))</f>
        <v/>
      </c>
      <c r="AE268">
        <f>IF(BO267&lt;=0,0,MIN(ROUND(BO267+S268,2),IF(Debts!$Z$14=0,Debts!$AA$14,MAX(Debts!$AA$14,ROUND(BO267*Debts!$Z$14+Debts!$AB$14*S268,2)))))</f>
        <v/>
      </c>
      <c r="AF268">
        <f>IF(BP267&lt;=0,0,MIN(ROUND(BP267+T268,2),IF(Debts!$Z$15=0,Debts!$AA$15,MAX(Debts!$AA$15,ROUND(BP267*Debts!$Z$15+Debts!$AB$15*T268,2)))))</f>
        <v/>
      </c>
      <c r="AG268">
        <f>IF(BQ267&lt;=0,0,MIN(ROUND(BQ267+U268,2),IF(Debts!$Z$16=0,Debts!$AA$16,MAX(Debts!$AA$16,ROUND(BQ267*Debts!$Z$16+Debts!$AB$16*U268,2)))))</f>
        <v/>
      </c>
      <c r="AH268">
        <f>IF(BF267&lt;=0,0,ROUND(BF267+J268-V268,2))</f>
        <v/>
      </c>
      <c r="AI268">
        <f>IF(BG267&lt;=0,0,ROUND(BG267+K268-W268,2))</f>
        <v/>
      </c>
      <c r="AJ268">
        <f>IF(BH267&lt;=0,0,ROUND(BH267+L268-X268,2))</f>
        <v/>
      </c>
      <c r="AK268">
        <f>IF(BI267&lt;=0,0,ROUND(BI267+M268-Y268,2))</f>
        <v/>
      </c>
      <c r="AL268">
        <f>IF(BJ267&lt;=0,0,ROUND(BJ267+N268-Z268,2))</f>
        <v/>
      </c>
      <c r="AM268">
        <f>IF(BK267&lt;=0,0,ROUND(BK267+O268-AA268,2))</f>
        <v/>
      </c>
      <c r="AN268">
        <f>IF(BL267&lt;=0,0,ROUND(BL267+P268-AB268,2))</f>
        <v/>
      </c>
      <c r="AO268">
        <f>IF(BM267&lt;=0,0,ROUND(BM267+Q268-AC268,2))</f>
        <v/>
      </c>
      <c r="AP268">
        <f>IF(BN267&lt;=0,0,ROUND(BN267+R268-AD268,2))</f>
        <v/>
      </c>
      <c r="AQ268">
        <f>IF(BO267&lt;=0,0,ROUND(BO267+S268-AE268,2))</f>
        <v/>
      </c>
      <c r="AR268">
        <f>IF(BP267&lt;=0,0,ROUND(BP267+T268-AF268,2))</f>
        <v/>
      </c>
      <c r="AS268">
        <f>IF(BQ267&lt;=0,0,ROUND(BQ267+U268-AG268,2))</f>
        <v/>
      </c>
      <c r="AT268">
        <f>IF(AH268&lt;=0,0,ROUND(MIN(AH268,MAX(0,$F268-SUMPRODUCT(($AT$3:$BE$3&lt;AT$3)*$AH268:$AS268))),2))</f>
        <v/>
      </c>
      <c r="AU268">
        <f>IF(AI268&lt;=0,0,ROUND(MIN(AI268,MAX(0,$F268-SUMPRODUCT(($AT$3:$BE$3&lt;AU$3)*$AH268:$AS268))),2))</f>
        <v/>
      </c>
      <c r="AV268">
        <f>IF(AJ268&lt;=0,0,ROUND(MIN(AJ268,MAX(0,$F268-SUMPRODUCT(($AT$3:$BE$3&lt;AV$3)*$AH268:$AS268))),2))</f>
        <v/>
      </c>
      <c r="AW268">
        <f>IF(AK268&lt;=0,0,ROUND(MIN(AK268,MAX(0,$F268-SUMPRODUCT(($AT$3:$BE$3&lt;AW$3)*$AH268:$AS268))),2))</f>
        <v/>
      </c>
      <c r="AX268">
        <f>IF(AL268&lt;=0,0,ROUND(MIN(AL268,MAX(0,$F268-SUMPRODUCT(($AT$3:$BE$3&lt;AX$3)*$AH268:$AS268))),2))</f>
        <v/>
      </c>
      <c r="AY268">
        <f>IF(AM268&lt;=0,0,ROUND(MIN(AM268,MAX(0,$F268-SUMPRODUCT(($AT$3:$BE$3&lt;AY$3)*$AH268:$AS268))),2))</f>
        <v/>
      </c>
      <c r="AZ268">
        <f>IF(AN268&lt;=0,0,ROUND(MIN(AN268,MAX(0,$F268-SUMPRODUCT(($AT$3:$BE$3&lt;AZ$3)*$AH268:$AS268))),2))</f>
        <v/>
      </c>
      <c r="BA268">
        <f>IF(AO268&lt;=0,0,ROUND(MIN(AO268,MAX(0,$F268-SUMPRODUCT(($AT$3:$BE$3&lt;BA$3)*$AH268:$AS268))),2))</f>
        <v/>
      </c>
      <c r="BB268">
        <f>IF(AP268&lt;=0,0,ROUND(MIN(AP268,MAX(0,$F268-SUMPRODUCT(($AT$3:$BE$3&lt;BB$3)*$AH268:$AS268))),2))</f>
        <v/>
      </c>
      <c r="BC268">
        <f>IF(AQ268&lt;=0,0,ROUND(MIN(AQ268,MAX(0,$F268-SUMPRODUCT(($AT$3:$BE$3&lt;BC$3)*$AH268:$AS268))),2))</f>
        <v/>
      </c>
      <c r="BD268">
        <f>IF(AR268&lt;=0,0,ROUND(MIN(AR268,MAX(0,$F268-SUMPRODUCT(($AT$3:$BE$3&lt;BD$3)*$AH268:$AS268))),2))</f>
        <v/>
      </c>
      <c r="BE268">
        <f>IF(AS268&lt;=0,0,ROUND(MIN(AS268,MAX(0,$F268-SUMPRODUCT(($AT$3:$BE$3&lt;BE$3)*$AH268:$AS268))),2))</f>
        <v/>
      </c>
      <c r="BF268">
        <f>IF(BF267&lt;=0,0,ROUND(BF267+J268-V268-AT268,2))</f>
        <v/>
      </c>
      <c r="BG268">
        <f>IF(BG267&lt;=0,0,ROUND(BG267+K268-W268-AU268,2))</f>
        <v/>
      </c>
      <c r="BH268">
        <f>IF(BH267&lt;=0,0,ROUND(BH267+L268-X268-AV268,2))</f>
        <v/>
      </c>
      <c r="BI268">
        <f>IF(BI267&lt;=0,0,ROUND(BI267+M268-Y268-AW268,2))</f>
        <v/>
      </c>
      <c r="BJ268">
        <f>IF(BJ267&lt;=0,0,ROUND(BJ267+N268-Z268-AX268,2))</f>
        <v/>
      </c>
      <c r="BK268">
        <f>IF(BK267&lt;=0,0,ROUND(BK267+O268-AA268-AY268,2))</f>
        <v/>
      </c>
      <c r="BL268">
        <f>IF(BL267&lt;=0,0,ROUND(BL267+P268-AB268-AZ268,2))</f>
        <v/>
      </c>
      <c r="BM268">
        <f>IF(BM267&lt;=0,0,ROUND(BM267+Q268-AC268-BA268,2))</f>
        <v/>
      </c>
      <c r="BN268">
        <f>IF(BN267&lt;=0,0,ROUND(BN267+R268-AD268-BB268,2))</f>
        <v/>
      </c>
      <c r="BO268">
        <f>IF(BO267&lt;=0,0,ROUND(BO267+S268-AE268-BC268,2))</f>
        <v/>
      </c>
      <c r="BP268">
        <f>IF(BP267&lt;=0,0,ROUND(BP267+T268-AF268-BD268,2))</f>
        <v/>
      </c>
      <c r="BQ268">
        <f>IF(BQ267&lt;=0,0,ROUND(BQ267+U268-AG268-BE268,2))</f>
        <v/>
      </c>
    </row>
    <row r="269">
      <c r="A269" t="n">
        <v>264</v>
      </c>
      <c r="B269" s="29">
        <f>Months!B269</f>
        <v/>
      </c>
      <c r="C269">
        <f>Months!C269</f>
        <v/>
      </c>
      <c r="D269">
        <f>Months!D269</f>
        <v/>
      </c>
      <c r="E269">
        <f>SUM(V269:AG269)</f>
        <v/>
      </c>
      <c r="F269">
        <f>MAX(0,ROUND(C269+D269-E269,2))</f>
        <v/>
      </c>
      <c r="G269">
        <f>ROUND(E269+SUM(AT269:BE269),2)</f>
        <v/>
      </c>
      <c r="H269">
        <f>ROUND(SUM(J269:U269),2)</f>
        <v/>
      </c>
      <c r="I269">
        <f>ROUND(SUM(BF269:BQ269),2)</f>
        <v/>
      </c>
      <c r="J269">
        <f>IF(BF268&lt;=0,0,ROUND(BF268*IF($A269&lt;=Debts!$M$5,Debts!$X$5,Debts!$Y$5)/12,2)+IF(AND(Debts!$AC$5=1,$A269=Debts!$M$5+1),SUMPRODUCT(ROUND(BF$5:BF267*Debts!$Y$5/12,2)),0))</f>
        <v/>
      </c>
      <c r="K269">
        <f>IF(BG268&lt;=0,0,ROUND(BG268*IF($A269&lt;=Debts!$M$6,Debts!$X$6,Debts!$Y$6)/12,2)+IF(AND(Debts!$AC$6=1,$A269=Debts!$M$6+1),SUMPRODUCT(ROUND(BG$5:BG267*Debts!$Y$6/12,2)),0))</f>
        <v/>
      </c>
      <c r="L269">
        <f>IF(BH268&lt;=0,0,ROUND(BH268*IF($A269&lt;=Debts!$M$7,Debts!$X$7,Debts!$Y$7)/12,2)+IF(AND(Debts!$AC$7=1,$A269=Debts!$M$7+1),SUMPRODUCT(ROUND(BH$5:BH267*Debts!$Y$7/12,2)),0))</f>
        <v/>
      </c>
      <c r="M269">
        <f>IF(BI268&lt;=0,0,ROUND(BI268*IF($A269&lt;=Debts!$M$8,Debts!$X$8,Debts!$Y$8)/12,2)+IF(AND(Debts!$AC$8=1,$A269=Debts!$M$8+1),SUMPRODUCT(ROUND(BI$5:BI267*Debts!$Y$8/12,2)),0))</f>
        <v/>
      </c>
      <c r="N269">
        <f>IF(BJ268&lt;=0,0,ROUND(BJ268*IF($A269&lt;=Debts!$M$9,Debts!$X$9,Debts!$Y$9)/12,2)+IF(AND(Debts!$AC$9=1,$A269=Debts!$M$9+1),SUMPRODUCT(ROUND(BJ$5:BJ267*Debts!$Y$9/12,2)),0))</f>
        <v/>
      </c>
      <c r="O269">
        <f>IF(BK268&lt;=0,0,ROUND(BK268*IF($A269&lt;=Debts!$M$10,Debts!$X$10,Debts!$Y$10)/12,2)+IF(AND(Debts!$AC$10=1,$A269=Debts!$M$10+1),SUMPRODUCT(ROUND(BK$5:BK267*Debts!$Y$10/12,2)),0))</f>
        <v/>
      </c>
      <c r="P269">
        <f>IF(BL268&lt;=0,0,ROUND(BL268*IF($A269&lt;=Debts!$M$11,Debts!$X$11,Debts!$Y$11)/12,2)+IF(AND(Debts!$AC$11=1,$A269=Debts!$M$11+1),SUMPRODUCT(ROUND(BL$5:BL267*Debts!$Y$11/12,2)),0))</f>
        <v/>
      </c>
      <c r="Q269">
        <f>IF(BM268&lt;=0,0,ROUND(BM268*IF($A269&lt;=Debts!$M$12,Debts!$X$12,Debts!$Y$12)/12,2)+IF(AND(Debts!$AC$12=1,$A269=Debts!$M$12+1),SUMPRODUCT(ROUND(BM$5:BM267*Debts!$Y$12/12,2)),0))</f>
        <v/>
      </c>
      <c r="R269">
        <f>IF(BN268&lt;=0,0,ROUND(BN268*IF($A269&lt;=Debts!$M$13,Debts!$X$13,Debts!$Y$13)/12,2)+IF(AND(Debts!$AC$13=1,$A269=Debts!$M$13+1),SUMPRODUCT(ROUND(BN$5:BN267*Debts!$Y$13/12,2)),0))</f>
        <v/>
      </c>
      <c r="S269">
        <f>IF(BO268&lt;=0,0,ROUND(BO268*IF($A269&lt;=Debts!$M$14,Debts!$X$14,Debts!$Y$14)/12,2)+IF(AND(Debts!$AC$14=1,$A269=Debts!$M$14+1),SUMPRODUCT(ROUND(BO$5:BO267*Debts!$Y$14/12,2)),0))</f>
        <v/>
      </c>
      <c r="T269">
        <f>IF(BP268&lt;=0,0,ROUND(BP268*IF($A269&lt;=Debts!$M$15,Debts!$X$15,Debts!$Y$15)/12,2)+IF(AND(Debts!$AC$15=1,$A269=Debts!$M$15+1),SUMPRODUCT(ROUND(BP$5:BP267*Debts!$Y$15/12,2)),0))</f>
        <v/>
      </c>
      <c r="U269">
        <f>IF(BQ268&lt;=0,0,ROUND(BQ268*IF($A269&lt;=Debts!$M$16,Debts!$X$16,Debts!$Y$16)/12,2)+IF(AND(Debts!$AC$16=1,$A269=Debts!$M$16+1),SUMPRODUCT(ROUND(BQ$5:BQ267*Debts!$Y$16/12,2)),0))</f>
        <v/>
      </c>
      <c r="V269">
        <f>IF(BF268&lt;=0,0,MIN(ROUND(BF268+J269,2),IF(Debts!$Z$5=0,Debts!$AA$5,MAX(Debts!$AA$5,ROUND(BF268*Debts!$Z$5+Debts!$AB$5*J269,2)))))</f>
        <v/>
      </c>
      <c r="W269">
        <f>IF(BG268&lt;=0,0,MIN(ROUND(BG268+K269,2),IF(Debts!$Z$6=0,Debts!$AA$6,MAX(Debts!$AA$6,ROUND(BG268*Debts!$Z$6+Debts!$AB$6*K269,2)))))</f>
        <v/>
      </c>
      <c r="X269">
        <f>IF(BH268&lt;=0,0,MIN(ROUND(BH268+L269,2),IF(Debts!$Z$7=0,Debts!$AA$7,MAX(Debts!$AA$7,ROUND(BH268*Debts!$Z$7+Debts!$AB$7*L269,2)))))</f>
        <v/>
      </c>
      <c r="Y269">
        <f>IF(BI268&lt;=0,0,MIN(ROUND(BI268+M269,2),IF(Debts!$Z$8=0,Debts!$AA$8,MAX(Debts!$AA$8,ROUND(BI268*Debts!$Z$8+Debts!$AB$8*M269,2)))))</f>
        <v/>
      </c>
      <c r="Z269">
        <f>IF(BJ268&lt;=0,0,MIN(ROUND(BJ268+N269,2),IF(Debts!$Z$9=0,Debts!$AA$9,MAX(Debts!$AA$9,ROUND(BJ268*Debts!$Z$9+Debts!$AB$9*N269,2)))))</f>
        <v/>
      </c>
      <c r="AA269">
        <f>IF(BK268&lt;=0,0,MIN(ROUND(BK268+O269,2),IF(Debts!$Z$10=0,Debts!$AA$10,MAX(Debts!$AA$10,ROUND(BK268*Debts!$Z$10+Debts!$AB$10*O269,2)))))</f>
        <v/>
      </c>
      <c r="AB269">
        <f>IF(BL268&lt;=0,0,MIN(ROUND(BL268+P269,2),IF(Debts!$Z$11=0,Debts!$AA$11,MAX(Debts!$AA$11,ROUND(BL268*Debts!$Z$11+Debts!$AB$11*P269,2)))))</f>
        <v/>
      </c>
      <c r="AC269">
        <f>IF(BM268&lt;=0,0,MIN(ROUND(BM268+Q269,2),IF(Debts!$Z$12=0,Debts!$AA$12,MAX(Debts!$AA$12,ROUND(BM268*Debts!$Z$12+Debts!$AB$12*Q269,2)))))</f>
        <v/>
      </c>
      <c r="AD269">
        <f>IF(BN268&lt;=0,0,MIN(ROUND(BN268+R269,2),IF(Debts!$Z$13=0,Debts!$AA$13,MAX(Debts!$AA$13,ROUND(BN268*Debts!$Z$13+Debts!$AB$13*R269,2)))))</f>
        <v/>
      </c>
      <c r="AE269">
        <f>IF(BO268&lt;=0,0,MIN(ROUND(BO268+S269,2),IF(Debts!$Z$14=0,Debts!$AA$14,MAX(Debts!$AA$14,ROUND(BO268*Debts!$Z$14+Debts!$AB$14*S269,2)))))</f>
        <v/>
      </c>
      <c r="AF269">
        <f>IF(BP268&lt;=0,0,MIN(ROUND(BP268+T269,2),IF(Debts!$Z$15=0,Debts!$AA$15,MAX(Debts!$AA$15,ROUND(BP268*Debts!$Z$15+Debts!$AB$15*T269,2)))))</f>
        <v/>
      </c>
      <c r="AG269">
        <f>IF(BQ268&lt;=0,0,MIN(ROUND(BQ268+U269,2),IF(Debts!$Z$16=0,Debts!$AA$16,MAX(Debts!$AA$16,ROUND(BQ268*Debts!$Z$16+Debts!$AB$16*U269,2)))))</f>
        <v/>
      </c>
      <c r="AH269">
        <f>IF(BF268&lt;=0,0,ROUND(BF268+J269-V269,2))</f>
        <v/>
      </c>
      <c r="AI269">
        <f>IF(BG268&lt;=0,0,ROUND(BG268+K269-W269,2))</f>
        <v/>
      </c>
      <c r="AJ269">
        <f>IF(BH268&lt;=0,0,ROUND(BH268+L269-X269,2))</f>
        <v/>
      </c>
      <c r="AK269">
        <f>IF(BI268&lt;=0,0,ROUND(BI268+M269-Y269,2))</f>
        <v/>
      </c>
      <c r="AL269">
        <f>IF(BJ268&lt;=0,0,ROUND(BJ268+N269-Z269,2))</f>
        <v/>
      </c>
      <c r="AM269">
        <f>IF(BK268&lt;=0,0,ROUND(BK268+O269-AA269,2))</f>
        <v/>
      </c>
      <c r="AN269">
        <f>IF(BL268&lt;=0,0,ROUND(BL268+P269-AB269,2))</f>
        <v/>
      </c>
      <c r="AO269">
        <f>IF(BM268&lt;=0,0,ROUND(BM268+Q269-AC269,2))</f>
        <v/>
      </c>
      <c r="AP269">
        <f>IF(BN268&lt;=0,0,ROUND(BN268+R269-AD269,2))</f>
        <v/>
      </c>
      <c r="AQ269">
        <f>IF(BO268&lt;=0,0,ROUND(BO268+S269-AE269,2))</f>
        <v/>
      </c>
      <c r="AR269">
        <f>IF(BP268&lt;=0,0,ROUND(BP268+T269-AF269,2))</f>
        <v/>
      </c>
      <c r="AS269">
        <f>IF(BQ268&lt;=0,0,ROUND(BQ268+U269-AG269,2))</f>
        <v/>
      </c>
      <c r="AT269">
        <f>IF(AH269&lt;=0,0,ROUND(MIN(AH269,MAX(0,$F269-SUMPRODUCT(($AT$3:$BE$3&lt;AT$3)*$AH269:$AS269))),2))</f>
        <v/>
      </c>
      <c r="AU269">
        <f>IF(AI269&lt;=0,0,ROUND(MIN(AI269,MAX(0,$F269-SUMPRODUCT(($AT$3:$BE$3&lt;AU$3)*$AH269:$AS269))),2))</f>
        <v/>
      </c>
      <c r="AV269">
        <f>IF(AJ269&lt;=0,0,ROUND(MIN(AJ269,MAX(0,$F269-SUMPRODUCT(($AT$3:$BE$3&lt;AV$3)*$AH269:$AS269))),2))</f>
        <v/>
      </c>
      <c r="AW269">
        <f>IF(AK269&lt;=0,0,ROUND(MIN(AK269,MAX(0,$F269-SUMPRODUCT(($AT$3:$BE$3&lt;AW$3)*$AH269:$AS269))),2))</f>
        <v/>
      </c>
      <c r="AX269">
        <f>IF(AL269&lt;=0,0,ROUND(MIN(AL269,MAX(0,$F269-SUMPRODUCT(($AT$3:$BE$3&lt;AX$3)*$AH269:$AS269))),2))</f>
        <v/>
      </c>
      <c r="AY269">
        <f>IF(AM269&lt;=0,0,ROUND(MIN(AM269,MAX(0,$F269-SUMPRODUCT(($AT$3:$BE$3&lt;AY$3)*$AH269:$AS269))),2))</f>
        <v/>
      </c>
      <c r="AZ269">
        <f>IF(AN269&lt;=0,0,ROUND(MIN(AN269,MAX(0,$F269-SUMPRODUCT(($AT$3:$BE$3&lt;AZ$3)*$AH269:$AS269))),2))</f>
        <v/>
      </c>
      <c r="BA269">
        <f>IF(AO269&lt;=0,0,ROUND(MIN(AO269,MAX(0,$F269-SUMPRODUCT(($AT$3:$BE$3&lt;BA$3)*$AH269:$AS269))),2))</f>
        <v/>
      </c>
      <c r="BB269">
        <f>IF(AP269&lt;=0,0,ROUND(MIN(AP269,MAX(0,$F269-SUMPRODUCT(($AT$3:$BE$3&lt;BB$3)*$AH269:$AS269))),2))</f>
        <v/>
      </c>
      <c r="BC269">
        <f>IF(AQ269&lt;=0,0,ROUND(MIN(AQ269,MAX(0,$F269-SUMPRODUCT(($AT$3:$BE$3&lt;BC$3)*$AH269:$AS269))),2))</f>
        <v/>
      </c>
      <c r="BD269">
        <f>IF(AR269&lt;=0,0,ROUND(MIN(AR269,MAX(0,$F269-SUMPRODUCT(($AT$3:$BE$3&lt;BD$3)*$AH269:$AS269))),2))</f>
        <v/>
      </c>
      <c r="BE269">
        <f>IF(AS269&lt;=0,0,ROUND(MIN(AS269,MAX(0,$F269-SUMPRODUCT(($AT$3:$BE$3&lt;BE$3)*$AH269:$AS269))),2))</f>
        <v/>
      </c>
      <c r="BF269">
        <f>IF(BF268&lt;=0,0,ROUND(BF268+J269-V269-AT269,2))</f>
        <v/>
      </c>
      <c r="BG269">
        <f>IF(BG268&lt;=0,0,ROUND(BG268+K269-W269-AU269,2))</f>
        <v/>
      </c>
      <c r="BH269">
        <f>IF(BH268&lt;=0,0,ROUND(BH268+L269-X269-AV269,2))</f>
        <v/>
      </c>
      <c r="BI269">
        <f>IF(BI268&lt;=0,0,ROUND(BI268+M269-Y269-AW269,2))</f>
        <v/>
      </c>
      <c r="BJ269">
        <f>IF(BJ268&lt;=0,0,ROUND(BJ268+N269-Z269-AX269,2))</f>
        <v/>
      </c>
      <c r="BK269">
        <f>IF(BK268&lt;=0,0,ROUND(BK268+O269-AA269-AY269,2))</f>
        <v/>
      </c>
      <c r="BL269">
        <f>IF(BL268&lt;=0,0,ROUND(BL268+P269-AB269-AZ269,2))</f>
        <v/>
      </c>
      <c r="BM269">
        <f>IF(BM268&lt;=0,0,ROUND(BM268+Q269-AC269-BA269,2))</f>
        <v/>
      </c>
      <c r="BN269">
        <f>IF(BN268&lt;=0,0,ROUND(BN268+R269-AD269-BB269,2))</f>
        <v/>
      </c>
      <c r="BO269">
        <f>IF(BO268&lt;=0,0,ROUND(BO268+S269-AE269-BC269,2))</f>
        <v/>
      </c>
      <c r="BP269">
        <f>IF(BP268&lt;=0,0,ROUND(BP268+T269-AF269-BD269,2))</f>
        <v/>
      </c>
      <c r="BQ269">
        <f>IF(BQ268&lt;=0,0,ROUND(BQ268+U269-AG269-BE269,2))</f>
        <v/>
      </c>
    </row>
    <row r="270">
      <c r="A270" t="n">
        <v>265</v>
      </c>
      <c r="B270" s="29">
        <f>Months!B270</f>
        <v/>
      </c>
      <c r="C270">
        <f>Months!C270</f>
        <v/>
      </c>
      <c r="D270">
        <f>Months!D270</f>
        <v/>
      </c>
      <c r="E270">
        <f>SUM(V270:AG270)</f>
        <v/>
      </c>
      <c r="F270">
        <f>MAX(0,ROUND(C270+D270-E270,2))</f>
        <v/>
      </c>
      <c r="G270">
        <f>ROUND(E270+SUM(AT270:BE270),2)</f>
        <v/>
      </c>
      <c r="H270">
        <f>ROUND(SUM(J270:U270),2)</f>
        <v/>
      </c>
      <c r="I270">
        <f>ROUND(SUM(BF270:BQ270),2)</f>
        <v/>
      </c>
      <c r="J270">
        <f>IF(BF269&lt;=0,0,ROUND(BF269*IF($A270&lt;=Debts!$M$5,Debts!$X$5,Debts!$Y$5)/12,2)+IF(AND(Debts!$AC$5=1,$A270=Debts!$M$5+1),SUMPRODUCT(ROUND(BF$5:BF268*Debts!$Y$5/12,2)),0))</f>
        <v/>
      </c>
      <c r="K270">
        <f>IF(BG269&lt;=0,0,ROUND(BG269*IF($A270&lt;=Debts!$M$6,Debts!$X$6,Debts!$Y$6)/12,2)+IF(AND(Debts!$AC$6=1,$A270=Debts!$M$6+1),SUMPRODUCT(ROUND(BG$5:BG268*Debts!$Y$6/12,2)),0))</f>
        <v/>
      </c>
      <c r="L270">
        <f>IF(BH269&lt;=0,0,ROUND(BH269*IF($A270&lt;=Debts!$M$7,Debts!$X$7,Debts!$Y$7)/12,2)+IF(AND(Debts!$AC$7=1,$A270=Debts!$M$7+1),SUMPRODUCT(ROUND(BH$5:BH268*Debts!$Y$7/12,2)),0))</f>
        <v/>
      </c>
      <c r="M270">
        <f>IF(BI269&lt;=0,0,ROUND(BI269*IF($A270&lt;=Debts!$M$8,Debts!$X$8,Debts!$Y$8)/12,2)+IF(AND(Debts!$AC$8=1,$A270=Debts!$M$8+1),SUMPRODUCT(ROUND(BI$5:BI268*Debts!$Y$8/12,2)),0))</f>
        <v/>
      </c>
      <c r="N270">
        <f>IF(BJ269&lt;=0,0,ROUND(BJ269*IF($A270&lt;=Debts!$M$9,Debts!$X$9,Debts!$Y$9)/12,2)+IF(AND(Debts!$AC$9=1,$A270=Debts!$M$9+1),SUMPRODUCT(ROUND(BJ$5:BJ268*Debts!$Y$9/12,2)),0))</f>
        <v/>
      </c>
      <c r="O270">
        <f>IF(BK269&lt;=0,0,ROUND(BK269*IF($A270&lt;=Debts!$M$10,Debts!$X$10,Debts!$Y$10)/12,2)+IF(AND(Debts!$AC$10=1,$A270=Debts!$M$10+1),SUMPRODUCT(ROUND(BK$5:BK268*Debts!$Y$10/12,2)),0))</f>
        <v/>
      </c>
      <c r="P270">
        <f>IF(BL269&lt;=0,0,ROUND(BL269*IF($A270&lt;=Debts!$M$11,Debts!$X$11,Debts!$Y$11)/12,2)+IF(AND(Debts!$AC$11=1,$A270=Debts!$M$11+1),SUMPRODUCT(ROUND(BL$5:BL268*Debts!$Y$11/12,2)),0))</f>
        <v/>
      </c>
      <c r="Q270">
        <f>IF(BM269&lt;=0,0,ROUND(BM269*IF($A270&lt;=Debts!$M$12,Debts!$X$12,Debts!$Y$12)/12,2)+IF(AND(Debts!$AC$12=1,$A270=Debts!$M$12+1),SUMPRODUCT(ROUND(BM$5:BM268*Debts!$Y$12/12,2)),0))</f>
        <v/>
      </c>
      <c r="R270">
        <f>IF(BN269&lt;=0,0,ROUND(BN269*IF($A270&lt;=Debts!$M$13,Debts!$X$13,Debts!$Y$13)/12,2)+IF(AND(Debts!$AC$13=1,$A270=Debts!$M$13+1),SUMPRODUCT(ROUND(BN$5:BN268*Debts!$Y$13/12,2)),0))</f>
        <v/>
      </c>
      <c r="S270">
        <f>IF(BO269&lt;=0,0,ROUND(BO269*IF($A270&lt;=Debts!$M$14,Debts!$X$14,Debts!$Y$14)/12,2)+IF(AND(Debts!$AC$14=1,$A270=Debts!$M$14+1),SUMPRODUCT(ROUND(BO$5:BO268*Debts!$Y$14/12,2)),0))</f>
        <v/>
      </c>
      <c r="T270">
        <f>IF(BP269&lt;=0,0,ROUND(BP269*IF($A270&lt;=Debts!$M$15,Debts!$X$15,Debts!$Y$15)/12,2)+IF(AND(Debts!$AC$15=1,$A270=Debts!$M$15+1),SUMPRODUCT(ROUND(BP$5:BP268*Debts!$Y$15/12,2)),0))</f>
        <v/>
      </c>
      <c r="U270">
        <f>IF(BQ269&lt;=0,0,ROUND(BQ269*IF($A270&lt;=Debts!$M$16,Debts!$X$16,Debts!$Y$16)/12,2)+IF(AND(Debts!$AC$16=1,$A270=Debts!$M$16+1),SUMPRODUCT(ROUND(BQ$5:BQ268*Debts!$Y$16/12,2)),0))</f>
        <v/>
      </c>
      <c r="V270">
        <f>IF(BF269&lt;=0,0,MIN(ROUND(BF269+J270,2),IF(Debts!$Z$5=0,Debts!$AA$5,MAX(Debts!$AA$5,ROUND(BF269*Debts!$Z$5+Debts!$AB$5*J270,2)))))</f>
        <v/>
      </c>
      <c r="W270">
        <f>IF(BG269&lt;=0,0,MIN(ROUND(BG269+K270,2),IF(Debts!$Z$6=0,Debts!$AA$6,MAX(Debts!$AA$6,ROUND(BG269*Debts!$Z$6+Debts!$AB$6*K270,2)))))</f>
        <v/>
      </c>
      <c r="X270">
        <f>IF(BH269&lt;=0,0,MIN(ROUND(BH269+L270,2),IF(Debts!$Z$7=0,Debts!$AA$7,MAX(Debts!$AA$7,ROUND(BH269*Debts!$Z$7+Debts!$AB$7*L270,2)))))</f>
        <v/>
      </c>
      <c r="Y270">
        <f>IF(BI269&lt;=0,0,MIN(ROUND(BI269+M270,2),IF(Debts!$Z$8=0,Debts!$AA$8,MAX(Debts!$AA$8,ROUND(BI269*Debts!$Z$8+Debts!$AB$8*M270,2)))))</f>
        <v/>
      </c>
      <c r="Z270">
        <f>IF(BJ269&lt;=0,0,MIN(ROUND(BJ269+N270,2),IF(Debts!$Z$9=0,Debts!$AA$9,MAX(Debts!$AA$9,ROUND(BJ269*Debts!$Z$9+Debts!$AB$9*N270,2)))))</f>
        <v/>
      </c>
      <c r="AA270">
        <f>IF(BK269&lt;=0,0,MIN(ROUND(BK269+O270,2),IF(Debts!$Z$10=0,Debts!$AA$10,MAX(Debts!$AA$10,ROUND(BK269*Debts!$Z$10+Debts!$AB$10*O270,2)))))</f>
        <v/>
      </c>
      <c r="AB270">
        <f>IF(BL269&lt;=0,0,MIN(ROUND(BL269+P270,2),IF(Debts!$Z$11=0,Debts!$AA$11,MAX(Debts!$AA$11,ROUND(BL269*Debts!$Z$11+Debts!$AB$11*P270,2)))))</f>
        <v/>
      </c>
      <c r="AC270">
        <f>IF(BM269&lt;=0,0,MIN(ROUND(BM269+Q270,2),IF(Debts!$Z$12=0,Debts!$AA$12,MAX(Debts!$AA$12,ROUND(BM269*Debts!$Z$12+Debts!$AB$12*Q270,2)))))</f>
        <v/>
      </c>
      <c r="AD270">
        <f>IF(BN269&lt;=0,0,MIN(ROUND(BN269+R270,2),IF(Debts!$Z$13=0,Debts!$AA$13,MAX(Debts!$AA$13,ROUND(BN269*Debts!$Z$13+Debts!$AB$13*R270,2)))))</f>
        <v/>
      </c>
      <c r="AE270">
        <f>IF(BO269&lt;=0,0,MIN(ROUND(BO269+S270,2),IF(Debts!$Z$14=0,Debts!$AA$14,MAX(Debts!$AA$14,ROUND(BO269*Debts!$Z$14+Debts!$AB$14*S270,2)))))</f>
        <v/>
      </c>
      <c r="AF270">
        <f>IF(BP269&lt;=0,0,MIN(ROUND(BP269+T270,2),IF(Debts!$Z$15=0,Debts!$AA$15,MAX(Debts!$AA$15,ROUND(BP269*Debts!$Z$15+Debts!$AB$15*T270,2)))))</f>
        <v/>
      </c>
      <c r="AG270">
        <f>IF(BQ269&lt;=0,0,MIN(ROUND(BQ269+U270,2),IF(Debts!$Z$16=0,Debts!$AA$16,MAX(Debts!$AA$16,ROUND(BQ269*Debts!$Z$16+Debts!$AB$16*U270,2)))))</f>
        <v/>
      </c>
      <c r="AH270">
        <f>IF(BF269&lt;=0,0,ROUND(BF269+J270-V270,2))</f>
        <v/>
      </c>
      <c r="AI270">
        <f>IF(BG269&lt;=0,0,ROUND(BG269+K270-W270,2))</f>
        <v/>
      </c>
      <c r="AJ270">
        <f>IF(BH269&lt;=0,0,ROUND(BH269+L270-X270,2))</f>
        <v/>
      </c>
      <c r="AK270">
        <f>IF(BI269&lt;=0,0,ROUND(BI269+M270-Y270,2))</f>
        <v/>
      </c>
      <c r="AL270">
        <f>IF(BJ269&lt;=0,0,ROUND(BJ269+N270-Z270,2))</f>
        <v/>
      </c>
      <c r="AM270">
        <f>IF(BK269&lt;=0,0,ROUND(BK269+O270-AA270,2))</f>
        <v/>
      </c>
      <c r="AN270">
        <f>IF(BL269&lt;=0,0,ROUND(BL269+P270-AB270,2))</f>
        <v/>
      </c>
      <c r="AO270">
        <f>IF(BM269&lt;=0,0,ROUND(BM269+Q270-AC270,2))</f>
        <v/>
      </c>
      <c r="AP270">
        <f>IF(BN269&lt;=0,0,ROUND(BN269+R270-AD270,2))</f>
        <v/>
      </c>
      <c r="AQ270">
        <f>IF(BO269&lt;=0,0,ROUND(BO269+S270-AE270,2))</f>
        <v/>
      </c>
      <c r="AR270">
        <f>IF(BP269&lt;=0,0,ROUND(BP269+T270-AF270,2))</f>
        <v/>
      </c>
      <c r="AS270">
        <f>IF(BQ269&lt;=0,0,ROUND(BQ269+U270-AG270,2))</f>
        <v/>
      </c>
      <c r="AT270">
        <f>IF(AH270&lt;=0,0,ROUND(MIN(AH270,MAX(0,$F270-SUMPRODUCT(($AT$3:$BE$3&lt;AT$3)*$AH270:$AS270))),2))</f>
        <v/>
      </c>
      <c r="AU270">
        <f>IF(AI270&lt;=0,0,ROUND(MIN(AI270,MAX(0,$F270-SUMPRODUCT(($AT$3:$BE$3&lt;AU$3)*$AH270:$AS270))),2))</f>
        <v/>
      </c>
      <c r="AV270">
        <f>IF(AJ270&lt;=0,0,ROUND(MIN(AJ270,MAX(0,$F270-SUMPRODUCT(($AT$3:$BE$3&lt;AV$3)*$AH270:$AS270))),2))</f>
        <v/>
      </c>
      <c r="AW270">
        <f>IF(AK270&lt;=0,0,ROUND(MIN(AK270,MAX(0,$F270-SUMPRODUCT(($AT$3:$BE$3&lt;AW$3)*$AH270:$AS270))),2))</f>
        <v/>
      </c>
      <c r="AX270">
        <f>IF(AL270&lt;=0,0,ROUND(MIN(AL270,MAX(0,$F270-SUMPRODUCT(($AT$3:$BE$3&lt;AX$3)*$AH270:$AS270))),2))</f>
        <v/>
      </c>
      <c r="AY270">
        <f>IF(AM270&lt;=0,0,ROUND(MIN(AM270,MAX(0,$F270-SUMPRODUCT(($AT$3:$BE$3&lt;AY$3)*$AH270:$AS270))),2))</f>
        <v/>
      </c>
      <c r="AZ270">
        <f>IF(AN270&lt;=0,0,ROUND(MIN(AN270,MAX(0,$F270-SUMPRODUCT(($AT$3:$BE$3&lt;AZ$3)*$AH270:$AS270))),2))</f>
        <v/>
      </c>
      <c r="BA270">
        <f>IF(AO270&lt;=0,0,ROUND(MIN(AO270,MAX(0,$F270-SUMPRODUCT(($AT$3:$BE$3&lt;BA$3)*$AH270:$AS270))),2))</f>
        <v/>
      </c>
      <c r="BB270">
        <f>IF(AP270&lt;=0,0,ROUND(MIN(AP270,MAX(0,$F270-SUMPRODUCT(($AT$3:$BE$3&lt;BB$3)*$AH270:$AS270))),2))</f>
        <v/>
      </c>
      <c r="BC270">
        <f>IF(AQ270&lt;=0,0,ROUND(MIN(AQ270,MAX(0,$F270-SUMPRODUCT(($AT$3:$BE$3&lt;BC$3)*$AH270:$AS270))),2))</f>
        <v/>
      </c>
      <c r="BD270">
        <f>IF(AR270&lt;=0,0,ROUND(MIN(AR270,MAX(0,$F270-SUMPRODUCT(($AT$3:$BE$3&lt;BD$3)*$AH270:$AS270))),2))</f>
        <v/>
      </c>
      <c r="BE270">
        <f>IF(AS270&lt;=0,0,ROUND(MIN(AS270,MAX(0,$F270-SUMPRODUCT(($AT$3:$BE$3&lt;BE$3)*$AH270:$AS270))),2))</f>
        <v/>
      </c>
      <c r="BF270">
        <f>IF(BF269&lt;=0,0,ROUND(BF269+J270-V270-AT270,2))</f>
        <v/>
      </c>
      <c r="BG270">
        <f>IF(BG269&lt;=0,0,ROUND(BG269+K270-W270-AU270,2))</f>
        <v/>
      </c>
      <c r="BH270">
        <f>IF(BH269&lt;=0,0,ROUND(BH269+L270-X270-AV270,2))</f>
        <v/>
      </c>
      <c r="BI270">
        <f>IF(BI269&lt;=0,0,ROUND(BI269+M270-Y270-AW270,2))</f>
        <v/>
      </c>
      <c r="BJ270">
        <f>IF(BJ269&lt;=0,0,ROUND(BJ269+N270-Z270-AX270,2))</f>
        <v/>
      </c>
      <c r="BK270">
        <f>IF(BK269&lt;=0,0,ROUND(BK269+O270-AA270-AY270,2))</f>
        <v/>
      </c>
      <c r="BL270">
        <f>IF(BL269&lt;=0,0,ROUND(BL269+P270-AB270-AZ270,2))</f>
        <v/>
      </c>
      <c r="BM270">
        <f>IF(BM269&lt;=0,0,ROUND(BM269+Q270-AC270-BA270,2))</f>
        <v/>
      </c>
      <c r="BN270">
        <f>IF(BN269&lt;=0,0,ROUND(BN269+R270-AD270-BB270,2))</f>
        <v/>
      </c>
      <c r="BO270">
        <f>IF(BO269&lt;=0,0,ROUND(BO269+S270-AE270-BC270,2))</f>
        <v/>
      </c>
      <c r="BP270">
        <f>IF(BP269&lt;=0,0,ROUND(BP269+T270-AF270-BD270,2))</f>
        <v/>
      </c>
      <c r="BQ270">
        <f>IF(BQ269&lt;=0,0,ROUND(BQ269+U270-AG270-BE270,2))</f>
        <v/>
      </c>
    </row>
    <row r="271">
      <c r="A271" t="n">
        <v>266</v>
      </c>
      <c r="B271" s="29">
        <f>Months!B271</f>
        <v/>
      </c>
      <c r="C271">
        <f>Months!C271</f>
        <v/>
      </c>
      <c r="D271">
        <f>Months!D271</f>
        <v/>
      </c>
      <c r="E271">
        <f>SUM(V271:AG271)</f>
        <v/>
      </c>
      <c r="F271">
        <f>MAX(0,ROUND(C271+D271-E271,2))</f>
        <v/>
      </c>
      <c r="G271">
        <f>ROUND(E271+SUM(AT271:BE271),2)</f>
        <v/>
      </c>
      <c r="H271">
        <f>ROUND(SUM(J271:U271),2)</f>
        <v/>
      </c>
      <c r="I271">
        <f>ROUND(SUM(BF271:BQ271),2)</f>
        <v/>
      </c>
      <c r="J271">
        <f>IF(BF270&lt;=0,0,ROUND(BF270*IF($A271&lt;=Debts!$M$5,Debts!$X$5,Debts!$Y$5)/12,2)+IF(AND(Debts!$AC$5=1,$A271=Debts!$M$5+1),SUMPRODUCT(ROUND(BF$5:BF269*Debts!$Y$5/12,2)),0))</f>
        <v/>
      </c>
      <c r="K271">
        <f>IF(BG270&lt;=0,0,ROUND(BG270*IF($A271&lt;=Debts!$M$6,Debts!$X$6,Debts!$Y$6)/12,2)+IF(AND(Debts!$AC$6=1,$A271=Debts!$M$6+1),SUMPRODUCT(ROUND(BG$5:BG269*Debts!$Y$6/12,2)),0))</f>
        <v/>
      </c>
      <c r="L271">
        <f>IF(BH270&lt;=0,0,ROUND(BH270*IF($A271&lt;=Debts!$M$7,Debts!$X$7,Debts!$Y$7)/12,2)+IF(AND(Debts!$AC$7=1,$A271=Debts!$M$7+1),SUMPRODUCT(ROUND(BH$5:BH269*Debts!$Y$7/12,2)),0))</f>
        <v/>
      </c>
      <c r="M271">
        <f>IF(BI270&lt;=0,0,ROUND(BI270*IF($A271&lt;=Debts!$M$8,Debts!$X$8,Debts!$Y$8)/12,2)+IF(AND(Debts!$AC$8=1,$A271=Debts!$M$8+1),SUMPRODUCT(ROUND(BI$5:BI269*Debts!$Y$8/12,2)),0))</f>
        <v/>
      </c>
      <c r="N271">
        <f>IF(BJ270&lt;=0,0,ROUND(BJ270*IF($A271&lt;=Debts!$M$9,Debts!$X$9,Debts!$Y$9)/12,2)+IF(AND(Debts!$AC$9=1,$A271=Debts!$M$9+1),SUMPRODUCT(ROUND(BJ$5:BJ269*Debts!$Y$9/12,2)),0))</f>
        <v/>
      </c>
      <c r="O271">
        <f>IF(BK270&lt;=0,0,ROUND(BK270*IF($A271&lt;=Debts!$M$10,Debts!$X$10,Debts!$Y$10)/12,2)+IF(AND(Debts!$AC$10=1,$A271=Debts!$M$10+1),SUMPRODUCT(ROUND(BK$5:BK269*Debts!$Y$10/12,2)),0))</f>
        <v/>
      </c>
      <c r="P271">
        <f>IF(BL270&lt;=0,0,ROUND(BL270*IF($A271&lt;=Debts!$M$11,Debts!$X$11,Debts!$Y$11)/12,2)+IF(AND(Debts!$AC$11=1,$A271=Debts!$M$11+1),SUMPRODUCT(ROUND(BL$5:BL269*Debts!$Y$11/12,2)),0))</f>
        <v/>
      </c>
      <c r="Q271">
        <f>IF(BM270&lt;=0,0,ROUND(BM270*IF($A271&lt;=Debts!$M$12,Debts!$X$12,Debts!$Y$12)/12,2)+IF(AND(Debts!$AC$12=1,$A271=Debts!$M$12+1),SUMPRODUCT(ROUND(BM$5:BM269*Debts!$Y$12/12,2)),0))</f>
        <v/>
      </c>
      <c r="R271">
        <f>IF(BN270&lt;=0,0,ROUND(BN270*IF($A271&lt;=Debts!$M$13,Debts!$X$13,Debts!$Y$13)/12,2)+IF(AND(Debts!$AC$13=1,$A271=Debts!$M$13+1),SUMPRODUCT(ROUND(BN$5:BN269*Debts!$Y$13/12,2)),0))</f>
        <v/>
      </c>
      <c r="S271">
        <f>IF(BO270&lt;=0,0,ROUND(BO270*IF($A271&lt;=Debts!$M$14,Debts!$X$14,Debts!$Y$14)/12,2)+IF(AND(Debts!$AC$14=1,$A271=Debts!$M$14+1),SUMPRODUCT(ROUND(BO$5:BO269*Debts!$Y$14/12,2)),0))</f>
        <v/>
      </c>
      <c r="T271">
        <f>IF(BP270&lt;=0,0,ROUND(BP270*IF($A271&lt;=Debts!$M$15,Debts!$X$15,Debts!$Y$15)/12,2)+IF(AND(Debts!$AC$15=1,$A271=Debts!$M$15+1),SUMPRODUCT(ROUND(BP$5:BP269*Debts!$Y$15/12,2)),0))</f>
        <v/>
      </c>
      <c r="U271">
        <f>IF(BQ270&lt;=0,0,ROUND(BQ270*IF($A271&lt;=Debts!$M$16,Debts!$X$16,Debts!$Y$16)/12,2)+IF(AND(Debts!$AC$16=1,$A271=Debts!$M$16+1),SUMPRODUCT(ROUND(BQ$5:BQ269*Debts!$Y$16/12,2)),0))</f>
        <v/>
      </c>
      <c r="V271">
        <f>IF(BF270&lt;=0,0,MIN(ROUND(BF270+J271,2),IF(Debts!$Z$5=0,Debts!$AA$5,MAX(Debts!$AA$5,ROUND(BF270*Debts!$Z$5+Debts!$AB$5*J271,2)))))</f>
        <v/>
      </c>
      <c r="W271">
        <f>IF(BG270&lt;=0,0,MIN(ROUND(BG270+K271,2),IF(Debts!$Z$6=0,Debts!$AA$6,MAX(Debts!$AA$6,ROUND(BG270*Debts!$Z$6+Debts!$AB$6*K271,2)))))</f>
        <v/>
      </c>
      <c r="X271">
        <f>IF(BH270&lt;=0,0,MIN(ROUND(BH270+L271,2),IF(Debts!$Z$7=0,Debts!$AA$7,MAX(Debts!$AA$7,ROUND(BH270*Debts!$Z$7+Debts!$AB$7*L271,2)))))</f>
        <v/>
      </c>
      <c r="Y271">
        <f>IF(BI270&lt;=0,0,MIN(ROUND(BI270+M271,2),IF(Debts!$Z$8=0,Debts!$AA$8,MAX(Debts!$AA$8,ROUND(BI270*Debts!$Z$8+Debts!$AB$8*M271,2)))))</f>
        <v/>
      </c>
      <c r="Z271">
        <f>IF(BJ270&lt;=0,0,MIN(ROUND(BJ270+N271,2),IF(Debts!$Z$9=0,Debts!$AA$9,MAX(Debts!$AA$9,ROUND(BJ270*Debts!$Z$9+Debts!$AB$9*N271,2)))))</f>
        <v/>
      </c>
      <c r="AA271">
        <f>IF(BK270&lt;=0,0,MIN(ROUND(BK270+O271,2),IF(Debts!$Z$10=0,Debts!$AA$10,MAX(Debts!$AA$10,ROUND(BK270*Debts!$Z$10+Debts!$AB$10*O271,2)))))</f>
        <v/>
      </c>
      <c r="AB271">
        <f>IF(BL270&lt;=0,0,MIN(ROUND(BL270+P271,2),IF(Debts!$Z$11=0,Debts!$AA$11,MAX(Debts!$AA$11,ROUND(BL270*Debts!$Z$11+Debts!$AB$11*P271,2)))))</f>
        <v/>
      </c>
      <c r="AC271">
        <f>IF(BM270&lt;=0,0,MIN(ROUND(BM270+Q271,2),IF(Debts!$Z$12=0,Debts!$AA$12,MAX(Debts!$AA$12,ROUND(BM270*Debts!$Z$12+Debts!$AB$12*Q271,2)))))</f>
        <v/>
      </c>
      <c r="AD271">
        <f>IF(BN270&lt;=0,0,MIN(ROUND(BN270+R271,2),IF(Debts!$Z$13=0,Debts!$AA$13,MAX(Debts!$AA$13,ROUND(BN270*Debts!$Z$13+Debts!$AB$13*R271,2)))))</f>
        <v/>
      </c>
      <c r="AE271">
        <f>IF(BO270&lt;=0,0,MIN(ROUND(BO270+S271,2),IF(Debts!$Z$14=0,Debts!$AA$14,MAX(Debts!$AA$14,ROUND(BO270*Debts!$Z$14+Debts!$AB$14*S271,2)))))</f>
        <v/>
      </c>
      <c r="AF271">
        <f>IF(BP270&lt;=0,0,MIN(ROUND(BP270+T271,2),IF(Debts!$Z$15=0,Debts!$AA$15,MAX(Debts!$AA$15,ROUND(BP270*Debts!$Z$15+Debts!$AB$15*T271,2)))))</f>
        <v/>
      </c>
      <c r="AG271">
        <f>IF(BQ270&lt;=0,0,MIN(ROUND(BQ270+U271,2),IF(Debts!$Z$16=0,Debts!$AA$16,MAX(Debts!$AA$16,ROUND(BQ270*Debts!$Z$16+Debts!$AB$16*U271,2)))))</f>
        <v/>
      </c>
      <c r="AH271">
        <f>IF(BF270&lt;=0,0,ROUND(BF270+J271-V271,2))</f>
        <v/>
      </c>
      <c r="AI271">
        <f>IF(BG270&lt;=0,0,ROUND(BG270+K271-W271,2))</f>
        <v/>
      </c>
      <c r="AJ271">
        <f>IF(BH270&lt;=0,0,ROUND(BH270+L271-X271,2))</f>
        <v/>
      </c>
      <c r="AK271">
        <f>IF(BI270&lt;=0,0,ROUND(BI270+M271-Y271,2))</f>
        <v/>
      </c>
      <c r="AL271">
        <f>IF(BJ270&lt;=0,0,ROUND(BJ270+N271-Z271,2))</f>
        <v/>
      </c>
      <c r="AM271">
        <f>IF(BK270&lt;=0,0,ROUND(BK270+O271-AA271,2))</f>
        <v/>
      </c>
      <c r="AN271">
        <f>IF(BL270&lt;=0,0,ROUND(BL270+P271-AB271,2))</f>
        <v/>
      </c>
      <c r="AO271">
        <f>IF(BM270&lt;=0,0,ROUND(BM270+Q271-AC271,2))</f>
        <v/>
      </c>
      <c r="AP271">
        <f>IF(BN270&lt;=0,0,ROUND(BN270+R271-AD271,2))</f>
        <v/>
      </c>
      <c r="AQ271">
        <f>IF(BO270&lt;=0,0,ROUND(BO270+S271-AE271,2))</f>
        <v/>
      </c>
      <c r="AR271">
        <f>IF(BP270&lt;=0,0,ROUND(BP270+T271-AF271,2))</f>
        <v/>
      </c>
      <c r="AS271">
        <f>IF(BQ270&lt;=0,0,ROUND(BQ270+U271-AG271,2))</f>
        <v/>
      </c>
      <c r="AT271">
        <f>IF(AH271&lt;=0,0,ROUND(MIN(AH271,MAX(0,$F271-SUMPRODUCT(($AT$3:$BE$3&lt;AT$3)*$AH271:$AS271))),2))</f>
        <v/>
      </c>
      <c r="AU271">
        <f>IF(AI271&lt;=0,0,ROUND(MIN(AI271,MAX(0,$F271-SUMPRODUCT(($AT$3:$BE$3&lt;AU$3)*$AH271:$AS271))),2))</f>
        <v/>
      </c>
      <c r="AV271">
        <f>IF(AJ271&lt;=0,0,ROUND(MIN(AJ271,MAX(0,$F271-SUMPRODUCT(($AT$3:$BE$3&lt;AV$3)*$AH271:$AS271))),2))</f>
        <v/>
      </c>
      <c r="AW271">
        <f>IF(AK271&lt;=0,0,ROUND(MIN(AK271,MAX(0,$F271-SUMPRODUCT(($AT$3:$BE$3&lt;AW$3)*$AH271:$AS271))),2))</f>
        <v/>
      </c>
      <c r="AX271">
        <f>IF(AL271&lt;=0,0,ROUND(MIN(AL271,MAX(0,$F271-SUMPRODUCT(($AT$3:$BE$3&lt;AX$3)*$AH271:$AS271))),2))</f>
        <v/>
      </c>
      <c r="AY271">
        <f>IF(AM271&lt;=0,0,ROUND(MIN(AM271,MAX(0,$F271-SUMPRODUCT(($AT$3:$BE$3&lt;AY$3)*$AH271:$AS271))),2))</f>
        <v/>
      </c>
      <c r="AZ271">
        <f>IF(AN271&lt;=0,0,ROUND(MIN(AN271,MAX(0,$F271-SUMPRODUCT(($AT$3:$BE$3&lt;AZ$3)*$AH271:$AS271))),2))</f>
        <v/>
      </c>
      <c r="BA271">
        <f>IF(AO271&lt;=0,0,ROUND(MIN(AO271,MAX(0,$F271-SUMPRODUCT(($AT$3:$BE$3&lt;BA$3)*$AH271:$AS271))),2))</f>
        <v/>
      </c>
      <c r="BB271">
        <f>IF(AP271&lt;=0,0,ROUND(MIN(AP271,MAX(0,$F271-SUMPRODUCT(($AT$3:$BE$3&lt;BB$3)*$AH271:$AS271))),2))</f>
        <v/>
      </c>
      <c r="BC271">
        <f>IF(AQ271&lt;=0,0,ROUND(MIN(AQ271,MAX(0,$F271-SUMPRODUCT(($AT$3:$BE$3&lt;BC$3)*$AH271:$AS271))),2))</f>
        <v/>
      </c>
      <c r="BD271">
        <f>IF(AR271&lt;=0,0,ROUND(MIN(AR271,MAX(0,$F271-SUMPRODUCT(($AT$3:$BE$3&lt;BD$3)*$AH271:$AS271))),2))</f>
        <v/>
      </c>
      <c r="BE271">
        <f>IF(AS271&lt;=0,0,ROUND(MIN(AS271,MAX(0,$F271-SUMPRODUCT(($AT$3:$BE$3&lt;BE$3)*$AH271:$AS271))),2))</f>
        <v/>
      </c>
      <c r="BF271">
        <f>IF(BF270&lt;=0,0,ROUND(BF270+J271-V271-AT271,2))</f>
        <v/>
      </c>
      <c r="BG271">
        <f>IF(BG270&lt;=0,0,ROUND(BG270+K271-W271-AU271,2))</f>
        <v/>
      </c>
      <c r="BH271">
        <f>IF(BH270&lt;=0,0,ROUND(BH270+L271-X271-AV271,2))</f>
        <v/>
      </c>
      <c r="BI271">
        <f>IF(BI270&lt;=0,0,ROUND(BI270+M271-Y271-AW271,2))</f>
        <v/>
      </c>
      <c r="BJ271">
        <f>IF(BJ270&lt;=0,0,ROUND(BJ270+N271-Z271-AX271,2))</f>
        <v/>
      </c>
      <c r="BK271">
        <f>IF(BK270&lt;=0,0,ROUND(BK270+O271-AA271-AY271,2))</f>
        <v/>
      </c>
      <c r="BL271">
        <f>IF(BL270&lt;=0,0,ROUND(BL270+P271-AB271-AZ271,2))</f>
        <v/>
      </c>
      <c r="BM271">
        <f>IF(BM270&lt;=0,0,ROUND(BM270+Q271-AC271-BA271,2))</f>
        <v/>
      </c>
      <c r="BN271">
        <f>IF(BN270&lt;=0,0,ROUND(BN270+R271-AD271-BB271,2))</f>
        <v/>
      </c>
      <c r="BO271">
        <f>IF(BO270&lt;=0,0,ROUND(BO270+S271-AE271-BC271,2))</f>
        <v/>
      </c>
      <c r="BP271">
        <f>IF(BP270&lt;=0,0,ROUND(BP270+T271-AF271-BD271,2))</f>
        <v/>
      </c>
      <c r="BQ271">
        <f>IF(BQ270&lt;=0,0,ROUND(BQ270+U271-AG271-BE271,2))</f>
        <v/>
      </c>
    </row>
    <row r="272">
      <c r="A272" t="n">
        <v>267</v>
      </c>
      <c r="B272" s="29">
        <f>Months!B272</f>
        <v/>
      </c>
      <c r="C272">
        <f>Months!C272</f>
        <v/>
      </c>
      <c r="D272">
        <f>Months!D272</f>
        <v/>
      </c>
      <c r="E272">
        <f>SUM(V272:AG272)</f>
        <v/>
      </c>
      <c r="F272">
        <f>MAX(0,ROUND(C272+D272-E272,2))</f>
        <v/>
      </c>
      <c r="G272">
        <f>ROUND(E272+SUM(AT272:BE272),2)</f>
        <v/>
      </c>
      <c r="H272">
        <f>ROUND(SUM(J272:U272),2)</f>
        <v/>
      </c>
      <c r="I272">
        <f>ROUND(SUM(BF272:BQ272),2)</f>
        <v/>
      </c>
      <c r="J272">
        <f>IF(BF271&lt;=0,0,ROUND(BF271*IF($A272&lt;=Debts!$M$5,Debts!$X$5,Debts!$Y$5)/12,2)+IF(AND(Debts!$AC$5=1,$A272=Debts!$M$5+1),SUMPRODUCT(ROUND(BF$5:BF270*Debts!$Y$5/12,2)),0))</f>
        <v/>
      </c>
      <c r="K272">
        <f>IF(BG271&lt;=0,0,ROUND(BG271*IF($A272&lt;=Debts!$M$6,Debts!$X$6,Debts!$Y$6)/12,2)+IF(AND(Debts!$AC$6=1,$A272=Debts!$M$6+1),SUMPRODUCT(ROUND(BG$5:BG270*Debts!$Y$6/12,2)),0))</f>
        <v/>
      </c>
      <c r="L272">
        <f>IF(BH271&lt;=0,0,ROUND(BH271*IF($A272&lt;=Debts!$M$7,Debts!$X$7,Debts!$Y$7)/12,2)+IF(AND(Debts!$AC$7=1,$A272=Debts!$M$7+1),SUMPRODUCT(ROUND(BH$5:BH270*Debts!$Y$7/12,2)),0))</f>
        <v/>
      </c>
      <c r="M272">
        <f>IF(BI271&lt;=0,0,ROUND(BI271*IF($A272&lt;=Debts!$M$8,Debts!$X$8,Debts!$Y$8)/12,2)+IF(AND(Debts!$AC$8=1,$A272=Debts!$M$8+1),SUMPRODUCT(ROUND(BI$5:BI270*Debts!$Y$8/12,2)),0))</f>
        <v/>
      </c>
      <c r="N272">
        <f>IF(BJ271&lt;=0,0,ROUND(BJ271*IF($A272&lt;=Debts!$M$9,Debts!$X$9,Debts!$Y$9)/12,2)+IF(AND(Debts!$AC$9=1,$A272=Debts!$M$9+1),SUMPRODUCT(ROUND(BJ$5:BJ270*Debts!$Y$9/12,2)),0))</f>
        <v/>
      </c>
      <c r="O272">
        <f>IF(BK271&lt;=0,0,ROUND(BK271*IF($A272&lt;=Debts!$M$10,Debts!$X$10,Debts!$Y$10)/12,2)+IF(AND(Debts!$AC$10=1,$A272=Debts!$M$10+1),SUMPRODUCT(ROUND(BK$5:BK270*Debts!$Y$10/12,2)),0))</f>
        <v/>
      </c>
      <c r="P272">
        <f>IF(BL271&lt;=0,0,ROUND(BL271*IF($A272&lt;=Debts!$M$11,Debts!$X$11,Debts!$Y$11)/12,2)+IF(AND(Debts!$AC$11=1,$A272=Debts!$M$11+1),SUMPRODUCT(ROUND(BL$5:BL270*Debts!$Y$11/12,2)),0))</f>
        <v/>
      </c>
      <c r="Q272">
        <f>IF(BM271&lt;=0,0,ROUND(BM271*IF($A272&lt;=Debts!$M$12,Debts!$X$12,Debts!$Y$12)/12,2)+IF(AND(Debts!$AC$12=1,$A272=Debts!$M$12+1),SUMPRODUCT(ROUND(BM$5:BM270*Debts!$Y$12/12,2)),0))</f>
        <v/>
      </c>
      <c r="R272">
        <f>IF(BN271&lt;=0,0,ROUND(BN271*IF($A272&lt;=Debts!$M$13,Debts!$X$13,Debts!$Y$13)/12,2)+IF(AND(Debts!$AC$13=1,$A272=Debts!$M$13+1),SUMPRODUCT(ROUND(BN$5:BN270*Debts!$Y$13/12,2)),0))</f>
        <v/>
      </c>
      <c r="S272">
        <f>IF(BO271&lt;=0,0,ROUND(BO271*IF($A272&lt;=Debts!$M$14,Debts!$X$14,Debts!$Y$14)/12,2)+IF(AND(Debts!$AC$14=1,$A272=Debts!$M$14+1),SUMPRODUCT(ROUND(BO$5:BO270*Debts!$Y$14/12,2)),0))</f>
        <v/>
      </c>
      <c r="T272">
        <f>IF(BP271&lt;=0,0,ROUND(BP271*IF($A272&lt;=Debts!$M$15,Debts!$X$15,Debts!$Y$15)/12,2)+IF(AND(Debts!$AC$15=1,$A272=Debts!$M$15+1),SUMPRODUCT(ROUND(BP$5:BP270*Debts!$Y$15/12,2)),0))</f>
        <v/>
      </c>
      <c r="U272">
        <f>IF(BQ271&lt;=0,0,ROUND(BQ271*IF($A272&lt;=Debts!$M$16,Debts!$X$16,Debts!$Y$16)/12,2)+IF(AND(Debts!$AC$16=1,$A272=Debts!$M$16+1),SUMPRODUCT(ROUND(BQ$5:BQ270*Debts!$Y$16/12,2)),0))</f>
        <v/>
      </c>
      <c r="V272">
        <f>IF(BF271&lt;=0,0,MIN(ROUND(BF271+J272,2),IF(Debts!$Z$5=0,Debts!$AA$5,MAX(Debts!$AA$5,ROUND(BF271*Debts!$Z$5+Debts!$AB$5*J272,2)))))</f>
        <v/>
      </c>
      <c r="W272">
        <f>IF(BG271&lt;=0,0,MIN(ROUND(BG271+K272,2),IF(Debts!$Z$6=0,Debts!$AA$6,MAX(Debts!$AA$6,ROUND(BG271*Debts!$Z$6+Debts!$AB$6*K272,2)))))</f>
        <v/>
      </c>
      <c r="X272">
        <f>IF(BH271&lt;=0,0,MIN(ROUND(BH271+L272,2),IF(Debts!$Z$7=0,Debts!$AA$7,MAX(Debts!$AA$7,ROUND(BH271*Debts!$Z$7+Debts!$AB$7*L272,2)))))</f>
        <v/>
      </c>
      <c r="Y272">
        <f>IF(BI271&lt;=0,0,MIN(ROUND(BI271+M272,2),IF(Debts!$Z$8=0,Debts!$AA$8,MAX(Debts!$AA$8,ROUND(BI271*Debts!$Z$8+Debts!$AB$8*M272,2)))))</f>
        <v/>
      </c>
      <c r="Z272">
        <f>IF(BJ271&lt;=0,0,MIN(ROUND(BJ271+N272,2),IF(Debts!$Z$9=0,Debts!$AA$9,MAX(Debts!$AA$9,ROUND(BJ271*Debts!$Z$9+Debts!$AB$9*N272,2)))))</f>
        <v/>
      </c>
      <c r="AA272">
        <f>IF(BK271&lt;=0,0,MIN(ROUND(BK271+O272,2),IF(Debts!$Z$10=0,Debts!$AA$10,MAX(Debts!$AA$10,ROUND(BK271*Debts!$Z$10+Debts!$AB$10*O272,2)))))</f>
        <v/>
      </c>
      <c r="AB272">
        <f>IF(BL271&lt;=0,0,MIN(ROUND(BL271+P272,2),IF(Debts!$Z$11=0,Debts!$AA$11,MAX(Debts!$AA$11,ROUND(BL271*Debts!$Z$11+Debts!$AB$11*P272,2)))))</f>
        <v/>
      </c>
      <c r="AC272">
        <f>IF(BM271&lt;=0,0,MIN(ROUND(BM271+Q272,2),IF(Debts!$Z$12=0,Debts!$AA$12,MAX(Debts!$AA$12,ROUND(BM271*Debts!$Z$12+Debts!$AB$12*Q272,2)))))</f>
        <v/>
      </c>
      <c r="AD272">
        <f>IF(BN271&lt;=0,0,MIN(ROUND(BN271+R272,2),IF(Debts!$Z$13=0,Debts!$AA$13,MAX(Debts!$AA$13,ROUND(BN271*Debts!$Z$13+Debts!$AB$13*R272,2)))))</f>
        <v/>
      </c>
      <c r="AE272">
        <f>IF(BO271&lt;=0,0,MIN(ROUND(BO271+S272,2),IF(Debts!$Z$14=0,Debts!$AA$14,MAX(Debts!$AA$14,ROUND(BO271*Debts!$Z$14+Debts!$AB$14*S272,2)))))</f>
        <v/>
      </c>
      <c r="AF272">
        <f>IF(BP271&lt;=0,0,MIN(ROUND(BP271+T272,2),IF(Debts!$Z$15=0,Debts!$AA$15,MAX(Debts!$AA$15,ROUND(BP271*Debts!$Z$15+Debts!$AB$15*T272,2)))))</f>
        <v/>
      </c>
      <c r="AG272">
        <f>IF(BQ271&lt;=0,0,MIN(ROUND(BQ271+U272,2),IF(Debts!$Z$16=0,Debts!$AA$16,MAX(Debts!$AA$16,ROUND(BQ271*Debts!$Z$16+Debts!$AB$16*U272,2)))))</f>
        <v/>
      </c>
      <c r="AH272">
        <f>IF(BF271&lt;=0,0,ROUND(BF271+J272-V272,2))</f>
        <v/>
      </c>
      <c r="AI272">
        <f>IF(BG271&lt;=0,0,ROUND(BG271+K272-W272,2))</f>
        <v/>
      </c>
      <c r="AJ272">
        <f>IF(BH271&lt;=0,0,ROUND(BH271+L272-X272,2))</f>
        <v/>
      </c>
      <c r="AK272">
        <f>IF(BI271&lt;=0,0,ROUND(BI271+M272-Y272,2))</f>
        <v/>
      </c>
      <c r="AL272">
        <f>IF(BJ271&lt;=0,0,ROUND(BJ271+N272-Z272,2))</f>
        <v/>
      </c>
      <c r="AM272">
        <f>IF(BK271&lt;=0,0,ROUND(BK271+O272-AA272,2))</f>
        <v/>
      </c>
      <c r="AN272">
        <f>IF(BL271&lt;=0,0,ROUND(BL271+P272-AB272,2))</f>
        <v/>
      </c>
      <c r="AO272">
        <f>IF(BM271&lt;=0,0,ROUND(BM271+Q272-AC272,2))</f>
        <v/>
      </c>
      <c r="AP272">
        <f>IF(BN271&lt;=0,0,ROUND(BN271+R272-AD272,2))</f>
        <v/>
      </c>
      <c r="AQ272">
        <f>IF(BO271&lt;=0,0,ROUND(BO271+S272-AE272,2))</f>
        <v/>
      </c>
      <c r="AR272">
        <f>IF(BP271&lt;=0,0,ROUND(BP271+T272-AF272,2))</f>
        <v/>
      </c>
      <c r="AS272">
        <f>IF(BQ271&lt;=0,0,ROUND(BQ271+U272-AG272,2))</f>
        <v/>
      </c>
      <c r="AT272">
        <f>IF(AH272&lt;=0,0,ROUND(MIN(AH272,MAX(0,$F272-SUMPRODUCT(($AT$3:$BE$3&lt;AT$3)*$AH272:$AS272))),2))</f>
        <v/>
      </c>
      <c r="AU272">
        <f>IF(AI272&lt;=0,0,ROUND(MIN(AI272,MAX(0,$F272-SUMPRODUCT(($AT$3:$BE$3&lt;AU$3)*$AH272:$AS272))),2))</f>
        <v/>
      </c>
      <c r="AV272">
        <f>IF(AJ272&lt;=0,0,ROUND(MIN(AJ272,MAX(0,$F272-SUMPRODUCT(($AT$3:$BE$3&lt;AV$3)*$AH272:$AS272))),2))</f>
        <v/>
      </c>
      <c r="AW272">
        <f>IF(AK272&lt;=0,0,ROUND(MIN(AK272,MAX(0,$F272-SUMPRODUCT(($AT$3:$BE$3&lt;AW$3)*$AH272:$AS272))),2))</f>
        <v/>
      </c>
      <c r="AX272">
        <f>IF(AL272&lt;=0,0,ROUND(MIN(AL272,MAX(0,$F272-SUMPRODUCT(($AT$3:$BE$3&lt;AX$3)*$AH272:$AS272))),2))</f>
        <v/>
      </c>
      <c r="AY272">
        <f>IF(AM272&lt;=0,0,ROUND(MIN(AM272,MAX(0,$F272-SUMPRODUCT(($AT$3:$BE$3&lt;AY$3)*$AH272:$AS272))),2))</f>
        <v/>
      </c>
      <c r="AZ272">
        <f>IF(AN272&lt;=0,0,ROUND(MIN(AN272,MAX(0,$F272-SUMPRODUCT(($AT$3:$BE$3&lt;AZ$3)*$AH272:$AS272))),2))</f>
        <v/>
      </c>
      <c r="BA272">
        <f>IF(AO272&lt;=0,0,ROUND(MIN(AO272,MAX(0,$F272-SUMPRODUCT(($AT$3:$BE$3&lt;BA$3)*$AH272:$AS272))),2))</f>
        <v/>
      </c>
      <c r="BB272">
        <f>IF(AP272&lt;=0,0,ROUND(MIN(AP272,MAX(0,$F272-SUMPRODUCT(($AT$3:$BE$3&lt;BB$3)*$AH272:$AS272))),2))</f>
        <v/>
      </c>
      <c r="BC272">
        <f>IF(AQ272&lt;=0,0,ROUND(MIN(AQ272,MAX(0,$F272-SUMPRODUCT(($AT$3:$BE$3&lt;BC$3)*$AH272:$AS272))),2))</f>
        <v/>
      </c>
      <c r="BD272">
        <f>IF(AR272&lt;=0,0,ROUND(MIN(AR272,MAX(0,$F272-SUMPRODUCT(($AT$3:$BE$3&lt;BD$3)*$AH272:$AS272))),2))</f>
        <v/>
      </c>
      <c r="BE272">
        <f>IF(AS272&lt;=0,0,ROUND(MIN(AS272,MAX(0,$F272-SUMPRODUCT(($AT$3:$BE$3&lt;BE$3)*$AH272:$AS272))),2))</f>
        <v/>
      </c>
      <c r="BF272">
        <f>IF(BF271&lt;=0,0,ROUND(BF271+J272-V272-AT272,2))</f>
        <v/>
      </c>
      <c r="BG272">
        <f>IF(BG271&lt;=0,0,ROUND(BG271+K272-W272-AU272,2))</f>
        <v/>
      </c>
      <c r="BH272">
        <f>IF(BH271&lt;=0,0,ROUND(BH271+L272-X272-AV272,2))</f>
        <v/>
      </c>
      <c r="BI272">
        <f>IF(BI271&lt;=0,0,ROUND(BI271+M272-Y272-AW272,2))</f>
        <v/>
      </c>
      <c r="BJ272">
        <f>IF(BJ271&lt;=0,0,ROUND(BJ271+N272-Z272-AX272,2))</f>
        <v/>
      </c>
      <c r="BK272">
        <f>IF(BK271&lt;=0,0,ROUND(BK271+O272-AA272-AY272,2))</f>
        <v/>
      </c>
      <c r="BL272">
        <f>IF(BL271&lt;=0,0,ROUND(BL271+P272-AB272-AZ272,2))</f>
        <v/>
      </c>
      <c r="BM272">
        <f>IF(BM271&lt;=0,0,ROUND(BM271+Q272-AC272-BA272,2))</f>
        <v/>
      </c>
      <c r="BN272">
        <f>IF(BN271&lt;=0,0,ROUND(BN271+R272-AD272-BB272,2))</f>
        <v/>
      </c>
      <c r="BO272">
        <f>IF(BO271&lt;=0,0,ROUND(BO271+S272-AE272-BC272,2))</f>
        <v/>
      </c>
      <c r="BP272">
        <f>IF(BP271&lt;=0,0,ROUND(BP271+T272-AF272-BD272,2))</f>
        <v/>
      </c>
      <c r="BQ272">
        <f>IF(BQ271&lt;=0,0,ROUND(BQ271+U272-AG272-BE272,2))</f>
        <v/>
      </c>
    </row>
    <row r="273">
      <c r="A273" t="n">
        <v>268</v>
      </c>
      <c r="B273" s="29">
        <f>Months!B273</f>
        <v/>
      </c>
      <c r="C273">
        <f>Months!C273</f>
        <v/>
      </c>
      <c r="D273">
        <f>Months!D273</f>
        <v/>
      </c>
      <c r="E273">
        <f>SUM(V273:AG273)</f>
        <v/>
      </c>
      <c r="F273">
        <f>MAX(0,ROUND(C273+D273-E273,2))</f>
        <v/>
      </c>
      <c r="G273">
        <f>ROUND(E273+SUM(AT273:BE273),2)</f>
        <v/>
      </c>
      <c r="H273">
        <f>ROUND(SUM(J273:U273),2)</f>
        <v/>
      </c>
      <c r="I273">
        <f>ROUND(SUM(BF273:BQ273),2)</f>
        <v/>
      </c>
      <c r="J273">
        <f>IF(BF272&lt;=0,0,ROUND(BF272*IF($A273&lt;=Debts!$M$5,Debts!$X$5,Debts!$Y$5)/12,2)+IF(AND(Debts!$AC$5=1,$A273=Debts!$M$5+1),SUMPRODUCT(ROUND(BF$5:BF271*Debts!$Y$5/12,2)),0))</f>
        <v/>
      </c>
      <c r="K273">
        <f>IF(BG272&lt;=0,0,ROUND(BG272*IF($A273&lt;=Debts!$M$6,Debts!$X$6,Debts!$Y$6)/12,2)+IF(AND(Debts!$AC$6=1,$A273=Debts!$M$6+1),SUMPRODUCT(ROUND(BG$5:BG271*Debts!$Y$6/12,2)),0))</f>
        <v/>
      </c>
      <c r="L273">
        <f>IF(BH272&lt;=0,0,ROUND(BH272*IF($A273&lt;=Debts!$M$7,Debts!$X$7,Debts!$Y$7)/12,2)+IF(AND(Debts!$AC$7=1,$A273=Debts!$M$7+1),SUMPRODUCT(ROUND(BH$5:BH271*Debts!$Y$7/12,2)),0))</f>
        <v/>
      </c>
      <c r="M273">
        <f>IF(BI272&lt;=0,0,ROUND(BI272*IF($A273&lt;=Debts!$M$8,Debts!$X$8,Debts!$Y$8)/12,2)+IF(AND(Debts!$AC$8=1,$A273=Debts!$M$8+1),SUMPRODUCT(ROUND(BI$5:BI271*Debts!$Y$8/12,2)),0))</f>
        <v/>
      </c>
      <c r="N273">
        <f>IF(BJ272&lt;=0,0,ROUND(BJ272*IF($A273&lt;=Debts!$M$9,Debts!$X$9,Debts!$Y$9)/12,2)+IF(AND(Debts!$AC$9=1,$A273=Debts!$M$9+1),SUMPRODUCT(ROUND(BJ$5:BJ271*Debts!$Y$9/12,2)),0))</f>
        <v/>
      </c>
      <c r="O273">
        <f>IF(BK272&lt;=0,0,ROUND(BK272*IF($A273&lt;=Debts!$M$10,Debts!$X$10,Debts!$Y$10)/12,2)+IF(AND(Debts!$AC$10=1,$A273=Debts!$M$10+1),SUMPRODUCT(ROUND(BK$5:BK271*Debts!$Y$10/12,2)),0))</f>
        <v/>
      </c>
      <c r="P273">
        <f>IF(BL272&lt;=0,0,ROUND(BL272*IF($A273&lt;=Debts!$M$11,Debts!$X$11,Debts!$Y$11)/12,2)+IF(AND(Debts!$AC$11=1,$A273=Debts!$M$11+1),SUMPRODUCT(ROUND(BL$5:BL271*Debts!$Y$11/12,2)),0))</f>
        <v/>
      </c>
      <c r="Q273">
        <f>IF(BM272&lt;=0,0,ROUND(BM272*IF($A273&lt;=Debts!$M$12,Debts!$X$12,Debts!$Y$12)/12,2)+IF(AND(Debts!$AC$12=1,$A273=Debts!$M$12+1),SUMPRODUCT(ROUND(BM$5:BM271*Debts!$Y$12/12,2)),0))</f>
        <v/>
      </c>
      <c r="R273">
        <f>IF(BN272&lt;=0,0,ROUND(BN272*IF($A273&lt;=Debts!$M$13,Debts!$X$13,Debts!$Y$13)/12,2)+IF(AND(Debts!$AC$13=1,$A273=Debts!$M$13+1),SUMPRODUCT(ROUND(BN$5:BN271*Debts!$Y$13/12,2)),0))</f>
        <v/>
      </c>
      <c r="S273">
        <f>IF(BO272&lt;=0,0,ROUND(BO272*IF($A273&lt;=Debts!$M$14,Debts!$X$14,Debts!$Y$14)/12,2)+IF(AND(Debts!$AC$14=1,$A273=Debts!$M$14+1),SUMPRODUCT(ROUND(BO$5:BO271*Debts!$Y$14/12,2)),0))</f>
        <v/>
      </c>
      <c r="T273">
        <f>IF(BP272&lt;=0,0,ROUND(BP272*IF($A273&lt;=Debts!$M$15,Debts!$X$15,Debts!$Y$15)/12,2)+IF(AND(Debts!$AC$15=1,$A273=Debts!$M$15+1),SUMPRODUCT(ROUND(BP$5:BP271*Debts!$Y$15/12,2)),0))</f>
        <v/>
      </c>
      <c r="U273">
        <f>IF(BQ272&lt;=0,0,ROUND(BQ272*IF($A273&lt;=Debts!$M$16,Debts!$X$16,Debts!$Y$16)/12,2)+IF(AND(Debts!$AC$16=1,$A273=Debts!$M$16+1),SUMPRODUCT(ROUND(BQ$5:BQ271*Debts!$Y$16/12,2)),0))</f>
        <v/>
      </c>
      <c r="V273">
        <f>IF(BF272&lt;=0,0,MIN(ROUND(BF272+J273,2),IF(Debts!$Z$5=0,Debts!$AA$5,MAX(Debts!$AA$5,ROUND(BF272*Debts!$Z$5+Debts!$AB$5*J273,2)))))</f>
        <v/>
      </c>
      <c r="W273">
        <f>IF(BG272&lt;=0,0,MIN(ROUND(BG272+K273,2),IF(Debts!$Z$6=0,Debts!$AA$6,MAX(Debts!$AA$6,ROUND(BG272*Debts!$Z$6+Debts!$AB$6*K273,2)))))</f>
        <v/>
      </c>
      <c r="X273">
        <f>IF(BH272&lt;=0,0,MIN(ROUND(BH272+L273,2),IF(Debts!$Z$7=0,Debts!$AA$7,MAX(Debts!$AA$7,ROUND(BH272*Debts!$Z$7+Debts!$AB$7*L273,2)))))</f>
        <v/>
      </c>
      <c r="Y273">
        <f>IF(BI272&lt;=0,0,MIN(ROUND(BI272+M273,2),IF(Debts!$Z$8=0,Debts!$AA$8,MAX(Debts!$AA$8,ROUND(BI272*Debts!$Z$8+Debts!$AB$8*M273,2)))))</f>
        <v/>
      </c>
      <c r="Z273">
        <f>IF(BJ272&lt;=0,0,MIN(ROUND(BJ272+N273,2),IF(Debts!$Z$9=0,Debts!$AA$9,MAX(Debts!$AA$9,ROUND(BJ272*Debts!$Z$9+Debts!$AB$9*N273,2)))))</f>
        <v/>
      </c>
      <c r="AA273">
        <f>IF(BK272&lt;=0,0,MIN(ROUND(BK272+O273,2),IF(Debts!$Z$10=0,Debts!$AA$10,MAX(Debts!$AA$10,ROUND(BK272*Debts!$Z$10+Debts!$AB$10*O273,2)))))</f>
        <v/>
      </c>
      <c r="AB273">
        <f>IF(BL272&lt;=0,0,MIN(ROUND(BL272+P273,2),IF(Debts!$Z$11=0,Debts!$AA$11,MAX(Debts!$AA$11,ROUND(BL272*Debts!$Z$11+Debts!$AB$11*P273,2)))))</f>
        <v/>
      </c>
      <c r="AC273">
        <f>IF(BM272&lt;=0,0,MIN(ROUND(BM272+Q273,2),IF(Debts!$Z$12=0,Debts!$AA$12,MAX(Debts!$AA$12,ROUND(BM272*Debts!$Z$12+Debts!$AB$12*Q273,2)))))</f>
        <v/>
      </c>
      <c r="AD273">
        <f>IF(BN272&lt;=0,0,MIN(ROUND(BN272+R273,2),IF(Debts!$Z$13=0,Debts!$AA$13,MAX(Debts!$AA$13,ROUND(BN272*Debts!$Z$13+Debts!$AB$13*R273,2)))))</f>
        <v/>
      </c>
      <c r="AE273">
        <f>IF(BO272&lt;=0,0,MIN(ROUND(BO272+S273,2),IF(Debts!$Z$14=0,Debts!$AA$14,MAX(Debts!$AA$14,ROUND(BO272*Debts!$Z$14+Debts!$AB$14*S273,2)))))</f>
        <v/>
      </c>
      <c r="AF273">
        <f>IF(BP272&lt;=0,0,MIN(ROUND(BP272+T273,2),IF(Debts!$Z$15=0,Debts!$AA$15,MAX(Debts!$AA$15,ROUND(BP272*Debts!$Z$15+Debts!$AB$15*T273,2)))))</f>
        <v/>
      </c>
      <c r="AG273">
        <f>IF(BQ272&lt;=0,0,MIN(ROUND(BQ272+U273,2),IF(Debts!$Z$16=0,Debts!$AA$16,MAX(Debts!$AA$16,ROUND(BQ272*Debts!$Z$16+Debts!$AB$16*U273,2)))))</f>
        <v/>
      </c>
      <c r="AH273">
        <f>IF(BF272&lt;=0,0,ROUND(BF272+J273-V273,2))</f>
        <v/>
      </c>
      <c r="AI273">
        <f>IF(BG272&lt;=0,0,ROUND(BG272+K273-W273,2))</f>
        <v/>
      </c>
      <c r="AJ273">
        <f>IF(BH272&lt;=0,0,ROUND(BH272+L273-X273,2))</f>
        <v/>
      </c>
      <c r="AK273">
        <f>IF(BI272&lt;=0,0,ROUND(BI272+M273-Y273,2))</f>
        <v/>
      </c>
      <c r="AL273">
        <f>IF(BJ272&lt;=0,0,ROUND(BJ272+N273-Z273,2))</f>
        <v/>
      </c>
      <c r="AM273">
        <f>IF(BK272&lt;=0,0,ROUND(BK272+O273-AA273,2))</f>
        <v/>
      </c>
      <c r="AN273">
        <f>IF(BL272&lt;=0,0,ROUND(BL272+P273-AB273,2))</f>
        <v/>
      </c>
      <c r="AO273">
        <f>IF(BM272&lt;=0,0,ROUND(BM272+Q273-AC273,2))</f>
        <v/>
      </c>
      <c r="AP273">
        <f>IF(BN272&lt;=0,0,ROUND(BN272+R273-AD273,2))</f>
        <v/>
      </c>
      <c r="AQ273">
        <f>IF(BO272&lt;=0,0,ROUND(BO272+S273-AE273,2))</f>
        <v/>
      </c>
      <c r="AR273">
        <f>IF(BP272&lt;=0,0,ROUND(BP272+T273-AF273,2))</f>
        <v/>
      </c>
      <c r="AS273">
        <f>IF(BQ272&lt;=0,0,ROUND(BQ272+U273-AG273,2))</f>
        <v/>
      </c>
      <c r="AT273">
        <f>IF(AH273&lt;=0,0,ROUND(MIN(AH273,MAX(0,$F273-SUMPRODUCT(($AT$3:$BE$3&lt;AT$3)*$AH273:$AS273))),2))</f>
        <v/>
      </c>
      <c r="AU273">
        <f>IF(AI273&lt;=0,0,ROUND(MIN(AI273,MAX(0,$F273-SUMPRODUCT(($AT$3:$BE$3&lt;AU$3)*$AH273:$AS273))),2))</f>
        <v/>
      </c>
      <c r="AV273">
        <f>IF(AJ273&lt;=0,0,ROUND(MIN(AJ273,MAX(0,$F273-SUMPRODUCT(($AT$3:$BE$3&lt;AV$3)*$AH273:$AS273))),2))</f>
        <v/>
      </c>
      <c r="AW273">
        <f>IF(AK273&lt;=0,0,ROUND(MIN(AK273,MAX(0,$F273-SUMPRODUCT(($AT$3:$BE$3&lt;AW$3)*$AH273:$AS273))),2))</f>
        <v/>
      </c>
      <c r="AX273">
        <f>IF(AL273&lt;=0,0,ROUND(MIN(AL273,MAX(0,$F273-SUMPRODUCT(($AT$3:$BE$3&lt;AX$3)*$AH273:$AS273))),2))</f>
        <v/>
      </c>
      <c r="AY273">
        <f>IF(AM273&lt;=0,0,ROUND(MIN(AM273,MAX(0,$F273-SUMPRODUCT(($AT$3:$BE$3&lt;AY$3)*$AH273:$AS273))),2))</f>
        <v/>
      </c>
      <c r="AZ273">
        <f>IF(AN273&lt;=0,0,ROUND(MIN(AN273,MAX(0,$F273-SUMPRODUCT(($AT$3:$BE$3&lt;AZ$3)*$AH273:$AS273))),2))</f>
        <v/>
      </c>
      <c r="BA273">
        <f>IF(AO273&lt;=0,0,ROUND(MIN(AO273,MAX(0,$F273-SUMPRODUCT(($AT$3:$BE$3&lt;BA$3)*$AH273:$AS273))),2))</f>
        <v/>
      </c>
      <c r="BB273">
        <f>IF(AP273&lt;=0,0,ROUND(MIN(AP273,MAX(0,$F273-SUMPRODUCT(($AT$3:$BE$3&lt;BB$3)*$AH273:$AS273))),2))</f>
        <v/>
      </c>
      <c r="BC273">
        <f>IF(AQ273&lt;=0,0,ROUND(MIN(AQ273,MAX(0,$F273-SUMPRODUCT(($AT$3:$BE$3&lt;BC$3)*$AH273:$AS273))),2))</f>
        <v/>
      </c>
      <c r="BD273">
        <f>IF(AR273&lt;=0,0,ROUND(MIN(AR273,MAX(0,$F273-SUMPRODUCT(($AT$3:$BE$3&lt;BD$3)*$AH273:$AS273))),2))</f>
        <v/>
      </c>
      <c r="BE273">
        <f>IF(AS273&lt;=0,0,ROUND(MIN(AS273,MAX(0,$F273-SUMPRODUCT(($AT$3:$BE$3&lt;BE$3)*$AH273:$AS273))),2))</f>
        <v/>
      </c>
      <c r="BF273">
        <f>IF(BF272&lt;=0,0,ROUND(BF272+J273-V273-AT273,2))</f>
        <v/>
      </c>
      <c r="BG273">
        <f>IF(BG272&lt;=0,0,ROUND(BG272+K273-W273-AU273,2))</f>
        <v/>
      </c>
      <c r="BH273">
        <f>IF(BH272&lt;=0,0,ROUND(BH272+L273-X273-AV273,2))</f>
        <v/>
      </c>
      <c r="BI273">
        <f>IF(BI272&lt;=0,0,ROUND(BI272+M273-Y273-AW273,2))</f>
        <v/>
      </c>
      <c r="BJ273">
        <f>IF(BJ272&lt;=0,0,ROUND(BJ272+N273-Z273-AX273,2))</f>
        <v/>
      </c>
      <c r="BK273">
        <f>IF(BK272&lt;=0,0,ROUND(BK272+O273-AA273-AY273,2))</f>
        <v/>
      </c>
      <c r="BL273">
        <f>IF(BL272&lt;=0,0,ROUND(BL272+P273-AB273-AZ273,2))</f>
        <v/>
      </c>
      <c r="BM273">
        <f>IF(BM272&lt;=0,0,ROUND(BM272+Q273-AC273-BA273,2))</f>
        <v/>
      </c>
      <c r="BN273">
        <f>IF(BN272&lt;=0,0,ROUND(BN272+R273-AD273-BB273,2))</f>
        <v/>
      </c>
      <c r="BO273">
        <f>IF(BO272&lt;=0,0,ROUND(BO272+S273-AE273-BC273,2))</f>
        <v/>
      </c>
      <c r="BP273">
        <f>IF(BP272&lt;=0,0,ROUND(BP272+T273-AF273-BD273,2))</f>
        <v/>
      </c>
      <c r="BQ273">
        <f>IF(BQ272&lt;=0,0,ROUND(BQ272+U273-AG273-BE273,2))</f>
        <v/>
      </c>
    </row>
    <row r="274">
      <c r="A274" t="n">
        <v>269</v>
      </c>
      <c r="B274" s="29">
        <f>Months!B274</f>
        <v/>
      </c>
      <c r="C274">
        <f>Months!C274</f>
        <v/>
      </c>
      <c r="D274">
        <f>Months!D274</f>
        <v/>
      </c>
      <c r="E274">
        <f>SUM(V274:AG274)</f>
        <v/>
      </c>
      <c r="F274">
        <f>MAX(0,ROUND(C274+D274-E274,2))</f>
        <v/>
      </c>
      <c r="G274">
        <f>ROUND(E274+SUM(AT274:BE274),2)</f>
        <v/>
      </c>
      <c r="H274">
        <f>ROUND(SUM(J274:U274),2)</f>
        <v/>
      </c>
      <c r="I274">
        <f>ROUND(SUM(BF274:BQ274),2)</f>
        <v/>
      </c>
      <c r="J274">
        <f>IF(BF273&lt;=0,0,ROUND(BF273*IF($A274&lt;=Debts!$M$5,Debts!$X$5,Debts!$Y$5)/12,2)+IF(AND(Debts!$AC$5=1,$A274=Debts!$M$5+1),SUMPRODUCT(ROUND(BF$5:BF272*Debts!$Y$5/12,2)),0))</f>
        <v/>
      </c>
      <c r="K274">
        <f>IF(BG273&lt;=0,0,ROUND(BG273*IF($A274&lt;=Debts!$M$6,Debts!$X$6,Debts!$Y$6)/12,2)+IF(AND(Debts!$AC$6=1,$A274=Debts!$M$6+1),SUMPRODUCT(ROUND(BG$5:BG272*Debts!$Y$6/12,2)),0))</f>
        <v/>
      </c>
      <c r="L274">
        <f>IF(BH273&lt;=0,0,ROUND(BH273*IF($A274&lt;=Debts!$M$7,Debts!$X$7,Debts!$Y$7)/12,2)+IF(AND(Debts!$AC$7=1,$A274=Debts!$M$7+1),SUMPRODUCT(ROUND(BH$5:BH272*Debts!$Y$7/12,2)),0))</f>
        <v/>
      </c>
      <c r="M274">
        <f>IF(BI273&lt;=0,0,ROUND(BI273*IF($A274&lt;=Debts!$M$8,Debts!$X$8,Debts!$Y$8)/12,2)+IF(AND(Debts!$AC$8=1,$A274=Debts!$M$8+1),SUMPRODUCT(ROUND(BI$5:BI272*Debts!$Y$8/12,2)),0))</f>
        <v/>
      </c>
      <c r="N274">
        <f>IF(BJ273&lt;=0,0,ROUND(BJ273*IF($A274&lt;=Debts!$M$9,Debts!$X$9,Debts!$Y$9)/12,2)+IF(AND(Debts!$AC$9=1,$A274=Debts!$M$9+1),SUMPRODUCT(ROUND(BJ$5:BJ272*Debts!$Y$9/12,2)),0))</f>
        <v/>
      </c>
      <c r="O274">
        <f>IF(BK273&lt;=0,0,ROUND(BK273*IF($A274&lt;=Debts!$M$10,Debts!$X$10,Debts!$Y$10)/12,2)+IF(AND(Debts!$AC$10=1,$A274=Debts!$M$10+1),SUMPRODUCT(ROUND(BK$5:BK272*Debts!$Y$10/12,2)),0))</f>
        <v/>
      </c>
      <c r="P274">
        <f>IF(BL273&lt;=0,0,ROUND(BL273*IF($A274&lt;=Debts!$M$11,Debts!$X$11,Debts!$Y$11)/12,2)+IF(AND(Debts!$AC$11=1,$A274=Debts!$M$11+1),SUMPRODUCT(ROUND(BL$5:BL272*Debts!$Y$11/12,2)),0))</f>
        <v/>
      </c>
      <c r="Q274">
        <f>IF(BM273&lt;=0,0,ROUND(BM273*IF($A274&lt;=Debts!$M$12,Debts!$X$12,Debts!$Y$12)/12,2)+IF(AND(Debts!$AC$12=1,$A274=Debts!$M$12+1),SUMPRODUCT(ROUND(BM$5:BM272*Debts!$Y$12/12,2)),0))</f>
        <v/>
      </c>
      <c r="R274">
        <f>IF(BN273&lt;=0,0,ROUND(BN273*IF($A274&lt;=Debts!$M$13,Debts!$X$13,Debts!$Y$13)/12,2)+IF(AND(Debts!$AC$13=1,$A274=Debts!$M$13+1),SUMPRODUCT(ROUND(BN$5:BN272*Debts!$Y$13/12,2)),0))</f>
        <v/>
      </c>
      <c r="S274">
        <f>IF(BO273&lt;=0,0,ROUND(BO273*IF($A274&lt;=Debts!$M$14,Debts!$X$14,Debts!$Y$14)/12,2)+IF(AND(Debts!$AC$14=1,$A274=Debts!$M$14+1),SUMPRODUCT(ROUND(BO$5:BO272*Debts!$Y$14/12,2)),0))</f>
        <v/>
      </c>
      <c r="T274">
        <f>IF(BP273&lt;=0,0,ROUND(BP273*IF($A274&lt;=Debts!$M$15,Debts!$X$15,Debts!$Y$15)/12,2)+IF(AND(Debts!$AC$15=1,$A274=Debts!$M$15+1),SUMPRODUCT(ROUND(BP$5:BP272*Debts!$Y$15/12,2)),0))</f>
        <v/>
      </c>
      <c r="U274">
        <f>IF(BQ273&lt;=0,0,ROUND(BQ273*IF($A274&lt;=Debts!$M$16,Debts!$X$16,Debts!$Y$16)/12,2)+IF(AND(Debts!$AC$16=1,$A274=Debts!$M$16+1),SUMPRODUCT(ROUND(BQ$5:BQ272*Debts!$Y$16/12,2)),0))</f>
        <v/>
      </c>
      <c r="V274">
        <f>IF(BF273&lt;=0,0,MIN(ROUND(BF273+J274,2),IF(Debts!$Z$5=0,Debts!$AA$5,MAX(Debts!$AA$5,ROUND(BF273*Debts!$Z$5+Debts!$AB$5*J274,2)))))</f>
        <v/>
      </c>
      <c r="W274">
        <f>IF(BG273&lt;=0,0,MIN(ROUND(BG273+K274,2),IF(Debts!$Z$6=0,Debts!$AA$6,MAX(Debts!$AA$6,ROUND(BG273*Debts!$Z$6+Debts!$AB$6*K274,2)))))</f>
        <v/>
      </c>
      <c r="X274">
        <f>IF(BH273&lt;=0,0,MIN(ROUND(BH273+L274,2),IF(Debts!$Z$7=0,Debts!$AA$7,MAX(Debts!$AA$7,ROUND(BH273*Debts!$Z$7+Debts!$AB$7*L274,2)))))</f>
        <v/>
      </c>
      <c r="Y274">
        <f>IF(BI273&lt;=0,0,MIN(ROUND(BI273+M274,2),IF(Debts!$Z$8=0,Debts!$AA$8,MAX(Debts!$AA$8,ROUND(BI273*Debts!$Z$8+Debts!$AB$8*M274,2)))))</f>
        <v/>
      </c>
      <c r="Z274">
        <f>IF(BJ273&lt;=0,0,MIN(ROUND(BJ273+N274,2),IF(Debts!$Z$9=0,Debts!$AA$9,MAX(Debts!$AA$9,ROUND(BJ273*Debts!$Z$9+Debts!$AB$9*N274,2)))))</f>
        <v/>
      </c>
      <c r="AA274">
        <f>IF(BK273&lt;=0,0,MIN(ROUND(BK273+O274,2),IF(Debts!$Z$10=0,Debts!$AA$10,MAX(Debts!$AA$10,ROUND(BK273*Debts!$Z$10+Debts!$AB$10*O274,2)))))</f>
        <v/>
      </c>
      <c r="AB274">
        <f>IF(BL273&lt;=0,0,MIN(ROUND(BL273+P274,2),IF(Debts!$Z$11=0,Debts!$AA$11,MAX(Debts!$AA$11,ROUND(BL273*Debts!$Z$11+Debts!$AB$11*P274,2)))))</f>
        <v/>
      </c>
      <c r="AC274">
        <f>IF(BM273&lt;=0,0,MIN(ROUND(BM273+Q274,2),IF(Debts!$Z$12=0,Debts!$AA$12,MAX(Debts!$AA$12,ROUND(BM273*Debts!$Z$12+Debts!$AB$12*Q274,2)))))</f>
        <v/>
      </c>
      <c r="AD274">
        <f>IF(BN273&lt;=0,0,MIN(ROUND(BN273+R274,2),IF(Debts!$Z$13=0,Debts!$AA$13,MAX(Debts!$AA$13,ROUND(BN273*Debts!$Z$13+Debts!$AB$13*R274,2)))))</f>
        <v/>
      </c>
      <c r="AE274">
        <f>IF(BO273&lt;=0,0,MIN(ROUND(BO273+S274,2),IF(Debts!$Z$14=0,Debts!$AA$14,MAX(Debts!$AA$14,ROUND(BO273*Debts!$Z$14+Debts!$AB$14*S274,2)))))</f>
        <v/>
      </c>
      <c r="AF274">
        <f>IF(BP273&lt;=0,0,MIN(ROUND(BP273+T274,2),IF(Debts!$Z$15=0,Debts!$AA$15,MAX(Debts!$AA$15,ROUND(BP273*Debts!$Z$15+Debts!$AB$15*T274,2)))))</f>
        <v/>
      </c>
      <c r="AG274">
        <f>IF(BQ273&lt;=0,0,MIN(ROUND(BQ273+U274,2),IF(Debts!$Z$16=0,Debts!$AA$16,MAX(Debts!$AA$16,ROUND(BQ273*Debts!$Z$16+Debts!$AB$16*U274,2)))))</f>
        <v/>
      </c>
      <c r="AH274">
        <f>IF(BF273&lt;=0,0,ROUND(BF273+J274-V274,2))</f>
        <v/>
      </c>
      <c r="AI274">
        <f>IF(BG273&lt;=0,0,ROUND(BG273+K274-W274,2))</f>
        <v/>
      </c>
      <c r="AJ274">
        <f>IF(BH273&lt;=0,0,ROUND(BH273+L274-X274,2))</f>
        <v/>
      </c>
      <c r="AK274">
        <f>IF(BI273&lt;=0,0,ROUND(BI273+M274-Y274,2))</f>
        <v/>
      </c>
      <c r="AL274">
        <f>IF(BJ273&lt;=0,0,ROUND(BJ273+N274-Z274,2))</f>
        <v/>
      </c>
      <c r="AM274">
        <f>IF(BK273&lt;=0,0,ROUND(BK273+O274-AA274,2))</f>
        <v/>
      </c>
      <c r="AN274">
        <f>IF(BL273&lt;=0,0,ROUND(BL273+P274-AB274,2))</f>
        <v/>
      </c>
      <c r="AO274">
        <f>IF(BM273&lt;=0,0,ROUND(BM273+Q274-AC274,2))</f>
        <v/>
      </c>
      <c r="AP274">
        <f>IF(BN273&lt;=0,0,ROUND(BN273+R274-AD274,2))</f>
        <v/>
      </c>
      <c r="AQ274">
        <f>IF(BO273&lt;=0,0,ROUND(BO273+S274-AE274,2))</f>
        <v/>
      </c>
      <c r="AR274">
        <f>IF(BP273&lt;=0,0,ROUND(BP273+T274-AF274,2))</f>
        <v/>
      </c>
      <c r="AS274">
        <f>IF(BQ273&lt;=0,0,ROUND(BQ273+U274-AG274,2))</f>
        <v/>
      </c>
      <c r="AT274">
        <f>IF(AH274&lt;=0,0,ROUND(MIN(AH274,MAX(0,$F274-SUMPRODUCT(($AT$3:$BE$3&lt;AT$3)*$AH274:$AS274))),2))</f>
        <v/>
      </c>
      <c r="AU274">
        <f>IF(AI274&lt;=0,0,ROUND(MIN(AI274,MAX(0,$F274-SUMPRODUCT(($AT$3:$BE$3&lt;AU$3)*$AH274:$AS274))),2))</f>
        <v/>
      </c>
      <c r="AV274">
        <f>IF(AJ274&lt;=0,0,ROUND(MIN(AJ274,MAX(0,$F274-SUMPRODUCT(($AT$3:$BE$3&lt;AV$3)*$AH274:$AS274))),2))</f>
        <v/>
      </c>
      <c r="AW274">
        <f>IF(AK274&lt;=0,0,ROUND(MIN(AK274,MAX(0,$F274-SUMPRODUCT(($AT$3:$BE$3&lt;AW$3)*$AH274:$AS274))),2))</f>
        <v/>
      </c>
      <c r="AX274">
        <f>IF(AL274&lt;=0,0,ROUND(MIN(AL274,MAX(0,$F274-SUMPRODUCT(($AT$3:$BE$3&lt;AX$3)*$AH274:$AS274))),2))</f>
        <v/>
      </c>
      <c r="AY274">
        <f>IF(AM274&lt;=0,0,ROUND(MIN(AM274,MAX(0,$F274-SUMPRODUCT(($AT$3:$BE$3&lt;AY$3)*$AH274:$AS274))),2))</f>
        <v/>
      </c>
      <c r="AZ274">
        <f>IF(AN274&lt;=0,0,ROUND(MIN(AN274,MAX(0,$F274-SUMPRODUCT(($AT$3:$BE$3&lt;AZ$3)*$AH274:$AS274))),2))</f>
        <v/>
      </c>
      <c r="BA274">
        <f>IF(AO274&lt;=0,0,ROUND(MIN(AO274,MAX(0,$F274-SUMPRODUCT(($AT$3:$BE$3&lt;BA$3)*$AH274:$AS274))),2))</f>
        <v/>
      </c>
      <c r="BB274">
        <f>IF(AP274&lt;=0,0,ROUND(MIN(AP274,MAX(0,$F274-SUMPRODUCT(($AT$3:$BE$3&lt;BB$3)*$AH274:$AS274))),2))</f>
        <v/>
      </c>
      <c r="BC274">
        <f>IF(AQ274&lt;=0,0,ROUND(MIN(AQ274,MAX(0,$F274-SUMPRODUCT(($AT$3:$BE$3&lt;BC$3)*$AH274:$AS274))),2))</f>
        <v/>
      </c>
      <c r="BD274">
        <f>IF(AR274&lt;=0,0,ROUND(MIN(AR274,MAX(0,$F274-SUMPRODUCT(($AT$3:$BE$3&lt;BD$3)*$AH274:$AS274))),2))</f>
        <v/>
      </c>
      <c r="BE274">
        <f>IF(AS274&lt;=0,0,ROUND(MIN(AS274,MAX(0,$F274-SUMPRODUCT(($AT$3:$BE$3&lt;BE$3)*$AH274:$AS274))),2))</f>
        <v/>
      </c>
      <c r="BF274">
        <f>IF(BF273&lt;=0,0,ROUND(BF273+J274-V274-AT274,2))</f>
        <v/>
      </c>
      <c r="BG274">
        <f>IF(BG273&lt;=0,0,ROUND(BG273+K274-W274-AU274,2))</f>
        <v/>
      </c>
      <c r="BH274">
        <f>IF(BH273&lt;=0,0,ROUND(BH273+L274-X274-AV274,2))</f>
        <v/>
      </c>
      <c r="BI274">
        <f>IF(BI273&lt;=0,0,ROUND(BI273+M274-Y274-AW274,2))</f>
        <v/>
      </c>
      <c r="BJ274">
        <f>IF(BJ273&lt;=0,0,ROUND(BJ273+N274-Z274-AX274,2))</f>
        <v/>
      </c>
      <c r="BK274">
        <f>IF(BK273&lt;=0,0,ROUND(BK273+O274-AA274-AY274,2))</f>
        <v/>
      </c>
      <c r="BL274">
        <f>IF(BL273&lt;=0,0,ROUND(BL273+P274-AB274-AZ274,2))</f>
        <v/>
      </c>
      <c r="BM274">
        <f>IF(BM273&lt;=0,0,ROUND(BM273+Q274-AC274-BA274,2))</f>
        <v/>
      </c>
      <c r="BN274">
        <f>IF(BN273&lt;=0,0,ROUND(BN273+R274-AD274-BB274,2))</f>
        <v/>
      </c>
      <c r="BO274">
        <f>IF(BO273&lt;=0,0,ROUND(BO273+S274-AE274-BC274,2))</f>
        <v/>
      </c>
      <c r="BP274">
        <f>IF(BP273&lt;=0,0,ROUND(BP273+T274-AF274-BD274,2))</f>
        <v/>
      </c>
      <c r="BQ274">
        <f>IF(BQ273&lt;=0,0,ROUND(BQ273+U274-AG274-BE274,2))</f>
        <v/>
      </c>
    </row>
    <row r="275">
      <c r="A275" t="n">
        <v>270</v>
      </c>
      <c r="B275" s="29">
        <f>Months!B275</f>
        <v/>
      </c>
      <c r="C275">
        <f>Months!C275</f>
        <v/>
      </c>
      <c r="D275">
        <f>Months!D275</f>
        <v/>
      </c>
      <c r="E275">
        <f>SUM(V275:AG275)</f>
        <v/>
      </c>
      <c r="F275">
        <f>MAX(0,ROUND(C275+D275-E275,2))</f>
        <v/>
      </c>
      <c r="G275">
        <f>ROUND(E275+SUM(AT275:BE275),2)</f>
        <v/>
      </c>
      <c r="H275">
        <f>ROUND(SUM(J275:U275),2)</f>
        <v/>
      </c>
      <c r="I275">
        <f>ROUND(SUM(BF275:BQ275),2)</f>
        <v/>
      </c>
      <c r="J275">
        <f>IF(BF274&lt;=0,0,ROUND(BF274*IF($A275&lt;=Debts!$M$5,Debts!$X$5,Debts!$Y$5)/12,2)+IF(AND(Debts!$AC$5=1,$A275=Debts!$M$5+1),SUMPRODUCT(ROUND(BF$5:BF273*Debts!$Y$5/12,2)),0))</f>
        <v/>
      </c>
      <c r="K275">
        <f>IF(BG274&lt;=0,0,ROUND(BG274*IF($A275&lt;=Debts!$M$6,Debts!$X$6,Debts!$Y$6)/12,2)+IF(AND(Debts!$AC$6=1,$A275=Debts!$M$6+1),SUMPRODUCT(ROUND(BG$5:BG273*Debts!$Y$6/12,2)),0))</f>
        <v/>
      </c>
      <c r="L275">
        <f>IF(BH274&lt;=0,0,ROUND(BH274*IF($A275&lt;=Debts!$M$7,Debts!$X$7,Debts!$Y$7)/12,2)+IF(AND(Debts!$AC$7=1,$A275=Debts!$M$7+1),SUMPRODUCT(ROUND(BH$5:BH273*Debts!$Y$7/12,2)),0))</f>
        <v/>
      </c>
      <c r="M275">
        <f>IF(BI274&lt;=0,0,ROUND(BI274*IF($A275&lt;=Debts!$M$8,Debts!$X$8,Debts!$Y$8)/12,2)+IF(AND(Debts!$AC$8=1,$A275=Debts!$M$8+1),SUMPRODUCT(ROUND(BI$5:BI273*Debts!$Y$8/12,2)),0))</f>
        <v/>
      </c>
      <c r="N275">
        <f>IF(BJ274&lt;=0,0,ROUND(BJ274*IF($A275&lt;=Debts!$M$9,Debts!$X$9,Debts!$Y$9)/12,2)+IF(AND(Debts!$AC$9=1,$A275=Debts!$M$9+1),SUMPRODUCT(ROUND(BJ$5:BJ273*Debts!$Y$9/12,2)),0))</f>
        <v/>
      </c>
      <c r="O275">
        <f>IF(BK274&lt;=0,0,ROUND(BK274*IF($A275&lt;=Debts!$M$10,Debts!$X$10,Debts!$Y$10)/12,2)+IF(AND(Debts!$AC$10=1,$A275=Debts!$M$10+1),SUMPRODUCT(ROUND(BK$5:BK273*Debts!$Y$10/12,2)),0))</f>
        <v/>
      </c>
      <c r="P275">
        <f>IF(BL274&lt;=0,0,ROUND(BL274*IF($A275&lt;=Debts!$M$11,Debts!$X$11,Debts!$Y$11)/12,2)+IF(AND(Debts!$AC$11=1,$A275=Debts!$M$11+1),SUMPRODUCT(ROUND(BL$5:BL273*Debts!$Y$11/12,2)),0))</f>
        <v/>
      </c>
      <c r="Q275">
        <f>IF(BM274&lt;=0,0,ROUND(BM274*IF($A275&lt;=Debts!$M$12,Debts!$X$12,Debts!$Y$12)/12,2)+IF(AND(Debts!$AC$12=1,$A275=Debts!$M$12+1),SUMPRODUCT(ROUND(BM$5:BM273*Debts!$Y$12/12,2)),0))</f>
        <v/>
      </c>
      <c r="R275">
        <f>IF(BN274&lt;=0,0,ROUND(BN274*IF($A275&lt;=Debts!$M$13,Debts!$X$13,Debts!$Y$13)/12,2)+IF(AND(Debts!$AC$13=1,$A275=Debts!$M$13+1),SUMPRODUCT(ROUND(BN$5:BN273*Debts!$Y$13/12,2)),0))</f>
        <v/>
      </c>
      <c r="S275">
        <f>IF(BO274&lt;=0,0,ROUND(BO274*IF($A275&lt;=Debts!$M$14,Debts!$X$14,Debts!$Y$14)/12,2)+IF(AND(Debts!$AC$14=1,$A275=Debts!$M$14+1),SUMPRODUCT(ROUND(BO$5:BO273*Debts!$Y$14/12,2)),0))</f>
        <v/>
      </c>
      <c r="T275">
        <f>IF(BP274&lt;=0,0,ROUND(BP274*IF($A275&lt;=Debts!$M$15,Debts!$X$15,Debts!$Y$15)/12,2)+IF(AND(Debts!$AC$15=1,$A275=Debts!$M$15+1),SUMPRODUCT(ROUND(BP$5:BP273*Debts!$Y$15/12,2)),0))</f>
        <v/>
      </c>
      <c r="U275">
        <f>IF(BQ274&lt;=0,0,ROUND(BQ274*IF($A275&lt;=Debts!$M$16,Debts!$X$16,Debts!$Y$16)/12,2)+IF(AND(Debts!$AC$16=1,$A275=Debts!$M$16+1),SUMPRODUCT(ROUND(BQ$5:BQ273*Debts!$Y$16/12,2)),0))</f>
        <v/>
      </c>
      <c r="V275">
        <f>IF(BF274&lt;=0,0,MIN(ROUND(BF274+J275,2),IF(Debts!$Z$5=0,Debts!$AA$5,MAX(Debts!$AA$5,ROUND(BF274*Debts!$Z$5+Debts!$AB$5*J275,2)))))</f>
        <v/>
      </c>
      <c r="W275">
        <f>IF(BG274&lt;=0,0,MIN(ROUND(BG274+K275,2),IF(Debts!$Z$6=0,Debts!$AA$6,MAX(Debts!$AA$6,ROUND(BG274*Debts!$Z$6+Debts!$AB$6*K275,2)))))</f>
        <v/>
      </c>
      <c r="X275">
        <f>IF(BH274&lt;=0,0,MIN(ROUND(BH274+L275,2),IF(Debts!$Z$7=0,Debts!$AA$7,MAX(Debts!$AA$7,ROUND(BH274*Debts!$Z$7+Debts!$AB$7*L275,2)))))</f>
        <v/>
      </c>
      <c r="Y275">
        <f>IF(BI274&lt;=0,0,MIN(ROUND(BI274+M275,2),IF(Debts!$Z$8=0,Debts!$AA$8,MAX(Debts!$AA$8,ROUND(BI274*Debts!$Z$8+Debts!$AB$8*M275,2)))))</f>
        <v/>
      </c>
      <c r="Z275">
        <f>IF(BJ274&lt;=0,0,MIN(ROUND(BJ274+N275,2),IF(Debts!$Z$9=0,Debts!$AA$9,MAX(Debts!$AA$9,ROUND(BJ274*Debts!$Z$9+Debts!$AB$9*N275,2)))))</f>
        <v/>
      </c>
      <c r="AA275">
        <f>IF(BK274&lt;=0,0,MIN(ROUND(BK274+O275,2),IF(Debts!$Z$10=0,Debts!$AA$10,MAX(Debts!$AA$10,ROUND(BK274*Debts!$Z$10+Debts!$AB$10*O275,2)))))</f>
        <v/>
      </c>
      <c r="AB275">
        <f>IF(BL274&lt;=0,0,MIN(ROUND(BL274+P275,2),IF(Debts!$Z$11=0,Debts!$AA$11,MAX(Debts!$AA$11,ROUND(BL274*Debts!$Z$11+Debts!$AB$11*P275,2)))))</f>
        <v/>
      </c>
      <c r="AC275">
        <f>IF(BM274&lt;=0,0,MIN(ROUND(BM274+Q275,2),IF(Debts!$Z$12=0,Debts!$AA$12,MAX(Debts!$AA$12,ROUND(BM274*Debts!$Z$12+Debts!$AB$12*Q275,2)))))</f>
        <v/>
      </c>
      <c r="AD275">
        <f>IF(BN274&lt;=0,0,MIN(ROUND(BN274+R275,2),IF(Debts!$Z$13=0,Debts!$AA$13,MAX(Debts!$AA$13,ROUND(BN274*Debts!$Z$13+Debts!$AB$13*R275,2)))))</f>
        <v/>
      </c>
      <c r="AE275">
        <f>IF(BO274&lt;=0,0,MIN(ROUND(BO274+S275,2),IF(Debts!$Z$14=0,Debts!$AA$14,MAX(Debts!$AA$14,ROUND(BO274*Debts!$Z$14+Debts!$AB$14*S275,2)))))</f>
        <v/>
      </c>
      <c r="AF275">
        <f>IF(BP274&lt;=0,0,MIN(ROUND(BP274+T275,2),IF(Debts!$Z$15=0,Debts!$AA$15,MAX(Debts!$AA$15,ROUND(BP274*Debts!$Z$15+Debts!$AB$15*T275,2)))))</f>
        <v/>
      </c>
      <c r="AG275">
        <f>IF(BQ274&lt;=0,0,MIN(ROUND(BQ274+U275,2),IF(Debts!$Z$16=0,Debts!$AA$16,MAX(Debts!$AA$16,ROUND(BQ274*Debts!$Z$16+Debts!$AB$16*U275,2)))))</f>
        <v/>
      </c>
      <c r="AH275">
        <f>IF(BF274&lt;=0,0,ROUND(BF274+J275-V275,2))</f>
        <v/>
      </c>
      <c r="AI275">
        <f>IF(BG274&lt;=0,0,ROUND(BG274+K275-W275,2))</f>
        <v/>
      </c>
      <c r="AJ275">
        <f>IF(BH274&lt;=0,0,ROUND(BH274+L275-X275,2))</f>
        <v/>
      </c>
      <c r="AK275">
        <f>IF(BI274&lt;=0,0,ROUND(BI274+M275-Y275,2))</f>
        <v/>
      </c>
      <c r="AL275">
        <f>IF(BJ274&lt;=0,0,ROUND(BJ274+N275-Z275,2))</f>
        <v/>
      </c>
      <c r="AM275">
        <f>IF(BK274&lt;=0,0,ROUND(BK274+O275-AA275,2))</f>
        <v/>
      </c>
      <c r="AN275">
        <f>IF(BL274&lt;=0,0,ROUND(BL274+P275-AB275,2))</f>
        <v/>
      </c>
      <c r="AO275">
        <f>IF(BM274&lt;=0,0,ROUND(BM274+Q275-AC275,2))</f>
        <v/>
      </c>
      <c r="AP275">
        <f>IF(BN274&lt;=0,0,ROUND(BN274+R275-AD275,2))</f>
        <v/>
      </c>
      <c r="AQ275">
        <f>IF(BO274&lt;=0,0,ROUND(BO274+S275-AE275,2))</f>
        <v/>
      </c>
      <c r="AR275">
        <f>IF(BP274&lt;=0,0,ROUND(BP274+T275-AF275,2))</f>
        <v/>
      </c>
      <c r="AS275">
        <f>IF(BQ274&lt;=0,0,ROUND(BQ274+U275-AG275,2))</f>
        <v/>
      </c>
      <c r="AT275">
        <f>IF(AH275&lt;=0,0,ROUND(MIN(AH275,MAX(0,$F275-SUMPRODUCT(($AT$3:$BE$3&lt;AT$3)*$AH275:$AS275))),2))</f>
        <v/>
      </c>
      <c r="AU275">
        <f>IF(AI275&lt;=0,0,ROUND(MIN(AI275,MAX(0,$F275-SUMPRODUCT(($AT$3:$BE$3&lt;AU$3)*$AH275:$AS275))),2))</f>
        <v/>
      </c>
      <c r="AV275">
        <f>IF(AJ275&lt;=0,0,ROUND(MIN(AJ275,MAX(0,$F275-SUMPRODUCT(($AT$3:$BE$3&lt;AV$3)*$AH275:$AS275))),2))</f>
        <v/>
      </c>
      <c r="AW275">
        <f>IF(AK275&lt;=0,0,ROUND(MIN(AK275,MAX(0,$F275-SUMPRODUCT(($AT$3:$BE$3&lt;AW$3)*$AH275:$AS275))),2))</f>
        <v/>
      </c>
      <c r="AX275">
        <f>IF(AL275&lt;=0,0,ROUND(MIN(AL275,MAX(0,$F275-SUMPRODUCT(($AT$3:$BE$3&lt;AX$3)*$AH275:$AS275))),2))</f>
        <v/>
      </c>
      <c r="AY275">
        <f>IF(AM275&lt;=0,0,ROUND(MIN(AM275,MAX(0,$F275-SUMPRODUCT(($AT$3:$BE$3&lt;AY$3)*$AH275:$AS275))),2))</f>
        <v/>
      </c>
      <c r="AZ275">
        <f>IF(AN275&lt;=0,0,ROUND(MIN(AN275,MAX(0,$F275-SUMPRODUCT(($AT$3:$BE$3&lt;AZ$3)*$AH275:$AS275))),2))</f>
        <v/>
      </c>
      <c r="BA275">
        <f>IF(AO275&lt;=0,0,ROUND(MIN(AO275,MAX(0,$F275-SUMPRODUCT(($AT$3:$BE$3&lt;BA$3)*$AH275:$AS275))),2))</f>
        <v/>
      </c>
      <c r="BB275">
        <f>IF(AP275&lt;=0,0,ROUND(MIN(AP275,MAX(0,$F275-SUMPRODUCT(($AT$3:$BE$3&lt;BB$3)*$AH275:$AS275))),2))</f>
        <v/>
      </c>
      <c r="BC275">
        <f>IF(AQ275&lt;=0,0,ROUND(MIN(AQ275,MAX(0,$F275-SUMPRODUCT(($AT$3:$BE$3&lt;BC$3)*$AH275:$AS275))),2))</f>
        <v/>
      </c>
      <c r="BD275">
        <f>IF(AR275&lt;=0,0,ROUND(MIN(AR275,MAX(0,$F275-SUMPRODUCT(($AT$3:$BE$3&lt;BD$3)*$AH275:$AS275))),2))</f>
        <v/>
      </c>
      <c r="BE275">
        <f>IF(AS275&lt;=0,0,ROUND(MIN(AS275,MAX(0,$F275-SUMPRODUCT(($AT$3:$BE$3&lt;BE$3)*$AH275:$AS275))),2))</f>
        <v/>
      </c>
      <c r="BF275">
        <f>IF(BF274&lt;=0,0,ROUND(BF274+J275-V275-AT275,2))</f>
        <v/>
      </c>
      <c r="BG275">
        <f>IF(BG274&lt;=0,0,ROUND(BG274+K275-W275-AU275,2))</f>
        <v/>
      </c>
      <c r="BH275">
        <f>IF(BH274&lt;=0,0,ROUND(BH274+L275-X275-AV275,2))</f>
        <v/>
      </c>
      <c r="BI275">
        <f>IF(BI274&lt;=0,0,ROUND(BI274+M275-Y275-AW275,2))</f>
        <v/>
      </c>
      <c r="BJ275">
        <f>IF(BJ274&lt;=0,0,ROUND(BJ274+N275-Z275-AX275,2))</f>
        <v/>
      </c>
      <c r="BK275">
        <f>IF(BK274&lt;=0,0,ROUND(BK274+O275-AA275-AY275,2))</f>
        <v/>
      </c>
      <c r="BL275">
        <f>IF(BL274&lt;=0,0,ROUND(BL274+P275-AB275-AZ275,2))</f>
        <v/>
      </c>
      <c r="BM275">
        <f>IF(BM274&lt;=0,0,ROUND(BM274+Q275-AC275-BA275,2))</f>
        <v/>
      </c>
      <c r="BN275">
        <f>IF(BN274&lt;=0,0,ROUND(BN274+R275-AD275-BB275,2))</f>
        <v/>
      </c>
      <c r="BO275">
        <f>IF(BO274&lt;=0,0,ROUND(BO274+S275-AE275-BC275,2))</f>
        <v/>
      </c>
      <c r="BP275">
        <f>IF(BP274&lt;=0,0,ROUND(BP274+T275-AF275-BD275,2))</f>
        <v/>
      </c>
      <c r="BQ275">
        <f>IF(BQ274&lt;=0,0,ROUND(BQ274+U275-AG275-BE275,2))</f>
        <v/>
      </c>
    </row>
    <row r="276">
      <c r="A276" t="n">
        <v>271</v>
      </c>
      <c r="B276" s="29">
        <f>Months!B276</f>
        <v/>
      </c>
      <c r="C276">
        <f>Months!C276</f>
        <v/>
      </c>
      <c r="D276">
        <f>Months!D276</f>
        <v/>
      </c>
      <c r="E276">
        <f>SUM(V276:AG276)</f>
        <v/>
      </c>
      <c r="F276">
        <f>MAX(0,ROUND(C276+D276-E276,2))</f>
        <v/>
      </c>
      <c r="G276">
        <f>ROUND(E276+SUM(AT276:BE276),2)</f>
        <v/>
      </c>
      <c r="H276">
        <f>ROUND(SUM(J276:U276),2)</f>
        <v/>
      </c>
      <c r="I276">
        <f>ROUND(SUM(BF276:BQ276),2)</f>
        <v/>
      </c>
      <c r="J276">
        <f>IF(BF275&lt;=0,0,ROUND(BF275*IF($A276&lt;=Debts!$M$5,Debts!$X$5,Debts!$Y$5)/12,2)+IF(AND(Debts!$AC$5=1,$A276=Debts!$M$5+1),SUMPRODUCT(ROUND(BF$5:BF274*Debts!$Y$5/12,2)),0))</f>
        <v/>
      </c>
      <c r="K276">
        <f>IF(BG275&lt;=0,0,ROUND(BG275*IF($A276&lt;=Debts!$M$6,Debts!$X$6,Debts!$Y$6)/12,2)+IF(AND(Debts!$AC$6=1,$A276=Debts!$M$6+1),SUMPRODUCT(ROUND(BG$5:BG274*Debts!$Y$6/12,2)),0))</f>
        <v/>
      </c>
      <c r="L276">
        <f>IF(BH275&lt;=0,0,ROUND(BH275*IF($A276&lt;=Debts!$M$7,Debts!$X$7,Debts!$Y$7)/12,2)+IF(AND(Debts!$AC$7=1,$A276=Debts!$M$7+1),SUMPRODUCT(ROUND(BH$5:BH274*Debts!$Y$7/12,2)),0))</f>
        <v/>
      </c>
      <c r="M276">
        <f>IF(BI275&lt;=0,0,ROUND(BI275*IF($A276&lt;=Debts!$M$8,Debts!$X$8,Debts!$Y$8)/12,2)+IF(AND(Debts!$AC$8=1,$A276=Debts!$M$8+1),SUMPRODUCT(ROUND(BI$5:BI274*Debts!$Y$8/12,2)),0))</f>
        <v/>
      </c>
      <c r="N276">
        <f>IF(BJ275&lt;=0,0,ROUND(BJ275*IF($A276&lt;=Debts!$M$9,Debts!$X$9,Debts!$Y$9)/12,2)+IF(AND(Debts!$AC$9=1,$A276=Debts!$M$9+1),SUMPRODUCT(ROUND(BJ$5:BJ274*Debts!$Y$9/12,2)),0))</f>
        <v/>
      </c>
      <c r="O276">
        <f>IF(BK275&lt;=0,0,ROUND(BK275*IF($A276&lt;=Debts!$M$10,Debts!$X$10,Debts!$Y$10)/12,2)+IF(AND(Debts!$AC$10=1,$A276=Debts!$M$10+1),SUMPRODUCT(ROUND(BK$5:BK274*Debts!$Y$10/12,2)),0))</f>
        <v/>
      </c>
      <c r="P276">
        <f>IF(BL275&lt;=0,0,ROUND(BL275*IF($A276&lt;=Debts!$M$11,Debts!$X$11,Debts!$Y$11)/12,2)+IF(AND(Debts!$AC$11=1,$A276=Debts!$M$11+1),SUMPRODUCT(ROUND(BL$5:BL274*Debts!$Y$11/12,2)),0))</f>
        <v/>
      </c>
      <c r="Q276">
        <f>IF(BM275&lt;=0,0,ROUND(BM275*IF($A276&lt;=Debts!$M$12,Debts!$X$12,Debts!$Y$12)/12,2)+IF(AND(Debts!$AC$12=1,$A276=Debts!$M$12+1),SUMPRODUCT(ROUND(BM$5:BM274*Debts!$Y$12/12,2)),0))</f>
        <v/>
      </c>
      <c r="R276">
        <f>IF(BN275&lt;=0,0,ROUND(BN275*IF($A276&lt;=Debts!$M$13,Debts!$X$13,Debts!$Y$13)/12,2)+IF(AND(Debts!$AC$13=1,$A276=Debts!$M$13+1),SUMPRODUCT(ROUND(BN$5:BN274*Debts!$Y$13/12,2)),0))</f>
        <v/>
      </c>
      <c r="S276">
        <f>IF(BO275&lt;=0,0,ROUND(BO275*IF($A276&lt;=Debts!$M$14,Debts!$X$14,Debts!$Y$14)/12,2)+IF(AND(Debts!$AC$14=1,$A276=Debts!$M$14+1),SUMPRODUCT(ROUND(BO$5:BO274*Debts!$Y$14/12,2)),0))</f>
        <v/>
      </c>
      <c r="T276">
        <f>IF(BP275&lt;=0,0,ROUND(BP275*IF($A276&lt;=Debts!$M$15,Debts!$X$15,Debts!$Y$15)/12,2)+IF(AND(Debts!$AC$15=1,$A276=Debts!$M$15+1),SUMPRODUCT(ROUND(BP$5:BP274*Debts!$Y$15/12,2)),0))</f>
        <v/>
      </c>
      <c r="U276">
        <f>IF(BQ275&lt;=0,0,ROUND(BQ275*IF($A276&lt;=Debts!$M$16,Debts!$X$16,Debts!$Y$16)/12,2)+IF(AND(Debts!$AC$16=1,$A276=Debts!$M$16+1),SUMPRODUCT(ROUND(BQ$5:BQ274*Debts!$Y$16/12,2)),0))</f>
        <v/>
      </c>
      <c r="V276">
        <f>IF(BF275&lt;=0,0,MIN(ROUND(BF275+J276,2),IF(Debts!$Z$5=0,Debts!$AA$5,MAX(Debts!$AA$5,ROUND(BF275*Debts!$Z$5+Debts!$AB$5*J276,2)))))</f>
        <v/>
      </c>
      <c r="W276">
        <f>IF(BG275&lt;=0,0,MIN(ROUND(BG275+K276,2),IF(Debts!$Z$6=0,Debts!$AA$6,MAX(Debts!$AA$6,ROUND(BG275*Debts!$Z$6+Debts!$AB$6*K276,2)))))</f>
        <v/>
      </c>
      <c r="X276">
        <f>IF(BH275&lt;=0,0,MIN(ROUND(BH275+L276,2),IF(Debts!$Z$7=0,Debts!$AA$7,MAX(Debts!$AA$7,ROUND(BH275*Debts!$Z$7+Debts!$AB$7*L276,2)))))</f>
        <v/>
      </c>
      <c r="Y276">
        <f>IF(BI275&lt;=0,0,MIN(ROUND(BI275+M276,2),IF(Debts!$Z$8=0,Debts!$AA$8,MAX(Debts!$AA$8,ROUND(BI275*Debts!$Z$8+Debts!$AB$8*M276,2)))))</f>
        <v/>
      </c>
      <c r="Z276">
        <f>IF(BJ275&lt;=0,0,MIN(ROUND(BJ275+N276,2),IF(Debts!$Z$9=0,Debts!$AA$9,MAX(Debts!$AA$9,ROUND(BJ275*Debts!$Z$9+Debts!$AB$9*N276,2)))))</f>
        <v/>
      </c>
      <c r="AA276">
        <f>IF(BK275&lt;=0,0,MIN(ROUND(BK275+O276,2),IF(Debts!$Z$10=0,Debts!$AA$10,MAX(Debts!$AA$10,ROUND(BK275*Debts!$Z$10+Debts!$AB$10*O276,2)))))</f>
        <v/>
      </c>
      <c r="AB276">
        <f>IF(BL275&lt;=0,0,MIN(ROUND(BL275+P276,2),IF(Debts!$Z$11=0,Debts!$AA$11,MAX(Debts!$AA$11,ROUND(BL275*Debts!$Z$11+Debts!$AB$11*P276,2)))))</f>
        <v/>
      </c>
      <c r="AC276">
        <f>IF(BM275&lt;=0,0,MIN(ROUND(BM275+Q276,2),IF(Debts!$Z$12=0,Debts!$AA$12,MAX(Debts!$AA$12,ROUND(BM275*Debts!$Z$12+Debts!$AB$12*Q276,2)))))</f>
        <v/>
      </c>
      <c r="AD276">
        <f>IF(BN275&lt;=0,0,MIN(ROUND(BN275+R276,2),IF(Debts!$Z$13=0,Debts!$AA$13,MAX(Debts!$AA$13,ROUND(BN275*Debts!$Z$13+Debts!$AB$13*R276,2)))))</f>
        <v/>
      </c>
      <c r="AE276">
        <f>IF(BO275&lt;=0,0,MIN(ROUND(BO275+S276,2),IF(Debts!$Z$14=0,Debts!$AA$14,MAX(Debts!$AA$14,ROUND(BO275*Debts!$Z$14+Debts!$AB$14*S276,2)))))</f>
        <v/>
      </c>
      <c r="AF276">
        <f>IF(BP275&lt;=0,0,MIN(ROUND(BP275+T276,2),IF(Debts!$Z$15=0,Debts!$AA$15,MAX(Debts!$AA$15,ROUND(BP275*Debts!$Z$15+Debts!$AB$15*T276,2)))))</f>
        <v/>
      </c>
      <c r="AG276">
        <f>IF(BQ275&lt;=0,0,MIN(ROUND(BQ275+U276,2),IF(Debts!$Z$16=0,Debts!$AA$16,MAX(Debts!$AA$16,ROUND(BQ275*Debts!$Z$16+Debts!$AB$16*U276,2)))))</f>
        <v/>
      </c>
      <c r="AH276">
        <f>IF(BF275&lt;=0,0,ROUND(BF275+J276-V276,2))</f>
        <v/>
      </c>
      <c r="AI276">
        <f>IF(BG275&lt;=0,0,ROUND(BG275+K276-W276,2))</f>
        <v/>
      </c>
      <c r="AJ276">
        <f>IF(BH275&lt;=0,0,ROUND(BH275+L276-X276,2))</f>
        <v/>
      </c>
      <c r="AK276">
        <f>IF(BI275&lt;=0,0,ROUND(BI275+M276-Y276,2))</f>
        <v/>
      </c>
      <c r="AL276">
        <f>IF(BJ275&lt;=0,0,ROUND(BJ275+N276-Z276,2))</f>
        <v/>
      </c>
      <c r="AM276">
        <f>IF(BK275&lt;=0,0,ROUND(BK275+O276-AA276,2))</f>
        <v/>
      </c>
      <c r="AN276">
        <f>IF(BL275&lt;=0,0,ROUND(BL275+P276-AB276,2))</f>
        <v/>
      </c>
      <c r="AO276">
        <f>IF(BM275&lt;=0,0,ROUND(BM275+Q276-AC276,2))</f>
        <v/>
      </c>
      <c r="AP276">
        <f>IF(BN275&lt;=0,0,ROUND(BN275+R276-AD276,2))</f>
        <v/>
      </c>
      <c r="AQ276">
        <f>IF(BO275&lt;=0,0,ROUND(BO275+S276-AE276,2))</f>
        <v/>
      </c>
      <c r="AR276">
        <f>IF(BP275&lt;=0,0,ROUND(BP275+T276-AF276,2))</f>
        <v/>
      </c>
      <c r="AS276">
        <f>IF(BQ275&lt;=0,0,ROUND(BQ275+U276-AG276,2))</f>
        <v/>
      </c>
      <c r="AT276">
        <f>IF(AH276&lt;=0,0,ROUND(MIN(AH276,MAX(0,$F276-SUMPRODUCT(($AT$3:$BE$3&lt;AT$3)*$AH276:$AS276))),2))</f>
        <v/>
      </c>
      <c r="AU276">
        <f>IF(AI276&lt;=0,0,ROUND(MIN(AI276,MAX(0,$F276-SUMPRODUCT(($AT$3:$BE$3&lt;AU$3)*$AH276:$AS276))),2))</f>
        <v/>
      </c>
      <c r="AV276">
        <f>IF(AJ276&lt;=0,0,ROUND(MIN(AJ276,MAX(0,$F276-SUMPRODUCT(($AT$3:$BE$3&lt;AV$3)*$AH276:$AS276))),2))</f>
        <v/>
      </c>
      <c r="AW276">
        <f>IF(AK276&lt;=0,0,ROUND(MIN(AK276,MAX(0,$F276-SUMPRODUCT(($AT$3:$BE$3&lt;AW$3)*$AH276:$AS276))),2))</f>
        <v/>
      </c>
      <c r="AX276">
        <f>IF(AL276&lt;=0,0,ROUND(MIN(AL276,MAX(0,$F276-SUMPRODUCT(($AT$3:$BE$3&lt;AX$3)*$AH276:$AS276))),2))</f>
        <v/>
      </c>
      <c r="AY276">
        <f>IF(AM276&lt;=0,0,ROUND(MIN(AM276,MAX(0,$F276-SUMPRODUCT(($AT$3:$BE$3&lt;AY$3)*$AH276:$AS276))),2))</f>
        <v/>
      </c>
      <c r="AZ276">
        <f>IF(AN276&lt;=0,0,ROUND(MIN(AN276,MAX(0,$F276-SUMPRODUCT(($AT$3:$BE$3&lt;AZ$3)*$AH276:$AS276))),2))</f>
        <v/>
      </c>
      <c r="BA276">
        <f>IF(AO276&lt;=0,0,ROUND(MIN(AO276,MAX(0,$F276-SUMPRODUCT(($AT$3:$BE$3&lt;BA$3)*$AH276:$AS276))),2))</f>
        <v/>
      </c>
      <c r="BB276">
        <f>IF(AP276&lt;=0,0,ROUND(MIN(AP276,MAX(0,$F276-SUMPRODUCT(($AT$3:$BE$3&lt;BB$3)*$AH276:$AS276))),2))</f>
        <v/>
      </c>
      <c r="BC276">
        <f>IF(AQ276&lt;=0,0,ROUND(MIN(AQ276,MAX(0,$F276-SUMPRODUCT(($AT$3:$BE$3&lt;BC$3)*$AH276:$AS276))),2))</f>
        <v/>
      </c>
      <c r="BD276">
        <f>IF(AR276&lt;=0,0,ROUND(MIN(AR276,MAX(0,$F276-SUMPRODUCT(($AT$3:$BE$3&lt;BD$3)*$AH276:$AS276))),2))</f>
        <v/>
      </c>
      <c r="BE276">
        <f>IF(AS276&lt;=0,0,ROUND(MIN(AS276,MAX(0,$F276-SUMPRODUCT(($AT$3:$BE$3&lt;BE$3)*$AH276:$AS276))),2))</f>
        <v/>
      </c>
      <c r="BF276">
        <f>IF(BF275&lt;=0,0,ROUND(BF275+J276-V276-AT276,2))</f>
        <v/>
      </c>
      <c r="BG276">
        <f>IF(BG275&lt;=0,0,ROUND(BG275+K276-W276-AU276,2))</f>
        <v/>
      </c>
      <c r="BH276">
        <f>IF(BH275&lt;=0,0,ROUND(BH275+L276-X276-AV276,2))</f>
        <v/>
      </c>
      <c r="BI276">
        <f>IF(BI275&lt;=0,0,ROUND(BI275+M276-Y276-AW276,2))</f>
        <v/>
      </c>
      <c r="BJ276">
        <f>IF(BJ275&lt;=0,0,ROUND(BJ275+N276-Z276-AX276,2))</f>
        <v/>
      </c>
      <c r="BK276">
        <f>IF(BK275&lt;=0,0,ROUND(BK275+O276-AA276-AY276,2))</f>
        <v/>
      </c>
      <c r="BL276">
        <f>IF(BL275&lt;=0,0,ROUND(BL275+P276-AB276-AZ276,2))</f>
        <v/>
      </c>
      <c r="BM276">
        <f>IF(BM275&lt;=0,0,ROUND(BM275+Q276-AC276-BA276,2))</f>
        <v/>
      </c>
      <c r="BN276">
        <f>IF(BN275&lt;=0,0,ROUND(BN275+R276-AD276-BB276,2))</f>
        <v/>
      </c>
      <c r="BO276">
        <f>IF(BO275&lt;=0,0,ROUND(BO275+S276-AE276-BC276,2))</f>
        <v/>
      </c>
      <c r="BP276">
        <f>IF(BP275&lt;=0,0,ROUND(BP275+T276-AF276-BD276,2))</f>
        <v/>
      </c>
      <c r="BQ276">
        <f>IF(BQ275&lt;=0,0,ROUND(BQ275+U276-AG276-BE276,2))</f>
        <v/>
      </c>
    </row>
    <row r="277">
      <c r="A277" t="n">
        <v>272</v>
      </c>
      <c r="B277" s="29">
        <f>Months!B277</f>
        <v/>
      </c>
      <c r="C277">
        <f>Months!C277</f>
        <v/>
      </c>
      <c r="D277">
        <f>Months!D277</f>
        <v/>
      </c>
      <c r="E277">
        <f>SUM(V277:AG277)</f>
        <v/>
      </c>
      <c r="F277">
        <f>MAX(0,ROUND(C277+D277-E277,2))</f>
        <v/>
      </c>
      <c r="G277">
        <f>ROUND(E277+SUM(AT277:BE277),2)</f>
        <v/>
      </c>
      <c r="H277">
        <f>ROUND(SUM(J277:U277),2)</f>
        <v/>
      </c>
      <c r="I277">
        <f>ROUND(SUM(BF277:BQ277),2)</f>
        <v/>
      </c>
      <c r="J277">
        <f>IF(BF276&lt;=0,0,ROUND(BF276*IF($A277&lt;=Debts!$M$5,Debts!$X$5,Debts!$Y$5)/12,2)+IF(AND(Debts!$AC$5=1,$A277=Debts!$M$5+1),SUMPRODUCT(ROUND(BF$5:BF275*Debts!$Y$5/12,2)),0))</f>
        <v/>
      </c>
      <c r="K277">
        <f>IF(BG276&lt;=0,0,ROUND(BG276*IF($A277&lt;=Debts!$M$6,Debts!$X$6,Debts!$Y$6)/12,2)+IF(AND(Debts!$AC$6=1,$A277=Debts!$M$6+1),SUMPRODUCT(ROUND(BG$5:BG275*Debts!$Y$6/12,2)),0))</f>
        <v/>
      </c>
      <c r="L277">
        <f>IF(BH276&lt;=0,0,ROUND(BH276*IF($A277&lt;=Debts!$M$7,Debts!$X$7,Debts!$Y$7)/12,2)+IF(AND(Debts!$AC$7=1,$A277=Debts!$M$7+1),SUMPRODUCT(ROUND(BH$5:BH275*Debts!$Y$7/12,2)),0))</f>
        <v/>
      </c>
      <c r="M277">
        <f>IF(BI276&lt;=0,0,ROUND(BI276*IF($A277&lt;=Debts!$M$8,Debts!$X$8,Debts!$Y$8)/12,2)+IF(AND(Debts!$AC$8=1,$A277=Debts!$M$8+1),SUMPRODUCT(ROUND(BI$5:BI275*Debts!$Y$8/12,2)),0))</f>
        <v/>
      </c>
      <c r="N277">
        <f>IF(BJ276&lt;=0,0,ROUND(BJ276*IF($A277&lt;=Debts!$M$9,Debts!$X$9,Debts!$Y$9)/12,2)+IF(AND(Debts!$AC$9=1,$A277=Debts!$M$9+1),SUMPRODUCT(ROUND(BJ$5:BJ275*Debts!$Y$9/12,2)),0))</f>
        <v/>
      </c>
      <c r="O277">
        <f>IF(BK276&lt;=0,0,ROUND(BK276*IF($A277&lt;=Debts!$M$10,Debts!$X$10,Debts!$Y$10)/12,2)+IF(AND(Debts!$AC$10=1,$A277=Debts!$M$10+1),SUMPRODUCT(ROUND(BK$5:BK275*Debts!$Y$10/12,2)),0))</f>
        <v/>
      </c>
      <c r="P277">
        <f>IF(BL276&lt;=0,0,ROUND(BL276*IF($A277&lt;=Debts!$M$11,Debts!$X$11,Debts!$Y$11)/12,2)+IF(AND(Debts!$AC$11=1,$A277=Debts!$M$11+1),SUMPRODUCT(ROUND(BL$5:BL275*Debts!$Y$11/12,2)),0))</f>
        <v/>
      </c>
      <c r="Q277">
        <f>IF(BM276&lt;=0,0,ROUND(BM276*IF($A277&lt;=Debts!$M$12,Debts!$X$12,Debts!$Y$12)/12,2)+IF(AND(Debts!$AC$12=1,$A277=Debts!$M$12+1),SUMPRODUCT(ROUND(BM$5:BM275*Debts!$Y$12/12,2)),0))</f>
        <v/>
      </c>
      <c r="R277">
        <f>IF(BN276&lt;=0,0,ROUND(BN276*IF($A277&lt;=Debts!$M$13,Debts!$X$13,Debts!$Y$13)/12,2)+IF(AND(Debts!$AC$13=1,$A277=Debts!$M$13+1),SUMPRODUCT(ROUND(BN$5:BN275*Debts!$Y$13/12,2)),0))</f>
        <v/>
      </c>
      <c r="S277">
        <f>IF(BO276&lt;=0,0,ROUND(BO276*IF($A277&lt;=Debts!$M$14,Debts!$X$14,Debts!$Y$14)/12,2)+IF(AND(Debts!$AC$14=1,$A277=Debts!$M$14+1),SUMPRODUCT(ROUND(BO$5:BO275*Debts!$Y$14/12,2)),0))</f>
        <v/>
      </c>
      <c r="T277">
        <f>IF(BP276&lt;=0,0,ROUND(BP276*IF($A277&lt;=Debts!$M$15,Debts!$X$15,Debts!$Y$15)/12,2)+IF(AND(Debts!$AC$15=1,$A277=Debts!$M$15+1),SUMPRODUCT(ROUND(BP$5:BP275*Debts!$Y$15/12,2)),0))</f>
        <v/>
      </c>
      <c r="U277">
        <f>IF(BQ276&lt;=0,0,ROUND(BQ276*IF($A277&lt;=Debts!$M$16,Debts!$X$16,Debts!$Y$16)/12,2)+IF(AND(Debts!$AC$16=1,$A277=Debts!$M$16+1),SUMPRODUCT(ROUND(BQ$5:BQ275*Debts!$Y$16/12,2)),0))</f>
        <v/>
      </c>
      <c r="V277">
        <f>IF(BF276&lt;=0,0,MIN(ROUND(BF276+J277,2),IF(Debts!$Z$5=0,Debts!$AA$5,MAX(Debts!$AA$5,ROUND(BF276*Debts!$Z$5+Debts!$AB$5*J277,2)))))</f>
        <v/>
      </c>
      <c r="W277">
        <f>IF(BG276&lt;=0,0,MIN(ROUND(BG276+K277,2),IF(Debts!$Z$6=0,Debts!$AA$6,MAX(Debts!$AA$6,ROUND(BG276*Debts!$Z$6+Debts!$AB$6*K277,2)))))</f>
        <v/>
      </c>
      <c r="X277">
        <f>IF(BH276&lt;=0,0,MIN(ROUND(BH276+L277,2),IF(Debts!$Z$7=0,Debts!$AA$7,MAX(Debts!$AA$7,ROUND(BH276*Debts!$Z$7+Debts!$AB$7*L277,2)))))</f>
        <v/>
      </c>
      <c r="Y277">
        <f>IF(BI276&lt;=0,0,MIN(ROUND(BI276+M277,2),IF(Debts!$Z$8=0,Debts!$AA$8,MAX(Debts!$AA$8,ROUND(BI276*Debts!$Z$8+Debts!$AB$8*M277,2)))))</f>
        <v/>
      </c>
      <c r="Z277">
        <f>IF(BJ276&lt;=0,0,MIN(ROUND(BJ276+N277,2),IF(Debts!$Z$9=0,Debts!$AA$9,MAX(Debts!$AA$9,ROUND(BJ276*Debts!$Z$9+Debts!$AB$9*N277,2)))))</f>
        <v/>
      </c>
      <c r="AA277">
        <f>IF(BK276&lt;=0,0,MIN(ROUND(BK276+O277,2),IF(Debts!$Z$10=0,Debts!$AA$10,MAX(Debts!$AA$10,ROUND(BK276*Debts!$Z$10+Debts!$AB$10*O277,2)))))</f>
        <v/>
      </c>
      <c r="AB277">
        <f>IF(BL276&lt;=0,0,MIN(ROUND(BL276+P277,2),IF(Debts!$Z$11=0,Debts!$AA$11,MAX(Debts!$AA$11,ROUND(BL276*Debts!$Z$11+Debts!$AB$11*P277,2)))))</f>
        <v/>
      </c>
      <c r="AC277">
        <f>IF(BM276&lt;=0,0,MIN(ROUND(BM276+Q277,2),IF(Debts!$Z$12=0,Debts!$AA$12,MAX(Debts!$AA$12,ROUND(BM276*Debts!$Z$12+Debts!$AB$12*Q277,2)))))</f>
        <v/>
      </c>
      <c r="AD277">
        <f>IF(BN276&lt;=0,0,MIN(ROUND(BN276+R277,2),IF(Debts!$Z$13=0,Debts!$AA$13,MAX(Debts!$AA$13,ROUND(BN276*Debts!$Z$13+Debts!$AB$13*R277,2)))))</f>
        <v/>
      </c>
      <c r="AE277">
        <f>IF(BO276&lt;=0,0,MIN(ROUND(BO276+S277,2),IF(Debts!$Z$14=0,Debts!$AA$14,MAX(Debts!$AA$14,ROUND(BO276*Debts!$Z$14+Debts!$AB$14*S277,2)))))</f>
        <v/>
      </c>
      <c r="AF277">
        <f>IF(BP276&lt;=0,0,MIN(ROUND(BP276+T277,2),IF(Debts!$Z$15=0,Debts!$AA$15,MAX(Debts!$AA$15,ROUND(BP276*Debts!$Z$15+Debts!$AB$15*T277,2)))))</f>
        <v/>
      </c>
      <c r="AG277">
        <f>IF(BQ276&lt;=0,0,MIN(ROUND(BQ276+U277,2),IF(Debts!$Z$16=0,Debts!$AA$16,MAX(Debts!$AA$16,ROUND(BQ276*Debts!$Z$16+Debts!$AB$16*U277,2)))))</f>
        <v/>
      </c>
      <c r="AH277">
        <f>IF(BF276&lt;=0,0,ROUND(BF276+J277-V277,2))</f>
        <v/>
      </c>
      <c r="AI277">
        <f>IF(BG276&lt;=0,0,ROUND(BG276+K277-W277,2))</f>
        <v/>
      </c>
      <c r="AJ277">
        <f>IF(BH276&lt;=0,0,ROUND(BH276+L277-X277,2))</f>
        <v/>
      </c>
      <c r="AK277">
        <f>IF(BI276&lt;=0,0,ROUND(BI276+M277-Y277,2))</f>
        <v/>
      </c>
      <c r="AL277">
        <f>IF(BJ276&lt;=0,0,ROUND(BJ276+N277-Z277,2))</f>
        <v/>
      </c>
      <c r="AM277">
        <f>IF(BK276&lt;=0,0,ROUND(BK276+O277-AA277,2))</f>
        <v/>
      </c>
      <c r="AN277">
        <f>IF(BL276&lt;=0,0,ROUND(BL276+P277-AB277,2))</f>
        <v/>
      </c>
      <c r="AO277">
        <f>IF(BM276&lt;=0,0,ROUND(BM276+Q277-AC277,2))</f>
        <v/>
      </c>
      <c r="AP277">
        <f>IF(BN276&lt;=0,0,ROUND(BN276+R277-AD277,2))</f>
        <v/>
      </c>
      <c r="AQ277">
        <f>IF(BO276&lt;=0,0,ROUND(BO276+S277-AE277,2))</f>
        <v/>
      </c>
      <c r="AR277">
        <f>IF(BP276&lt;=0,0,ROUND(BP276+T277-AF277,2))</f>
        <v/>
      </c>
      <c r="AS277">
        <f>IF(BQ276&lt;=0,0,ROUND(BQ276+U277-AG277,2))</f>
        <v/>
      </c>
      <c r="AT277">
        <f>IF(AH277&lt;=0,0,ROUND(MIN(AH277,MAX(0,$F277-SUMPRODUCT(($AT$3:$BE$3&lt;AT$3)*$AH277:$AS277))),2))</f>
        <v/>
      </c>
      <c r="AU277">
        <f>IF(AI277&lt;=0,0,ROUND(MIN(AI277,MAX(0,$F277-SUMPRODUCT(($AT$3:$BE$3&lt;AU$3)*$AH277:$AS277))),2))</f>
        <v/>
      </c>
      <c r="AV277">
        <f>IF(AJ277&lt;=0,0,ROUND(MIN(AJ277,MAX(0,$F277-SUMPRODUCT(($AT$3:$BE$3&lt;AV$3)*$AH277:$AS277))),2))</f>
        <v/>
      </c>
      <c r="AW277">
        <f>IF(AK277&lt;=0,0,ROUND(MIN(AK277,MAX(0,$F277-SUMPRODUCT(($AT$3:$BE$3&lt;AW$3)*$AH277:$AS277))),2))</f>
        <v/>
      </c>
      <c r="AX277">
        <f>IF(AL277&lt;=0,0,ROUND(MIN(AL277,MAX(0,$F277-SUMPRODUCT(($AT$3:$BE$3&lt;AX$3)*$AH277:$AS277))),2))</f>
        <v/>
      </c>
      <c r="AY277">
        <f>IF(AM277&lt;=0,0,ROUND(MIN(AM277,MAX(0,$F277-SUMPRODUCT(($AT$3:$BE$3&lt;AY$3)*$AH277:$AS277))),2))</f>
        <v/>
      </c>
      <c r="AZ277">
        <f>IF(AN277&lt;=0,0,ROUND(MIN(AN277,MAX(0,$F277-SUMPRODUCT(($AT$3:$BE$3&lt;AZ$3)*$AH277:$AS277))),2))</f>
        <v/>
      </c>
      <c r="BA277">
        <f>IF(AO277&lt;=0,0,ROUND(MIN(AO277,MAX(0,$F277-SUMPRODUCT(($AT$3:$BE$3&lt;BA$3)*$AH277:$AS277))),2))</f>
        <v/>
      </c>
      <c r="BB277">
        <f>IF(AP277&lt;=0,0,ROUND(MIN(AP277,MAX(0,$F277-SUMPRODUCT(($AT$3:$BE$3&lt;BB$3)*$AH277:$AS277))),2))</f>
        <v/>
      </c>
      <c r="BC277">
        <f>IF(AQ277&lt;=0,0,ROUND(MIN(AQ277,MAX(0,$F277-SUMPRODUCT(($AT$3:$BE$3&lt;BC$3)*$AH277:$AS277))),2))</f>
        <v/>
      </c>
      <c r="BD277">
        <f>IF(AR277&lt;=0,0,ROUND(MIN(AR277,MAX(0,$F277-SUMPRODUCT(($AT$3:$BE$3&lt;BD$3)*$AH277:$AS277))),2))</f>
        <v/>
      </c>
      <c r="BE277">
        <f>IF(AS277&lt;=0,0,ROUND(MIN(AS277,MAX(0,$F277-SUMPRODUCT(($AT$3:$BE$3&lt;BE$3)*$AH277:$AS277))),2))</f>
        <v/>
      </c>
      <c r="BF277">
        <f>IF(BF276&lt;=0,0,ROUND(BF276+J277-V277-AT277,2))</f>
        <v/>
      </c>
      <c r="BG277">
        <f>IF(BG276&lt;=0,0,ROUND(BG276+K277-W277-AU277,2))</f>
        <v/>
      </c>
      <c r="BH277">
        <f>IF(BH276&lt;=0,0,ROUND(BH276+L277-X277-AV277,2))</f>
        <v/>
      </c>
      <c r="BI277">
        <f>IF(BI276&lt;=0,0,ROUND(BI276+M277-Y277-AW277,2))</f>
        <v/>
      </c>
      <c r="BJ277">
        <f>IF(BJ276&lt;=0,0,ROUND(BJ276+N277-Z277-AX277,2))</f>
        <v/>
      </c>
      <c r="BK277">
        <f>IF(BK276&lt;=0,0,ROUND(BK276+O277-AA277-AY277,2))</f>
        <v/>
      </c>
      <c r="BL277">
        <f>IF(BL276&lt;=0,0,ROUND(BL276+P277-AB277-AZ277,2))</f>
        <v/>
      </c>
      <c r="BM277">
        <f>IF(BM276&lt;=0,0,ROUND(BM276+Q277-AC277-BA277,2))</f>
        <v/>
      </c>
      <c r="BN277">
        <f>IF(BN276&lt;=0,0,ROUND(BN276+R277-AD277-BB277,2))</f>
        <v/>
      </c>
      <c r="BO277">
        <f>IF(BO276&lt;=0,0,ROUND(BO276+S277-AE277-BC277,2))</f>
        <v/>
      </c>
      <c r="BP277">
        <f>IF(BP276&lt;=0,0,ROUND(BP276+T277-AF277-BD277,2))</f>
        <v/>
      </c>
      <c r="BQ277">
        <f>IF(BQ276&lt;=0,0,ROUND(BQ276+U277-AG277-BE277,2))</f>
        <v/>
      </c>
    </row>
    <row r="278">
      <c r="A278" t="n">
        <v>273</v>
      </c>
      <c r="B278" s="29">
        <f>Months!B278</f>
        <v/>
      </c>
      <c r="C278">
        <f>Months!C278</f>
        <v/>
      </c>
      <c r="D278">
        <f>Months!D278</f>
        <v/>
      </c>
      <c r="E278">
        <f>SUM(V278:AG278)</f>
        <v/>
      </c>
      <c r="F278">
        <f>MAX(0,ROUND(C278+D278-E278,2))</f>
        <v/>
      </c>
      <c r="G278">
        <f>ROUND(E278+SUM(AT278:BE278),2)</f>
        <v/>
      </c>
      <c r="H278">
        <f>ROUND(SUM(J278:U278),2)</f>
        <v/>
      </c>
      <c r="I278">
        <f>ROUND(SUM(BF278:BQ278),2)</f>
        <v/>
      </c>
      <c r="J278">
        <f>IF(BF277&lt;=0,0,ROUND(BF277*IF($A278&lt;=Debts!$M$5,Debts!$X$5,Debts!$Y$5)/12,2)+IF(AND(Debts!$AC$5=1,$A278=Debts!$M$5+1),SUMPRODUCT(ROUND(BF$5:BF276*Debts!$Y$5/12,2)),0))</f>
        <v/>
      </c>
      <c r="K278">
        <f>IF(BG277&lt;=0,0,ROUND(BG277*IF($A278&lt;=Debts!$M$6,Debts!$X$6,Debts!$Y$6)/12,2)+IF(AND(Debts!$AC$6=1,$A278=Debts!$M$6+1),SUMPRODUCT(ROUND(BG$5:BG276*Debts!$Y$6/12,2)),0))</f>
        <v/>
      </c>
      <c r="L278">
        <f>IF(BH277&lt;=0,0,ROUND(BH277*IF($A278&lt;=Debts!$M$7,Debts!$X$7,Debts!$Y$7)/12,2)+IF(AND(Debts!$AC$7=1,$A278=Debts!$M$7+1),SUMPRODUCT(ROUND(BH$5:BH276*Debts!$Y$7/12,2)),0))</f>
        <v/>
      </c>
      <c r="M278">
        <f>IF(BI277&lt;=0,0,ROUND(BI277*IF($A278&lt;=Debts!$M$8,Debts!$X$8,Debts!$Y$8)/12,2)+IF(AND(Debts!$AC$8=1,$A278=Debts!$M$8+1),SUMPRODUCT(ROUND(BI$5:BI276*Debts!$Y$8/12,2)),0))</f>
        <v/>
      </c>
      <c r="N278">
        <f>IF(BJ277&lt;=0,0,ROUND(BJ277*IF($A278&lt;=Debts!$M$9,Debts!$X$9,Debts!$Y$9)/12,2)+IF(AND(Debts!$AC$9=1,$A278=Debts!$M$9+1),SUMPRODUCT(ROUND(BJ$5:BJ276*Debts!$Y$9/12,2)),0))</f>
        <v/>
      </c>
      <c r="O278">
        <f>IF(BK277&lt;=0,0,ROUND(BK277*IF($A278&lt;=Debts!$M$10,Debts!$X$10,Debts!$Y$10)/12,2)+IF(AND(Debts!$AC$10=1,$A278=Debts!$M$10+1),SUMPRODUCT(ROUND(BK$5:BK276*Debts!$Y$10/12,2)),0))</f>
        <v/>
      </c>
      <c r="P278">
        <f>IF(BL277&lt;=0,0,ROUND(BL277*IF($A278&lt;=Debts!$M$11,Debts!$X$11,Debts!$Y$11)/12,2)+IF(AND(Debts!$AC$11=1,$A278=Debts!$M$11+1),SUMPRODUCT(ROUND(BL$5:BL276*Debts!$Y$11/12,2)),0))</f>
        <v/>
      </c>
      <c r="Q278">
        <f>IF(BM277&lt;=0,0,ROUND(BM277*IF($A278&lt;=Debts!$M$12,Debts!$X$12,Debts!$Y$12)/12,2)+IF(AND(Debts!$AC$12=1,$A278=Debts!$M$12+1),SUMPRODUCT(ROUND(BM$5:BM276*Debts!$Y$12/12,2)),0))</f>
        <v/>
      </c>
      <c r="R278">
        <f>IF(BN277&lt;=0,0,ROUND(BN277*IF($A278&lt;=Debts!$M$13,Debts!$X$13,Debts!$Y$13)/12,2)+IF(AND(Debts!$AC$13=1,$A278=Debts!$M$13+1),SUMPRODUCT(ROUND(BN$5:BN276*Debts!$Y$13/12,2)),0))</f>
        <v/>
      </c>
      <c r="S278">
        <f>IF(BO277&lt;=0,0,ROUND(BO277*IF($A278&lt;=Debts!$M$14,Debts!$X$14,Debts!$Y$14)/12,2)+IF(AND(Debts!$AC$14=1,$A278=Debts!$M$14+1),SUMPRODUCT(ROUND(BO$5:BO276*Debts!$Y$14/12,2)),0))</f>
        <v/>
      </c>
      <c r="T278">
        <f>IF(BP277&lt;=0,0,ROUND(BP277*IF($A278&lt;=Debts!$M$15,Debts!$X$15,Debts!$Y$15)/12,2)+IF(AND(Debts!$AC$15=1,$A278=Debts!$M$15+1),SUMPRODUCT(ROUND(BP$5:BP276*Debts!$Y$15/12,2)),0))</f>
        <v/>
      </c>
      <c r="U278">
        <f>IF(BQ277&lt;=0,0,ROUND(BQ277*IF($A278&lt;=Debts!$M$16,Debts!$X$16,Debts!$Y$16)/12,2)+IF(AND(Debts!$AC$16=1,$A278=Debts!$M$16+1),SUMPRODUCT(ROUND(BQ$5:BQ276*Debts!$Y$16/12,2)),0))</f>
        <v/>
      </c>
      <c r="V278">
        <f>IF(BF277&lt;=0,0,MIN(ROUND(BF277+J278,2),IF(Debts!$Z$5=0,Debts!$AA$5,MAX(Debts!$AA$5,ROUND(BF277*Debts!$Z$5+Debts!$AB$5*J278,2)))))</f>
        <v/>
      </c>
      <c r="W278">
        <f>IF(BG277&lt;=0,0,MIN(ROUND(BG277+K278,2),IF(Debts!$Z$6=0,Debts!$AA$6,MAX(Debts!$AA$6,ROUND(BG277*Debts!$Z$6+Debts!$AB$6*K278,2)))))</f>
        <v/>
      </c>
      <c r="X278">
        <f>IF(BH277&lt;=0,0,MIN(ROUND(BH277+L278,2),IF(Debts!$Z$7=0,Debts!$AA$7,MAX(Debts!$AA$7,ROUND(BH277*Debts!$Z$7+Debts!$AB$7*L278,2)))))</f>
        <v/>
      </c>
      <c r="Y278">
        <f>IF(BI277&lt;=0,0,MIN(ROUND(BI277+M278,2),IF(Debts!$Z$8=0,Debts!$AA$8,MAX(Debts!$AA$8,ROUND(BI277*Debts!$Z$8+Debts!$AB$8*M278,2)))))</f>
        <v/>
      </c>
      <c r="Z278">
        <f>IF(BJ277&lt;=0,0,MIN(ROUND(BJ277+N278,2),IF(Debts!$Z$9=0,Debts!$AA$9,MAX(Debts!$AA$9,ROUND(BJ277*Debts!$Z$9+Debts!$AB$9*N278,2)))))</f>
        <v/>
      </c>
      <c r="AA278">
        <f>IF(BK277&lt;=0,0,MIN(ROUND(BK277+O278,2),IF(Debts!$Z$10=0,Debts!$AA$10,MAX(Debts!$AA$10,ROUND(BK277*Debts!$Z$10+Debts!$AB$10*O278,2)))))</f>
        <v/>
      </c>
      <c r="AB278">
        <f>IF(BL277&lt;=0,0,MIN(ROUND(BL277+P278,2),IF(Debts!$Z$11=0,Debts!$AA$11,MAX(Debts!$AA$11,ROUND(BL277*Debts!$Z$11+Debts!$AB$11*P278,2)))))</f>
        <v/>
      </c>
      <c r="AC278">
        <f>IF(BM277&lt;=0,0,MIN(ROUND(BM277+Q278,2),IF(Debts!$Z$12=0,Debts!$AA$12,MAX(Debts!$AA$12,ROUND(BM277*Debts!$Z$12+Debts!$AB$12*Q278,2)))))</f>
        <v/>
      </c>
      <c r="AD278">
        <f>IF(BN277&lt;=0,0,MIN(ROUND(BN277+R278,2),IF(Debts!$Z$13=0,Debts!$AA$13,MAX(Debts!$AA$13,ROUND(BN277*Debts!$Z$13+Debts!$AB$13*R278,2)))))</f>
        <v/>
      </c>
      <c r="AE278">
        <f>IF(BO277&lt;=0,0,MIN(ROUND(BO277+S278,2),IF(Debts!$Z$14=0,Debts!$AA$14,MAX(Debts!$AA$14,ROUND(BO277*Debts!$Z$14+Debts!$AB$14*S278,2)))))</f>
        <v/>
      </c>
      <c r="AF278">
        <f>IF(BP277&lt;=0,0,MIN(ROUND(BP277+T278,2),IF(Debts!$Z$15=0,Debts!$AA$15,MAX(Debts!$AA$15,ROUND(BP277*Debts!$Z$15+Debts!$AB$15*T278,2)))))</f>
        <v/>
      </c>
      <c r="AG278">
        <f>IF(BQ277&lt;=0,0,MIN(ROUND(BQ277+U278,2),IF(Debts!$Z$16=0,Debts!$AA$16,MAX(Debts!$AA$16,ROUND(BQ277*Debts!$Z$16+Debts!$AB$16*U278,2)))))</f>
        <v/>
      </c>
      <c r="AH278">
        <f>IF(BF277&lt;=0,0,ROUND(BF277+J278-V278,2))</f>
        <v/>
      </c>
      <c r="AI278">
        <f>IF(BG277&lt;=0,0,ROUND(BG277+K278-W278,2))</f>
        <v/>
      </c>
      <c r="AJ278">
        <f>IF(BH277&lt;=0,0,ROUND(BH277+L278-X278,2))</f>
        <v/>
      </c>
      <c r="AK278">
        <f>IF(BI277&lt;=0,0,ROUND(BI277+M278-Y278,2))</f>
        <v/>
      </c>
      <c r="AL278">
        <f>IF(BJ277&lt;=0,0,ROUND(BJ277+N278-Z278,2))</f>
        <v/>
      </c>
      <c r="AM278">
        <f>IF(BK277&lt;=0,0,ROUND(BK277+O278-AA278,2))</f>
        <v/>
      </c>
      <c r="AN278">
        <f>IF(BL277&lt;=0,0,ROUND(BL277+P278-AB278,2))</f>
        <v/>
      </c>
      <c r="AO278">
        <f>IF(BM277&lt;=0,0,ROUND(BM277+Q278-AC278,2))</f>
        <v/>
      </c>
      <c r="AP278">
        <f>IF(BN277&lt;=0,0,ROUND(BN277+R278-AD278,2))</f>
        <v/>
      </c>
      <c r="AQ278">
        <f>IF(BO277&lt;=0,0,ROUND(BO277+S278-AE278,2))</f>
        <v/>
      </c>
      <c r="AR278">
        <f>IF(BP277&lt;=0,0,ROUND(BP277+T278-AF278,2))</f>
        <v/>
      </c>
      <c r="AS278">
        <f>IF(BQ277&lt;=0,0,ROUND(BQ277+U278-AG278,2))</f>
        <v/>
      </c>
      <c r="AT278">
        <f>IF(AH278&lt;=0,0,ROUND(MIN(AH278,MAX(0,$F278-SUMPRODUCT(($AT$3:$BE$3&lt;AT$3)*$AH278:$AS278))),2))</f>
        <v/>
      </c>
      <c r="AU278">
        <f>IF(AI278&lt;=0,0,ROUND(MIN(AI278,MAX(0,$F278-SUMPRODUCT(($AT$3:$BE$3&lt;AU$3)*$AH278:$AS278))),2))</f>
        <v/>
      </c>
      <c r="AV278">
        <f>IF(AJ278&lt;=0,0,ROUND(MIN(AJ278,MAX(0,$F278-SUMPRODUCT(($AT$3:$BE$3&lt;AV$3)*$AH278:$AS278))),2))</f>
        <v/>
      </c>
      <c r="AW278">
        <f>IF(AK278&lt;=0,0,ROUND(MIN(AK278,MAX(0,$F278-SUMPRODUCT(($AT$3:$BE$3&lt;AW$3)*$AH278:$AS278))),2))</f>
        <v/>
      </c>
      <c r="AX278">
        <f>IF(AL278&lt;=0,0,ROUND(MIN(AL278,MAX(0,$F278-SUMPRODUCT(($AT$3:$BE$3&lt;AX$3)*$AH278:$AS278))),2))</f>
        <v/>
      </c>
      <c r="AY278">
        <f>IF(AM278&lt;=0,0,ROUND(MIN(AM278,MAX(0,$F278-SUMPRODUCT(($AT$3:$BE$3&lt;AY$3)*$AH278:$AS278))),2))</f>
        <v/>
      </c>
      <c r="AZ278">
        <f>IF(AN278&lt;=0,0,ROUND(MIN(AN278,MAX(0,$F278-SUMPRODUCT(($AT$3:$BE$3&lt;AZ$3)*$AH278:$AS278))),2))</f>
        <v/>
      </c>
      <c r="BA278">
        <f>IF(AO278&lt;=0,0,ROUND(MIN(AO278,MAX(0,$F278-SUMPRODUCT(($AT$3:$BE$3&lt;BA$3)*$AH278:$AS278))),2))</f>
        <v/>
      </c>
      <c r="BB278">
        <f>IF(AP278&lt;=0,0,ROUND(MIN(AP278,MAX(0,$F278-SUMPRODUCT(($AT$3:$BE$3&lt;BB$3)*$AH278:$AS278))),2))</f>
        <v/>
      </c>
      <c r="BC278">
        <f>IF(AQ278&lt;=0,0,ROUND(MIN(AQ278,MAX(0,$F278-SUMPRODUCT(($AT$3:$BE$3&lt;BC$3)*$AH278:$AS278))),2))</f>
        <v/>
      </c>
      <c r="BD278">
        <f>IF(AR278&lt;=0,0,ROUND(MIN(AR278,MAX(0,$F278-SUMPRODUCT(($AT$3:$BE$3&lt;BD$3)*$AH278:$AS278))),2))</f>
        <v/>
      </c>
      <c r="BE278">
        <f>IF(AS278&lt;=0,0,ROUND(MIN(AS278,MAX(0,$F278-SUMPRODUCT(($AT$3:$BE$3&lt;BE$3)*$AH278:$AS278))),2))</f>
        <v/>
      </c>
      <c r="BF278">
        <f>IF(BF277&lt;=0,0,ROUND(BF277+J278-V278-AT278,2))</f>
        <v/>
      </c>
      <c r="BG278">
        <f>IF(BG277&lt;=0,0,ROUND(BG277+K278-W278-AU278,2))</f>
        <v/>
      </c>
      <c r="BH278">
        <f>IF(BH277&lt;=0,0,ROUND(BH277+L278-X278-AV278,2))</f>
        <v/>
      </c>
      <c r="BI278">
        <f>IF(BI277&lt;=0,0,ROUND(BI277+M278-Y278-AW278,2))</f>
        <v/>
      </c>
      <c r="BJ278">
        <f>IF(BJ277&lt;=0,0,ROUND(BJ277+N278-Z278-AX278,2))</f>
        <v/>
      </c>
      <c r="BK278">
        <f>IF(BK277&lt;=0,0,ROUND(BK277+O278-AA278-AY278,2))</f>
        <v/>
      </c>
      <c r="BL278">
        <f>IF(BL277&lt;=0,0,ROUND(BL277+P278-AB278-AZ278,2))</f>
        <v/>
      </c>
      <c r="BM278">
        <f>IF(BM277&lt;=0,0,ROUND(BM277+Q278-AC278-BA278,2))</f>
        <v/>
      </c>
      <c r="BN278">
        <f>IF(BN277&lt;=0,0,ROUND(BN277+R278-AD278-BB278,2))</f>
        <v/>
      </c>
      <c r="BO278">
        <f>IF(BO277&lt;=0,0,ROUND(BO277+S278-AE278-BC278,2))</f>
        <v/>
      </c>
      <c r="BP278">
        <f>IF(BP277&lt;=0,0,ROUND(BP277+T278-AF278-BD278,2))</f>
        <v/>
      </c>
      <c r="BQ278">
        <f>IF(BQ277&lt;=0,0,ROUND(BQ277+U278-AG278-BE278,2))</f>
        <v/>
      </c>
    </row>
    <row r="279">
      <c r="A279" t="n">
        <v>274</v>
      </c>
      <c r="B279" s="29">
        <f>Months!B279</f>
        <v/>
      </c>
      <c r="C279">
        <f>Months!C279</f>
        <v/>
      </c>
      <c r="D279">
        <f>Months!D279</f>
        <v/>
      </c>
      <c r="E279">
        <f>SUM(V279:AG279)</f>
        <v/>
      </c>
      <c r="F279">
        <f>MAX(0,ROUND(C279+D279-E279,2))</f>
        <v/>
      </c>
      <c r="G279">
        <f>ROUND(E279+SUM(AT279:BE279),2)</f>
        <v/>
      </c>
      <c r="H279">
        <f>ROUND(SUM(J279:U279),2)</f>
        <v/>
      </c>
      <c r="I279">
        <f>ROUND(SUM(BF279:BQ279),2)</f>
        <v/>
      </c>
      <c r="J279">
        <f>IF(BF278&lt;=0,0,ROUND(BF278*IF($A279&lt;=Debts!$M$5,Debts!$X$5,Debts!$Y$5)/12,2)+IF(AND(Debts!$AC$5=1,$A279=Debts!$M$5+1),SUMPRODUCT(ROUND(BF$5:BF277*Debts!$Y$5/12,2)),0))</f>
        <v/>
      </c>
      <c r="K279">
        <f>IF(BG278&lt;=0,0,ROUND(BG278*IF($A279&lt;=Debts!$M$6,Debts!$X$6,Debts!$Y$6)/12,2)+IF(AND(Debts!$AC$6=1,$A279=Debts!$M$6+1),SUMPRODUCT(ROUND(BG$5:BG277*Debts!$Y$6/12,2)),0))</f>
        <v/>
      </c>
      <c r="L279">
        <f>IF(BH278&lt;=0,0,ROUND(BH278*IF($A279&lt;=Debts!$M$7,Debts!$X$7,Debts!$Y$7)/12,2)+IF(AND(Debts!$AC$7=1,$A279=Debts!$M$7+1),SUMPRODUCT(ROUND(BH$5:BH277*Debts!$Y$7/12,2)),0))</f>
        <v/>
      </c>
      <c r="M279">
        <f>IF(BI278&lt;=0,0,ROUND(BI278*IF($A279&lt;=Debts!$M$8,Debts!$X$8,Debts!$Y$8)/12,2)+IF(AND(Debts!$AC$8=1,$A279=Debts!$M$8+1),SUMPRODUCT(ROUND(BI$5:BI277*Debts!$Y$8/12,2)),0))</f>
        <v/>
      </c>
      <c r="N279">
        <f>IF(BJ278&lt;=0,0,ROUND(BJ278*IF($A279&lt;=Debts!$M$9,Debts!$X$9,Debts!$Y$9)/12,2)+IF(AND(Debts!$AC$9=1,$A279=Debts!$M$9+1),SUMPRODUCT(ROUND(BJ$5:BJ277*Debts!$Y$9/12,2)),0))</f>
        <v/>
      </c>
      <c r="O279">
        <f>IF(BK278&lt;=0,0,ROUND(BK278*IF($A279&lt;=Debts!$M$10,Debts!$X$10,Debts!$Y$10)/12,2)+IF(AND(Debts!$AC$10=1,$A279=Debts!$M$10+1),SUMPRODUCT(ROUND(BK$5:BK277*Debts!$Y$10/12,2)),0))</f>
        <v/>
      </c>
      <c r="P279">
        <f>IF(BL278&lt;=0,0,ROUND(BL278*IF($A279&lt;=Debts!$M$11,Debts!$X$11,Debts!$Y$11)/12,2)+IF(AND(Debts!$AC$11=1,$A279=Debts!$M$11+1),SUMPRODUCT(ROUND(BL$5:BL277*Debts!$Y$11/12,2)),0))</f>
        <v/>
      </c>
      <c r="Q279">
        <f>IF(BM278&lt;=0,0,ROUND(BM278*IF($A279&lt;=Debts!$M$12,Debts!$X$12,Debts!$Y$12)/12,2)+IF(AND(Debts!$AC$12=1,$A279=Debts!$M$12+1),SUMPRODUCT(ROUND(BM$5:BM277*Debts!$Y$12/12,2)),0))</f>
        <v/>
      </c>
      <c r="R279">
        <f>IF(BN278&lt;=0,0,ROUND(BN278*IF($A279&lt;=Debts!$M$13,Debts!$X$13,Debts!$Y$13)/12,2)+IF(AND(Debts!$AC$13=1,$A279=Debts!$M$13+1),SUMPRODUCT(ROUND(BN$5:BN277*Debts!$Y$13/12,2)),0))</f>
        <v/>
      </c>
      <c r="S279">
        <f>IF(BO278&lt;=0,0,ROUND(BO278*IF($A279&lt;=Debts!$M$14,Debts!$X$14,Debts!$Y$14)/12,2)+IF(AND(Debts!$AC$14=1,$A279=Debts!$M$14+1),SUMPRODUCT(ROUND(BO$5:BO277*Debts!$Y$14/12,2)),0))</f>
        <v/>
      </c>
      <c r="T279">
        <f>IF(BP278&lt;=0,0,ROUND(BP278*IF($A279&lt;=Debts!$M$15,Debts!$X$15,Debts!$Y$15)/12,2)+IF(AND(Debts!$AC$15=1,$A279=Debts!$M$15+1),SUMPRODUCT(ROUND(BP$5:BP277*Debts!$Y$15/12,2)),0))</f>
        <v/>
      </c>
      <c r="U279">
        <f>IF(BQ278&lt;=0,0,ROUND(BQ278*IF($A279&lt;=Debts!$M$16,Debts!$X$16,Debts!$Y$16)/12,2)+IF(AND(Debts!$AC$16=1,$A279=Debts!$M$16+1),SUMPRODUCT(ROUND(BQ$5:BQ277*Debts!$Y$16/12,2)),0))</f>
        <v/>
      </c>
      <c r="V279">
        <f>IF(BF278&lt;=0,0,MIN(ROUND(BF278+J279,2),IF(Debts!$Z$5=0,Debts!$AA$5,MAX(Debts!$AA$5,ROUND(BF278*Debts!$Z$5+Debts!$AB$5*J279,2)))))</f>
        <v/>
      </c>
      <c r="W279">
        <f>IF(BG278&lt;=0,0,MIN(ROUND(BG278+K279,2),IF(Debts!$Z$6=0,Debts!$AA$6,MAX(Debts!$AA$6,ROUND(BG278*Debts!$Z$6+Debts!$AB$6*K279,2)))))</f>
        <v/>
      </c>
      <c r="X279">
        <f>IF(BH278&lt;=0,0,MIN(ROUND(BH278+L279,2),IF(Debts!$Z$7=0,Debts!$AA$7,MAX(Debts!$AA$7,ROUND(BH278*Debts!$Z$7+Debts!$AB$7*L279,2)))))</f>
        <v/>
      </c>
      <c r="Y279">
        <f>IF(BI278&lt;=0,0,MIN(ROUND(BI278+M279,2),IF(Debts!$Z$8=0,Debts!$AA$8,MAX(Debts!$AA$8,ROUND(BI278*Debts!$Z$8+Debts!$AB$8*M279,2)))))</f>
        <v/>
      </c>
      <c r="Z279">
        <f>IF(BJ278&lt;=0,0,MIN(ROUND(BJ278+N279,2),IF(Debts!$Z$9=0,Debts!$AA$9,MAX(Debts!$AA$9,ROUND(BJ278*Debts!$Z$9+Debts!$AB$9*N279,2)))))</f>
        <v/>
      </c>
      <c r="AA279">
        <f>IF(BK278&lt;=0,0,MIN(ROUND(BK278+O279,2),IF(Debts!$Z$10=0,Debts!$AA$10,MAX(Debts!$AA$10,ROUND(BK278*Debts!$Z$10+Debts!$AB$10*O279,2)))))</f>
        <v/>
      </c>
      <c r="AB279">
        <f>IF(BL278&lt;=0,0,MIN(ROUND(BL278+P279,2),IF(Debts!$Z$11=0,Debts!$AA$11,MAX(Debts!$AA$11,ROUND(BL278*Debts!$Z$11+Debts!$AB$11*P279,2)))))</f>
        <v/>
      </c>
      <c r="AC279">
        <f>IF(BM278&lt;=0,0,MIN(ROUND(BM278+Q279,2),IF(Debts!$Z$12=0,Debts!$AA$12,MAX(Debts!$AA$12,ROUND(BM278*Debts!$Z$12+Debts!$AB$12*Q279,2)))))</f>
        <v/>
      </c>
      <c r="AD279">
        <f>IF(BN278&lt;=0,0,MIN(ROUND(BN278+R279,2),IF(Debts!$Z$13=0,Debts!$AA$13,MAX(Debts!$AA$13,ROUND(BN278*Debts!$Z$13+Debts!$AB$13*R279,2)))))</f>
        <v/>
      </c>
      <c r="AE279">
        <f>IF(BO278&lt;=0,0,MIN(ROUND(BO278+S279,2),IF(Debts!$Z$14=0,Debts!$AA$14,MAX(Debts!$AA$14,ROUND(BO278*Debts!$Z$14+Debts!$AB$14*S279,2)))))</f>
        <v/>
      </c>
      <c r="AF279">
        <f>IF(BP278&lt;=0,0,MIN(ROUND(BP278+T279,2),IF(Debts!$Z$15=0,Debts!$AA$15,MAX(Debts!$AA$15,ROUND(BP278*Debts!$Z$15+Debts!$AB$15*T279,2)))))</f>
        <v/>
      </c>
      <c r="AG279">
        <f>IF(BQ278&lt;=0,0,MIN(ROUND(BQ278+U279,2),IF(Debts!$Z$16=0,Debts!$AA$16,MAX(Debts!$AA$16,ROUND(BQ278*Debts!$Z$16+Debts!$AB$16*U279,2)))))</f>
        <v/>
      </c>
      <c r="AH279">
        <f>IF(BF278&lt;=0,0,ROUND(BF278+J279-V279,2))</f>
        <v/>
      </c>
      <c r="AI279">
        <f>IF(BG278&lt;=0,0,ROUND(BG278+K279-W279,2))</f>
        <v/>
      </c>
      <c r="AJ279">
        <f>IF(BH278&lt;=0,0,ROUND(BH278+L279-X279,2))</f>
        <v/>
      </c>
      <c r="AK279">
        <f>IF(BI278&lt;=0,0,ROUND(BI278+M279-Y279,2))</f>
        <v/>
      </c>
      <c r="AL279">
        <f>IF(BJ278&lt;=0,0,ROUND(BJ278+N279-Z279,2))</f>
        <v/>
      </c>
      <c r="AM279">
        <f>IF(BK278&lt;=0,0,ROUND(BK278+O279-AA279,2))</f>
        <v/>
      </c>
      <c r="AN279">
        <f>IF(BL278&lt;=0,0,ROUND(BL278+P279-AB279,2))</f>
        <v/>
      </c>
      <c r="AO279">
        <f>IF(BM278&lt;=0,0,ROUND(BM278+Q279-AC279,2))</f>
        <v/>
      </c>
      <c r="AP279">
        <f>IF(BN278&lt;=0,0,ROUND(BN278+R279-AD279,2))</f>
        <v/>
      </c>
      <c r="AQ279">
        <f>IF(BO278&lt;=0,0,ROUND(BO278+S279-AE279,2))</f>
        <v/>
      </c>
      <c r="AR279">
        <f>IF(BP278&lt;=0,0,ROUND(BP278+T279-AF279,2))</f>
        <v/>
      </c>
      <c r="AS279">
        <f>IF(BQ278&lt;=0,0,ROUND(BQ278+U279-AG279,2))</f>
        <v/>
      </c>
      <c r="AT279">
        <f>IF(AH279&lt;=0,0,ROUND(MIN(AH279,MAX(0,$F279-SUMPRODUCT(($AT$3:$BE$3&lt;AT$3)*$AH279:$AS279))),2))</f>
        <v/>
      </c>
      <c r="AU279">
        <f>IF(AI279&lt;=0,0,ROUND(MIN(AI279,MAX(0,$F279-SUMPRODUCT(($AT$3:$BE$3&lt;AU$3)*$AH279:$AS279))),2))</f>
        <v/>
      </c>
      <c r="AV279">
        <f>IF(AJ279&lt;=0,0,ROUND(MIN(AJ279,MAX(0,$F279-SUMPRODUCT(($AT$3:$BE$3&lt;AV$3)*$AH279:$AS279))),2))</f>
        <v/>
      </c>
      <c r="AW279">
        <f>IF(AK279&lt;=0,0,ROUND(MIN(AK279,MAX(0,$F279-SUMPRODUCT(($AT$3:$BE$3&lt;AW$3)*$AH279:$AS279))),2))</f>
        <v/>
      </c>
      <c r="AX279">
        <f>IF(AL279&lt;=0,0,ROUND(MIN(AL279,MAX(0,$F279-SUMPRODUCT(($AT$3:$BE$3&lt;AX$3)*$AH279:$AS279))),2))</f>
        <v/>
      </c>
      <c r="AY279">
        <f>IF(AM279&lt;=0,0,ROUND(MIN(AM279,MAX(0,$F279-SUMPRODUCT(($AT$3:$BE$3&lt;AY$3)*$AH279:$AS279))),2))</f>
        <v/>
      </c>
      <c r="AZ279">
        <f>IF(AN279&lt;=0,0,ROUND(MIN(AN279,MAX(0,$F279-SUMPRODUCT(($AT$3:$BE$3&lt;AZ$3)*$AH279:$AS279))),2))</f>
        <v/>
      </c>
      <c r="BA279">
        <f>IF(AO279&lt;=0,0,ROUND(MIN(AO279,MAX(0,$F279-SUMPRODUCT(($AT$3:$BE$3&lt;BA$3)*$AH279:$AS279))),2))</f>
        <v/>
      </c>
      <c r="BB279">
        <f>IF(AP279&lt;=0,0,ROUND(MIN(AP279,MAX(0,$F279-SUMPRODUCT(($AT$3:$BE$3&lt;BB$3)*$AH279:$AS279))),2))</f>
        <v/>
      </c>
      <c r="BC279">
        <f>IF(AQ279&lt;=0,0,ROUND(MIN(AQ279,MAX(0,$F279-SUMPRODUCT(($AT$3:$BE$3&lt;BC$3)*$AH279:$AS279))),2))</f>
        <v/>
      </c>
      <c r="BD279">
        <f>IF(AR279&lt;=0,0,ROUND(MIN(AR279,MAX(0,$F279-SUMPRODUCT(($AT$3:$BE$3&lt;BD$3)*$AH279:$AS279))),2))</f>
        <v/>
      </c>
      <c r="BE279">
        <f>IF(AS279&lt;=0,0,ROUND(MIN(AS279,MAX(0,$F279-SUMPRODUCT(($AT$3:$BE$3&lt;BE$3)*$AH279:$AS279))),2))</f>
        <v/>
      </c>
      <c r="BF279">
        <f>IF(BF278&lt;=0,0,ROUND(BF278+J279-V279-AT279,2))</f>
        <v/>
      </c>
      <c r="BG279">
        <f>IF(BG278&lt;=0,0,ROUND(BG278+K279-W279-AU279,2))</f>
        <v/>
      </c>
      <c r="BH279">
        <f>IF(BH278&lt;=0,0,ROUND(BH278+L279-X279-AV279,2))</f>
        <v/>
      </c>
      <c r="BI279">
        <f>IF(BI278&lt;=0,0,ROUND(BI278+M279-Y279-AW279,2))</f>
        <v/>
      </c>
      <c r="BJ279">
        <f>IF(BJ278&lt;=0,0,ROUND(BJ278+N279-Z279-AX279,2))</f>
        <v/>
      </c>
      <c r="BK279">
        <f>IF(BK278&lt;=0,0,ROUND(BK278+O279-AA279-AY279,2))</f>
        <v/>
      </c>
      <c r="BL279">
        <f>IF(BL278&lt;=0,0,ROUND(BL278+P279-AB279-AZ279,2))</f>
        <v/>
      </c>
      <c r="BM279">
        <f>IF(BM278&lt;=0,0,ROUND(BM278+Q279-AC279-BA279,2))</f>
        <v/>
      </c>
      <c r="BN279">
        <f>IF(BN278&lt;=0,0,ROUND(BN278+R279-AD279-BB279,2))</f>
        <v/>
      </c>
      <c r="BO279">
        <f>IF(BO278&lt;=0,0,ROUND(BO278+S279-AE279-BC279,2))</f>
        <v/>
      </c>
      <c r="BP279">
        <f>IF(BP278&lt;=0,0,ROUND(BP278+T279-AF279-BD279,2))</f>
        <v/>
      </c>
      <c r="BQ279">
        <f>IF(BQ278&lt;=0,0,ROUND(BQ278+U279-AG279-BE279,2))</f>
        <v/>
      </c>
    </row>
    <row r="280">
      <c r="A280" t="n">
        <v>275</v>
      </c>
      <c r="B280" s="29">
        <f>Months!B280</f>
        <v/>
      </c>
      <c r="C280">
        <f>Months!C280</f>
        <v/>
      </c>
      <c r="D280">
        <f>Months!D280</f>
        <v/>
      </c>
      <c r="E280">
        <f>SUM(V280:AG280)</f>
        <v/>
      </c>
      <c r="F280">
        <f>MAX(0,ROUND(C280+D280-E280,2))</f>
        <v/>
      </c>
      <c r="G280">
        <f>ROUND(E280+SUM(AT280:BE280),2)</f>
        <v/>
      </c>
      <c r="H280">
        <f>ROUND(SUM(J280:U280),2)</f>
        <v/>
      </c>
      <c r="I280">
        <f>ROUND(SUM(BF280:BQ280),2)</f>
        <v/>
      </c>
      <c r="J280">
        <f>IF(BF279&lt;=0,0,ROUND(BF279*IF($A280&lt;=Debts!$M$5,Debts!$X$5,Debts!$Y$5)/12,2)+IF(AND(Debts!$AC$5=1,$A280=Debts!$M$5+1),SUMPRODUCT(ROUND(BF$5:BF278*Debts!$Y$5/12,2)),0))</f>
        <v/>
      </c>
      <c r="K280">
        <f>IF(BG279&lt;=0,0,ROUND(BG279*IF($A280&lt;=Debts!$M$6,Debts!$X$6,Debts!$Y$6)/12,2)+IF(AND(Debts!$AC$6=1,$A280=Debts!$M$6+1),SUMPRODUCT(ROUND(BG$5:BG278*Debts!$Y$6/12,2)),0))</f>
        <v/>
      </c>
      <c r="L280">
        <f>IF(BH279&lt;=0,0,ROUND(BH279*IF($A280&lt;=Debts!$M$7,Debts!$X$7,Debts!$Y$7)/12,2)+IF(AND(Debts!$AC$7=1,$A280=Debts!$M$7+1),SUMPRODUCT(ROUND(BH$5:BH278*Debts!$Y$7/12,2)),0))</f>
        <v/>
      </c>
      <c r="M280">
        <f>IF(BI279&lt;=0,0,ROUND(BI279*IF($A280&lt;=Debts!$M$8,Debts!$X$8,Debts!$Y$8)/12,2)+IF(AND(Debts!$AC$8=1,$A280=Debts!$M$8+1),SUMPRODUCT(ROUND(BI$5:BI278*Debts!$Y$8/12,2)),0))</f>
        <v/>
      </c>
      <c r="N280">
        <f>IF(BJ279&lt;=0,0,ROUND(BJ279*IF($A280&lt;=Debts!$M$9,Debts!$X$9,Debts!$Y$9)/12,2)+IF(AND(Debts!$AC$9=1,$A280=Debts!$M$9+1),SUMPRODUCT(ROUND(BJ$5:BJ278*Debts!$Y$9/12,2)),0))</f>
        <v/>
      </c>
      <c r="O280">
        <f>IF(BK279&lt;=0,0,ROUND(BK279*IF($A280&lt;=Debts!$M$10,Debts!$X$10,Debts!$Y$10)/12,2)+IF(AND(Debts!$AC$10=1,$A280=Debts!$M$10+1),SUMPRODUCT(ROUND(BK$5:BK278*Debts!$Y$10/12,2)),0))</f>
        <v/>
      </c>
      <c r="P280">
        <f>IF(BL279&lt;=0,0,ROUND(BL279*IF($A280&lt;=Debts!$M$11,Debts!$X$11,Debts!$Y$11)/12,2)+IF(AND(Debts!$AC$11=1,$A280=Debts!$M$11+1),SUMPRODUCT(ROUND(BL$5:BL278*Debts!$Y$11/12,2)),0))</f>
        <v/>
      </c>
      <c r="Q280">
        <f>IF(BM279&lt;=0,0,ROUND(BM279*IF($A280&lt;=Debts!$M$12,Debts!$X$12,Debts!$Y$12)/12,2)+IF(AND(Debts!$AC$12=1,$A280=Debts!$M$12+1),SUMPRODUCT(ROUND(BM$5:BM278*Debts!$Y$12/12,2)),0))</f>
        <v/>
      </c>
      <c r="R280">
        <f>IF(BN279&lt;=0,0,ROUND(BN279*IF($A280&lt;=Debts!$M$13,Debts!$X$13,Debts!$Y$13)/12,2)+IF(AND(Debts!$AC$13=1,$A280=Debts!$M$13+1),SUMPRODUCT(ROUND(BN$5:BN278*Debts!$Y$13/12,2)),0))</f>
        <v/>
      </c>
      <c r="S280">
        <f>IF(BO279&lt;=0,0,ROUND(BO279*IF($A280&lt;=Debts!$M$14,Debts!$X$14,Debts!$Y$14)/12,2)+IF(AND(Debts!$AC$14=1,$A280=Debts!$M$14+1),SUMPRODUCT(ROUND(BO$5:BO278*Debts!$Y$14/12,2)),0))</f>
        <v/>
      </c>
      <c r="T280">
        <f>IF(BP279&lt;=0,0,ROUND(BP279*IF($A280&lt;=Debts!$M$15,Debts!$X$15,Debts!$Y$15)/12,2)+IF(AND(Debts!$AC$15=1,$A280=Debts!$M$15+1),SUMPRODUCT(ROUND(BP$5:BP278*Debts!$Y$15/12,2)),0))</f>
        <v/>
      </c>
      <c r="U280">
        <f>IF(BQ279&lt;=0,0,ROUND(BQ279*IF($A280&lt;=Debts!$M$16,Debts!$X$16,Debts!$Y$16)/12,2)+IF(AND(Debts!$AC$16=1,$A280=Debts!$M$16+1),SUMPRODUCT(ROUND(BQ$5:BQ278*Debts!$Y$16/12,2)),0))</f>
        <v/>
      </c>
      <c r="V280">
        <f>IF(BF279&lt;=0,0,MIN(ROUND(BF279+J280,2),IF(Debts!$Z$5=0,Debts!$AA$5,MAX(Debts!$AA$5,ROUND(BF279*Debts!$Z$5+Debts!$AB$5*J280,2)))))</f>
        <v/>
      </c>
      <c r="W280">
        <f>IF(BG279&lt;=0,0,MIN(ROUND(BG279+K280,2),IF(Debts!$Z$6=0,Debts!$AA$6,MAX(Debts!$AA$6,ROUND(BG279*Debts!$Z$6+Debts!$AB$6*K280,2)))))</f>
        <v/>
      </c>
      <c r="X280">
        <f>IF(BH279&lt;=0,0,MIN(ROUND(BH279+L280,2),IF(Debts!$Z$7=0,Debts!$AA$7,MAX(Debts!$AA$7,ROUND(BH279*Debts!$Z$7+Debts!$AB$7*L280,2)))))</f>
        <v/>
      </c>
      <c r="Y280">
        <f>IF(BI279&lt;=0,0,MIN(ROUND(BI279+M280,2),IF(Debts!$Z$8=0,Debts!$AA$8,MAX(Debts!$AA$8,ROUND(BI279*Debts!$Z$8+Debts!$AB$8*M280,2)))))</f>
        <v/>
      </c>
      <c r="Z280">
        <f>IF(BJ279&lt;=0,0,MIN(ROUND(BJ279+N280,2),IF(Debts!$Z$9=0,Debts!$AA$9,MAX(Debts!$AA$9,ROUND(BJ279*Debts!$Z$9+Debts!$AB$9*N280,2)))))</f>
        <v/>
      </c>
      <c r="AA280">
        <f>IF(BK279&lt;=0,0,MIN(ROUND(BK279+O280,2),IF(Debts!$Z$10=0,Debts!$AA$10,MAX(Debts!$AA$10,ROUND(BK279*Debts!$Z$10+Debts!$AB$10*O280,2)))))</f>
        <v/>
      </c>
      <c r="AB280">
        <f>IF(BL279&lt;=0,0,MIN(ROUND(BL279+P280,2),IF(Debts!$Z$11=0,Debts!$AA$11,MAX(Debts!$AA$11,ROUND(BL279*Debts!$Z$11+Debts!$AB$11*P280,2)))))</f>
        <v/>
      </c>
      <c r="AC280">
        <f>IF(BM279&lt;=0,0,MIN(ROUND(BM279+Q280,2),IF(Debts!$Z$12=0,Debts!$AA$12,MAX(Debts!$AA$12,ROUND(BM279*Debts!$Z$12+Debts!$AB$12*Q280,2)))))</f>
        <v/>
      </c>
      <c r="AD280">
        <f>IF(BN279&lt;=0,0,MIN(ROUND(BN279+R280,2),IF(Debts!$Z$13=0,Debts!$AA$13,MAX(Debts!$AA$13,ROUND(BN279*Debts!$Z$13+Debts!$AB$13*R280,2)))))</f>
        <v/>
      </c>
      <c r="AE280">
        <f>IF(BO279&lt;=0,0,MIN(ROUND(BO279+S280,2),IF(Debts!$Z$14=0,Debts!$AA$14,MAX(Debts!$AA$14,ROUND(BO279*Debts!$Z$14+Debts!$AB$14*S280,2)))))</f>
        <v/>
      </c>
      <c r="AF280">
        <f>IF(BP279&lt;=0,0,MIN(ROUND(BP279+T280,2),IF(Debts!$Z$15=0,Debts!$AA$15,MAX(Debts!$AA$15,ROUND(BP279*Debts!$Z$15+Debts!$AB$15*T280,2)))))</f>
        <v/>
      </c>
      <c r="AG280">
        <f>IF(BQ279&lt;=0,0,MIN(ROUND(BQ279+U280,2),IF(Debts!$Z$16=0,Debts!$AA$16,MAX(Debts!$AA$16,ROUND(BQ279*Debts!$Z$16+Debts!$AB$16*U280,2)))))</f>
        <v/>
      </c>
      <c r="AH280">
        <f>IF(BF279&lt;=0,0,ROUND(BF279+J280-V280,2))</f>
        <v/>
      </c>
      <c r="AI280">
        <f>IF(BG279&lt;=0,0,ROUND(BG279+K280-W280,2))</f>
        <v/>
      </c>
      <c r="AJ280">
        <f>IF(BH279&lt;=0,0,ROUND(BH279+L280-X280,2))</f>
        <v/>
      </c>
      <c r="AK280">
        <f>IF(BI279&lt;=0,0,ROUND(BI279+M280-Y280,2))</f>
        <v/>
      </c>
      <c r="AL280">
        <f>IF(BJ279&lt;=0,0,ROUND(BJ279+N280-Z280,2))</f>
        <v/>
      </c>
      <c r="AM280">
        <f>IF(BK279&lt;=0,0,ROUND(BK279+O280-AA280,2))</f>
        <v/>
      </c>
      <c r="AN280">
        <f>IF(BL279&lt;=0,0,ROUND(BL279+P280-AB280,2))</f>
        <v/>
      </c>
      <c r="AO280">
        <f>IF(BM279&lt;=0,0,ROUND(BM279+Q280-AC280,2))</f>
        <v/>
      </c>
      <c r="AP280">
        <f>IF(BN279&lt;=0,0,ROUND(BN279+R280-AD280,2))</f>
        <v/>
      </c>
      <c r="AQ280">
        <f>IF(BO279&lt;=0,0,ROUND(BO279+S280-AE280,2))</f>
        <v/>
      </c>
      <c r="AR280">
        <f>IF(BP279&lt;=0,0,ROUND(BP279+T280-AF280,2))</f>
        <v/>
      </c>
      <c r="AS280">
        <f>IF(BQ279&lt;=0,0,ROUND(BQ279+U280-AG280,2))</f>
        <v/>
      </c>
      <c r="AT280">
        <f>IF(AH280&lt;=0,0,ROUND(MIN(AH280,MAX(0,$F280-SUMPRODUCT(($AT$3:$BE$3&lt;AT$3)*$AH280:$AS280))),2))</f>
        <v/>
      </c>
      <c r="AU280">
        <f>IF(AI280&lt;=0,0,ROUND(MIN(AI280,MAX(0,$F280-SUMPRODUCT(($AT$3:$BE$3&lt;AU$3)*$AH280:$AS280))),2))</f>
        <v/>
      </c>
      <c r="AV280">
        <f>IF(AJ280&lt;=0,0,ROUND(MIN(AJ280,MAX(0,$F280-SUMPRODUCT(($AT$3:$BE$3&lt;AV$3)*$AH280:$AS280))),2))</f>
        <v/>
      </c>
      <c r="AW280">
        <f>IF(AK280&lt;=0,0,ROUND(MIN(AK280,MAX(0,$F280-SUMPRODUCT(($AT$3:$BE$3&lt;AW$3)*$AH280:$AS280))),2))</f>
        <v/>
      </c>
      <c r="AX280">
        <f>IF(AL280&lt;=0,0,ROUND(MIN(AL280,MAX(0,$F280-SUMPRODUCT(($AT$3:$BE$3&lt;AX$3)*$AH280:$AS280))),2))</f>
        <v/>
      </c>
      <c r="AY280">
        <f>IF(AM280&lt;=0,0,ROUND(MIN(AM280,MAX(0,$F280-SUMPRODUCT(($AT$3:$BE$3&lt;AY$3)*$AH280:$AS280))),2))</f>
        <v/>
      </c>
      <c r="AZ280">
        <f>IF(AN280&lt;=0,0,ROUND(MIN(AN280,MAX(0,$F280-SUMPRODUCT(($AT$3:$BE$3&lt;AZ$3)*$AH280:$AS280))),2))</f>
        <v/>
      </c>
      <c r="BA280">
        <f>IF(AO280&lt;=0,0,ROUND(MIN(AO280,MAX(0,$F280-SUMPRODUCT(($AT$3:$BE$3&lt;BA$3)*$AH280:$AS280))),2))</f>
        <v/>
      </c>
      <c r="BB280">
        <f>IF(AP280&lt;=0,0,ROUND(MIN(AP280,MAX(0,$F280-SUMPRODUCT(($AT$3:$BE$3&lt;BB$3)*$AH280:$AS280))),2))</f>
        <v/>
      </c>
      <c r="BC280">
        <f>IF(AQ280&lt;=0,0,ROUND(MIN(AQ280,MAX(0,$F280-SUMPRODUCT(($AT$3:$BE$3&lt;BC$3)*$AH280:$AS280))),2))</f>
        <v/>
      </c>
      <c r="BD280">
        <f>IF(AR280&lt;=0,0,ROUND(MIN(AR280,MAX(0,$F280-SUMPRODUCT(($AT$3:$BE$3&lt;BD$3)*$AH280:$AS280))),2))</f>
        <v/>
      </c>
      <c r="BE280">
        <f>IF(AS280&lt;=0,0,ROUND(MIN(AS280,MAX(0,$F280-SUMPRODUCT(($AT$3:$BE$3&lt;BE$3)*$AH280:$AS280))),2))</f>
        <v/>
      </c>
      <c r="BF280">
        <f>IF(BF279&lt;=0,0,ROUND(BF279+J280-V280-AT280,2))</f>
        <v/>
      </c>
      <c r="BG280">
        <f>IF(BG279&lt;=0,0,ROUND(BG279+K280-W280-AU280,2))</f>
        <v/>
      </c>
      <c r="BH280">
        <f>IF(BH279&lt;=0,0,ROUND(BH279+L280-X280-AV280,2))</f>
        <v/>
      </c>
      <c r="BI280">
        <f>IF(BI279&lt;=0,0,ROUND(BI279+M280-Y280-AW280,2))</f>
        <v/>
      </c>
      <c r="BJ280">
        <f>IF(BJ279&lt;=0,0,ROUND(BJ279+N280-Z280-AX280,2))</f>
        <v/>
      </c>
      <c r="BK280">
        <f>IF(BK279&lt;=0,0,ROUND(BK279+O280-AA280-AY280,2))</f>
        <v/>
      </c>
      <c r="BL280">
        <f>IF(BL279&lt;=0,0,ROUND(BL279+P280-AB280-AZ280,2))</f>
        <v/>
      </c>
      <c r="BM280">
        <f>IF(BM279&lt;=0,0,ROUND(BM279+Q280-AC280-BA280,2))</f>
        <v/>
      </c>
      <c r="BN280">
        <f>IF(BN279&lt;=0,0,ROUND(BN279+R280-AD280-BB280,2))</f>
        <v/>
      </c>
      <c r="BO280">
        <f>IF(BO279&lt;=0,0,ROUND(BO279+S280-AE280-BC280,2))</f>
        <v/>
      </c>
      <c r="BP280">
        <f>IF(BP279&lt;=0,0,ROUND(BP279+T280-AF280-BD280,2))</f>
        <v/>
      </c>
      <c r="BQ280">
        <f>IF(BQ279&lt;=0,0,ROUND(BQ279+U280-AG280-BE280,2))</f>
        <v/>
      </c>
    </row>
    <row r="281">
      <c r="A281" t="n">
        <v>276</v>
      </c>
      <c r="B281" s="29">
        <f>Months!B281</f>
        <v/>
      </c>
      <c r="C281">
        <f>Months!C281</f>
        <v/>
      </c>
      <c r="D281">
        <f>Months!D281</f>
        <v/>
      </c>
      <c r="E281">
        <f>SUM(V281:AG281)</f>
        <v/>
      </c>
      <c r="F281">
        <f>MAX(0,ROUND(C281+D281-E281,2))</f>
        <v/>
      </c>
      <c r="G281">
        <f>ROUND(E281+SUM(AT281:BE281),2)</f>
        <v/>
      </c>
      <c r="H281">
        <f>ROUND(SUM(J281:U281),2)</f>
        <v/>
      </c>
      <c r="I281">
        <f>ROUND(SUM(BF281:BQ281),2)</f>
        <v/>
      </c>
      <c r="J281">
        <f>IF(BF280&lt;=0,0,ROUND(BF280*IF($A281&lt;=Debts!$M$5,Debts!$X$5,Debts!$Y$5)/12,2)+IF(AND(Debts!$AC$5=1,$A281=Debts!$M$5+1),SUMPRODUCT(ROUND(BF$5:BF279*Debts!$Y$5/12,2)),0))</f>
        <v/>
      </c>
      <c r="K281">
        <f>IF(BG280&lt;=0,0,ROUND(BG280*IF($A281&lt;=Debts!$M$6,Debts!$X$6,Debts!$Y$6)/12,2)+IF(AND(Debts!$AC$6=1,$A281=Debts!$M$6+1),SUMPRODUCT(ROUND(BG$5:BG279*Debts!$Y$6/12,2)),0))</f>
        <v/>
      </c>
      <c r="L281">
        <f>IF(BH280&lt;=0,0,ROUND(BH280*IF($A281&lt;=Debts!$M$7,Debts!$X$7,Debts!$Y$7)/12,2)+IF(AND(Debts!$AC$7=1,$A281=Debts!$M$7+1),SUMPRODUCT(ROUND(BH$5:BH279*Debts!$Y$7/12,2)),0))</f>
        <v/>
      </c>
      <c r="M281">
        <f>IF(BI280&lt;=0,0,ROUND(BI280*IF($A281&lt;=Debts!$M$8,Debts!$X$8,Debts!$Y$8)/12,2)+IF(AND(Debts!$AC$8=1,$A281=Debts!$M$8+1),SUMPRODUCT(ROUND(BI$5:BI279*Debts!$Y$8/12,2)),0))</f>
        <v/>
      </c>
      <c r="N281">
        <f>IF(BJ280&lt;=0,0,ROUND(BJ280*IF($A281&lt;=Debts!$M$9,Debts!$X$9,Debts!$Y$9)/12,2)+IF(AND(Debts!$AC$9=1,$A281=Debts!$M$9+1),SUMPRODUCT(ROUND(BJ$5:BJ279*Debts!$Y$9/12,2)),0))</f>
        <v/>
      </c>
      <c r="O281">
        <f>IF(BK280&lt;=0,0,ROUND(BK280*IF($A281&lt;=Debts!$M$10,Debts!$X$10,Debts!$Y$10)/12,2)+IF(AND(Debts!$AC$10=1,$A281=Debts!$M$10+1),SUMPRODUCT(ROUND(BK$5:BK279*Debts!$Y$10/12,2)),0))</f>
        <v/>
      </c>
      <c r="P281">
        <f>IF(BL280&lt;=0,0,ROUND(BL280*IF($A281&lt;=Debts!$M$11,Debts!$X$11,Debts!$Y$11)/12,2)+IF(AND(Debts!$AC$11=1,$A281=Debts!$M$11+1),SUMPRODUCT(ROUND(BL$5:BL279*Debts!$Y$11/12,2)),0))</f>
        <v/>
      </c>
      <c r="Q281">
        <f>IF(BM280&lt;=0,0,ROUND(BM280*IF($A281&lt;=Debts!$M$12,Debts!$X$12,Debts!$Y$12)/12,2)+IF(AND(Debts!$AC$12=1,$A281=Debts!$M$12+1),SUMPRODUCT(ROUND(BM$5:BM279*Debts!$Y$12/12,2)),0))</f>
        <v/>
      </c>
      <c r="R281">
        <f>IF(BN280&lt;=0,0,ROUND(BN280*IF($A281&lt;=Debts!$M$13,Debts!$X$13,Debts!$Y$13)/12,2)+IF(AND(Debts!$AC$13=1,$A281=Debts!$M$13+1),SUMPRODUCT(ROUND(BN$5:BN279*Debts!$Y$13/12,2)),0))</f>
        <v/>
      </c>
      <c r="S281">
        <f>IF(BO280&lt;=0,0,ROUND(BO280*IF($A281&lt;=Debts!$M$14,Debts!$X$14,Debts!$Y$14)/12,2)+IF(AND(Debts!$AC$14=1,$A281=Debts!$M$14+1),SUMPRODUCT(ROUND(BO$5:BO279*Debts!$Y$14/12,2)),0))</f>
        <v/>
      </c>
      <c r="T281">
        <f>IF(BP280&lt;=0,0,ROUND(BP280*IF($A281&lt;=Debts!$M$15,Debts!$X$15,Debts!$Y$15)/12,2)+IF(AND(Debts!$AC$15=1,$A281=Debts!$M$15+1),SUMPRODUCT(ROUND(BP$5:BP279*Debts!$Y$15/12,2)),0))</f>
        <v/>
      </c>
      <c r="U281">
        <f>IF(BQ280&lt;=0,0,ROUND(BQ280*IF($A281&lt;=Debts!$M$16,Debts!$X$16,Debts!$Y$16)/12,2)+IF(AND(Debts!$AC$16=1,$A281=Debts!$M$16+1),SUMPRODUCT(ROUND(BQ$5:BQ279*Debts!$Y$16/12,2)),0))</f>
        <v/>
      </c>
      <c r="V281">
        <f>IF(BF280&lt;=0,0,MIN(ROUND(BF280+J281,2),IF(Debts!$Z$5=0,Debts!$AA$5,MAX(Debts!$AA$5,ROUND(BF280*Debts!$Z$5+Debts!$AB$5*J281,2)))))</f>
        <v/>
      </c>
      <c r="W281">
        <f>IF(BG280&lt;=0,0,MIN(ROUND(BG280+K281,2),IF(Debts!$Z$6=0,Debts!$AA$6,MAX(Debts!$AA$6,ROUND(BG280*Debts!$Z$6+Debts!$AB$6*K281,2)))))</f>
        <v/>
      </c>
      <c r="X281">
        <f>IF(BH280&lt;=0,0,MIN(ROUND(BH280+L281,2),IF(Debts!$Z$7=0,Debts!$AA$7,MAX(Debts!$AA$7,ROUND(BH280*Debts!$Z$7+Debts!$AB$7*L281,2)))))</f>
        <v/>
      </c>
      <c r="Y281">
        <f>IF(BI280&lt;=0,0,MIN(ROUND(BI280+M281,2),IF(Debts!$Z$8=0,Debts!$AA$8,MAX(Debts!$AA$8,ROUND(BI280*Debts!$Z$8+Debts!$AB$8*M281,2)))))</f>
        <v/>
      </c>
      <c r="Z281">
        <f>IF(BJ280&lt;=0,0,MIN(ROUND(BJ280+N281,2),IF(Debts!$Z$9=0,Debts!$AA$9,MAX(Debts!$AA$9,ROUND(BJ280*Debts!$Z$9+Debts!$AB$9*N281,2)))))</f>
        <v/>
      </c>
      <c r="AA281">
        <f>IF(BK280&lt;=0,0,MIN(ROUND(BK280+O281,2),IF(Debts!$Z$10=0,Debts!$AA$10,MAX(Debts!$AA$10,ROUND(BK280*Debts!$Z$10+Debts!$AB$10*O281,2)))))</f>
        <v/>
      </c>
      <c r="AB281">
        <f>IF(BL280&lt;=0,0,MIN(ROUND(BL280+P281,2),IF(Debts!$Z$11=0,Debts!$AA$11,MAX(Debts!$AA$11,ROUND(BL280*Debts!$Z$11+Debts!$AB$11*P281,2)))))</f>
        <v/>
      </c>
      <c r="AC281">
        <f>IF(BM280&lt;=0,0,MIN(ROUND(BM280+Q281,2),IF(Debts!$Z$12=0,Debts!$AA$12,MAX(Debts!$AA$12,ROUND(BM280*Debts!$Z$12+Debts!$AB$12*Q281,2)))))</f>
        <v/>
      </c>
      <c r="AD281">
        <f>IF(BN280&lt;=0,0,MIN(ROUND(BN280+R281,2),IF(Debts!$Z$13=0,Debts!$AA$13,MAX(Debts!$AA$13,ROUND(BN280*Debts!$Z$13+Debts!$AB$13*R281,2)))))</f>
        <v/>
      </c>
      <c r="AE281">
        <f>IF(BO280&lt;=0,0,MIN(ROUND(BO280+S281,2),IF(Debts!$Z$14=0,Debts!$AA$14,MAX(Debts!$AA$14,ROUND(BO280*Debts!$Z$14+Debts!$AB$14*S281,2)))))</f>
        <v/>
      </c>
      <c r="AF281">
        <f>IF(BP280&lt;=0,0,MIN(ROUND(BP280+T281,2),IF(Debts!$Z$15=0,Debts!$AA$15,MAX(Debts!$AA$15,ROUND(BP280*Debts!$Z$15+Debts!$AB$15*T281,2)))))</f>
        <v/>
      </c>
      <c r="AG281">
        <f>IF(BQ280&lt;=0,0,MIN(ROUND(BQ280+U281,2),IF(Debts!$Z$16=0,Debts!$AA$16,MAX(Debts!$AA$16,ROUND(BQ280*Debts!$Z$16+Debts!$AB$16*U281,2)))))</f>
        <v/>
      </c>
      <c r="AH281">
        <f>IF(BF280&lt;=0,0,ROUND(BF280+J281-V281,2))</f>
        <v/>
      </c>
      <c r="AI281">
        <f>IF(BG280&lt;=0,0,ROUND(BG280+K281-W281,2))</f>
        <v/>
      </c>
      <c r="AJ281">
        <f>IF(BH280&lt;=0,0,ROUND(BH280+L281-X281,2))</f>
        <v/>
      </c>
      <c r="AK281">
        <f>IF(BI280&lt;=0,0,ROUND(BI280+M281-Y281,2))</f>
        <v/>
      </c>
      <c r="AL281">
        <f>IF(BJ280&lt;=0,0,ROUND(BJ280+N281-Z281,2))</f>
        <v/>
      </c>
      <c r="AM281">
        <f>IF(BK280&lt;=0,0,ROUND(BK280+O281-AA281,2))</f>
        <v/>
      </c>
      <c r="AN281">
        <f>IF(BL280&lt;=0,0,ROUND(BL280+P281-AB281,2))</f>
        <v/>
      </c>
      <c r="AO281">
        <f>IF(BM280&lt;=0,0,ROUND(BM280+Q281-AC281,2))</f>
        <v/>
      </c>
      <c r="AP281">
        <f>IF(BN280&lt;=0,0,ROUND(BN280+R281-AD281,2))</f>
        <v/>
      </c>
      <c r="AQ281">
        <f>IF(BO280&lt;=0,0,ROUND(BO280+S281-AE281,2))</f>
        <v/>
      </c>
      <c r="AR281">
        <f>IF(BP280&lt;=0,0,ROUND(BP280+T281-AF281,2))</f>
        <v/>
      </c>
      <c r="AS281">
        <f>IF(BQ280&lt;=0,0,ROUND(BQ280+U281-AG281,2))</f>
        <v/>
      </c>
      <c r="AT281">
        <f>IF(AH281&lt;=0,0,ROUND(MIN(AH281,MAX(0,$F281-SUMPRODUCT(($AT$3:$BE$3&lt;AT$3)*$AH281:$AS281))),2))</f>
        <v/>
      </c>
      <c r="AU281">
        <f>IF(AI281&lt;=0,0,ROUND(MIN(AI281,MAX(0,$F281-SUMPRODUCT(($AT$3:$BE$3&lt;AU$3)*$AH281:$AS281))),2))</f>
        <v/>
      </c>
      <c r="AV281">
        <f>IF(AJ281&lt;=0,0,ROUND(MIN(AJ281,MAX(0,$F281-SUMPRODUCT(($AT$3:$BE$3&lt;AV$3)*$AH281:$AS281))),2))</f>
        <v/>
      </c>
      <c r="AW281">
        <f>IF(AK281&lt;=0,0,ROUND(MIN(AK281,MAX(0,$F281-SUMPRODUCT(($AT$3:$BE$3&lt;AW$3)*$AH281:$AS281))),2))</f>
        <v/>
      </c>
      <c r="AX281">
        <f>IF(AL281&lt;=0,0,ROUND(MIN(AL281,MAX(0,$F281-SUMPRODUCT(($AT$3:$BE$3&lt;AX$3)*$AH281:$AS281))),2))</f>
        <v/>
      </c>
      <c r="AY281">
        <f>IF(AM281&lt;=0,0,ROUND(MIN(AM281,MAX(0,$F281-SUMPRODUCT(($AT$3:$BE$3&lt;AY$3)*$AH281:$AS281))),2))</f>
        <v/>
      </c>
      <c r="AZ281">
        <f>IF(AN281&lt;=0,0,ROUND(MIN(AN281,MAX(0,$F281-SUMPRODUCT(($AT$3:$BE$3&lt;AZ$3)*$AH281:$AS281))),2))</f>
        <v/>
      </c>
      <c r="BA281">
        <f>IF(AO281&lt;=0,0,ROUND(MIN(AO281,MAX(0,$F281-SUMPRODUCT(($AT$3:$BE$3&lt;BA$3)*$AH281:$AS281))),2))</f>
        <v/>
      </c>
      <c r="BB281">
        <f>IF(AP281&lt;=0,0,ROUND(MIN(AP281,MAX(0,$F281-SUMPRODUCT(($AT$3:$BE$3&lt;BB$3)*$AH281:$AS281))),2))</f>
        <v/>
      </c>
      <c r="BC281">
        <f>IF(AQ281&lt;=0,0,ROUND(MIN(AQ281,MAX(0,$F281-SUMPRODUCT(($AT$3:$BE$3&lt;BC$3)*$AH281:$AS281))),2))</f>
        <v/>
      </c>
      <c r="BD281">
        <f>IF(AR281&lt;=0,0,ROUND(MIN(AR281,MAX(0,$F281-SUMPRODUCT(($AT$3:$BE$3&lt;BD$3)*$AH281:$AS281))),2))</f>
        <v/>
      </c>
      <c r="BE281">
        <f>IF(AS281&lt;=0,0,ROUND(MIN(AS281,MAX(0,$F281-SUMPRODUCT(($AT$3:$BE$3&lt;BE$3)*$AH281:$AS281))),2))</f>
        <v/>
      </c>
      <c r="BF281">
        <f>IF(BF280&lt;=0,0,ROUND(BF280+J281-V281-AT281,2))</f>
        <v/>
      </c>
      <c r="BG281">
        <f>IF(BG280&lt;=0,0,ROUND(BG280+K281-W281-AU281,2))</f>
        <v/>
      </c>
      <c r="BH281">
        <f>IF(BH280&lt;=0,0,ROUND(BH280+L281-X281-AV281,2))</f>
        <v/>
      </c>
      <c r="BI281">
        <f>IF(BI280&lt;=0,0,ROUND(BI280+M281-Y281-AW281,2))</f>
        <v/>
      </c>
      <c r="BJ281">
        <f>IF(BJ280&lt;=0,0,ROUND(BJ280+N281-Z281-AX281,2))</f>
        <v/>
      </c>
      <c r="BK281">
        <f>IF(BK280&lt;=0,0,ROUND(BK280+O281-AA281-AY281,2))</f>
        <v/>
      </c>
      <c r="BL281">
        <f>IF(BL280&lt;=0,0,ROUND(BL280+P281-AB281-AZ281,2))</f>
        <v/>
      </c>
      <c r="BM281">
        <f>IF(BM280&lt;=0,0,ROUND(BM280+Q281-AC281-BA281,2))</f>
        <v/>
      </c>
      <c r="BN281">
        <f>IF(BN280&lt;=0,0,ROUND(BN280+R281-AD281-BB281,2))</f>
        <v/>
      </c>
      <c r="BO281">
        <f>IF(BO280&lt;=0,0,ROUND(BO280+S281-AE281-BC281,2))</f>
        <v/>
      </c>
      <c r="BP281">
        <f>IF(BP280&lt;=0,0,ROUND(BP280+T281-AF281-BD281,2))</f>
        <v/>
      </c>
      <c r="BQ281">
        <f>IF(BQ280&lt;=0,0,ROUND(BQ280+U281-AG281-BE281,2))</f>
        <v/>
      </c>
    </row>
    <row r="282">
      <c r="A282" t="n">
        <v>277</v>
      </c>
      <c r="B282" s="29">
        <f>Months!B282</f>
        <v/>
      </c>
      <c r="C282">
        <f>Months!C282</f>
        <v/>
      </c>
      <c r="D282">
        <f>Months!D282</f>
        <v/>
      </c>
      <c r="E282">
        <f>SUM(V282:AG282)</f>
        <v/>
      </c>
      <c r="F282">
        <f>MAX(0,ROUND(C282+D282-E282,2))</f>
        <v/>
      </c>
      <c r="G282">
        <f>ROUND(E282+SUM(AT282:BE282),2)</f>
        <v/>
      </c>
      <c r="H282">
        <f>ROUND(SUM(J282:U282),2)</f>
        <v/>
      </c>
      <c r="I282">
        <f>ROUND(SUM(BF282:BQ282),2)</f>
        <v/>
      </c>
      <c r="J282">
        <f>IF(BF281&lt;=0,0,ROUND(BF281*IF($A282&lt;=Debts!$M$5,Debts!$X$5,Debts!$Y$5)/12,2)+IF(AND(Debts!$AC$5=1,$A282=Debts!$M$5+1),SUMPRODUCT(ROUND(BF$5:BF280*Debts!$Y$5/12,2)),0))</f>
        <v/>
      </c>
      <c r="K282">
        <f>IF(BG281&lt;=0,0,ROUND(BG281*IF($A282&lt;=Debts!$M$6,Debts!$X$6,Debts!$Y$6)/12,2)+IF(AND(Debts!$AC$6=1,$A282=Debts!$M$6+1),SUMPRODUCT(ROUND(BG$5:BG280*Debts!$Y$6/12,2)),0))</f>
        <v/>
      </c>
      <c r="L282">
        <f>IF(BH281&lt;=0,0,ROUND(BH281*IF($A282&lt;=Debts!$M$7,Debts!$X$7,Debts!$Y$7)/12,2)+IF(AND(Debts!$AC$7=1,$A282=Debts!$M$7+1),SUMPRODUCT(ROUND(BH$5:BH280*Debts!$Y$7/12,2)),0))</f>
        <v/>
      </c>
      <c r="M282">
        <f>IF(BI281&lt;=0,0,ROUND(BI281*IF($A282&lt;=Debts!$M$8,Debts!$X$8,Debts!$Y$8)/12,2)+IF(AND(Debts!$AC$8=1,$A282=Debts!$M$8+1),SUMPRODUCT(ROUND(BI$5:BI280*Debts!$Y$8/12,2)),0))</f>
        <v/>
      </c>
      <c r="N282">
        <f>IF(BJ281&lt;=0,0,ROUND(BJ281*IF($A282&lt;=Debts!$M$9,Debts!$X$9,Debts!$Y$9)/12,2)+IF(AND(Debts!$AC$9=1,$A282=Debts!$M$9+1),SUMPRODUCT(ROUND(BJ$5:BJ280*Debts!$Y$9/12,2)),0))</f>
        <v/>
      </c>
      <c r="O282">
        <f>IF(BK281&lt;=0,0,ROUND(BK281*IF($A282&lt;=Debts!$M$10,Debts!$X$10,Debts!$Y$10)/12,2)+IF(AND(Debts!$AC$10=1,$A282=Debts!$M$10+1),SUMPRODUCT(ROUND(BK$5:BK280*Debts!$Y$10/12,2)),0))</f>
        <v/>
      </c>
      <c r="P282">
        <f>IF(BL281&lt;=0,0,ROUND(BL281*IF($A282&lt;=Debts!$M$11,Debts!$X$11,Debts!$Y$11)/12,2)+IF(AND(Debts!$AC$11=1,$A282=Debts!$M$11+1),SUMPRODUCT(ROUND(BL$5:BL280*Debts!$Y$11/12,2)),0))</f>
        <v/>
      </c>
      <c r="Q282">
        <f>IF(BM281&lt;=0,0,ROUND(BM281*IF($A282&lt;=Debts!$M$12,Debts!$X$12,Debts!$Y$12)/12,2)+IF(AND(Debts!$AC$12=1,$A282=Debts!$M$12+1),SUMPRODUCT(ROUND(BM$5:BM280*Debts!$Y$12/12,2)),0))</f>
        <v/>
      </c>
      <c r="R282">
        <f>IF(BN281&lt;=0,0,ROUND(BN281*IF($A282&lt;=Debts!$M$13,Debts!$X$13,Debts!$Y$13)/12,2)+IF(AND(Debts!$AC$13=1,$A282=Debts!$M$13+1),SUMPRODUCT(ROUND(BN$5:BN280*Debts!$Y$13/12,2)),0))</f>
        <v/>
      </c>
      <c r="S282">
        <f>IF(BO281&lt;=0,0,ROUND(BO281*IF($A282&lt;=Debts!$M$14,Debts!$X$14,Debts!$Y$14)/12,2)+IF(AND(Debts!$AC$14=1,$A282=Debts!$M$14+1),SUMPRODUCT(ROUND(BO$5:BO280*Debts!$Y$14/12,2)),0))</f>
        <v/>
      </c>
      <c r="T282">
        <f>IF(BP281&lt;=0,0,ROUND(BP281*IF($A282&lt;=Debts!$M$15,Debts!$X$15,Debts!$Y$15)/12,2)+IF(AND(Debts!$AC$15=1,$A282=Debts!$M$15+1),SUMPRODUCT(ROUND(BP$5:BP280*Debts!$Y$15/12,2)),0))</f>
        <v/>
      </c>
      <c r="U282">
        <f>IF(BQ281&lt;=0,0,ROUND(BQ281*IF($A282&lt;=Debts!$M$16,Debts!$X$16,Debts!$Y$16)/12,2)+IF(AND(Debts!$AC$16=1,$A282=Debts!$M$16+1),SUMPRODUCT(ROUND(BQ$5:BQ280*Debts!$Y$16/12,2)),0))</f>
        <v/>
      </c>
      <c r="V282">
        <f>IF(BF281&lt;=0,0,MIN(ROUND(BF281+J282,2),IF(Debts!$Z$5=0,Debts!$AA$5,MAX(Debts!$AA$5,ROUND(BF281*Debts!$Z$5+Debts!$AB$5*J282,2)))))</f>
        <v/>
      </c>
      <c r="W282">
        <f>IF(BG281&lt;=0,0,MIN(ROUND(BG281+K282,2),IF(Debts!$Z$6=0,Debts!$AA$6,MAX(Debts!$AA$6,ROUND(BG281*Debts!$Z$6+Debts!$AB$6*K282,2)))))</f>
        <v/>
      </c>
      <c r="X282">
        <f>IF(BH281&lt;=0,0,MIN(ROUND(BH281+L282,2),IF(Debts!$Z$7=0,Debts!$AA$7,MAX(Debts!$AA$7,ROUND(BH281*Debts!$Z$7+Debts!$AB$7*L282,2)))))</f>
        <v/>
      </c>
      <c r="Y282">
        <f>IF(BI281&lt;=0,0,MIN(ROUND(BI281+M282,2),IF(Debts!$Z$8=0,Debts!$AA$8,MAX(Debts!$AA$8,ROUND(BI281*Debts!$Z$8+Debts!$AB$8*M282,2)))))</f>
        <v/>
      </c>
      <c r="Z282">
        <f>IF(BJ281&lt;=0,0,MIN(ROUND(BJ281+N282,2),IF(Debts!$Z$9=0,Debts!$AA$9,MAX(Debts!$AA$9,ROUND(BJ281*Debts!$Z$9+Debts!$AB$9*N282,2)))))</f>
        <v/>
      </c>
      <c r="AA282">
        <f>IF(BK281&lt;=0,0,MIN(ROUND(BK281+O282,2),IF(Debts!$Z$10=0,Debts!$AA$10,MAX(Debts!$AA$10,ROUND(BK281*Debts!$Z$10+Debts!$AB$10*O282,2)))))</f>
        <v/>
      </c>
      <c r="AB282">
        <f>IF(BL281&lt;=0,0,MIN(ROUND(BL281+P282,2),IF(Debts!$Z$11=0,Debts!$AA$11,MAX(Debts!$AA$11,ROUND(BL281*Debts!$Z$11+Debts!$AB$11*P282,2)))))</f>
        <v/>
      </c>
      <c r="AC282">
        <f>IF(BM281&lt;=0,0,MIN(ROUND(BM281+Q282,2),IF(Debts!$Z$12=0,Debts!$AA$12,MAX(Debts!$AA$12,ROUND(BM281*Debts!$Z$12+Debts!$AB$12*Q282,2)))))</f>
        <v/>
      </c>
      <c r="AD282">
        <f>IF(BN281&lt;=0,0,MIN(ROUND(BN281+R282,2),IF(Debts!$Z$13=0,Debts!$AA$13,MAX(Debts!$AA$13,ROUND(BN281*Debts!$Z$13+Debts!$AB$13*R282,2)))))</f>
        <v/>
      </c>
      <c r="AE282">
        <f>IF(BO281&lt;=0,0,MIN(ROUND(BO281+S282,2),IF(Debts!$Z$14=0,Debts!$AA$14,MAX(Debts!$AA$14,ROUND(BO281*Debts!$Z$14+Debts!$AB$14*S282,2)))))</f>
        <v/>
      </c>
      <c r="AF282">
        <f>IF(BP281&lt;=0,0,MIN(ROUND(BP281+T282,2),IF(Debts!$Z$15=0,Debts!$AA$15,MAX(Debts!$AA$15,ROUND(BP281*Debts!$Z$15+Debts!$AB$15*T282,2)))))</f>
        <v/>
      </c>
      <c r="AG282">
        <f>IF(BQ281&lt;=0,0,MIN(ROUND(BQ281+U282,2),IF(Debts!$Z$16=0,Debts!$AA$16,MAX(Debts!$AA$16,ROUND(BQ281*Debts!$Z$16+Debts!$AB$16*U282,2)))))</f>
        <v/>
      </c>
      <c r="AH282">
        <f>IF(BF281&lt;=0,0,ROUND(BF281+J282-V282,2))</f>
        <v/>
      </c>
      <c r="AI282">
        <f>IF(BG281&lt;=0,0,ROUND(BG281+K282-W282,2))</f>
        <v/>
      </c>
      <c r="AJ282">
        <f>IF(BH281&lt;=0,0,ROUND(BH281+L282-X282,2))</f>
        <v/>
      </c>
      <c r="AK282">
        <f>IF(BI281&lt;=0,0,ROUND(BI281+M282-Y282,2))</f>
        <v/>
      </c>
      <c r="AL282">
        <f>IF(BJ281&lt;=0,0,ROUND(BJ281+N282-Z282,2))</f>
        <v/>
      </c>
      <c r="AM282">
        <f>IF(BK281&lt;=0,0,ROUND(BK281+O282-AA282,2))</f>
        <v/>
      </c>
      <c r="AN282">
        <f>IF(BL281&lt;=0,0,ROUND(BL281+P282-AB282,2))</f>
        <v/>
      </c>
      <c r="AO282">
        <f>IF(BM281&lt;=0,0,ROUND(BM281+Q282-AC282,2))</f>
        <v/>
      </c>
      <c r="AP282">
        <f>IF(BN281&lt;=0,0,ROUND(BN281+R282-AD282,2))</f>
        <v/>
      </c>
      <c r="AQ282">
        <f>IF(BO281&lt;=0,0,ROUND(BO281+S282-AE282,2))</f>
        <v/>
      </c>
      <c r="AR282">
        <f>IF(BP281&lt;=0,0,ROUND(BP281+T282-AF282,2))</f>
        <v/>
      </c>
      <c r="AS282">
        <f>IF(BQ281&lt;=0,0,ROUND(BQ281+U282-AG282,2))</f>
        <v/>
      </c>
      <c r="AT282">
        <f>IF(AH282&lt;=0,0,ROUND(MIN(AH282,MAX(0,$F282-SUMPRODUCT(($AT$3:$BE$3&lt;AT$3)*$AH282:$AS282))),2))</f>
        <v/>
      </c>
      <c r="AU282">
        <f>IF(AI282&lt;=0,0,ROUND(MIN(AI282,MAX(0,$F282-SUMPRODUCT(($AT$3:$BE$3&lt;AU$3)*$AH282:$AS282))),2))</f>
        <v/>
      </c>
      <c r="AV282">
        <f>IF(AJ282&lt;=0,0,ROUND(MIN(AJ282,MAX(0,$F282-SUMPRODUCT(($AT$3:$BE$3&lt;AV$3)*$AH282:$AS282))),2))</f>
        <v/>
      </c>
      <c r="AW282">
        <f>IF(AK282&lt;=0,0,ROUND(MIN(AK282,MAX(0,$F282-SUMPRODUCT(($AT$3:$BE$3&lt;AW$3)*$AH282:$AS282))),2))</f>
        <v/>
      </c>
      <c r="AX282">
        <f>IF(AL282&lt;=0,0,ROUND(MIN(AL282,MAX(0,$F282-SUMPRODUCT(($AT$3:$BE$3&lt;AX$3)*$AH282:$AS282))),2))</f>
        <v/>
      </c>
      <c r="AY282">
        <f>IF(AM282&lt;=0,0,ROUND(MIN(AM282,MAX(0,$F282-SUMPRODUCT(($AT$3:$BE$3&lt;AY$3)*$AH282:$AS282))),2))</f>
        <v/>
      </c>
      <c r="AZ282">
        <f>IF(AN282&lt;=0,0,ROUND(MIN(AN282,MAX(0,$F282-SUMPRODUCT(($AT$3:$BE$3&lt;AZ$3)*$AH282:$AS282))),2))</f>
        <v/>
      </c>
      <c r="BA282">
        <f>IF(AO282&lt;=0,0,ROUND(MIN(AO282,MAX(0,$F282-SUMPRODUCT(($AT$3:$BE$3&lt;BA$3)*$AH282:$AS282))),2))</f>
        <v/>
      </c>
      <c r="BB282">
        <f>IF(AP282&lt;=0,0,ROUND(MIN(AP282,MAX(0,$F282-SUMPRODUCT(($AT$3:$BE$3&lt;BB$3)*$AH282:$AS282))),2))</f>
        <v/>
      </c>
      <c r="BC282">
        <f>IF(AQ282&lt;=0,0,ROUND(MIN(AQ282,MAX(0,$F282-SUMPRODUCT(($AT$3:$BE$3&lt;BC$3)*$AH282:$AS282))),2))</f>
        <v/>
      </c>
      <c r="BD282">
        <f>IF(AR282&lt;=0,0,ROUND(MIN(AR282,MAX(0,$F282-SUMPRODUCT(($AT$3:$BE$3&lt;BD$3)*$AH282:$AS282))),2))</f>
        <v/>
      </c>
      <c r="BE282">
        <f>IF(AS282&lt;=0,0,ROUND(MIN(AS282,MAX(0,$F282-SUMPRODUCT(($AT$3:$BE$3&lt;BE$3)*$AH282:$AS282))),2))</f>
        <v/>
      </c>
      <c r="BF282">
        <f>IF(BF281&lt;=0,0,ROUND(BF281+J282-V282-AT282,2))</f>
        <v/>
      </c>
      <c r="BG282">
        <f>IF(BG281&lt;=0,0,ROUND(BG281+K282-W282-AU282,2))</f>
        <v/>
      </c>
      <c r="BH282">
        <f>IF(BH281&lt;=0,0,ROUND(BH281+L282-X282-AV282,2))</f>
        <v/>
      </c>
      <c r="BI282">
        <f>IF(BI281&lt;=0,0,ROUND(BI281+M282-Y282-AW282,2))</f>
        <v/>
      </c>
      <c r="BJ282">
        <f>IF(BJ281&lt;=0,0,ROUND(BJ281+N282-Z282-AX282,2))</f>
        <v/>
      </c>
      <c r="BK282">
        <f>IF(BK281&lt;=0,0,ROUND(BK281+O282-AA282-AY282,2))</f>
        <v/>
      </c>
      <c r="BL282">
        <f>IF(BL281&lt;=0,0,ROUND(BL281+P282-AB282-AZ282,2))</f>
        <v/>
      </c>
      <c r="BM282">
        <f>IF(BM281&lt;=0,0,ROUND(BM281+Q282-AC282-BA282,2))</f>
        <v/>
      </c>
      <c r="BN282">
        <f>IF(BN281&lt;=0,0,ROUND(BN281+R282-AD282-BB282,2))</f>
        <v/>
      </c>
      <c r="BO282">
        <f>IF(BO281&lt;=0,0,ROUND(BO281+S282-AE282-BC282,2))</f>
        <v/>
      </c>
      <c r="BP282">
        <f>IF(BP281&lt;=0,0,ROUND(BP281+T282-AF282-BD282,2))</f>
        <v/>
      </c>
      <c r="BQ282">
        <f>IF(BQ281&lt;=0,0,ROUND(BQ281+U282-AG282-BE282,2))</f>
        <v/>
      </c>
    </row>
    <row r="283">
      <c r="A283" t="n">
        <v>278</v>
      </c>
      <c r="B283" s="29">
        <f>Months!B283</f>
        <v/>
      </c>
      <c r="C283">
        <f>Months!C283</f>
        <v/>
      </c>
      <c r="D283">
        <f>Months!D283</f>
        <v/>
      </c>
      <c r="E283">
        <f>SUM(V283:AG283)</f>
        <v/>
      </c>
      <c r="F283">
        <f>MAX(0,ROUND(C283+D283-E283,2))</f>
        <v/>
      </c>
      <c r="G283">
        <f>ROUND(E283+SUM(AT283:BE283),2)</f>
        <v/>
      </c>
      <c r="H283">
        <f>ROUND(SUM(J283:U283),2)</f>
        <v/>
      </c>
      <c r="I283">
        <f>ROUND(SUM(BF283:BQ283),2)</f>
        <v/>
      </c>
      <c r="J283">
        <f>IF(BF282&lt;=0,0,ROUND(BF282*IF($A283&lt;=Debts!$M$5,Debts!$X$5,Debts!$Y$5)/12,2)+IF(AND(Debts!$AC$5=1,$A283=Debts!$M$5+1),SUMPRODUCT(ROUND(BF$5:BF281*Debts!$Y$5/12,2)),0))</f>
        <v/>
      </c>
      <c r="K283">
        <f>IF(BG282&lt;=0,0,ROUND(BG282*IF($A283&lt;=Debts!$M$6,Debts!$X$6,Debts!$Y$6)/12,2)+IF(AND(Debts!$AC$6=1,$A283=Debts!$M$6+1),SUMPRODUCT(ROUND(BG$5:BG281*Debts!$Y$6/12,2)),0))</f>
        <v/>
      </c>
      <c r="L283">
        <f>IF(BH282&lt;=0,0,ROUND(BH282*IF($A283&lt;=Debts!$M$7,Debts!$X$7,Debts!$Y$7)/12,2)+IF(AND(Debts!$AC$7=1,$A283=Debts!$M$7+1),SUMPRODUCT(ROUND(BH$5:BH281*Debts!$Y$7/12,2)),0))</f>
        <v/>
      </c>
      <c r="M283">
        <f>IF(BI282&lt;=0,0,ROUND(BI282*IF($A283&lt;=Debts!$M$8,Debts!$X$8,Debts!$Y$8)/12,2)+IF(AND(Debts!$AC$8=1,$A283=Debts!$M$8+1),SUMPRODUCT(ROUND(BI$5:BI281*Debts!$Y$8/12,2)),0))</f>
        <v/>
      </c>
      <c r="N283">
        <f>IF(BJ282&lt;=0,0,ROUND(BJ282*IF($A283&lt;=Debts!$M$9,Debts!$X$9,Debts!$Y$9)/12,2)+IF(AND(Debts!$AC$9=1,$A283=Debts!$M$9+1),SUMPRODUCT(ROUND(BJ$5:BJ281*Debts!$Y$9/12,2)),0))</f>
        <v/>
      </c>
      <c r="O283">
        <f>IF(BK282&lt;=0,0,ROUND(BK282*IF($A283&lt;=Debts!$M$10,Debts!$X$10,Debts!$Y$10)/12,2)+IF(AND(Debts!$AC$10=1,$A283=Debts!$M$10+1),SUMPRODUCT(ROUND(BK$5:BK281*Debts!$Y$10/12,2)),0))</f>
        <v/>
      </c>
      <c r="P283">
        <f>IF(BL282&lt;=0,0,ROUND(BL282*IF($A283&lt;=Debts!$M$11,Debts!$X$11,Debts!$Y$11)/12,2)+IF(AND(Debts!$AC$11=1,$A283=Debts!$M$11+1),SUMPRODUCT(ROUND(BL$5:BL281*Debts!$Y$11/12,2)),0))</f>
        <v/>
      </c>
      <c r="Q283">
        <f>IF(BM282&lt;=0,0,ROUND(BM282*IF($A283&lt;=Debts!$M$12,Debts!$X$12,Debts!$Y$12)/12,2)+IF(AND(Debts!$AC$12=1,$A283=Debts!$M$12+1),SUMPRODUCT(ROUND(BM$5:BM281*Debts!$Y$12/12,2)),0))</f>
        <v/>
      </c>
      <c r="R283">
        <f>IF(BN282&lt;=0,0,ROUND(BN282*IF($A283&lt;=Debts!$M$13,Debts!$X$13,Debts!$Y$13)/12,2)+IF(AND(Debts!$AC$13=1,$A283=Debts!$M$13+1),SUMPRODUCT(ROUND(BN$5:BN281*Debts!$Y$13/12,2)),0))</f>
        <v/>
      </c>
      <c r="S283">
        <f>IF(BO282&lt;=0,0,ROUND(BO282*IF($A283&lt;=Debts!$M$14,Debts!$X$14,Debts!$Y$14)/12,2)+IF(AND(Debts!$AC$14=1,$A283=Debts!$M$14+1),SUMPRODUCT(ROUND(BO$5:BO281*Debts!$Y$14/12,2)),0))</f>
        <v/>
      </c>
      <c r="T283">
        <f>IF(BP282&lt;=0,0,ROUND(BP282*IF($A283&lt;=Debts!$M$15,Debts!$X$15,Debts!$Y$15)/12,2)+IF(AND(Debts!$AC$15=1,$A283=Debts!$M$15+1),SUMPRODUCT(ROUND(BP$5:BP281*Debts!$Y$15/12,2)),0))</f>
        <v/>
      </c>
      <c r="U283">
        <f>IF(BQ282&lt;=0,0,ROUND(BQ282*IF($A283&lt;=Debts!$M$16,Debts!$X$16,Debts!$Y$16)/12,2)+IF(AND(Debts!$AC$16=1,$A283=Debts!$M$16+1),SUMPRODUCT(ROUND(BQ$5:BQ281*Debts!$Y$16/12,2)),0))</f>
        <v/>
      </c>
      <c r="V283">
        <f>IF(BF282&lt;=0,0,MIN(ROUND(BF282+J283,2),IF(Debts!$Z$5=0,Debts!$AA$5,MAX(Debts!$AA$5,ROUND(BF282*Debts!$Z$5+Debts!$AB$5*J283,2)))))</f>
        <v/>
      </c>
      <c r="W283">
        <f>IF(BG282&lt;=0,0,MIN(ROUND(BG282+K283,2),IF(Debts!$Z$6=0,Debts!$AA$6,MAX(Debts!$AA$6,ROUND(BG282*Debts!$Z$6+Debts!$AB$6*K283,2)))))</f>
        <v/>
      </c>
      <c r="X283">
        <f>IF(BH282&lt;=0,0,MIN(ROUND(BH282+L283,2),IF(Debts!$Z$7=0,Debts!$AA$7,MAX(Debts!$AA$7,ROUND(BH282*Debts!$Z$7+Debts!$AB$7*L283,2)))))</f>
        <v/>
      </c>
      <c r="Y283">
        <f>IF(BI282&lt;=0,0,MIN(ROUND(BI282+M283,2),IF(Debts!$Z$8=0,Debts!$AA$8,MAX(Debts!$AA$8,ROUND(BI282*Debts!$Z$8+Debts!$AB$8*M283,2)))))</f>
        <v/>
      </c>
      <c r="Z283">
        <f>IF(BJ282&lt;=0,0,MIN(ROUND(BJ282+N283,2),IF(Debts!$Z$9=0,Debts!$AA$9,MAX(Debts!$AA$9,ROUND(BJ282*Debts!$Z$9+Debts!$AB$9*N283,2)))))</f>
        <v/>
      </c>
      <c r="AA283">
        <f>IF(BK282&lt;=0,0,MIN(ROUND(BK282+O283,2),IF(Debts!$Z$10=0,Debts!$AA$10,MAX(Debts!$AA$10,ROUND(BK282*Debts!$Z$10+Debts!$AB$10*O283,2)))))</f>
        <v/>
      </c>
      <c r="AB283">
        <f>IF(BL282&lt;=0,0,MIN(ROUND(BL282+P283,2),IF(Debts!$Z$11=0,Debts!$AA$11,MAX(Debts!$AA$11,ROUND(BL282*Debts!$Z$11+Debts!$AB$11*P283,2)))))</f>
        <v/>
      </c>
      <c r="AC283">
        <f>IF(BM282&lt;=0,0,MIN(ROUND(BM282+Q283,2),IF(Debts!$Z$12=0,Debts!$AA$12,MAX(Debts!$AA$12,ROUND(BM282*Debts!$Z$12+Debts!$AB$12*Q283,2)))))</f>
        <v/>
      </c>
      <c r="AD283">
        <f>IF(BN282&lt;=0,0,MIN(ROUND(BN282+R283,2),IF(Debts!$Z$13=0,Debts!$AA$13,MAX(Debts!$AA$13,ROUND(BN282*Debts!$Z$13+Debts!$AB$13*R283,2)))))</f>
        <v/>
      </c>
      <c r="AE283">
        <f>IF(BO282&lt;=0,0,MIN(ROUND(BO282+S283,2),IF(Debts!$Z$14=0,Debts!$AA$14,MAX(Debts!$AA$14,ROUND(BO282*Debts!$Z$14+Debts!$AB$14*S283,2)))))</f>
        <v/>
      </c>
      <c r="AF283">
        <f>IF(BP282&lt;=0,0,MIN(ROUND(BP282+T283,2),IF(Debts!$Z$15=0,Debts!$AA$15,MAX(Debts!$AA$15,ROUND(BP282*Debts!$Z$15+Debts!$AB$15*T283,2)))))</f>
        <v/>
      </c>
      <c r="AG283">
        <f>IF(BQ282&lt;=0,0,MIN(ROUND(BQ282+U283,2),IF(Debts!$Z$16=0,Debts!$AA$16,MAX(Debts!$AA$16,ROUND(BQ282*Debts!$Z$16+Debts!$AB$16*U283,2)))))</f>
        <v/>
      </c>
      <c r="AH283">
        <f>IF(BF282&lt;=0,0,ROUND(BF282+J283-V283,2))</f>
        <v/>
      </c>
      <c r="AI283">
        <f>IF(BG282&lt;=0,0,ROUND(BG282+K283-W283,2))</f>
        <v/>
      </c>
      <c r="AJ283">
        <f>IF(BH282&lt;=0,0,ROUND(BH282+L283-X283,2))</f>
        <v/>
      </c>
      <c r="AK283">
        <f>IF(BI282&lt;=0,0,ROUND(BI282+M283-Y283,2))</f>
        <v/>
      </c>
      <c r="AL283">
        <f>IF(BJ282&lt;=0,0,ROUND(BJ282+N283-Z283,2))</f>
        <v/>
      </c>
      <c r="AM283">
        <f>IF(BK282&lt;=0,0,ROUND(BK282+O283-AA283,2))</f>
        <v/>
      </c>
      <c r="AN283">
        <f>IF(BL282&lt;=0,0,ROUND(BL282+P283-AB283,2))</f>
        <v/>
      </c>
      <c r="AO283">
        <f>IF(BM282&lt;=0,0,ROUND(BM282+Q283-AC283,2))</f>
        <v/>
      </c>
      <c r="AP283">
        <f>IF(BN282&lt;=0,0,ROUND(BN282+R283-AD283,2))</f>
        <v/>
      </c>
      <c r="AQ283">
        <f>IF(BO282&lt;=0,0,ROUND(BO282+S283-AE283,2))</f>
        <v/>
      </c>
      <c r="AR283">
        <f>IF(BP282&lt;=0,0,ROUND(BP282+T283-AF283,2))</f>
        <v/>
      </c>
      <c r="AS283">
        <f>IF(BQ282&lt;=0,0,ROUND(BQ282+U283-AG283,2))</f>
        <v/>
      </c>
      <c r="AT283">
        <f>IF(AH283&lt;=0,0,ROUND(MIN(AH283,MAX(0,$F283-SUMPRODUCT(($AT$3:$BE$3&lt;AT$3)*$AH283:$AS283))),2))</f>
        <v/>
      </c>
      <c r="AU283">
        <f>IF(AI283&lt;=0,0,ROUND(MIN(AI283,MAX(0,$F283-SUMPRODUCT(($AT$3:$BE$3&lt;AU$3)*$AH283:$AS283))),2))</f>
        <v/>
      </c>
      <c r="AV283">
        <f>IF(AJ283&lt;=0,0,ROUND(MIN(AJ283,MAX(0,$F283-SUMPRODUCT(($AT$3:$BE$3&lt;AV$3)*$AH283:$AS283))),2))</f>
        <v/>
      </c>
      <c r="AW283">
        <f>IF(AK283&lt;=0,0,ROUND(MIN(AK283,MAX(0,$F283-SUMPRODUCT(($AT$3:$BE$3&lt;AW$3)*$AH283:$AS283))),2))</f>
        <v/>
      </c>
      <c r="AX283">
        <f>IF(AL283&lt;=0,0,ROUND(MIN(AL283,MAX(0,$F283-SUMPRODUCT(($AT$3:$BE$3&lt;AX$3)*$AH283:$AS283))),2))</f>
        <v/>
      </c>
      <c r="AY283">
        <f>IF(AM283&lt;=0,0,ROUND(MIN(AM283,MAX(0,$F283-SUMPRODUCT(($AT$3:$BE$3&lt;AY$3)*$AH283:$AS283))),2))</f>
        <v/>
      </c>
      <c r="AZ283">
        <f>IF(AN283&lt;=0,0,ROUND(MIN(AN283,MAX(0,$F283-SUMPRODUCT(($AT$3:$BE$3&lt;AZ$3)*$AH283:$AS283))),2))</f>
        <v/>
      </c>
      <c r="BA283">
        <f>IF(AO283&lt;=0,0,ROUND(MIN(AO283,MAX(0,$F283-SUMPRODUCT(($AT$3:$BE$3&lt;BA$3)*$AH283:$AS283))),2))</f>
        <v/>
      </c>
      <c r="BB283">
        <f>IF(AP283&lt;=0,0,ROUND(MIN(AP283,MAX(0,$F283-SUMPRODUCT(($AT$3:$BE$3&lt;BB$3)*$AH283:$AS283))),2))</f>
        <v/>
      </c>
      <c r="BC283">
        <f>IF(AQ283&lt;=0,0,ROUND(MIN(AQ283,MAX(0,$F283-SUMPRODUCT(($AT$3:$BE$3&lt;BC$3)*$AH283:$AS283))),2))</f>
        <v/>
      </c>
      <c r="BD283">
        <f>IF(AR283&lt;=0,0,ROUND(MIN(AR283,MAX(0,$F283-SUMPRODUCT(($AT$3:$BE$3&lt;BD$3)*$AH283:$AS283))),2))</f>
        <v/>
      </c>
      <c r="BE283">
        <f>IF(AS283&lt;=0,0,ROUND(MIN(AS283,MAX(0,$F283-SUMPRODUCT(($AT$3:$BE$3&lt;BE$3)*$AH283:$AS283))),2))</f>
        <v/>
      </c>
      <c r="BF283">
        <f>IF(BF282&lt;=0,0,ROUND(BF282+J283-V283-AT283,2))</f>
        <v/>
      </c>
      <c r="BG283">
        <f>IF(BG282&lt;=0,0,ROUND(BG282+K283-W283-AU283,2))</f>
        <v/>
      </c>
      <c r="BH283">
        <f>IF(BH282&lt;=0,0,ROUND(BH282+L283-X283-AV283,2))</f>
        <v/>
      </c>
      <c r="BI283">
        <f>IF(BI282&lt;=0,0,ROUND(BI282+M283-Y283-AW283,2))</f>
        <v/>
      </c>
      <c r="BJ283">
        <f>IF(BJ282&lt;=0,0,ROUND(BJ282+N283-Z283-AX283,2))</f>
        <v/>
      </c>
      <c r="BK283">
        <f>IF(BK282&lt;=0,0,ROUND(BK282+O283-AA283-AY283,2))</f>
        <v/>
      </c>
      <c r="BL283">
        <f>IF(BL282&lt;=0,0,ROUND(BL282+P283-AB283-AZ283,2))</f>
        <v/>
      </c>
      <c r="BM283">
        <f>IF(BM282&lt;=0,0,ROUND(BM282+Q283-AC283-BA283,2))</f>
        <v/>
      </c>
      <c r="BN283">
        <f>IF(BN282&lt;=0,0,ROUND(BN282+R283-AD283-BB283,2))</f>
        <v/>
      </c>
      <c r="BO283">
        <f>IF(BO282&lt;=0,0,ROUND(BO282+S283-AE283-BC283,2))</f>
        <v/>
      </c>
      <c r="BP283">
        <f>IF(BP282&lt;=0,0,ROUND(BP282+T283-AF283-BD283,2))</f>
        <v/>
      </c>
      <c r="BQ283">
        <f>IF(BQ282&lt;=0,0,ROUND(BQ282+U283-AG283-BE283,2))</f>
        <v/>
      </c>
    </row>
    <row r="284">
      <c r="A284" t="n">
        <v>279</v>
      </c>
      <c r="B284" s="29">
        <f>Months!B284</f>
        <v/>
      </c>
      <c r="C284">
        <f>Months!C284</f>
        <v/>
      </c>
      <c r="D284">
        <f>Months!D284</f>
        <v/>
      </c>
      <c r="E284">
        <f>SUM(V284:AG284)</f>
        <v/>
      </c>
      <c r="F284">
        <f>MAX(0,ROUND(C284+D284-E284,2))</f>
        <v/>
      </c>
      <c r="G284">
        <f>ROUND(E284+SUM(AT284:BE284),2)</f>
        <v/>
      </c>
      <c r="H284">
        <f>ROUND(SUM(J284:U284),2)</f>
        <v/>
      </c>
      <c r="I284">
        <f>ROUND(SUM(BF284:BQ284),2)</f>
        <v/>
      </c>
      <c r="J284">
        <f>IF(BF283&lt;=0,0,ROUND(BF283*IF($A284&lt;=Debts!$M$5,Debts!$X$5,Debts!$Y$5)/12,2)+IF(AND(Debts!$AC$5=1,$A284=Debts!$M$5+1),SUMPRODUCT(ROUND(BF$5:BF282*Debts!$Y$5/12,2)),0))</f>
        <v/>
      </c>
      <c r="K284">
        <f>IF(BG283&lt;=0,0,ROUND(BG283*IF($A284&lt;=Debts!$M$6,Debts!$X$6,Debts!$Y$6)/12,2)+IF(AND(Debts!$AC$6=1,$A284=Debts!$M$6+1),SUMPRODUCT(ROUND(BG$5:BG282*Debts!$Y$6/12,2)),0))</f>
        <v/>
      </c>
      <c r="L284">
        <f>IF(BH283&lt;=0,0,ROUND(BH283*IF($A284&lt;=Debts!$M$7,Debts!$X$7,Debts!$Y$7)/12,2)+IF(AND(Debts!$AC$7=1,$A284=Debts!$M$7+1),SUMPRODUCT(ROUND(BH$5:BH282*Debts!$Y$7/12,2)),0))</f>
        <v/>
      </c>
      <c r="M284">
        <f>IF(BI283&lt;=0,0,ROUND(BI283*IF($A284&lt;=Debts!$M$8,Debts!$X$8,Debts!$Y$8)/12,2)+IF(AND(Debts!$AC$8=1,$A284=Debts!$M$8+1),SUMPRODUCT(ROUND(BI$5:BI282*Debts!$Y$8/12,2)),0))</f>
        <v/>
      </c>
      <c r="N284">
        <f>IF(BJ283&lt;=0,0,ROUND(BJ283*IF($A284&lt;=Debts!$M$9,Debts!$X$9,Debts!$Y$9)/12,2)+IF(AND(Debts!$AC$9=1,$A284=Debts!$M$9+1),SUMPRODUCT(ROUND(BJ$5:BJ282*Debts!$Y$9/12,2)),0))</f>
        <v/>
      </c>
      <c r="O284">
        <f>IF(BK283&lt;=0,0,ROUND(BK283*IF($A284&lt;=Debts!$M$10,Debts!$X$10,Debts!$Y$10)/12,2)+IF(AND(Debts!$AC$10=1,$A284=Debts!$M$10+1),SUMPRODUCT(ROUND(BK$5:BK282*Debts!$Y$10/12,2)),0))</f>
        <v/>
      </c>
      <c r="P284">
        <f>IF(BL283&lt;=0,0,ROUND(BL283*IF($A284&lt;=Debts!$M$11,Debts!$X$11,Debts!$Y$11)/12,2)+IF(AND(Debts!$AC$11=1,$A284=Debts!$M$11+1),SUMPRODUCT(ROUND(BL$5:BL282*Debts!$Y$11/12,2)),0))</f>
        <v/>
      </c>
      <c r="Q284">
        <f>IF(BM283&lt;=0,0,ROUND(BM283*IF($A284&lt;=Debts!$M$12,Debts!$X$12,Debts!$Y$12)/12,2)+IF(AND(Debts!$AC$12=1,$A284=Debts!$M$12+1),SUMPRODUCT(ROUND(BM$5:BM282*Debts!$Y$12/12,2)),0))</f>
        <v/>
      </c>
      <c r="R284">
        <f>IF(BN283&lt;=0,0,ROUND(BN283*IF($A284&lt;=Debts!$M$13,Debts!$X$13,Debts!$Y$13)/12,2)+IF(AND(Debts!$AC$13=1,$A284=Debts!$M$13+1),SUMPRODUCT(ROUND(BN$5:BN282*Debts!$Y$13/12,2)),0))</f>
        <v/>
      </c>
      <c r="S284">
        <f>IF(BO283&lt;=0,0,ROUND(BO283*IF($A284&lt;=Debts!$M$14,Debts!$X$14,Debts!$Y$14)/12,2)+IF(AND(Debts!$AC$14=1,$A284=Debts!$M$14+1),SUMPRODUCT(ROUND(BO$5:BO282*Debts!$Y$14/12,2)),0))</f>
        <v/>
      </c>
      <c r="T284">
        <f>IF(BP283&lt;=0,0,ROUND(BP283*IF($A284&lt;=Debts!$M$15,Debts!$X$15,Debts!$Y$15)/12,2)+IF(AND(Debts!$AC$15=1,$A284=Debts!$M$15+1),SUMPRODUCT(ROUND(BP$5:BP282*Debts!$Y$15/12,2)),0))</f>
        <v/>
      </c>
      <c r="U284">
        <f>IF(BQ283&lt;=0,0,ROUND(BQ283*IF($A284&lt;=Debts!$M$16,Debts!$X$16,Debts!$Y$16)/12,2)+IF(AND(Debts!$AC$16=1,$A284=Debts!$M$16+1),SUMPRODUCT(ROUND(BQ$5:BQ282*Debts!$Y$16/12,2)),0))</f>
        <v/>
      </c>
      <c r="V284">
        <f>IF(BF283&lt;=0,0,MIN(ROUND(BF283+J284,2),IF(Debts!$Z$5=0,Debts!$AA$5,MAX(Debts!$AA$5,ROUND(BF283*Debts!$Z$5+Debts!$AB$5*J284,2)))))</f>
        <v/>
      </c>
      <c r="W284">
        <f>IF(BG283&lt;=0,0,MIN(ROUND(BG283+K284,2),IF(Debts!$Z$6=0,Debts!$AA$6,MAX(Debts!$AA$6,ROUND(BG283*Debts!$Z$6+Debts!$AB$6*K284,2)))))</f>
        <v/>
      </c>
      <c r="X284">
        <f>IF(BH283&lt;=0,0,MIN(ROUND(BH283+L284,2),IF(Debts!$Z$7=0,Debts!$AA$7,MAX(Debts!$AA$7,ROUND(BH283*Debts!$Z$7+Debts!$AB$7*L284,2)))))</f>
        <v/>
      </c>
      <c r="Y284">
        <f>IF(BI283&lt;=0,0,MIN(ROUND(BI283+M284,2),IF(Debts!$Z$8=0,Debts!$AA$8,MAX(Debts!$AA$8,ROUND(BI283*Debts!$Z$8+Debts!$AB$8*M284,2)))))</f>
        <v/>
      </c>
      <c r="Z284">
        <f>IF(BJ283&lt;=0,0,MIN(ROUND(BJ283+N284,2),IF(Debts!$Z$9=0,Debts!$AA$9,MAX(Debts!$AA$9,ROUND(BJ283*Debts!$Z$9+Debts!$AB$9*N284,2)))))</f>
        <v/>
      </c>
      <c r="AA284">
        <f>IF(BK283&lt;=0,0,MIN(ROUND(BK283+O284,2),IF(Debts!$Z$10=0,Debts!$AA$10,MAX(Debts!$AA$10,ROUND(BK283*Debts!$Z$10+Debts!$AB$10*O284,2)))))</f>
        <v/>
      </c>
      <c r="AB284">
        <f>IF(BL283&lt;=0,0,MIN(ROUND(BL283+P284,2),IF(Debts!$Z$11=0,Debts!$AA$11,MAX(Debts!$AA$11,ROUND(BL283*Debts!$Z$11+Debts!$AB$11*P284,2)))))</f>
        <v/>
      </c>
      <c r="AC284">
        <f>IF(BM283&lt;=0,0,MIN(ROUND(BM283+Q284,2),IF(Debts!$Z$12=0,Debts!$AA$12,MAX(Debts!$AA$12,ROUND(BM283*Debts!$Z$12+Debts!$AB$12*Q284,2)))))</f>
        <v/>
      </c>
      <c r="AD284">
        <f>IF(BN283&lt;=0,0,MIN(ROUND(BN283+R284,2),IF(Debts!$Z$13=0,Debts!$AA$13,MAX(Debts!$AA$13,ROUND(BN283*Debts!$Z$13+Debts!$AB$13*R284,2)))))</f>
        <v/>
      </c>
      <c r="AE284">
        <f>IF(BO283&lt;=0,0,MIN(ROUND(BO283+S284,2),IF(Debts!$Z$14=0,Debts!$AA$14,MAX(Debts!$AA$14,ROUND(BO283*Debts!$Z$14+Debts!$AB$14*S284,2)))))</f>
        <v/>
      </c>
      <c r="AF284">
        <f>IF(BP283&lt;=0,0,MIN(ROUND(BP283+T284,2),IF(Debts!$Z$15=0,Debts!$AA$15,MAX(Debts!$AA$15,ROUND(BP283*Debts!$Z$15+Debts!$AB$15*T284,2)))))</f>
        <v/>
      </c>
      <c r="AG284">
        <f>IF(BQ283&lt;=0,0,MIN(ROUND(BQ283+U284,2),IF(Debts!$Z$16=0,Debts!$AA$16,MAX(Debts!$AA$16,ROUND(BQ283*Debts!$Z$16+Debts!$AB$16*U284,2)))))</f>
        <v/>
      </c>
      <c r="AH284">
        <f>IF(BF283&lt;=0,0,ROUND(BF283+J284-V284,2))</f>
        <v/>
      </c>
      <c r="AI284">
        <f>IF(BG283&lt;=0,0,ROUND(BG283+K284-W284,2))</f>
        <v/>
      </c>
      <c r="AJ284">
        <f>IF(BH283&lt;=0,0,ROUND(BH283+L284-X284,2))</f>
        <v/>
      </c>
      <c r="AK284">
        <f>IF(BI283&lt;=0,0,ROUND(BI283+M284-Y284,2))</f>
        <v/>
      </c>
      <c r="AL284">
        <f>IF(BJ283&lt;=0,0,ROUND(BJ283+N284-Z284,2))</f>
        <v/>
      </c>
      <c r="AM284">
        <f>IF(BK283&lt;=0,0,ROUND(BK283+O284-AA284,2))</f>
        <v/>
      </c>
      <c r="AN284">
        <f>IF(BL283&lt;=0,0,ROUND(BL283+P284-AB284,2))</f>
        <v/>
      </c>
      <c r="AO284">
        <f>IF(BM283&lt;=0,0,ROUND(BM283+Q284-AC284,2))</f>
        <v/>
      </c>
      <c r="AP284">
        <f>IF(BN283&lt;=0,0,ROUND(BN283+R284-AD284,2))</f>
        <v/>
      </c>
      <c r="AQ284">
        <f>IF(BO283&lt;=0,0,ROUND(BO283+S284-AE284,2))</f>
        <v/>
      </c>
      <c r="AR284">
        <f>IF(BP283&lt;=0,0,ROUND(BP283+T284-AF284,2))</f>
        <v/>
      </c>
      <c r="AS284">
        <f>IF(BQ283&lt;=0,0,ROUND(BQ283+U284-AG284,2))</f>
        <v/>
      </c>
      <c r="AT284">
        <f>IF(AH284&lt;=0,0,ROUND(MIN(AH284,MAX(0,$F284-SUMPRODUCT(($AT$3:$BE$3&lt;AT$3)*$AH284:$AS284))),2))</f>
        <v/>
      </c>
      <c r="AU284">
        <f>IF(AI284&lt;=0,0,ROUND(MIN(AI284,MAX(0,$F284-SUMPRODUCT(($AT$3:$BE$3&lt;AU$3)*$AH284:$AS284))),2))</f>
        <v/>
      </c>
      <c r="AV284">
        <f>IF(AJ284&lt;=0,0,ROUND(MIN(AJ284,MAX(0,$F284-SUMPRODUCT(($AT$3:$BE$3&lt;AV$3)*$AH284:$AS284))),2))</f>
        <v/>
      </c>
      <c r="AW284">
        <f>IF(AK284&lt;=0,0,ROUND(MIN(AK284,MAX(0,$F284-SUMPRODUCT(($AT$3:$BE$3&lt;AW$3)*$AH284:$AS284))),2))</f>
        <v/>
      </c>
      <c r="AX284">
        <f>IF(AL284&lt;=0,0,ROUND(MIN(AL284,MAX(0,$F284-SUMPRODUCT(($AT$3:$BE$3&lt;AX$3)*$AH284:$AS284))),2))</f>
        <v/>
      </c>
      <c r="AY284">
        <f>IF(AM284&lt;=0,0,ROUND(MIN(AM284,MAX(0,$F284-SUMPRODUCT(($AT$3:$BE$3&lt;AY$3)*$AH284:$AS284))),2))</f>
        <v/>
      </c>
      <c r="AZ284">
        <f>IF(AN284&lt;=0,0,ROUND(MIN(AN284,MAX(0,$F284-SUMPRODUCT(($AT$3:$BE$3&lt;AZ$3)*$AH284:$AS284))),2))</f>
        <v/>
      </c>
      <c r="BA284">
        <f>IF(AO284&lt;=0,0,ROUND(MIN(AO284,MAX(0,$F284-SUMPRODUCT(($AT$3:$BE$3&lt;BA$3)*$AH284:$AS284))),2))</f>
        <v/>
      </c>
      <c r="BB284">
        <f>IF(AP284&lt;=0,0,ROUND(MIN(AP284,MAX(0,$F284-SUMPRODUCT(($AT$3:$BE$3&lt;BB$3)*$AH284:$AS284))),2))</f>
        <v/>
      </c>
      <c r="BC284">
        <f>IF(AQ284&lt;=0,0,ROUND(MIN(AQ284,MAX(0,$F284-SUMPRODUCT(($AT$3:$BE$3&lt;BC$3)*$AH284:$AS284))),2))</f>
        <v/>
      </c>
      <c r="BD284">
        <f>IF(AR284&lt;=0,0,ROUND(MIN(AR284,MAX(0,$F284-SUMPRODUCT(($AT$3:$BE$3&lt;BD$3)*$AH284:$AS284))),2))</f>
        <v/>
      </c>
      <c r="BE284">
        <f>IF(AS284&lt;=0,0,ROUND(MIN(AS284,MAX(0,$F284-SUMPRODUCT(($AT$3:$BE$3&lt;BE$3)*$AH284:$AS284))),2))</f>
        <v/>
      </c>
      <c r="BF284">
        <f>IF(BF283&lt;=0,0,ROUND(BF283+J284-V284-AT284,2))</f>
        <v/>
      </c>
      <c r="BG284">
        <f>IF(BG283&lt;=0,0,ROUND(BG283+K284-W284-AU284,2))</f>
        <v/>
      </c>
      <c r="BH284">
        <f>IF(BH283&lt;=0,0,ROUND(BH283+L284-X284-AV284,2))</f>
        <v/>
      </c>
      <c r="BI284">
        <f>IF(BI283&lt;=0,0,ROUND(BI283+M284-Y284-AW284,2))</f>
        <v/>
      </c>
      <c r="BJ284">
        <f>IF(BJ283&lt;=0,0,ROUND(BJ283+N284-Z284-AX284,2))</f>
        <v/>
      </c>
      <c r="BK284">
        <f>IF(BK283&lt;=0,0,ROUND(BK283+O284-AA284-AY284,2))</f>
        <v/>
      </c>
      <c r="BL284">
        <f>IF(BL283&lt;=0,0,ROUND(BL283+P284-AB284-AZ284,2))</f>
        <v/>
      </c>
      <c r="BM284">
        <f>IF(BM283&lt;=0,0,ROUND(BM283+Q284-AC284-BA284,2))</f>
        <v/>
      </c>
      <c r="BN284">
        <f>IF(BN283&lt;=0,0,ROUND(BN283+R284-AD284-BB284,2))</f>
        <v/>
      </c>
      <c r="BO284">
        <f>IF(BO283&lt;=0,0,ROUND(BO283+S284-AE284-BC284,2))</f>
        <v/>
      </c>
      <c r="BP284">
        <f>IF(BP283&lt;=0,0,ROUND(BP283+T284-AF284-BD284,2))</f>
        <v/>
      </c>
      <c r="BQ284">
        <f>IF(BQ283&lt;=0,0,ROUND(BQ283+U284-AG284-BE284,2))</f>
        <v/>
      </c>
    </row>
    <row r="285">
      <c r="A285" t="n">
        <v>280</v>
      </c>
      <c r="B285" s="29">
        <f>Months!B285</f>
        <v/>
      </c>
      <c r="C285">
        <f>Months!C285</f>
        <v/>
      </c>
      <c r="D285">
        <f>Months!D285</f>
        <v/>
      </c>
      <c r="E285">
        <f>SUM(V285:AG285)</f>
        <v/>
      </c>
      <c r="F285">
        <f>MAX(0,ROUND(C285+D285-E285,2))</f>
        <v/>
      </c>
      <c r="G285">
        <f>ROUND(E285+SUM(AT285:BE285),2)</f>
        <v/>
      </c>
      <c r="H285">
        <f>ROUND(SUM(J285:U285),2)</f>
        <v/>
      </c>
      <c r="I285">
        <f>ROUND(SUM(BF285:BQ285),2)</f>
        <v/>
      </c>
      <c r="J285">
        <f>IF(BF284&lt;=0,0,ROUND(BF284*IF($A285&lt;=Debts!$M$5,Debts!$X$5,Debts!$Y$5)/12,2)+IF(AND(Debts!$AC$5=1,$A285=Debts!$M$5+1),SUMPRODUCT(ROUND(BF$5:BF283*Debts!$Y$5/12,2)),0))</f>
        <v/>
      </c>
      <c r="K285">
        <f>IF(BG284&lt;=0,0,ROUND(BG284*IF($A285&lt;=Debts!$M$6,Debts!$X$6,Debts!$Y$6)/12,2)+IF(AND(Debts!$AC$6=1,$A285=Debts!$M$6+1),SUMPRODUCT(ROUND(BG$5:BG283*Debts!$Y$6/12,2)),0))</f>
        <v/>
      </c>
      <c r="L285">
        <f>IF(BH284&lt;=0,0,ROUND(BH284*IF($A285&lt;=Debts!$M$7,Debts!$X$7,Debts!$Y$7)/12,2)+IF(AND(Debts!$AC$7=1,$A285=Debts!$M$7+1),SUMPRODUCT(ROUND(BH$5:BH283*Debts!$Y$7/12,2)),0))</f>
        <v/>
      </c>
      <c r="M285">
        <f>IF(BI284&lt;=0,0,ROUND(BI284*IF($A285&lt;=Debts!$M$8,Debts!$X$8,Debts!$Y$8)/12,2)+IF(AND(Debts!$AC$8=1,$A285=Debts!$M$8+1),SUMPRODUCT(ROUND(BI$5:BI283*Debts!$Y$8/12,2)),0))</f>
        <v/>
      </c>
      <c r="N285">
        <f>IF(BJ284&lt;=0,0,ROUND(BJ284*IF($A285&lt;=Debts!$M$9,Debts!$X$9,Debts!$Y$9)/12,2)+IF(AND(Debts!$AC$9=1,$A285=Debts!$M$9+1),SUMPRODUCT(ROUND(BJ$5:BJ283*Debts!$Y$9/12,2)),0))</f>
        <v/>
      </c>
      <c r="O285">
        <f>IF(BK284&lt;=0,0,ROUND(BK284*IF($A285&lt;=Debts!$M$10,Debts!$X$10,Debts!$Y$10)/12,2)+IF(AND(Debts!$AC$10=1,$A285=Debts!$M$10+1),SUMPRODUCT(ROUND(BK$5:BK283*Debts!$Y$10/12,2)),0))</f>
        <v/>
      </c>
      <c r="P285">
        <f>IF(BL284&lt;=0,0,ROUND(BL284*IF($A285&lt;=Debts!$M$11,Debts!$X$11,Debts!$Y$11)/12,2)+IF(AND(Debts!$AC$11=1,$A285=Debts!$M$11+1),SUMPRODUCT(ROUND(BL$5:BL283*Debts!$Y$11/12,2)),0))</f>
        <v/>
      </c>
      <c r="Q285">
        <f>IF(BM284&lt;=0,0,ROUND(BM284*IF($A285&lt;=Debts!$M$12,Debts!$X$12,Debts!$Y$12)/12,2)+IF(AND(Debts!$AC$12=1,$A285=Debts!$M$12+1),SUMPRODUCT(ROUND(BM$5:BM283*Debts!$Y$12/12,2)),0))</f>
        <v/>
      </c>
      <c r="R285">
        <f>IF(BN284&lt;=0,0,ROUND(BN284*IF($A285&lt;=Debts!$M$13,Debts!$X$13,Debts!$Y$13)/12,2)+IF(AND(Debts!$AC$13=1,$A285=Debts!$M$13+1),SUMPRODUCT(ROUND(BN$5:BN283*Debts!$Y$13/12,2)),0))</f>
        <v/>
      </c>
      <c r="S285">
        <f>IF(BO284&lt;=0,0,ROUND(BO284*IF($A285&lt;=Debts!$M$14,Debts!$X$14,Debts!$Y$14)/12,2)+IF(AND(Debts!$AC$14=1,$A285=Debts!$M$14+1),SUMPRODUCT(ROUND(BO$5:BO283*Debts!$Y$14/12,2)),0))</f>
        <v/>
      </c>
      <c r="T285">
        <f>IF(BP284&lt;=0,0,ROUND(BP284*IF($A285&lt;=Debts!$M$15,Debts!$X$15,Debts!$Y$15)/12,2)+IF(AND(Debts!$AC$15=1,$A285=Debts!$M$15+1),SUMPRODUCT(ROUND(BP$5:BP283*Debts!$Y$15/12,2)),0))</f>
        <v/>
      </c>
      <c r="U285">
        <f>IF(BQ284&lt;=0,0,ROUND(BQ284*IF($A285&lt;=Debts!$M$16,Debts!$X$16,Debts!$Y$16)/12,2)+IF(AND(Debts!$AC$16=1,$A285=Debts!$M$16+1),SUMPRODUCT(ROUND(BQ$5:BQ283*Debts!$Y$16/12,2)),0))</f>
        <v/>
      </c>
      <c r="V285">
        <f>IF(BF284&lt;=0,0,MIN(ROUND(BF284+J285,2),IF(Debts!$Z$5=0,Debts!$AA$5,MAX(Debts!$AA$5,ROUND(BF284*Debts!$Z$5+Debts!$AB$5*J285,2)))))</f>
        <v/>
      </c>
      <c r="W285">
        <f>IF(BG284&lt;=0,0,MIN(ROUND(BG284+K285,2),IF(Debts!$Z$6=0,Debts!$AA$6,MAX(Debts!$AA$6,ROUND(BG284*Debts!$Z$6+Debts!$AB$6*K285,2)))))</f>
        <v/>
      </c>
      <c r="X285">
        <f>IF(BH284&lt;=0,0,MIN(ROUND(BH284+L285,2),IF(Debts!$Z$7=0,Debts!$AA$7,MAX(Debts!$AA$7,ROUND(BH284*Debts!$Z$7+Debts!$AB$7*L285,2)))))</f>
        <v/>
      </c>
      <c r="Y285">
        <f>IF(BI284&lt;=0,0,MIN(ROUND(BI284+M285,2),IF(Debts!$Z$8=0,Debts!$AA$8,MAX(Debts!$AA$8,ROUND(BI284*Debts!$Z$8+Debts!$AB$8*M285,2)))))</f>
        <v/>
      </c>
      <c r="Z285">
        <f>IF(BJ284&lt;=0,0,MIN(ROUND(BJ284+N285,2),IF(Debts!$Z$9=0,Debts!$AA$9,MAX(Debts!$AA$9,ROUND(BJ284*Debts!$Z$9+Debts!$AB$9*N285,2)))))</f>
        <v/>
      </c>
      <c r="AA285">
        <f>IF(BK284&lt;=0,0,MIN(ROUND(BK284+O285,2),IF(Debts!$Z$10=0,Debts!$AA$10,MAX(Debts!$AA$10,ROUND(BK284*Debts!$Z$10+Debts!$AB$10*O285,2)))))</f>
        <v/>
      </c>
      <c r="AB285">
        <f>IF(BL284&lt;=0,0,MIN(ROUND(BL284+P285,2),IF(Debts!$Z$11=0,Debts!$AA$11,MAX(Debts!$AA$11,ROUND(BL284*Debts!$Z$11+Debts!$AB$11*P285,2)))))</f>
        <v/>
      </c>
      <c r="AC285">
        <f>IF(BM284&lt;=0,0,MIN(ROUND(BM284+Q285,2),IF(Debts!$Z$12=0,Debts!$AA$12,MAX(Debts!$AA$12,ROUND(BM284*Debts!$Z$12+Debts!$AB$12*Q285,2)))))</f>
        <v/>
      </c>
      <c r="AD285">
        <f>IF(BN284&lt;=0,0,MIN(ROUND(BN284+R285,2),IF(Debts!$Z$13=0,Debts!$AA$13,MAX(Debts!$AA$13,ROUND(BN284*Debts!$Z$13+Debts!$AB$13*R285,2)))))</f>
        <v/>
      </c>
      <c r="AE285">
        <f>IF(BO284&lt;=0,0,MIN(ROUND(BO284+S285,2),IF(Debts!$Z$14=0,Debts!$AA$14,MAX(Debts!$AA$14,ROUND(BO284*Debts!$Z$14+Debts!$AB$14*S285,2)))))</f>
        <v/>
      </c>
      <c r="AF285">
        <f>IF(BP284&lt;=0,0,MIN(ROUND(BP284+T285,2),IF(Debts!$Z$15=0,Debts!$AA$15,MAX(Debts!$AA$15,ROUND(BP284*Debts!$Z$15+Debts!$AB$15*T285,2)))))</f>
        <v/>
      </c>
      <c r="AG285">
        <f>IF(BQ284&lt;=0,0,MIN(ROUND(BQ284+U285,2),IF(Debts!$Z$16=0,Debts!$AA$16,MAX(Debts!$AA$16,ROUND(BQ284*Debts!$Z$16+Debts!$AB$16*U285,2)))))</f>
        <v/>
      </c>
      <c r="AH285">
        <f>IF(BF284&lt;=0,0,ROUND(BF284+J285-V285,2))</f>
        <v/>
      </c>
      <c r="AI285">
        <f>IF(BG284&lt;=0,0,ROUND(BG284+K285-W285,2))</f>
        <v/>
      </c>
      <c r="AJ285">
        <f>IF(BH284&lt;=0,0,ROUND(BH284+L285-X285,2))</f>
        <v/>
      </c>
      <c r="AK285">
        <f>IF(BI284&lt;=0,0,ROUND(BI284+M285-Y285,2))</f>
        <v/>
      </c>
      <c r="AL285">
        <f>IF(BJ284&lt;=0,0,ROUND(BJ284+N285-Z285,2))</f>
        <v/>
      </c>
      <c r="AM285">
        <f>IF(BK284&lt;=0,0,ROUND(BK284+O285-AA285,2))</f>
        <v/>
      </c>
      <c r="AN285">
        <f>IF(BL284&lt;=0,0,ROUND(BL284+P285-AB285,2))</f>
        <v/>
      </c>
      <c r="AO285">
        <f>IF(BM284&lt;=0,0,ROUND(BM284+Q285-AC285,2))</f>
        <v/>
      </c>
      <c r="AP285">
        <f>IF(BN284&lt;=0,0,ROUND(BN284+R285-AD285,2))</f>
        <v/>
      </c>
      <c r="AQ285">
        <f>IF(BO284&lt;=0,0,ROUND(BO284+S285-AE285,2))</f>
        <v/>
      </c>
      <c r="AR285">
        <f>IF(BP284&lt;=0,0,ROUND(BP284+T285-AF285,2))</f>
        <v/>
      </c>
      <c r="AS285">
        <f>IF(BQ284&lt;=0,0,ROUND(BQ284+U285-AG285,2))</f>
        <v/>
      </c>
      <c r="AT285">
        <f>IF(AH285&lt;=0,0,ROUND(MIN(AH285,MAX(0,$F285-SUMPRODUCT(($AT$3:$BE$3&lt;AT$3)*$AH285:$AS285))),2))</f>
        <v/>
      </c>
      <c r="AU285">
        <f>IF(AI285&lt;=0,0,ROUND(MIN(AI285,MAX(0,$F285-SUMPRODUCT(($AT$3:$BE$3&lt;AU$3)*$AH285:$AS285))),2))</f>
        <v/>
      </c>
      <c r="AV285">
        <f>IF(AJ285&lt;=0,0,ROUND(MIN(AJ285,MAX(0,$F285-SUMPRODUCT(($AT$3:$BE$3&lt;AV$3)*$AH285:$AS285))),2))</f>
        <v/>
      </c>
      <c r="AW285">
        <f>IF(AK285&lt;=0,0,ROUND(MIN(AK285,MAX(0,$F285-SUMPRODUCT(($AT$3:$BE$3&lt;AW$3)*$AH285:$AS285))),2))</f>
        <v/>
      </c>
      <c r="AX285">
        <f>IF(AL285&lt;=0,0,ROUND(MIN(AL285,MAX(0,$F285-SUMPRODUCT(($AT$3:$BE$3&lt;AX$3)*$AH285:$AS285))),2))</f>
        <v/>
      </c>
      <c r="AY285">
        <f>IF(AM285&lt;=0,0,ROUND(MIN(AM285,MAX(0,$F285-SUMPRODUCT(($AT$3:$BE$3&lt;AY$3)*$AH285:$AS285))),2))</f>
        <v/>
      </c>
      <c r="AZ285">
        <f>IF(AN285&lt;=0,0,ROUND(MIN(AN285,MAX(0,$F285-SUMPRODUCT(($AT$3:$BE$3&lt;AZ$3)*$AH285:$AS285))),2))</f>
        <v/>
      </c>
      <c r="BA285">
        <f>IF(AO285&lt;=0,0,ROUND(MIN(AO285,MAX(0,$F285-SUMPRODUCT(($AT$3:$BE$3&lt;BA$3)*$AH285:$AS285))),2))</f>
        <v/>
      </c>
      <c r="BB285">
        <f>IF(AP285&lt;=0,0,ROUND(MIN(AP285,MAX(0,$F285-SUMPRODUCT(($AT$3:$BE$3&lt;BB$3)*$AH285:$AS285))),2))</f>
        <v/>
      </c>
      <c r="BC285">
        <f>IF(AQ285&lt;=0,0,ROUND(MIN(AQ285,MAX(0,$F285-SUMPRODUCT(($AT$3:$BE$3&lt;BC$3)*$AH285:$AS285))),2))</f>
        <v/>
      </c>
      <c r="BD285">
        <f>IF(AR285&lt;=0,0,ROUND(MIN(AR285,MAX(0,$F285-SUMPRODUCT(($AT$3:$BE$3&lt;BD$3)*$AH285:$AS285))),2))</f>
        <v/>
      </c>
      <c r="BE285">
        <f>IF(AS285&lt;=0,0,ROUND(MIN(AS285,MAX(0,$F285-SUMPRODUCT(($AT$3:$BE$3&lt;BE$3)*$AH285:$AS285))),2))</f>
        <v/>
      </c>
      <c r="BF285">
        <f>IF(BF284&lt;=0,0,ROUND(BF284+J285-V285-AT285,2))</f>
        <v/>
      </c>
      <c r="BG285">
        <f>IF(BG284&lt;=0,0,ROUND(BG284+K285-W285-AU285,2))</f>
        <v/>
      </c>
      <c r="BH285">
        <f>IF(BH284&lt;=0,0,ROUND(BH284+L285-X285-AV285,2))</f>
        <v/>
      </c>
      <c r="BI285">
        <f>IF(BI284&lt;=0,0,ROUND(BI284+M285-Y285-AW285,2))</f>
        <v/>
      </c>
      <c r="BJ285">
        <f>IF(BJ284&lt;=0,0,ROUND(BJ284+N285-Z285-AX285,2))</f>
        <v/>
      </c>
      <c r="BK285">
        <f>IF(BK284&lt;=0,0,ROUND(BK284+O285-AA285-AY285,2))</f>
        <v/>
      </c>
      <c r="BL285">
        <f>IF(BL284&lt;=0,0,ROUND(BL284+P285-AB285-AZ285,2))</f>
        <v/>
      </c>
      <c r="BM285">
        <f>IF(BM284&lt;=0,0,ROUND(BM284+Q285-AC285-BA285,2))</f>
        <v/>
      </c>
      <c r="BN285">
        <f>IF(BN284&lt;=0,0,ROUND(BN284+R285-AD285-BB285,2))</f>
        <v/>
      </c>
      <c r="BO285">
        <f>IF(BO284&lt;=0,0,ROUND(BO284+S285-AE285-BC285,2))</f>
        <v/>
      </c>
      <c r="BP285">
        <f>IF(BP284&lt;=0,0,ROUND(BP284+T285-AF285-BD285,2))</f>
        <v/>
      </c>
      <c r="BQ285">
        <f>IF(BQ284&lt;=0,0,ROUND(BQ284+U285-AG285-BE285,2))</f>
        <v/>
      </c>
    </row>
    <row r="286">
      <c r="A286" t="n">
        <v>281</v>
      </c>
      <c r="B286" s="29">
        <f>Months!B286</f>
        <v/>
      </c>
      <c r="C286">
        <f>Months!C286</f>
        <v/>
      </c>
      <c r="D286">
        <f>Months!D286</f>
        <v/>
      </c>
      <c r="E286">
        <f>SUM(V286:AG286)</f>
        <v/>
      </c>
      <c r="F286">
        <f>MAX(0,ROUND(C286+D286-E286,2))</f>
        <v/>
      </c>
      <c r="G286">
        <f>ROUND(E286+SUM(AT286:BE286),2)</f>
        <v/>
      </c>
      <c r="H286">
        <f>ROUND(SUM(J286:U286),2)</f>
        <v/>
      </c>
      <c r="I286">
        <f>ROUND(SUM(BF286:BQ286),2)</f>
        <v/>
      </c>
      <c r="J286">
        <f>IF(BF285&lt;=0,0,ROUND(BF285*IF($A286&lt;=Debts!$M$5,Debts!$X$5,Debts!$Y$5)/12,2)+IF(AND(Debts!$AC$5=1,$A286=Debts!$M$5+1),SUMPRODUCT(ROUND(BF$5:BF284*Debts!$Y$5/12,2)),0))</f>
        <v/>
      </c>
      <c r="K286">
        <f>IF(BG285&lt;=0,0,ROUND(BG285*IF($A286&lt;=Debts!$M$6,Debts!$X$6,Debts!$Y$6)/12,2)+IF(AND(Debts!$AC$6=1,$A286=Debts!$M$6+1),SUMPRODUCT(ROUND(BG$5:BG284*Debts!$Y$6/12,2)),0))</f>
        <v/>
      </c>
      <c r="L286">
        <f>IF(BH285&lt;=0,0,ROUND(BH285*IF($A286&lt;=Debts!$M$7,Debts!$X$7,Debts!$Y$7)/12,2)+IF(AND(Debts!$AC$7=1,$A286=Debts!$M$7+1),SUMPRODUCT(ROUND(BH$5:BH284*Debts!$Y$7/12,2)),0))</f>
        <v/>
      </c>
      <c r="M286">
        <f>IF(BI285&lt;=0,0,ROUND(BI285*IF($A286&lt;=Debts!$M$8,Debts!$X$8,Debts!$Y$8)/12,2)+IF(AND(Debts!$AC$8=1,$A286=Debts!$M$8+1),SUMPRODUCT(ROUND(BI$5:BI284*Debts!$Y$8/12,2)),0))</f>
        <v/>
      </c>
      <c r="N286">
        <f>IF(BJ285&lt;=0,0,ROUND(BJ285*IF($A286&lt;=Debts!$M$9,Debts!$X$9,Debts!$Y$9)/12,2)+IF(AND(Debts!$AC$9=1,$A286=Debts!$M$9+1),SUMPRODUCT(ROUND(BJ$5:BJ284*Debts!$Y$9/12,2)),0))</f>
        <v/>
      </c>
      <c r="O286">
        <f>IF(BK285&lt;=0,0,ROUND(BK285*IF($A286&lt;=Debts!$M$10,Debts!$X$10,Debts!$Y$10)/12,2)+IF(AND(Debts!$AC$10=1,$A286=Debts!$M$10+1),SUMPRODUCT(ROUND(BK$5:BK284*Debts!$Y$10/12,2)),0))</f>
        <v/>
      </c>
      <c r="P286">
        <f>IF(BL285&lt;=0,0,ROUND(BL285*IF($A286&lt;=Debts!$M$11,Debts!$X$11,Debts!$Y$11)/12,2)+IF(AND(Debts!$AC$11=1,$A286=Debts!$M$11+1),SUMPRODUCT(ROUND(BL$5:BL284*Debts!$Y$11/12,2)),0))</f>
        <v/>
      </c>
      <c r="Q286">
        <f>IF(BM285&lt;=0,0,ROUND(BM285*IF($A286&lt;=Debts!$M$12,Debts!$X$12,Debts!$Y$12)/12,2)+IF(AND(Debts!$AC$12=1,$A286=Debts!$M$12+1),SUMPRODUCT(ROUND(BM$5:BM284*Debts!$Y$12/12,2)),0))</f>
        <v/>
      </c>
      <c r="R286">
        <f>IF(BN285&lt;=0,0,ROUND(BN285*IF($A286&lt;=Debts!$M$13,Debts!$X$13,Debts!$Y$13)/12,2)+IF(AND(Debts!$AC$13=1,$A286=Debts!$M$13+1),SUMPRODUCT(ROUND(BN$5:BN284*Debts!$Y$13/12,2)),0))</f>
        <v/>
      </c>
      <c r="S286">
        <f>IF(BO285&lt;=0,0,ROUND(BO285*IF($A286&lt;=Debts!$M$14,Debts!$X$14,Debts!$Y$14)/12,2)+IF(AND(Debts!$AC$14=1,$A286=Debts!$M$14+1),SUMPRODUCT(ROUND(BO$5:BO284*Debts!$Y$14/12,2)),0))</f>
        <v/>
      </c>
      <c r="T286">
        <f>IF(BP285&lt;=0,0,ROUND(BP285*IF($A286&lt;=Debts!$M$15,Debts!$X$15,Debts!$Y$15)/12,2)+IF(AND(Debts!$AC$15=1,$A286=Debts!$M$15+1),SUMPRODUCT(ROUND(BP$5:BP284*Debts!$Y$15/12,2)),0))</f>
        <v/>
      </c>
      <c r="U286">
        <f>IF(BQ285&lt;=0,0,ROUND(BQ285*IF($A286&lt;=Debts!$M$16,Debts!$X$16,Debts!$Y$16)/12,2)+IF(AND(Debts!$AC$16=1,$A286=Debts!$M$16+1),SUMPRODUCT(ROUND(BQ$5:BQ284*Debts!$Y$16/12,2)),0))</f>
        <v/>
      </c>
      <c r="V286">
        <f>IF(BF285&lt;=0,0,MIN(ROUND(BF285+J286,2),IF(Debts!$Z$5=0,Debts!$AA$5,MAX(Debts!$AA$5,ROUND(BF285*Debts!$Z$5+Debts!$AB$5*J286,2)))))</f>
        <v/>
      </c>
      <c r="W286">
        <f>IF(BG285&lt;=0,0,MIN(ROUND(BG285+K286,2),IF(Debts!$Z$6=0,Debts!$AA$6,MAX(Debts!$AA$6,ROUND(BG285*Debts!$Z$6+Debts!$AB$6*K286,2)))))</f>
        <v/>
      </c>
      <c r="X286">
        <f>IF(BH285&lt;=0,0,MIN(ROUND(BH285+L286,2),IF(Debts!$Z$7=0,Debts!$AA$7,MAX(Debts!$AA$7,ROUND(BH285*Debts!$Z$7+Debts!$AB$7*L286,2)))))</f>
        <v/>
      </c>
      <c r="Y286">
        <f>IF(BI285&lt;=0,0,MIN(ROUND(BI285+M286,2),IF(Debts!$Z$8=0,Debts!$AA$8,MAX(Debts!$AA$8,ROUND(BI285*Debts!$Z$8+Debts!$AB$8*M286,2)))))</f>
        <v/>
      </c>
      <c r="Z286">
        <f>IF(BJ285&lt;=0,0,MIN(ROUND(BJ285+N286,2),IF(Debts!$Z$9=0,Debts!$AA$9,MAX(Debts!$AA$9,ROUND(BJ285*Debts!$Z$9+Debts!$AB$9*N286,2)))))</f>
        <v/>
      </c>
      <c r="AA286">
        <f>IF(BK285&lt;=0,0,MIN(ROUND(BK285+O286,2),IF(Debts!$Z$10=0,Debts!$AA$10,MAX(Debts!$AA$10,ROUND(BK285*Debts!$Z$10+Debts!$AB$10*O286,2)))))</f>
        <v/>
      </c>
      <c r="AB286">
        <f>IF(BL285&lt;=0,0,MIN(ROUND(BL285+P286,2),IF(Debts!$Z$11=0,Debts!$AA$11,MAX(Debts!$AA$11,ROUND(BL285*Debts!$Z$11+Debts!$AB$11*P286,2)))))</f>
        <v/>
      </c>
      <c r="AC286">
        <f>IF(BM285&lt;=0,0,MIN(ROUND(BM285+Q286,2),IF(Debts!$Z$12=0,Debts!$AA$12,MAX(Debts!$AA$12,ROUND(BM285*Debts!$Z$12+Debts!$AB$12*Q286,2)))))</f>
        <v/>
      </c>
      <c r="AD286">
        <f>IF(BN285&lt;=0,0,MIN(ROUND(BN285+R286,2),IF(Debts!$Z$13=0,Debts!$AA$13,MAX(Debts!$AA$13,ROUND(BN285*Debts!$Z$13+Debts!$AB$13*R286,2)))))</f>
        <v/>
      </c>
      <c r="AE286">
        <f>IF(BO285&lt;=0,0,MIN(ROUND(BO285+S286,2),IF(Debts!$Z$14=0,Debts!$AA$14,MAX(Debts!$AA$14,ROUND(BO285*Debts!$Z$14+Debts!$AB$14*S286,2)))))</f>
        <v/>
      </c>
      <c r="AF286">
        <f>IF(BP285&lt;=0,0,MIN(ROUND(BP285+T286,2),IF(Debts!$Z$15=0,Debts!$AA$15,MAX(Debts!$AA$15,ROUND(BP285*Debts!$Z$15+Debts!$AB$15*T286,2)))))</f>
        <v/>
      </c>
      <c r="AG286">
        <f>IF(BQ285&lt;=0,0,MIN(ROUND(BQ285+U286,2),IF(Debts!$Z$16=0,Debts!$AA$16,MAX(Debts!$AA$16,ROUND(BQ285*Debts!$Z$16+Debts!$AB$16*U286,2)))))</f>
        <v/>
      </c>
      <c r="AH286">
        <f>IF(BF285&lt;=0,0,ROUND(BF285+J286-V286,2))</f>
        <v/>
      </c>
      <c r="AI286">
        <f>IF(BG285&lt;=0,0,ROUND(BG285+K286-W286,2))</f>
        <v/>
      </c>
      <c r="AJ286">
        <f>IF(BH285&lt;=0,0,ROUND(BH285+L286-X286,2))</f>
        <v/>
      </c>
      <c r="AK286">
        <f>IF(BI285&lt;=0,0,ROUND(BI285+M286-Y286,2))</f>
        <v/>
      </c>
      <c r="AL286">
        <f>IF(BJ285&lt;=0,0,ROUND(BJ285+N286-Z286,2))</f>
        <v/>
      </c>
      <c r="AM286">
        <f>IF(BK285&lt;=0,0,ROUND(BK285+O286-AA286,2))</f>
        <v/>
      </c>
      <c r="AN286">
        <f>IF(BL285&lt;=0,0,ROUND(BL285+P286-AB286,2))</f>
        <v/>
      </c>
      <c r="AO286">
        <f>IF(BM285&lt;=0,0,ROUND(BM285+Q286-AC286,2))</f>
        <v/>
      </c>
      <c r="AP286">
        <f>IF(BN285&lt;=0,0,ROUND(BN285+R286-AD286,2))</f>
        <v/>
      </c>
      <c r="AQ286">
        <f>IF(BO285&lt;=0,0,ROUND(BO285+S286-AE286,2))</f>
        <v/>
      </c>
      <c r="AR286">
        <f>IF(BP285&lt;=0,0,ROUND(BP285+T286-AF286,2))</f>
        <v/>
      </c>
      <c r="AS286">
        <f>IF(BQ285&lt;=0,0,ROUND(BQ285+U286-AG286,2))</f>
        <v/>
      </c>
      <c r="AT286">
        <f>IF(AH286&lt;=0,0,ROUND(MIN(AH286,MAX(0,$F286-SUMPRODUCT(($AT$3:$BE$3&lt;AT$3)*$AH286:$AS286))),2))</f>
        <v/>
      </c>
      <c r="AU286">
        <f>IF(AI286&lt;=0,0,ROUND(MIN(AI286,MAX(0,$F286-SUMPRODUCT(($AT$3:$BE$3&lt;AU$3)*$AH286:$AS286))),2))</f>
        <v/>
      </c>
      <c r="AV286">
        <f>IF(AJ286&lt;=0,0,ROUND(MIN(AJ286,MAX(0,$F286-SUMPRODUCT(($AT$3:$BE$3&lt;AV$3)*$AH286:$AS286))),2))</f>
        <v/>
      </c>
      <c r="AW286">
        <f>IF(AK286&lt;=0,0,ROUND(MIN(AK286,MAX(0,$F286-SUMPRODUCT(($AT$3:$BE$3&lt;AW$3)*$AH286:$AS286))),2))</f>
        <v/>
      </c>
      <c r="AX286">
        <f>IF(AL286&lt;=0,0,ROUND(MIN(AL286,MAX(0,$F286-SUMPRODUCT(($AT$3:$BE$3&lt;AX$3)*$AH286:$AS286))),2))</f>
        <v/>
      </c>
      <c r="AY286">
        <f>IF(AM286&lt;=0,0,ROUND(MIN(AM286,MAX(0,$F286-SUMPRODUCT(($AT$3:$BE$3&lt;AY$3)*$AH286:$AS286))),2))</f>
        <v/>
      </c>
      <c r="AZ286">
        <f>IF(AN286&lt;=0,0,ROUND(MIN(AN286,MAX(0,$F286-SUMPRODUCT(($AT$3:$BE$3&lt;AZ$3)*$AH286:$AS286))),2))</f>
        <v/>
      </c>
      <c r="BA286">
        <f>IF(AO286&lt;=0,0,ROUND(MIN(AO286,MAX(0,$F286-SUMPRODUCT(($AT$3:$BE$3&lt;BA$3)*$AH286:$AS286))),2))</f>
        <v/>
      </c>
      <c r="BB286">
        <f>IF(AP286&lt;=0,0,ROUND(MIN(AP286,MAX(0,$F286-SUMPRODUCT(($AT$3:$BE$3&lt;BB$3)*$AH286:$AS286))),2))</f>
        <v/>
      </c>
      <c r="BC286">
        <f>IF(AQ286&lt;=0,0,ROUND(MIN(AQ286,MAX(0,$F286-SUMPRODUCT(($AT$3:$BE$3&lt;BC$3)*$AH286:$AS286))),2))</f>
        <v/>
      </c>
      <c r="BD286">
        <f>IF(AR286&lt;=0,0,ROUND(MIN(AR286,MAX(0,$F286-SUMPRODUCT(($AT$3:$BE$3&lt;BD$3)*$AH286:$AS286))),2))</f>
        <v/>
      </c>
      <c r="BE286">
        <f>IF(AS286&lt;=0,0,ROUND(MIN(AS286,MAX(0,$F286-SUMPRODUCT(($AT$3:$BE$3&lt;BE$3)*$AH286:$AS286))),2))</f>
        <v/>
      </c>
      <c r="BF286">
        <f>IF(BF285&lt;=0,0,ROUND(BF285+J286-V286-AT286,2))</f>
        <v/>
      </c>
      <c r="BG286">
        <f>IF(BG285&lt;=0,0,ROUND(BG285+K286-W286-AU286,2))</f>
        <v/>
      </c>
      <c r="BH286">
        <f>IF(BH285&lt;=0,0,ROUND(BH285+L286-X286-AV286,2))</f>
        <v/>
      </c>
      <c r="BI286">
        <f>IF(BI285&lt;=0,0,ROUND(BI285+M286-Y286-AW286,2))</f>
        <v/>
      </c>
      <c r="BJ286">
        <f>IF(BJ285&lt;=0,0,ROUND(BJ285+N286-Z286-AX286,2))</f>
        <v/>
      </c>
      <c r="BK286">
        <f>IF(BK285&lt;=0,0,ROUND(BK285+O286-AA286-AY286,2))</f>
        <v/>
      </c>
      <c r="BL286">
        <f>IF(BL285&lt;=0,0,ROUND(BL285+P286-AB286-AZ286,2))</f>
        <v/>
      </c>
      <c r="BM286">
        <f>IF(BM285&lt;=0,0,ROUND(BM285+Q286-AC286-BA286,2))</f>
        <v/>
      </c>
      <c r="BN286">
        <f>IF(BN285&lt;=0,0,ROUND(BN285+R286-AD286-BB286,2))</f>
        <v/>
      </c>
      <c r="BO286">
        <f>IF(BO285&lt;=0,0,ROUND(BO285+S286-AE286-BC286,2))</f>
        <v/>
      </c>
      <c r="BP286">
        <f>IF(BP285&lt;=0,0,ROUND(BP285+T286-AF286-BD286,2))</f>
        <v/>
      </c>
      <c r="BQ286">
        <f>IF(BQ285&lt;=0,0,ROUND(BQ285+U286-AG286-BE286,2))</f>
        <v/>
      </c>
    </row>
    <row r="287">
      <c r="A287" t="n">
        <v>282</v>
      </c>
      <c r="B287" s="29">
        <f>Months!B287</f>
        <v/>
      </c>
      <c r="C287">
        <f>Months!C287</f>
        <v/>
      </c>
      <c r="D287">
        <f>Months!D287</f>
        <v/>
      </c>
      <c r="E287">
        <f>SUM(V287:AG287)</f>
        <v/>
      </c>
      <c r="F287">
        <f>MAX(0,ROUND(C287+D287-E287,2))</f>
        <v/>
      </c>
      <c r="G287">
        <f>ROUND(E287+SUM(AT287:BE287),2)</f>
        <v/>
      </c>
      <c r="H287">
        <f>ROUND(SUM(J287:U287),2)</f>
        <v/>
      </c>
      <c r="I287">
        <f>ROUND(SUM(BF287:BQ287),2)</f>
        <v/>
      </c>
      <c r="J287">
        <f>IF(BF286&lt;=0,0,ROUND(BF286*IF($A287&lt;=Debts!$M$5,Debts!$X$5,Debts!$Y$5)/12,2)+IF(AND(Debts!$AC$5=1,$A287=Debts!$M$5+1),SUMPRODUCT(ROUND(BF$5:BF285*Debts!$Y$5/12,2)),0))</f>
        <v/>
      </c>
      <c r="K287">
        <f>IF(BG286&lt;=0,0,ROUND(BG286*IF($A287&lt;=Debts!$M$6,Debts!$X$6,Debts!$Y$6)/12,2)+IF(AND(Debts!$AC$6=1,$A287=Debts!$M$6+1),SUMPRODUCT(ROUND(BG$5:BG285*Debts!$Y$6/12,2)),0))</f>
        <v/>
      </c>
      <c r="L287">
        <f>IF(BH286&lt;=0,0,ROUND(BH286*IF($A287&lt;=Debts!$M$7,Debts!$X$7,Debts!$Y$7)/12,2)+IF(AND(Debts!$AC$7=1,$A287=Debts!$M$7+1),SUMPRODUCT(ROUND(BH$5:BH285*Debts!$Y$7/12,2)),0))</f>
        <v/>
      </c>
      <c r="M287">
        <f>IF(BI286&lt;=0,0,ROUND(BI286*IF($A287&lt;=Debts!$M$8,Debts!$X$8,Debts!$Y$8)/12,2)+IF(AND(Debts!$AC$8=1,$A287=Debts!$M$8+1),SUMPRODUCT(ROUND(BI$5:BI285*Debts!$Y$8/12,2)),0))</f>
        <v/>
      </c>
      <c r="N287">
        <f>IF(BJ286&lt;=0,0,ROUND(BJ286*IF($A287&lt;=Debts!$M$9,Debts!$X$9,Debts!$Y$9)/12,2)+IF(AND(Debts!$AC$9=1,$A287=Debts!$M$9+1),SUMPRODUCT(ROUND(BJ$5:BJ285*Debts!$Y$9/12,2)),0))</f>
        <v/>
      </c>
      <c r="O287">
        <f>IF(BK286&lt;=0,0,ROUND(BK286*IF($A287&lt;=Debts!$M$10,Debts!$X$10,Debts!$Y$10)/12,2)+IF(AND(Debts!$AC$10=1,$A287=Debts!$M$10+1),SUMPRODUCT(ROUND(BK$5:BK285*Debts!$Y$10/12,2)),0))</f>
        <v/>
      </c>
      <c r="P287">
        <f>IF(BL286&lt;=0,0,ROUND(BL286*IF($A287&lt;=Debts!$M$11,Debts!$X$11,Debts!$Y$11)/12,2)+IF(AND(Debts!$AC$11=1,$A287=Debts!$M$11+1),SUMPRODUCT(ROUND(BL$5:BL285*Debts!$Y$11/12,2)),0))</f>
        <v/>
      </c>
      <c r="Q287">
        <f>IF(BM286&lt;=0,0,ROUND(BM286*IF($A287&lt;=Debts!$M$12,Debts!$X$12,Debts!$Y$12)/12,2)+IF(AND(Debts!$AC$12=1,$A287=Debts!$M$12+1),SUMPRODUCT(ROUND(BM$5:BM285*Debts!$Y$12/12,2)),0))</f>
        <v/>
      </c>
      <c r="R287">
        <f>IF(BN286&lt;=0,0,ROUND(BN286*IF($A287&lt;=Debts!$M$13,Debts!$X$13,Debts!$Y$13)/12,2)+IF(AND(Debts!$AC$13=1,$A287=Debts!$M$13+1),SUMPRODUCT(ROUND(BN$5:BN285*Debts!$Y$13/12,2)),0))</f>
        <v/>
      </c>
      <c r="S287">
        <f>IF(BO286&lt;=0,0,ROUND(BO286*IF($A287&lt;=Debts!$M$14,Debts!$X$14,Debts!$Y$14)/12,2)+IF(AND(Debts!$AC$14=1,$A287=Debts!$M$14+1),SUMPRODUCT(ROUND(BO$5:BO285*Debts!$Y$14/12,2)),0))</f>
        <v/>
      </c>
      <c r="T287">
        <f>IF(BP286&lt;=0,0,ROUND(BP286*IF($A287&lt;=Debts!$M$15,Debts!$X$15,Debts!$Y$15)/12,2)+IF(AND(Debts!$AC$15=1,$A287=Debts!$M$15+1),SUMPRODUCT(ROUND(BP$5:BP285*Debts!$Y$15/12,2)),0))</f>
        <v/>
      </c>
      <c r="U287">
        <f>IF(BQ286&lt;=0,0,ROUND(BQ286*IF($A287&lt;=Debts!$M$16,Debts!$X$16,Debts!$Y$16)/12,2)+IF(AND(Debts!$AC$16=1,$A287=Debts!$M$16+1),SUMPRODUCT(ROUND(BQ$5:BQ285*Debts!$Y$16/12,2)),0))</f>
        <v/>
      </c>
      <c r="V287">
        <f>IF(BF286&lt;=0,0,MIN(ROUND(BF286+J287,2),IF(Debts!$Z$5=0,Debts!$AA$5,MAX(Debts!$AA$5,ROUND(BF286*Debts!$Z$5+Debts!$AB$5*J287,2)))))</f>
        <v/>
      </c>
      <c r="W287">
        <f>IF(BG286&lt;=0,0,MIN(ROUND(BG286+K287,2),IF(Debts!$Z$6=0,Debts!$AA$6,MAX(Debts!$AA$6,ROUND(BG286*Debts!$Z$6+Debts!$AB$6*K287,2)))))</f>
        <v/>
      </c>
      <c r="X287">
        <f>IF(BH286&lt;=0,0,MIN(ROUND(BH286+L287,2),IF(Debts!$Z$7=0,Debts!$AA$7,MAX(Debts!$AA$7,ROUND(BH286*Debts!$Z$7+Debts!$AB$7*L287,2)))))</f>
        <v/>
      </c>
      <c r="Y287">
        <f>IF(BI286&lt;=0,0,MIN(ROUND(BI286+M287,2),IF(Debts!$Z$8=0,Debts!$AA$8,MAX(Debts!$AA$8,ROUND(BI286*Debts!$Z$8+Debts!$AB$8*M287,2)))))</f>
        <v/>
      </c>
      <c r="Z287">
        <f>IF(BJ286&lt;=0,0,MIN(ROUND(BJ286+N287,2),IF(Debts!$Z$9=0,Debts!$AA$9,MAX(Debts!$AA$9,ROUND(BJ286*Debts!$Z$9+Debts!$AB$9*N287,2)))))</f>
        <v/>
      </c>
      <c r="AA287">
        <f>IF(BK286&lt;=0,0,MIN(ROUND(BK286+O287,2),IF(Debts!$Z$10=0,Debts!$AA$10,MAX(Debts!$AA$10,ROUND(BK286*Debts!$Z$10+Debts!$AB$10*O287,2)))))</f>
        <v/>
      </c>
      <c r="AB287">
        <f>IF(BL286&lt;=0,0,MIN(ROUND(BL286+P287,2),IF(Debts!$Z$11=0,Debts!$AA$11,MAX(Debts!$AA$11,ROUND(BL286*Debts!$Z$11+Debts!$AB$11*P287,2)))))</f>
        <v/>
      </c>
      <c r="AC287">
        <f>IF(BM286&lt;=0,0,MIN(ROUND(BM286+Q287,2),IF(Debts!$Z$12=0,Debts!$AA$12,MAX(Debts!$AA$12,ROUND(BM286*Debts!$Z$12+Debts!$AB$12*Q287,2)))))</f>
        <v/>
      </c>
      <c r="AD287">
        <f>IF(BN286&lt;=0,0,MIN(ROUND(BN286+R287,2),IF(Debts!$Z$13=0,Debts!$AA$13,MAX(Debts!$AA$13,ROUND(BN286*Debts!$Z$13+Debts!$AB$13*R287,2)))))</f>
        <v/>
      </c>
      <c r="AE287">
        <f>IF(BO286&lt;=0,0,MIN(ROUND(BO286+S287,2),IF(Debts!$Z$14=0,Debts!$AA$14,MAX(Debts!$AA$14,ROUND(BO286*Debts!$Z$14+Debts!$AB$14*S287,2)))))</f>
        <v/>
      </c>
      <c r="AF287">
        <f>IF(BP286&lt;=0,0,MIN(ROUND(BP286+T287,2),IF(Debts!$Z$15=0,Debts!$AA$15,MAX(Debts!$AA$15,ROUND(BP286*Debts!$Z$15+Debts!$AB$15*T287,2)))))</f>
        <v/>
      </c>
      <c r="AG287">
        <f>IF(BQ286&lt;=0,0,MIN(ROUND(BQ286+U287,2),IF(Debts!$Z$16=0,Debts!$AA$16,MAX(Debts!$AA$16,ROUND(BQ286*Debts!$Z$16+Debts!$AB$16*U287,2)))))</f>
        <v/>
      </c>
      <c r="AH287">
        <f>IF(BF286&lt;=0,0,ROUND(BF286+J287-V287,2))</f>
        <v/>
      </c>
      <c r="AI287">
        <f>IF(BG286&lt;=0,0,ROUND(BG286+K287-W287,2))</f>
        <v/>
      </c>
      <c r="AJ287">
        <f>IF(BH286&lt;=0,0,ROUND(BH286+L287-X287,2))</f>
        <v/>
      </c>
      <c r="AK287">
        <f>IF(BI286&lt;=0,0,ROUND(BI286+M287-Y287,2))</f>
        <v/>
      </c>
      <c r="AL287">
        <f>IF(BJ286&lt;=0,0,ROUND(BJ286+N287-Z287,2))</f>
        <v/>
      </c>
      <c r="AM287">
        <f>IF(BK286&lt;=0,0,ROUND(BK286+O287-AA287,2))</f>
        <v/>
      </c>
      <c r="AN287">
        <f>IF(BL286&lt;=0,0,ROUND(BL286+P287-AB287,2))</f>
        <v/>
      </c>
      <c r="AO287">
        <f>IF(BM286&lt;=0,0,ROUND(BM286+Q287-AC287,2))</f>
        <v/>
      </c>
      <c r="AP287">
        <f>IF(BN286&lt;=0,0,ROUND(BN286+R287-AD287,2))</f>
        <v/>
      </c>
      <c r="AQ287">
        <f>IF(BO286&lt;=0,0,ROUND(BO286+S287-AE287,2))</f>
        <v/>
      </c>
      <c r="AR287">
        <f>IF(BP286&lt;=0,0,ROUND(BP286+T287-AF287,2))</f>
        <v/>
      </c>
      <c r="AS287">
        <f>IF(BQ286&lt;=0,0,ROUND(BQ286+U287-AG287,2))</f>
        <v/>
      </c>
      <c r="AT287">
        <f>IF(AH287&lt;=0,0,ROUND(MIN(AH287,MAX(0,$F287-SUMPRODUCT(($AT$3:$BE$3&lt;AT$3)*$AH287:$AS287))),2))</f>
        <v/>
      </c>
      <c r="AU287">
        <f>IF(AI287&lt;=0,0,ROUND(MIN(AI287,MAX(0,$F287-SUMPRODUCT(($AT$3:$BE$3&lt;AU$3)*$AH287:$AS287))),2))</f>
        <v/>
      </c>
      <c r="AV287">
        <f>IF(AJ287&lt;=0,0,ROUND(MIN(AJ287,MAX(0,$F287-SUMPRODUCT(($AT$3:$BE$3&lt;AV$3)*$AH287:$AS287))),2))</f>
        <v/>
      </c>
      <c r="AW287">
        <f>IF(AK287&lt;=0,0,ROUND(MIN(AK287,MAX(0,$F287-SUMPRODUCT(($AT$3:$BE$3&lt;AW$3)*$AH287:$AS287))),2))</f>
        <v/>
      </c>
      <c r="AX287">
        <f>IF(AL287&lt;=0,0,ROUND(MIN(AL287,MAX(0,$F287-SUMPRODUCT(($AT$3:$BE$3&lt;AX$3)*$AH287:$AS287))),2))</f>
        <v/>
      </c>
      <c r="AY287">
        <f>IF(AM287&lt;=0,0,ROUND(MIN(AM287,MAX(0,$F287-SUMPRODUCT(($AT$3:$BE$3&lt;AY$3)*$AH287:$AS287))),2))</f>
        <v/>
      </c>
      <c r="AZ287">
        <f>IF(AN287&lt;=0,0,ROUND(MIN(AN287,MAX(0,$F287-SUMPRODUCT(($AT$3:$BE$3&lt;AZ$3)*$AH287:$AS287))),2))</f>
        <v/>
      </c>
      <c r="BA287">
        <f>IF(AO287&lt;=0,0,ROUND(MIN(AO287,MAX(0,$F287-SUMPRODUCT(($AT$3:$BE$3&lt;BA$3)*$AH287:$AS287))),2))</f>
        <v/>
      </c>
      <c r="BB287">
        <f>IF(AP287&lt;=0,0,ROUND(MIN(AP287,MAX(0,$F287-SUMPRODUCT(($AT$3:$BE$3&lt;BB$3)*$AH287:$AS287))),2))</f>
        <v/>
      </c>
      <c r="BC287">
        <f>IF(AQ287&lt;=0,0,ROUND(MIN(AQ287,MAX(0,$F287-SUMPRODUCT(($AT$3:$BE$3&lt;BC$3)*$AH287:$AS287))),2))</f>
        <v/>
      </c>
      <c r="BD287">
        <f>IF(AR287&lt;=0,0,ROUND(MIN(AR287,MAX(0,$F287-SUMPRODUCT(($AT$3:$BE$3&lt;BD$3)*$AH287:$AS287))),2))</f>
        <v/>
      </c>
      <c r="BE287">
        <f>IF(AS287&lt;=0,0,ROUND(MIN(AS287,MAX(0,$F287-SUMPRODUCT(($AT$3:$BE$3&lt;BE$3)*$AH287:$AS287))),2))</f>
        <v/>
      </c>
      <c r="BF287">
        <f>IF(BF286&lt;=0,0,ROUND(BF286+J287-V287-AT287,2))</f>
        <v/>
      </c>
      <c r="BG287">
        <f>IF(BG286&lt;=0,0,ROUND(BG286+K287-W287-AU287,2))</f>
        <v/>
      </c>
      <c r="BH287">
        <f>IF(BH286&lt;=0,0,ROUND(BH286+L287-X287-AV287,2))</f>
        <v/>
      </c>
      <c r="BI287">
        <f>IF(BI286&lt;=0,0,ROUND(BI286+M287-Y287-AW287,2))</f>
        <v/>
      </c>
      <c r="BJ287">
        <f>IF(BJ286&lt;=0,0,ROUND(BJ286+N287-Z287-AX287,2))</f>
        <v/>
      </c>
      <c r="BK287">
        <f>IF(BK286&lt;=0,0,ROUND(BK286+O287-AA287-AY287,2))</f>
        <v/>
      </c>
      <c r="BL287">
        <f>IF(BL286&lt;=0,0,ROUND(BL286+P287-AB287-AZ287,2))</f>
        <v/>
      </c>
      <c r="BM287">
        <f>IF(BM286&lt;=0,0,ROUND(BM286+Q287-AC287-BA287,2))</f>
        <v/>
      </c>
      <c r="BN287">
        <f>IF(BN286&lt;=0,0,ROUND(BN286+R287-AD287-BB287,2))</f>
        <v/>
      </c>
      <c r="BO287">
        <f>IF(BO286&lt;=0,0,ROUND(BO286+S287-AE287-BC287,2))</f>
        <v/>
      </c>
      <c r="BP287">
        <f>IF(BP286&lt;=0,0,ROUND(BP286+T287-AF287-BD287,2))</f>
        <v/>
      </c>
      <c r="BQ287">
        <f>IF(BQ286&lt;=0,0,ROUND(BQ286+U287-AG287-BE287,2))</f>
        <v/>
      </c>
    </row>
    <row r="288">
      <c r="A288" t="n">
        <v>283</v>
      </c>
      <c r="B288" s="29">
        <f>Months!B288</f>
        <v/>
      </c>
      <c r="C288">
        <f>Months!C288</f>
        <v/>
      </c>
      <c r="D288">
        <f>Months!D288</f>
        <v/>
      </c>
      <c r="E288">
        <f>SUM(V288:AG288)</f>
        <v/>
      </c>
      <c r="F288">
        <f>MAX(0,ROUND(C288+D288-E288,2))</f>
        <v/>
      </c>
      <c r="G288">
        <f>ROUND(E288+SUM(AT288:BE288),2)</f>
        <v/>
      </c>
      <c r="H288">
        <f>ROUND(SUM(J288:U288),2)</f>
        <v/>
      </c>
      <c r="I288">
        <f>ROUND(SUM(BF288:BQ288),2)</f>
        <v/>
      </c>
      <c r="J288">
        <f>IF(BF287&lt;=0,0,ROUND(BF287*IF($A288&lt;=Debts!$M$5,Debts!$X$5,Debts!$Y$5)/12,2)+IF(AND(Debts!$AC$5=1,$A288=Debts!$M$5+1),SUMPRODUCT(ROUND(BF$5:BF286*Debts!$Y$5/12,2)),0))</f>
        <v/>
      </c>
      <c r="K288">
        <f>IF(BG287&lt;=0,0,ROUND(BG287*IF($A288&lt;=Debts!$M$6,Debts!$X$6,Debts!$Y$6)/12,2)+IF(AND(Debts!$AC$6=1,$A288=Debts!$M$6+1),SUMPRODUCT(ROUND(BG$5:BG286*Debts!$Y$6/12,2)),0))</f>
        <v/>
      </c>
      <c r="L288">
        <f>IF(BH287&lt;=0,0,ROUND(BH287*IF($A288&lt;=Debts!$M$7,Debts!$X$7,Debts!$Y$7)/12,2)+IF(AND(Debts!$AC$7=1,$A288=Debts!$M$7+1),SUMPRODUCT(ROUND(BH$5:BH286*Debts!$Y$7/12,2)),0))</f>
        <v/>
      </c>
      <c r="M288">
        <f>IF(BI287&lt;=0,0,ROUND(BI287*IF($A288&lt;=Debts!$M$8,Debts!$X$8,Debts!$Y$8)/12,2)+IF(AND(Debts!$AC$8=1,$A288=Debts!$M$8+1),SUMPRODUCT(ROUND(BI$5:BI286*Debts!$Y$8/12,2)),0))</f>
        <v/>
      </c>
      <c r="N288">
        <f>IF(BJ287&lt;=0,0,ROUND(BJ287*IF($A288&lt;=Debts!$M$9,Debts!$X$9,Debts!$Y$9)/12,2)+IF(AND(Debts!$AC$9=1,$A288=Debts!$M$9+1),SUMPRODUCT(ROUND(BJ$5:BJ286*Debts!$Y$9/12,2)),0))</f>
        <v/>
      </c>
      <c r="O288">
        <f>IF(BK287&lt;=0,0,ROUND(BK287*IF($A288&lt;=Debts!$M$10,Debts!$X$10,Debts!$Y$10)/12,2)+IF(AND(Debts!$AC$10=1,$A288=Debts!$M$10+1),SUMPRODUCT(ROUND(BK$5:BK286*Debts!$Y$10/12,2)),0))</f>
        <v/>
      </c>
      <c r="P288">
        <f>IF(BL287&lt;=0,0,ROUND(BL287*IF($A288&lt;=Debts!$M$11,Debts!$X$11,Debts!$Y$11)/12,2)+IF(AND(Debts!$AC$11=1,$A288=Debts!$M$11+1),SUMPRODUCT(ROUND(BL$5:BL286*Debts!$Y$11/12,2)),0))</f>
        <v/>
      </c>
      <c r="Q288">
        <f>IF(BM287&lt;=0,0,ROUND(BM287*IF($A288&lt;=Debts!$M$12,Debts!$X$12,Debts!$Y$12)/12,2)+IF(AND(Debts!$AC$12=1,$A288=Debts!$M$12+1),SUMPRODUCT(ROUND(BM$5:BM286*Debts!$Y$12/12,2)),0))</f>
        <v/>
      </c>
      <c r="R288">
        <f>IF(BN287&lt;=0,0,ROUND(BN287*IF($A288&lt;=Debts!$M$13,Debts!$X$13,Debts!$Y$13)/12,2)+IF(AND(Debts!$AC$13=1,$A288=Debts!$M$13+1),SUMPRODUCT(ROUND(BN$5:BN286*Debts!$Y$13/12,2)),0))</f>
        <v/>
      </c>
      <c r="S288">
        <f>IF(BO287&lt;=0,0,ROUND(BO287*IF($A288&lt;=Debts!$M$14,Debts!$X$14,Debts!$Y$14)/12,2)+IF(AND(Debts!$AC$14=1,$A288=Debts!$M$14+1),SUMPRODUCT(ROUND(BO$5:BO286*Debts!$Y$14/12,2)),0))</f>
        <v/>
      </c>
      <c r="T288">
        <f>IF(BP287&lt;=0,0,ROUND(BP287*IF($A288&lt;=Debts!$M$15,Debts!$X$15,Debts!$Y$15)/12,2)+IF(AND(Debts!$AC$15=1,$A288=Debts!$M$15+1),SUMPRODUCT(ROUND(BP$5:BP286*Debts!$Y$15/12,2)),0))</f>
        <v/>
      </c>
      <c r="U288">
        <f>IF(BQ287&lt;=0,0,ROUND(BQ287*IF($A288&lt;=Debts!$M$16,Debts!$X$16,Debts!$Y$16)/12,2)+IF(AND(Debts!$AC$16=1,$A288=Debts!$M$16+1),SUMPRODUCT(ROUND(BQ$5:BQ286*Debts!$Y$16/12,2)),0))</f>
        <v/>
      </c>
      <c r="V288">
        <f>IF(BF287&lt;=0,0,MIN(ROUND(BF287+J288,2),IF(Debts!$Z$5=0,Debts!$AA$5,MAX(Debts!$AA$5,ROUND(BF287*Debts!$Z$5+Debts!$AB$5*J288,2)))))</f>
        <v/>
      </c>
      <c r="W288">
        <f>IF(BG287&lt;=0,0,MIN(ROUND(BG287+K288,2),IF(Debts!$Z$6=0,Debts!$AA$6,MAX(Debts!$AA$6,ROUND(BG287*Debts!$Z$6+Debts!$AB$6*K288,2)))))</f>
        <v/>
      </c>
      <c r="X288">
        <f>IF(BH287&lt;=0,0,MIN(ROUND(BH287+L288,2),IF(Debts!$Z$7=0,Debts!$AA$7,MAX(Debts!$AA$7,ROUND(BH287*Debts!$Z$7+Debts!$AB$7*L288,2)))))</f>
        <v/>
      </c>
      <c r="Y288">
        <f>IF(BI287&lt;=0,0,MIN(ROUND(BI287+M288,2),IF(Debts!$Z$8=0,Debts!$AA$8,MAX(Debts!$AA$8,ROUND(BI287*Debts!$Z$8+Debts!$AB$8*M288,2)))))</f>
        <v/>
      </c>
      <c r="Z288">
        <f>IF(BJ287&lt;=0,0,MIN(ROUND(BJ287+N288,2),IF(Debts!$Z$9=0,Debts!$AA$9,MAX(Debts!$AA$9,ROUND(BJ287*Debts!$Z$9+Debts!$AB$9*N288,2)))))</f>
        <v/>
      </c>
      <c r="AA288">
        <f>IF(BK287&lt;=0,0,MIN(ROUND(BK287+O288,2),IF(Debts!$Z$10=0,Debts!$AA$10,MAX(Debts!$AA$10,ROUND(BK287*Debts!$Z$10+Debts!$AB$10*O288,2)))))</f>
        <v/>
      </c>
      <c r="AB288">
        <f>IF(BL287&lt;=0,0,MIN(ROUND(BL287+P288,2),IF(Debts!$Z$11=0,Debts!$AA$11,MAX(Debts!$AA$11,ROUND(BL287*Debts!$Z$11+Debts!$AB$11*P288,2)))))</f>
        <v/>
      </c>
      <c r="AC288">
        <f>IF(BM287&lt;=0,0,MIN(ROUND(BM287+Q288,2),IF(Debts!$Z$12=0,Debts!$AA$12,MAX(Debts!$AA$12,ROUND(BM287*Debts!$Z$12+Debts!$AB$12*Q288,2)))))</f>
        <v/>
      </c>
      <c r="AD288">
        <f>IF(BN287&lt;=0,0,MIN(ROUND(BN287+R288,2),IF(Debts!$Z$13=0,Debts!$AA$13,MAX(Debts!$AA$13,ROUND(BN287*Debts!$Z$13+Debts!$AB$13*R288,2)))))</f>
        <v/>
      </c>
      <c r="AE288">
        <f>IF(BO287&lt;=0,0,MIN(ROUND(BO287+S288,2),IF(Debts!$Z$14=0,Debts!$AA$14,MAX(Debts!$AA$14,ROUND(BO287*Debts!$Z$14+Debts!$AB$14*S288,2)))))</f>
        <v/>
      </c>
      <c r="AF288">
        <f>IF(BP287&lt;=0,0,MIN(ROUND(BP287+T288,2),IF(Debts!$Z$15=0,Debts!$AA$15,MAX(Debts!$AA$15,ROUND(BP287*Debts!$Z$15+Debts!$AB$15*T288,2)))))</f>
        <v/>
      </c>
      <c r="AG288">
        <f>IF(BQ287&lt;=0,0,MIN(ROUND(BQ287+U288,2),IF(Debts!$Z$16=0,Debts!$AA$16,MAX(Debts!$AA$16,ROUND(BQ287*Debts!$Z$16+Debts!$AB$16*U288,2)))))</f>
        <v/>
      </c>
      <c r="AH288">
        <f>IF(BF287&lt;=0,0,ROUND(BF287+J288-V288,2))</f>
        <v/>
      </c>
      <c r="AI288">
        <f>IF(BG287&lt;=0,0,ROUND(BG287+K288-W288,2))</f>
        <v/>
      </c>
      <c r="AJ288">
        <f>IF(BH287&lt;=0,0,ROUND(BH287+L288-X288,2))</f>
        <v/>
      </c>
      <c r="AK288">
        <f>IF(BI287&lt;=0,0,ROUND(BI287+M288-Y288,2))</f>
        <v/>
      </c>
      <c r="AL288">
        <f>IF(BJ287&lt;=0,0,ROUND(BJ287+N288-Z288,2))</f>
        <v/>
      </c>
      <c r="AM288">
        <f>IF(BK287&lt;=0,0,ROUND(BK287+O288-AA288,2))</f>
        <v/>
      </c>
      <c r="AN288">
        <f>IF(BL287&lt;=0,0,ROUND(BL287+P288-AB288,2))</f>
        <v/>
      </c>
      <c r="AO288">
        <f>IF(BM287&lt;=0,0,ROUND(BM287+Q288-AC288,2))</f>
        <v/>
      </c>
      <c r="AP288">
        <f>IF(BN287&lt;=0,0,ROUND(BN287+R288-AD288,2))</f>
        <v/>
      </c>
      <c r="AQ288">
        <f>IF(BO287&lt;=0,0,ROUND(BO287+S288-AE288,2))</f>
        <v/>
      </c>
      <c r="AR288">
        <f>IF(BP287&lt;=0,0,ROUND(BP287+T288-AF288,2))</f>
        <v/>
      </c>
      <c r="AS288">
        <f>IF(BQ287&lt;=0,0,ROUND(BQ287+U288-AG288,2))</f>
        <v/>
      </c>
      <c r="AT288">
        <f>IF(AH288&lt;=0,0,ROUND(MIN(AH288,MAX(0,$F288-SUMPRODUCT(($AT$3:$BE$3&lt;AT$3)*$AH288:$AS288))),2))</f>
        <v/>
      </c>
      <c r="AU288">
        <f>IF(AI288&lt;=0,0,ROUND(MIN(AI288,MAX(0,$F288-SUMPRODUCT(($AT$3:$BE$3&lt;AU$3)*$AH288:$AS288))),2))</f>
        <v/>
      </c>
      <c r="AV288">
        <f>IF(AJ288&lt;=0,0,ROUND(MIN(AJ288,MAX(0,$F288-SUMPRODUCT(($AT$3:$BE$3&lt;AV$3)*$AH288:$AS288))),2))</f>
        <v/>
      </c>
      <c r="AW288">
        <f>IF(AK288&lt;=0,0,ROUND(MIN(AK288,MAX(0,$F288-SUMPRODUCT(($AT$3:$BE$3&lt;AW$3)*$AH288:$AS288))),2))</f>
        <v/>
      </c>
      <c r="AX288">
        <f>IF(AL288&lt;=0,0,ROUND(MIN(AL288,MAX(0,$F288-SUMPRODUCT(($AT$3:$BE$3&lt;AX$3)*$AH288:$AS288))),2))</f>
        <v/>
      </c>
      <c r="AY288">
        <f>IF(AM288&lt;=0,0,ROUND(MIN(AM288,MAX(0,$F288-SUMPRODUCT(($AT$3:$BE$3&lt;AY$3)*$AH288:$AS288))),2))</f>
        <v/>
      </c>
      <c r="AZ288">
        <f>IF(AN288&lt;=0,0,ROUND(MIN(AN288,MAX(0,$F288-SUMPRODUCT(($AT$3:$BE$3&lt;AZ$3)*$AH288:$AS288))),2))</f>
        <v/>
      </c>
      <c r="BA288">
        <f>IF(AO288&lt;=0,0,ROUND(MIN(AO288,MAX(0,$F288-SUMPRODUCT(($AT$3:$BE$3&lt;BA$3)*$AH288:$AS288))),2))</f>
        <v/>
      </c>
      <c r="BB288">
        <f>IF(AP288&lt;=0,0,ROUND(MIN(AP288,MAX(0,$F288-SUMPRODUCT(($AT$3:$BE$3&lt;BB$3)*$AH288:$AS288))),2))</f>
        <v/>
      </c>
      <c r="BC288">
        <f>IF(AQ288&lt;=0,0,ROUND(MIN(AQ288,MAX(0,$F288-SUMPRODUCT(($AT$3:$BE$3&lt;BC$3)*$AH288:$AS288))),2))</f>
        <v/>
      </c>
      <c r="BD288">
        <f>IF(AR288&lt;=0,0,ROUND(MIN(AR288,MAX(0,$F288-SUMPRODUCT(($AT$3:$BE$3&lt;BD$3)*$AH288:$AS288))),2))</f>
        <v/>
      </c>
      <c r="BE288">
        <f>IF(AS288&lt;=0,0,ROUND(MIN(AS288,MAX(0,$F288-SUMPRODUCT(($AT$3:$BE$3&lt;BE$3)*$AH288:$AS288))),2))</f>
        <v/>
      </c>
      <c r="BF288">
        <f>IF(BF287&lt;=0,0,ROUND(BF287+J288-V288-AT288,2))</f>
        <v/>
      </c>
      <c r="BG288">
        <f>IF(BG287&lt;=0,0,ROUND(BG287+K288-W288-AU288,2))</f>
        <v/>
      </c>
      <c r="BH288">
        <f>IF(BH287&lt;=0,0,ROUND(BH287+L288-X288-AV288,2))</f>
        <v/>
      </c>
      <c r="BI288">
        <f>IF(BI287&lt;=0,0,ROUND(BI287+M288-Y288-AW288,2))</f>
        <v/>
      </c>
      <c r="BJ288">
        <f>IF(BJ287&lt;=0,0,ROUND(BJ287+N288-Z288-AX288,2))</f>
        <v/>
      </c>
      <c r="BK288">
        <f>IF(BK287&lt;=0,0,ROUND(BK287+O288-AA288-AY288,2))</f>
        <v/>
      </c>
      <c r="BL288">
        <f>IF(BL287&lt;=0,0,ROUND(BL287+P288-AB288-AZ288,2))</f>
        <v/>
      </c>
      <c r="BM288">
        <f>IF(BM287&lt;=0,0,ROUND(BM287+Q288-AC288-BA288,2))</f>
        <v/>
      </c>
      <c r="BN288">
        <f>IF(BN287&lt;=0,0,ROUND(BN287+R288-AD288-BB288,2))</f>
        <v/>
      </c>
      <c r="BO288">
        <f>IF(BO287&lt;=0,0,ROUND(BO287+S288-AE288-BC288,2))</f>
        <v/>
      </c>
      <c r="BP288">
        <f>IF(BP287&lt;=0,0,ROUND(BP287+T288-AF288-BD288,2))</f>
        <v/>
      </c>
      <c r="BQ288">
        <f>IF(BQ287&lt;=0,0,ROUND(BQ287+U288-AG288-BE288,2))</f>
        <v/>
      </c>
    </row>
    <row r="289">
      <c r="A289" t="n">
        <v>284</v>
      </c>
      <c r="B289" s="29">
        <f>Months!B289</f>
        <v/>
      </c>
      <c r="C289">
        <f>Months!C289</f>
        <v/>
      </c>
      <c r="D289">
        <f>Months!D289</f>
        <v/>
      </c>
      <c r="E289">
        <f>SUM(V289:AG289)</f>
        <v/>
      </c>
      <c r="F289">
        <f>MAX(0,ROUND(C289+D289-E289,2))</f>
        <v/>
      </c>
      <c r="G289">
        <f>ROUND(E289+SUM(AT289:BE289),2)</f>
        <v/>
      </c>
      <c r="H289">
        <f>ROUND(SUM(J289:U289),2)</f>
        <v/>
      </c>
      <c r="I289">
        <f>ROUND(SUM(BF289:BQ289),2)</f>
        <v/>
      </c>
      <c r="J289">
        <f>IF(BF288&lt;=0,0,ROUND(BF288*IF($A289&lt;=Debts!$M$5,Debts!$X$5,Debts!$Y$5)/12,2)+IF(AND(Debts!$AC$5=1,$A289=Debts!$M$5+1),SUMPRODUCT(ROUND(BF$5:BF287*Debts!$Y$5/12,2)),0))</f>
        <v/>
      </c>
      <c r="K289">
        <f>IF(BG288&lt;=0,0,ROUND(BG288*IF($A289&lt;=Debts!$M$6,Debts!$X$6,Debts!$Y$6)/12,2)+IF(AND(Debts!$AC$6=1,$A289=Debts!$M$6+1),SUMPRODUCT(ROUND(BG$5:BG287*Debts!$Y$6/12,2)),0))</f>
        <v/>
      </c>
      <c r="L289">
        <f>IF(BH288&lt;=0,0,ROUND(BH288*IF($A289&lt;=Debts!$M$7,Debts!$X$7,Debts!$Y$7)/12,2)+IF(AND(Debts!$AC$7=1,$A289=Debts!$M$7+1),SUMPRODUCT(ROUND(BH$5:BH287*Debts!$Y$7/12,2)),0))</f>
        <v/>
      </c>
      <c r="M289">
        <f>IF(BI288&lt;=0,0,ROUND(BI288*IF($A289&lt;=Debts!$M$8,Debts!$X$8,Debts!$Y$8)/12,2)+IF(AND(Debts!$AC$8=1,$A289=Debts!$M$8+1),SUMPRODUCT(ROUND(BI$5:BI287*Debts!$Y$8/12,2)),0))</f>
        <v/>
      </c>
      <c r="N289">
        <f>IF(BJ288&lt;=0,0,ROUND(BJ288*IF($A289&lt;=Debts!$M$9,Debts!$X$9,Debts!$Y$9)/12,2)+IF(AND(Debts!$AC$9=1,$A289=Debts!$M$9+1),SUMPRODUCT(ROUND(BJ$5:BJ287*Debts!$Y$9/12,2)),0))</f>
        <v/>
      </c>
      <c r="O289">
        <f>IF(BK288&lt;=0,0,ROUND(BK288*IF($A289&lt;=Debts!$M$10,Debts!$X$10,Debts!$Y$10)/12,2)+IF(AND(Debts!$AC$10=1,$A289=Debts!$M$10+1),SUMPRODUCT(ROUND(BK$5:BK287*Debts!$Y$10/12,2)),0))</f>
        <v/>
      </c>
      <c r="P289">
        <f>IF(BL288&lt;=0,0,ROUND(BL288*IF($A289&lt;=Debts!$M$11,Debts!$X$11,Debts!$Y$11)/12,2)+IF(AND(Debts!$AC$11=1,$A289=Debts!$M$11+1),SUMPRODUCT(ROUND(BL$5:BL287*Debts!$Y$11/12,2)),0))</f>
        <v/>
      </c>
      <c r="Q289">
        <f>IF(BM288&lt;=0,0,ROUND(BM288*IF($A289&lt;=Debts!$M$12,Debts!$X$12,Debts!$Y$12)/12,2)+IF(AND(Debts!$AC$12=1,$A289=Debts!$M$12+1),SUMPRODUCT(ROUND(BM$5:BM287*Debts!$Y$12/12,2)),0))</f>
        <v/>
      </c>
      <c r="R289">
        <f>IF(BN288&lt;=0,0,ROUND(BN288*IF($A289&lt;=Debts!$M$13,Debts!$X$13,Debts!$Y$13)/12,2)+IF(AND(Debts!$AC$13=1,$A289=Debts!$M$13+1),SUMPRODUCT(ROUND(BN$5:BN287*Debts!$Y$13/12,2)),0))</f>
        <v/>
      </c>
      <c r="S289">
        <f>IF(BO288&lt;=0,0,ROUND(BO288*IF($A289&lt;=Debts!$M$14,Debts!$X$14,Debts!$Y$14)/12,2)+IF(AND(Debts!$AC$14=1,$A289=Debts!$M$14+1),SUMPRODUCT(ROUND(BO$5:BO287*Debts!$Y$14/12,2)),0))</f>
        <v/>
      </c>
      <c r="T289">
        <f>IF(BP288&lt;=0,0,ROUND(BP288*IF($A289&lt;=Debts!$M$15,Debts!$X$15,Debts!$Y$15)/12,2)+IF(AND(Debts!$AC$15=1,$A289=Debts!$M$15+1),SUMPRODUCT(ROUND(BP$5:BP287*Debts!$Y$15/12,2)),0))</f>
        <v/>
      </c>
      <c r="U289">
        <f>IF(BQ288&lt;=0,0,ROUND(BQ288*IF($A289&lt;=Debts!$M$16,Debts!$X$16,Debts!$Y$16)/12,2)+IF(AND(Debts!$AC$16=1,$A289=Debts!$M$16+1),SUMPRODUCT(ROUND(BQ$5:BQ287*Debts!$Y$16/12,2)),0))</f>
        <v/>
      </c>
      <c r="V289">
        <f>IF(BF288&lt;=0,0,MIN(ROUND(BF288+J289,2),IF(Debts!$Z$5=0,Debts!$AA$5,MAX(Debts!$AA$5,ROUND(BF288*Debts!$Z$5+Debts!$AB$5*J289,2)))))</f>
        <v/>
      </c>
      <c r="W289">
        <f>IF(BG288&lt;=0,0,MIN(ROUND(BG288+K289,2),IF(Debts!$Z$6=0,Debts!$AA$6,MAX(Debts!$AA$6,ROUND(BG288*Debts!$Z$6+Debts!$AB$6*K289,2)))))</f>
        <v/>
      </c>
      <c r="X289">
        <f>IF(BH288&lt;=0,0,MIN(ROUND(BH288+L289,2),IF(Debts!$Z$7=0,Debts!$AA$7,MAX(Debts!$AA$7,ROUND(BH288*Debts!$Z$7+Debts!$AB$7*L289,2)))))</f>
        <v/>
      </c>
      <c r="Y289">
        <f>IF(BI288&lt;=0,0,MIN(ROUND(BI288+M289,2),IF(Debts!$Z$8=0,Debts!$AA$8,MAX(Debts!$AA$8,ROUND(BI288*Debts!$Z$8+Debts!$AB$8*M289,2)))))</f>
        <v/>
      </c>
      <c r="Z289">
        <f>IF(BJ288&lt;=0,0,MIN(ROUND(BJ288+N289,2),IF(Debts!$Z$9=0,Debts!$AA$9,MAX(Debts!$AA$9,ROUND(BJ288*Debts!$Z$9+Debts!$AB$9*N289,2)))))</f>
        <v/>
      </c>
      <c r="AA289">
        <f>IF(BK288&lt;=0,0,MIN(ROUND(BK288+O289,2),IF(Debts!$Z$10=0,Debts!$AA$10,MAX(Debts!$AA$10,ROUND(BK288*Debts!$Z$10+Debts!$AB$10*O289,2)))))</f>
        <v/>
      </c>
      <c r="AB289">
        <f>IF(BL288&lt;=0,0,MIN(ROUND(BL288+P289,2),IF(Debts!$Z$11=0,Debts!$AA$11,MAX(Debts!$AA$11,ROUND(BL288*Debts!$Z$11+Debts!$AB$11*P289,2)))))</f>
        <v/>
      </c>
      <c r="AC289">
        <f>IF(BM288&lt;=0,0,MIN(ROUND(BM288+Q289,2),IF(Debts!$Z$12=0,Debts!$AA$12,MAX(Debts!$AA$12,ROUND(BM288*Debts!$Z$12+Debts!$AB$12*Q289,2)))))</f>
        <v/>
      </c>
      <c r="AD289">
        <f>IF(BN288&lt;=0,0,MIN(ROUND(BN288+R289,2),IF(Debts!$Z$13=0,Debts!$AA$13,MAX(Debts!$AA$13,ROUND(BN288*Debts!$Z$13+Debts!$AB$13*R289,2)))))</f>
        <v/>
      </c>
      <c r="AE289">
        <f>IF(BO288&lt;=0,0,MIN(ROUND(BO288+S289,2),IF(Debts!$Z$14=0,Debts!$AA$14,MAX(Debts!$AA$14,ROUND(BO288*Debts!$Z$14+Debts!$AB$14*S289,2)))))</f>
        <v/>
      </c>
      <c r="AF289">
        <f>IF(BP288&lt;=0,0,MIN(ROUND(BP288+T289,2),IF(Debts!$Z$15=0,Debts!$AA$15,MAX(Debts!$AA$15,ROUND(BP288*Debts!$Z$15+Debts!$AB$15*T289,2)))))</f>
        <v/>
      </c>
      <c r="AG289">
        <f>IF(BQ288&lt;=0,0,MIN(ROUND(BQ288+U289,2),IF(Debts!$Z$16=0,Debts!$AA$16,MAX(Debts!$AA$16,ROUND(BQ288*Debts!$Z$16+Debts!$AB$16*U289,2)))))</f>
        <v/>
      </c>
      <c r="AH289">
        <f>IF(BF288&lt;=0,0,ROUND(BF288+J289-V289,2))</f>
        <v/>
      </c>
      <c r="AI289">
        <f>IF(BG288&lt;=0,0,ROUND(BG288+K289-W289,2))</f>
        <v/>
      </c>
      <c r="AJ289">
        <f>IF(BH288&lt;=0,0,ROUND(BH288+L289-X289,2))</f>
        <v/>
      </c>
      <c r="AK289">
        <f>IF(BI288&lt;=0,0,ROUND(BI288+M289-Y289,2))</f>
        <v/>
      </c>
      <c r="AL289">
        <f>IF(BJ288&lt;=0,0,ROUND(BJ288+N289-Z289,2))</f>
        <v/>
      </c>
      <c r="AM289">
        <f>IF(BK288&lt;=0,0,ROUND(BK288+O289-AA289,2))</f>
        <v/>
      </c>
      <c r="AN289">
        <f>IF(BL288&lt;=0,0,ROUND(BL288+P289-AB289,2))</f>
        <v/>
      </c>
      <c r="AO289">
        <f>IF(BM288&lt;=0,0,ROUND(BM288+Q289-AC289,2))</f>
        <v/>
      </c>
      <c r="AP289">
        <f>IF(BN288&lt;=0,0,ROUND(BN288+R289-AD289,2))</f>
        <v/>
      </c>
      <c r="AQ289">
        <f>IF(BO288&lt;=0,0,ROUND(BO288+S289-AE289,2))</f>
        <v/>
      </c>
      <c r="AR289">
        <f>IF(BP288&lt;=0,0,ROUND(BP288+T289-AF289,2))</f>
        <v/>
      </c>
      <c r="AS289">
        <f>IF(BQ288&lt;=0,0,ROUND(BQ288+U289-AG289,2))</f>
        <v/>
      </c>
      <c r="AT289">
        <f>IF(AH289&lt;=0,0,ROUND(MIN(AH289,MAX(0,$F289-SUMPRODUCT(($AT$3:$BE$3&lt;AT$3)*$AH289:$AS289))),2))</f>
        <v/>
      </c>
      <c r="AU289">
        <f>IF(AI289&lt;=0,0,ROUND(MIN(AI289,MAX(0,$F289-SUMPRODUCT(($AT$3:$BE$3&lt;AU$3)*$AH289:$AS289))),2))</f>
        <v/>
      </c>
      <c r="AV289">
        <f>IF(AJ289&lt;=0,0,ROUND(MIN(AJ289,MAX(0,$F289-SUMPRODUCT(($AT$3:$BE$3&lt;AV$3)*$AH289:$AS289))),2))</f>
        <v/>
      </c>
      <c r="AW289">
        <f>IF(AK289&lt;=0,0,ROUND(MIN(AK289,MAX(0,$F289-SUMPRODUCT(($AT$3:$BE$3&lt;AW$3)*$AH289:$AS289))),2))</f>
        <v/>
      </c>
      <c r="AX289">
        <f>IF(AL289&lt;=0,0,ROUND(MIN(AL289,MAX(0,$F289-SUMPRODUCT(($AT$3:$BE$3&lt;AX$3)*$AH289:$AS289))),2))</f>
        <v/>
      </c>
      <c r="AY289">
        <f>IF(AM289&lt;=0,0,ROUND(MIN(AM289,MAX(0,$F289-SUMPRODUCT(($AT$3:$BE$3&lt;AY$3)*$AH289:$AS289))),2))</f>
        <v/>
      </c>
      <c r="AZ289">
        <f>IF(AN289&lt;=0,0,ROUND(MIN(AN289,MAX(0,$F289-SUMPRODUCT(($AT$3:$BE$3&lt;AZ$3)*$AH289:$AS289))),2))</f>
        <v/>
      </c>
      <c r="BA289">
        <f>IF(AO289&lt;=0,0,ROUND(MIN(AO289,MAX(0,$F289-SUMPRODUCT(($AT$3:$BE$3&lt;BA$3)*$AH289:$AS289))),2))</f>
        <v/>
      </c>
      <c r="BB289">
        <f>IF(AP289&lt;=0,0,ROUND(MIN(AP289,MAX(0,$F289-SUMPRODUCT(($AT$3:$BE$3&lt;BB$3)*$AH289:$AS289))),2))</f>
        <v/>
      </c>
      <c r="BC289">
        <f>IF(AQ289&lt;=0,0,ROUND(MIN(AQ289,MAX(0,$F289-SUMPRODUCT(($AT$3:$BE$3&lt;BC$3)*$AH289:$AS289))),2))</f>
        <v/>
      </c>
      <c r="BD289">
        <f>IF(AR289&lt;=0,0,ROUND(MIN(AR289,MAX(0,$F289-SUMPRODUCT(($AT$3:$BE$3&lt;BD$3)*$AH289:$AS289))),2))</f>
        <v/>
      </c>
      <c r="BE289">
        <f>IF(AS289&lt;=0,0,ROUND(MIN(AS289,MAX(0,$F289-SUMPRODUCT(($AT$3:$BE$3&lt;BE$3)*$AH289:$AS289))),2))</f>
        <v/>
      </c>
      <c r="BF289">
        <f>IF(BF288&lt;=0,0,ROUND(BF288+J289-V289-AT289,2))</f>
        <v/>
      </c>
      <c r="BG289">
        <f>IF(BG288&lt;=0,0,ROUND(BG288+K289-W289-AU289,2))</f>
        <v/>
      </c>
      <c r="BH289">
        <f>IF(BH288&lt;=0,0,ROUND(BH288+L289-X289-AV289,2))</f>
        <v/>
      </c>
      <c r="BI289">
        <f>IF(BI288&lt;=0,0,ROUND(BI288+M289-Y289-AW289,2))</f>
        <v/>
      </c>
      <c r="BJ289">
        <f>IF(BJ288&lt;=0,0,ROUND(BJ288+N289-Z289-AX289,2))</f>
        <v/>
      </c>
      <c r="BK289">
        <f>IF(BK288&lt;=0,0,ROUND(BK288+O289-AA289-AY289,2))</f>
        <v/>
      </c>
      <c r="BL289">
        <f>IF(BL288&lt;=0,0,ROUND(BL288+P289-AB289-AZ289,2))</f>
        <v/>
      </c>
      <c r="BM289">
        <f>IF(BM288&lt;=0,0,ROUND(BM288+Q289-AC289-BA289,2))</f>
        <v/>
      </c>
      <c r="BN289">
        <f>IF(BN288&lt;=0,0,ROUND(BN288+R289-AD289-BB289,2))</f>
        <v/>
      </c>
      <c r="BO289">
        <f>IF(BO288&lt;=0,0,ROUND(BO288+S289-AE289-BC289,2))</f>
        <v/>
      </c>
      <c r="BP289">
        <f>IF(BP288&lt;=0,0,ROUND(BP288+T289-AF289-BD289,2))</f>
        <v/>
      </c>
      <c r="BQ289">
        <f>IF(BQ288&lt;=0,0,ROUND(BQ288+U289-AG289-BE289,2))</f>
        <v/>
      </c>
    </row>
    <row r="290">
      <c r="A290" t="n">
        <v>285</v>
      </c>
      <c r="B290" s="29">
        <f>Months!B290</f>
        <v/>
      </c>
      <c r="C290">
        <f>Months!C290</f>
        <v/>
      </c>
      <c r="D290">
        <f>Months!D290</f>
        <v/>
      </c>
      <c r="E290">
        <f>SUM(V290:AG290)</f>
        <v/>
      </c>
      <c r="F290">
        <f>MAX(0,ROUND(C290+D290-E290,2))</f>
        <v/>
      </c>
      <c r="G290">
        <f>ROUND(E290+SUM(AT290:BE290),2)</f>
        <v/>
      </c>
      <c r="H290">
        <f>ROUND(SUM(J290:U290),2)</f>
        <v/>
      </c>
      <c r="I290">
        <f>ROUND(SUM(BF290:BQ290),2)</f>
        <v/>
      </c>
      <c r="J290">
        <f>IF(BF289&lt;=0,0,ROUND(BF289*IF($A290&lt;=Debts!$M$5,Debts!$X$5,Debts!$Y$5)/12,2)+IF(AND(Debts!$AC$5=1,$A290=Debts!$M$5+1),SUMPRODUCT(ROUND(BF$5:BF288*Debts!$Y$5/12,2)),0))</f>
        <v/>
      </c>
      <c r="K290">
        <f>IF(BG289&lt;=0,0,ROUND(BG289*IF($A290&lt;=Debts!$M$6,Debts!$X$6,Debts!$Y$6)/12,2)+IF(AND(Debts!$AC$6=1,$A290=Debts!$M$6+1),SUMPRODUCT(ROUND(BG$5:BG288*Debts!$Y$6/12,2)),0))</f>
        <v/>
      </c>
      <c r="L290">
        <f>IF(BH289&lt;=0,0,ROUND(BH289*IF($A290&lt;=Debts!$M$7,Debts!$X$7,Debts!$Y$7)/12,2)+IF(AND(Debts!$AC$7=1,$A290=Debts!$M$7+1),SUMPRODUCT(ROUND(BH$5:BH288*Debts!$Y$7/12,2)),0))</f>
        <v/>
      </c>
      <c r="M290">
        <f>IF(BI289&lt;=0,0,ROUND(BI289*IF($A290&lt;=Debts!$M$8,Debts!$X$8,Debts!$Y$8)/12,2)+IF(AND(Debts!$AC$8=1,$A290=Debts!$M$8+1),SUMPRODUCT(ROUND(BI$5:BI288*Debts!$Y$8/12,2)),0))</f>
        <v/>
      </c>
      <c r="N290">
        <f>IF(BJ289&lt;=0,0,ROUND(BJ289*IF($A290&lt;=Debts!$M$9,Debts!$X$9,Debts!$Y$9)/12,2)+IF(AND(Debts!$AC$9=1,$A290=Debts!$M$9+1),SUMPRODUCT(ROUND(BJ$5:BJ288*Debts!$Y$9/12,2)),0))</f>
        <v/>
      </c>
      <c r="O290">
        <f>IF(BK289&lt;=0,0,ROUND(BK289*IF($A290&lt;=Debts!$M$10,Debts!$X$10,Debts!$Y$10)/12,2)+IF(AND(Debts!$AC$10=1,$A290=Debts!$M$10+1),SUMPRODUCT(ROUND(BK$5:BK288*Debts!$Y$10/12,2)),0))</f>
        <v/>
      </c>
      <c r="P290">
        <f>IF(BL289&lt;=0,0,ROUND(BL289*IF($A290&lt;=Debts!$M$11,Debts!$X$11,Debts!$Y$11)/12,2)+IF(AND(Debts!$AC$11=1,$A290=Debts!$M$11+1),SUMPRODUCT(ROUND(BL$5:BL288*Debts!$Y$11/12,2)),0))</f>
        <v/>
      </c>
      <c r="Q290">
        <f>IF(BM289&lt;=0,0,ROUND(BM289*IF($A290&lt;=Debts!$M$12,Debts!$X$12,Debts!$Y$12)/12,2)+IF(AND(Debts!$AC$12=1,$A290=Debts!$M$12+1),SUMPRODUCT(ROUND(BM$5:BM288*Debts!$Y$12/12,2)),0))</f>
        <v/>
      </c>
      <c r="R290">
        <f>IF(BN289&lt;=0,0,ROUND(BN289*IF($A290&lt;=Debts!$M$13,Debts!$X$13,Debts!$Y$13)/12,2)+IF(AND(Debts!$AC$13=1,$A290=Debts!$M$13+1),SUMPRODUCT(ROUND(BN$5:BN288*Debts!$Y$13/12,2)),0))</f>
        <v/>
      </c>
      <c r="S290">
        <f>IF(BO289&lt;=0,0,ROUND(BO289*IF($A290&lt;=Debts!$M$14,Debts!$X$14,Debts!$Y$14)/12,2)+IF(AND(Debts!$AC$14=1,$A290=Debts!$M$14+1),SUMPRODUCT(ROUND(BO$5:BO288*Debts!$Y$14/12,2)),0))</f>
        <v/>
      </c>
      <c r="T290">
        <f>IF(BP289&lt;=0,0,ROUND(BP289*IF($A290&lt;=Debts!$M$15,Debts!$X$15,Debts!$Y$15)/12,2)+IF(AND(Debts!$AC$15=1,$A290=Debts!$M$15+1),SUMPRODUCT(ROUND(BP$5:BP288*Debts!$Y$15/12,2)),0))</f>
        <v/>
      </c>
      <c r="U290">
        <f>IF(BQ289&lt;=0,0,ROUND(BQ289*IF($A290&lt;=Debts!$M$16,Debts!$X$16,Debts!$Y$16)/12,2)+IF(AND(Debts!$AC$16=1,$A290=Debts!$M$16+1),SUMPRODUCT(ROUND(BQ$5:BQ288*Debts!$Y$16/12,2)),0))</f>
        <v/>
      </c>
      <c r="V290">
        <f>IF(BF289&lt;=0,0,MIN(ROUND(BF289+J290,2),IF(Debts!$Z$5=0,Debts!$AA$5,MAX(Debts!$AA$5,ROUND(BF289*Debts!$Z$5+Debts!$AB$5*J290,2)))))</f>
        <v/>
      </c>
      <c r="W290">
        <f>IF(BG289&lt;=0,0,MIN(ROUND(BG289+K290,2),IF(Debts!$Z$6=0,Debts!$AA$6,MAX(Debts!$AA$6,ROUND(BG289*Debts!$Z$6+Debts!$AB$6*K290,2)))))</f>
        <v/>
      </c>
      <c r="X290">
        <f>IF(BH289&lt;=0,0,MIN(ROUND(BH289+L290,2),IF(Debts!$Z$7=0,Debts!$AA$7,MAX(Debts!$AA$7,ROUND(BH289*Debts!$Z$7+Debts!$AB$7*L290,2)))))</f>
        <v/>
      </c>
      <c r="Y290">
        <f>IF(BI289&lt;=0,0,MIN(ROUND(BI289+M290,2),IF(Debts!$Z$8=0,Debts!$AA$8,MAX(Debts!$AA$8,ROUND(BI289*Debts!$Z$8+Debts!$AB$8*M290,2)))))</f>
        <v/>
      </c>
      <c r="Z290">
        <f>IF(BJ289&lt;=0,0,MIN(ROUND(BJ289+N290,2),IF(Debts!$Z$9=0,Debts!$AA$9,MAX(Debts!$AA$9,ROUND(BJ289*Debts!$Z$9+Debts!$AB$9*N290,2)))))</f>
        <v/>
      </c>
      <c r="AA290">
        <f>IF(BK289&lt;=0,0,MIN(ROUND(BK289+O290,2),IF(Debts!$Z$10=0,Debts!$AA$10,MAX(Debts!$AA$10,ROUND(BK289*Debts!$Z$10+Debts!$AB$10*O290,2)))))</f>
        <v/>
      </c>
      <c r="AB290">
        <f>IF(BL289&lt;=0,0,MIN(ROUND(BL289+P290,2),IF(Debts!$Z$11=0,Debts!$AA$11,MAX(Debts!$AA$11,ROUND(BL289*Debts!$Z$11+Debts!$AB$11*P290,2)))))</f>
        <v/>
      </c>
      <c r="AC290">
        <f>IF(BM289&lt;=0,0,MIN(ROUND(BM289+Q290,2),IF(Debts!$Z$12=0,Debts!$AA$12,MAX(Debts!$AA$12,ROUND(BM289*Debts!$Z$12+Debts!$AB$12*Q290,2)))))</f>
        <v/>
      </c>
      <c r="AD290">
        <f>IF(BN289&lt;=0,0,MIN(ROUND(BN289+R290,2),IF(Debts!$Z$13=0,Debts!$AA$13,MAX(Debts!$AA$13,ROUND(BN289*Debts!$Z$13+Debts!$AB$13*R290,2)))))</f>
        <v/>
      </c>
      <c r="AE290">
        <f>IF(BO289&lt;=0,0,MIN(ROUND(BO289+S290,2),IF(Debts!$Z$14=0,Debts!$AA$14,MAX(Debts!$AA$14,ROUND(BO289*Debts!$Z$14+Debts!$AB$14*S290,2)))))</f>
        <v/>
      </c>
      <c r="AF290">
        <f>IF(BP289&lt;=0,0,MIN(ROUND(BP289+T290,2),IF(Debts!$Z$15=0,Debts!$AA$15,MAX(Debts!$AA$15,ROUND(BP289*Debts!$Z$15+Debts!$AB$15*T290,2)))))</f>
        <v/>
      </c>
      <c r="AG290">
        <f>IF(BQ289&lt;=0,0,MIN(ROUND(BQ289+U290,2),IF(Debts!$Z$16=0,Debts!$AA$16,MAX(Debts!$AA$16,ROUND(BQ289*Debts!$Z$16+Debts!$AB$16*U290,2)))))</f>
        <v/>
      </c>
      <c r="AH290">
        <f>IF(BF289&lt;=0,0,ROUND(BF289+J290-V290,2))</f>
        <v/>
      </c>
      <c r="AI290">
        <f>IF(BG289&lt;=0,0,ROUND(BG289+K290-W290,2))</f>
        <v/>
      </c>
      <c r="AJ290">
        <f>IF(BH289&lt;=0,0,ROUND(BH289+L290-X290,2))</f>
        <v/>
      </c>
      <c r="AK290">
        <f>IF(BI289&lt;=0,0,ROUND(BI289+M290-Y290,2))</f>
        <v/>
      </c>
      <c r="AL290">
        <f>IF(BJ289&lt;=0,0,ROUND(BJ289+N290-Z290,2))</f>
        <v/>
      </c>
      <c r="AM290">
        <f>IF(BK289&lt;=0,0,ROUND(BK289+O290-AA290,2))</f>
        <v/>
      </c>
      <c r="AN290">
        <f>IF(BL289&lt;=0,0,ROUND(BL289+P290-AB290,2))</f>
        <v/>
      </c>
      <c r="AO290">
        <f>IF(BM289&lt;=0,0,ROUND(BM289+Q290-AC290,2))</f>
        <v/>
      </c>
      <c r="AP290">
        <f>IF(BN289&lt;=0,0,ROUND(BN289+R290-AD290,2))</f>
        <v/>
      </c>
      <c r="AQ290">
        <f>IF(BO289&lt;=0,0,ROUND(BO289+S290-AE290,2))</f>
        <v/>
      </c>
      <c r="AR290">
        <f>IF(BP289&lt;=0,0,ROUND(BP289+T290-AF290,2))</f>
        <v/>
      </c>
      <c r="AS290">
        <f>IF(BQ289&lt;=0,0,ROUND(BQ289+U290-AG290,2))</f>
        <v/>
      </c>
      <c r="AT290">
        <f>IF(AH290&lt;=0,0,ROUND(MIN(AH290,MAX(0,$F290-SUMPRODUCT(($AT$3:$BE$3&lt;AT$3)*$AH290:$AS290))),2))</f>
        <v/>
      </c>
      <c r="AU290">
        <f>IF(AI290&lt;=0,0,ROUND(MIN(AI290,MAX(0,$F290-SUMPRODUCT(($AT$3:$BE$3&lt;AU$3)*$AH290:$AS290))),2))</f>
        <v/>
      </c>
      <c r="AV290">
        <f>IF(AJ290&lt;=0,0,ROUND(MIN(AJ290,MAX(0,$F290-SUMPRODUCT(($AT$3:$BE$3&lt;AV$3)*$AH290:$AS290))),2))</f>
        <v/>
      </c>
      <c r="AW290">
        <f>IF(AK290&lt;=0,0,ROUND(MIN(AK290,MAX(0,$F290-SUMPRODUCT(($AT$3:$BE$3&lt;AW$3)*$AH290:$AS290))),2))</f>
        <v/>
      </c>
      <c r="AX290">
        <f>IF(AL290&lt;=0,0,ROUND(MIN(AL290,MAX(0,$F290-SUMPRODUCT(($AT$3:$BE$3&lt;AX$3)*$AH290:$AS290))),2))</f>
        <v/>
      </c>
      <c r="AY290">
        <f>IF(AM290&lt;=0,0,ROUND(MIN(AM290,MAX(0,$F290-SUMPRODUCT(($AT$3:$BE$3&lt;AY$3)*$AH290:$AS290))),2))</f>
        <v/>
      </c>
      <c r="AZ290">
        <f>IF(AN290&lt;=0,0,ROUND(MIN(AN290,MAX(0,$F290-SUMPRODUCT(($AT$3:$BE$3&lt;AZ$3)*$AH290:$AS290))),2))</f>
        <v/>
      </c>
      <c r="BA290">
        <f>IF(AO290&lt;=0,0,ROUND(MIN(AO290,MAX(0,$F290-SUMPRODUCT(($AT$3:$BE$3&lt;BA$3)*$AH290:$AS290))),2))</f>
        <v/>
      </c>
      <c r="BB290">
        <f>IF(AP290&lt;=0,0,ROUND(MIN(AP290,MAX(0,$F290-SUMPRODUCT(($AT$3:$BE$3&lt;BB$3)*$AH290:$AS290))),2))</f>
        <v/>
      </c>
      <c r="BC290">
        <f>IF(AQ290&lt;=0,0,ROUND(MIN(AQ290,MAX(0,$F290-SUMPRODUCT(($AT$3:$BE$3&lt;BC$3)*$AH290:$AS290))),2))</f>
        <v/>
      </c>
      <c r="BD290">
        <f>IF(AR290&lt;=0,0,ROUND(MIN(AR290,MAX(0,$F290-SUMPRODUCT(($AT$3:$BE$3&lt;BD$3)*$AH290:$AS290))),2))</f>
        <v/>
      </c>
      <c r="BE290">
        <f>IF(AS290&lt;=0,0,ROUND(MIN(AS290,MAX(0,$F290-SUMPRODUCT(($AT$3:$BE$3&lt;BE$3)*$AH290:$AS290))),2))</f>
        <v/>
      </c>
      <c r="BF290">
        <f>IF(BF289&lt;=0,0,ROUND(BF289+J290-V290-AT290,2))</f>
        <v/>
      </c>
      <c r="BG290">
        <f>IF(BG289&lt;=0,0,ROUND(BG289+K290-W290-AU290,2))</f>
        <v/>
      </c>
      <c r="BH290">
        <f>IF(BH289&lt;=0,0,ROUND(BH289+L290-X290-AV290,2))</f>
        <v/>
      </c>
      <c r="BI290">
        <f>IF(BI289&lt;=0,0,ROUND(BI289+M290-Y290-AW290,2))</f>
        <v/>
      </c>
      <c r="BJ290">
        <f>IF(BJ289&lt;=0,0,ROUND(BJ289+N290-Z290-AX290,2))</f>
        <v/>
      </c>
      <c r="BK290">
        <f>IF(BK289&lt;=0,0,ROUND(BK289+O290-AA290-AY290,2))</f>
        <v/>
      </c>
      <c r="BL290">
        <f>IF(BL289&lt;=0,0,ROUND(BL289+P290-AB290-AZ290,2))</f>
        <v/>
      </c>
      <c r="BM290">
        <f>IF(BM289&lt;=0,0,ROUND(BM289+Q290-AC290-BA290,2))</f>
        <v/>
      </c>
      <c r="BN290">
        <f>IF(BN289&lt;=0,0,ROUND(BN289+R290-AD290-BB290,2))</f>
        <v/>
      </c>
      <c r="BO290">
        <f>IF(BO289&lt;=0,0,ROUND(BO289+S290-AE290-BC290,2))</f>
        <v/>
      </c>
      <c r="BP290">
        <f>IF(BP289&lt;=0,0,ROUND(BP289+T290-AF290-BD290,2))</f>
        <v/>
      </c>
      <c r="BQ290">
        <f>IF(BQ289&lt;=0,0,ROUND(BQ289+U290-AG290-BE290,2))</f>
        <v/>
      </c>
    </row>
    <row r="291">
      <c r="A291" t="n">
        <v>286</v>
      </c>
      <c r="B291" s="29">
        <f>Months!B291</f>
        <v/>
      </c>
      <c r="C291">
        <f>Months!C291</f>
        <v/>
      </c>
      <c r="D291">
        <f>Months!D291</f>
        <v/>
      </c>
      <c r="E291">
        <f>SUM(V291:AG291)</f>
        <v/>
      </c>
      <c r="F291">
        <f>MAX(0,ROUND(C291+D291-E291,2))</f>
        <v/>
      </c>
      <c r="G291">
        <f>ROUND(E291+SUM(AT291:BE291),2)</f>
        <v/>
      </c>
      <c r="H291">
        <f>ROUND(SUM(J291:U291),2)</f>
        <v/>
      </c>
      <c r="I291">
        <f>ROUND(SUM(BF291:BQ291),2)</f>
        <v/>
      </c>
      <c r="J291">
        <f>IF(BF290&lt;=0,0,ROUND(BF290*IF($A291&lt;=Debts!$M$5,Debts!$X$5,Debts!$Y$5)/12,2)+IF(AND(Debts!$AC$5=1,$A291=Debts!$M$5+1),SUMPRODUCT(ROUND(BF$5:BF289*Debts!$Y$5/12,2)),0))</f>
        <v/>
      </c>
      <c r="K291">
        <f>IF(BG290&lt;=0,0,ROUND(BG290*IF($A291&lt;=Debts!$M$6,Debts!$X$6,Debts!$Y$6)/12,2)+IF(AND(Debts!$AC$6=1,$A291=Debts!$M$6+1),SUMPRODUCT(ROUND(BG$5:BG289*Debts!$Y$6/12,2)),0))</f>
        <v/>
      </c>
      <c r="L291">
        <f>IF(BH290&lt;=0,0,ROUND(BH290*IF($A291&lt;=Debts!$M$7,Debts!$X$7,Debts!$Y$7)/12,2)+IF(AND(Debts!$AC$7=1,$A291=Debts!$M$7+1),SUMPRODUCT(ROUND(BH$5:BH289*Debts!$Y$7/12,2)),0))</f>
        <v/>
      </c>
      <c r="M291">
        <f>IF(BI290&lt;=0,0,ROUND(BI290*IF($A291&lt;=Debts!$M$8,Debts!$X$8,Debts!$Y$8)/12,2)+IF(AND(Debts!$AC$8=1,$A291=Debts!$M$8+1),SUMPRODUCT(ROUND(BI$5:BI289*Debts!$Y$8/12,2)),0))</f>
        <v/>
      </c>
      <c r="N291">
        <f>IF(BJ290&lt;=0,0,ROUND(BJ290*IF($A291&lt;=Debts!$M$9,Debts!$X$9,Debts!$Y$9)/12,2)+IF(AND(Debts!$AC$9=1,$A291=Debts!$M$9+1),SUMPRODUCT(ROUND(BJ$5:BJ289*Debts!$Y$9/12,2)),0))</f>
        <v/>
      </c>
      <c r="O291">
        <f>IF(BK290&lt;=0,0,ROUND(BK290*IF($A291&lt;=Debts!$M$10,Debts!$X$10,Debts!$Y$10)/12,2)+IF(AND(Debts!$AC$10=1,$A291=Debts!$M$10+1),SUMPRODUCT(ROUND(BK$5:BK289*Debts!$Y$10/12,2)),0))</f>
        <v/>
      </c>
      <c r="P291">
        <f>IF(BL290&lt;=0,0,ROUND(BL290*IF($A291&lt;=Debts!$M$11,Debts!$X$11,Debts!$Y$11)/12,2)+IF(AND(Debts!$AC$11=1,$A291=Debts!$M$11+1),SUMPRODUCT(ROUND(BL$5:BL289*Debts!$Y$11/12,2)),0))</f>
        <v/>
      </c>
      <c r="Q291">
        <f>IF(BM290&lt;=0,0,ROUND(BM290*IF($A291&lt;=Debts!$M$12,Debts!$X$12,Debts!$Y$12)/12,2)+IF(AND(Debts!$AC$12=1,$A291=Debts!$M$12+1),SUMPRODUCT(ROUND(BM$5:BM289*Debts!$Y$12/12,2)),0))</f>
        <v/>
      </c>
      <c r="R291">
        <f>IF(BN290&lt;=0,0,ROUND(BN290*IF($A291&lt;=Debts!$M$13,Debts!$X$13,Debts!$Y$13)/12,2)+IF(AND(Debts!$AC$13=1,$A291=Debts!$M$13+1),SUMPRODUCT(ROUND(BN$5:BN289*Debts!$Y$13/12,2)),0))</f>
        <v/>
      </c>
      <c r="S291">
        <f>IF(BO290&lt;=0,0,ROUND(BO290*IF($A291&lt;=Debts!$M$14,Debts!$X$14,Debts!$Y$14)/12,2)+IF(AND(Debts!$AC$14=1,$A291=Debts!$M$14+1),SUMPRODUCT(ROUND(BO$5:BO289*Debts!$Y$14/12,2)),0))</f>
        <v/>
      </c>
      <c r="T291">
        <f>IF(BP290&lt;=0,0,ROUND(BP290*IF($A291&lt;=Debts!$M$15,Debts!$X$15,Debts!$Y$15)/12,2)+IF(AND(Debts!$AC$15=1,$A291=Debts!$M$15+1),SUMPRODUCT(ROUND(BP$5:BP289*Debts!$Y$15/12,2)),0))</f>
        <v/>
      </c>
      <c r="U291">
        <f>IF(BQ290&lt;=0,0,ROUND(BQ290*IF($A291&lt;=Debts!$M$16,Debts!$X$16,Debts!$Y$16)/12,2)+IF(AND(Debts!$AC$16=1,$A291=Debts!$M$16+1),SUMPRODUCT(ROUND(BQ$5:BQ289*Debts!$Y$16/12,2)),0))</f>
        <v/>
      </c>
      <c r="V291">
        <f>IF(BF290&lt;=0,0,MIN(ROUND(BF290+J291,2),IF(Debts!$Z$5=0,Debts!$AA$5,MAX(Debts!$AA$5,ROUND(BF290*Debts!$Z$5+Debts!$AB$5*J291,2)))))</f>
        <v/>
      </c>
      <c r="W291">
        <f>IF(BG290&lt;=0,0,MIN(ROUND(BG290+K291,2),IF(Debts!$Z$6=0,Debts!$AA$6,MAX(Debts!$AA$6,ROUND(BG290*Debts!$Z$6+Debts!$AB$6*K291,2)))))</f>
        <v/>
      </c>
      <c r="X291">
        <f>IF(BH290&lt;=0,0,MIN(ROUND(BH290+L291,2),IF(Debts!$Z$7=0,Debts!$AA$7,MAX(Debts!$AA$7,ROUND(BH290*Debts!$Z$7+Debts!$AB$7*L291,2)))))</f>
        <v/>
      </c>
      <c r="Y291">
        <f>IF(BI290&lt;=0,0,MIN(ROUND(BI290+M291,2),IF(Debts!$Z$8=0,Debts!$AA$8,MAX(Debts!$AA$8,ROUND(BI290*Debts!$Z$8+Debts!$AB$8*M291,2)))))</f>
        <v/>
      </c>
      <c r="Z291">
        <f>IF(BJ290&lt;=0,0,MIN(ROUND(BJ290+N291,2),IF(Debts!$Z$9=0,Debts!$AA$9,MAX(Debts!$AA$9,ROUND(BJ290*Debts!$Z$9+Debts!$AB$9*N291,2)))))</f>
        <v/>
      </c>
      <c r="AA291">
        <f>IF(BK290&lt;=0,0,MIN(ROUND(BK290+O291,2),IF(Debts!$Z$10=0,Debts!$AA$10,MAX(Debts!$AA$10,ROUND(BK290*Debts!$Z$10+Debts!$AB$10*O291,2)))))</f>
        <v/>
      </c>
      <c r="AB291">
        <f>IF(BL290&lt;=0,0,MIN(ROUND(BL290+P291,2),IF(Debts!$Z$11=0,Debts!$AA$11,MAX(Debts!$AA$11,ROUND(BL290*Debts!$Z$11+Debts!$AB$11*P291,2)))))</f>
        <v/>
      </c>
      <c r="AC291">
        <f>IF(BM290&lt;=0,0,MIN(ROUND(BM290+Q291,2),IF(Debts!$Z$12=0,Debts!$AA$12,MAX(Debts!$AA$12,ROUND(BM290*Debts!$Z$12+Debts!$AB$12*Q291,2)))))</f>
        <v/>
      </c>
      <c r="AD291">
        <f>IF(BN290&lt;=0,0,MIN(ROUND(BN290+R291,2),IF(Debts!$Z$13=0,Debts!$AA$13,MAX(Debts!$AA$13,ROUND(BN290*Debts!$Z$13+Debts!$AB$13*R291,2)))))</f>
        <v/>
      </c>
      <c r="AE291">
        <f>IF(BO290&lt;=0,0,MIN(ROUND(BO290+S291,2),IF(Debts!$Z$14=0,Debts!$AA$14,MAX(Debts!$AA$14,ROUND(BO290*Debts!$Z$14+Debts!$AB$14*S291,2)))))</f>
        <v/>
      </c>
      <c r="AF291">
        <f>IF(BP290&lt;=0,0,MIN(ROUND(BP290+T291,2),IF(Debts!$Z$15=0,Debts!$AA$15,MAX(Debts!$AA$15,ROUND(BP290*Debts!$Z$15+Debts!$AB$15*T291,2)))))</f>
        <v/>
      </c>
      <c r="AG291">
        <f>IF(BQ290&lt;=0,0,MIN(ROUND(BQ290+U291,2),IF(Debts!$Z$16=0,Debts!$AA$16,MAX(Debts!$AA$16,ROUND(BQ290*Debts!$Z$16+Debts!$AB$16*U291,2)))))</f>
        <v/>
      </c>
      <c r="AH291">
        <f>IF(BF290&lt;=0,0,ROUND(BF290+J291-V291,2))</f>
        <v/>
      </c>
      <c r="AI291">
        <f>IF(BG290&lt;=0,0,ROUND(BG290+K291-W291,2))</f>
        <v/>
      </c>
      <c r="AJ291">
        <f>IF(BH290&lt;=0,0,ROUND(BH290+L291-X291,2))</f>
        <v/>
      </c>
      <c r="AK291">
        <f>IF(BI290&lt;=0,0,ROUND(BI290+M291-Y291,2))</f>
        <v/>
      </c>
      <c r="AL291">
        <f>IF(BJ290&lt;=0,0,ROUND(BJ290+N291-Z291,2))</f>
        <v/>
      </c>
      <c r="AM291">
        <f>IF(BK290&lt;=0,0,ROUND(BK290+O291-AA291,2))</f>
        <v/>
      </c>
      <c r="AN291">
        <f>IF(BL290&lt;=0,0,ROUND(BL290+P291-AB291,2))</f>
        <v/>
      </c>
      <c r="AO291">
        <f>IF(BM290&lt;=0,0,ROUND(BM290+Q291-AC291,2))</f>
        <v/>
      </c>
      <c r="AP291">
        <f>IF(BN290&lt;=0,0,ROUND(BN290+R291-AD291,2))</f>
        <v/>
      </c>
      <c r="AQ291">
        <f>IF(BO290&lt;=0,0,ROUND(BO290+S291-AE291,2))</f>
        <v/>
      </c>
      <c r="AR291">
        <f>IF(BP290&lt;=0,0,ROUND(BP290+T291-AF291,2))</f>
        <v/>
      </c>
      <c r="AS291">
        <f>IF(BQ290&lt;=0,0,ROUND(BQ290+U291-AG291,2))</f>
        <v/>
      </c>
      <c r="AT291">
        <f>IF(AH291&lt;=0,0,ROUND(MIN(AH291,MAX(0,$F291-SUMPRODUCT(($AT$3:$BE$3&lt;AT$3)*$AH291:$AS291))),2))</f>
        <v/>
      </c>
      <c r="AU291">
        <f>IF(AI291&lt;=0,0,ROUND(MIN(AI291,MAX(0,$F291-SUMPRODUCT(($AT$3:$BE$3&lt;AU$3)*$AH291:$AS291))),2))</f>
        <v/>
      </c>
      <c r="AV291">
        <f>IF(AJ291&lt;=0,0,ROUND(MIN(AJ291,MAX(0,$F291-SUMPRODUCT(($AT$3:$BE$3&lt;AV$3)*$AH291:$AS291))),2))</f>
        <v/>
      </c>
      <c r="AW291">
        <f>IF(AK291&lt;=0,0,ROUND(MIN(AK291,MAX(0,$F291-SUMPRODUCT(($AT$3:$BE$3&lt;AW$3)*$AH291:$AS291))),2))</f>
        <v/>
      </c>
      <c r="AX291">
        <f>IF(AL291&lt;=0,0,ROUND(MIN(AL291,MAX(0,$F291-SUMPRODUCT(($AT$3:$BE$3&lt;AX$3)*$AH291:$AS291))),2))</f>
        <v/>
      </c>
      <c r="AY291">
        <f>IF(AM291&lt;=0,0,ROUND(MIN(AM291,MAX(0,$F291-SUMPRODUCT(($AT$3:$BE$3&lt;AY$3)*$AH291:$AS291))),2))</f>
        <v/>
      </c>
      <c r="AZ291">
        <f>IF(AN291&lt;=0,0,ROUND(MIN(AN291,MAX(0,$F291-SUMPRODUCT(($AT$3:$BE$3&lt;AZ$3)*$AH291:$AS291))),2))</f>
        <v/>
      </c>
      <c r="BA291">
        <f>IF(AO291&lt;=0,0,ROUND(MIN(AO291,MAX(0,$F291-SUMPRODUCT(($AT$3:$BE$3&lt;BA$3)*$AH291:$AS291))),2))</f>
        <v/>
      </c>
      <c r="BB291">
        <f>IF(AP291&lt;=0,0,ROUND(MIN(AP291,MAX(0,$F291-SUMPRODUCT(($AT$3:$BE$3&lt;BB$3)*$AH291:$AS291))),2))</f>
        <v/>
      </c>
      <c r="BC291">
        <f>IF(AQ291&lt;=0,0,ROUND(MIN(AQ291,MAX(0,$F291-SUMPRODUCT(($AT$3:$BE$3&lt;BC$3)*$AH291:$AS291))),2))</f>
        <v/>
      </c>
      <c r="BD291">
        <f>IF(AR291&lt;=0,0,ROUND(MIN(AR291,MAX(0,$F291-SUMPRODUCT(($AT$3:$BE$3&lt;BD$3)*$AH291:$AS291))),2))</f>
        <v/>
      </c>
      <c r="BE291">
        <f>IF(AS291&lt;=0,0,ROUND(MIN(AS291,MAX(0,$F291-SUMPRODUCT(($AT$3:$BE$3&lt;BE$3)*$AH291:$AS291))),2))</f>
        <v/>
      </c>
      <c r="BF291">
        <f>IF(BF290&lt;=0,0,ROUND(BF290+J291-V291-AT291,2))</f>
        <v/>
      </c>
      <c r="BG291">
        <f>IF(BG290&lt;=0,0,ROUND(BG290+K291-W291-AU291,2))</f>
        <v/>
      </c>
      <c r="BH291">
        <f>IF(BH290&lt;=0,0,ROUND(BH290+L291-X291-AV291,2))</f>
        <v/>
      </c>
      <c r="BI291">
        <f>IF(BI290&lt;=0,0,ROUND(BI290+M291-Y291-AW291,2))</f>
        <v/>
      </c>
      <c r="BJ291">
        <f>IF(BJ290&lt;=0,0,ROUND(BJ290+N291-Z291-AX291,2))</f>
        <v/>
      </c>
      <c r="BK291">
        <f>IF(BK290&lt;=0,0,ROUND(BK290+O291-AA291-AY291,2))</f>
        <v/>
      </c>
      <c r="BL291">
        <f>IF(BL290&lt;=0,0,ROUND(BL290+P291-AB291-AZ291,2))</f>
        <v/>
      </c>
      <c r="BM291">
        <f>IF(BM290&lt;=0,0,ROUND(BM290+Q291-AC291-BA291,2))</f>
        <v/>
      </c>
      <c r="BN291">
        <f>IF(BN290&lt;=0,0,ROUND(BN290+R291-AD291-BB291,2))</f>
        <v/>
      </c>
      <c r="BO291">
        <f>IF(BO290&lt;=0,0,ROUND(BO290+S291-AE291-BC291,2))</f>
        <v/>
      </c>
      <c r="BP291">
        <f>IF(BP290&lt;=0,0,ROUND(BP290+T291-AF291-BD291,2))</f>
        <v/>
      </c>
      <c r="BQ291">
        <f>IF(BQ290&lt;=0,0,ROUND(BQ290+U291-AG291-BE291,2))</f>
        <v/>
      </c>
    </row>
    <row r="292">
      <c r="A292" t="n">
        <v>287</v>
      </c>
      <c r="B292" s="29">
        <f>Months!B292</f>
        <v/>
      </c>
      <c r="C292">
        <f>Months!C292</f>
        <v/>
      </c>
      <c r="D292">
        <f>Months!D292</f>
        <v/>
      </c>
      <c r="E292">
        <f>SUM(V292:AG292)</f>
        <v/>
      </c>
      <c r="F292">
        <f>MAX(0,ROUND(C292+D292-E292,2))</f>
        <v/>
      </c>
      <c r="G292">
        <f>ROUND(E292+SUM(AT292:BE292),2)</f>
        <v/>
      </c>
      <c r="H292">
        <f>ROUND(SUM(J292:U292),2)</f>
        <v/>
      </c>
      <c r="I292">
        <f>ROUND(SUM(BF292:BQ292),2)</f>
        <v/>
      </c>
      <c r="J292">
        <f>IF(BF291&lt;=0,0,ROUND(BF291*IF($A292&lt;=Debts!$M$5,Debts!$X$5,Debts!$Y$5)/12,2)+IF(AND(Debts!$AC$5=1,$A292=Debts!$M$5+1),SUMPRODUCT(ROUND(BF$5:BF290*Debts!$Y$5/12,2)),0))</f>
        <v/>
      </c>
      <c r="K292">
        <f>IF(BG291&lt;=0,0,ROUND(BG291*IF($A292&lt;=Debts!$M$6,Debts!$X$6,Debts!$Y$6)/12,2)+IF(AND(Debts!$AC$6=1,$A292=Debts!$M$6+1),SUMPRODUCT(ROUND(BG$5:BG290*Debts!$Y$6/12,2)),0))</f>
        <v/>
      </c>
      <c r="L292">
        <f>IF(BH291&lt;=0,0,ROUND(BH291*IF($A292&lt;=Debts!$M$7,Debts!$X$7,Debts!$Y$7)/12,2)+IF(AND(Debts!$AC$7=1,$A292=Debts!$M$7+1),SUMPRODUCT(ROUND(BH$5:BH290*Debts!$Y$7/12,2)),0))</f>
        <v/>
      </c>
      <c r="M292">
        <f>IF(BI291&lt;=0,0,ROUND(BI291*IF($A292&lt;=Debts!$M$8,Debts!$X$8,Debts!$Y$8)/12,2)+IF(AND(Debts!$AC$8=1,$A292=Debts!$M$8+1),SUMPRODUCT(ROUND(BI$5:BI290*Debts!$Y$8/12,2)),0))</f>
        <v/>
      </c>
      <c r="N292">
        <f>IF(BJ291&lt;=0,0,ROUND(BJ291*IF($A292&lt;=Debts!$M$9,Debts!$X$9,Debts!$Y$9)/12,2)+IF(AND(Debts!$AC$9=1,$A292=Debts!$M$9+1),SUMPRODUCT(ROUND(BJ$5:BJ290*Debts!$Y$9/12,2)),0))</f>
        <v/>
      </c>
      <c r="O292">
        <f>IF(BK291&lt;=0,0,ROUND(BK291*IF($A292&lt;=Debts!$M$10,Debts!$X$10,Debts!$Y$10)/12,2)+IF(AND(Debts!$AC$10=1,$A292=Debts!$M$10+1),SUMPRODUCT(ROUND(BK$5:BK290*Debts!$Y$10/12,2)),0))</f>
        <v/>
      </c>
      <c r="P292">
        <f>IF(BL291&lt;=0,0,ROUND(BL291*IF($A292&lt;=Debts!$M$11,Debts!$X$11,Debts!$Y$11)/12,2)+IF(AND(Debts!$AC$11=1,$A292=Debts!$M$11+1),SUMPRODUCT(ROUND(BL$5:BL290*Debts!$Y$11/12,2)),0))</f>
        <v/>
      </c>
      <c r="Q292">
        <f>IF(BM291&lt;=0,0,ROUND(BM291*IF($A292&lt;=Debts!$M$12,Debts!$X$12,Debts!$Y$12)/12,2)+IF(AND(Debts!$AC$12=1,$A292=Debts!$M$12+1),SUMPRODUCT(ROUND(BM$5:BM290*Debts!$Y$12/12,2)),0))</f>
        <v/>
      </c>
      <c r="R292">
        <f>IF(BN291&lt;=0,0,ROUND(BN291*IF($A292&lt;=Debts!$M$13,Debts!$X$13,Debts!$Y$13)/12,2)+IF(AND(Debts!$AC$13=1,$A292=Debts!$M$13+1),SUMPRODUCT(ROUND(BN$5:BN290*Debts!$Y$13/12,2)),0))</f>
        <v/>
      </c>
      <c r="S292">
        <f>IF(BO291&lt;=0,0,ROUND(BO291*IF($A292&lt;=Debts!$M$14,Debts!$X$14,Debts!$Y$14)/12,2)+IF(AND(Debts!$AC$14=1,$A292=Debts!$M$14+1),SUMPRODUCT(ROUND(BO$5:BO290*Debts!$Y$14/12,2)),0))</f>
        <v/>
      </c>
      <c r="T292">
        <f>IF(BP291&lt;=0,0,ROUND(BP291*IF($A292&lt;=Debts!$M$15,Debts!$X$15,Debts!$Y$15)/12,2)+IF(AND(Debts!$AC$15=1,$A292=Debts!$M$15+1),SUMPRODUCT(ROUND(BP$5:BP290*Debts!$Y$15/12,2)),0))</f>
        <v/>
      </c>
      <c r="U292">
        <f>IF(BQ291&lt;=0,0,ROUND(BQ291*IF($A292&lt;=Debts!$M$16,Debts!$X$16,Debts!$Y$16)/12,2)+IF(AND(Debts!$AC$16=1,$A292=Debts!$M$16+1),SUMPRODUCT(ROUND(BQ$5:BQ290*Debts!$Y$16/12,2)),0))</f>
        <v/>
      </c>
      <c r="V292">
        <f>IF(BF291&lt;=0,0,MIN(ROUND(BF291+J292,2),IF(Debts!$Z$5=0,Debts!$AA$5,MAX(Debts!$AA$5,ROUND(BF291*Debts!$Z$5+Debts!$AB$5*J292,2)))))</f>
        <v/>
      </c>
      <c r="W292">
        <f>IF(BG291&lt;=0,0,MIN(ROUND(BG291+K292,2),IF(Debts!$Z$6=0,Debts!$AA$6,MAX(Debts!$AA$6,ROUND(BG291*Debts!$Z$6+Debts!$AB$6*K292,2)))))</f>
        <v/>
      </c>
      <c r="X292">
        <f>IF(BH291&lt;=0,0,MIN(ROUND(BH291+L292,2),IF(Debts!$Z$7=0,Debts!$AA$7,MAX(Debts!$AA$7,ROUND(BH291*Debts!$Z$7+Debts!$AB$7*L292,2)))))</f>
        <v/>
      </c>
      <c r="Y292">
        <f>IF(BI291&lt;=0,0,MIN(ROUND(BI291+M292,2),IF(Debts!$Z$8=0,Debts!$AA$8,MAX(Debts!$AA$8,ROUND(BI291*Debts!$Z$8+Debts!$AB$8*M292,2)))))</f>
        <v/>
      </c>
      <c r="Z292">
        <f>IF(BJ291&lt;=0,0,MIN(ROUND(BJ291+N292,2),IF(Debts!$Z$9=0,Debts!$AA$9,MAX(Debts!$AA$9,ROUND(BJ291*Debts!$Z$9+Debts!$AB$9*N292,2)))))</f>
        <v/>
      </c>
      <c r="AA292">
        <f>IF(BK291&lt;=0,0,MIN(ROUND(BK291+O292,2),IF(Debts!$Z$10=0,Debts!$AA$10,MAX(Debts!$AA$10,ROUND(BK291*Debts!$Z$10+Debts!$AB$10*O292,2)))))</f>
        <v/>
      </c>
      <c r="AB292">
        <f>IF(BL291&lt;=0,0,MIN(ROUND(BL291+P292,2),IF(Debts!$Z$11=0,Debts!$AA$11,MAX(Debts!$AA$11,ROUND(BL291*Debts!$Z$11+Debts!$AB$11*P292,2)))))</f>
        <v/>
      </c>
      <c r="AC292">
        <f>IF(BM291&lt;=0,0,MIN(ROUND(BM291+Q292,2),IF(Debts!$Z$12=0,Debts!$AA$12,MAX(Debts!$AA$12,ROUND(BM291*Debts!$Z$12+Debts!$AB$12*Q292,2)))))</f>
        <v/>
      </c>
      <c r="AD292">
        <f>IF(BN291&lt;=0,0,MIN(ROUND(BN291+R292,2),IF(Debts!$Z$13=0,Debts!$AA$13,MAX(Debts!$AA$13,ROUND(BN291*Debts!$Z$13+Debts!$AB$13*R292,2)))))</f>
        <v/>
      </c>
      <c r="AE292">
        <f>IF(BO291&lt;=0,0,MIN(ROUND(BO291+S292,2),IF(Debts!$Z$14=0,Debts!$AA$14,MAX(Debts!$AA$14,ROUND(BO291*Debts!$Z$14+Debts!$AB$14*S292,2)))))</f>
        <v/>
      </c>
      <c r="AF292">
        <f>IF(BP291&lt;=0,0,MIN(ROUND(BP291+T292,2),IF(Debts!$Z$15=0,Debts!$AA$15,MAX(Debts!$AA$15,ROUND(BP291*Debts!$Z$15+Debts!$AB$15*T292,2)))))</f>
        <v/>
      </c>
      <c r="AG292">
        <f>IF(BQ291&lt;=0,0,MIN(ROUND(BQ291+U292,2),IF(Debts!$Z$16=0,Debts!$AA$16,MAX(Debts!$AA$16,ROUND(BQ291*Debts!$Z$16+Debts!$AB$16*U292,2)))))</f>
        <v/>
      </c>
      <c r="AH292">
        <f>IF(BF291&lt;=0,0,ROUND(BF291+J292-V292,2))</f>
        <v/>
      </c>
      <c r="AI292">
        <f>IF(BG291&lt;=0,0,ROUND(BG291+K292-W292,2))</f>
        <v/>
      </c>
      <c r="AJ292">
        <f>IF(BH291&lt;=0,0,ROUND(BH291+L292-X292,2))</f>
        <v/>
      </c>
      <c r="AK292">
        <f>IF(BI291&lt;=0,0,ROUND(BI291+M292-Y292,2))</f>
        <v/>
      </c>
      <c r="AL292">
        <f>IF(BJ291&lt;=0,0,ROUND(BJ291+N292-Z292,2))</f>
        <v/>
      </c>
      <c r="AM292">
        <f>IF(BK291&lt;=0,0,ROUND(BK291+O292-AA292,2))</f>
        <v/>
      </c>
      <c r="AN292">
        <f>IF(BL291&lt;=0,0,ROUND(BL291+P292-AB292,2))</f>
        <v/>
      </c>
      <c r="AO292">
        <f>IF(BM291&lt;=0,0,ROUND(BM291+Q292-AC292,2))</f>
        <v/>
      </c>
      <c r="AP292">
        <f>IF(BN291&lt;=0,0,ROUND(BN291+R292-AD292,2))</f>
        <v/>
      </c>
      <c r="AQ292">
        <f>IF(BO291&lt;=0,0,ROUND(BO291+S292-AE292,2))</f>
        <v/>
      </c>
      <c r="AR292">
        <f>IF(BP291&lt;=0,0,ROUND(BP291+T292-AF292,2))</f>
        <v/>
      </c>
      <c r="AS292">
        <f>IF(BQ291&lt;=0,0,ROUND(BQ291+U292-AG292,2))</f>
        <v/>
      </c>
      <c r="AT292">
        <f>IF(AH292&lt;=0,0,ROUND(MIN(AH292,MAX(0,$F292-SUMPRODUCT(($AT$3:$BE$3&lt;AT$3)*$AH292:$AS292))),2))</f>
        <v/>
      </c>
      <c r="AU292">
        <f>IF(AI292&lt;=0,0,ROUND(MIN(AI292,MAX(0,$F292-SUMPRODUCT(($AT$3:$BE$3&lt;AU$3)*$AH292:$AS292))),2))</f>
        <v/>
      </c>
      <c r="AV292">
        <f>IF(AJ292&lt;=0,0,ROUND(MIN(AJ292,MAX(0,$F292-SUMPRODUCT(($AT$3:$BE$3&lt;AV$3)*$AH292:$AS292))),2))</f>
        <v/>
      </c>
      <c r="AW292">
        <f>IF(AK292&lt;=0,0,ROUND(MIN(AK292,MAX(0,$F292-SUMPRODUCT(($AT$3:$BE$3&lt;AW$3)*$AH292:$AS292))),2))</f>
        <v/>
      </c>
      <c r="AX292">
        <f>IF(AL292&lt;=0,0,ROUND(MIN(AL292,MAX(0,$F292-SUMPRODUCT(($AT$3:$BE$3&lt;AX$3)*$AH292:$AS292))),2))</f>
        <v/>
      </c>
      <c r="AY292">
        <f>IF(AM292&lt;=0,0,ROUND(MIN(AM292,MAX(0,$F292-SUMPRODUCT(($AT$3:$BE$3&lt;AY$3)*$AH292:$AS292))),2))</f>
        <v/>
      </c>
      <c r="AZ292">
        <f>IF(AN292&lt;=0,0,ROUND(MIN(AN292,MAX(0,$F292-SUMPRODUCT(($AT$3:$BE$3&lt;AZ$3)*$AH292:$AS292))),2))</f>
        <v/>
      </c>
      <c r="BA292">
        <f>IF(AO292&lt;=0,0,ROUND(MIN(AO292,MAX(0,$F292-SUMPRODUCT(($AT$3:$BE$3&lt;BA$3)*$AH292:$AS292))),2))</f>
        <v/>
      </c>
      <c r="BB292">
        <f>IF(AP292&lt;=0,0,ROUND(MIN(AP292,MAX(0,$F292-SUMPRODUCT(($AT$3:$BE$3&lt;BB$3)*$AH292:$AS292))),2))</f>
        <v/>
      </c>
      <c r="BC292">
        <f>IF(AQ292&lt;=0,0,ROUND(MIN(AQ292,MAX(0,$F292-SUMPRODUCT(($AT$3:$BE$3&lt;BC$3)*$AH292:$AS292))),2))</f>
        <v/>
      </c>
      <c r="BD292">
        <f>IF(AR292&lt;=0,0,ROUND(MIN(AR292,MAX(0,$F292-SUMPRODUCT(($AT$3:$BE$3&lt;BD$3)*$AH292:$AS292))),2))</f>
        <v/>
      </c>
      <c r="BE292">
        <f>IF(AS292&lt;=0,0,ROUND(MIN(AS292,MAX(0,$F292-SUMPRODUCT(($AT$3:$BE$3&lt;BE$3)*$AH292:$AS292))),2))</f>
        <v/>
      </c>
      <c r="BF292">
        <f>IF(BF291&lt;=0,0,ROUND(BF291+J292-V292-AT292,2))</f>
        <v/>
      </c>
      <c r="BG292">
        <f>IF(BG291&lt;=0,0,ROUND(BG291+K292-W292-AU292,2))</f>
        <v/>
      </c>
      <c r="BH292">
        <f>IF(BH291&lt;=0,0,ROUND(BH291+L292-X292-AV292,2))</f>
        <v/>
      </c>
      <c r="BI292">
        <f>IF(BI291&lt;=0,0,ROUND(BI291+M292-Y292-AW292,2))</f>
        <v/>
      </c>
      <c r="BJ292">
        <f>IF(BJ291&lt;=0,0,ROUND(BJ291+N292-Z292-AX292,2))</f>
        <v/>
      </c>
      <c r="BK292">
        <f>IF(BK291&lt;=0,0,ROUND(BK291+O292-AA292-AY292,2))</f>
        <v/>
      </c>
      <c r="BL292">
        <f>IF(BL291&lt;=0,0,ROUND(BL291+P292-AB292-AZ292,2))</f>
        <v/>
      </c>
      <c r="BM292">
        <f>IF(BM291&lt;=0,0,ROUND(BM291+Q292-AC292-BA292,2))</f>
        <v/>
      </c>
      <c r="BN292">
        <f>IF(BN291&lt;=0,0,ROUND(BN291+R292-AD292-BB292,2))</f>
        <v/>
      </c>
      <c r="BO292">
        <f>IF(BO291&lt;=0,0,ROUND(BO291+S292-AE292-BC292,2))</f>
        <v/>
      </c>
      <c r="BP292">
        <f>IF(BP291&lt;=0,0,ROUND(BP291+T292-AF292-BD292,2))</f>
        <v/>
      </c>
      <c r="BQ292">
        <f>IF(BQ291&lt;=0,0,ROUND(BQ291+U292-AG292-BE292,2))</f>
        <v/>
      </c>
    </row>
    <row r="293">
      <c r="A293" t="n">
        <v>288</v>
      </c>
      <c r="B293" s="29">
        <f>Months!B293</f>
        <v/>
      </c>
      <c r="C293">
        <f>Months!C293</f>
        <v/>
      </c>
      <c r="D293">
        <f>Months!D293</f>
        <v/>
      </c>
      <c r="E293">
        <f>SUM(V293:AG293)</f>
        <v/>
      </c>
      <c r="F293">
        <f>MAX(0,ROUND(C293+D293-E293,2))</f>
        <v/>
      </c>
      <c r="G293">
        <f>ROUND(E293+SUM(AT293:BE293),2)</f>
        <v/>
      </c>
      <c r="H293">
        <f>ROUND(SUM(J293:U293),2)</f>
        <v/>
      </c>
      <c r="I293">
        <f>ROUND(SUM(BF293:BQ293),2)</f>
        <v/>
      </c>
      <c r="J293">
        <f>IF(BF292&lt;=0,0,ROUND(BF292*IF($A293&lt;=Debts!$M$5,Debts!$X$5,Debts!$Y$5)/12,2)+IF(AND(Debts!$AC$5=1,$A293=Debts!$M$5+1),SUMPRODUCT(ROUND(BF$5:BF291*Debts!$Y$5/12,2)),0))</f>
        <v/>
      </c>
      <c r="K293">
        <f>IF(BG292&lt;=0,0,ROUND(BG292*IF($A293&lt;=Debts!$M$6,Debts!$X$6,Debts!$Y$6)/12,2)+IF(AND(Debts!$AC$6=1,$A293=Debts!$M$6+1),SUMPRODUCT(ROUND(BG$5:BG291*Debts!$Y$6/12,2)),0))</f>
        <v/>
      </c>
      <c r="L293">
        <f>IF(BH292&lt;=0,0,ROUND(BH292*IF($A293&lt;=Debts!$M$7,Debts!$X$7,Debts!$Y$7)/12,2)+IF(AND(Debts!$AC$7=1,$A293=Debts!$M$7+1),SUMPRODUCT(ROUND(BH$5:BH291*Debts!$Y$7/12,2)),0))</f>
        <v/>
      </c>
      <c r="M293">
        <f>IF(BI292&lt;=0,0,ROUND(BI292*IF($A293&lt;=Debts!$M$8,Debts!$X$8,Debts!$Y$8)/12,2)+IF(AND(Debts!$AC$8=1,$A293=Debts!$M$8+1),SUMPRODUCT(ROUND(BI$5:BI291*Debts!$Y$8/12,2)),0))</f>
        <v/>
      </c>
      <c r="N293">
        <f>IF(BJ292&lt;=0,0,ROUND(BJ292*IF($A293&lt;=Debts!$M$9,Debts!$X$9,Debts!$Y$9)/12,2)+IF(AND(Debts!$AC$9=1,$A293=Debts!$M$9+1),SUMPRODUCT(ROUND(BJ$5:BJ291*Debts!$Y$9/12,2)),0))</f>
        <v/>
      </c>
      <c r="O293">
        <f>IF(BK292&lt;=0,0,ROUND(BK292*IF($A293&lt;=Debts!$M$10,Debts!$X$10,Debts!$Y$10)/12,2)+IF(AND(Debts!$AC$10=1,$A293=Debts!$M$10+1),SUMPRODUCT(ROUND(BK$5:BK291*Debts!$Y$10/12,2)),0))</f>
        <v/>
      </c>
      <c r="P293">
        <f>IF(BL292&lt;=0,0,ROUND(BL292*IF($A293&lt;=Debts!$M$11,Debts!$X$11,Debts!$Y$11)/12,2)+IF(AND(Debts!$AC$11=1,$A293=Debts!$M$11+1),SUMPRODUCT(ROUND(BL$5:BL291*Debts!$Y$11/12,2)),0))</f>
        <v/>
      </c>
      <c r="Q293">
        <f>IF(BM292&lt;=0,0,ROUND(BM292*IF($A293&lt;=Debts!$M$12,Debts!$X$12,Debts!$Y$12)/12,2)+IF(AND(Debts!$AC$12=1,$A293=Debts!$M$12+1),SUMPRODUCT(ROUND(BM$5:BM291*Debts!$Y$12/12,2)),0))</f>
        <v/>
      </c>
      <c r="R293">
        <f>IF(BN292&lt;=0,0,ROUND(BN292*IF($A293&lt;=Debts!$M$13,Debts!$X$13,Debts!$Y$13)/12,2)+IF(AND(Debts!$AC$13=1,$A293=Debts!$M$13+1),SUMPRODUCT(ROUND(BN$5:BN291*Debts!$Y$13/12,2)),0))</f>
        <v/>
      </c>
      <c r="S293">
        <f>IF(BO292&lt;=0,0,ROUND(BO292*IF($A293&lt;=Debts!$M$14,Debts!$X$14,Debts!$Y$14)/12,2)+IF(AND(Debts!$AC$14=1,$A293=Debts!$M$14+1),SUMPRODUCT(ROUND(BO$5:BO291*Debts!$Y$14/12,2)),0))</f>
        <v/>
      </c>
      <c r="T293">
        <f>IF(BP292&lt;=0,0,ROUND(BP292*IF($A293&lt;=Debts!$M$15,Debts!$X$15,Debts!$Y$15)/12,2)+IF(AND(Debts!$AC$15=1,$A293=Debts!$M$15+1),SUMPRODUCT(ROUND(BP$5:BP291*Debts!$Y$15/12,2)),0))</f>
        <v/>
      </c>
      <c r="U293">
        <f>IF(BQ292&lt;=0,0,ROUND(BQ292*IF($A293&lt;=Debts!$M$16,Debts!$X$16,Debts!$Y$16)/12,2)+IF(AND(Debts!$AC$16=1,$A293=Debts!$M$16+1),SUMPRODUCT(ROUND(BQ$5:BQ291*Debts!$Y$16/12,2)),0))</f>
        <v/>
      </c>
      <c r="V293">
        <f>IF(BF292&lt;=0,0,MIN(ROUND(BF292+J293,2),IF(Debts!$Z$5=0,Debts!$AA$5,MAX(Debts!$AA$5,ROUND(BF292*Debts!$Z$5+Debts!$AB$5*J293,2)))))</f>
        <v/>
      </c>
      <c r="W293">
        <f>IF(BG292&lt;=0,0,MIN(ROUND(BG292+K293,2),IF(Debts!$Z$6=0,Debts!$AA$6,MAX(Debts!$AA$6,ROUND(BG292*Debts!$Z$6+Debts!$AB$6*K293,2)))))</f>
        <v/>
      </c>
      <c r="X293">
        <f>IF(BH292&lt;=0,0,MIN(ROUND(BH292+L293,2),IF(Debts!$Z$7=0,Debts!$AA$7,MAX(Debts!$AA$7,ROUND(BH292*Debts!$Z$7+Debts!$AB$7*L293,2)))))</f>
        <v/>
      </c>
      <c r="Y293">
        <f>IF(BI292&lt;=0,0,MIN(ROUND(BI292+M293,2),IF(Debts!$Z$8=0,Debts!$AA$8,MAX(Debts!$AA$8,ROUND(BI292*Debts!$Z$8+Debts!$AB$8*M293,2)))))</f>
        <v/>
      </c>
      <c r="Z293">
        <f>IF(BJ292&lt;=0,0,MIN(ROUND(BJ292+N293,2),IF(Debts!$Z$9=0,Debts!$AA$9,MAX(Debts!$AA$9,ROUND(BJ292*Debts!$Z$9+Debts!$AB$9*N293,2)))))</f>
        <v/>
      </c>
      <c r="AA293">
        <f>IF(BK292&lt;=0,0,MIN(ROUND(BK292+O293,2),IF(Debts!$Z$10=0,Debts!$AA$10,MAX(Debts!$AA$10,ROUND(BK292*Debts!$Z$10+Debts!$AB$10*O293,2)))))</f>
        <v/>
      </c>
      <c r="AB293">
        <f>IF(BL292&lt;=0,0,MIN(ROUND(BL292+P293,2),IF(Debts!$Z$11=0,Debts!$AA$11,MAX(Debts!$AA$11,ROUND(BL292*Debts!$Z$11+Debts!$AB$11*P293,2)))))</f>
        <v/>
      </c>
      <c r="AC293">
        <f>IF(BM292&lt;=0,0,MIN(ROUND(BM292+Q293,2),IF(Debts!$Z$12=0,Debts!$AA$12,MAX(Debts!$AA$12,ROUND(BM292*Debts!$Z$12+Debts!$AB$12*Q293,2)))))</f>
        <v/>
      </c>
      <c r="AD293">
        <f>IF(BN292&lt;=0,0,MIN(ROUND(BN292+R293,2),IF(Debts!$Z$13=0,Debts!$AA$13,MAX(Debts!$AA$13,ROUND(BN292*Debts!$Z$13+Debts!$AB$13*R293,2)))))</f>
        <v/>
      </c>
      <c r="AE293">
        <f>IF(BO292&lt;=0,0,MIN(ROUND(BO292+S293,2),IF(Debts!$Z$14=0,Debts!$AA$14,MAX(Debts!$AA$14,ROUND(BO292*Debts!$Z$14+Debts!$AB$14*S293,2)))))</f>
        <v/>
      </c>
      <c r="AF293">
        <f>IF(BP292&lt;=0,0,MIN(ROUND(BP292+T293,2),IF(Debts!$Z$15=0,Debts!$AA$15,MAX(Debts!$AA$15,ROUND(BP292*Debts!$Z$15+Debts!$AB$15*T293,2)))))</f>
        <v/>
      </c>
      <c r="AG293">
        <f>IF(BQ292&lt;=0,0,MIN(ROUND(BQ292+U293,2),IF(Debts!$Z$16=0,Debts!$AA$16,MAX(Debts!$AA$16,ROUND(BQ292*Debts!$Z$16+Debts!$AB$16*U293,2)))))</f>
        <v/>
      </c>
      <c r="AH293">
        <f>IF(BF292&lt;=0,0,ROUND(BF292+J293-V293,2))</f>
        <v/>
      </c>
      <c r="AI293">
        <f>IF(BG292&lt;=0,0,ROUND(BG292+K293-W293,2))</f>
        <v/>
      </c>
      <c r="AJ293">
        <f>IF(BH292&lt;=0,0,ROUND(BH292+L293-X293,2))</f>
        <v/>
      </c>
      <c r="AK293">
        <f>IF(BI292&lt;=0,0,ROUND(BI292+M293-Y293,2))</f>
        <v/>
      </c>
      <c r="AL293">
        <f>IF(BJ292&lt;=0,0,ROUND(BJ292+N293-Z293,2))</f>
        <v/>
      </c>
      <c r="AM293">
        <f>IF(BK292&lt;=0,0,ROUND(BK292+O293-AA293,2))</f>
        <v/>
      </c>
      <c r="AN293">
        <f>IF(BL292&lt;=0,0,ROUND(BL292+P293-AB293,2))</f>
        <v/>
      </c>
      <c r="AO293">
        <f>IF(BM292&lt;=0,0,ROUND(BM292+Q293-AC293,2))</f>
        <v/>
      </c>
      <c r="AP293">
        <f>IF(BN292&lt;=0,0,ROUND(BN292+R293-AD293,2))</f>
        <v/>
      </c>
      <c r="AQ293">
        <f>IF(BO292&lt;=0,0,ROUND(BO292+S293-AE293,2))</f>
        <v/>
      </c>
      <c r="AR293">
        <f>IF(BP292&lt;=0,0,ROUND(BP292+T293-AF293,2))</f>
        <v/>
      </c>
      <c r="AS293">
        <f>IF(BQ292&lt;=0,0,ROUND(BQ292+U293-AG293,2))</f>
        <v/>
      </c>
      <c r="AT293">
        <f>IF(AH293&lt;=0,0,ROUND(MIN(AH293,MAX(0,$F293-SUMPRODUCT(($AT$3:$BE$3&lt;AT$3)*$AH293:$AS293))),2))</f>
        <v/>
      </c>
      <c r="AU293">
        <f>IF(AI293&lt;=0,0,ROUND(MIN(AI293,MAX(0,$F293-SUMPRODUCT(($AT$3:$BE$3&lt;AU$3)*$AH293:$AS293))),2))</f>
        <v/>
      </c>
      <c r="AV293">
        <f>IF(AJ293&lt;=0,0,ROUND(MIN(AJ293,MAX(0,$F293-SUMPRODUCT(($AT$3:$BE$3&lt;AV$3)*$AH293:$AS293))),2))</f>
        <v/>
      </c>
      <c r="AW293">
        <f>IF(AK293&lt;=0,0,ROUND(MIN(AK293,MAX(0,$F293-SUMPRODUCT(($AT$3:$BE$3&lt;AW$3)*$AH293:$AS293))),2))</f>
        <v/>
      </c>
      <c r="AX293">
        <f>IF(AL293&lt;=0,0,ROUND(MIN(AL293,MAX(0,$F293-SUMPRODUCT(($AT$3:$BE$3&lt;AX$3)*$AH293:$AS293))),2))</f>
        <v/>
      </c>
      <c r="AY293">
        <f>IF(AM293&lt;=0,0,ROUND(MIN(AM293,MAX(0,$F293-SUMPRODUCT(($AT$3:$BE$3&lt;AY$3)*$AH293:$AS293))),2))</f>
        <v/>
      </c>
      <c r="AZ293">
        <f>IF(AN293&lt;=0,0,ROUND(MIN(AN293,MAX(0,$F293-SUMPRODUCT(($AT$3:$BE$3&lt;AZ$3)*$AH293:$AS293))),2))</f>
        <v/>
      </c>
      <c r="BA293">
        <f>IF(AO293&lt;=0,0,ROUND(MIN(AO293,MAX(0,$F293-SUMPRODUCT(($AT$3:$BE$3&lt;BA$3)*$AH293:$AS293))),2))</f>
        <v/>
      </c>
      <c r="BB293">
        <f>IF(AP293&lt;=0,0,ROUND(MIN(AP293,MAX(0,$F293-SUMPRODUCT(($AT$3:$BE$3&lt;BB$3)*$AH293:$AS293))),2))</f>
        <v/>
      </c>
      <c r="BC293">
        <f>IF(AQ293&lt;=0,0,ROUND(MIN(AQ293,MAX(0,$F293-SUMPRODUCT(($AT$3:$BE$3&lt;BC$3)*$AH293:$AS293))),2))</f>
        <v/>
      </c>
      <c r="BD293">
        <f>IF(AR293&lt;=0,0,ROUND(MIN(AR293,MAX(0,$F293-SUMPRODUCT(($AT$3:$BE$3&lt;BD$3)*$AH293:$AS293))),2))</f>
        <v/>
      </c>
      <c r="BE293">
        <f>IF(AS293&lt;=0,0,ROUND(MIN(AS293,MAX(0,$F293-SUMPRODUCT(($AT$3:$BE$3&lt;BE$3)*$AH293:$AS293))),2))</f>
        <v/>
      </c>
      <c r="BF293">
        <f>IF(BF292&lt;=0,0,ROUND(BF292+J293-V293-AT293,2))</f>
        <v/>
      </c>
      <c r="BG293">
        <f>IF(BG292&lt;=0,0,ROUND(BG292+K293-W293-AU293,2))</f>
        <v/>
      </c>
      <c r="BH293">
        <f>IF(BH292&lt;=0,0,ROUND(BH292+L293-X293-AV293,2))</f>
        <v/>
      </c>
      <c r="BI293">
        <f>IF(BI292&lt;=0,0,ROUND(BI292+M293-Y293-AW293,2))</f>
        <v/>
      </c>
      <c r="BJ293">
        <f>IF(BJ292&lt;=0,0,ROUND(BJ292+N293-Z293-AX293,2))</f>
        <v/>
      </c>
      <c r="BK293">
        <f>IF(BK292&lt;=0,0,ROUND(BK292+O293-AA293-AY293,2))</f>
        <v/>
      </c>
      <c r="BL293">
        <f>IF(BL292&lt;=0,0,ROUND(BL292+P293-AB293-AZ293,2))</f>
        <v/>
      </c>
      <c r="BM293">
        <f>IF(BM292&lt;=0,0,ROUND(BM292+Q293-AC293-BA293,2))</f>
        <v/>
      </c>
      <c r="BN293">
        <f>IF(BN292&lt;=0,0,ROUND(BN292+R293-AD293-BB293,2))</f>
        <v/>
      </c>
      <c r="BO293">
        <f>IF(BO292&lt;=0,0,ROUND(BO292+S293-AE293-BC293,2))</f>
        <v/>
      </c>
      <c r="BP293">
        <f>IF(BP292&lt;=0,0,ROUND(BP292+T293-AF293-BD293,2))</f>
        <v/>
      </c>
      <c r="BQ293">
        <f>IF(BQ292&lt;=0,0,ROUND(BQ292+U293-AG293-BE293,2))</f>
        <v/>
      </c>
    </row>
    <row r="294">
      <c r="A294" t="n">
        <v>289</v>
      </c>
      <c r="B294" s="29">
        <f>Months!B294</f>
        <v/>
      </c>
      <c r="C294">
        <f>Months!C294</f>
        <v/>
      </c>
      <c r="D294">
        <f>Months!D294</f>
        <v/>
      </c>
      <c r="E294">
        <f>SUM(V294:AG294)</f>
        <v/>
      </c>
      <c r="F294">
        <f>MAX(0,ROUND(C294+D294-E294,2))</f>
        <v/>
      </c>
      <c r="G294">
        <f>ROUND(E294+SUM(AT294:BE294),2)</f>
        <v/>
      </c>
      <c r="H294">
        <f>ROUND(SUM(J294:U294),2)</f>
        <v/>
      </c>
      <c r="I294">
        <f>ROUND(SUM(BF294:BQ294),2)</f>
        <v/>
      </c>
      <c r="J294">
        <f>IF(BF293&lt;=0,0,ROUND(BF293*IF($A294&lt;=Debts!$M$5,Debts!$X$5,Debts!$Y$5)/12,2)+IF(AND(Debts!$AC$5=1,$A294=Debts!$M$5+1),SUMPRODUCT(ROUND(BF$5:BF292*Debts!$Y$5/12,2)),0))</f>
        <v/>
      </c>
      <c r="K294">
        <f>IF(BG293&lt;=0,0,ROUND(BG293*IF($A294&lt;=Debts!$M$6,Debts!$X$6,Debts!$Y$6)/12,2)+IF(AND(Debts!$AC$6=1,$A294=Debts!$M$6+1),SUMPRODUCT(ROUND(BG$5:BG292*Debts!$Y$6/12,2)),0))</f>
        <v/>
      </c>
      <c r="L294">
        <f>IF(BH293&lt;=0,0,ROUND(BH293*IF($A294&lt;=Debts!$M$7,Debts!$X$7,Debts!$Y$7)/12,2)+IF(AND(Debts!$AC$7=1,$A294=Debts!$M$7+1),SUMPRODUCT(ROUND(BH$5:BH292*Debts!$Y$7/12,2)),0))</f>
        <v/>
      </c>
      <c r="M294">
        <f>IF(BI293&lt;=0,0,ROUND(BI293*IF($A294&lt;=Debts!$M$8,Debts!$X$8,Debts!$Y$8)/12,2)+IF(AND(Debts!$AC$8=1,$A294=Debts!$M$8+1),SUMPRODUCT(ROUND(BI$5:BI292*Debts!$Y$8/12,2)),0))</f>
        <v/>
      </c>
      <c r="N294">
        <f>IF(BJ293&lt;=0,0,ROUND(BJ293*IF($A294&lt;=Debts!$M$9,Debts!$X$9,Debts!$Y$9)/12,2)+IF(AND(Debts!$AC$9=1,$A294=Debts!$M$9+1),SUMPRODUCT(ROUND(BJ$5:BJ292*Debts!$Y$9/12,2)),0))</f>
        <v/>
      </c>
      <c r="O294">
        <f>IF(BK293&lt;=0,0,ROUND(BK293*IF($A294&lt;=Debts!$M$10,Debts!$X$10,Debts!$Y$10)/12,2)+IF(AND(Debts!$AC$10=1,$A294=Debts!$M$10+1),SUMPRODUCT(ROUND(BK$5:BK292*Debts!$Y$10/12,2)),0))</f>
        <v/>
      </c>
      <c r="P294">
        <f>IF(BL293&lt;=0,0,ROUND(BL293*IF($A294&lt;=Debts!$M$11,Debts!$X$11,Debts!$Y$11)/12,2)+IF(AND(Debts!$AC$11=1,$A294=Debts!$M$11+1),SUMPRODUCT(ROUND(BL$5:BL292*Debts!$Y$11/12,2)),0))</f>
        <v/>
      </c>
      <c r="Q294">
        <f>IF(BM293&lt;=0,0,ROUND(BM293*IF($A294&lt;=Debts!$M$12,Debts!$X$12,Debts!$Y$12)/12,2)+IF(AND(Debts!$AC$12=1,$A294=Debts!$M$12+1),SUMPRODUCT(ROUND(BM$5:BM292*Debts!$Y$12/12,2)),0))</f>
        <v/>
      </c>
      <c r="R294">
        <f>IF(BN293&lt;=0,0,ROUND(BN293*IF($A294&lt;=Debts!$M$13,Debts!$X$13,Debts!$Y$13)/12,2)+IF(AND(Debts!$AC$13=1,$A294=Debts!$M$13+1),SUMPRODUCT(ROUND(BN$5:BN292*Debts!$Y$13/12,2)),0))</f>
        <v/>
      </c>
      <c r="S294">
        <f>IF(BO293&lt;=0,0,ROUND(BO293*IF($A294&lt;=Debts!$M$14,Debts!$X$14,Debts!$Y$14)/12,2)+IF(AND(Debts!$AC$14=1,$A294=Debts!$M$14+1),SUMPRODUCT(ROUND(BO$5:BO292*Debts!$Y$14/12,2)),0))</f>
        <v/>
      </c>
      <c r="T294">
        <f>IF(BP293&lt;=0,0,ROUND(BP293*IF($A294&lt;=Debts!$M$15,Debts!$X$15,Debts!$Y$15)/12,2)+IF(AND(Debts!$AC$15=1,$A294=Debts!$M$15+1),SUMPRODUCT(ROUND(BP$5:BP292*Debts!$Y$15/12,2)),0))</f>
        <v/>
      </c>
      <c r="U294">
        <f>IF(BQ293&lt;=0,0,ROUND(BQ293*IF($A294&lt;=Debts!$M$16,Debts!$X$16,Debts!$Y$16)/12,2)+IF(AND(Debts!$AC$16=1,$A294=Debts!$M$16+1),SUMPRODUCT(ROUND(BQ$5:BQ292*Debts!$Y$16/12,2)),0))</f>
        <v/>
      </c>
      <c r="V294">
        <f>IF(BF293&lt;=0,0,MIN(ROUND(BF293+J294,2),IF(Debts!$Z$5=0,Debts!$AA$5,MAX(Debts!$AA$5,ROUND(BF293*Debts!$Z$5+Debts!$AB$5*J294,2)))))</f>
        <v/>
      </c>
      <c r="W294">
        <f>IF(BG293&lt;=0,0,MIN(ROUND(BG293+K294,2),IF(Debts!$Z$6=0,Debts!$AA$6,MAX(Debts!$AA$6,ROUND(BG293*Debts!$Z$6+Debts!$AB$6*K294,2)))))</f>
        <v/>
      </c>
      <c r="X294">
        <f>IF(BH293&lt;=0,0,MIN(ROUND(BH293+L294,2),IF(Debts!$Z$7=0,Debts!$AA$7,MAX(Debts!$AA$7,ROUND(BH293*Debts!$Z$7+Debts!$AB$7*L294,2)))))</f>
        <v/>
      </c>
      <c r="Y294">
        <f>IF(BI293&lt;=0,0,MIN(ROUND(BI293+M294,2),IF(Debts!$Z$8=0,Debts!$AA$8,MAX(Debts!$AA$8,ROUND(BI293*Debts!$Z$8+Debts!$AB$8*M294,2)))))</f>
        <v/>
      </c>
      <c r="Z294">
        <f>IF(BJ293&lt;=0,0,MIN(ROUND(BJ293+N294,2),IF(Debts!$Z$9=0,Debts!$AA$9,MAX(Debts!$AA$9,ROUND(BJ293*Debts!$Z$9+Debts!$AB$9*N294,2)))))</f>
        <v/>
      </c>
      <c r="AA294">
        <f>IF(BK293&lt;=0,0,MIN(ROUND(BK293+O294,2),IF(Debts!$Z$10=0,Debts!$AA$10,MAX(Debts!$AA$10,ROUND(BK293*Debts!$Z$10+Debts!$AB$10*O294,2)))))</f>
        <v/>
      </c>
      <c r="AB294">
        <f>IF(BL293&lt;=0,0,MIN(ROUND(BL293+P294,2),IF(Debts!$Z$11=0,Debts!$AA$11,MAX(Debts!$AA$11,ROUND(BL293*Debts!$Z$11+Debts!$AB$11*P294,2)))))</f>
        <v/>
      </c>
      <c r="AC294">
        <f>IF(BM293&lt;=0,0,MIN(ROUND(BM293+Q294,2),IF(Debts!$Z$12=0,Debts!$AA$12,MAX(Debts!$AA$12,ROUND(BM293*Debts!$Z$12+Debts!$AB$12*Q294,2)))))</f>
        <v/>
      </c>
      <c r="AD294">
        <f>IF(BN293&lt;=0,0,MIN(ROUND(BN293+R294,2),IF(Debts!$Z$13=0,Debts!$AA$13,MAX(Debts!$AA$13,ROUND(BN293*Debts!$Z$13+Debts!$AB$13*R294,2)))))</f>
        <v/>
      </c>
      <c r="AE294">
        <f>IF(BO293&lt;=0,0,MIN(ROUND(BO293+S294,2),IF(Debts!$Z$14=0,Debts!$AA$14,MAX(Debts!$AA$14,ROUND(BO293*Debts!$Z$14+Debts!$AB$14*S294,2)))))</f>
        <v/>
      </c>
      <c r="AF294">
        <f>IF(BP293&lt;=0,0,MIN(ROUND(BP293+T294,2),IF(Debts!$Z$15=0,Debts!$AA$15,MAX(Debts!$AA$15,ROUND(BP293*Debts!$Z$15+Debts!$AB$15*T294,2)))))</f>
        <v/>
      </c>
      <c r="AG294">
        <f>IF(BQ293&lt;=0,0,MIN(ROUND(BQ293+U294,2),IF(Debts!$Z$16=0,Debts!$AA$16,MAX(Debts!$AA$16,ROUND(BQ293*Debts!$Z$16+Debts!$AB$16*U294,2)))))</f>
        <v/>
      </c>
      <c r="AH294">
        <f>IF(BF293&lt;=0,0,ROUND(BF293+J294-V294,2))</f>
        <v/>
      </c>
      <c r="AI294">
        <f>IF(BG293&lt;=0,0,ROUND(BG293+K294-W294,2))</f>
        <v/>
      </c>
      <c r="AJ294">
        <f>IF(BH293&lt;=0,0,ROUND(BH293+L294-X294,2))</f>
        <v/>
      </c>
      <c r="AK294">
        <f>IF(BI293&lt;=0,0,ROUND(BI293+M294-Y294,2))</f>
        <v/>
      </c>
      <c r="AL294">
        <f>IF(BJ293&lt;=0,0,ROUND(BJ293+N294-Z294,2))</f>
        <v/>
      </c>
      <c r="AM294">
        <f>IF(BK293&lt;=0,0,ROUND(BK293+O294-AA294,2))</f>
        <v/>
      </c>
      <c r="AN294">
        <f>IF(BL293&lt;=0,0,ROUND(BL293+P294-AB294,2))</f>
        <v/>
      </c>
      <c r="AO294">
        <f>IF(BM293&lt;=0,0,ROUND(BM293+Q294-AC294,2))</f>
        <v/>
      </c>
      <c r="AP294">
        <f>IF(BN293&lt;=0,0,ROUND(BN293+R294-AD294,2))</f>
        <v/>
      </c>
      <c r="AQ294">
        <f>IF(BO293&lt;=0,0,ROUND(BO293+S294-AE294,2))</f>
        <v/>
      </c>
      <c r="AR294">
        <f>IF(BP293&lt;=0,0,ROUND(BP293+T294-AF294,2))</f>
        <v/>
      </c>
      <c r="AS294">
        <f>IF(BQ293&lt;=0,0,ROUND(BQ293+U294-AG294,2))</f>
        <v/>
      </c>
      <c r="AT294">
        <f>IF(AH294&lt;=0,0,ROUND(MIN(AH294,MAX(0,$F294-SUMPRODUCT(($AT$3:$BE$3&lt;AT$3)*$AH294:$AS294))),2))</f>
        <v/>
      </c>
      <c r="AU294">
        <f>IF(AI294&lt;=0,0,ROUND(MIN(AI294,MAX(0,$F294-SUMPRODUCT(($AT$3:$BE$3&lt;AU$3)*$AH294:$AS294))),2))</f>
        <v/>
      </c>
      <c r="AV294">
        <f>IF(AJ294&lt;=0,0,ROUND(MIN(AJ294,MAX(0,$F294-SUMPRODUCT(($AT$3:$BE$3&lt;AV$3)*$AH294:$AS294))),2))</f>
        <v/>
      </c>
      <c r="AW294">
        <f>IF(AK294&lt;=0,0,ROUND(MIN(AK294,MAX(0,$F294-SUMPRODUCT(($AT$3:$BE$3&lt;AW$3)*$AH294:$AS294))),2))</f>
        <v/>
      </c>
      <c r="AX294">
        <f>IF(AL294&lt;=0,0,ROUND(MIN(AL294,MAX(0,$F294-SUMPRODUCT(($AT$3:$BE$3&lt;AX$3)*$AH294:$AS294))),2))</f>
        <v/>
      </c>
      <c r="AY294">
        <f>IF(AM294&lt;=0,0,ROUND(MIN(AM294,MAX(0,$F294-SUMPRODUCT(($AT$3:$BE$3&lt;AY$3)*$AH294:$AS294))),2))</f>
        <v/>
      </c>
      <c r="AZ294">
        <f>IF(AN294&lt;=0,0,ROUND(MIN(AN294,MAX(0,$F294-SUMPRODUCT(($AT$3:$BE$3&lt;AZ$3)*$AH294:$AS294))),2))</f>
        <v/>
      </c>
      <c r="BA294">
        <f>IF(AO294&lt;=0,0,ROUND(MIN(AO294,MAX(0,$F294-SUMPRODUCT(($AT$3:$BE$3&lt;BA$3)*$AH294:$AS294))),2))</f>
        <v/>
      </c>
      <c r="BB294">
        <f>IF(AP294&lt;=0,0,ROUND(MIN(AP294,MAX(0,$F294-SUMPRODUCT(($AT$3:$BE$3&lt;BB$3)*$AH294:$AS294))),2))</f>
        <v/>
      </c>
      <c r="BC294">
        <f>IF(AQ294&lt;=0,0,ROUND(MIN(AQ294,MAX(0,$F294-SUMPRODUCT(($AT$3:$BE$3&lt;BC$3)*$AH294:$AS294))),2))</f>
        <v/>
      </c>
      <c r="BD294">
        <f>IF(AR294&lt;=0,0,ROUND(MIN(AR294,MAX(0,$F294-SUMPRODUCT(($AT$3:$BE$3&lt;BD$3)*$AH294:$AS294))),2))</f>
        <v/>
      </c>
      <c r="BE294">
        <f>IF(AS294&lt;=0,0,ROUND(MIN(AS294,MAX(0,$F294-SUMPRODUCT(($AT$3:$BE$3&lt;BE$3)*$AH294:$AS294))),2))</f>
        <v/>
      </c>
      <c r="BF294">
        <f>IF(BF293&lt;=0,0,ROUND(BF293+J294-V294-AT294,2))</f>
        <v/>
      </c>
      <c r="BG294">
        <f>IF(BG293&lt;=0,0,ROUND(BG293+K294-W294-AU294,2))</f>
        <v/>
      </c>
      <c r="BH294">
        <f>IF(BH293&lt;=0,0,ROUND(BH293+L294-X294-AV294,2))</f>
        <v/>
      </c>
      <c r="BI294">
        <f>IF(BI293&lt;=0,0,ROUND(BI293+M294-Y294-AW294,2))</f>
        <v/>
      </c>
      <c r="BJ294">
        <f>IF(BJ293&lt;=0,0,ROUND(BJ293+N294-Z294-AX294,2))</f>
        <v/>
      </c>
      <c r="BK294">
        <f>IF(BK293&lt;=0,0,ROUND(BK293+O294-AA294-AY294,2))</f>
        <v/>
      </c>
      <c r="BL294">
        <f>IF(BL293&lt;=0,0,ROUND(BL293+P294-AB294-AZ294,2))</f>
        <v/>
      </c>
      <c r="BM294">
        <f>IF(BM293&lt;=0,0,ROUND(BM293+Q294-AC294-BA294,2))</f>
        <v/>
      </c>
      <c r="BN294">
        <f>IF(BN293&lt;=0,0,ROUND(BN293+R294-AD294-BB294,2))</f>
        <v/>
      </c>
      <c r="BO294">
        <f>IF(BO293&lt;=0,0,ROUND(BO293+S294-AE294-BC294,2))</f>
        <v/>
      </c>
      <c r="BP294">
        <f>IF(BP293&lt;=0,0,ROUND(BP293+T294-AF294-BD294,2))</f>
        <v/>
      </c>
      <c r="BQ294">
        <f>IF(BQ293&lt;=0,0,ROUND(BQ293+U294-AG294-BE294,2))</f>
        <v/>
      </c>
    </row>
    <row r="295">
      <c r="A295" t="n">
        <v>290</v>
      </c>
      <c r="B295" s="29">
        <f>Months!B295</f>
        <v/>
      </c>
      <c r="C295">
        <f>Months!C295</f>
        <v/>
      </c>
      <c r="D295">
        <f>Months!D295</f>
        <v/>
      </c>
      <c r="E295">
        <f>SUM(V295:AG295)</f>
        <v/>
      </c>
      <c r="F295">
        <f>MAX(0,ROUND(C295+D295-E295,2))</f>
        <v/>
      </c>
      <c r="G295">
        <f>ROUND(E295+SUM(AT295:BE295),2)</f>
        <v/>
      </c>
      <c r="H295">
        <f>ROUND(SUM(J295:U295),2)</f>
        <v/>
      </c>
      <c r="I295">
        <f>ROUND(SUM(BF295:BQ295),2)</f>
        <v/>
      </c>
      <c r="J295">
        <f>IF(BF294&lt;=0,0,ROUND(BF294*IF($A295&lt;=Debts!$M$5,Debts!$X$5,Debts!$Y$5)/12,2)+IF(AND(Debts!$AC$5=1,$A295=Debts!$M$5+1),SUMPRODUCT(ROUND(BF$5:BF293*Debts!$Y$5/12,2)),0))</f>
        <v/>
      </c>
      <c r="K295">
        <f>IF(BG294&lt;=0,0,ROUND(BG294*IF($A295&lt;=Debts!$M$6,Debts!$X$6,Debts!$Y$6)/12,2)+IF(AND(Debts!$AC$6=1,$A295=Debts!$M$6+1),SUMPRODUCT(ROUND(BG$5:BG293*Debts!$Y$6/12,2)),0))</f>
        <v/>
      </c>
      <c r="L295">
        <f>IF(BH294&lt;=0,0,ROUND(BH294*IF($A295&lt;=Debts!$M$7,Debts!$X$7,Debts!$Y$7)/12,2)+IF(AND(Debts!$AC$7=1,$A295=Debts!$M$7+1),SUMPRODUCT(ROUND(BH$5:BH293*Debts!$Y$7/12,2)),0))</f>
        <v/>
      </c>
      <c r="M295">
        <f>IF(BI294&lt;=0,0,ROUND(BI294*IF($A295&lt;=Debts!$M$8,Debts!$X$8,Debts!$Y$8)/12,2)+IF(AND(Debts!$AC$8=1,$A295=Debts!$M$8+1),SUMPRODUCT(ROUND(BI$5:BI293*Debts!$Y$8/12,2)),0))</f>
        <v/>
      </c>
      <c r="N295">
        <f>IF(BJ294&lt;=0,0,ROUND(BJ294*IF($A295&lt;=Debts!$M$9,Debts!$X$9,Debts!$Y$9)/12,2)+IF(AND(Debts!$AC$9=1,$A295=Debts!$M$9+1),SUMPRODUCT(ROUND(BJ$5:BJ293*Debts!$Y$9/12,2)),0))</f>
        <v/>
      </c>
      <c r="O295">
        <f>IF(BK294&lt;=0,0,ROUND(BK294*IF($A295&lt;=Debts!$M$10,Debts!$X$10,Debts!$Y$10)/12,2)+IF(AND(Debts!$AC$10=1,$A295=Debts!$M$10+1),SUMPRODUCT(ROUND(BK$5:BK293*Debts!$Y$10/12,2)),0))</f>
        <v/>
      </c>
      <c r="P295">
        <f>IF(BL294&lt;=0,0,ROUND(BL294*IF($A295&lt;=Debts!$M$11,Debts!$X$11,Debts!$Y$11)/12,2)+IF(AND(Debts!$AC$11=1,$A295=Debts!$M$11+1),SUMPRODUCT(ROUND(BL$5:BL293*Debts!$Y$11/12,2)),0))</f>
        <v/>
      </c>
      <c r="Q295">
        <f>IF(BM294&lt;=0,0,ROUND(BM294*IF($A295&lt;=Debts!$M$12,Debts!$X$12,Debts!$Y$12)/12,2)+IF(AND(Debts!$AC$12=1,$A295=Debts!$M$12+1),SUMPRODUCT(ROUND(BM$5:BM293*Debts!$Y$12/12,2)),0))</f>
        <v/>
      </c>
      <c r="R295">
        <f>IF(BN294&lt;=0,0,ROUND(BN294*IF($A295&lt;=Debts!$M$13,Debts!$X$13,Debts!$Y$13)/12,2)+IF(AND(Debts!$AC$13=1,$A295=Debts!$M$13+1),SUMPRODUCT(ROUND(BN$5:BN293*Debts!$Y$13/12,2)),0))</f>
        <v/>
      </c>
      <c r="S295">
        <f>IF(BO294&lt;=0,0,ROUND(BO294*IF($A295&lt;=Debts!$M$14,Debts!$X$14,Debts!$Y$14)/12,2)+IF(AND(Debts!$AC$14=1,$A295=Debts!$M$14+1),SUMPRODUCT(ROUND(BO$5:BO293*Debts!$Y$14/12,2)),0))</f>
        <v/>
      </c>
      <c r="T295">
        <f>IF(BP294&lt;=0,0,ROUND(BP294*IF($A295&lt;=Debts!$M$15,Debts!$X$15,Debts!$Y$15)/12,2)+IF(AND(Debts!$AC$15=1,$A295=Debts!$M$15+1),SUMPRODUCT(ROUND(BP$5:BP293*Debts!$Y$15/12,2)),0))</f>
        <v/>
      </c>
      <c r="U295">
        <f>IF(BQ294&lt;=0,0,ROUND(BQ294*IF($A295&lt;=Debts!$M$16,Debts!$X$16,Debts!$Y$16)/12,2)+IF(AND(Debts!$AC$16=1,$A295=Debts!$M$16+1),SUMPRODUCT(ROUND(BQ$5:BQ293*Debts!$Y$16/12,2)),0))</f>
        <v/>
      </c>
      <c r="V295">
        <f>IF(BF294&lt;=0,0,MIN(ROUND(BF294+J295,2),IF(Debts!$Z$5=0,Debts!$AA$5,MAX(Debts!$AA$5,ROUND(BF294*Debts!$Z$5+Debts!$AB$5*J295,2)))))</f>
        <v/>
      </c>
      <c r="W295">
        <f>IF(BG294&lt;=0,0,MIN(ROUND(BG294+K295,2),IF(Debts!$Z$6=0,Debts!$AA$6,MAX(Debts!$AA$6,ROUND(BG294*Debts!$Z$6+Debts!$AB$6*K295,2)))))</f>
        <v/>
      </c>
      <c r="X295">
        <f>IF(BH294&lt;=0,0,MIN(ROUND(BH294+L295,2),IF(Debts!$Z$7=0,Debts!$AA$7,MAX(Debts!$AA$7,ROUND(BH294*Debts!$Z$7+Debts!$AB$7*L295,2)))))</f>
        <v/>
      </c>
      <c r="Y295">
        <f>IF(BI294&lt;=0,0,MIN(ROUND(BI294+M295,2),IF(Debts!$Z$8=0,Debts!$AA$8,MAX(Debts!$AA$8,ROUND(BI294*Debts!$Z$8+Debts!$AB$8*M295,2)))))</f>
        <v/>
      </c>
      <c r="Z295">
        <f>IF(BJ294&lt;=0,0,MIN(ROUND(BJ294+N295,2),IF(Debts!$Z$9=0,Debts!$AA$9,MAX(Debts!$AA$9,ROUND(BJ294*Debts!$Z$9+Debts!$AB$9*N295,2)))))</f>
        <v/>
      </c>
      <c r="AA295">
        <f>IF(BK294&lt;=0,0,MIN(ROUND(BK294+O295,2),IF(Debts!$Z$10=0,Debts!$AA$10,MAX(Debts!$AA$10,ROUND(BK294*Debts!$Z$10+Debts!$AB$10*O295,2)))))</f>
        <v/>
      </c>
      <c r="AB295">
        <f>IF(BL294&lt;=0,0,MIN(ROUND(BL294+P295,2),IF(Debts!$Z$11=0,Debts!$AA$11,MAX(Debts!$AA$11,ROUND(BL294*Debts!$Z$11+Debts!$AB$11*P295,2)))))</f>
        <v/>
      </c>
      <c r="AC295">
        <f>IF(BM294&lt;=0,0,MIN(ROUND(BM294+Q295,2),IF(Debts!$Z$12=0,Debts!$AA$12,MAX(Debts!$AA$12,ROUND(BM294*Debts!$Z$12+Debts!$AB$12*Q295,2)))))</f>
        <v/>
      </c>
      <c r="AD295">
        <f>IF(BN294&lt;=0,0,MIN(ROUND(BN294+R295,2),IF(Debts!$Z$13=0,Debts!$AA$13,MAX(Debts!$AA$13,ROUND(BN294*Debts!$Z$13+Debts!$AB$13*R295,2)))))</f>
        <v/>
      </c>
      <c r="AE295">
        <f>IF(BO294&lt;=0,0,MIN(ROUND(BO294+S295,2),IF(Debts!$Z$14=0,Debts!$AA$14,MAX(Debts!$AA$14,ROUND(BO294*Debts!$Z$14+Debts!$AB$14*S295,2)))))</f>
        <v/>
      </c>
      <c r="AF295">
        <f>IF(BP294&lt;=0,0,MIN(ROUND(BP294+T295,2),IF(Debts!$Z$15=0,Debts!$AA$15,MAX(Debts!$AA$15,ROUND(BP294*Debts!$Z$15+Debts!$AB$15*T295,2)))))</f>
        <v/>
      </c>
      <c r="AG295">
        <f>IF(BQ294&lt;=0,0,MIN(ROUND(BQ294+U295,2),IF(Debts!$Z$16=0,Debts!$AA$16,MAX(Debts!$AA$16,ROUND(BQ294*Debts!$Z$16+Debts!$AB$16*U295,2)))))</f>
        <v/>
      </c>
      <c r="AH295">
        <f>IF(BF294&lt;=0,0,ROUND(BF294+J295-V295,2))</f>
        <v/>
      </c>
      <c r="AI295">
        <f>IF(BG294&lt;=0,0,ROUND(BG294+K295-W295,2))</f>
        <v/>
      </c>
      <c r="AJ295">
        <f>IF(BH294&lt;=0,0,ROUND(BH294+L295-X295,2))</f>
        <v/>
      </c>
      <c r="AK295">
        <f>IF(BI294&lt;=0,0,ROUND(BI294+M295-Y295,2))</f>
        <v/>
      </c>
      <c r="AL295">
        <f>IF(BJ294&lt;=0,0,ROUND(BJ294+N295-Z295,2))</f>
        <v/>
      </c>
      <c r="AM295">
        <f>IF(BK294&lt;=0,0,ROUND(BK294+O295-AA295,2))</f>
        <v/>
      </c>
      <c r="AN295">
        <f>IF(BL294&lt;=0,0,ROUND(BL294+P295-AB295,2))</f>
        <v/>
      </c>
      <c r="AO295">
        <f>IF(BM294&lt;=0,0,ROUND(BM294+Q295-AC295,2))</f>
        <v/>
      </c>
      <c r="AP295">
        <f>IF(BN294&lt;=0,0,ROUND(BN294+R295-AD295,2))</f>
        <v/>
      </c>
      <c r="AQ295">
        <f>IF(BO294&lt;=0,0,ROUND(BO294+S295-AE295,2))</f>
        <v/>
      </c>
      <c r="AR295">
        <f>IF(BP294&lt;=0,0,ROUND(BP294+T295-AF295,2))</f>
        <v/>
      </c>
      <c r="AS295">
        <f>IF(BQ294&lt;=0,0,ROUND(BQ294+U295-AG295,2))</f>
        <v/>
      </c>
      <c r="AT295">
        <f>IF(AH295&lt;=0,0,ROUND(MIN(AH295,MAX(0,$F295-SUMPRODUCT(($AT$3:$BE$3&lt;AT$3)*$AH295:$AS295))),2))</f>
        <v/>
      </c>
      <c r="AU295">
        <f>IF(AI295&lt;=0,0,ROUND(MIN(AI295,MAX(0,$F295-SUMPRODUCT(($AT$3:$BE$3&lt;AU$3)*$AH295:$AS295))),2))</f>
        <v/>
      </c>
      <c r="AV295">
        <f>IF(AJ295&lt;=0,0,ROUND(MIN(AJ295,MAX(0,$F295-SUMPRODUCT(($AT$3:$BE$3&lt;AV$3)*$AH295:$AS295))),2))</f>
        <v/>
      </c>
      <c r="AW295">
        <f>IF(AK295&lt;=0,0,ROUND(MIN(AK295,MAX(0,$F295-SUMPRODUCT(($AT$3:$BE$3&lt;AW$3)*$AH295:$AS295))),2))</f>
        <v/>
      </c>
      <c r="AX295">
        <f>IF(AL295&lt;=0,0,ROUND(MIN(AL295,MAX(0,$F295-SUMPRODUCT(($AT$3:$BE$3&lt;AX$3)*$AH295:$AS295))),2))</f>
        <v/>
      </c>
      <c r="AY295">
        <f>IF(AM295&lt;=0,0,ROUND(MIN(AM295,MAX(0,$F295-SUMPRODUCT(($AT$3:$BE$3&lt;AY$3)*$AH295:$AS295))),2))</f>
        <v/>
      </c>
      <c r="AZ295">
        <f>IF(AN295&lt;=0,0,ROUND(MIN(AN295,MAX(0,$F295-SUMPRODUCT(($AT$3:$BE$3&lt;AZ$3)*$AH295:$AS295))),2))</f>
        <v/>
      </c>
      <c r="BA295">
        <f>IF(AO295&lt;=0,0,ROUND(MIN(AO295,MAX(0,$F295-SUMPRODUCT(($AT$3:$BE$3&lt;BA$3)*$AH295:$AS295))),2))</f>
        <v/>
      </c>
      <c r="BB295">
        <f>IF(AP295&lt;=0,0,ROUND(MIN(AP295,MAX(0,$F295-SUMPRODUCT(($AT$3:$BE$3&lt;BB$3)*$AH295:$AS295))),2))</f>
        <v/>
      </c>
      <c r="BC295">
        <f>IF(AQ295&lt;=0,0,ROUND(MIN(AQ295,MAX(0,$F295-SUMPRODUCT(($AT$3:$BE$3&lt;BC$3)*$AH295:$AS295))),2))</f>
        <v/>
      </c>
      <c r="BD295">
        <f>IF(AR295&lt;=0,0,ROUND(MIN(AR295,MAX(0,$F295-SUMPRODUCT(($AT$3:$BE$3&lt;BD$3)*$AH295:$AS295))),2))</f>
        <v/>
      </c>
      <c r="BE295">
        <f>IF(AS295&lt;=0,0,ROUND(MIN(AS295,MAX(0,$F295-SUMPRODUCT(($AT$3:$BE$3&lt;BE$3)*$AH295:$AS295))),2))</f>
        <v/>
      </c>
      <c r="BF295">
        <f>IF(BF294&lt;=0,0,ROUND(BF294+J295-V295-AT295,2))</f>
        <v/>
      </c>
      <c r="BG295">
        <f>IF(BG294&lt;=0,0,ROUND(BG294+K295-W295-AU295,2))</f>
        <v/>
      </c>
      <c r="BH295">
        <f>IF(BH294&lt;=0,0,ROUND(BH294+L295-X295-AV295,2))</f>
        <v/>
      </c>
      <c r="BI295">
        <f>IF(BI294&lt;=0,0,ROUND(BI294+M295-Y295-AW295,2))</f>
        <v/>
      </c>
      <c r="BJ295">
        <f>IF(BJ294&lt;=0,0,ROUND(BJ294+N295-Z295-AX295,2))</f>
        <v/>
      </c>
      <c r="BK295">
        <f>IF(BK294&lt;=0,0,ROUND(BK294+O295-AA295-AY295,2))</f>
        <v/>
      </c>
      <c r="BL295">
        <f>IF(BL294&lt;=0,0,ROUND(BL294+P295-AB295-AZ295,2))</f>
        <v/>
      </c>
      <c r="BM295">
        <f>IF(BM294&lt;=0,0,ROUND(BM294+Q295-AC295-BA295,2))</f>
        <v/>
      </c>
      <c r="BN295">
        <f>IF(BN294&lt;=0,0,ROUND(BN294+R295-AD295-BB295,2))</f>
        <v/>
      </c>
      <c r="BO295">
        <f>IF(BO294&lt;=0,0,ROUND(BO294+S295-AE295-BC295,2))</f>
        <v/>
      </c>
      <c r="BP295">
        <f>IF(BP294&lt;=0,0,ROUND(BP294+T295-AF295-BD295,2))</f>
        <v/>
      </c>
      <c r="BQ295">
        <f>IF(BQ294&lt;=0,0,ROUND(BQ294+U295-AG295-BE295,2))</f>
        <v/>
      </c>
    </row>
    <row r="296">
      <c r="A296" t="n">
        <v>291</v>
      </c>
      <c r="B296" s="29">
        <f>Months!B296</f>
        <v/>
      </c>
      <c r="C296">
        <f>Months!C296</f>
        <v/>
      </c>
      <c r="D296">
        <f>Months!D296</f>
        <v/>
      </c>
      <c r="E296">
        <f>SUM(V296:AG296)</f>
        <v/>
      </c>
      <c r="F296">
        <f>MAX(0,ROUND(C296+D296-E296,2))</f>
        <v/>
      </c>
      <c r="G296">
        <f>ROUND(E296+SUM(AT296:BE296),2)</f>
        <v/>
      </c>
      <c r="H296">
        <f>ROUND(SUM(J296:U296),2)</f>
        <v/>
      </c>
      <c r="I296">
        <f>ROUND(SUM(BF296:BQ296),2)</f>
        <v/>
      </c>
      <c r="J296">
        <f>IF(BF295&lt;=0,0,ROUND(BF295*IF($A296&lt;=Debts!$M$5,Debts!$X$5,Debts!$Y$5)/12,2)+IF(AND(Debts!$AC$5=1,$A296=Debts!$M$5+1),SUMPRODUCT(ROUND(BF$5:BF294*Debts!$Y$5/12,2)),0))</f>
        <v/>
      </c>
      <c r="K296">
        <f>IF(BG295&lt;=0,0,ROUND(BG295*IF($A296&lt;=Debts!$M$6,Debts!$X$6,Debts!$Y$6)/12,2)+IF(AND(Debts!$AC$6=1,$A296=Debts!$M$6+1),SUMPRODUCT(ROUND(BG$5:BG294*Debts!$Y$6/12,2)),0))</f>
        <v/>
      </c>
      <c r="L296">
        <f>IF(BH295&lt;=0,0,ROUND(BH295*IF($A296&lt;=Debts!$M$7,Debts!$X$7,Debts!$Y$7)/12,2)+IF(AND(Debts!$AC$7=1,$A296=Debts!$M$7+1),SUMPRODUCT(ROUND(BH$5:BH294*Debts!$Y$7/12,2)),0))</f>
        <v/>
      </c>
      <c r="M296">
        <f>IF(BI295&lt;=0,0,ROUND(BI295*IF($A296&lt;=Debts!$M$8,Debts!$X$8,Debts!$Y$8)/12,2)+IF(AND(Debts!$AC$8=1,$A296=Debts!$M$8+1),SUMPRODUCT(ROUND(BI$5:BI294*Debts!$Y$8/12,2)),0))</f>
        <v/>
      </c>
      <c r="N296">
        <f>IF(BJ295&lt;=0,0,ROUND(BJ295*IF($A296&lt;=Debts!$M$9,Debts!$X$9,Debts!$Y$9)/12,2)+IF(AND(Debts!$AC$9=1,$A296=Debts!$M$9+1),SUMPRODUCT(ROUND(BJ$5:BJ294*Debts!$Y$9/12,2)),0))</f>
        <v/>
      </c>
      <c r="O296">
        <f>IF(BK295&lt;=0,0,ROUND(BK295*IF($A296&lt;=Debts!$M$10,Debts!$X$10,Debts!$Y$10)/12,2)+IF(AND(Debts!$AC$10=1,$A296=Debts!$M$10+1),SUMPRODUCT(ROUND(BK$5:BK294*Debts!$Y$10/12,2)),0))</f>
        <v/>
      </c>
      <c r="P296">
        <f>IF(BL295&lt;=0,0,ROUND(BL295*IF($A296&lt;=Debts!$M$11,Debts!$X$11,Debts!$Y$11)/12,2)+IF(AND(Debts!$AC$11=1,$A296=Debts!$M$11+1),SUMPRODUCT(ROUND(BL$5:BL294*Debts!$Y$11/12,2)),0))</f>
        <v/>
      </c>
      <c r="Q296">
        <f>IF(BM295&lt;=0,0,ROUND(BM295*IF($A296&lt;=Debts!$M$12,Debts!$X$12,Debts!$Y$12)/12,2)+IF(AND(Debts!$AC$12=1,$A296=Debts!$M$12+1),SUMPRODUCT(ROUND(BM$5:BM294*Debts!$Y$12/12,2)),0))</f>
        <v/>
      </c>
      <c r="R296">
        <f>IF(BN295&lt;=0,0,ROUND(BN295*IF($A296&lt;=Debts!$M$13,Debts!$X$13,Debts!$Y$13)/12,2)+IF(AND(Debts!$AC$13=1,$A296=Debts!$M$13+1),SUMPRODUCT(ROUND(BN$5:BN294*Debts!$Y$13/12,2)),0))</f>
        <v/>
      </c>
      <c r="S296">
        <f>IF(BO295&lt;=0,0,ROUND(BO295*IF($A296&lt;=Debts!$M$14,Debts!$X$14,Debts!$Y$14)/12,2)+IF(AND(Debts!$AC$14=1,$A296=Debts!$M$14+1),SUMPRODUCT(ROUND(BO$5:BO294*Debts!$Y$14/12,2)),0))</f>
        <v/>
      </c>
      <c r="T296">
        <f>IF(BP295&lt;=0,0,ROUND(BP295*IF($A296&lt;=Debts!$M$15,Debts!$X$15,Debts!$Y$15)/12,2)+IF(AND(Debts!$AC$15=1,$A296=Debts!$M$15+1),SUMPRODUCT(ROUND(BP$5:BP294*Debts!$Y$15/12,2)),0))</f>
        <v/>
      </c>
      <c r="U296">
        <f>IF(BQ295&lt;=0,0,ROUND(BQ295*IF($A296&lt;=Debts!$M$16,Debts!$X$16,Debts!$Y$16)/12,2)+IF(AND(Debts!$AC$16=1,$A296=Debts!$M$16+1),SUMPRODUCT(ROUND(BQ$5:BQ294*Debts!$Y$16/12,2)),0))</f>
        <v/>
      </c>
      <c r="V296">
        <f>IF(BF295&lt;=0,0,MIN(ROUND(BF295+J296,2),IF(Debts!$Z$5=0,Debts!$AA$5,MAX(Debts!$AA$5,ROUND(BF295*Debts!$Z$5+Debts!$AB$5*J296,2)))))</f>
        <v/>
      </c>
      <c r="W296">
        <f>IF(BG295&lt;=0,0,MIN(ROUND(BG295+K296,2),IF(Debts!$Z$6=0,Debts!$AA$6,MAX(Debts!$AA$6,ROUND(BG295*Debts!$Z$6+Debts!$AB$6*K296,2)))))</f>
        <v/>
      </c>
      <c r="X296">
        <f>IF(BH295&lt;=0,0,MIN(ROUND(BH295+L296,2),IF(Debts!$Z$7=0,Debts!$AA$7,MAX(Debts!$AA$7,ROUND(BH295*Debts!$Z$7+Debts!$AB$7*L296,2)))))</f>
        <v/>
      </c>
      <c r="Y296">
        <f>IF(BI295&lt;=0,0,MIN(ROUND(BI295+M296,2),IF(Debts!$Z$8=0,Debts!$AA$8,MAX(Debts!$AA$8,ROUND(BI295*Debts!$Z$8+Debts!$AB$8*M296,2)))))</f>
        <v/>
      </c>
      <c r="Z296">
        <f>IF(BJ295&lt;=0,0,MIN(ROUND(BJ295+N296,2),IF(Debts!$Z$9=0,Debts!$AA$9,MAX(Debts!$AA$9,ROUND(BJ295*Debts!$Z$9+Debts!$AB$9*N296,2)))))</f>
        <v/>
      </c>
      <c r="AA296">
        <f>IF(BK295&lt;=0,0,MIN(ROUND(BK295+O296,2),IF(Debts!$Z$10=0,Debts!$AA$10,MAX(Debts!$AA$10,ROUND(BK295*Debts!$Z$10+Debts!$AB$10*O296,2)))))</f>
        <v/>
      </c>
      <c r="AB296">
        <f>IF(BL295&lt;=0,0,MIN(ROUND(BL295+P296,2),IF(Debts!$Z$11=0,Debts!$AA$11,MAX(Debts!$AA$11,ROUND(BL295*Debts!$Z$11+Debts!$AB$11*P296,2)))))</f>
        <v/>
      </c>
      <c r="AC296">
        <f>IF(BM295&lt;=0,0,MIN(ROUND(BM295+Q296,2),IF(Debts!$Z$12=0,Debts!$AA$12,MAX(Debts!$AA$12,ROUND(BM295*Debts!$Z$12+Debts!$AB$12*Q296,2)))))</f>
        <v/>
      </c>
      <c r="AD296">
        <f>IF(BN295&lt;=0,0,MIN(ROUND(BN295+R296,2),IF(Debts!$Z$13=0,Debts!$AA$13,MAX(Debts!$AA$13,ROUND(BN295*Debts!$Z$13+Debts!$AB$13*R296,2)))))</f>
        <v/>
      </c>
      <c r="AE296">
        <f>IF(BO295&lt;=0,0,MIN(ROUND(BO295+S296,2),IF(Debts!$Z$14=0,Debts!$AA$14,MAX(Debts!$AA$14,ROUND(BO295*Debts!$Z$14+Debts!$AB$14*S296,2)))))</f>
        <v/>
      </c>
      <c r="AF296">
        <f>IF(BP295&lt;=0,0,MIN(ROUND(BP295+T296,2),IF(Debts!$Z$15=0,Debts!$AA$15,MAX(Debts!$AA$15,ROUND(BP295*Debts!$Z$15+Debts!$AB$15*T296,2)))))</f>
        <v/>
      </c>
      <c r="AG296">
        <f>IF(BQ295&lt;=0,0,MIN(ROUND(BQ295+U296,2),IF(Debts!$Z$16=0,Debts!$AA$16,MAX(Debts!$AA$16,ROUND(BQ295*Debts!$Z$16+Debts!$AB$16*U296,2)))))</f>
        <v/>
      </c>
      <c r="AH296">
        <f>IF(BF295&lt;=0,0,ROUND(BF295+J296-V296,2))</f>
        <v/>
      </c>
      <c r="AI296">
        <f>IF(BG295&lt;=0,0,ROUND(BG295+K296-W296,2))</f>
        <v/>
      </c>
      <c r="AJ296">
        <f>IF(BH295&lt;=0,0,ROUND(BH295+L296-X296,2))</f>
        <v/>
      </c>
      <c r="AK296">
        <f>IF(BI295&lt;=0,0,ROUND(BI295+M296-Y296,2))</f>
        <v/>
      </c>
      <c r="AL296">
        <f>IF(BJ295&lt;=0,0,ROUND(BJ295+N296-Z296,2))</f>
        <v/>
      </c>
      <c r="AM296">
        <f>IF(BK295&lt;=0,0,ROUND(BK295+O296-AA296,2))</f>
        <v/>
      </c>
      <c r="AN296">
        <f>IF(BL295&lt;=0,0,ROUND(BL295+P296-AB296,2))</f>
        <v/>
      </c>
      <c r="AO296">
        <f>IF(BM295&lt;=0,0,ROUND(BM295+Q296-AC296,2))</f>
        <v/>
      </c>
      <c r="AP296">
        <f>IF(BN295&lt;=0,0,ROUND(BN295+R296-AD296,2))</f>
        <v/>
      </c>
      <c r="AQ296">
        <f>IF(BO295&lt;=0,0,ROUND(BO295+S296-AE296,2))</f>
        <v/>
      </c>
      <c r="AR296">
        <f>IF(BP295&lt;=0,0,ROUND(BP295+T296-AF296,2))</f>
        <v/>
      </c>
      <c r="AS296">
        <f>IF(BQ295&lt;=0,0,ROUND(BQ295+U296-AG296,2))</f>
        <v/>
      </c>
      <c r="AT296">
        <f>IF(AH296&lt;=0,0,ROUND(MIN(AH296,MAX(0,$F296-SUMPRODUCT(($AT$3:$BE$3&lt;AT$3)*$AH296:$AS296))),2))</f>
        <v/>
      </c>
      <c r="AU296">
        <f>IF(AI296&lt;=0,0,ROUND(MIN(AI296,MAX(0,$F296-SUMPRODUCT(($AT$3:$BE$3&lt;AU$3)*$AH296:$AS296))),2))</f>
        <v/>
      </c>
      <c r="AV296">
        <f>IF(AJ296&lt;=0,0,ROUND(MIN(AJ296,MAX(0,$F296-SUMPRODUCT(($AT$3:$BE$3&lt;AV$3)*$AH296:$AS296))),2))</f>
        <v/>
      </c>
      <c r="AW296">
        <f>IF(AK296&lt;=0,0,ROUND(MIN(AK296,MAX(0,$F296-SUMPRODUCT(($AT$3:$BE$3&lt;AW$3)*$AH296:$AS296))),2))</f>
        <v/>
      </c>
      <c r="AX296">
        <f>IF(AL296&lt;=0,0,ROUND(MIN(AL296,MAX(0,$F296-SUMPRODUCT(($AT$3:$BE$3&lt;AX$3)*$AH296:$AS296))),2))</f>
        <v/>
      </c>
      <c r="AY296">
        <f>IF(AM296&lt;=0,0,ROUND(MIN(AM296,MAX(0,$F296-SUMPRODUCT(($AT$3:$BE$3&lt;AY$3)*$AH296:$AS296))),2))</f>
        <v/>
      </c>
      <c r="AZ296">
        <f>IF(AN296&lt;=0,0,ROUND(MIN(AN296,MAX(0,$F296-SUMPRODUCT(($AT$3:$BE$3&lt;AZ$3)*$AH296:$AS296))),2))</f>
        <v/>
      </c>
      <c r="BA296">
        <f>IF(AO296&lt;=0,0,ROUND(MIN(AO296,MAX(0,$F296-SUMPRODUCT(($AT$3:$BE$3&lt;BA$3)*$AH296:$AS296))),2))</f>
        <v/>
      </c>
      <c r="BB296">
        <f>IF(AP296&lt;=0,0,ROUND(MIN(AP296,MAX(0,$F296-SUMPRODUCT(($AT$3:$BE$3&lt;BB$3)*$AH296:$AS296))),2))</f>
        <v/>
      </c>
      <c r="BC296">
        <f>IF(AQ296&lt;=0,0,ROUND(MIN(AQ296,MAX(0,$F296-SUMPRODUCT(($AT$3:$BE$3&lt;BC$3)*$AH296:$AS296))),2))</f>
        <v/>
      </c>
      <c r="BD296">
        <f>IF(AR296&lt;=0,0,ROUND(MIN(AR296,MAX(0,$F296-SUMPRODUCT(($AT$3:$BE$3&lt;BD$3)*$AH296:$AS296))),2))</f>
        <v/>
      </c>
      <c r="BE296">
        <f>IF(AS296&lt;=0,0,ROUND(MIN(AS296,MAX(0,$F296-SUMPRODUCT(($AT$3:$BE$3&lt;BE$3)*$AH296:$AS296))),2))</f>
        <v/>
      </c>
      <c r="BF296">
        <f>IF(BF295&lt;=0,0,ROUND(BF295+J296-V296-AT296,2))</f>
        <v/>
      </c>
      <c r="BG296">
        <f>IF(BG295&lt;=0,0,ROUND(BG295+K296-W296-AU296,2))</f>
        <v/>
      </c>
      <c r="BH296">
        <f>IF(BH295&lt;=0,0,ROUND(BH295+L296-X296-AV296,2))</f>
        <v/>
      </c>
      <c r="BI296">
        <f>IF(BI295&lt;=0,0,ROUND(BI295+M296-Y296-AW296,2))</f>
        <v/>
      </c>
      <c r="BJ296">
        <f>IF(BJ295&lt;=0,0,ROUND(BJ295+N296-Z296-AX296,2))</f>
        <v/>
      </c>
      <c r="BK296">
        <f>IF(BK295&lt;=0,0,ROUND(BK295+O296-AA296-AY296,2))</f>
        <v/>
      </c>
      <c r="BL296">
        <f>IF(BL295&lt;=0,0,ROUND(BL295+P296-AB296-AZ296,2))</f>
        <v/>
      </c>
      <c r="BM296">
        <f>IF(BM295&lt;=0,0,ROUND(BM295+Q296-AC296-BA296,2))</f>
        <v/>
      </c>
      <c r="BN296">
        <f>IF(BN295&lt;=0,0,ROUND(BN295+R296-AD296-BB296,2))</f>
        <v/>
      </c>
      <c r="BO296">
        <f>IF(BO295&lt;=0,0,ROUND(BO295+S296-AE296-BC296,2))</f>
        <v/>
      </c>
      <c r="BP296">
        <f>IF(BP295&lt;=0,0,ROUND(BP295+T296-AF296-BD296,2))</f>
        <v/>
      </c>
      <c r="BQ296">
        <f>IF(BQ295&lt;=0,0,ROUND(BQ295+U296-AG296-BE296,2))</f>
        <v/>
      </c>
    </row>
    <row r="297">
      <c r="A297" t="n">
        <v>292</v>
      </c>
      <c r="B297" s="29">
        <f>Months!B297</f>
        <v/>
      </c>
      <c r="C297">
        <f>Months!C297</f>
        <v/>
      </c>
      <c r="D297">
        <f>Months!D297</f>
        <v/>
      </c>
      <c r="E297">
        <f>SUM(V297:AG297)</f>
        <v/>
      </c>
      <c r="F297">
        <f>MAX(0,ROUND(C297+D297-E297,2))</f>
        <v/>
      </c>
      <c r="G297">
        <f>ROUND(E297+SUM(AT297:BE297),2)</f>
        <v/>
      </c>
      <c r="H297">
        <f>ROUND(SUM(J297:U297),2)</f>
        <v/>
      </c>
      <c r="I297">
        <f>ROUND(SUM(BF297:BQ297),2)</f>
        <v/>
      </c>
      <c r="J297">
        <f>IF(BF296&lt;=0,0,ROUND(BF296*IF($A297&lt;=Debts!$M$5,Debts!$X$5,Debts!$Y$5)/12,2)+IF(AND(Debts!$AC$5=1,$A297=Debts!$M$5+1),SUMPRODUCT(ROUND(BF$5:BF295*Debts!$Y$5/12,2)),0))</f>
        <v/>
      </c>
      <c r="K297">
        <f>IF(BG296&lt;=0,0,ROUND(BG296*IF($A297&lt;=Debts!$M$6,Debts!$X$6,Debts!$Y$6)/12,2)+IF(AND(Debts!$AC$6=1,$A297=Debts!$M$6+1),SUMPRODUCT(ROUND(BG$5:BG295*Debts!$Y$6/12,2)),0))</f>
        <v/>
      </c>
      <c r="L297">
        <f>IF(BH296&lt;=0,0,ROUND(BH296*IF($A297&lt;=Debts!$M$7,Debts!$X$7,Debts!$Y$7)/12,2)+IF(AND(Debts!$AC$7=1,$A297=Debts!$M$7+1),SUMPRODUCT(ROUND(BH$5:BH295*Debts!$Y$7/12,2)),0))</f>
        <v/>
      </c>
      <c r="M297">
        <f>IF(BI296&lt;=0,0,ROUND(BI296*IF($A297&lt;=Debts!$M$8,Debts!$X$8,Debts!$Y$8)/12,2)+IF(AND(Debts!$AC$8=1,$A297=Debts!$M$8+1),SUMPRODUCT(ROUND(BI$5:BI295*Debts!$Y$8/12,2)),0))</f>
        <v/>
      </c>
      <c r="N297">
        <f>IF(BJ296&lt;=0,0,ROUND(BJ296*IF($A297&lt;=Debts!$M$9,Debts!$X$9,Debts!$Y$9)/12,2)+IF(AND(Debts!$AC$9=1,$A297=Debts!$M$9+1),SUMPRODUCT(ROUND(BJ$5:BJ295*Debts!$Y$9/12,2)),0))</f>
        <v/>
      </c>
      <c r="O297">
        <f>IF(BK296&lt;=0,0,ROUND(BK296*IF($A297&lt;=Debts!$M$10,Debts!$X$10,Debts!$Y$10)/12,2)+IF(AND(Debts!$AC$10=1,$A297=Debts!$M$10+1),SUMPRODUCT(ROUND(BK$5:BK295*Debts!$Y$10/12,2)),0))</f>
        <v/>
      </c>
      <c r="P297">
        <f>IF(BL296&lt;=0,0,ROUND(BL296*IF($A297&lt;=Debts!$M$11,Debts!$X$11,Debts!$Y$11)/12,2)+IF(AND(Debts!$AC$11=1,$A297=Debts!$M$11+1),SUMPRODUCT(ROUND(BL$5:BL295*Debts!$Y$11/12,2)),0))</f>
        <v/>
      </c>
      <c r="Q297">
        <f>IF(BM296&lt;=0,0,ROUND(BM296*IF($A297&lt;=Debts!$M$12,Debts!$X$12,Debts!$Y$12)/12,2)+IF(AND(Debts!$AC$12=1,$A297=Debts!$M$12+1),SUMPRODUCT(ROUND(BM$5:BM295*Debts!$Y$12/12,2)),0))</f>
        <v/>
      </c>
      <c r="R297">
        <f>IF(BN296&lt;=0,0,ROUND(BN296*IF($A297&lt;=Debts!$M$13,Debts!$X$13,Debts!$Y$13)/12,2)+IF(AND(Debts!$AC$13=1,$A297=Debts!$M$13+1),SUMPRODUCT(ROUND(BN$5:BN295*Debts!$Y$13/12,2)),0))</f>
        <v/>
      </c>
      <c r="S297">
        <f>IF(BO296&lt;=0,0,ROUND(BO296*IF($A297&lt;=Debts!$M$14,Debts!$X$14,Debts!$Y$14)/12,2)+IF(AND(Debts!$AC$14=1,$A297=Debts!$M$14+1),SUMPRODUCT(ROUND(BO$5:BO295*Debts!$Y$14/12,2)),0))</f>
        <v/>
      </c>
      <c r="T297">
        <f>IF(BP296&lt;=0,0,ROUND(BP296*IF($A297&lt;=Debts!$M$15,Debts!$X$15,Debts!$Y$15)/12,2)+IF(AND(Debts!$AC$15=1,$A297=Debts!$M$15+1),SUMPRODUCT(ROUND(BP$5:BP295*Debts!$Y$15/12,2)),0))</f>
        <v/>
      </c>
      <c r="U297">
        <f>IF(BQ296&lt;=0,0,ROUND(BQ296*IF($A297&lt;=Debts!$M$16,Debts!$X$16,Debts!$Y$16)/12,2)+IF(AND(Debts!$AC$16=1,$A297=Debts!$M$16+1),SUMPRODUCT(ROUND(BQ$5:BQ295*Debts!$Y$16/12,2)),0))</f>
        <v/>
      </c>
      <c r="V297">
        <f>IF(BF296&lt;=0,0,MIN(ROUND(BF296+J297,2),IF(Debts!$Z$5=0,Debts!$AA$5,MAX(Debts!$AA$5,ROUND(BF296*Debts!$Z$5+Debts!$AB$5*J297,2)))))</f>
        <v/>
      </c>
      <c r="W297">
        <f>IF(BG296&lt;=0,0,MIN(ROUND(BG296+K297,2),IF(Debts!$Z$6=0,Debts!$AA$6,MAX(Debts!$AA$6,ROUND(BG296*Debts!$Z$6+Debts!$AB$6*K297,2)))))</f>
        <v/>
      </c>
      <c r="X297">
        <f>IF(BH296&lt;=0,0,MIN(ROUND(BH296+L297,2),IF(Debts!$Z$7=0,Debts!$AA$7,MAX(Debts!$AA$7,ROUND(BH296*Debts!$Z$7+Debts!$AB$7*L297,2)))))</f>
        <v/>
      </c>
      <c r="Y297">
        <f>IF(BI296&lt;=0,0,MIN(ROUND(BI296+M297,2),IF(Debts!$Z$8=0,Debts!$AA$8,MAX(Debts!$AA$8,ROUND(BI296*Debts!$Z$8+Debts!$AB$8*M297,2)))))</f>
        <v/>
      </c>
      <c r="Z297">
        <f>IF(BJ296&lt;=0,0,MIN(ROUND(BJ296+N297,2),IF(Debts!$Z$9=0,Debts!$AA$9,MAX(Debts!$AA$9,ROUND(BJ296*Debts!$Z$9+Debts!$AB$9*N297,2)))))</f>
        <v/>
      </c>
      <c r="AA297">
        <f>IF(BK296&lt;=0,0,MIN(ROUND(BK296+O297,2),IF(Debts!$Z$10=0,Debts!$AA$10,MAX(Debts!$AA$10,ROUND(BK296*Debts!$Z$10+Debts!$AB$10*O297,2)))))</f>
        <v/>
      </c>
      <c r="AB297">
        <f>IF(BL296&lt;=0,0,MIN(ROUND(BL296+P297,2),IF(Debts!$Z$11=0,Debts!$AA$11,MAX(Debts!$AA$11,ROUND(BL296*Debts!$Z$11+Debts!$AB$11*P297,2)))))</f>
        <v/>
      </c>
      <c r="AC297">
        <f>IF(BM296&lt;=0,0,MIN(ROUND(BM296+Q297,2),IF(Debts!$Z$12=0,Debts!$AA$12,MAX(Debts!$AA$12,ROUND(BM296*Debts!$Z$12+Debts!$AB$12*Q297,2)))))</f>
        <v/>
      </c>
      <c r="AD297">
        <f>IF(BN296&lt;=0,0,MIN(ROUND(BN296+R297,2),IF(Debts!$Z$13=0,Debts!$AA$13,MAX(Debts!$AA$13,ROUND(BN296*Debts!$Z$13+Debts!$AB$13*R297,2)))))</f>
        <v/>
      </c>
      <c r="AE297">
        <f>IF(BO296&lt;=0,0,MIN(ROUND(BO296+S297,2),IF(Debts!$Z$14=0,Debts!$AA$14,MAX(Debts!$AA$14,ROUND(BO296*Debts!$Z$14+Debts!$AB$14*S297,2)))))</f>
        <v/>
      </c>
      <c r="AF297">
        <f>IF(BP296&lt;=0,0,MIN(ROUND(BP296+T297,2),IF(Debts!$Z$15=0,Debts!$AA$15,MAX(Debts!$AA$15,ROUND(BP296*Debts!$Z$15+Debts!$AB$15*T297,2)))))</f>
        <v/>
      </c>
      <c r="AG297">
        <f>IF(BQ296&lt;=0,0,MIN(ROUND(BQ296+U297,2),IF(Debts!$Z$16=0,Debts!$AA$16,MAX(Debts!$AA$16,ROUND(BQ296*Debts!$Z$16+Debts!$AB$16*U297,2)))))</f>
        <v/>
      </c>
      <c r="AH297">
        <f>IF(BF296&lt;=0,0,ROUND(BF296+J297-V297,2))</f>
        <v/>
      </c>
      <c r="AI297">
        <f>IF(BG296&lt;=0,0,ROUND(BG296+K297-W297,2))</f>
        <v/>
      </c>
      <c r="AJ297">
        <f>IF(BH296&lt;=0,0,ROUND(BH296+L297-X297,2))</f>
        <v/>
      </c>
      <c r="AK297">
        <f>IF(BI296&lt;=0,0,ROUND(BI296+M297-Y297,2))</f>
        <v/>
      </c>
      <c r="AL297">
        <f>IF(BJ296&lt;=0,0,ROUND(BJ296+N297-Z297,2))</f>
        <v/>
      </c>
      <c r="AM297">
        <f>IF(BK296&lt;=0,0,ROUND(BK296+O297-AA297,2))</f>
        <v/>
      </c>
      <c r="AN297">
        <f>IF(BL296&lt;=0,0,ROUND(BL296+P297-AB297,2))</f>
        <v/>
      </c>
      <c r="AO297">
        <f>IF(BM296&lt;=0,0,ROUND(BM296+Q297-AC297,2))</f>
        <v/>
      </c>
      <c r="AP297">
        <f>IF(BN296&lt;=0,0,ROUND(BN296+R297-AD297,2))</f>
        <v/>
      </c>
      <c r="AQ297">
        <f>IF(BO296&lt;=0,0,ROUND(BO296+S297-AE297,2))</f>
        <v/>
      </c>
      <c r="AR297">
        <f>IF(BP296&lt;=0,0,ROUND(BP296+T297-AF297,2))</f>
        <v/>
      </c>
      <c r="AS297">
        <f>IF(BQ296&lt;=0,0,ROUND(BQ296+U297-AG297,2))</f>
        <v/>
      </c>
      <c r="AT297">
        <f>IF(AH297&lt;=0,0,ROUND(MIN(AH297,MAX(0,$F297-SUMPRODUCT(($AT$3:$BE$3&lt;AT$3)*$AH297:$AS297))),2))</f>
        <v/>
      </c>
      <c r="AU297">
        <f>IF(AI297&lt;=0,0,ROUND(MIN(AI297,MAX(0,$F297-SUMPRODUCT(($AT$3:$BE$3&lt;AU$3)*$AH297:$AS297))),2))</f>
        <v/>
      </c>
      <c r="AV297">
        <f>IF(AJ297&lt;=0,0,ROUND(MIN(AJ297,MAX(0,$F297-SUMPRODUCT(($AT$3:$BE$3&lt;AV$3)*$AH297:$AS297))),2))</f>
        <v/>
      </c>
      <c r="AW297">
        <f>IF(AK297&lt;=0,0,ROUND(MIN(AK297,MAX(0,$F297-SUMPRODUCT(($AT$3:$BE$3&lt;AW$3)*$AH297:$AS297))),2))</f>
        <v/>
      </c>
      <c r="AX297">
        <f>IF(AL297&lt;=0,0,ROUND(MIN(AL297,MAX(0,$F297-SUMPRODUCT(($AT$3:$BE$3&lt;AX$3)*$AH297:$AS297))),2))</f>
        <v/>
      </c>
      <c r="AY297">
        <f>IF(AM297&lt;=0,0,ROUND(MIN(AM297,MAX(0,$F297-SUMPRODUCT(($AT$3:$BE$3&lt;AY$3)*$AH297:$AS297))),2))</f>
        <v/>
      </c>
      <c r="AZ297">
        <f>IF(AN297&lt;=0,0,ROUND(MIN(AN297,MAX(0,$F297-SUMPRODUCT(($AT$3:$BE$3&lt;AZ$3)*$AH297:$AS297))),2))</f>
        <v/>
      </c>
      <c r="BA297">
        <f>IF(AO297&lt;=0,0,ROUND(MIN(AO297,MAX(0,$F297-SUMPRODUCT(($AT$3:$BE$3&lt;BA$3)*$AH297:$AS297))),2))</f>
        <v/>
      </c>
      <c r="BB297">
        <f>IF(AP297&lt;=0,0,ROUND(MIN(AP297,MAX(0,$F297-SUMPRODUCT(($AT$3:$BE$3&lt;BB$3)*$AH297:$AS297))),2))</f>
        <v/>
      </c>
      <c r="BC297">
        <f>IF(AQ297&lt;=0,0,ROUND(MIN(AQ297,MAX(0,$F297-SUMPRODUCT(($AT$3:$BE$3&lt;BC$3)*$AH297:$AS297))),2))</f>
        <v/>
      </c>
      <c r="BD297">
        <f>IF(AR297&lt;=0,0,ROUND(MIN(AR297,MAX(0,$F297-SUMPRODUCT(($AT$3:$BE$3&lt;BD$3)*$AH297:$AS297))),2))</f>
        <v/>
      </c>
      <c r="BE297">
        <f>IF(AS297&lt;=0,0,ROUND(MIN(AS297,MAX(0,$F297-SUMPRODUCT(($AT$3:$BE$3&lt;BE$3)*$AH297:$AS297))),2))</f>
        <v/>
      </c>
      <c r="BF297">
        <f>IF(BF296&lt;=0,0,ROUND(BF296+J297-V297-AT297,2))</f>
        <v/>
      </c>
      <c r="BG297">
        <f>IF(BG296&lt;=0,0,ROUND(BG296+K297-W297-AU297,2))</f>
        <v/>
      </c>
      <c r="BH297">
        <f>IF(BH296&lt;=0,0,ROUND(BH296+L297-X297-AV297,2))</f>
        <v/>
      </c>
      <c r="BI297">
        <f>IF(BI296&lt;=0,0,ROUND(BI296+M297-Y297-AW297,2))</f>
        <v/>
      </c>
      <c r="BJ297">
        <f>IF(BJ296&lt;=0,0,ROUND(BJ296+N297-Z297-AX297,2))</f>
        <v/>
      </c>
      <c r="BK297">
        <f>IF(BK296&lt;=0,0,ROUND(BK296+O297-AA297-AY297,2))</f>
        <v/>
      </c>
      <c r="BL297">
        <f>IF(BL296&lt;=0,0,ROUND(BL296+P297-AB297-AZ297,2))</f>
        <v/>
      </c>
      <c r="BM297">
        <f>IF(BM296&lt;=0,0,ROUND(BM296+Q297-AC297-BA297,2))</f>
        <v/>
      </c>
      <c r="BN297">
        <f>IF(BN296&lt;=0,0,ROUND(BN296+R297-AD297-BB297,2))</f>
        <v/>
      </c>
      <c r="BO297">
        <f>IF(BO296&lt;=0,0,ROUND(BO296+S297-AE297-BC297,2))</f>
        <v/>
      </c>
      <c r="BP297">
        <f>IF(BP296&lt;=0,0,ROUND(BP296+T297-AF297-BD297,2))</f>
        <v/>
      </c>
      <c r="BQ297">
        <f>IF(BQ296&lt;=0,0,ROUND(BQ296+U297-AG297-BE297,2))</f>
        <v/>
      </c>
    </row>
    <row r="298">
      <c r="A298" t="n">
        <v>293</v>
      </c>
      <c r="B298" s="29">
        <f>Months!B298</f>
        <v/>
      </c>
      <c r="C298">
        <f>Months!C298</f>
        <v/>
      </c>
      <c r="D298">
        <f>Months!D298</f>
        <v/>
      </c>
      <c r="E298">
        <f>SUM(V298:AG298)</f>
        <v/>
      </c>
      <c r="F298">
        <f>MAX(0,ROUND(C298+D298-E298,2))</f>
        <v/>
      </c>
      <c r="G298">
        <f>ROUND(E298+SUM(AT298:BE298),2)</f>
        <v/>
      </c>
      <c r="H298">
        <f>ROUND(SUM(J298:U298),2)</f>
        <v/>
      </c>
      <c r="I298">
        <f>ROUND(SUM(BF298:BQ298),2)</f>
        <v/>
      </c>
      <c r="J298">
        <f>IF(BF297&lt;=0,0,ROUND(BF297*IF($A298&lt;=Debts!$M$5,Debts!$X$5,Debts!$Y$5)/12,2)+IF(AND(Debts!$AC$5=1,$A298=Debts!$M$5+1),SUMPRODUCT(ROUND(BF$5:BF296*Debts!$Y$5/12,2)),0))</f>
        <v/>
      </c>
      <c r="K298">
        <f>IF(BG297&lt;=0,0,ROUND(BG297*IF($A298&lt;=Debts!$M$6,Debts!$X$6,Debts!$Y$6)/12,2)+IF(AND(Debts!$AC$6=1,$A298=Debts!$M$6+1),SUMPRODUCT(ROUND(BG$5:BG296*Debts!$Y$6/12,2)),0))</f>
        <v/>
      </c>
      <c r="L298">
        <f>IF(BH297&lt;=0,0,ROUND(BH297*IF($A298&lt;=Debts!$M$7,Debts!$X$7,Debts!$Y$7)/12,2)+IF(AND(Debts!$AC$7=1,$A298=Debts!$M$7+1),SUMPRODUCT(ROUND(BH$5:BH296*Debts!$Y$7/12,2)),0))</f>
        <v/>
      </c>
      <c r="M298">
        <f>IF(BI297&lt;=0,0,ROUND(BI297*IF($A298&lt;=Debts!$M$8,Debts!$X$8,Debts!$Y$8)/12,2)+IF(AND(Debts!$AC$8=1,$A298=Debts!$M$8+1),SUMPRODUCT(ROUND(BI$5:BI296*Debts!$Y$8/12,2)),0))</f>
        <v/>
      </c>
      <c r="N298">
        <f>IF(BJ297&lt;=0,0,ROUND(BJ297*IF($A298&lt;=Debts!$M$9,Debts!$X$9,Debts!$Y$9)/12,2)+IF(AND(Debts!$AC$9=1,$A298=Debts!$M$9+1),SUMPRODUCT(ROUND(BJ$5:BJ296*Debts!$Y$9/12,2)),0))</f>
        <v/>
      </c>
      <c r="O298">
        <f>IF(BK297&lt;=0,0,ROUND(BK297*IF($A298&lt;=Debts!$M$10,Debts!$X$10,Debts!$Y$10)/12,2)+IF(AND(Debts!$AC$10=1,$A298=Debts!$M$10+1),SUMPRODUCT(ROUND(BK$5:BK296*Debts!$Y$10/12,2)),0))</f>
        <v/>
      </c>
      <c r="P298">
        <f>IF(BL297&lt;=0,0,ROUND(BL297*IF($A298&lt;=Debts!$M$11,Debts!$X$11,Debts!$Y$11)/12,2)+IF(AND(Debts!$AC$11=1,$A298=Debts!$M$11+1),SUMPRODUCT(ROUND(BL$5:BL296*Debts!$Y$11/12,2)),0))</f>
        <v/>
      </c>
      <c r="Q298">
        <f>IF(BM297&lt;=0,0,ROUND(BM297*IF($A298&lt;=Debts!$M$12,Debts!$X$12,Debts!$Y$12)/12,2)+IF(AND(Debts!$AC$12=1,$A298=Debts!$M$12+1),SUMPRODUCT(ROUND(BM$5:BM296*Debts!$Y$12/12,2)),0))</f>
        <v/>
      </c>
      <c r="R298">
        <f>IF(BN297&lt;=0,0,ROUND(BN297*IF($A298&lt;=Debts!$M$13,Debts!$X$13,Debts!$Y$13)/12,2)+IF(AND(Debts!$AC$13=1,$A298=Debts!$M$13+1),SUMPRODUCT(ROUND(BN$5:BN296*Debts!$Y$13/12,2)),0))</f>
        <v/>
      </c>
      <c r="S298">
        <f>IF(BO297&lt;=0,0,ROUND(BO297*IF($A298&lt;=Debts!$M$14,Debts!$X$14,Debts!$Y$14)/12,2)+IF(AND(Debts!$AC$14=1,$A298=Debts!$M$14+1),SUMPRODUCT(ROUND(BO$5:BO296*Debts!$Y$14/12,2)),0))</f>
        <v/>
      </c>
      <c r="T298">
        <f>IF(BP297&lt;=0,0,ROUND(BP297*IF($A298&lt;=Debts!$M$15,Debts!$X$15,Debts!$Y$15)/12,2)+IF(AND(Debts!$AC$15=1,$A298=Debts!$M$15+1),SUMPRODUCT(ROUND(BP$5:BP296*Debts!$Y$15/12,2)),0))</f>
        <v/>
      </c>
      <c r="U298">
        <f>IF(BQ297&lt;=0,0,ROUND(BQ297*IF($A298&lt;=Debts!$M$16,Debts!$X$16,Debts!$Y$16)/12,2)+IF(AND(Debts!$AC$16=1,$A298=Debts!$M$16+1),SUMPRODUCT(ROUND(BQ$5:BQ296*Debts!$Y$16/12,2)),0))</f>
        <v/>
      </c>
      <c r="V298">
        <f>IF(BF297&lt;=0,0,MIN(ROUND(BF297+J298,2),IF(Debts!$Z$5=0,Debts!$AA$5,MAX(Debts!$AA$5,ROUND(BF297*Debts!$Z$5+Debts!$AB$5*J298,2)))))</f>
        <v/>
      </c>
      <c r="W298">
        <f>IF(BG297&lt;=0,0,MIN(ROUND(BG297+K298,2),IF(Debts!$Z$6=0,Debts!$AA$6,MAX(Debts!$AA$6,ROUND(BG297*Debts!$Z$6+Debts!$AB$6*K298,2)))))</f>
        <v/>
      </c>
      <c r="X298">
        <f>IF(BH297&lt;=0,0,MIN(ROUND(BH297+L298,2),IF(Debts!$Z$7=0,Debts!$AA$7,MAX(Debts!$AA$7,ROUND(BH297*Debts!$Z$7+Debts!$AB$7*L298,2)))))</f>
        <v/>
      </c>
      <c r="Y298">
        <f>IF(BI297&lt;=0,0,MIN(ROUND(BI297+M298,2),IF(Debts!$Z$8=0,Debts!$AA$8,MAX(Debts!$AA$8,ROUND(BI297*Debts!$Z$8+Debts!$AB$8*M298,2)))))</f>
        <v/>
      </c>
      <c r="Z298">
        <f>IF(BJ297&lt;=0,0,MIN(ROUND(BJ297+N298,2),IF(Debts!$Z$9=0,Debts!$AA$9,MAX(Debts!$AA$9,ROUND(BJ297*Debts!$Z$9+Debts!$AB$9*N298,2)))))</f>
        <v/>
      </c>
      <c r="AA298">
        <f>IF(BK297&lt;=0,0,MIN(ROUND(BK297+O298,2),IF(Debts!$Z$10=0,Debts!$AA$10,MAX(Debts!$AA$10,ROUND(BK297*Debts!$Z$10+Debts!$AB$10*O298,2)))))</f>
        <v/>
      </c>
      <c r="AB298">
        <f>IF(BL297&lt;=0,0,MIN(ROUND(BL297+P298,2),IF(Debts!$Z$11=0,Debts!$AA$11,MAX(Debts!$AA$11,ROUND(BL297*Debts!$Z$11+Debts!$AB$11*P298,2)))))</f>
        <v/>
      </c>
      <c r="AC298">
        <f>IF(BM297&lt;=0,0,MIN(ROUND(BM297+Q298,2),IF(Debts!$Z$12=0,Debts!$AA$12,MAX(Debts!$AA$12,ROUND(BM297*Debts!$Z$12+Debts!$AB$12*Q298,2)))))</f>
        <v/>
      </c>
      <c r="AD298">
        <f>IF(BN297&lt;=0,0,MIN(ROUND(BN297+R298,2),IF(Debts!$Z$13=0,Debts!$AA$13,MAX(Debts!$AA$13,ROUND(BN297*Debts!$Z$13+Debts!$AB$13*R298,2)))))</f>
        <v/>
      </c>
      <c r="AE298">
        <f>IF(BO297&lt;=0,0,MIN(ROUND(BO297+S298,2),IF(Debts!$Z$14=0,Debts!$AA$14,MAX(Debts!$AA$14,ROUND(BO297*Debts!$Z$14+Debts!$AB$14*S298,2)))))</f>
        <v/>
      </c>
      <c r="AF298">
        <f>IF(BP297&lt;=0,0,MIN(ROUND(BP297+T298,2),IF(Debts!$Z$15=0,Debts!$AA$15,MAX(Debts!$AA$15,ROUND(BP297*Debts!$Z$15+Debts!$AB$15*T298,2)))))</f>
        <v/>
      </c>
      <c r="AG298">
        <f>IF(BQ297&lt;=0,0,MIN(ROUND(BQ297+U298,2),IF(Debts!$Z$16=0,Debts!$AA$16,MAX(Debts!$AA$16,ROUND(BQ297*Debts!$Z$16+Debts!$AB$16*U298,2)))))</f>
        <v/>
      </c>
      <c r="AH298">
        <f>IF(BF297&lt;=0,0,ROUND(BF297+J298-V298,2))</f>
        <v/>
      </c>
      <c r="AI298">
        <f>IF(BG297&lt;=0,0,ROUND(BG297+K298-W298,2))</f>
        <v/>
      </c>
      <c r="AJ298">
        <f>IF(BH297&lt;=0,0,ROUND(BH297+L298-X298,2))</f>
        <v/>
      </c>
      <c r="AK298">
        <f>IF(BI297&lt;=0,0,ROUND(BI297+M298-Y298,2))</f>
        <v/>
      </c>
      <c r="AL298">
        <f>IF(BJ297&lt;=0,0,ROUND(BJ297+N298-Z298,2))</f>
        <v/>
      </c>
      <c r="AM298">
        <f>IF(BK297&lt;=0,0,ROUND(BK297+O298-AA298,2))</f>
        <v/>
      </c>
      <c r="AN298">
        <f>IF(BL297&lt;=0,0,ROUND(BL297+P298-AB298,2))</f>
        <v/>
      </c>
      <c r="AO298">
        <f>IF(BM297&lt;=0,0,ROUND(BM297+Q298-AC298,2))</f>
        <v/>
      </c>
      <c r="AP298">
        <f>IF(BN297&lt;=0,0,ROUND(BN297+R298-AD298,2))</f>
        <v/>
      </c>
      <c r="AQ298">
        <f>IF(BO297&lt;=0,0,ROUND(BO297+S298-AE298,2))</f>
        <v/>
      </c>
      <c r="AR298">
        <f>IF(BP297&lt;=0,0,ROUND(BP297+T298-AF298,2))</f>
        <v/>
      </c>
      <c r="AS298">
        <f>IF(BQ297&lt;=0,0,ROUND(BQ297+U298-AG298,2))</f>
        <v/>
      </c>
      <c r="AT298">
        <f>IF(AH298&lt;=0,0,ROUND(MIN(AH298,MAX(0,$F298-SUMPRODUCT(($AT$3:$BE$3&lt;AT$3)*$AH298:$AS298))),2))</f>
        <v/>
      </c>
      <c r="AU298">
        <f>IF(AI298&lt;=0,0,ROUND(MIN(AI298,MAX(0,$F298-SUMPRODUCT(($AT$3:$BE$3&lt;AU$3)*$AH298:$AS298))),2))</f>
        <v/>
      </c>
      <c r="AV298">
        <f>IF(AJ298&lt;=0,0,ROUND(MIN(AJ298,MAX(0,$F298-SUMPRODUCT(($AT$3:$BE$3&lt;AV$3)*$AH298:$AS298))),2))</f>
        <v/>
      </c>
      <c r="AW298">
        <f>IF(AK298&lt;=0,0,ROUND(MIN(AK298,MAX(0,$F298-SUMPRODUCT(($AT$3:$BE$3&lt;AW$3)*$AH298:$AS298))),2))</f>
        <v/>
      </c>
      <c r="AX298">
        <f>IF(AL298&lt;=0,0,ROUND(MIN(AL298,MAX(0,$F298-SUMPRODUCT(($AT$3:$BE$3&lt;AX$3)*$AH298:$AS298))),2))</f>
        <v/>
      </c>
      <c r="AY298">
        <f>IF(AM298&lt;=0,0,ROUND(MIN(AM298,MAX(0,$F298-SUMPRODUCT(($AT$3:$BE$3&lt;AY$3)*$AH298:$AS298))),2))</f>
        <v/>
      </c>
      <c r="AZ298">
        <f>IF(AN298&lt;=0,0,ROUND(MIN(AN298,MAX(0,$F298-SUMPRODUCT(($AT$3:$BE$3&lt;AZ$3)*$AH298:$AS298))),2))</f>
        <v/>
      </c>
      <c r="BA298">
        <f>IF(AO298&lt;=0,0,ROUND(MIN(AO298,MAX(0,$F298-SUMPRODUCT(($AT$3:$BE$3&lt;BA$3)*$AH298:$AS298))),2))</f>
        <v/>
      </c>
      <c r="BB298">
        <f>IF(AP298&lt;=0,0,ROUND(MIN(AP298,MAX(0,$F298-SUMPRODUCT(($AT$3:$BE$3&lt;BB$3)*$AH298:$AS298))),2))</f>
        <v/>
      </c>
      <c r="BC298">
        <f>IF(AQ298&lt;=0,0,ROUND(MIN(AQ298,MAX(0,$F298-SUMPRODUCT(($AT$3:$BE$3&lt;BC$3)*$AH298:$AS298))),2))</f>
        <v/>
      </c>
      <c r="BD298">
        <f>IF(AR298&lt;=0,0,ROUND(MIN(AR298,MAX(0,$F298-SUMPRODUCT(($AT$3:$BE$3&lt;BD$3)*$AH298:$AS298))),2))</f>
        <v/>
      </c>
      <c r="BE298">
        <f>IF(AS298&lt;=0,0,ROUND(MIN(AS298,MAX(0,$F298-SUMPRODUCT(($AT$3:$BE$3&lt;BE$3)*$AH298:$AS298))),2))</f>
        <v/>
      </c>
      <c r="BF298">
        <f>IF(BF297&lt;=0,0,ROUND(BF297+J298-V298-AT298,2))</f>
        <v/>
      </c>
      <c r="BG298">
        <f>IF(BG297&lt;=0,0,ROUND(BG297+K298-W298-AU298,2))</f>
        <v/>
      </c>
      <c r="BH298">
        <f>IF(BH297&lt;=0,0,ROUND(BH297+L298-X298-AV298,2))</f>
        <v/>
      </c>
      <c r="BI298">
        <f>IF(BI297&lt;=0,0,ROUND(BI297+M298-Y298-AW298,2))</f>
        <v/>
      </c>
      <c r="BJ298">
        <f>IF(BJ297&lt;=0,0,ROUND(BJ297+N298-Z298-AX298,2))</f>
        <v/>
      </c>
      <c r="BK298">
        <f>IF(BK297&lt;=0,0,ROUND(BK297+O298-AA298-AY298,2))</f>
        <v/>
      </c>
      <c r="BL298">
        <f>IF(BL297&lt;=0,0,ROUND(BL297+P298-AB298-AZ298,2))</f>
        <v/>
      </c>
      <c r="BM298">
        <f>IF(BM297&lt;=0,0,ROUND(BM297+Q298-AC298-BA298,2))</f>
        <v/>
      </c>
      <c r="BN298">
        <f>IF(BN297&lt;=0,0,ROUND(BN297+R298-AD298-BB298,2))</f>
        <v/>
      </c>
      <c r="BO298">
        <f>IF(BO297&lt;=0,0,ROUND(BO297+S298-AE298-BC298,2))</f>
        <v/>
      </c>
      <c r="BP298">
        <f>IF(BP297&lt;=0,0,ROUND(BP297+T298-AF298-BD298,2))</f>
        <v/>
      </c>
      <c r="BQ298">
        <f>IF(BQ297&lt;=0,0,ROUND(BQ297+U298-AG298-BE298,2))</f>
        <v/>
      </c>
    </row>
    <row r="299">
      <c r="A299" t="n">
        <v>294</v>
      </c>
      <c r="B299" s="29">
        <f>Months!B299</f>
        <v/>
      </c>
      <c r="C299">
        <f>Months!C299</f>
        <v/>
      </c>
      <c r="D299">
        <f>Months!D299</f>
        <v/>
      </c>
      <c r="E299">
        <f>SUM(V299:AG299)</f>
        <v/>
      </c>
      <c r="F299">
        <f>MAX(0,ROUND(C299+D299-E299,2))</f>
        <v/>
      </c>
      <c r="G299">
        <f>ROUND(E299+SUM(AT299:BE299),2)</f>
        <v/>
      </c>
      <c r="H299">
        <f>ROUND(SUM(J299:U299),2)</f>
        <v/>
      </c>
      <c r="I299">
        <f>ROUND(SUM(BF299:BQ299),2)</f>
        <v/>
      </c>
      <c r="J299">
        <f>IF(BF298&lt;=0,0,ROUND(BF298*IF($A299&lt;=Debts!$M$5,Debts!$X$5,Debts!$Y$5)/12,2)+IF(AND(Debts!$AC$5=1,$A299=Debts!$M$5+1),SUMPRODUCT(ROUND(BF$5:BF297*Debts!$Y$5/12,2)),0))</f>
        <v/>
      </c>
      <c r="K299">
        <f>IF(BG298&lt;=0,0,ROUND(BG298*IF($A299&lt;=Debts!$M$6,Debts!$X$6,Debts!$Y$6)/12,2)+IF(AND(Debts!$AC$6=1,$A299=Debts!$M$6+1),SUMPRODUCT(ROUND(BG$5:BG297*Debts!$Y$6/12,2)),0))</f>
        <v/>
      </c>
      <c r="L299">
        <f>IF(BH298&lt;=0,0,ROUND(BH298*IF($A299&lt;=Debts!$M$7,Debts!$X$7,Debts!$Y$7)/12,2)+IF(AND(Debts!$AC$7=1,$A299=Debts!$M$7+1),SUMPRODUCT(ROUND(BH$5:BH297*Debts!$Y$7/12,2)),0))</f>
        <v/>
      </c>
      <c r="M299">
        <f>IF(BI298&lt;=0,0,ROUND(BI298*IF($A299&lt;=Debts!$M$8,Debts!$X$8,Debts!$Y$8)/12,2)+IF(AND(Debts!$AC$8=1,$A299=Debts!$M$8+1),SUMPRODUCT(ROUND(BI$5:BI297*Debts!$Y$8/12,2)),0))</f>
        <v/>
      </c>
      <c r="N299">
        <f>IF(BJ298&lt;=0,0,ROUND(BJ298*IF($A299&lt;=Debts!$M$9,Debts!$X$9,Debts!$Y$9)/12,2)+IF(AND(Debts!$AC$9=1,$A299=Debts!$M$9+1),SUMPRODUCT(ROUND(BJ$5:BJ297*Debts!$Y$9/12,2)),0))</f>
        <v/>
      </c>
      <c r="O299">
        <f>IF(BK298&lt;=0,0,ROUND(BK298*IF($A299&lt;=Debts!$M$10,Debts!$X$10,Debts!$Y$10)/12,2)+IF(AND(Debts!$AC$10=1,$A299=Debts!$M$10+1),SUMPRODUCT(ROUND(BK$5:BK297*Debts!$Y$10/12,2)),0))</f>
        <v/>
      </c>
      <c r="P299">
        <f>IF(BL298&lt;=0,0,ROUND(BL298*IF($A299&lt;=Debts!$M$11,Debts!$X$11,Debts!$Y$11)/12,2)+IF(AND(Debts!$AC$11=1,$A299=Debts!$M$11+1),SUMPRODUCT(ROUND(BL$5:BL297*Debts!$Y$11/12,2)),0))</f>
        <v/>
      </c>
      <c r="Q299">
        <f>IF(BM298&lt;=0,0,ROUND(BM298*IF($A299&lt;=Debts!$M$12,Debts!$X$12,Debts!$Y$12)/12,2)+IF(AND(Debts!$AC$12=1,$A299=Debts!$M$12+1),SUMPRODUCT(ROUND(BM$5:BM297*Debts!$Y$12/12,2)),0))</f>
        <v/>
      </c>
      <c r="R299">
        <f>IF(BN298&lt;=0,0,ROUND(BN298*IF($A299&lt;=Debts!$M$13,Debts!$X$13,Debts!$Y$13)/12,2)+IF(AND(Debts!$AC$13=1,$A299=Debts!$M$13+1),SUMPRODUCT(ROUND(BN$5:BN297*Debts!$Y$13/12,2)),0))</f>
        <v/>
      </c>
      <c r="S299">
        <f>IF(BO298&lt;=0,0,ROUND(BO298*IF($A299&lt;=Debts!$M$14,Debts!$X$14,Debts!$Y$14)/12,2)+IF(AND(Debts!$AC$14=1,$A299=Debts!$M$14+1),SUMPRODUCT(ROUND(BO$5:BO297*Debts!$Y$14/12,2)),0))</f>
        <v/>
      </c>
      <c r="T299">
        <f>IF(BP298&lt;=0,0,ROUND(BP298*IF($A299&lt;=Debts!$M$15,Debts!$X$15,Debts!$Y$15)/12,2)+IF(AND(Debts!$AC$15=1,$A299=Debts!$M$15+1),SUMPRODUCT(ROUND(BP$5:BP297*Debts!$Y$15/12,2)),0))</f>
        <v/>
      </c>
      <c r="U299">
        <f>IF(BQ298&lt;=0,0,ROUND(BQ298*IF($A299&lt;=Debts!$M$16,Debts!$X$16,Debts!$Y$16)/12,2)+IF(AND(Debts!$AC$16=1,$A299=Debts!$M$16+1),SUMPRODUCT(ROUND(BQ$5:BQ297*Debts!$Y$16/12,2)),0))</f>
        <v/>
      </c>
      <c r="V299">
        <f>IF(BF298&lt;=0,0,MIN(ROUND(BF298+J299,2),IF(Debts!$Z$5=0,Debts!$AA$5,MAX(Debts!$AA$5,ROUND(BF298*Debts!$Z$5+Debts!$AB$5*J299,2)))))</f>
        <v/>
      </c>
      <c r="W299">
        <f>IF(BG298&lt;=0,0,MIN(ROUND(BG298+K299,2),IF(Debts!$Z$6=0,Debts!$AA$6,MAX(Debts!$AA$6,ROUND(BG298*Debts!$Z$6+Debts!$AB$6*K299,2)))))</f>
        <v/>
      </c>
      <c r="X299">
        <f>IF(BH298&lt;=0,0,MIN(ROUND(BH298+L299,2),IF(Debts!$Z$7=0,Debts!$AA$7,MAX(Debts!$AA$7,ROUND(BH298*Debts!$Z$7+Debts!$AB$7*L299,2)))))</f>
        <v/>
      </c>
      <c r="Y299">
        <f>IF(BI298&lt;=0,0,MIN(ROUND(BI298+M299,2),IF(Debts!$Z$8=0,Debts!$AA$8,MAX(Debts!$AA$8,ROUND(BI298*Debts!$Z$8+Debts!$AB$8*M299,2)))))</f>
        <v/>
      </c>
      <c r="Z299">
        <f>IF(BJ298&lt;=0,0,MIN(ROUND(BJ298+N299,2),IF(Debts!$Z$9=0,Debts!$AA$9,MAX(Debts!$AA$9,ROUND(BJ298*Debts!$Z$9+Debts!$AB$9*N299,2)))))</f>
        <v/>
      </c>
      <c r="AA299">
        <f>IF(BK298&lt;=0,0,MIN(ROUND(BK298+O299,2),IF(Debts!$Z$10=0,Debts!$AA$10,MAX(Debts!$AA$10,ROUND(BK298*Debts!$Z$10+Debts!$AB$10*O299,2)))))</f>
        <v/>
      </c>
      <c r="AB299">
        <f>IF(BL298&lt;=0,0,MIN(ROUND(BL298+P299,2),IF(Debts!$Z$11=0,Debts!$AA$11,MAX(Debts!$AA$11,ROUND(BL298*Debts!$Z$11+Debts!$AB$11*P299,2)))))</f>
        <v/>
      </c>
      <c r="AC299">
        <f>IF(BM298&lt;=0,0,MIN(ROUND(BM298+Q299,2),IF(Debts!$Z$12=0,Debts!$AA$12,MAX(Debts!$AA$12,ROUND(BM298*Debts!$Z$12+Debts!$AB$12*Q299,2)))))</f>
        <v/>
      </c>
      <c r="AD299">
        <f>IF(BN298&lt;=0,0,MIN(ROUND(BN298+R299,2),IF(Debts!$Z$13=0,Debts!$AA$13,MAX(Debts!$AA$13,ROUND(BN298*Debts!$Z$13+Debts!$AB$13*R299,2)))))</f>
        <v/>
      </c>
      <c r="AE299">
        <f>IF(BO298&lt;=0,0,MIN(ROUND(BO298+S299,2),IF(Debts!$Z$14=0,Debts!$AA$14,MAX(Debts!$AA$14,ROUND(BO298*Debts!$Z$14+Debts!$AB$14*S299,2)))))</f>
        <v/>
      </c>
      <c r="AF299">
        <f>IF(BP298&lt;=0,0,MIN(ROUND(BP298+T299,2),IF(Debts!$Z$15=0,Debts!$AA$15,MAX(Debts!$AA$15,ROUND(BP298*Debts!$Z$15+Debts!$AB$15*T299,2)))))</f>
        <v/>
      </c>
      <c r="AG299">
        <f>IF(BQ298&lt;=0,0,MIN(ROUND(BQ298+U299,2),IF(Debts!$Z$16=0,Debts!$AA$16,MAX(Debts!$AA$16,ROUND(BQ298*Debts!$Z$16+Debts!$AB$16*U299,2)))))</f>
        <v/>
      </c>
      <c r="AH299">
        <f>IF(BF298&lt;=0,0,ROUND(BF298+J299-V299,2))</f>
        <v/>
      </c>
      <c r="AI299">
        <f>IF(BG298&lt;=0,0,ROUND(BG298+K299-W299,2))</f>
        <v/>
      </c>
      <c r="AJ299">
        <f>IF(BH298&lt;=0,0,ROUND(BH298+L299-X299,2))</f>
        <v/>
      </c>
      <c r="AK299">
        <f>IF(BI298&lt;=0,0,ROUND(BI298+M299-Y299,2))</f>
        <v/>
      </c>
      <c r="AL299">
        <f>IF(BJ298&lt;=0,0,ROUND(BJ298+N299-Z299,2))</f>
        <v/>
      </c>
      <c r="AM299">
        <f>IF(BK298&lt;=0,0,ROUND(BK298+O299-AA299,2))</f>
        <v/>
      </c>
      <c r="AN299">
        <f>IF(BL298&lt;=0,0,ROUND(BL298+P299-AB299,2))</f>
        <v/>
      </c>
      <c r="AO299">
        <f>IF(BM298&lt;=0,0,ROUND(BM298+Q299-AC299,2))</f>
        <v/>
      </c>
      <c r="AP299">
        <f>IF(BN298&lt;=0,0,ROUND(BN298+R299-AD299,2))</f>
        <v/>
      </c>
      <c r="AQ299">
        <f>IF(BO298&lt;=0,0,ROUND(BO298+S299-AE299,2))</f>
        <v/>
      </c>
      <c r="AR299">
        <f>IF(BP298&lt;=0,0,ROUND(BP298+T299-AF299,2))</f>
        <v/>
      </c>
      <c r="AS299">
        <f>IF(BQ298&lt;=0,0,ROUND(BQ298+U299-AG299,2))</f>
        <v/>
      </c>
      <c r="AT299">
        <f>IF(AH299&lt;=0,0,ROUND(MIN(AH299,MAX(0,$F299-SUMPRODUCT(($AT$3:$BE$3&lt;AT$3)*$AH299:$AS299))),2))</f>
        <v/>
      </c>
      <c r="AU299">
        <f>IF(AI299&lt;=0,0,ROUND(MIN(AI299,MAX(0,$F299-SUMPRODUCT(($AT$3:$BE$3&lt;AU$3)*$AH299:$AS299))),2))</f>
        <v/>
      </c>
      <c r="AV299">
        <f>IF(AJ299&lt;=0,0,ROUND(MIN(AJ299,MAX(0,$F299-SUMPRODUCT(($AT$3:$BE$3&lt;AV$3)*$AH299:$AS299))),2))</f>
        <v/>
      </c>
      <c r="AW299">
        <f>IF(AK299&lt;=0,0,ROUND(MIN(AK299,MAX(0,$F299-SUMPRODUCT(($AT$3:$BE$3&lt;AW$3)*$AH299:$AS299))),2))</f>
        <v/>
      </c>
      <c r="AX299">
        <f>IF(AL299&lt;=0,0,ROUND(MIN(AL299,MAX(0,$F299-SUMPRODUCT(($AT$3:$BE$3&lt;AX$3)*$AH299:$AS299))),2))</f>
        <v/>
      </c>
      <c r="AY299">
        <f>IF(AM299&lt;=0,0,ROUND(MIN(AM299,MAX(0,$F299-SUMPRODUCT(($AT$3:$BE$3&lt;AY$3)*$AH299:$AS299))),2))</f>
        <v/>
      </c>
      <c r="AZ299">
        <f>IF(AN299&lt;=0,0,ROUND(MIN(AN299,MAX(0,$F299-SUMPRODUCT(($AT$3:$BE$3&lt;AZ$3)*$AH299:$AS299))),2))</f>
        <v/>
      </c>
      <c r="BA299">
        <f>IF(AO299&lt;=0,0,ROUND(MIN(AO299,MAX(0,$F299-SUMPRODUCT(($AT$3:$BE$3&lt;BA$3)*$AH299:$AS299))),2))</f>
        <v/>
      </c>
      <c r="BB299">
        <f>IF(AP299&lt;=0,0,ROUND(MIN(AP299,MAX(0,$F299-SUMPRODUCT(($AT$3:$BE$3&lt;BB$3)*$AH299:$AS299))),2))</f>
        <v/>
      </c>
      <c r="BC299">
        <f>IF(AQ299&lt;=0,0,ROUND(MIN(AQ299,MAX(0,$F299-SUMPRODUCT(($AT$3:$BE$3&lt;BC$3)*$AH299:$AS299))),2))</f>
        <v/>
      </c>
      <c r="BD299">
        <f>IF(AR299&lt;=0,0,ROUND(MIN(AR299,MAX(0,$F299-SUMPRODUCT(($AT$3:$BE$3&lt;BD$3)*$AH299:$AS299))),2))</f>
        <v/>
      </c>
      <c r="BE299">
        <f>IF(AS299&lt;=0,0,ROUND(MIN(AS299,MAX(0,$F299-SUMPRODUCT(($AT$3:$BE$3&lt;BE$3)*$AH299:$AS299))),2))</f>
        <v/>
      </c>
      <c r="BF299">
        <f>IF(BF298&lt;=0,0,ROUND(BF298+J299-V299-AT299,2))</f>
        <v/>
      </c>
      <c r="BG299">
        <f>IF(BG298&lt;=0,0,ROUND(BG298+K299-W299-AU299,2))</f>
        <v/>
      </c>
      <c r="BH299">
        <f>IF(BH298&lt;=0,0,ROUND(BH298+L299-X299-AV299,2))</f>
        <v/>
      </c>
      <c r="BI299">
        <f>IF(BI298&lt;=0,0,ROUND(BI298+M299-Y299-AW299,2))</f>
        <v/>
      </c>
      <c r="BJ299">
        <f>IF(BJ298&lt;=0,0,ROUND(BJ298+N299-Z299-AX299,2))</f>
        <v/>
      </c>
      <c r="BK299">
        <f>IF(BK298&lt;=0,0,ROUND(BK298+O299-AA299-AY299,2))</f>
        <v/>
      </c>
      <c r="BL299">
        <f>IF(BL298&lt;=0,0,ROUND(BL298+P299-AB299-AZ299,2))</f>
        <v/>
      </c>
      <c r="BM299">
        <f>IF(BM298&lt;=0,0,ROUND(BM298+Q299-AC299-BA299,2))</f>
        <v/>
      </c>
      <c r="BN299">
        <f>IF(BN298&lt;=0,0,ROUND(BN298+R299-AD299-BB299,2))</f>
        <v/>
      </c>
      <c r="BO299">
        <f>IF(BO298&lt;=0,0,ROUND(BO298+S299-AE299-BC299,2))</f>
        <v/>
      </c>
      <c r="BP299">
        <f>IF(BP298&lt;=0,0,ROUND(BP298+T299-AF299-BD299,2))</f>
        <v/>
      </c>
      <c r="BQ299">
        <f>IF(BQ298&lt;=0,0,ROUND(BQ298+U299-AG299-BE299,2))</f>
        <v/>
      </c>
    </row>
    <row r="300">
      <c r="A300" t="n">
        <v>295</v>
      </c>
      <c r="B300" s="29">
        <f>Months!B300</f>
        <v/>
      </c>
      <c r="C300">
        <f>Months!C300</f>
        <v/>
      </c>
      <c r="D300">
        <f>Months!D300</f>
        <v/>
      </c>
      <c r="E300">
        <f>SUM(V300:AG300)</f>
        <v/>
      </c>
      <c r="F300">
        <f>MAX(0,ROUND(C300+D300-E300,2))</f>
        <v/>
      </c>
      <c r="G300">
        <f>ROUND(E300+SUM(AT300:BE300),2)</f>
        <v/>
      </c>
      <c r="H300">
        <f>ROUND(SUM(J300:U300),2)</f>
        <v/>
      </c>
      <c r="I300">
        <f>ROUND(SUM(BF300:BQ300),2)</f>
        <v/>
      </c>
      <c r="J300">
        <f>IF(BF299&lt;=0,0,ROUND(BF299*IF($A300&lt;=Debts!$M$5,Debts!$X$5,Debts!$Y$5)/12,2)+IF(AND(Debts!$AC$5=1,$A300=Debts!$M$5+1),SUMPRODUCT(ROUND(BF$5:BF298*Debts!$Y$5/12,2)),0))</f>
        <v/>
      </c>
      <c r="K300">
        <f>IF(BG299&lt;=0,0,ROUND(BG299*IF($A300&lt;=Debts!$M$6,Debts!$X$6,Debts!$Y$6)/12,2)+IF(AND(Debts!$AC$6=1,$A300=Debts!$M$6+1),SUMPRODUCT(ROUND(BG$5:BG298*Debts!$Y$6/12,2)),0))</f>
        <v/>
      </c>
      <c r="L300">
        <f>IF(BH299&lt;=0,0,ROUND(BH299*IF($A300&lt;=Debts!$M$7,Debts!$X$7,Debts!$Y$7)/12,2)+IF(AND(Debts!$AC$7=1,$A300=Debts!$M$7+1),SUMPRODUCT(ROUND(BH$5:BH298*Debts!$Y$7/12,2)),0))</f>
        <v/>
      </c>
      <c r="M300">
        <f>IF(BI299&lt;=0,0,ROUND(BI299*IF($A300&lt;=Debts!$M$8,Debts!$X$8,Debts!$Y$8)/12,2)+IF(AND(Debts!$AC$8=1,$A300=Debts!$M$8+1),SUMPRODUCT(ROUND(BI$5:BI298*Debts!$Y$8/12,2)),0))</f>
        <v/>
      </c>
      <c r="N300">
        <f>IF(BJ299&lt;=0,0,ROUND(BJ299*IF($A300&lt;=Debts!$M$9,Debts!$X$9,Debts!$Y$9)/12,2)+IF(AND(Debts!$AC$9=1,$A300=Debts!$M$9+1),SUMPRODUCT(ROUND(BJ$5:BJ298*Debts!$Y$9/12,2)),0))</f>
        <v/>
      </c>
      <c r="O300">
        <f>IF(BK299&lt;=0,0,ROUND(BK299*IF($A300&lt;=Debts!$M$10,Debts!$X$10,Debts!$Y$10)/12,2)+IF(AND(Debts!$AC$10=1,$A300=Debts!$M$10+1),SUMPRODUCT(ROUND(BK$5:BK298*Debts!$Y$10/12,2)),0))</f>
        <v/>
      </c>
      <c r="P300">
        <f>IF(BL299&lt;=0,0,ROUND(BL299*IF($A300&lt;=Debts!$M$11,Debts!$X$11,Debts!$Y$11)/12,2)+IF(AND(Debts!$AC$11=1,$A300=Debts!$M$11+1),SUMPRODUCT(ROUND(BL$5:BL298*Debts!$Y$11/12,2)),0))</f>
        <v/>
      </c>
      <c r="Q300">
        <f>IF(BM299&lt;=0,0,ROUND(BM299*IF($A300&lt;=Debts!$M$12,Debts!$X$12,Debts!$Y$12)/12,2)+IF(AND(Debts!$AC$12=1,$A300=Debts!$M$12+1),SUMPRODUCT(ROUND(BM$5:BM298*Debts!$Y$12/12,2)),0))</f>
        <v/>
      </c>
      <c r="R300">
        <f>IF(BN299&lt;=0,0,ROUND(BN299*IF($A300&lt;=Debts!$M$13,Debts!$X$13,Debts!$Y$13)/12,2)+IF(AND(Debts!$AC$13=1,$A300=Debts!$M$13+1),SUMPRODUCT(ROUND(BN$5:BN298*Debts!$Y$13/12,2)),0))</f>
        <v/>
      </c>
      <c r="S300">
        <f>IF(BO299&lt;=0,0,ROUND(BO299*IF($A300&lt;=Debts!$M$14,Debts!$X$14,Debts!$Y$14)/12,2)+IF(AND(Debts!$AC$14=1,$A300=Debts!$M$14+1),SUMPRODUCT(ROUND(BO$5:BO298*Debts!$Y$14/12,2)),0))</f>
        <v/>
      </c>
      <c r="T300">
        <f>IF(BP299&lt;=0,0,ROUND(BP299*IF($A300&lt;=Debts!$M$15,Debts!$X$15,Debts!$Y$15)/12,2)+IF(AND(Debts!$AC$15=1,$A300=Debts!$M$15+1),SUMPRODUCT(ROUND(BP$5:BP298*Debts!$Y$15/12,2)),0))</f>
        <v/>
      </c>
      <c r="U300">
        <f>IF(BQ299&lt;=0,0,ROUND(BQ299*IF($A300&lt;=Debts!$M$16,Debts!$X$16,Debts!$Y$16)/12,2)+IF(AND(Debts!$AC$16=1,$A300=Debts!$M$16+1),SUMPRODUCT(ROUND(BQ$5:BQ298*Debts!$Y$16/12,2)),0))</f>
        <v/>
      </c>
      <c r="V300">
        <f>IF(BF299&lt;=0,0,MIN(ROUND(BF299+J300,2),IF(Debts!$Z$5=0,Debts!$AA$5,MAX(Debts!$AA$5,ROUND(BF299*Debts!$Z$5+Debts!$AB$5*J300,2)))))</f>
        <v/>
      </c>
      <c r="W300">
        <f>IF(BG299&lt;=0,0,MIN(ROUND(BG299+K300,2),IF(Debts!$Z$6=0,Debts!$AA$6,MAX(Debts!$AA$6,ROUND(BG299*Debts!$Z$6+Debts!$AB$6*K300,2)))))</f>
        <v/>
      </c>
      <c r="X300">
        <f>IF(BH299&lt;=0,0,MIN(ROUND(BH299+L300,2),IF(Debts!$Z$7=0,Debts!$AA$7,MAX(Debts!$AA$7,ROUND(BH299*Debts!$Z$7+Debts!$AB$7*L300,2)))))</f>
        <v/>
      </c>
      <c r="Y300">
        <f>IF(BI299&lt;=0,0,MIN(ROUND(BI299+M300,2),IF(Debts!$Z$8=0,Debts!$AA$8,MAX(Debts!$AA$8,ROUND(BI299*Debts!$Z$8+Debts!$AB$8*M300,2)))))</f>
        <v/>
      </c>
      <c r="Z300">
        <f>IF(BJ299&lt;=0,0,MIN(ROUND(BJ299+N300,2),IF(Debts!$Z$9=0,Debts!$AA$9,MAX(Debts!$AA$9,ROUND(BJ299*Debts!$Z$9+Debts!$AB$9*N300,2)))))</f>
        <v/>
      </c>
      <c r="AA300">
        <f>IF(BK299&lt;=0,0,MIN(ROUND(BK299+O300,2),IF(Debts!$Z$10=0,Debts!$AA$10,MAX(Debts!$AA$10,ROUND(BK299*Debts!$Z$10+Debts!$AB$10*O300,2)))))</f>
        <v/>
      </c>
      <c r="AB300">
        <f>IF(BL299&lt;=0,0,MIN(ROUND(BL299+P300,2),IF(Debts!$Z$11=0,Debts!$AA$11,MAX(Debts!$AA$11,ROUND(BL299*Debts!$Z$11+Debts!$AB$11*P300,2)))))</f>
        <v/>
      </c>
      <c r="AC300">
        <f>IF(BM299&lt;=0,0,MIN(ROUND(BM299+Q300,2),IF(Debts!$Z$12=0,Debts!$AA$12,MAX(Debts!$AA$12,ROUND(BM299*Debts!$Z$12+Debts!$AB$12*Q300,2)))))</f>
        <v/>
      </c>
      <c r="AD300">
        <f>IF(BN299&lt;=0,0,MIN(ROUND(BN299+R300,2),IF(Debts!$Z$13=0,Debts!$AA$13,MAX(Debts!$AA$13,ROUND(BN299*Debts!$Z$13+Debts!$AB$13*R300,2)))))</f>
        <v/>
      </c>
      <c r="AE300">
        <f>IF(BO299&lt;=0,0,MIN(ROUND(BO299+S300,2),IF(Debts!$Z$14=0,Debts!$AA$14,MAX(Debts!$AA$14,ROUND(BO299*Debts!$Z$14+Debts!$AB$14*S300,2)))))</f>
        <v/>
      </c>
      <c r="AF300">
        <f>IF(BP299&lt;=0,0,MIN(ROUND(BP299+T300,2),IF(Debts!$Z$15=0,Debts!$AA$15,MAX(Debts!$AA$15,ROUND(BP299*Debts!$Z$15+Debts!$AB$15*T300,2)))))</f>
        <v/>
      </c>
      <c r="AG300">
        <f>IF(BQ299&lt;=0,0,MIN(ROUND(BQ299+U300,2),IF(Debts!$Z$16=0,Debts!$AA$16,MAX(Debts!$AA$16,ROUND(BQ299*Debts!$Z$16+Debts!$AB$16*U300,2)))))</f>
        <v/>
      </c>
      <c r="AH300">
        <f>IF(BF299&lt;=0,0,ROUND(BF299+J300-V300,2))</f>
        <v/>
      </c>
      <c r="AI300">
        <f>IF(BG299&lt;=0,0,ROUND(BG299+K300-W300,2))</f>
        <v/>
      </c>
      <c r="AJ300">
        <f>IF(BH299&lt;=0,0,ROUND(BH299+L300-X300,2))</f>
        <v/>
      </c>
      <c r="AK300">
        <f>IF(BI299&lt;=0,0,ROUND(BI299+M300-Y300,2))</f>
        <v/>
      </c>
      <c r="AL300">
        <f>IF(BJ299&lt;=0,0,ROUND(BJ299+N300-Z300,2))</f>
        <v/>
      </c>
      <c r="AM300">
        <f>IF(BK299&lt;=0,0,ROUND(BK299+O300-AA300,2))</f>
        <v/>
      </c>
      <c r="AN300">
        <f>IF(BL299&lt;=0,0,ROUND(BL299+P300-AB300,2))</f>
        <v/>
      </c>
      <c r="AO300">
        <f>IF(BM299&lt;=0,0,ROUND(BM299+Q300-AC300,2))</f>
        <v/>
      </c>
      <c r="AP300">
        <f>IF(BN299&lt;=0,0,ROUND(BN299+R300-AD300,2))</f>
        <v/>
      </c>
      <c r="AQ300">
        <f>IF(BO299&lt;=0,0,ROUND(BO299+S300-AE300,2))</f>
        <v/>
      </c>
      <c r="AR300">
        <f>IF(BP299&lt;=0,0,ROUND(BP299+T300-AF300,2))</f>
        <v/>
      </c>
      <c r="AS300">
        <f>IF(BQ299&lt;=0,0,ROUND(BQ299+U300-AG300,2))</f>
        <v/>
      </c>
      <c r="AT300">
        <f>IF(AH300&lt;=0,0,ROUND(MIN(AH300,MAX(0,$F300-SUMPRODUCT(($AT$3:$BE$3&lt;AT$3)*$AH300:$AS300))),2))</f>
        <v/>
      </c>
      <c r="AU300">
        <f>IF(AI300&lt;=0,0,ROUND(MIN(AI300,MAX(0,$F300-SUMPRODUCT(($AT$3:$BE$3&lt;AU$3)*$AH300:$AS300))),2))</f>
        <v/>
      </c>
      <c r="AV300">
        <f>IF(AJ300&lt;=0,0,ROUND(MIN(AJ300,MAX(0,$F300-SUMPRODUCT(($AT$3:$BE$3&lt;AV$3)*$AH300:$AS300))),2))</f>
        <v/>
      </c>
      <c r="AW300">
        <f>IF(AK300&lt;=0,0,ROUND(MIN(AK300,MAX(0,$F300-SUMPRODUCT(($AT$3:$BE$3&lt;AW$3)*$AH300:$AS300))),2))</f>
        <v/>
      </c>
      <c r="AX300">
        <f>IF(AL300&lt;=0,0,ROUND(MIN(AL300,MAX(0,$F300-SUMPRODUCT(($AT$3:$BE$3&lt;AX$3)*$AH300:$AS300))),2))</f>
        <v/>
      </c>
      <c r="AY300">
        <f>IF(AM300&lt;=0,0,ROUND(MIN(AM300,MAX(0,$F300-SUMPRODUCT(($AT$3:$BE$3&lt;AY$3)*$AH300:$AS300))),2))</f>
        <v/>
      </c>
      <c r="AZ300">
        <f>IF(AN300&lt;=0,0,ROUND(MIN(AN300,MAX(0,$F300-SUMPRODUCT(($AT$3:$BE$3&lt;AZ$3)*$AH300:$AS300))),2))</f>
        <v/>
      </c>
      <c r="BA300">
        <f>IF(AO300&lt;=0,0,ROUND(MIN(AO300,MAX(0,$F300-SUMPRODUCT(($AT$3:$BE$3&lt;BA$3)*$AH300:$AS300))),2))</f>
        <v/>
      </c>
      <c r="BB300">
        <f>IF(AP300&lt;=0,0,ROUND(MIN(AP300,MAX(0,$F300-SUMPRODUCT(($AT$3:$BE$3&lt;BB$3)*$AH300:$AS300))),2))</f>
        <v/>
      </c>
      <c r="BC300">
        <f>IF(AQ300&lt;=0,0,ROUND(MIN(AQ300,MAX(0,$F300-SUMPRODUCT(($AT$3:$BE$3&lt;BC$3)*$AH300:$AS300))),2))</f>
        <v/>
      </c>
      <c r="BD300">
        <f>IF(AR300&lt;=0,0,ROUND(MIN(AR300,MAX(0,$F300-SUMPRODUCT(($AT$3:$BE$3&lt;BD$3)*$AH300:$AS300))),2))</f>
        <v/>
      </c>
      <c r="BE300">
        <f>IF(AS300&lt;=0,0,ROUND(MIN(AS300,MAX(0,$F300-SUMPRODUCT(($AT$3:$BE$3&lt;BE$3)*$AH300:$AS300))),2))</f>
        <v/>
      </c>
      <c r="BF300">
        <f>IF(BF299&lt;=0,0,ROUND(BF299+J300-V300-AT300,2))</f>
        <v/>
      </c>
      <c r="BG300">
        <f>IF(BG299&lt;=0,0,ROUND(BG299+K300-W300-AU300,2))</f>
        <v/>
      </c>
      <c r="BH300">
        <f>IF(BH299&lt;=0,0,ROUND(BH299+L300-X300-AV300,2))</f>
        <v/>
      </c>
      <c r="BI300">
        <f>IF(BI299&lt;=0,0,ROUND(BI299+M300-Y300-AW300,2))</f>
        <v/>
      </c>
      <c r="BJ300">
        <f>IF(BJ299&lt;=0,0,ROUND(BJ299+N300-Z300-AX300,2))</f>
        <v/>
      </c>
      <c r="BK300">
        <f>IF(BK299&lt;=0,0,ROUND(BK299+O300-AA300-AY300,2))</f>
        <v/>
      </c>
      <c r="BL300">
        <f>IF(BL299&lt;=0,0,ROUND(BL299+P300-AB300-AZ300,2))</f>
        <v/>
      </c>
      <c r="BM300">
        <f>IF(BM299&lt;=0,0,ROUND(BM299+Q300-AC300-BA300,2))</f>
        <v/>
      </c>
      <c r="BN300">
        <f>IF(BN299&lt;=0,0,ROUND(BN299+R300-AD300-BB300,2))</f>
        <v/>
      </c>
      <c r="BO300">
        <f>IF(BO299&lt;=0,0,ROUND(BO299+S300-AE300-BC300,2))</f>
        <v/>
      </c>
      <c r="BP300">
        <f>IF(BP299&lt;=0,0,ROUND(BP299+T300-AF300-BD300,2))</f>
        <v/>
      </c>
      <c r="BQ300">
        <f>IF(BQ299&lt;=0,0,ROUND(BQ299+U300-AG300-BE300,2))</f>
        <v/>
      </c>
    </row>
    <row r="301">
      <c r="A301" t="n">
        <v>296</v>
      </c>
      <c r="B301" s="29">
        <f>Months!B301</f>
        <v/>
      </c>
      <c r="C301">
        <f>Months!C301</f>
        <v/>
      </c>
      <c r="D301">
        <f>Months!D301</f>
        <v/>
      </c>
      <c r="E301">
        <f>SUM(V301:AG301)</f>
        <v/>
      </c>
      <c r="F301">
        <f>MAX(0,ROUND(C301+D301-E301,2))</f>
        <v/>
      </c>
      <c r="G301">
        <f>ROUND(E301+SUM(AT301:BE301),2)</f>
        <v/>
      </c>
      <c r="H301">
        <f>ROUND(SUM(J301:U301),2)</f>
        <v/>
      </c>
      <c r="I301">
        <f>ROUND(SUM(BF301:BQ301),2)</f>
        <v/>
      </c>
      <c r="J301">
        <f>IF(BF300&lt;=0,0,ROUND(BF300*IF($A301&lt;=Debts!$M$5,Debts!$X$5,Debts!$Y$5)/12,2)+IF(AND(Debts!$AC$5=1,$A301=Debts!$M$5+1),SUMPRODUCT(ROUND(BF$5:BF299*Debts!$Y$5/12,2)),0))</f>
        <v/>
      </c>
      <c r="K301">
        <f>IF(BG300&lt;=0,0,ROUND(BG300*IF($A301&lt;=Debts!$M$6,Debts!$X$6,Debts!$Y$6)/12,2)+IF(AND(Debts!$AC$6=1,$A301=Debts!$M$6+1),SUMPRODUCT(ROUND(BG$5:BG299*Debts!$Y$6/12,2)),0))</f>
        <v/>
      </c>
      <c r="L301">
        <f>IF(BH300&lt;=0,0,ROUND(BH300*IF($A301&lt;=Debts!$M$7,Debts!$X$7,Debts!$Y$7)/12,2)+IF(AND(Debts!$AC$7=1,$A301=Debts!$M$7+1),SUMPRODUCT(ROUND(BH$5:BH299*Debts!$Y$7/12,2)),0))</f>
        <v/>
      </c>
      <c r="M301">
        <f>IF(BI300&lt;=0,0,ROUND(BI300*IF($A301&lt;=Debts!$M$8,Debts!$X$8,Debts!$Y$8)/12,2)+IF(AND(Debts!$AC$8=1,$A301=Debts!$M$8+1),SUMPRODUCT(ROUND(BI$5:BI299*Debts!$Y$8/12,2)),0))</f>
        <v/>
      </c>
      <c r="N301">
        <f>IF(BJ300&lt;=0,0,ROUND(BJ300*IF($A301&lt;=Debts!$M$9,Debts!$X$9,Debts!$Y$9)/12,2)+IF(AND(Debts!$AC$9=1,$A301=Debts!$M$9+1),SUMPRODUCT(ROUND(BJ$5:BJ299*Debts!$Y$9/12,2)),0))</f>
        <v/>
      </c>
      <c r="O301">
        <f>IF(BK300&lt;=0,0,ROUND(BK300*IF($A301&lt;=Debts!$M$10,Debts!$X$10,Debts!$Y$10)/12,2)+IF(AND(Debts!$AC$10=1,$A301=Debts!$M$10+1),SUMPRODUCT(ROUND(BK$5:BK299*Debts!$Y$10/12,2)),0))</f>
        <v/>
      </c>
      <c r="P301">
        <f>IF(BL300&lt;=0,0,ROUND(BL300*IF($A301&lt;=Debts!$M$11,Debts!$X$11,Debts!$Y$11)/12,2)+IF(AND(Debts!$AC$11=1,$A301=Debts!$M$11+1),SUMPRODUCT(ROUND(BL$5:BL299*Debts!$Y$11/12,2)),0))</f>
        <v/>
      </c>
      <c r="Q301">
        <f>IF(BM300&lt;=0,0,ROUND(BM300*IF($A301&lt;=Debts!$M$12,Debts!$X$12,Debts!$Y$12)/12,2)+IF(AND(Debts!$AC$12=1,$A301=Debts!$M$12+1),SUMPRODUCT(ROUND(BM$5:BM299*Debts!$Y$12/12,2)),0))</f>
        <v/>
      </c>
      <c r="R301">
        <f>IF(BN300&lt;=0,0,ROUND(BN300*IF($A301&lt;=Debts!$M$13,Debts!$X$13,Debts!$Y$13)/12,2)+IF(AND(Debts!$AC$13=1,$A301=Debts!$M$13+1),SUMPRODUCT(ROUND(BN$5:BN299*Debts!$Y$13/12,2)),0))</f>
        <v/>
      </c>
      <c r="S301">
        <f>IF(BO300&lt;=0,0,ROUND(BO300*IF($A301&lt;=Debts!$M$14,Debts!$X$14,Debts!$Y$14)/12,2)+IF(AND(Debts!$AC$14=1,$A301=Debts!$M$14+1),SUMPRODUCT(ROUND(BO$5:BO299*Debts!$Y$14/12,2)),0))</f>
        <v/>
      </c>
      <c r="T301">
        <f>IF(BP300&lt;=0,0,ROUND(BP300*IF($A301&lt;=Debts!$M$15,Debts!$X$15,Debts!$Y$15)/12,2)+IF(AND(Debts!$AC$15=1,$A301=Debts!$M$15+1),SUMPRODUCT(ROUND(BP$5:BP299*Debts!$Y$15/12,2)),0))</f>
        <v/>
      </c>
      <c r="U301">
        <f>IF(BQ300&lt;=0,0,ROUND(BQ300*IF($A301&lt;=Debts!$M$16,Debts!$X$16,Debts!$Y$16)/12,2)+IF(AND(Debts!$AC$16=1,$A301=Debts!$M$16+1),SUMPRODUCT(ROUND(BQ$5:BQ299*Debts!$Y$16/12,2)),0))</f>
        <v/>
      </c>
      <c r="V301">
        <f>IF(BF300&lt;=0,0,MIN(ROUND(BF300+J301,2),IF(Debts!$Z$5=0,Debts!$AA$5,MAX(Debts!$AA$5,ROUND(BF300*Debts!$Z$5+Debts!$AB$5*J301,2)))))</f>
        <v/>
      </c>
      <c r="W301">
        <f>IF(BG300&lt;=0,0,MIN(ROUND(BG300+K301,2),IF(Debts!$Z$6=0,Debts!$AA$6,MAX(Debts!$AA$6,ROUND(BG300*Debts!$Z$6+Debts!$AB$6*K301,2)))))</f>
        <v/>
      </c>
      <c r="X301">
        <f>IF(BH300&lt;=0,0,MIN(ROUND(BH300+L301,2),IF(Debts!$Z$7=0,Debts!$AA$7,MAX(Debts!$AA$7,ROUND(BH300*Debts!$Z$7+Debts!$AB$7*L301,2)))))</f>
        <v/>
      </c>
      <c r="Y301">
        <f>IF(BI300&lt;=0,0,MIN(ROUND(BI300+M301,2),IF(Debts!$Z$8=0,Debts!$AA$8,MAX(Debts!$AA$8,ROUND(BI300*Debts!$Z$8+Debts!$AB$8*M301,2)))))</f>
        <v/>
      </c>
      <c r="Z301">
        <f>IF(BJ300&lt;=0,0,MIN(ROUND(BJ300+N301,2),IF(Debts!$Z$9=0,Debts!$AA$9,MAX(Debts!$AA$9,ROUND(BJ300*Debts!$Z$9+Debts!$AB$9*N301,2)))))</f>
        <v/>
      </c>
      <c r="AA301">
        <f>IF(BK300&lt;=0,0,MIN(ROUND(BK300+O301,2),IF(Debts!$Z$10=0,Debts!$AA$10,MAX(Debts!$AA$10,ROUND(BK300*Debts!$Z$10+Debts!$AB$10*O301,2)))))</f>
        <v/>
      </c>
      <c r="AB301">
        <f>IF(BL300&lt;=0,0,MIN(ROUND(BL300+P301,2),IF(Debts!$Z$11=0,Debts!$AA$11,MAX(Debts!$AA$11,ROUND(BL300*Debts!$Z$11+Debts!$AB$11*P301,2)))))</f>
        <v/>
      </c>
      <c r="AC301">
        <f>IF(BM300&lt;=0,0,MIN(ROUND(BM300+Q301,2),IF(Debts!$Z$12=0,Debts!$AA$12,MAX(Debts!$AA$12,ROUND(BM300*Debts!$Z$12+Debts!$AB$12*Q301,2)))))</f>
        <v/>
      </c>
      <c r="AD301">
        <f>IF(BN300&lt;=0,0,MIN(ROUND(BN300+R301,2),IF(Debts!$Z$13=0,Debts!$AA$13,MAX(Debts!$AA$13,ROUND(BN300*Debts!$Z$13+Debts!$AB$13*R301,2)))))</f>
        <v/>
      </c>
      <c r="AE301">
        <f>IF(BO300&lt;=0,0,MIN(ROUND(BO300+S301,2),IF(Debts!$Z$14=0,Debts!$AA$14,MAX(Debts!$AA$14,ROUND(BO300*Debts!$Z$14+Debts!$AB$14*S301,2)))))</f>
        <v/>
      </c>
      <c r="AF301">
        <f>IF(BP300&lt;=0,0,MIN(ROUND(BP300+T301,2),IF(Debts!$Z$15=0,Debts!$AA$15,MAX(Debts!$AA$15,ROUND(BP300*Debts!$Z$15+Debts!$AB$15*T301,2)))))</f>
        <v/>
      </c>
      <c r="AG301">
        <f>IF(BQ300&lt;=0,0,MIN(ROUND(BQ300+U301,2),IF(Debts!$Z$16=0,Debts!$AA$16,MAX(Debts!$AA$16,ROUND(BQ300*Debts!$Z$16+Debts!$AB$16*U301,2)))))</f>
        <v/>
      </c>
      <c r="AH301">
        <f>IF(BF300&lt;=0,0,ROUND(BF300+J301-V301,2))</f>
        <v/>
      </c>
      <c r="AI301">
        <f>IF(BG300&lt;=0,0,ROUND(BG300+K301-W301,2))</f>
        <v/>
      </c>
      <c r="AJ301">
        <f>IF(BH300&lt;=0,0,ROUND(BH300+L301-X301,2))</f>
        <v/>
      </c>
      <c r="AK301">
        <f>IF(BI300&lt;=0,0,ROUND(BI300+M301-Y301,2))</f>
        <v/>
      </c>
      <c r="AL301">
        <f>IF(BJ300&lt;=0,0,ROUND(BJ300+N301-Z301,2))</f>
        <v/>
      </c>
      <c r="AM301">
        <f>IF(BK300&lt;=0,0,ROUND(BK300+O301-AA301,2))</f>
        <v/>
      </c>
      <c r="AN301">
        <f>IF(BL300&lt;=0,0,ROUND(BL300+P301-AB301,2))</f>
        <v/>
      </c>
      <c r="AO301">
        <f>IF(BM300&lt;=0,0,ROUND(BM300+Q301-AC301,2))</f>
        <v/>
      </c>
      <c r="AP301">
        <f>IF(BN300&lt;=0,0,ROUND(BN300+R301-AD301,2))</f>
        <v/>
      </c>
      <c r="AQ301">
        <f>IF(BO300&lt;=0,0,ROUND(BO300+S301-AE301,2))</f>
        <v/>
      </c>
      <c r="AR301">
        <f>IF(BP300&lt;=0,0,ROUND(BP300+T301-AF301,2))</f>
        <v/>
      </c>
      <c r="AS301">
        <f>IF(BQ300&lt;=0,0,ROUND(BQ300+U301-AG301,2))</f>
        <v/>
      </c>
      <c r="AT301">
        <f>IF(AH301&lt;=0,0,ROUND(MIN(AH301,MAX(0,$F301-SUMPRODUCT(($AT$3:$BE$3&lt;AT$3)*$AH301:$AS301))),2))</f>
        <v/>
      </c>
      <c r="AU301">
        <f>IF(AI301&lt;=0,0,ROUND(MIN(AI301,MAX(0,$F301-SUMPRODUCT(($AT$3:$BE$3&lt;AU$3)*$AH301:$AS301))),2))</f>
        <v/>
      </c>
      <c r="AV301">
        <f>IF(AJ301&lt;=0,0,ROUND(MIN(AJ301,MAX(0,$F301-SUMPRODUCT(($AT$3:$BE$3&lt;AV$3)*$AH301:$AS301))),2))</f>
        <v/>
      </c>
      <c r="AW301">
        <f>IF(AK301&lt;=0,0,ROUND(MIN(AK301,MAX(0,$F301-SUMPRODUCT(($AT$3:$BE$3&lt;AW$3)*$AH301:$AS301))),2))</f>
        <v/>
      </c>
      <c r="AX301">
        <f>IF(AL301&lt;=0,0,ROUND(MIN(AL301,MAX(0,$F301-SUMPRODUCT(($AT$3:$BE$3&lt;AX$3)*$AH301:$AS301))),2))</f>
        <v/>
      </c>
      <c r="AY301">
        <f>IF(AM301&lt;=0,0,ROUND(MIN(AM301,MAX(0,$F301-SUMPRODUCT(($AT$3:$BE$3&lt;AY$3)*$AH301:$AS301))),2))</f>
        <v/>
      </c>
      <c r="AZ301">
        <f>IF(AN301&lt;=0,0,ROUND(MIN(AN301,MAX(0,$F301-SUMPRODUCT(($AT$3:$BE$3&lt;AZ$3)*$AH301:$AS301))),2))</f>
        <v/>
      </c>
      <c r="BA301">
        <f>IF(AO301&lt;=0,0,ROUND(MIN(AO301,MAX(0,$F301-SUMPRODUCT(($AT$3:$BE$3&lt;BA$3)*$AH301:$AS301))),2))</f>
        <v/>
      </c>
      <c r="BB301">
        <f>IF(AP301&lt;=0,0,ROUND(MIN(AP301,MAX(0,$F301-SUMPRODUCT(($AT$3:$BE$3&lt;BB$3)*$AH301:$AS301))),2))</f>
        <v/>
      </c>
      <c r="BC301">
        <f>IF(AQ301&lt;=0,0,ROUND(MIN(AQ301,MAX(0,$F301-SUMPRODUCT(($AT$3:$BE$3&lt;BC$3)*$AH301:$AS301))),2))</f>
        <v/>
      </c>
      <c r="BD301">
        <f>IF(AR301&lt;=0,0,ROUND(MIN(AR301,MAX(0,$F301-SUMPRODUCT(($AT$3:$BE$3&lt;BD$3)*$AH301:$AS301))),2))</f>
        <v/>
      </c>
      <c r="BE301">
        <f>IF(AS301&lt;=0,0,ROUND(MIN(AS301,MAX(0,$F301-SUMPRODUCT(($AT$3:$BE$3&lt;BE$3)*$AH301:$AS301))),2))</f>
        <v/>
      </c>
      <c r="BF301">
        <f>IF(BF300&lt;=0,0,ROUND(BF300+J301-V301-AT301,2))</f>
        <v/>
      </c>
      <c r="BG301">
        <f>IF(BG300&lt;=0,0,ROUND(BG300+K301-W301-AU301,2))</f>
        <v/>
      </c>
      <c r="BH301">
        <f>IF(BH300&lt;=0,0,ROUND(BH300+L301-X301-AV301,2))</f>
        <v/>
      </c>
      <c r="BI301">
        <f>IF(BI300&lt;=0,0,ROUND(BI300+M301-Y301-AW301,2))</f>
        <v/>
      </c>
      <c r="BJ301">
        <f>IF(BJ300&lt;=0,0,ROUND(BJ300+N301-Z301-AX301,2))</f>
        <v/>
      </c>
      <c r="BK301">
        <f>IF(BK300&lt;=0,0,ROUND(BK300+O301-AA301-AY301,2))</f>
        <v/>
      </c>
      <c r="BL301">
        <f>IF(BL300&lt;=0,0,ROUND(BL300+P301-AB301-AZ301,2))</f>
        <v/>
      </c>
      <c r="BM301">
        <f>IF(BM300&lt;=0,0,ROUND(BM300+Q301-AC301-BA301,2))</f>
        <v/>
      </c>
      <c r="BN301">
        <f>IF(BN300&lt;=0,0,ROUND(BN300+R301-AD301-BB301,2))</f>
        <v/>
      </c>
      <c r="BO301">
        <f>IF(BO300&lt;=0,0,ROUND(BO300+S301-AE301-BC301,2))</f>
        <v/>
      </c>
      <c r="BP301">
        <f>IF(BP300&lt;=0,0,ROUND(BP300+T301-AF301-BD301,2))</f>
        <v/>
      </c>
      <c r="BQ301">
        <f>IF(BQ300&lt;=0,0,ROUND(BQ300+U301-AG301-BE301,2))</f>
        <v/>
      </c>
    </row>
    <row r="302">
      <c r="A302" t="n">
        <v>297</v>
      </c>
      <c r="B302" s="29">
        <f>Months!B302</f>
        <v/>
      </c>
      <c r="C302">
        <f>Months!C302</f>
        <v/>
      </c>
      <c r="D302">
        <f>Months!D302</f>
        <v/>
      </c>
      <c r="E302">
        <f>SUM(V302:AG302)</f>
        <v/>
      </c>
      <c r="F302">
        <f>MAX(0,ROUND(C302+D302-E302,2))</f>
        <v/>
      </c>
      <c r="G302">
        <f>ROUND(E302+SUM(AT302:BE302),2)</f>
        <v/>
      </c>
      <c r="H302">
        <f>ROUND(SUM(J302:U302),2)</f>
        <v/>
      </c>
      <c r="I302">
        <f>ROUND(SUM(BF302:BQ302),2)</f>
        <v/>
      </c>
      <c r="J302">
        <f>IF(BF301&lt;=0,0,ROUND(BF301*IF($A302&lt;=Debts!$M$5,Debts!$X$5,Debts!$Y$5)/12,2)+IF(AND(Debts!$AC$5=1,$A302=Debts!$M$5+1),SUMPRODUCT(ROUND(BF$5:BF300*Debts!$Y$5/12,2)),0))</f>
        <v/>
      </c>
      <c r="K302">
        <f>IF(BG301&lt;=0,0,ROUND(BG301*IF($A302&lt;=Debts!$M$6,Debts!$X$6,Debts!$Y$6)/12,2)+IF(AND(Debts!$AC$6=1,$A302=Debts!$M$6+1),SUMPRODUCT(ROUND(BG$5:BG300*Debts!$Y$6/12,2)),0))</f>
        <v/>
      </c>
      <c r="L302">
        <f>IF(BH301&lt;=0,0,ROUND(BH301*IF($A302&lt;=Debts!$M$7,Debts!$X$7,Debts!$Y$7)/12,2)+IF(AND(Debts!$AC$7=1,$A302=Debts!$M$7+1),SUMPRODUCT(ROUND(BH$5:BH300*Debts!$Y$7/12,2)),0))</f>
        <v/>
      </c>
      <c r="M302">
        <f>IF(BI301&lt;=0,0,ROUND(BI301*IF($A302&lt;=Debts!$M$8,Debts!$X$8,Debts!$Y$8)/12,2)+IF(AND(Debts!$AC$8=1,$A302=Debts!$M$8+1),SUMPRODUCT(ROUND(BI$5:BI300*Debts!$Y$8/12,2)),0))</f>
        <v/>
      </c>
      <c r="N302">
        <f>IF(BJ301&lt;=0,0,ROUND(BJ301*IF($A302&lt;=Debts!$M$9,Debts!$X$9,Debts!$Y$9)/12,2)+IF(AND(Debts!$AC$9=1,$A302=Debts!$M$9+1),SUMPRODUCT(ROUND(BJ$5:BJ300*Debts!$Y$9/12,2)),0))</f>
        <v/>
      </c>
      <c r="O302">
        <f>IF(BK301&lt;=0,0,ROUND(BK301*IF($A302&lt;=Debts!$M$10,Debts!$X$10,Debts!$Y$10)/12,2)+IF(AND(Debts!$AC$10=1,$A302=Debts!$M$10+1),SUMPRODUCT(ROUND(BK$5:BK300*Debts!$Y$10/12,2)),0))</f>
        <v/>
      </c>
      <c r="P302">
        <f>IF(BL301&lt;=0,0,ROUND(BL301*IF($A302&lt;=Debts!$M$11,Debts!$X$11,Debts!$Y$11)/12,2)+IF(AND(Debts!$AC$11=1,$A302=Debts!$M$11+1),SUMPRODUCT(ROUND(BL$5:BL300*Debts!$Y$11/12,2)),0))</f>
        <v/>
      </c>
      <c r="Q302">
        <f>IF(BM301&lt;=0,0,ROUND(BM301*IF($A302&lt;=Debts!$M$12,Debts!$X$12,Debts!$Y$12)/12,2)+IF(AND(Debts!$AC$12=1,$A302=Debts!$M$12+1),SUMPRODUCT(ROUND(BM$5:BM300*Debts!$Y$12/12,2)),0))</f>
        <v/>
      </c>
      <c r="R302">
        <f>IF(BN301&lt;=0,0,ROUND(BN301*IF($A302&lt;=Debts!$M$13,Debts!$X$13,Debts!$Y$13)/12,2)+IF(AND(Debts!$AC$13=1,$A302=Debts!$M$13+1),SUMPRODUCT(ROUND(BN$5:BN300*Debts!$Y$13/12,2)),0))</f>
        <v/>
      </c>
      <c r="S302">
        <f>IF(BO301&lt;=0,0,ROUND(BO301*IF($A302&lt;=Debts!$M$14,Debts!$X$14,Debts!$Y$14)/12,2)+IF(AND(Debts!$AC$14=1,$A302=Debts!$M$14+1),SUMPRODUCT(ROUND(BO$5:BO300*Debts!$Y$14/12,2)),0))</f>
        <v/>
      </c>
      <c r="T302">
        <f>IF(BP301&lt;=0,0,ROUND(BP301*IF($A302&lt;=Debts!$M$15,Debts!$X$15,Debts!$Y$15)/12,2)+IF(AND(Debts!$AC$15=1,$A302=Debts!$M$15+1),SUMPRODUCT(ROUND(BP$5:BP300*Debts!$Y$15/12,2)),0))</f>
        <v/>
      </c>
      <c r="U302">
        <f>IF(BQ301&lt;=0,0,ROUND(BQ301*IF($A302&lt;=Debts!$M$16,Debts!$X$16,Debts!$Y$16)/12,2)+IF(AND(Debts!$AC$16=1,$A302=Debts!$M$16+1),SUMPRODUCT(ROUND(BQ$5:BQ300*Debts!$Y$16/12,2)),0))</f>
        <v/>
      </c>
      <c r="V302">
        <f>IF(BF301&lt;=0,0,MIN(ROUND(BF301+J302,2),IF(Debts!$Z$5=0,Debts!$AA$5,MAX(Debts!$AA$5,ROUND(BF301*Debts!$Z$5+Debts!$AB$5*J302,2)))))</f>
        <v/>
      </c>
      <c r="W302">
        <f>IF(BG301&lt;=0,0,MIN(ROUND(BG301+K302,2),IF(Debts!$Z$6=0,Debts!$AA$6,MAX(Debts!$AA$6,ROUND(BG301*Debts!$Z$6+Debts!$AB$6*K302,2)))))</f>
        <v/>
      </c>
      <c r="X302">
        <f>IF(BH301&lt;=0,0,MIN(ROUND(BH301+L302,2),IF(Debts!$Z$7=0,Debts!$AA$7,MAX(Debts!$AA$7,ROUND(BH301*Debts!$Z$7+Debts!$AB$7*L302,2)))))</f>
        <v/>
      </c>
      <c r="Y302">
        <f>IF(BI301&lt;=0,0,MIN(ROUND(BI301+M302,2),IF(Debts!$Z$8=0,Debts!$AA$8,MAX(Debts!$AA$8,ROUND(BI301*Debts!$Z$8+Debts!$AB$8*M302,2)))))</f>
        <v/>
      </c>
      <c r="Z302">
        <f>IF(BJ301&lt;=0,0,MIN(ROUND(BJ301+N302,2),IF(Debts!$Z$9=0,Debts!$AA$9,MAX(Debts!$AA$9,ROUND(BJ301*Debts!$Z$9+Debts!$AB$9*N302,2)))))</f>
        <v/>
      </c>
      <c r="AA302">
        <f>IF(BK301&lt;=0,0,MIN(ROUND(BK301+O302,2),IF(Debts!$Z$10=0,Debts!$AA$10,MAX(Debts!$AA$10,ROUND(BK301*Debts!$Z$10+Debts!$AB$10*O302,2)))))</f>
        <v/>
      </c>
      <c r="AB302">
        <f>IF(BL301&lt;=0,0,MIN(ROUND(BL301+P302,2),IF(Debts!$Z$11=0,Debts!$AA$11,MAX(Debts!$AA$11,ROUND(BL301*Debts!$Z$11+Debts!$AB$11*P302,2)))))</f>
        <v/>
      </c>
      <c r="AC302">
        <f>IF(BM301&lt;=0,0,MIN(ROUND(BM301+Q302,2),IF(Debts!$Z$12=0,Debts!$AA$12,MAX(Debts!$AA$12,ROUND(BM301*Debts!$Z$12+Debts!$AB$12*Q302,2)))))</f>
        <v/>
      </c>
      <c r="AD302">
        <f>IF(BN301&lt;=0,0,MIN(ROUND(BN301+R302,2),IF(Debts!$Z$13=0,Debts!$AA$13,MAX(Debts!$AA$13,ROUND(BN301*Debts!$Z$13+Debts!$AB$13*R302,2)))))</f>
        <v/>
      </c>
      <c r="AE302">
        <f>IF(BO301&lt;=0,0,MIN(ROUND(BO301+S302,2),IF(Debts!$Z$14=0,Debts!$AA$14,MAX(Debts!$AA$14,ROUND(BO301*Debts!$Z$14+Debts!$AB$14*S302,2)))))</f>
        <v/>
      </c>
      <c r="AF302">
        <f>IF(BP301&lt;=0,0,MIN(ROUND(BP301+T302,2),IF(Debts!$Z$15=0,Debts!$AA$15,MAX(Debts!$AA$15,ROUND(BP301*Debts!$Z$15+Debts!$AB$15*T302,2)))))</f>
        <v/>
      </c>
      <c r="AG302">
        <f>IF(BQ301&lt;=0,0,MIN(ROUND(BQ301+U302,2),IF(Debts!$Z$16=0,Debts!$AA$16,MAX(Debts!$AA$16,ROUND(BQ301*Debts!$Z$16+Debts!$AB$16*U302,2)))))</f>
        <v/>
      </c>
      <c r="AH302">
        <f>IF(BF301&lt;=0,0,ROUND(BF301+J302-V302,2))</f>
        <v/>
      </c>
      <c r="AI302">
        <f>IF(BG301&lt;=0,0,ROUND(BG301+K302-W302,2))</f>
        <v/>
      </c>
      <c r="AJ302">
        <f>IF(BH301&lt;=0,0,ROUND(BH301+L302-X302,2))</f>
        <v/>
      </c>
      <c r="AK302">
        <f>IF(BI301&lt;=0,0,ROUND(BI301+M302-Y302,2))</f>
        <v/>
      </c>
      <c r="AL302">
        <f>IF(BJ301&lt;=0,0,ROUND(BJ301+N302-Z302,2))</f>
        <v/>
      </c>
      <c r="AM302">
        <f>IF(BK301&lt;=0,0,ROUND(BK301+O302-AA302,2))</f>
        <v/>
      </c>
      <c r="AN302">
        <f>IF(BL301&lt;=0,0,ROUND(BL301+P302-AB302,2))</f>
        <v/>
      </c>
      <c r="AO302">
        <f>IF(BM301&lt;=0,0,ROUND(BM301+Q302-AC302,2))</f>
        <v/>
      </c>
      <c r="AP302">
        <f>IF(BN301&lt;=0,0,ROUND(BN301+R302-AD302,2))</f>
        <v/>
      </c>
      <c r="AQ302">
        <f>IF(BO301&lt;=0,0,ROUND(BO301+S302-AE302,2))</f>
        <v/>
      </c>
      <c r="AR302">
        <f>IF(BP301&lt;=0,0,ROUND(BP301+T302-AF302,2))</f>
        <v/>
      </c>
      <c r="AS302">
        <f>IF(BQ301&lt;=0,0,ROUND(BQ301+U302-AG302,2))</f>
        <v/>
      </c>
      <c r="AT302">
        <f>IF(AH302&lt;=0,0,ROUND(MIN(AH302,MAX(0,$F302-SUMPRODUCT(($AT$3:$BE$3&lt;AT$3)*$AH302:$AS302))),2))</f>
        <v/>
      </c>
      <c r="AU302">
        <f>IF(AI302&lt;=0,0,ROUND(MIN(AI302,MAX(0,$F302-SUMPRODUCT(($AT$3:$BE$3&lt;AU$3)*$AH302:$AS302))),2))</f>
        <v/>
      </c>
      <c r="AV302">
        <f>IF(AJ302&lt;=0,0,ROUND(MIN(AJ302,MAX(0,$F302-SUMPRODUCT(($AT$3:$BE$3&lt;AV$3)*$AH302:$AS302))),2))</f>
        <v/>
      </c>
      <c r="AW302">
        <f>IF(AK302&lt;=0,0,ROUND(MIN(AK302,MAX(0,$F302-SUMPRODUCT(($AT$3:$BE$3&lt;AW$3)*$AH302:$AS302))),2))</f>
        <v/>
      </c>
      <c r="AX302">
        <f>IF(AL302&lt;=0,0,ROUND(MIN(AL302,MAX(0,$F302-SUMPRODUCT(($AT$3:$BE$3&lt;AX$3)*$AH302:$AS302))),2))</f>
        <v/>
      </c>
      <c r="AY302">
        <f>IF(AM302&lt;=0,0,ROUND(MIN(AM302,MAX(0,$F302-SUMPRODUCT(($AT$3:$BE$3&lt;AY$3)*$AH302:$AS302))),2))</f>
        <v/>
      </c>
      <c r="AZ302">
        <f>IF(AN302&lt;=0,0,ROUND(MIN(AN302,MAX(0,$F302-SUMPRODUCT(($AT$3:$BE$3&lt;AZ$3)*$AH302:$AS302))),2))</f>
        <v/>
      </c>
      <c r="BA302">
        <f>IF(AO302&lt;=0,0,ROUND(MIN(AO302,MAX(0,$F302-SUMPRODUCT(($AT$3:$BE$3&lt;BA$3)*$AH302:$AS302))),2))</f>
        <v/>
      </c>
      <c r="BB302">
        <f>IF(AP302&lt;=0,0,ROUND(MIN(AP302,MAX(0,$F302-SUMPRODUCT(($AT$3:$BE$3&lt;BB$3)*$AH302:$AS302))),2))</f>
        <v/>
      </c>
      <c r="BC302">
        <f>IF(AQ302&lt;=0,0,ROUND(MIN(AQ302,MAX(0,$F302-SUMPRODUCT(($AT$3:$BE$3&lt;BC$3)*$AH302:$AS302))),2))</f>
        <v/>
      </c>
      <c r="BD302">
        <f>IF(AR302&lt;=0,0,ROUND(MIN(AR302,MAX(0,$F302-SUMPRODUCT(($AT$3:$BE$3&lt;BD$3)*$AH302:$AS302))),2))</f>
        <v/>
      </c>
      <c r="BE302">
        <f>IF(AS302&lt;=0,0,ROUND(MIN(AS302,MAX(0,$F302-SUMPRODUCT(($AT$3:$BE$3&lt;BE$3)*$AH302:$AS302))),2))</f>
        <v/>
      </c>
      <c r="BF302">
        <f>IF(BF301&lt;=0,0,ROUND(BF301+J302-V302-AT302,2))</f>
        <v/>
      </c>
      <c r="BG302">
        <f>IF(BG301&lt;=0,0,ROUND(BG301+K302-W302-AU302,2))</f>
        <v/>
      </c>
      <c r="BH302">
        <f>IF(BH301&lt;=0,0,ROUND(BH301+L302-X302-AV302,2))</f>
        <v/>
      </c>
      <c r="BI302">
        <f>IF(BI301&lt;=0,0,ROUND(BI301+M302-Y302-AW302,2))</f>
        <v/>
      </c>
      <c r="BJ302">
        <f>IF(BJ301&lt;=0,0,ROUND(BJ301+N302-Z302-AX302,2))</f>
        <v/>
      </c>
      <c r="BK302">
        <f>IF(BK301&lt;=0,0,ROUND(BK301+O302-AA302-AY302,2))</f>
        <v/>
      </c>
      <c r="BL302">
        <f>IF(BL301&lt;=0,0,ROUND(BL301+P302-AB302-AZ302,2))</f>
        <v/>
      </c>
      <c r="BM302">
        <f>IF(BM301&lt;=0,0,ROUND(BM301+Q302-AC302-BA302,2))</f>
        <v/>
      </c>
      <c r="BN302">
        <f>IF(BN301&lt;=0,0,ROUND(BN301+R302-AD302-BB302,2))</f>
        <v/>
      </c>
      <c r="BO302">
        <f>IF(BO301&lt;=0,0,ROUND(BO301+S302-AE302-BC302,2))</f>
        <v/>
      </c>
      <c r="BP302">
        <f>IF(BP301&lt;=0,0,ROUND(BP301+T302-AF302-BD302,2))</f>
        <v/>
      </c>
      <c r="BQ302">
        <f>IF(BQ301&lt;=0,0,ROUND(BQ301+U302-AG302-BE302,2))</f>
        <v/>
      </c>
    </row>
    <row r="303">
      <c r="A303" t="n">
        <v>298</v>
      </c>
      <c r="B303" s="29">
        <f>Months!B303</f>
        <v/>
      </c>
      <c r="C303">
        <f>Months!C303</f>
        <v/>
      </c>
      <c r="D303">
        <f>Months!D303</f>
        <v/>
      </c>
      <c r="E303">
        <f>SUM(V303:AG303)</f>
        <v/>
      </c>
      <c r="F303">
        <f>MAX(0,ROUND(C303+D303-E303,2))</f>
        <v/>
      </c>
      <c r="G303">
        <f>ROUND(E303+SUM(AT303:BE303),2)</f>
        <v/>
      </c>
      <c r="H303">
        <f>ROUND(SUM(J303:U303),2)</f>
        <v/>
      </c>
      <c r="I303">
        <f>ROUND(SUM(BF303:BQ303),2)</f>
        <v/>
      </c>
      <c r="J303">
        <f>IF(BF302&lt;=0,0,ROUND(BF302*IF($A303&lt;=Debts!$M$5,Debts!$X$5,Debts!$Y$5)/12,2)+IF(AND(Debts!$AC$5=1,$A303=Debts!$M$5+1),SUMPRODUCT(ROUND(BF$5:BF301*Debts!$Y$5/12,2)),0))</f>
        <v/>
      </c>
      <c r="K303">
        <f>IF(BG302&lt;=0,0,ROUND(BG302*IF($A303&lt;=Debts!$M$6,Debts!$X$6,Debts!$Y$6)/12,2)+IF(AND(Debts!$AC$6=1,$A303=Debts!$M$6+1),SUMPRODUCT(ROUND(BG$5:BG301*Debts!$Y$6/12,2)),0))</f>
        <v/>
      </c>
      <c r="L303">
        <f>IF(BH302&lt;=0,0,ROUND(BH302*IF($A303&lt;=Debts!$M$7,Debts!$X$7,Debts!$Y$7)/12,2)+IF(AND(Debts!$AC$7=1,$A303=Debts!$M$7+1),SUMPRODUCT(ROUND(BH$5:BH301*Debts!$Y$7/12,2)),0))</f>
        <v/>
      </c>
      <c r="M303">
        <f>IF(BI302&lt;=0,0,ROUND(BI302*IF($A303&lt;=Debts!$M$8,Debts!$X$8,Debts!$Y$8)/12,2)+IF(AND(Debts!$AC$8=1,$A303=Debts!$M$8+1),SUMPRODUCT(ROUND(BI$5:BI301*Debts!$Y$8/12,2)),0))</f>
        <v/>
      </c>
      <c r="N303">
        <f>IF(BJ302&lt;=0,0,ROUND(BJ302*IF($A303&lt;=Debts!$M$9,Debts!$X$9,Debts!$Y$9)/12,2)+IF(AND(Debts!$AC$9=1,$A303=Debts!$M$9+1),SUMPRODUCT(ROUND(BJ$5:BJ301*Debts!$Y$9/12,2)),0))</f>
        <v/>
      </c>
      <c r="O303">
        <f>IF(BK302&lt;=0,0,ROUND(BK302*IF($A303&lt;=Debts!$M$10,Debts!$X$10,Debts!$Y$10)/12,2)+IF(AND(Debts!$AC$10=1,$A303=Debts!$M$10+1),SUMPRODUCT(ROUND(BK$5:BK301*Debts!$Y$10/12,2)),0))</f>
        <v/>
      </c>
      <c r="P303">
        <f>IF(BL302&lt;=0,0,ROUND(BL302*IF($A303&lt;=Debts!$M$11,Debts!$X$11,Debts!$Y$11)/12,2)+IF(AND(Debts!$AC$11=1,$A303=Debts!$M$11+1),SUMPRODUCT(ROUND(BL$5:BL301*Debts!$Y$11/12,2)),0))</f>
        <v/>
      </c>
      <c r="Q303">
        <f>IF(BM302&lt;=0,0,ROUND(BM302*IF($A303&lt;=Debts!$M$12,Debts!$X$12,Debts!$Y$12)/12,2)+IF(AND(Debts!$AC$12=1,$A303=Debts!$M$12+1),SUMPRODUCT(ROUND(BM$5:BM301*Debts!$Y$12/12,2)),0))</f>
        <v/>
      </c>
      <c r="R303">
        <f>IF(BN302&lt;=0,0,ROUND(BN302*IF($A303&lt;=Debts!$M$13,Debts!$X$13,Debts!$Y$13)/12,2)+IF(AND(Debts!$AC$13=1,$A303=Debts!$M$13+1),SUMPRODUCT(ROUND(BN$5:BN301*Debts!$Y$13/12,2)),0))</f>
        <v/>
      </c>
      <c r="S303">
        <f>IF(BO302&lt;=0,0,ROUND(BO302*IF($A303&lt;=Debts!$M$14,Debts!$X$14,Debts!$Y$14)/12,2)+IF(AND(Debts!$AC$14=1,$A303=Debts!$M$14+1),SUMPRODUCT(ROUND(BO$5:BO301*Debts!$Y$14/12,2)),0))</f>
        <v/>
      </c>
      <c r="T303">
        <f>IF(BP302&lt;=0,0,ROUND(BP302*IF($A303&lt;=Debts!$M$15,Debts!$X$15,Debts!$Y$15)/12,2)+IF(AND(Debts!$AC$15=1,$A303=Debts!$M$15+1),SUMPRODUCT(ROUND(BP$5:BP301*Debts!$Y$15/12,2)),0))</f>
        <v/>
      </c>
      <c r="U303">
        <f>IF(BQ302&lt;=0,0,ROUND(BQ302*IF($A303&lt;=Debts!$M$16,Debts!$X$16,Debts!$Y$16)/12,2)+IF(AND(Debts!$AC$16=1,$A303=Debts!$M$16+1),SUMPRODUCT(ROUND(BQ$5:BQ301*Debts!$Y$16/12,2)),0))</f>
        <v/>
      </c>
      <c r="V303">
        <f>IF(BF302&lt;=0,0,MIN(ROUND(BF302+J303,2),IF(Debts!$Z$5=0,Debts!$AA$5,MAX(Debts!$AA$5,ROUND(BF302*Debts!$Z$5+Debts!$AB$5*J303,2)))))</f>
        <v/>
      </c>
      <c r="W303">
        <f>IF(BG302&lt;=0,0,MIN(ROUND(BG302+K303,2),IF(Debts!$Z$6=0,Debts!$AA$6,MAX(Debts!$AA$6,ROUND(BG302*Debts!$Z$6+Debts!$AB$6*K303,2)))))</f>
        <v/>
      </c>
      <c r="X303">
        <f>IF(BH302&lt;=0,0,MIN(ROUND(BH302+L303,2),IF(Debts!$Z$7=0,Debts!$AA$7,MAX(Debts!$AA$7,ROUND(BH302*Debts!$Z$7+Debts!$AB$7*L303,2)))))</f>
        <v/>
      </c>
      <c r="Y303">
        <f>IF(BI302&lt;=0,0,MIN(ROUND(BI302+M303,2),IF(Debts!$Z$8=0,Debts!$AA$8,MAX(Debts!$AA$8,ROUND(BI302*Debts!$Z$8+Debts!$AB$8*M303,2)))))</f>
        <v/>
      </c>
      <c r="Z303">
        <f>IF(BJ302&lt;=0,0,MIN(ROUND(BJ302+N303,2),IF(Debts!$Z$9=0,Debts!$AA$9,MAX(Debts!$AA$9,ROUND(BJ302*Debts!$Z$9+Debts!$AB$9*N303,2)))))</f>
        <v/>
      </c>
      <c r="AA303">
        <f>IF(BK302&lt;=0,0,MIN(ROUND(BK302+O303,2),IF(Debts!$Z$10=0,Debts!$AA$10,MAX(Debts!$AA$10,ROUND(BK302*Debts!$Z$10+Debts!$AB$10*O303,2)))))</f>
        <v/>
      </c>
      <c r="AB303">
        <f>IF(BL302&lt;=0,0,MIN(ROUND(BL302+P303,2),IF(Debts!$Z$11=0,Debts!$AA$11,MAX(Debts!$AA$11,ROUND(BL302*Debts!$Z$11+Debts!$AB$11*P303,2)))))</f>
        <v/>
      </c>
      <c r="AC303">
        <f>IF(BM302&lt;=0,0,MIN(ROUND(BM302+Q303,2),IF(Debts!$Z$12=0,Debts!$AA$12,MAX(Debts!$AA$12,ROUND(BM302*Debts!$Z$12+Debts!$AB$12*Q303,2)))))</f>
        <v/>
      </c>
      <c r="AD303">
        <f>IF(BN302&lt;=0,0,MIN(ROUND(BN302+R303,2),IF(Debts!$Z$13=0,Debts!$AA$13,MAX(Debts!$AA$13,ROUND(BN302*Debts!$Z$13+Debts!$AB$13*R303,2)))))</f>
        <v/>
      </c>
      <c r="AE303">
        <f>IF(BO302&lt;=0,0,MIN(ROUND(BO302+S303,2),IF(Debts!$Z$14=0,Debts!$AA$14,MAX(Debts!$AA$14,ROUND(BO302*Debts!$Z$14+Debts!$AB$14*S303,2)))))</f>
        <v/>
      </c>
      <c r="AF303">
        <f>IF(BP302&lt;=0,0,MIN(ROUND(BP302+T303,2),IF(Debts!$Z$15=0,Debts!$AA$15,MAX(Debts!$AA$15,ROUND(BP302*Debts!$Z$15+Debts!$AB$15*T303,2)))))</f>
        <v/>
      </c>
      <c r="AG303">
        <f>IF(BQ302&lt;=0,0,MIN(ROUND(BQ302+U303,2),IF(Debts!$Z$16=0,Debts!$AA$16,MAX(Debts!$AA$16,ROUND(BQ302*Debts!$Z$16+Debts!$AB$16*U303,2)))))</f>
        <v/>
      </c>
      <c r="AH303">
        <f>IF(BF302&lt;=0,0,ROUND(BF302+J303-V303,2))</f>
        <v/>
      </c>
      <c r="AI303">
        <f>IF(BG302&lt;=0,0,ROUND(BG302+K303-W303,2))</f>
        <v/>
      </c>
      <c r="AJ303">
        <f>IF(BH302&lt;=0,0,ROUND(BH302+L303-X303,2))</f>
        <v/>
      </c>
      <c r="AK303">
        <f>IF(BI302&lt;=0,0,ROUND(BI302+M303-Y303,2))</f>
        <v/>
      </c>
      <c r="AL303">
        <f>IF(BJ302&lt;=0,0,ROUND(BJ302+N303-Z303,2))</f>
        <v/>
      </c>
      <c r="AM303">
        <f>IF(BK302&lt;=0,0,ROUND(BK302+O303-AA303,2))</f>
        <v/>
      </c>
      <c r="AN303">
        <f>IF(BL302&lt;=0,0,ROUND(BL302+P303-AB303,2))</f>
        <v/>
      </c>
      <c r="AO303">
        <f>IF(BM302&lt;=0,0,ROUND(BM302+Q303-AC303,2))</f>
        <v/>
      </c>
      <c r="AP303">
        <f>IF(BN302&lt;=0,0,ROUND(BN302+R303-AD303,2))</f>
        <v/>
      </c>
      <c r="AQ303">
        <f>IF(BO302&lt;=0,0,ROUND(BO302+S303-AE303,2))</f>
        <v/>
      </c>
      <c r="AR303">
        <f>IF(BP302&lt;=0,0,ROUND(BP302+T303-AF303,2))</f>
        <v/>
      </c>
      <c r="AS303">
        <f>IF(BQ302&lt;=0,0,ROUND(BQ302+U303-AG303,2))</f>
        <v/>
      </c>
      <c r="AT303">
        <f>IF(AH303&lt;=0,0,ROUND(MIN(AH303,MAX(0,$F303-SUMPRODUCT(($AT$3:$BE$3&lt;AT$3)*$AH303:$AS303))),2))</f>
        <v/>
      </c>
      <c r="AU303">
        <f>IF(AI303&lt;=0,0,ROUND(MIN(AI303,MAX(0,$F303-SUMPRODUCT(($AT$3:$BE$3&lt;AU$3)*$AH303:$AS303))),2))</f>
        <v/>
      </c>
      <c r="AV303">
        <f>IF(AJ303&lt;=0,0,ROUND(MIN(AJ303,MAX(0,$F303-SUMPRODUCT(($AT$3:$BE$3&lt;AV$3)*$AH303:$AS303))),2))</f>
        <v/>
      </c>
      <c r="AW303">
        <f>IF(AK303&lt;=0,0,ROUND(MIN(AK303,MAX(0,$F303-SUMPRODUCT(($AT$3:$BE$3&lt;AW$3)*$AH303:$AS303))),2))</f>
        <v/>
      </c>
      <c r="AX303">
        <f>IF(AL303&lt;=0,0,ROUND(MIN(AL303,MAX(0,$F303-SUMPRODUCT(($AT$3:$BE$3&lt;AX$3)*$AH303:$AS303))),2))</f>
        <v/>
      </c>
      <c r="AY303">
        <f>IF(AM303&lt;=0,0,ROUND(MIN(AM303,MAX(0,$F303-SUMPRODUCT(($AT$3:$BE$3&lt;AY$3)*$AH303:$AS303))),2))</f>
        <v/>
      </c>
      <c r="AZ303">
        <f>IF(AN303&lt;=0,0,ROUND(MIN(AN303,MAX(0,$F303-SUMPRODUCT(($AT$3:$BE$3&lt;AZ$3)*$AH303:$AS303))),2))</f>
        <v/>
      </c>
      <c r="BA303">
        <f>IF(AO303&lt;=0,0,ROUND(MIN(AO303,MAX(0,$F303-SUMPRODUCT(($AT$3:$BE$3&lt;BA$3)*$AH303:$AS303))),2))</f>
        <v/>
      </c>
      <c r="BB303">
        <f>IF(AP303&lt;=0,0,ROUND(MIN(AP303,MAX(0,$F303-SUMPRODUCT(($AT$3:$BE$3&lt;BB$3)*$AH303:$AS303))),2))</f>
        <v/>
      </c>
      <c r="BC303">
        <f>IF(AQ303&lt;=0,0,ROUND(MIN(AQ303,MAX(0,$F303-SUMPRODUCT(($AT$3:$BE$3&lt;BC$3)*$AH303:$AS303))),2))</f>
        <v/>
      </c>
      <c r="BD303">
        <f>IF(AR303&lt;=0,0,ROUND(MIN(AR303,MAX(0,$F303-SUMPRODUCT(($AT$3:$BE$3&lt;BD$3)*$AH303:$AS303))),2))</f>
        <v/>
      </c>
      <c r="BE303">
        <f>IF(AS303&lt;=0,0,ROUND(MIN(AS303,MAX(0,$F303-SUMPRODUCT(($AT$3:$BE$3&lt;BE$3)*$AH303:$AS303))),2))</f>
        <v/>
      </c>
      <c r="BF303">
        <f>IF(BF302&lt;=0,0,ROUND(BF302+J303-V303-AT303,2))</f>
        <v/>
      </c>
      <c r="BG303">
        <f>IF(BG302&lt;=0,0,ROUND(BG302+K303-W303-AU303,2))</f>
        <v/>
      </c>
      <c r="BH303">
        <f>IF(BH302&lt;=0,0,ROUND(BH302+L303-X303-AV303,2))</f>
        <v/>
      </c>
      <c r="BI303">
        <f>IF(BI302&lt;=0,0,ROUND(BI302+M303-Y303-AW303,2))</f>
        <v/>
      </c>
      <c r="BJ303">
        <f>IF(BJ302&lt;=0,0,ROUND(BJ302+N303-Z303-AX303,2))</f>
        <v/>
      </c>
      <c r="BK303">
        <f>IF(BK302&lt;=0,0,ROUND(BK302+O303-AA303-AY303,2))</f>
        <v/>
      </c>
      <c r="BL303">
        <f>IF(BL302&lt;=0,0,ROUND(BL302+P303-AB303-AZ303,2))</f>
        <v/>
      </c>
      <c r="BM303">
        <f>IF(BM302&lt;=0,0,ROUND(BM302+Q303-AC303-BA303,2))</f>
        <v/>
      </c>
      <c r="BN303">
        <f>IF(BN302&lt;=0,0,ROUND(BN302+R303-AD303-BB303,2))</f>
        <v/>
      </c>
      <c r="BO303">
        <f>IF(BO302&lt;=0,0,ROUND(BO302+S303-AE303-BC303,2))</f>
        <v/>
      </c>
      <c r="BP303">
        <f>IF(BP302&lt;=0,0,ROUND(BP302+T303-AF303-BD303,2))</f>
        <v/>
      </c>
      <c r="BQ303">
        <f>IF(BQ302&lt;=0,0,ROUND(BQ302+U303-AG303-BE303,2))</f>
        <v/>
      </c>
    </row>
    <row r="304">
      <c r="A304" t="n">
        <v>299</v>
      </c>
      <c r="B304" s="29">
        <f>Months!B304</f>
        <v/>
      </c>
      <c r="C304">
        <f>Months!C304</f>
        <v/>
      </c>
      <c r="D304">
        <f>Months!D304</f>
        <v/>
      </c>
      <c r="E304">
        <f>SUM(V304:AG304)</f>
        <v/>
      </c>
      <c r="F304">
        <f>MAX(0,ROUND(C304+D304-E304,2))</f>
        <v/>
      </c>
      <c r="G304">
        <f>ROUND(E304+SUM(AT304:BE304),2)</f>
        <v/>
      </c>
      <c r="H304">
        <f>ROUND(SUM(J304:U304),2)</f>
        <v/>
      </c>
      <c r="I304">
        <f>ROUND(SUM(BF304:BQ304),2)</f>
        <v/>
      </c>
      <c r="J304">
        <f>IF(BF303&lt;=0,0,ROUND(BF303*IF($A304&lt;=Debts!$M$5,Debts!$X$5,Debts!$Y$5)/12,2)+IF(AND(Debts!$AC$5=1,$A304=Debts!$M$5+1),SUMPRODUCT(ROUND(BF$5:BF302*Debts!$Y$5/12,2)),0))</f>
        <v/>
      </c>
      <c r="K304">
        <f>IF(BG303&lt;=0,0,ROUND(BG303*IF($A304&lt;=Debts!$M$6,Debts!$X$6,Debts!$Y$6)/12,2)+IF(AND(Debts!$AC$6=1,$A304=Debts!$M$6+1),SUMPRODUCT(ROUND(BG$5:BG302*Debts!$Y$6/12,2)),0))</f>
        <v/>
      </c>
      <c r="L304">
        <f>IF(BH303&lt;=0,0,ROUND(BH303*IF($A304&lt;=Debts!$M$7,Debts!$X$7,Debts!$Y$7)/12,2)+IF(AND(Debts!$AC$7=1,$A304=Debts!$M$7+1),SUMPRODUCT(ROUND(BH$5:BH302*Debts!$Y$7/12,2)),0))</f>
        <v/>
      </c>
      <c r="M304">
        <f>IF(BI303&lt;=0,0,ROUND(BI303*IF($A304&lt;=Debts!$M$8,Debts!$X$8,Debts!$Y$8)/12,2)+IF(AND(Debts!$AC$8=1,$A304=Debts!$M$8+1),SUMPRODUCT(ROUND(BI$5:BI302*Debts!$Y$8/12,2)),0))</f>
        <v/>
      </c>
      <c r="N304">
        <f>IF(BJ303&lt;=0,0,ROUND(BJ303*IF($A304&lt;=Debts!$M$9,Debts!$X$9,Debts!$Y$9)/12,2)+IF(AND(Debts!$AC$9=1,$A304=Debts!$M$9+1),SUMPRODUCT(ROUND(BJ$5:BJ302*Debts!$Y$9/12,2)),0))</f>
        <v/>
      </c>
      <c r="O304">
        <f>IF(BK303&lt;=0,0,ROUND(BK303*IF($A304&lt;=Debts!$M$10,Debts!$X$10,Debts!$Y$10)/12,2)+IF(AND(Debts!$AC$10=1,$A304=Debts!$M$10+1),SUMPRODUCT(ROUND(BK$5:BK302*Debts!$Y$10/12,2)),0))</f>
        <v/>
      </c>
      <c r="P304">
        <f>IF(BL303&lt;=0,0,ROUND(BL303*IF($A304&lt;=Debts!$M$11,Debts!$X$11,Debts!$Y$11)/12,2)+IF(AND(Debts!$AC$11=1,$A304=Debts!$M$11+1),SUMPRODUCT(ROUND(BL$5:BL302*Debts!$Y$11/12,2)),0))</f>
        <v/>
      </c>
      <c r="Q304">
        <f>IF(BM303&lt;=0,0,ROUND(BM303*IF($A304&lt;=Debts!$M$12,Debts!$X$12,Debts!$Y$12)/12,2)+IF(AND(Debts!$AC$12=1,$A304=Debts!$M$12+1),SUMPRODUCT(ROUND(BM$5:BM302*Debts!$Y$12/12,2)),0))</f>
        <v/>
      </c>
      <c r="R304">
        <f>IF(BN303&lt;=0,0,ROUND(BN303*IF($A304&lt;=Debts!$M$13,Debts!$X$13,Debts!$Y$13)/12,2)+IF(AND(Debts!$AC$13=1,$A304=Debts!$M$13+1),SUMPRODUCT(ROUND(BN$5:BN302*Debts!$Y$13/12,2)),0))</f>
        <v/>
      </c>
      <c r="S304">
        <f>IF(BO303&lt;=0,0,ROUND(BO303*IF($A304&lt;=Debts!$M$14,Debts!$X$14,Debts!$Y$14)/12,2)+IF(AND(Debts!$AC$14=1,$A304=Debts!$M$14+1),SUMPRODUCT(ROUND(BO$5:BO302*Debts!$Y$14/12,2)),0))</f>
        <v/>
      </c>
      <c r="T304">
        <f>IF(BP303&lt;=0,0,ROUND(BP303*IF($A304&lt;=Debts!$M$15,Debts!$X$15,Debts!$Y$15)/12,2)+IF(AND(Debts!$AC$15=1,$A304=Debts!$M$15+1),SUMPRODUCT(ROUND(BP$5:BP302*Debts!$Y$15/12,2)),0))</f>
        <v/>
      </c>
      <c r="U304">
        <f>IF(BQ303&lt;=0,0,ROUND(BQ303*IF($A304&lt;=Debts!$M$16,Debts!$X$16,Debts!$Y$16)/12,2)+IF(AND(Debts!$AC$16=1,$A304=Debts!$M$16+1),SUMPRODUCT(ROUND(BQ$5:BQ302*Debts!$Y$16/12,2)),0))</f>
        <v/>
      </c>
      <c r="V304">
        <f>IF(BF303&lt;=0,0,MIN(ROUND(BF303+J304,2),IF(Debts!$Z$5=0,Debts!$AA$5,MAX(Debts!$AA$5,ROUND(BF303*Debts!$Z$5+Debts!$AB$5*J304,2)))))</f>
        <v/>
      </c>
      <c r="W304">
        <f>IF(BG303&lt;=0,0,MIN(ROUND(BG303+K304,2),IF(Debts!$Z$6=0,Debts!$AA$6,MAX(Debts!$AA$6,ROUND(BG303*Debts!$Z$6+Debts!$AB$6*K304,2)))))</f>
        <v/>
      </c>
      <c r="X304">
        <f>IF(BH303&lt;=0,0,MIN(ROUND(BH303+L304,2),IF(Debts!$Z$7=0,Debts!$AA$7,MAX(Debts!$AA$7,ROUND(BH303*Debts!$Z$7+Debts!$AB$7*L304,2)))))</f>
        <v/>
      </c>
      <c r="Y304">
        <f>IF(BI303&lt;=0,0,MIN(ROUND(BI303+M304,2),IF(Debts!$Z$8=0,Debts!$AA$8,MAX(Debts!$AA$8,ROUND(BI303*Debts!$Z$8+Debts!$AB$8*M304,2)))))</f>
        <v/>
      </c>
      <c r="Z304">
        <f>IF(BJ303&lt;=0,0,MIN(ROUND(BJ303+N304,2),IF(Debts!$Z$9=0,Debts!$AA$9,MAX(Debts!$AA$9,ROUND(BJ303*Debts!$Z$9+Debts!$AB$9*N304,2)))))</f>
        <v/>
      </c>
      <c r="AA304">
        <f>IF(BK303&lt;=0,0,MIN(ROUND(BK303+O304,2),IF(Debts!$Z$10=0,Debts!$AA$10,MAX(Debts!$AA$10,ROUND(BK303*Debts!$Z$10+Debts!$AB$10*O304,2)))))</f>
        <v/>
      </c>
      <c r="AB304">
        <f>IF(BL303&lt;=0,0,MIN(ROUND(BL303+P304,2),IF(Debts!$Z$11=0,Debts!$AA$11,MAX(Debts!$AA$11,ROUND(BL303*Debts!$Z$11+Debts!$AB$11*P304,2)))))</f>
        <v/>
      </c>
      <c r="AC304">
        <f>IF(BM303&lt;=0,0,MIN(ROUND(BM303+Q304,2),IF(Debts!$Z$12=0,Debts!$AA$12,MAX(Debts!$AA$12,ROUND(BM303*Debts!$Z$12+Debts!$AB$12*Q304,2)))))</f>
        <v/>
      </c>
      <c r="AD304">
        <f>IF(BN303&lt;=0,0,MIN(ROUND(BN303+R304,2),IF(Debts!$Z$13=0,Debts!$AA$13,MAX(Debts!$AA$13,ROUND(BN303*Debts!$Z$13+Debts!$AB$13*R304,2)))))</f>
        <v/>
      </c>
      <c r="AE304">
        <f>IF(BO303&lt;=0,0,MIN(ROUND(BO303+S304,2),IF(Debts!$Z$14=0,Debts!$AA$14,MAX(Debts!$AA$14,ROUND(BO303*Debts!$Z$14+Debts!$AB$14*S304,2)))))</f>
        <v/>
      </c>
      <c r="AF304">
        <f>IF(BP303&lt;=0,0,MIN(ROUND(BP303+T304,2),IF(Debts!$Z$15=0,Debts!$AA$15,MAX(Debts!$AA$15,ROUND(BP303*Debts!$Z$15+Debts!$AB$15*T304,2)))))</f>
        <v/>
      </c>
      <c r="AG304">
        <f>IF(BQ303&lt;=0,0,MIN(ROUND(BQ303+U304,2),IF(Debts!$Z$16=0,Debts!$AA$16,MAX(Debts!$AA$16,ROUND(BQ303*Debts!$Z$16+Debts!$AB$16*U304,2)))))</f>
        <v/>
      </c>
      <c r="AH304">
        <f>IF(BF303&lt;=0,0,ROUND(BF303+J304-V304,2))</f>
        <v/>
      </c>
      <c r="AI304">
        <f>IF(BG303&lt;=0,0,ROUND(BG303+K304-W304,2))</f>
        <v/>
      </c>
      <c r="AJ304">
        <f>IF(BH303&lt;=0,0,ROUND(BH303+L304-X304,2))</f>
        <v/>
      </c>
      <c r="AK304">
        <f>IF(BI303&lt;=0,0,ROUND(BI303+M304-Y304,2))</f>
        <v/>
      </c>
      <c r="AL304">
        <f>IF(BJ303&lt;=0,0,ROUND(BJ303+N304-Z304,2))</f>
        <v/>
      </c>
      <c r="AM304">
        <f>IF(BK303&lt;=0,0,ROUND(BK303+O304-AA304,2))</f>
        <v/>
      </c>
      <c r="AN304">
        <f>IF(BL303&lt;=0,0,ROUND(BL303+P304-AB304,2))</f>
        <v/>
      </c>
      <c r="AO304">
        <f>IF(BM303&lt;=0,0,ROUND(BM303+Q304-AC304,2))</f>
        <v/>
      </c>
      <c r="AP304">
        <f>IF(BN303&lt;=0,0,ROUND(BN303+R304-AD304,2))</f>
        <v/>
      </c>
      <c r="AQ304">
        <f>IF(BO303&lt;=0,0,ROUND(BO303+S304-AE304,2))</f>
        <v/>
      </c>
      <c r="AR304">
        <f>IF(BP303&lt;=0,0,ROUND(BP303+T304-AF304,2))</f>
        <v/>
      </c>
      <c r="AS304">
        <f>IF(BQ303&lt;=0,0,ROUND(BQ303+U304-AG304,2))</f>
        <v/>
      </c>
      <c r="AT304">
        <f>IF(AH304&lt;=0,0,ROUND(MIN(AH304,MAX(0,$F304-SUMPRODUCT(($AT$3:$BE$3&lt;AT$3)*$AH304:$AS304))),2))</f>
        <v/>
      </c>
      <c r="AU304">
        <f>IF(AI304&lt;=0,0,ROUND(MIN(AI304,MAX(0,$F304-SUMPRODUCT(($AT$3:$BE$3&lt;AU$3)*$AH304:$AS304))),2))</f>
        <v/>
      </c>
      <c r="AV304">
        <f>IF(AJ304&lt;=0,0,ROUND(MIN(AJ304,MAX(0,$F304-SUMPRODUCT(($AT$3:$BE$3&lt;AV$3)*$AH304:$AS304))),2))</f>
        <v/>
      </c>
      <c r="AW304">
        <f>IF(AK304&lt;=0,0,ROUND(MIN(AK304,MAX(0,$F304-SUMPRODUCT(($AT$3:$BE$3&lt;AW$3)*$AH304:$AS304))),2))</f>
        <v/>
      </c>
      <c r="AX304">
        <f>IF(AL304&lt;=0,0,ROUND(MIN(AL304,MAX(0,$F304-SUMPRODUCT(($AT$3:$BE$3&lt;AX$3)*$AH304:$AS304))),2))</f>
        <v/>
      </c>
      <c r="AY304">
        <f>IF(AM304&lt;=0,0,ROUND(MIN(AM304,MAX(0,$F304-SUMPRODUCT(($AT$3:$BE$3&lt;AY$3)*$AH304:$AS304))),2))</f>
        <v/>
      </c>
      <c r="AZ304">
        <f>IF(AN304&lt;=0,0,ROUND(MIN(AN304,MAX(0,$F304-SUMPRODUCT(($AT$3:$BE$3&lt;AZ$3)*$AH304:$AS304))),2))</f>
        <v/>
      </c>
      <c r="BA304">
        <f>IF(AO304&lt;=0,0,ROUND(MIN(AO304,MAX(0,$F304-SUMPRODUCT(($AT$3:$BE$3&lt;BA$3)*$AH304:$AS304))),2))</f>
        <v/>
      </c>
      <c r="BB304">
        <f>IF(AP304&lt;=0,0,ROUND(MIN(AP304,MAX(0,$F304-SUMPRODUCT(($AT$3:$BE$3&lt;BB$3)*$AH304:$AS304))),2))</f>
        <v/>
      </c>
      <c r="BC304">
        <f>IF(AQ304&lt;=0,0,ROUND(MIN(AQ304,MAX(0,$F304-SUMPRODUCT(($AT$3:$BE$3&lt;BC$3)*$AH304:$AS304))),2))</f>
        <v/>
      </c>
      <c r="BD304">
        <f>IF(AR304&lt;=0,0,ROUND(MIN(AR304,MAX(0,$F304-SUMPRODUCT(($AT$3:$BE$3&lt;BD$3)*$AH304:$AS304))),2))</f>
        <v/>
      </c>
      <c r="BE304">
        <f>IF(AS304&lt;=0,0,ROUND(MIN(AS304,MAX(0,$F304-SUMPRODUCT(($AT$3:$BE$3&lt;BE$3)*$AH304:$AS304))),2))</f>
        <v/>
      </c>
      <c r="BF304">
        <f>IF(BF303&lt;=0,0,ROUND(BF303+J304-V304-AT304,2))</f>
        <v/>
      </c>
      <c r="BG304">
        <f>IF(BG303&lt;=0,0,ROUND(BG303+K304-W304-AU304,2))</f>
        <v/>
      </c>
      <c r="BH304">
        <f>IF(BH303&lt;=0,0,ROUND(BH303+L304-X304-AV304,2))</f>
        <v/>
      </c>
      <c r="BI304">
        <f>IF(BI303&lt;=0,0,ROUND(BI303+M304-Y304-AW304,2))</f>
        <v/>
      </c>
      <c r="BJ304">
        <f>IF(BJ303&lt;=0,0,ROUND(BJ303+N304-Z304-AX304,2))</f>
        <v/>
      </c>
      <c r="BK304">
        <f>IF(BK303&lt;=0,0,ROUND(BK303+O304-AA304-AY304,2))</f>
        <v/>
      </c>
      <c r="BL304">
        <f>IF(BL303&lt;=0,0,ROUND(BL303+P304-AB304-AZ304,2))</f>
        <v/>
      </c>
      <c r="BM304">
        <f>IF(BM303&lt;=0,0,ROUND(BM303+Q304-AC304-BA304,2))</f>
        <v/>
      </c>
      <c r="BN304">
        <f>IF(BN303&lt;=0,0,ROUND(BN303+R304-AD304-BB304,2))</f>
        <v/>
      </c>
      <c r="BO304">
        <f>IF(BO303&lt;=0,0,ROUND(BO303+S304-AE304-BC304,2))</f>
        <v/>
      </c>
      <c r="BP304">
        <f>IF(BP303&lt;=0,0,ROUND(BP303+T304-AF304-BD304,2))</f>
        <v/>
      </c>
      <c r="BQ304">
        <f>IF(BQ303&lt;=0,0,ROUND(BQ303+U304-AG304-BE304,2))</f>
        <v/>
      </c>
    </row>
    <row r="305">
      <c r="A305" t="n">
        <v>300</v>
      </c>
      <c r="B305" s="29">
        <f>Months!B305</f>
        <v/>
      </c>
      <c r="C305">
        <f>Months!C305</f>
        <v/>
      </c>
      <c r="D305">
        <f>Months!D305</f>
        <v/>
      </c>
      <c r="E305">
        <f>SUM(V305:AG305)</f>
        <v/>
      </c>
      <c r="F305">
        <f>MAX(0,ROUND(C305+D305-E305,2))</f>
        <v/>
      </c>
      <c r="G305">
        <f>ROUND(E305+SUM(AT305:BE305),2)</f>
        <v/>
      </c>
      <c r="H305">
        <f>ROUND(SUM(J305:U305),2)</f>
        <v/>
      </c>
      <c r="I305">
        <f>ROUND(SUM(BF305:BQ305),2)</f>
        <v/>
      </c>
      <c r="J305">
        <f>IF(BF304&lt;=0,0,ROUND(BF304*IF($A305&lt;=Debts!$M$5,Debts!$X$5,Debts!$Y$5)/12,2)+IF(AND(Debts!$AC$5=1,$A305=Debts!$M$5+1),SUMPRODUCT(ROUND(BF$5:BF303*Debts!$Y$5/12,2)),0))</f>
        <v/>
      </c>
      <c r="K305">
        <f>IF(BG304&lt;=0,0,ROUND(BG304*IF($A305&lt;=Debts!$M$6,Debts!$X$6,Debts!$Y$6)/12,2)+IF(AND(Debts!$AC$6=1,$A305=Debts!$M$6+1),SUMPRODUCT(ROUND(BG$5:BG303*Debts!$Y$6/12,2)),0))</f>
        <v/>
      </c>
      <c r="L305">
        <f>IF(BH304&lt;=0,0,ROUND(BH304*IF($A305&lt;=Debts!$M$7,Debts!$X$7,Debts!$Y$7)/12,2)+IF(AND(Debts!$AC$7=1,$A305=Debts!$M$7+1),SUMPRODUCT(ROUND(BH$5:BH303*Debts!$Y$7/12,2)),0))</f>
        <v/>
      </c>
      <c r="M305">
        <f>IF(BI304&lt;=0,0,ROUND(BI304*IF($A305&lt;=Debts!$M$8,Debts!$X$8,Debts!$Y$8)/12,2)+IF(AND(Debts!$AC$8=1,$A305=Debts!$M$8+1),SUMPRODUCT(ROUND(BI$5:BI303*Debts!$Y$8/12,2)),0))</f>
        <v/>
      </c>
      <c r="N305">
        <f>IF(BJ304&lt;=0,0,ROUND(BJ304*IF($A305&lt;=Debts!$M$9,Debts!$X$9,Debts!$Y$9)/12,2)+IF(AND(Debts!$AC$9=1,$A305=Debts!$M$9+1),SUMPRODUCT(ROUND(BJ$5:BJ303*Debts!$Y$9/12,2)),0))</f>
        <v/>
      </c>
      <c r="O305">
        <f>IF(BK304&lt;=0,0,ROUND(BK304*IF($A305&lt;=Debts!$M$10,Debts!$X$10,Debts!$Y$10)/12,2)+IF(AND(Debts!$AC$10=1,$A305=Debts!$M$10+1),SUMPRODUCT(ROUND(BK$5:BK303*Debts!$Y$10/12,2)),0))</f>
        <v/>
      </c>
      <c r="P305">
        <f>IF(BL304&lt;=0,0,ROUND(BL304*IF($A305&lt;=Debts!$M$11,Debts!$X$11,Debts!$Y$11)/12,2)+IF(AND(Debts!$AC$11=1,$A305=Debts!$M$11+1),SUMPRODUCT(ROUND(BL$5:BL303*Debts!$Y$11/12,2)),0))</f>
        <v/>
      </c>
      <c r="Q305">
        <f>IF(BM304&lt;=0,0,ROUND(BM304*IF($A305&lt;=Debts!$M$12,Debts!$X$12,Debts!$Y$12)/12,2)+IF(AND(Debts!$AC$12=1,$A305=Debts!$M$12+1),SUMPRODUCT(ROUND(BM$5:BM303*Debts!$Y$12/12,2)),0))</f>
        <v/>
      </c>
      <c r="R305">
        <f>IF(BN304&lt;=0,0,ROUND(BN304*IF($A305&lt;=Debts!$M$13,Debts!$X$13,Debts!$Y$13)/12,2)+IF(AND(Debts!$AC$13=1,$A305=Debts!$M$13+1),SUMPRODUCT(ROUND(BN$5:BN303*Debts!$Y$13/12,2)),0))</f>
        <v/>
      </c>
      <c r="S305">
        <f>IF(BO304&lt;=0,0,ROUND(BO304*IF($A305&lt;=Debts!$M$14,Debts!$X$14,Debts!$Y$14)/12,2)+IF(AND(Debts!$AC$14=1,$A305=Debts!$M$14+1),SUMPRODUCT(ROUND(BO$5:BO303*Debts!$Y$14/12,2)),0))</f>
        <v/>
      </c>
      <c r="T305">
        <f>IF(BP304&lt;=0,0,ROUND(BP304*IF($A305&lt;=Debts!$M$15,Debts!$X$15,Debts!$Y$15)/12,2)+IF(AND(Debts!$AC$15=1,$A305=Debts!$M$15+1),SUMPRODUCT(ROUND(BP$5:BP303*Debts!$Y$15/12,2)),0))</f>
        <v/>
      </c>
      <c r="U305">
        <f>IF(BQ304&lt;=0,0,ROUND(BQ304*IF($A305&lt;=Debts!$M$16,Debts!$X$16,Debts!$Y$16)/12,2)+IF(AND(Debts!$AC$16=1,$A305=Debts!$M$16+1),SUMPRODUCT(ROUND(BQ$5:BQ303*Debts!$Y$16/12,2)),0))</f>
        <v/>
      </c>
      <c r="V305">
        <f>IF(BF304&lt;=0,0,MIN(ROUND(BF304+J305,2),IF(Debts!$Z$5=0,Debts!$AA$5,MAX(Debts!$AA$5,ROUND(BF304*Debts!$Z$5+Debts!$AB$5*J305,2)))))</f>
        <v/>
      </c>
      <c r="W305">
        <f>IF(BG304&lt;=0,0,MIN(ROUND(BG304+K305,2),IF(Debts!$Z$6=0,Debts!$AA$6,MAX(Debts!$AA$6,ROUND(BG304*Debts!$Z$6+Debts!$AB$6*K305,2)))))</f>
        <v/>
      </c>
      <c r="X305">
        <f>IF(BH304&lt;=0,0,MIN(ROUND(BH304+L305,2),IF(Debts!$Z$7=0,Debts!$AA$7,MAX(Debts!$AA$7,ROUND(BH304*Debts!$Z$7+Debts!$AB$7*L305,2)))))</f>
        <v/>
      </c>
      <c r="Y305">
        <f>IF(BI304&lt;=0,0,MIN(ROUND(BI304+M305,2),IF(Debts!$Z$8=0,Debts!$AA$8,MAX(Debts!$AA$8,ROUND(BI304*Debts!$Z$8+Debts!$AB$8*M305,2)))))</f>
        <v/>
      </c>
      <c r="Z305">
        <f>IF(BJ304&lt;=0,0,MIN(ROUND(BJ304+N305,2),IF(Debts!$Z$9=0,Debts!$AA$9,MAX(Debts!$AA$9,ROUND(BJ304*Debts!$Z$9+Debts!$AB$9*N305,2)))))</f>
        <v/>
      </c>
      <c r="AA305">
        <f>IF(BK304&lt;=0,0,MIN(ROUND(BK304+O305,2),IF(Debts!$Z$10=0,Debts!$AA$10,MAX(Debts!$AA$10,ROUND(BK304*Debts!$Z$10+Debts!$AB$10*O305,2)))))</f>
        <v/>
      </c>
      <c r="AB305">
        <f>IF(BL304&lt;=0,0,MIN(ROUND(BL304+P305,2),IF(Debts!$Z$11=0,Debts!$AA$11,MAX(Debts!$AA$11,ROUND(BL304*Debts!$Z$11+Debts!$AB$11*P305,2)))))</f>
        <v/>
      </c>
      <c r="AC305">
        <f>IF(BM304&lt;=0,0,MIN(ROUND(BM304+Q305,2),IF(Debts!$Z$12=0,Debts!$AA$12,MAX(Debts!$AA$12,ROUND(BM304*Debts!$Z$12+Debts!$AB$12*Q305,2)))))</f>
        <v/>
      </c>
      <c r="AD305">
        <f>IF(BN304&lt;=0,0,MIN(ROUND(BN304+R305,2),IF(Debts!$Z$13=0,Debts!$AA$13,MAX(Debts!$AA$13,ROUND(BN304*Debts!$Z$13+Debts!$AB$13*R305,2)))))</f>
        <v/>
      </c>
      <c r="AE305">
        <f>IF(BO304&lt;=0,0,MIN(ROUND(BO304+S305,2),IF(Debts!$Z$14=0,Debts!$AA$14,MAX(Debts!$AA$14,ROUND(BO304*Debts!$Z$14+Debts!$AB$14*S305,2)))))</f>
        <v/>
      </c>
      <c r="AF305">
        <f>IF(BP304&lt;=0,0,MIN(ROUND(BP304+T305,2),IF(Debts!$Z$15=0,Debts!$AA$15,MAX(Debts!$AA$15,ROUND(BP304*Debts!$Z$15+Debts!$AB$15*T305,2)))))</f>
        <v/>
      </c>
      <c r="AG305">
        <f>IF(BQ304&lt;=0,0,MIN(ROUND(BQ304+U305,2),IF(Debts!$Z$16=0,Debts!$AA$16,MAX(Debts!$AA$16,ROUND(BQ304*Debts!$Z$16+Debts!$AB$16*U305,2)))))</f>
        <v/>
      </c>
      <c r="AH305">
        <f>IF(BF304&lt;=0,0,ROUND(BF304+J305-V305,2))</f>
        <v/>
      </c>
      <c r="AI305">
        <f>IF(BG304&lt;=0,0,ROUND(BG304+K305-W305,2))</f>
        <v/>
      </c>
      <c r="AJ305">
        <f>IF(BH304&lt;=0,0,ROUND(BH304+L305-X305,2))</f>
        <v/>
      </c>
      <c r="AK305">
        <f>IF(BI304&lt;=0,0,ROUND(BI304+M305-Y305,2))</f>
        <v/>
      </c>
      <c r="AL305">
        <f>IF(BJ304&lt;=0,0,ROUND(BJ304+N305-Z305,2))</f>
        <v/>
      </c>
      <c r="AM305">
        <f>IF(BK304&lt;=0,0,ROUND(BK304+O305-AA305,2))</f>
        <v/>
      </c>
      <c r="AN305">
        <f>IF(BL304&lt;=0,0,ROUND(BL304+P305-AB305,2))</f>
        <v/>
      </c>
      <c r="AO305">
        <f>IF(BM304&lt;=0,0,ROUND(BM304+Q305-AC305,2))</f>
        <v/>
      </c>
      <c r="AP305">
        <f>IF(BN304&lt;=0,0,ROUND(BN304+R305-AD305,2))</f>
        <v/>
      </c>
      <c r="AQ305">
        <f>IF(BO304&lt;=0,0,ROUND(BO304+S305-AE305,2))</f>
        <v/>
      </c>
      <c r="AR305">
        <f>IF(BP304&lt;=0,0,ROUND(BP304+T305-AF305,2))</f>
        <v/>
      </c>
      <c r="AS305">
        <f>IF(BQ304&lt;=0,0,ROUND(BQ304+U305-AG305,2))</f>
        <v/>
      </c>
      <c r="AT305">
        <f>IF(AH305&lt;=0,0,ROUND(MIN(AH305,MAX(0,$F305-SUMPRODUCT(($AT$3:$BE$3&lt;AT$3)*$AH305:$AS305))),2))</f>
        <v/>
      </c>
      <c r="AU305">
        <f>IF(AI305&lt;=0,0,ROUND(MIN(AI305,MAX(0,$F305-SUMPRODUCT(($AT$3:$BE$3&lt;AU$3)*$AH305:$AS305))),2))</f>
        <v/>
      </c>
      <c r="AV305">
        <f>IF(AJ305&lt;=0,0,ROUND(MIN(AJ305,MAX(0,$F305-SUMPRODUCT(($AT$3:$BE$3&lt;AV$3)*$AH305:$AS305))),2))</f>
        <v/>
      </c>
      <c r="AW305">
        <f>IF(AK305&lt;=0,0,ROUND(MIN(AK305,MAX(0,$F305-SUMPRODUCT(($AT$3:$BE$3&lt;AW$3)*$AH305:$AS305))),2))</f>
        <v/>
      </c>
      <c r="AX305">
        <f>IF(AL305&lt;=0,0,ROUND(MIN(AL305,MAX(0,$F305-SUMPRODUCT(($AT$3:$BE$3&lt;AX$3)*$AH305:$AS305))),2))</f>
        <v/>
      </c>
      <c r="AY305">
        <f>IF(AM305&lt;=0,0,ROUND(MIN(AM305,MAX(0,$F305-SUMPRODUCT(($AT$3:$BE$3&lt;AY$3)*$AH305:$AS305))),2))</f>
        <v/>
      </c>
      <c r="AZ305">
        <f>IF(AN305&lt;=0,0,ROUND(MIN(AN305,MAX(0,$F305-SUMPRODUCT(($AT$3:$BE$3&lt;AZ$3)*$AH305:$AS305))),2))</f>
        <v/>
      </c>
      <c r="BA305">
        <f>IF(AO305&lt;=0,0,ROUND(MIN(AO305,MAX(0,$F305-SUMPRODUCT(($AT$3:$BE$3&lt;BA$3)*$AH305:$AS305))),2))</f>
        <v/>
      </c>
      <c r="BB305">
        <f>IF(AP305&lt;=0,0,ROUND(MIN(AP305,MAX(0,$F305-SUMPRODUCT(($AT$3:$BE$3&lt;BB$3)*$AH305:$AS305))),2))</f>
        <v/>
      </c>
      <c r="BC305">
        <f>IF(AQ305&lt;=0,0,ROUND(MIN(AQ305,MAX(0,$F305-SUMPRODUCT(($AT$3:$BE$3&lt;BC$3)*$AH305:$AS305))),2))</f>
        <v/>
      </c>
      <c r="BD305">
        <f>IF(AR305&lt;=0,0,ROUND(MIN(AR305,MAX(0,$F305-SUMPRODUCT(($AT$3:$BE$3&lt;BD$3)*$AH305:$AS305))),2))</f>
        <v/>
      </c>
      <c r="BE305">
        <f>IF(AS305&lt;=0,0,ROUND(MIN(AS305,MAX(0,$F305-SUMPRODUCT(($AT$3:$BE$3&lt;BE$3)*$AH305:$AS305))),2))</f>
        <v/>
      </c>
      <c r="BF305">
        <f>IF(BF304&lt;=0,0,ROUND(BF304+J305-V305-AT305,2))</f>
        <v/>
      </c>
      <c r="BG305">
        <f>IF(BG304&lt;=0,0,ROUND(BG304+K305-W305-AU305,2))</f>
        <v/>
      </c>
      <c r="BH305">
        <f>IF(BH304&lt;=0,0,ROUND(BH304+L305-X305-AV305,2))</f>
        <v/>
      </c>
      <c r="BI305">
        <f>IF(BI304&lt;=0,0,ROUND(BI304+M305-Y305-AW305,2))</f>
        <v/>
      </c>
      <c r="BJ305">
        <f>IF(BJ304&lt;=0,0,ROUND(BJ304+N305-Z305-AX305,2))</f>
        <v/>
      </c>
      <c r="BK305">
        <f>IF(BK304&lt;=0,0,ROUND(BK304+O305-AA305-AY305,2))</f>
        <v/>
      </c>
      <c r="BL305">
        <f>IF(BL304&lt;=0,0,ROUND(BL304+P305-AB305-AZ305,2))</f>
        <v/>
      </c>
      <c r="BM305">
        <f>IF(BM304&lt;=0,0,ROUND(BM304+Q305-AC305-BA305,2))</f>
        <v/>
      </c>
      <c r="BN305">
        <f>IF(BN304&lt;=0,0,ROUND(BN304+R305-AD305-BB305,2))</f>
        <v/>
      </c>
      <c r="BO305">
        <f>IF(BO304&lt;=0,0,ROUND(BO304+S305-AE305-BC305,2))</f>
        <v/>
      </c>
      <c r="BP305">
        <f>IF(BP304&lt;=0,0,ROUND(BP304+T305-AF305-BD305,2))</f>
        <v/>
      </c>
      <c r="BQ305">
        <f>IF(BQ304&lt;=0,0,ROUND(BQ304+U305-AG305-BE305,2))</f>
        <v/>
      </c>
    </row>
    <row r="306">
      <c r="A306" t="n">
        <v>301</v>
      </c>
      <c r="B306" s="29">
        <f>Months!B306</f>
        <v/>
      </c>
      <c r="C306">
        <f>Months!C306</f>
        <v/>
      </c>
      <c r="D306">
        <f>Months!D306</f>
        <v/>
      </c>
      <c r="E306">
        <f>SUM(V306:AG306)</f>
        <v/>
      </c>
      <c r="F306">
        <f>MAX(0,ROUND(C306+D306-E306,2))</f>
        <v/>
      </c>
      <c r="G306">
        <f>ROUND(E306+SUM(AT306:BE306),2)</f>
        <v/>
      </c>
      <c r="H306">
        <f>ROUND(SUM(J306:U306),2)</f>
        <v/>
      </c>
      <c r="I306">
        <f>ROUND(SUM(BF306:BQ306),2)</f>
        <v/>
      </c>
      <c r="J306">
        <f>IF(BF305&lt;=0,0,ROUND(BF305*IF($A306&lt;=Debts!$M$5,Debts!$X$5,Debts!$Y$5)/12,2)+IF(AND(Debts!$AC$5=1,$A306=Debts!$M$5+1),SUMPRODUCT(ROUND(BF$5:BF304*Debts!$Y$5/12,2)),0))</f>
        <v/>
      </c>
      <c r="K306">
        <f>IF(BG305&lt;=0,0,ROUND(BG305*IF($A306&lt;=Debts!$M$6,Debts!$X$6,Debts!$Y$6)/12,2)+IF(AND(Debts!$AC$6=1,$A306=Debts!$M$6+1),SUMPRODUCT(ROUND(BG$5:BG304*Debts!$Y$6/12,2)),0))</f>
        <v/>
      </c>
      <c r="L306">
        <f>IF(BH305&lt;=0,0,ROUND(BH305*IF($A306&lt;=Debts!$M$7,Debts!$X$7,Debts!$Y$7)/12,2)+IF(AND(Debts!$AC$7=1,$A306=Debts!$M$7+1),SUMPRODUCT(ROUND(BH$5:BH304*Debts!$Y$7/12,2)),0))</f>
        <v/>
      </c>
      <c r="M306">
        <f>IF(BI305&lt;=0,0,ROUND(BI305*IF($A306&lt;=Debts!$M$8,Debts!$X$8,Debts!$Y$8)/12,2)+IF(AND(Debts!$AC$8=1,$A306=Debts!$M$8+1),SUMPRODUCT(ROUND(BI$5:BI304*Debts!$Y$8/12,2)),0))</f>
        <v/>
      </c>
      <c r="N306">
        <f>IF(BJ305&lt;=0,0,ROUND(BJ305*IF($A306&lt;=Debts!$M$9,Debts!$X$9,Debts!$Y$9)/12,2)+IF(AND(Debts!$AC$9=1,$A306=Debts!$M$9+1),SUMPRODUCT(ROUND(BJ$5:BJ304*Debts!$Y$9/12,2)),0))</f>
        <v/>
      </c>
      <c r="O306">
        <f>IF(BK305&lt;=0,0,ROUND(BK305*IF($A306&lt;=Debts!$M$10,Debts!$X$10,Debts!$Y$10)/12,2)+IF(AND(Debts!$AC$10=1,$A306=Debts!$M$10+1),SUMPRODUCT(ROUND(BK$5:BK304*Debts!$Y$10/12,2)),0))</f>
        <v/>
      </c>
      <c r="P306">
        <f>IF(BL305&lt;=0,0,ROUND(BL305*IF($A306&lt;=Debts!$M$11,Debts!$X$11,Debts!$Y$11)/12,2)+IF(AND(Debts!$AC$11=1,$A306=Debts!$M$11+1),SUMPRODUCT(ROUND(BL$5:BL304*Debts!$Y$11/12,2)),0))</f>
        <v/>
      </c>
      <c r="Q306">
        <f>IF(BM305&lt;=0,0,ROUND(BM305*IF($A306&lt;=Debts!$M$12,Debts!$X$12,Debts!$Y$12)/12,2)+IF(AND(Debts!$AC$12=1,$A306=Debts!$M$12+1),SUMPRODUCT(ROUND(BM$5:BM304*Debts!$Y$12/12,2)),0))</f>
        <v/>
      </c>
      <c r="R306">
        <f>IF(BN305&lt;=0,0,ROUND(BN305*IF($A306&lt;=Debts!$M$13,Debts!$X$13,Debts!$Y$13)/12,2)+IF(AND(Debts!$AC$13=1,$A306=Debts!$M$13+1),SUMPRODUCT(ROUND(BN$5:BN304*Debts!$Y$13/12,2)),0))</f>
        <v/>
      </c>
      <c r="S306">
        <f>IF(BO305&lt;=0,0,ROUND(BO305*IF($A306&lt;=Debts!$M$14,Debts!$X$14,Debts!$Y$14)/12,2)+IF(AND(Debts!$AC$14=1,$A306=Debts!$M$14+1),SUMPRODUCT(ROUND(BO$5:BO304*Debts!$Y$14/12,2)),0))</f>
        <v/>
      </c>
      <c r="T306">
        <f>IF(BP305&lt;=0,0,ROUND(BP305*IF($A306&lt;=Debts!$M$15,Debts!$X$15,Debts!$Y$15)/12,2)+IF(AND(Debts!$AC$15=1,$A306=Debts!$M$15+1),SUMPRODUCT(ROUND(BP$5:BP304*Debts!$Y$15/12,2)),0))</f>
        <v/>
      </c>
      <c r="U306">
        <f>IF(BQ305&lt;=0,0,ROUND(BQ305*IF($A306&lt;=Debts!$M$16,Debts!$X$16,Debts!$Y$16)/12,2)+IF(AND(Debts!$AC$16=1,$A306=Debts!$M$16+1),SUMPRODUCT(ROUND(BQ$5:BQ304*Debts!$Y$16/12,2)),0))</f>
        <v/>
      </c>
      <c r="V306">
        <f>IF(BF305&lt;=0,0,MIN(ROUND(BF305+J306,2),IF(Debts!$Z$5=0,Debts!$AA$5,MAX(Debts!$AA$5,ROUND(BF305*Debts!$Z$5+Debts!$AB$5*J306,2)))))</f>
        <v/>
      </c>
      <c r="W306">
        <f>IF(BG305&lt;=0,0,MIN(ROUND(BG305+K306,2),IF(Debts!$Z$6=0,Debts!$AA$6,MAX(Debts!$AA$6,ROUND(BG305*Debts!$Z$6+Debts!$AB$6*K306,2)))))</f>
        <v/>
      </c>
      <c r="X306">
        <f>IF(BH305&lt;=0,0,MIN(ROUND(BH305+L306,2),IF(Debts!$Z$7=0,Debts!$AA$7,MAX(Debts!$AA$7,ROUND(BH305*Debts!$Z$7+Debts!$AB$7*L306,2)))))</f>
        <v/>
      </c>
      <c r="Y306">
        <f>IF(BI305&lt;=0,0,MIN(ROUND(BI305+M306,2),IF(Debts!$Z$8=0,Debts!$AA$8,MAX(Debts!$AA$8,ROUND(BI305*Debts!$Z$8+Debts!$AB$8*M306,2)))))</f>
        <v/>
      </c>
      <c r="Z306">
        <f>IF(BJ305&lt;=0,0,MIN(ROUND(BJ305+N306,2),IF(Debts!$Z$9=0,Debts!$AA$9,MAX(Debts!$AA$9,ROUND(BJ305*Debts!$Z$9+Debts!$AB$9*N306,2)))))</f>
        <v/>
      </c>
      <c r="AA306">
        <f>IF(BK305&lt;=0,0,MIN(ROUND(BK305+O306,2),IF(Debts!$Z$10=0,Debts!$AA$10,MAX(Debts!$AA$10,ROUND(BK305*Debts!$Z$10+Debts!$AB$10*O306,2)))))</f>
        <v/>
      </c>
      <c r="AB306">
        <f>IF(BL305&lt;=0,0,MIN(ROUND(BL305+P306,2),IF(Debts!$Z$11=0,Debts!$AA$11,MAX(Debts!$AA$11,ROUND(BL305*Debts!$Z$11+Debts!$AB$11*P306,2)))))</f>
        <v/>
      </c>
      <c r="AC306">
        <f>IF(BM305&lt;=0,0,MIN(ROUND(BM305+Q306,2),IF(Debts!$Z$12=0,Debts!$AA$12,MAX(Debts!$AA$12,ROUND(BM305*Debts!$Z$12+Debts!$AB$12*Q306,2)))))</f>
        <v/>
      </c>
      <c r="AD306">
        <f>IF(BN305&lt;=0,0,MIN(ROUND(BN305+R306,2),IF(Debts!$Z$13=0,Debts!$AA$13,MAX(Debts!$AA$13,ROUND(BN305*Debts!$Z$13+Debts!$AB$13*R306,2)))))</f>
        <v/>
      </c>
      <c r="AE306">
        <f>IF(BO305&lt;=0,0,MIN(ROUND(BO305+S306,2),IF(Debts!$Z$14=0,Debts!$AA$14,MAX(Debts!$AA$14,ROUND(BO305*Debts!$Z$14+Debts!$AB$14*S306,2)))))</f>
        <v/>
      </c>
      <c r="AF306">
        <f>IF(BP305&lt;=0,0,MIN(ROUND(BP305+T306,2),IF(Debts!$Z$15=0,Debts!$AA$15,MAX(Debts!$AA$15,ROUND(BP305*Debts!$Z$15+Debts!$AB$15*T306,2)))))</f>
        <v/>
      </c>
      <c r="AG306">
        <f>IF(BQ305&lt;=0,0,MIN(ROUND(BQ305+U306,2),IF(Debts!$Z$16=0,Debts!$AA$16,MAX(Debts!$AA$16,ROUND(BQ305*Debts!$Z$16+Debts!$AB$16*U306,2)))))</f>
        <v/>
      </c>
      <c r="AH306">
        <f>IF(BF305&lt;=0,0,ROUND(BF305+J306-V306,2))</f>
        <v/>
      </c>
      <c r="AI306">
        <f>IF(BG305&lt;=0,0,ROUND(BG305+K306-W306,2))</f>
        <v/>
      </c>
      <c r="AJ306">
        <f>IF(BH305&lt;=0,0,ROUND(BH305+L306-X306,2))</f>
        <v/>
      </c>
      <c r="AK306">
        <f>IF(BI305&lt;=0,0,ROUND(BI305+M306-Y306,2))</f>
        <v/>
      </c>
      <c r="AL306">
        <f>IF(BJ305&lt;=0,0,ROUND(BJ305+N306-Z306,2))</f>
        <v/>
      </c>
      <c r="AM306">
        <f>IF(BK305&lt;=0,0,ROUND(BK305+O306-AA306,2))</f>
        <v/>
      </c>
      <c r="AN306">
        <f>IF(BL305&lt;=0,0,ROUND(BL305+P306-AB306,2))</f>
        <v/>
      </c>
      <c r="AO306">
        <f>IF(BM305&lt;=0,0,ROUND(BM305+Q306-AC306,2))</f>
        <v/>
      </c>
      <c r="AP306">
        <f>IF(BN305&lt;=0,0,ROUND(BN305+R306-AD306,2))</f>
        <v/>
      </c>
      <c r="AQ306">
        <f>IF(BO305&lt;=0,0,ROUND(BO305+S306-AE306,2))</f>
        <v/>
      </c>
      <c r="AR306">
        <f>IF(BP305&lt;=0,0,ROUND(BP305+T306-AF306,2))</f>
        <v/>
      </c>
      <c r="AS306">
        <f>IF(BQ305&lt;=0,0,ROUND(BQ305+U306-AG306,2))</f>
        <v/>
      </c>
      <c r="AT306">
        <f>IF(AH306&lt;=0,0,ROUND(MIN(AH306,MAX(0,$F306-SUMPRODUCT(($AT$3:$BE$3&lt;AT$3)*$AH306:$AS306))),2))</f>
        <v/>
      </c>
      <c r="AU306">
        <f>IF(AI306&lt;=0,0,ROUND(MIN(AI306,MAX(0,$F306-SUMPRODUCT(($AT$3:$BE$3&lt;AU$3)*$AH306:$AS306))),2))</f>
        <v/>
      </c>
      <c r="AV306">
        <f>IF(AJ306&lt;=0,0,ROUND(MIN(AJ306,MAX(0,$F306-SUMPRODUCT(($AT$3:$BE$3&lt;AV$3)*$AH306:$AS306))),2))</f>
        <v/>
      </c>
      <c r="AW306">
        <f>IF(AK306&lt;=0,0,ROUND(MIN(AK306,MAX(0,$F306-SUMPRODUCT(($AT$3:$BE$3&lt;AW$3)*$AH306:$AS306))),2))</f>
        <v/>
      </c>
      <c r="AX306">
        <f>IF(AL306&lt;=0,0,ROUND(MIN(AL306,MAX(0,$F306-SUMPRODUCT(($AT$3:$BE$3&lt;AX$3)*$AH306:$AS306))),2))</f>
        <v/>
      </c>
      <c r="AY306">
        <f>IF(AM306&lt;=0,0,ROUND(MIN(AM306,MAX(0,$F306-SUMPRODUCT(($AT$3:$BE$3&lt;AY$3)*$AH306:$AS306))),2))</f>
        <v/>
      </c>
      <c r="AZ306">
        <f>IF(AN306&lt;=0,0,ROUND(MIN(AN306,MAX(0,$F306-SUMPRODUCT(($AT$3:$BE$3&lt;AZ$3)*$AH306:$AS306))),2))</f>
        <v/>
      </c>
      <c r="BA306">
        <f>IF(AO306&lt;=0,0,ROUND(MIN(AO306,MAX(0,$F306-SUMPRODUCT(($AT$3:$BE$3&lt;BA$3)*$AH306:$AS306))),2))</f>
        <v/>
      </c>
      <c r="BB306">
        <f>IF(AP306&lt;=0,0,ROUND(MIN(AP306,MAX(0,$F306-SUMPRODUCT(($AT$3:$BE$3&lt;BB$3)*$AH306:$AS306))),2))</f>
        <v/>
      </c>
      <c r="BC306">
        <f>IF(AQ306&lt;=0,0,ROUND(MIN(AQ306,MAX(0,$F306-SUMPRODUCT(($AT$3:$BE$3&lt;BC$3)*$AH306:$AS306))),2))</f>
        <v/>
      </c>
      <c r="BD306">
        <f>IF(AR306&lt;=0,0,ROUND(MIN(AR306,MAX(0,$F306-SUMPRODUCT(($AT$3:$BE$3&lt;BD$3)*$AH306:$AS306))),2))</f>
        <v/>
      </c>
      <c r="BE306">
        <f>IF(AS306&lt;=0,0,ROUND(MIN(AS306,MAX(0,$F306-SUMPRODUCT(($AT$3:$BE$3&lt;BE$3)*$AH306:$AS306))),2))</f>
        <v/>
      </c>
      <c r="BF306">
        <f>IF(BF305&lt;=0,0,ROUND(BF305+J306-V306-AT306,2))</f>
        <v/>
      </c>
      <c r="BG306">
        <f>IF(BG305&lt;=0,0,ROUND(BG305+K306-W306-AU306,2))</f>
        <v/>
      </c>
      <c r="BH306">
        <f>IF(BH305&lt;=0,0,ROUND(BH305+L306-X306-AV306,2))</f>
        <v/>
      </c>
      <c r="BI306">
        <f>IF(BI305&lt;=0,0,ROUND(BI305+M306-Y306-AW306,2))</f>
        <v/>
      </c>
      <c r="BJ306">
        <f>IF(BJ305&lt;=0,0,ROUND(BJ305+N306-Z306-AX306,2))</f>
        <v/>
      </c>
      <c r="BK306">
        <f>IF(BK305&lt;=0,0,ROUND(BK305+O306-AA306-AY306,2))</f>
        <v/>
      </c>
      <c r="BL306">
        <f>IF(BL305&lt;=0,0,ROUND(BL305+P306-AB306-AZ306,2))</f>
        <v/>
      </c>
      <c r="BM306">
        <f>IF(BM305&lt;=0,0,ROUND(BM305+Q306-AC306-BA306,2))</f>
        <v/>
      </c>
      <c r="BN306">
        <f>IF(BN305&lt;=0,0,ROUND(BN305+R306-AD306-BB306,2))</f>
        <v/>
      </c>
      <c r="BO306">
        <f>IF(BO305&lt;=0,0,ROUND(BO305+S306-AE306-BC306,2))</f>
        <v/>
      </c>
      <c r="BP306">
        <f>IF(BP305&lt;=0,0,ROUND(BP305+T306-AF306-BD306,2))</f>
        <v/>
      </c>
      <c r="BQ306">
        <f>IF(BQ305&lt;=0,0,ROUND(BQ305+U306-AG306-BE306,2))</f>
        <v/>
      </c>
    </row>
    <row r="307">
      <c r="A307" t="n">
        <v>302</v>
      </c>
      <c r="B307" s="29">
        <f>Months!B307</f>
        <v/>
      </c>
      <c r="C307">
        <f>Months!C307</f>
        <v/>
      </c>
      <c r="D307">
        <f>Months!D307</f>
        <v/>
      </c>
      <c r="E307">
        <f>SUM(V307:AG307)</f>
        <v/>
      </c>
      <c r="F307">
        <f>MAX(0,ROUND(C307+D307-E307,2))</f>
        <v/>
      </c>
      <c r="G307">
        <f>ROUND(E307+SUM(AT307:BE307),2)</f>
        <v/>
      </c>
      <c r="H307">
        <f>ROUND(SUM(J307:U307),2)</f>
        <v/>
      </c>
      <c r="I307">
        <f>ROUND(SUM(BF307:BQ307),2)</f>
        <v/>
      </c>
      <c r="J307">
        <f>IF(BF306&lt;=0,0,ROUND(BF306*IF($A307&lt;=Debts!$M$5,Debts!$X$5,Debts!$Y$5)/12,2)+IF(AND(Debts!$AC$5=1,$A307=Debts!$M$5+1),SUMPRODUCT(ROUND(BF$5:BF305*Debts!$Y$5/12,2)),0))</f>
        <v/>
      </c>
      <c r="K307">
        <f>IF(BG306&lt;=0,0,ROUND(BG306*IF($A307&lt;=Debts!$M$6,Debts!$X$6,Debts!$Y$6)/12,2)+IF(AND(Debts!$AC$6=1,$A307=Debts!$M$6+1),SUMPRODUCT(ROUND(BG$5:BG305*Debts!$Y$6/12,2)),0))</f>
        <v/>
      </c>
      <c r="L307">
        <f>IF(BH306&lt;=0,0,ROUND(BH306*IF($A307&lt;=Debts!$M$7,Debts!$X$7,Debts!$Y$7)/12,2)+IF(AND(Debts!$AC$7=1,$A307=Debts!$M$7+1),SUMPRODUCT(ROUND(BH$5:BH305*Debts!$Y$7/12,2)),0))</f>
        <v/>
      </c>
      <c r="M307">
        <f>IF(BI306&lt;=0,0,ROUND(BI306*IF($A307&lt;=Debts!$M$8,Debts!$X$8,Debts!$Y$8)/12,2)+IF(AND(Debts!$AC$8=1,$A307=Debts!$M$8+1),SUMPRODUCT(ROUND(BI$5:BI305*Debts!$Y$8/12,2)),0))</f>
        <v/>
      </c>
      <c r="N307">
        <f>IF(BJ306&lt;=0,0,ROUND(BJ306*IF($A307&lt;=Debts!$M$9,Debts!$X$9,Debts!$Y$9)/12,2)+IF(AND(Debts!$AC$9=1,$A307=Debts!$M$9+1),SUMPRODUCT(ROUND(BJ$5:BJ305*Debts!$Y$9/12,2)),0))</f>
        <v/>
      </c>
      <c r="O307">
        <f>IF(BK306&lt;=0,0,ROUND(BK306*IF($A307&lt;=Debts!$M$10,Debts!$X$10,Debts!$Y$10)/12,2)+IF(AND(Debts!$AC$10=1,$A307=Debts!$M$10+1),SUMPRODUCT(ROUND(BK$5:BK305*Debts!$Y$10/12,2)),0))</f>
        <v/>
      </c>
      <c r="P307">
        <f>IF(BL306&lt;=0,0,ROUND(BL306*IF($A307&lt;=Debts!$M$11,Debts!$X$11,Debts!$Y$11)/12,2)+IF(AND(Debts!$AC$11=1,$A307=Debts!$M$11+1),SUMPRODUCT(ROUND(BL$5:BL305*Debts!$Y$11/12,2)),0))</f>
        <v/>
      </c>
      <c r="Q307">
        <f>IF(BM306&lt;=0,0,ROUND(BM306*IF($A307&lt;=Debts!$M$12,Debts!$X$12,Debts!$Y$12)/12,2)+IF(AND(Debts!$AC$12=1,$A307=Debts!$M$12+1),SUMPRODUCT(ROUND(BM$5:BM305*Debts!$Y$12/12,2)),0))</f>
        <v/>
      </c>
      <c r="R307">
        <f>IF(BN306&lt;=0,0,ROUND(BN306*IF($A307&lt;=Debts!$M$13,Debts!$X$13,Debts!$Y$13)/12,2)+IF(AND(Debts!$AC$13=1,$A307=Debts!$M$13+1),SUMPRODUCT(ROUND(BN$5:BN305*Debts!$Y$13/12,2)),0))</f>
        <v/>
      </c>
      <c r="S307">
        <f>IF(BO306&lt;=0,0,ROUND(BO306*IF($A307&lt;=Debts!$M$14,Debts!$X$14,Debts!$Y$14)/12,2)+IF(AND(Debts!$AC$14=1,$A307=Debts!$M$14+1),SUMPRODUCT(ROUND(BO$5:BO305*Debts!$Y$14/12,2)),0))</f>
        <v/>
      </c>
      <c r="T307">
        <f>IF(BP306&lt;=0,0,ROUND(BP306*IF($A307&lt;=Debts!$M$15,Debts!$X$15,Debts!$Y$15)/12,2)+IF(AND(Debts!$AC$15=1,$A307=Debts!$M$15+1),SUMPRODUCT(ROUND(BP$5:BP305*Debts!$Y$15/12,2)),0))</f>
        <v/>
      </c>
      <c r="U307">
        <f>IF(BQ306&lt;=0,0,ROUND(BQ306*IF($A307&lt;=Debts!$M$16,Debts!$X$16,Debts!$Y$16)/12,2)+IF(AND(Debts!$AC$16=1,$A307=Debts!$M$16+1),SUMPRODUCT(ROUND(BQ$5:BQ305*Debts!$Y$16/12,2)),0))</f>
        <v/>
      </c>
      <c r="V307">
        <f>IF(BF306&lt;=0,0,MIN(ROUND(BF306+J307,2),IF(Debts!$Z$5=0,Debts!$AA$5,MAX(Debts!$AA$5,ROUND(BF306*Debts!$Z$5+Debts!$AB$5*J307,2)))))</f>
        <v/>
      </c>
      <c r="W307">
        <f>IF(BG306&lt;=0,0,MIN(ROUND(BG306+K307,2),IF(Debts!$Z$6=0,Debts!$AA$6,MAX(Debts!$AA$6,ROUND(BG306*Debts!$Z$6+Debts!$AB$6*K307,2)))))</f>
        <v/>
      </c>
      <c r="X307">
        <f>IF(BH306&lt;=0,0,MIN(ROUND(BH306+L307,2),IF(Debts!$Z$7=0,Debts!$AA$7,MAX(Debts!$AA$7,ROUND(BH306*Debts!$Z$7+Debts!$AB$7*L307,2)))))</f>
        <v/>
      </c>
      <c r="Y307">
        <f>IF(BI306&lt;=0,0,MIN(ROUND(BI306+M307,2),IF(Debts!$Z$8=0,Debts!$AA$8,MAX(Debts!$AA$8,ROUND(BI306*Debts!$Z$8+Debts!$AB$8*M307,2)))))</f>
        <v/>
      </c>
      <c r="Z307">
        <f>IF(BJ306&lt;=0,0,MIN(ROUND(BJ306+N307,2),IF(Debts!$Z$9=0,Debts!$AA$9,MAX(Debts!$AA$9,ROUND(BJ306*Debts!$Z$9+Debts!$AB$9*N307,2)))))</f>
        <v/>
      </c>
      <c r="AA307">
        <f>IF(BK306&lt;=0,0,MIN(ROUND(BK306+O307,2),IF(Debts!$Z$10=0,Debts!$AA$10,MAX(Debts!$AA$10,ROUND(BK306*Debts!$Z$10+Debts!$AB$10*O307,2)))))</f>
        <v/>
      </c>
      <c r="AB307">
        <f>IF(BL306&lt;=0,0,MIN(ROUND(BL306+P307,2),IF(Debts!$Z$11=0,Debts!$AA$11,MAX(Debts!$AA$11,ROUND(BL306*Debts!$Z$11+Debts!$AB$11*P307,2)))))</f>
        <v/>
      </c>
      <c r="AC307">
        <f>IF(BM306&lt;=0,0,MIN(ROUND(BM306+Q307,2),IF(Debts!$Z$12=0,Debts!$AA$12,MAX(Debts!$AA$12,ROUND(BM306*Debts!$Z$12+Debts!$AB$12*Q307,2)))))</f>
        <v/>
      </c>
      <c r="AD307">
        <f>IF(BN306&lt;=0,0,MIN(ROUND(BN306+R307,2),IF(Debts!$Z$13=0,Debts!$AA$13,MAX(Debts!$AA$13,ROUND(BN306*Debts!$Z$13+Debts!$AB$13*R307,2)))))</f>
        <v/>
      </c>
      <c r="AE307">
        <f>IF(BO306&lt;=0,0,MIN(ROUND(BO306+S307,2),IF(Debts!$Z$14=0,Debts!$AA$14,MAX(Debts!$AA$14,ROUND(BO306*Debts!$Z$14+Debts!$AB$14*S307,2)))))</f>
        <v/>
      </c>
      <c r="AF307">
        <f>IF(BP306&lt;=0,0,MIN(ROUND(BP306+T307,2),IF(Debts!$Z$15=0,Debts!$AA$15,MAX(Debts!$AA$15,ROUND(BP306*Debts!$Z$15+Debts!$AB$15*T307,2)))))</f>
        <v/>
      </c>
      <c r="AG307">
        <f>IF(BQ306&lt;=0,0,MIN(ROUND(BQ306+U307,2),IF(Debts!$Z$16=0,Debts!$AA$16,MAX(Debts!$AA$16,ROUND(BQ306*Debts!$Z$16+Debts!$AB$16*U307,2)))))</f>
        <v/>
      </c>
      <c r="AH307">
        <f>IF(BF306&lt;=0,0,ROUND(BF306+J307-V307,2))</f>
        <v/>
      </c>
      <c r="AI307">
        <f>IF(BG306&lt;=0,0,ROUND(BG306+K307-W307,2))</f>
        <v/>
      </c>
      <c r="AJ307">
        <f>IF(BH306&lt;=0,0,ROUND(BH306+L307-X307,2))</f>
        <v/>
      </c>
      <c r="AK307">
        <f>IF(BI306&lt;=0,0,ROUND(BI306+M307-Y307,2))</f>
        <v/>
      </c>
      <c r="AL307">
        <f>IF(BJ306&lt;=0,0,ROUND(BJ306+N307-Z307,2))</f>
        <v/>
      </c>
      <c r="AM307">
        <f>IF(BK306&lt;=0,0,ROUND(BK306+O307-AA307,2))</f>
        <v/>
      </c>
      <c r="AN307">
        <f>IF(BL306&lt;=0,0,ROUND(BL306+P307-AB307,2))</f>
        <v/>
      </c>
      <c r="AO307">
        <f>IF(BM306&lt;=0,0,ROUND(BM306+Q307-AC307,2))</f>
        <v/>
      </c>
      <c r="AP307">
        <f>IF(BN306&lt;=0,0,ROUND(BN306+R307-AD307,2))</f>
        <v/>
      </c>
      <c r="AQ307">
        <f>IF(BO306&lt;=0,0,ROUND(BO306+S307-AE307,2))</f>
        <v/>
      </c>
      <c r="AR307">
        <f>IF(BP306&lt;=0,0,ROUND(BP306+T307-AF307,2))</f>
        <v/>
      </c>
      <c r="AS307">
        <f>IF(BQ306&lt;=0,0,ROUND(BQ306+U307-AG307,2))</f>
        <v/>
      </c>
      <c r="AT307">
        <f>IF(AH307&lt;=0,0,ROUND(MIN(AH307,MAX(0,$F307-SUMPRODUCT(($AT$3:$BE$3&lt;AT$3)*$AH307:$AS307))),2))</f>
        <v/>
      </c>
      <c r="AU307">
        <f>IF(AI307&lt;=0,0,ROUND(MIN(AI307,MAX(0,$F307-SUMPRODUCT(($AT$3:$BE$3&lt;AU$3)*$AH307:$AS307))),2))</f>
        <v/>
      </c>
      <c r="AV307">
        <f>IF(AJ307&lt;=0,0,ROUND(MIN(AJ307,MAX(0,$F307-SUMPRODUCT(($AT$3:$BE$3&lt;AV$3)*$AH307:$AS307))),2))</f>
        <v/>
      </c>
      <c r="AW307">
        <f>IF(AK307&lt;=0,0,ROUND(MIN(AK307,MAX(0,$F307-SUMPRODUCT(($AT$3:$BE$3&lt;AW$3)*$AH307:$AS307))),2))</f>
        <v/>
      </c>
      <c r="AX307">
        <f>IF(AL307&lt;=0,0,ROUND(MIN(AL307,MAX(0,$F307-SUMPRODUCT(($AT$3:$BE$3&lt;AX$3)*$AH307:$AS307))),2))</f>
        <v/>
      </c>
      <c r="AY307">
        <f>IF(AM307&lt;=0,0,ROUND(MIN(AM307,MAX(0,$F307-SUMPRODUCT(($AT$3:$BE$3&lt;AY$3)*$AH307:$AS307))),2))</f>
        <v/>
      </c>
      <c r="AZ307">
        <f>IF(AN307&lt;=0,0,ROUND(MIN(AN307,MAX(0,$F307-SUMPRODUCT(($AT$3:$BE$3&lt;AZ$3)*$AH307:$AS307))),2))</f>
        <v/>
      </c>
      <c r="BA307">
        <f>IF(AO307&lt;=0,0,ROUND(MIN(AO307,MAX(0,$F307-SUMPRODUCT(($AT$3:$BE$3&lt;BA$3)*$AH307:$AS307))),2))</f>
        <v/>
      </c>
      <c r="BB307">
        <f>IF(AP307&lt;=0,0,ROUND(MIN(AP307,MAX(0,$F307-SUMPRODUCT(($AT$3:$BE$3&lt;BB$3)*$AH307:$AS307))),2))</f>
        <v/>
      </c>
      <c r="BC307">
        <f>IF(AQ307&lt;=0,0,ROUND(MIN(AQ307,MAX(0,$F307-SUMPRODUCT(($AT$3:$BE$3&lt;BC$3)*$AH307:$AS307))),2))</f>
        <v/>
      </c>
      <c r="BD307">
        <f>IF(AR307&lt;=0,0,ROUND(MIN(AR307,MAX(0,$F307-SUMPRODUCT(($AT$3:$BE$3&lt;BD$3)*$AH307:$AS307))),2))</f>
        <v/>
      </c>
      <c r="BE307">
        <f>IF(AS307&lt;=0,0,ROUND(MIN(AS307,MAX(0,$F307-SUMPRODUCT(($AT$3:$BE$3&lt;BE$3)*$AH307:$AS307))),2))</f>
        <v/>
      </c>
      <c r="BF307">
        <f>IF(BF306&lt;=0,0,ROUND(BF306+J307-V307-AT307,2))</f>
        <v/>
      </c>
      <c r="BG307">
        <f>IF(BG306&lt;=0,0,ROUND(BG306+K307-W307-AU307,2))</f>
        <v/>
      </c>
      <c r="BH307">
        <f>IF(BH306&lt;=0,0,ROUND(BH306+L307-X307-AV307,2))</f>
        <v/>
      </c>
      <c r="BI307">
        <f>IF(BI306&lt;=0,0,ROUND(BI306+M307-Y307-AW307,2))</f>
        <v/>
      </c>
      <c r="BJ307">
        <f>IF(BJ306&lt;=0,0,ROUND(BJ306+N307-Z307-AX307,2))</f>
        <v/>
      </c>
      <c r="BK307">
        <f>IF(BK306&lt;=0,0,ROUND(BK306+O307-AA307-AY307,2))</f>
        <v/>
      </c>
      <c r="BL307">
        <f>IF(BL306&lt;=0,0,ROUND(BL306+P307-AB307-AZ307,2))</f>
        <v/>
      </c>
      <c r="BM307">
        <f>IF(BM306&lt;=0,0,ROUND(BM306+Q307-AC307-BA307,2))</f>
        <v/>
      </c>
      <c r="BN307">
        <f>IF(BN306&lt;=0,0,ROUND(BN306+R307-AD307-BB307,2))</f>
        <v/>
      </c>
      <c r="BO307">
        <f>IF(BO306&lt;=0,0,ROUND(BO306+S307-AE307-BC307,2))</f>
        <v/>
      </c>
      <c r="BP307">
        <f>IF(BP306&lt;=0,0,ROUND(BP306+T307-AF307-BD307,2))</f>
        <v/>
      </c>
      <c r="BQ307">
        <f>IF(BQ306&lt;=0,0,ROUND(BQ306+U307-AG307-BE307,2))</f>
        <v/>
      </c>
    </row>
    <row r="308">
      <c r="A308" t="n">
        <v>303</v>
      </c>
      <c r="B308" s="29">
        <f>Months!B308</f>
        <v/>
      </c>
      <c r="C308">
        <f>Months!C308</f>
        <v/>
      </c>
      <c r="D308">
        <f>Months!D308</f>
        <v/>
      </c>
      <c r="E308">
        <f>SUM(V308:AG308)</f>
        <v/>
      </c>
      <c r="F308">
        <f>MAX(0,ROUND(C308+D308-E308,2))</f>
        <v/>
      </c>
      <c r="G308">
        <f>ROUND(E308+SUM(AT308:BE308),2)</f>
        <v/>
      </c>
      <c r="H308">
        <f>ROUND(SUM(J308:U308),2)</f>
        <v/>
      </c>
      <c r="I308">
        <f>ROUND(SUM(BF308:BQ308),2)</f>
        <v/>
      </c>
      <c r="J308">
        <f>IF(BF307&lt;=0,0,ROUND(BF307*IF($A308&lt;=Debts!$M$5,Debts!$X$5,Debts!$Y$5)/12,2)+IF(AND(Debts!$AC$5=1,$A308=Debts!$M$5+1),SUMPRODUCT(ROUND(BF$5:BF306*Debts!$Y$5/12,2)),0))</f>
        <v/>
      </c>
      <c r="K308">
        <f>IF(BG307&lt;=0,0,ROUND(BG307*IF($A308&lt;=Debts!$M$6,Debts!$X$6,Debts!$Y$6)/12,2)+IF(AND(Debts!$AC$6=1,$A308=Debts!$M$6+1),SUMPRODUCT(ROUND(BG$5:BG306*Debts!$Y$6/12,2)),0))</f>
        <v/>
      </c>
      <c r="L308">
        <f>IF(BH307&lt;=0,0,ROUND(BH307*IF($A308&lt;=Debts!$M$7,Debts!$X$7,Debts!$Y$7)/12,2)+IF(AND(Debts!$AC$7=1,$A308=Debts!$M$7+1),SUMPRODUCT(ROUND(BH$5:BH306*Debts!$Y$7/12,2)),0))</f>
        <v/>
      </c>
      <c r="M308">
        <f>IF(BI307&lt;=0,0,ROUND(BI307*IF($A308&lt;=Debts!$M$8,Debts!$X$8,Debts!$Y$8)/12,2)+IF(AND(Debts!$AC$8=1,$A308=Debts!$M$8+1),SUMPRODUCT(ROUND(BI$5:BI306*Debts!$Y$8/12,2)),0))</f>
        <v/>
      </c>
      <c r="N308">
        <f>IF(BJ307&lt;=0,0,ROUND(BJ307*IF($A308&lt;=Debts!$M$9,Debts!$X$9,Debts!$Y$9)/12,2)+IF(AND(Debts!$AC$9=1,$A308=Debts!$M$9+1),SUMPRODUCT(ROUND(BJ$5:BJ306*Debts!$Y$9/12,2)),0))</f>
        <v/>
      </c>
      <c r="O308">
        <f>IF(BK307&lt;=0,0,ROUND(BK307*IF($A308&lt;=Debts!$M$10,Debts!$X$10,Debts!$Y$10)/12,2)+IF(AND(Debts!$AC$10=1,$A308=Debts!$M$10+1),SUMPRODUCT(ROUND(BK$5:BK306*Debts!$Y$10/12,2)),0))</f>
        <v/>
      </c>
      <c r="P308">
        <f>IF(BL307&lt;=0,0,ROUND(BL307*IF($A308&lt;=Debts!$M$11,Debts!$X$11,Debts!$Y$11)/12,2)+IF(AND(Debts!$AC$11=1,$A308=Debts!$M$11+1),SUMPRODUCT(ROUND(BL$5:BL306*Debts!$Y$11/12,2)),0))</f>
        <v/>
      </c>
      <c r="Q308">
        <f>IF(BM307&lt;=0,0,ROUND(BM307*IF($A308&lt;=Debts!$M$12,Debts!$X$12,Debts!$Y$12)/12,2)+IF(AND(Debts!$AC$12=1,$A308=Debts!$M$12+1),SUMPRODUCT(ROUND(BM$5:BM306*Debts!$Y$12/12,2)),0))</f>
        <v/>
      </c>
      <c r="R308">
        <f>IF(BN307&lt;=0,0,ROUND(BN307*IF($A308&lt;=Debts!$M$13,Debts!$X$13,Debts!$Y$13)/12,2)+IF(AND(Debts!$AC$13=1,$A308=Debts!$M$13+1),SUMPRODUCT(ROUND(BN$5:BN306*Debts!$Y$13/12,2)),0))</f>
        <v/>
      </c>
      <c r="S308">
        <f>IF(BO307&lt;=0,0,ROUND(BO307*IF($A308&lt;=Debts!$M$14,Debts!$X$14,Debts!$Y$14)/12,2)+IF(AND(Debts!$AC$14=1,$A308=Debts!$M$14+1),SUMPRODUCT(ROUND(BO$5:BO306*Debts!$Y$14/12,2)),0))</f>
        <v/>
      </c>
      <c r="T308">
        <f>IF(BP307&lt;=0,0,ROUND(BP307*IF($A308&lt;=Debts!$M$15,Debts!$X$15,Debts!$Y$15)/12,2)+IF(AND(Debts!$AC$15=1,$A308=Debts!$M$15+1),SUMPRODUCT(ROUND(BP$5:BP306*Debts!$Y$15/12,2)),0))</f>
        <v/>
      </c>
      <c r="U308">
        <f>IF(BQ307&lt;=0,0,ROUND(BQ307*IF($A308&lt;=Debts!$M$16,Debts!$X$16,Debts!$Y$16)/12,2)+IF(AND(Debts!$AC$16=1,$A308=Debts!$M$16+1),SUMPRODUCT(ROUND(BQ$5:BQ306*Debts!$Y$16/12,2)),0))</f>
        <v/>
      </c>
      <c r="V308">
        <f>IF(BF307&lt;=0,0,MIN(ROUND(BF307+J308,2),IF(Debts!$Z$5=0,Debts!$AA$5,MAX(Debts!$AA$5,ROUND(BF307*Debts!$Z$5+Debts!$AB$5*J308,2)))))</f>
        <v/>
      </c>
      <c r="W308">
        <f>IF(BG307&lt;=0,0,MIN(ROUND(BG307+K308,2),IF(Debts!$Z$6=0,Debts!$AA$6,MAX(Debts!$AA$6,ROUND(BG307*Debts!$Z$6+Debts!$AB$6*K308,2)))))</f>
        <v/>
      </c>
      <c r="X308">
        <f>IF(BH307&lt;=0,0,MIN(ROUND(BH307+L308,2),IF(Debts!$Z$7=0,Debts!$AA$7,MAX(Debts!$AA$7,ROUND(BH307*Debts!$Z$7+Debts!$AB$7*L308,2)))))</f>
        <v/>
      </c>
      <c r="Y308">
        <f>IF(BI307&lt;=0,0,MIN(ROUND(BI307+M308,2),IF(Debts!$Z$8=0,Debts!$AA$8,MAX(Debts!$AA$8,ROUND(BI307*Debts!$Z$8+Debts!$AB$8*M308,2)))))</f>
        <v/>
      </c>
      <c r="Z308">
        <f>IF(BJ307&lt;=0,0,MIN(ROUND(BJ307+N308,2),IF(Debts!$Z$9=0,Debts!$AA$9,MAX(Debts!$AA$9,ROUND(BJ307*Debts!$Z$9+Debts!$AB$9*N308,2)))))</f>
        <v/>
      </c>
      <c r="AA308">
        <f>IF(BK307&lt;=0,0,MIN(ROUND(BK307+O308,2),IF(Debts!$Z$10=0,Debts!$AA$10,MAX(Debts!$AA$10,ROUND(BK307*Debts!$Z$10+Debts!$AB$10*O308,2)))))</f>
        <v/>
      </c>
      <c r="AB308">
        <f>IF(BL307&lt;=0,0,MIN(ROUND(BL307+P308,2),IF(Debts!$Z$11=0,Debts!$AA$11,MAX(Debts!$AA$11,ROUND(BL307*Debts!$Z$11+Debts!$AB$11*P308,2)))))</f>
        <v/>
      </c>
      <c r="AC308">
        <f>IF(BM307&lt;=0,0,MIN(ROUND(BM307+Q308,2),IF(Debts!$Z$12=0,Debts!$AA$12,MAX(Debts!$AA$12,ROUND(BM307*Debts!$Z$12+Debts!$AB$12*Q308,2)))))</f>
        <v/>
      </c>
      <c r="AD308">
        <f>IF(BN307&lt;=0,0,MIN(ROUND(BN307+R308,2),IF(Debts!$Z$13=0,Debts!$AA$13,MAX(Debts!$AA$13,ROUND(BN307*Debts!$Z$13+Debts!$AB$13*R308,2)))))</f>
        <v/>
      </c>
      <c r="AE308">
        <f>IF(BO307&lt;=0,0,MIN(ROUND(BO307+S308,2),IF(Debts!$Z$14=0,Debts!$AA$14,MAX(Debts!$AA$14,ROUND(BO307*Debts!$Z$14+Debts!$AB$14*S308,2)))))</f>
        <v/>
      </c>
      <c r="AF308">
        <f>IF(BP307&lt;=0,0,MIN(ROUND(BP307+T308,2),IF(Debts!$Z$15=0,Debts!$AA$15,MAX(Debts!$AA$15,ROUND(BP307*Debts!$Z$15+Debts!$AB$15*T308,2)))))</f>
        <v/>
      </c>
      <c r="AG308">
        <f>IF(BQ307&lt;=0,0,MIN(ROUND(BQ307+U308,2),IF(Debts!$Z$16=0,Debts!$AA$16,MAX(Debts!$AA$16,ROUND(BQ307*Debts!$Z$16+Debts!$AB$16*U308,2)))))</f>
        <v/>
      </c>
      <c r="AH308">
        <f>IF(BF307&lt;=0,0,ROUND(BF307+J308-V308,2))</f>
        <v/>
      </c>
      <c r="AI308">
        <f>IF(BG307&lt;=0,0,ROUND(BG307+K308-W308,2))</f>
        <v/>
      </c>
      <c r="AJ308">
        <f>IF(BH307&lt;=0,0,ROUND(BH307+L308-X308,2))</f>
        <v/>
      </c>
      <c r="AK308">
        <f>IF(BI307&lt;=0,0,ROUND(BI307+M308-Y308,2))</f>
        <v/>
      </c>
      <c r="AL308">
        <f>IF(BJ307&lt;=0,0,ROUND(BJ307+N308-Z308,2))</f>
        <v/>
      </c>
      <c r="AM308">
        <f>IF(BK307&lt;=0,0,ROUND(BK307+O308-AA308,2))</f>
        <v/>
      </c>
      <c r="AN308">
        <f>IF(BL307&lt;=0,0,ROUND(BL307+P308-AB308,2))</f>
        <v/>
      </c>
      <c r="AO308">
        <f>IF(BM307&lt;=0,0,ROUND(BM307+Q308-AC308,2))</f>
        <v/>
      </c>
      <c r="AP308">
        <f>IF(BN307&lt;=0,0,ROUND(BN307+R308-AD308,2))</f>
        <v/>
      </c>
      <c r="AQ308">
        <f>IF(BO307&lt;=0,0,ROUND(BO307+S308-AE308,2))</f>
        <v/>
      </c>
      <c r="AR308">
        <f>IF(BP307&lt;=0,0,ROUND(BP307+T308-AF308,2))</f>
        <v/>
      </c>
      <c r="AS308">
        <f>IF(BQ307&lt;=0,0,ROUND(BQ307+U308-AG308,2))</f>
        <v/>
      </c>
      <c r="AT308">
        <f>IF(AH308&lt;=0,0,ROUND(MIN(AH308,MAX(0,$F308-SUMPRODUCT(($AT$3:$BE$3&lt;AT$3)*$AH308:$AS308))),2))</f>
        <v/>
      </c>
      <c r="AU308">
        <f>IF(AI308&lt;=0,0,ROUND(MIN(AI308,MAX(0,$F308-SUMPRODUCT(($AT$3:$BE$3&lt;AU$3)*$AH308:$AS308))),2))</f>
        <v/>
      </c>
      <c r="AV308">
        <f>IF(AJ308&lt;=0,0,ROUND(MIN(AJ308,MAX(0,$F308-SUMPRODUCT(($AT$3:$BE$3&lt;AV$3)*$AH308:$AS308))),2))</f>
        <v/>
      </c>
      <c r="AW308">
        <f>IF(AK308&lt;=0,0,ROUND(MIN(AK308,MAX(0,$F308-SUMPRODUCT(($AT$3:$BE$3&lt;AW$3)*$AH308:$AS308))),2))</f>
        <v/>
      </c>
      <c r="AX308">
        <f>IF(AL308&lt;=0,0,ROUND(MIN(AL308,MAX(0,$F308-SUMPRODUCT(($AT$3:$BE$3&lt;AX$3)*$AH308:$AS308))),2))</f>
        <v/>
      </c>
      <c r="AY308">
        <f>IF(AM308&lt;=0,0,ROUND(MIN(AM308,MAX(0,$F308-SUMPRODUCT(($AT$3:$BE$3&lt;AY$3)*$AH308:$AS308))),2))</f>
        <v/>
      </c>
      <c r="AZ308">
        <f>IF(AN308&lt;=0,0,ROUND(MIN(AN308,MAX(0,$F308-SUMPRODUCT(($AT$3:$BE$3&lt;AZ$3)*$AH308:$AS308))),2))</f>
        <v/>
      </c>
      <c r="BA308">
        <f>IF(AO308&lt;=0,0,ROUND(MIN(AO308,MAX(0,$F308-SUMPRODUCT(($AT$3:$BE$3&lt;BA$3)*$AH308:$AS308))),2))</f>
        <v/>
      </c>
      <c r="BB308">
        <f>IF(AP308&lt;=0,0,ROUND(MIN(AP308,MAX(0,$F308-SUMPRODUCT(($AT$3:$BE$3&lt;BB$3)*$AH308:$AS308))),2))</f>
        <v/>
      </c>
      <c r="BC308">
        <f>IF(AQ308&lt;=0,0,ROUND(MIN(AQ308,MAX(0,$F308-SUMPRODUCT(($AT$3:$BE$3&lt;BC$3)*$AH308:$AS308))),2))</f>
        <v/>
      </c>
      <c r="BD308">
        <f>IF(AR308&lt;=0,0,ROUND(MIN(AR308,MAX(0,$F308-SUMPRODUCT(($AT$3:$BE$3&lt;BD$3)*$AH308:$AS308))),2))</f>
        <v/>
      </c>
      <c r="BE308">
        <f>IF(AS308&lt;=0,0,ROUND(MIN(AS308,MAX(0,$F308-SUMPRODUCT(($AT$3:$BE$3&lt;BE$3)*$AH308:$AS308))),2))</f>
        <v/>
      </c>
      <c r="BF308">
        <f>IF(BF307&lt;=0,0,ROUND(BF307+J308-V308-AT308,2))</f>
        <v/>
      </c>
      <c r="BG308">
        <f>IF(BG307&lt;=0,0,ROUND(BG307+K308-W308-AU308,2))</f>
        <v/>
      </c>
      <c r="BH308">
        <f>IF(BH307&lt;=0,0,ROUND(BH307+L308-X308-AV308,2))</f>
        <v/>
      </c>
      <c r="BI308">
        <f>IF(BI307&lt;=0,0,ROUND(BI307+M308-Y308-AW308,2))</f>
        <v/>
      </c>
      <c r="BJ308">
        <f>IF(BJ307&lt;=0,0,ROUND(BJ307+N308-Z308-AX308,2))</f>
        <v/>
      </c>
      <c r="BK308">
        <f>IF(BK307&lt;=0,0,ROUND(BK307+O308-AA308-AY308,2))</f>
        <v/>
      </c>
      <c r="BL308">
        <f>IF(BL307&lt;=0,0,ROUND(BL307+P308-AB308-AZ308,2))</f>
        <v/>
      </c>
      <c r="BM308">
        <f>IF(BM307&lt;=0,0,ROUND(BM307+Q308-AC308-BA308,2))</f>
        <v/>
      </c>
      <c r="BN308">
        <f>IF(BN307&lt;=0,0,ROUND(BN307+R308-AD308-BB308,2))</f>
        <v/>
      </c>
      <c r="BO308">
        <f>IF(BO307&lt;=0,0,ROUND(BO307+S308-AE308-BC308,2))</f>
        <v/>
      </c>
      <c r="BP308">
        <f>IF(BP307&lt;=0,0,ROUND(BP307+T308-AF308-BD308,2))</f>
        <v/>
      </c>
      <c r="BQ308">
        <f>IF(BQ307&lt;=0,0,ROUND(BQ307+U308-AG308-BE308,2))</f>
        <v/>
      </c>
    </row>
    <row r="309">
      <c r="A309" t="n">
        <v>304</v>
      </c>
      <c r="B309" s="29">
        <f>Months!B309</f>
        <v/>
      </c>
      <c r="C309">
        <f>Months!C309</f>
        <v/>
      </c>
      <c r="D309">
        <f>Months!D309</f>
        <v/>
      </c>
      <c r="E309">
        <f>SUM(V309:AG309)</f>
        <v/>
      </c>
      <c r="F309">
        <f>MAX(0,ROUND(C309+D309-E309,2))</f>
        <v/>
      </c>
      <c r="G309">
        <f>ROUND(E309+SUM(AT309:BE309),2)</f>
        <v/>
      </c>
      <c r="H309">
        <f>ROUND(SUM(J309:U309),2)</f>
        <v/>
      </c>
      <c r="I309">
        <f>ROUND(SUM(BF309:BQ309),2)</f>
        <v/>
      </c>
      <c r="J309">
        <f>IF(BF308&lt;=0,0,ROUND(BF308*IF($A309&lt;=Debts!$M$5,Debts!$X$5,Debts!$Y$5)/12,2)+IF(AND(Debts!$AC$5=1,$A309=Debts!$M$5+1),SUMPRODUCT(ROUND(BF$5:BF307*Debts!$Y$5/12,2)),0))</f>
        <v/>
      </c>
      <c r="K309">
        <f>IF(BG308&lt;=0,0,ROUND(BG308*IF($A309&lt;=Debts!$M$6,Debts!$X$6,Debts!$Y$6)/12,2)+IF(AND(Debts!$AC$6=1,$A309=Debts!$M$6+1),SUMPRODUCT(ROUND(BG$5:BG307*Debts!$Y$6/12,2)),0))</f>
        <v/>
      </c>
      <c r="L309">
        <f>IF(BH308&lt;=0,0,ROUND(BH308*IF($A309&lt;=Debts!$M$7,Debts!$X$7,Debts!$Y$7)/12,2)+IF(AND(Debts!$AC$7=1,$A309=Debts!$M$7+1),SUMPRODUCT(ROUND(BH$5:BH307*Debts!$Y$7/12,2)),0))</f>
        <v/>
      </c>
      <c r="M309">
        <f>IF(BI308&lt;=0,0,ROUND(BI308*IF($A309&lt;=Debts!$M$8,Debts!$X$8,Debts!$Y$8)/12,2)+IF(AND(Debts!$AC$8=1,$A309=Debts!$M$8+1),SUMPRODUCT(ROUND(BI$5:BI307*Debts!$Y$8/12,2)),0))</f>
        <v/>
      </c>
      <c r="N309">
        <f>IF(BJ308&lt;=0,0,ROUND(BJ308*IF($A309&lt;=Debts!$M$9,Debts!$X$9,Debts!$Y$9)/12,2)+IF(AND(Debts!$AC$9=1,$A309=Debts!$M$9+1),SUMPRODUCT(ROUND(BJ$5:BJ307*Debts!$Y$9/12,2)),0))</f>
        <v/>
      </c>
      <c r="O309">
        <f>IF(BK308&lt;=0,0,ROUND(BK308*IF($A309&lt;=Debts!$M$10,Debts!$X$10,Debts!$Y$10)/12,2)+IF(AND(Debts!$AC$10=1,$A309=Debts!$M$10+1),SUMPRODUCT(ROUND(BK$5:BK307*Debts!$Y$10/12,2)),0))</f>
        <v/>
      </c>
      <c r="P309">
        <f>IF(BL308&lt;=0,0,ROUND(BL308*IF($A309&lt;=Debts!$M$11,Debts!$X$11,Debts!$Y$11)/12,2)+IF(AND(Debts!$AC$11=1,$A309=Debts!$M$11+1),SUMPRODUCT(ROUND(BL$5:BL307*Debts!$Y$11/12,2)),0))</f>
        <v/>
      </c>
      <c r="Q309">
        <f>IF(BM308&lt;=0,0,ROUND(BM308*IF($A309&lt;=Debts!$M$12,Debts!$X$12,Debts!$Y$12)/12,2)+IF(AND(Debts!$AC$12=1,$A309=Debts!$M$12+1),SUMPRODUCT(ROUND(BM$5:BM307*Debts!$Y$12/12,2)),0))</f>
        <v/>
      </c>
      <c r="R309">
        <f>IF(BN308&lt;=0,0,ROUND(BN308*IF($A309&lt;=Debts!$M$13,Debts!$X$13,Debts!$Y$13)/12,2)+IF(AND(Debts!$AC$13=1,$A309=Debts!$M$13+1),SUMPRODUCT(ROUND(BN$5:BN307*Debts!$Y$13/12,2)),0))</f>
        <v/>
      </c>
      <c r="S309">
        <f>IF(BO308&lt;=0,0,ROUND(BO308*IF($A309&lt;=Debts!$M$14,Debts!$X$14,Debts!$Y$14)/12,2)+IF(AND(Debts!$AC$14=1,$A309=Debts!$M$14+1),SUMPRODUCT(ROUND(BO$5:BO307*Debts!$Y$14/12,2)),0))</f>
        <v/>
      </c>
      <c r="T309">
        <f>IF(BP308&lt;=0,0,ROUND(BP308*IF($A309&lt;=Debts!$M$15,Debts!$X$15,Debts!$Y$15)/12,2)+IF(AND(Debts!$AC$15=1,$A309=Debts!$M$15+1),SUMPRODUCT(ROUND(BP$5:BP307*Debts!$Y$15/12,2)),0))</f>
        <v/>
      </c>
      <c r="U309">
        <f>IF(BQ308&lt;=0,0,ROUND(BQ308*IF($A309&lt;=Debts!$M$16,Debts!$X$16,Debts!$Y$16)/12,2)+IF(AND(Debts!$AC$16=1,$A309=Debts!$M$16+1),SUMPRODUCT(ROUND(BQ$5:BQ307*Debts!$Y$16/12,2)),0))</f>
        <v/>
      </c>
      <c r="V309">
        <f>IF(BF308&lt;=0,0,MIN(ROUND(BF308+J309,2),IF(Debts!$Z$5=0,Debts!$AA$5,MAX(Debts!$AA$5,ROUND(BF308*Debts!$Z$5+Debts!$AB$5*J309,2)))))</f>
        <v/>
      </c>
      <c r="W309">
        <f>IF(BG308&lt;=0,0,MIN(ROUND(BG308+K309,2),IF(Debts!$Z$6=0,Debts!$AA$6,MAX(Debts!$AA$6,ROUND(BG308*Debts!$Z$6+Debts!$AB$6*K309,2)))))</f>
        <v/>
      </c>
      <c r="X309">
        <f>IF(BH308&lt;=0,0,MIN(ROUND(BH308+L309,2),IF(Debts!$Z$7=0,Debts!$AA$7,MAX(Debts!$AA$7,ROUND(BH308*Debts!$Z$7+Debts!$AB$7*L309,2)))))</f>
        <v/>
      </c>
      <c r="Y309">
        <f>IF(BI308&lt;=0,0,MIN(ROUND(BI308+M309,2),IF(Debts!$Z$8=0,Debts!$AA$8,MAX(Debts!$AA$8,ROUND(BI308*Debts!$Z$8+Debts!$AB$8*M309,2)))))</f>
        <v/>
      </c>
      <c r="Z309">
        <f>IF(BJ308&lt;=0,0,MIN(ROUND(BJ308+N309,2),IF(Debts!$Z$9=0,Debts!$AA$9,MAX(Debts!$AA$9,ROUND(BJ308*Debts!$Z$9+Debts!$AB$9*N309,2)))))</f>
        <v/>
      </c>
      <c r="AA309">
        <f>IF(BK308&lt;=0,0,MIN(ROUND(BK308+O309,2),IF(Debts!$Z$10=0,Debts!$AA$10,MAX(Debts!$AA$10,ROUND(BK308*Debts!$Z$10+Debts!$AB$10*O309,2)))))</f>
        <v/>
      </c>
      <c r="AB309">
        <f>IF(BL308&lt;=0,0,MIN(ROUND(BL308+P309,2),IF(Debts!$Z$11=0,Debts!$AA$11,MAX(Debts!$AA$11,ROUND(BL308*Debts!$Z$11+Debts!$AB$11*P309,2)))))</f>
        <v/>
      </c>
      <c r="AC309">
        <f>IF(BM308&lt;=0,0,MIN(ROUND(BM308+Q309,2),IF(Debts!$Z$12=0,Debts!$AA$12,MAX(Debts!$AA$12,ROUND(BM308*Debts!$Z$12+Debts!$AB$12*Q309,2)))))</f>
        <v/>
      </c>
      <c r="AD309">
        <f>IF(BN308&lt;=0,0,MIN(ROUND(BN308+R309,2),IF(Debts!$Z$13=0,Debts!$AA$13,MAX(Debts!$AA$13,ROUND(BN308*Debts!$Z$13+Debts!$AB$13*R309,2)))))</f>
        <v/>
      </c>
      <c r="AE309">
        <f>IF(BO308&lt;=0,0,MIN(ROUND(BO308+S309,2),IF(Debts!$Z$14=0,Debts!$AA$14,MAX(Debts!$AA$14,ROUND(BO308*Debts!$Z$14+Debts!$AB$14*S309,2)))))</f>
        <v/>
      </c>
      <c r="AF309">
        <f>IF(BP308&lt;=0,0,MIN(ROUND(BP308+T309,2),IF(Debts!$Z$15=0,Debts!$AA$15,MAX(Debts!$AA$15,ROUND(BP308*Debts!$Z$15+Debts!$AB$15*T309,2)))))</f>
        <v/>
      </c>
      <c r="AG309">
        <f>IF(BQ308&lt;=0,0,MIN(ROUND(BQ308+U309,2),IF(Debts!$Z$16=0,Debts!$AA$16,MAX(Debts!$AA$16,ROUND(BQ308*Debts!$Z$16+Debts!$AB$16*U309,2)))))</f>
        <v/>
      </c>
      <c r="AH309">
        <f>IF(BF308&lt;=0,0,ROUND(BF308+J309-V309,2))</f>
        <v/>
      </c>
      <c r="AI309">
        <f>IF(BG308&lt;=0,0,ROUND(BG308+K309-W309,2))</f>
        <v/>
      </c>
      <c r="AJ309">
        <f>IF(BH308&lt;=0,0,ROUND(BH308+L309-X309,2))</f>
        <v/>
      </c>
      <c r="AK309">
        <f>IF(BI308&lt;=0,0,ROUND(BI308+M309-Y309,2))</f>
        <v/>
      </c>
      <c r="AL309">
        <f>IF(BJ308&lt;=0,0,ROUND(BJ308+N309-Z309,2))</f>
        <v/>
      </c>
      <c r="AM309">
        <f>IF(BK308&lt;=0,0,ROUND(BK308+O309-AA309,2))</f>
        <v/>
      </c>
      <c r="AN309">
        <f>IF(BL308&lt;=0,0,ROUND(BL308+P309-AB309,2))</f>
        <v/>
      </c>
      <c r="AO309">
        <f>IF(BM308&lt;=0,0,ROUND(BM308+Q309-AC309,2))</f>
        <v/>
      </c>
      <c r="AP309">
        <f>IF(BN308&lt;=0,0,ROUND(BN308+R309-AD309,2))</f>
        <v/>
      </c>
      <c r="AQ309">
        <f>IF(BO308&lt;=0,0,ROUND(BO308+S309-AE309,2))</f>
        <v/>
      </c>
      <c r="AR309">
        <f>IF(BP308&lt;=0,0,ROUND(BP308+T309-AF309,2))</f>
        <v/>
      </c>
      <c r="AS309">
        <f>IF(BQ308&lt;=0,0,ROUND(BQ308+U309-AG309,2))</f>
        <v/>
      </c>
      <c r="AT309">
        <f>IF(AH309&lt;=0,0,ROUND(MIN(AH309,MAX(0,$F309-SUMPRODUCT(($AT$3:$BE$3&lt;AT$3)*$AH309:$AS309))),2))</f>
        <v/>
      </c>
      <c r="AU309">
        <f>IF(AI309&lt;=0,0,ROUND(MIN(AI309,MAX(0,$F309-SUMPRODUCT(($AT$3:$BE$3&lt;AU$3)*$AH309:$AS309))),2))</f>
        <v/>
      </c>
      <c r="AV309">
        <f>IF(AJ309&lt;=0,0,ROUND(MIN(AJ309,MAX(0,$F309-SUMPRODUCT(($AT$3:$BE$3&lt;AV$3)*$AH309:$AS309))),2))</f>
        <v/>
      </c>
      <c r="AW309">
        <f>IF(AK309&lt;=0,0,ROUND(MIN(AK309,MAX(0,$F309-SUMPRODUCT(($AT$3:$BE$3&lt;AW$3)*$AH309:$AS309))),2))</f>
        <v/>
      </c>
      <c r="AX309">
        <f>IF(AL309&lt;=0,0,ROUND(MIN(AL309,MAX(0,$F309-SUMPRODUCT(($AT$3:$BE$3&lt;AX$3)*$AH309:$AS309))),2))</f>
        <v/>
      </c>
      <c r="AY309">
        <f>IF(AM309&lt;=0,0,ROUND(MIN(AM309,MAX(0,$F309-SUMPRODUCT(($AT$3:$BE$3&lt;AY$3)*$AH309:$AS309))),2))</f>
        <v/>
      </c>
      <c r="AZ309">
        <f>IF(AN309&lt;=0,0,ROUND(MIN(AN309,MAX(0,$F309-SUMPRODUCT(($AT$3:$BE$3&lt;AZ$3)*$AH309:$AS309))),2))</f>
        <v/>
      </c>
      <c r="BA309">
        <f>IF(AO309&lt;=0,0,ROUND(MIN(AO309,MAX(0,$F309-SUMPRODUCT(($AT$3:$BE$3&lt;BA$3)*$AH309:$AS309))),2))</f>
        <v/>
      </c>
      <c r="BB309">
        <f>IF(AP309&lt;=0,0,ROUND(MIN(AP309,MAX(0,$F309-SUMPRODUCT(($AT$3:$BE$3&lt;BB$3)*$AH309:$AS309))),2))</f>
        <v/>
      </c>
      <c r="BC309">
        <f>IF(AQ309&lt;=0,0,ROUND(MIN(AQ309,MAX(0,$F309-SUMPRODUCT(($AT$3:$BE$3&lt;BC$3)*$AH309:$AS309))),2))</f>
        <v/>
      </c>
      <c r="BD309">
        <f>IF(AR309&lt;=0,0,ROUND(MIN(AR309,MAX(0,$F309-SUMPRODUCT(($AT$3:$BE$3&lt;BD$3)*$AH309:$AS309))),2))</f>
        <v/>
      </c>
      <c r="BE309">
        <f>IF(AS309&lt;=0,0,ROUND(MIN(AS309,MAX(0,$F309-SUMPRODUCT(($AT$3:$BE$3&lt;BE$3)*$AH309:$AS309))),2))</f>
        <v/>
      </c>
      <c r="BF309">
        <f>IF(BF308&lt;=0,0,ROUND(BF308+J309-V309-AT309,2))</f>
        <v/>
      </c>
      <c r="BG309">
        <f>IF(BG308&lt;=0,0,ROUND(BG308+K309-W309-AU309,2))</f>
        <v/>
      </c>
      <c r="BH309">
        <f>IF(BH308&lt;=0,0,ROUND(BH308+L309-X309-AV309,2))</f>
        <v/>
      </c>
      <c r="BI309">
        <f>IF(BI308&lt;=0,0,ROUND(BI308+M309-Y309-AW309,2))</f>
        <v/>
      </c>
      <c r="BJ309">
        <f>IF(BJ308&lt;=0,0,ROUND(BJ308+N309-Z309-AX309,2))</f>
        <v/>
      </c>
      <c r="BK309">
        <f>IF(BK308&lt;=0,0,ROUND(BK308+O309-AA309-AY309,2))</f>
        <v/>
      </c>
      <c r="BL309">
        <f>IF(BL308&lt;=0,0,ROUND(BL308+P309-AB309-AZ309,2))</f>
        <v/>
      </c>
      <c r="BM309">
        <f>IF(BM308&lt;=0,0,ROUND(BM308+Q309-AC309-BA309,2))</f>
        <v/>
      </c>
      <c r="BN309">
        <f>IF(BN308&lt;=0,0,ROUND(BN308+R309-AD309-BB309,2))</f>
        <v/>
      </c>
      <c r="BO309">
        <f>IF(BO308&lt;=0,0,ROUND(BO308+S309-AE309-BC309,2))</f>
        <v/>
      </c>
      <c r="BP309">
        <f>IF(BP308&lt;=0,0,ROUND(BP308+T309-AF309-BD309,2))</f>
        <v/>
      </c>
      <c r="BQ309">
        <f>IF(BQ308&lt;=0,0,ROUND(BQ308+U309-AG309-BE309,2))</f>
        <v/>
      </c>
    </row>
    <row r="310">
      <c r="A310" t="n">
        <v>305</v>
      </c>
      <c r="B310" s="29">
        <f>Months!B310</f>
        <v/>
      </c>
      <c r="C310">
        <f>Months!C310</f>
        <v/>
      </c>
      <c r="D310">
        <f>Months!D310</f>
        <v/>
      </c>
      <c r="E310">
        <f>SUM(V310:AG310)</f>
        <v/>
      </c>
      <c r="F310">
        <f>MAX(0,ROUND(C310+D310-E310,2))</f>
        <v/>
      </c>
      <c r="G310">
        <f>ROUND(E310+SUM(AT310:BE310),2)</f>
        <v/>
      </c>
      <c r="H310">
        <f>ROUND(SUM(J310:U310),2)</f>
        <v/>
      </c>
      <c r="I310">
        <f>ROUND(SUM(BF310:BQ310),2)</f>
        <v/>
      </c>
      <c r="J310">
        <f>IF(BF309&lt;=0,0,ROUND(BF309*IF($A310&lt;=Debts!$M$5,Debts!$X$5,Debts!$Y$5)/12,2)+IF(AND(Debts!$AC$5=1,$A310=Debts!$M$5+1),SUMPRODUCT(ROUND(BF$5:BF308*Debts!$Y$5/12,2)),0))</f>
        <v/>
      </c>
      <c r="K310">
        <f>IF(BG309&lt;=0,0,ROUND(BG309*IF($A310&lt;=Debts!$M$6,Debts!$X$6,Debts!$Y$6)/12,2)+IF(AND(Debts!$AC$6=1,$A310=Debts!$M$6+1),SUMPRODUCT(ROUND(BG$5:BG308*Debts!$Y$6/12,2)),0))</f>
        <v/>
      </c>
      <c r="L310">
        <f>IF(BH309&lt;=0,0,ROUND(BH309*IF($A310&lt;=Debts!$M$7,Debts!$X$7,Debts!$Y$7)/12,2)+IF(AND(Debts!$AC$7=1,$A310=Debts!$M$7+1),SUMPRODUCT(ROUND(BH$5:BH308*Debts!$Y$7/12,2)),0))</f>
        <v/>
      </c>
      <c r="M310">
        <f>IF(BI309&lt;=0,0,ROUND(BI309*IF($A310&lt;=Debts!$M$8,Debts!$X$8,Debts!$Y$8)/12,2)+IF(AND(Debts!$AC$8=1,$A310=Debts!$M$8+1),SUMPRODUCT(ROUND(BI$5:BI308*Debts!$Y$8/12,2)),0))</f>
        <v/>
      </c>
      <c r="N310">
        <f>IF(BJ309&lt;=0,0,ROUND(BJ309*IF($A310&lt;=Debts!$M$9,Debts!$X$9,Debts!$Y$9)/12,2)+IF(AND(Debts!$AC$9=1,$A310=Debts!$M$9+1),SUMPRODUCT(ROUND(BJ$5:BJ308*Debts!$Y$9/12,2)),0))</f>
        <v/>
      </c>
      <c r="O310">
        <f>IF(BK309&lt;=0,0,ROUND(BK309*IF($A310&lt;=Debts!$M$10,Debts!$X$10,Debts!$Y$10)/12,2)+IF(AND(Debts!$AC$10=1,$A310=Debts!$M$10+1),SUMPRODUCT(ROUND(BK$5:BK308*Debts!$Y$10/12,2)),0))</f>
        <v/>
      </c>
      <c r="P310">
        <f>IF(BL309&lt;=0,0,ROUND(BL309*IF($A310&lt;=Debts!$M$11,Debts!$X$11,Debts!$Y$11)/12,2)+IF(AND(Debts!$AC$11=1,$A310=Debts!$M$11+1),SUMPRODUCT(ROUND(BL$5:BL308*Debts!$Y$11/12,2)),0))</f>
        <v/>
      </c>
      <c r="Q310">
        <f>IF(BM309&lt;=0,0,ROUND(BM309*IF($A310&lt;=Debts!$M$12,Debts!$X$12,Debts!$Y$12)/12,2)+IF(AND(Debts!$AC$12=1,$A310=Debts!$M$12+1),SUMPRODUCT(ROUND(BM$5:BM308*Debts!$Y$12/12,2)),0))</f>
        <v/>
      </c>
      <c r="R310">
        <f>IF(BN309&lt;=0,0,ROUND(BN309*IF($A310&lt;=Debts!$M$13,Debts!$X$13,Debts!$Y$13)/12,2)+IF(AND(Debts!$AC$13=1,$A310=Debts!$M$13+1),SUMPRODUCT(ROUND(BN$5:BN308*Debts!$Y$13/12,2)),0))</f>
        <v/>
      </c>
      <c r="S310">
        <f>IF(BO309&lt;=0,0,ROUND(BO309*IF($A310&lt;=Debts!$M$14,Debts!$X$14,Debts!$Y$14)/12,2)+IF(AND(Debts!$AC$14=1,$A310=Debts!$M$14+1),SUMPRODUCT(ROUND(BO$5:BO308*Debts!$Y$14/12,2)),0))</f>
        <v/>
      </c>
      <c r="T310">
        <f>IF(BP309&lt;=0,0,ROUND(BP309*IF($A310&lt;=Debts!$M$15,Debts!$X$15,Debts!$Y$15)/12,2)+IF(AND(Debts!$AC$15=1,$A310=Debts!$M$15+1),SUMPRODUCT(ROUND(BP$5:BP308*Debts!$Y$15/12,2)),0))</f>
        <v/>
      </c>
      <c r="U310">
        <f>IF(BQ309&lt;=0,0,ROUND(BQ309*IF($A310&lt;=Debts!$M$16,Debts!$X$16,Debts!$Y$16)/12,2)+IF(AND(Debts!$AC$16=1,$A310=Debts!$M$16+1),SUMPRODUCT(ROUND(BQ$5:BQ308*Debts!$Y$16/12,2)),0))</f>
        <v/>
      </c>
      <c r="V310">
        <f>IF(BF309&lt;=0,0,MIN(ROUND(BF309+J310,2),IF(Debts!$Z$5=0,Debts!$AA$5,MAX(Debts!$AA$5,ROUND(BF309*Debts!$Z$5+Debts!$AB$5*J310,2)))))</f>
        <v/>
      </c>
      <c r="W310">
        <f>IF(BG309&lt;=0,0,MIN(ROUND(BG309+K310,2),IF(Debts!$Z$6=0,Debts!$AA$6,MAX(Debts!$AA$6,ROUND(BG309*Debts!$Z$6+Debts!$AB$6*K310,2)))))</f>
        <v/>
      </c>
      <c r="X310">
        <f>IF(BH309&lt;=0,0,MIN(ROUND(BH309+L310,2),IF(Debts!$Z$7=0,Debts!$AA$7,MAX(Debts!$AA$7,ROUND(BH309*Debts!$Z$7+Debts!$AB$7*L310,2)))))</f>
        <v/>
      </c>
      <c r="Y310">
        <f>IF(BI309&lt;=0,0,MIN(ROUND(BI309+M310,2),IF(Debts!$Z$8=0,Debts!$AA$8,MAX(Debts!$AA$8,ROUND(BI309*Debts!$Z$8+Debts!$AB$8*M310,2)))))</f>
        <v/>
      </c>
      <c r="Z310">
        <f>IF(BJ309&lt;=0,0,MIN(ROUND(BJ309+N310,2),IF(Debts!$Z$9=0,Debts!$AA$9,MAX(Debts!$AA$9,ROUND(BJ309*Debts!$Z$9+Debts!$AB$9*N310,2)))))</f>
        <v/>
      </c>
      <c r="AA310">
        <f>IF(BK309&lt;=0,0,MIN(ROUND(BK309+O310,2),IF(Debts!$Z$10=0,Debts!$AA$10,MAX(Debts!$AA$10,ROUND(BK309*Debts!$Z$10+Debts!$AB$10*O310,2)))))</f>
        <v/>
      </c>
      <c r="AB310">
        <f>IF(BL309&lt;=0,0,MIN(ROUND(BL309+P310,2),IF(Debts!$Z$11=0,Debts!$AA$11,MAX(Debts!$AA$11,ROUND(BL309*Debts!$Z$11+Debts!$AB$11*P310,2)))))</f>
        <v/>
      </c>
      <c r="AC310">
        <f>IF(BM309&lt;=0,0,MIN(ROUND(BM309+Q310,2),IF(Debts!$Z$12=0,Debts!$AA$12,MAX(Debts!$AA$12,ROUND(BM309*Debts!$Z$12+Debts!$AB$12*Q310,2)))))</f>
        <v/>
      </c>
      <c r="AD310">
        <f>IF(BN309&lt;=0,0,MIN(ROUND(BN309+R310,2),IF(Debts!$Z$13=0,Debts!$AA$13,MAX(Debts!$AA$13,ROUND(BN309*Debts!$Z$13+Debts!$AB$13*R310,2)))))</f>
        <v/>
      </c>
      <c r="AE310">
        <f>IF(BO309&lt;=0,0,MIN(ROUND(BO309+S310,2),IF(Debts!$Z$14=0,Debts!$AA$14,MAX(Debts!$AA$14,ROUND(BO309*Debts!$Z$14+Debts!$AB$14*S310,2)))))</f>
        <v/>
      </c>
      <c r="AF310">
        <f>IF(BP309&lt;=0,0,MIN(ROUND(BP309+T310,2),IF(Debts!$Z$15=0,Debts!$AA$15,MAX(Debts!$AA$15,ROUND(BP309*Debts!$Z$15+Debts!$AB$15*T310,2)))))</f>
        <v/>
      </c>
      <c r="AG310">
        <f>IF(BQ309&lt;=0,0,MIN(ROUND(BQ309+U310,2),IF(Debts!$Z$16=0,Debts!$AA$16,MAX(Debts!$AA$16,ROUND(BQ309*Debts!$Z$16+Debts!$AB$16*U310,2)))))</f>
        <v/>
      </c>
      <c r="AH310">
        <f>IF(BF309&lt;=0,0,ROUND(BF309+J310-V310,2))</f>
        <v/>
      </c>
      <c r="AI310">
        <f>IF(BG309&lt;=0,0,ROUND(BG309+K310-W310,2))</f>
        <v/>
      </c>
      <c r="AJ310">
        <f>IF(BH309&lt;=0,0,ROUND(BH309+L310-X310,2))</f>
        <v/>
      </c>
      <c r="AK310">
        <f>IF(BI309&lt;=0,0,ROUND(BI309+M310-Y310,2))</f>
        <v/>
      </c>
      <c r="AL310">
        <f>IF(BJ309&lt;=0,0,ROUND(BJ309+N310-Z310,2))</f>
        <v/>
      </c>
      <c r="AM310">
        <f>IF(BK309&lt;=0,0,ROUND(BK309+O310-AA310,2))</f>
        <v/>
      </c>
      <c r="AN310">
        <f>IF(BL309&lt;=0,0,ROUND(BL309+P310-AB310,2))</f>
        <v/>
      </c>
      <c r="AO310">
        <f>IF(BM309&lt;=0,0,ROUND(BM309+Q310-AC310,2))</f>
        <v/>
      </c>
      <c r="AP310">
        <f>IF(BN309&lt;=0,0,ROUND(BN309+R310-AD310,2))</f>
        <v/>
      </c>
      <c r="AQ310">
        <f>IF(BO309&lt;=0,0,ROUND(BO309+S310-AE310,2))</f>
        <v/>
      </c>
      <c r="AR310">
        <f>IF(BP309&lt;=0,0,ROUND(BP309+T310-AF310,2))</f>
        <v/>
      </c>
      <c r="AS310">
        <f>IF(BQ309&lt;=0,0,ROUND(BQ309+U310-AG310,2))</f>
        <v/>
      </c>
      <c r="AT310">
        <f>IF(AH310&lt;=0,0,ROUND(MIN(AH310,MAX(0,$F310-SUMPRODUCT(($AT$3:$BE$3&lt;AT$3)*$AH310:$AS310))),2))</f>
        <v/>
      </c>
      <c r="AU310">
        <f>IF(AI310&lt;=0,0,ROUND(MIN(AI310,MAX(0,$F310-SUMPRODUCT(($AT$3:$BE$3&lt;AU$3)*$AH310:$AS310))),2))</f>
        <v/>
      </c>
      <c r="AV310">
        <f>IF(AJ310&lt;=0,0,ROUND(MIN(AJ310,MAX(0,$F310-SUMPRODUCT(($AT$3:$BE$3&lt;AV$3)*$AH310:$AS310))),2))</f>
        <v/>
      </c>
      <c r="AW310">
        <f>IF(AK310&lt;=0,0,ROUND(MIN(AK310,MAX(0,$F310-SUMPRODUCT(($AT$3:$BE$3&lt;AW$3)*$AH310:$AS310))),2))</f>
        <v/>
      </c>
      <c r="AX310">
        <f>IF(AL310&lt;=0,0,ROUND(MIN(AL310,MAX(0,$F310-SUMPRODUCT(($AT$3:$BE$3&lt;AX$3)*$AH310:$AS310))),2))</f>
        <v/>
      </c>
      <c r="AY310">
        <f>IF(AM310&lt;=0,0,ROUND(MIN(AM310,MAX(0,$F310-SUMPRODUCT(($AT$3:$BE$3&lt;AY$3)*$AH310:$AS310))),2))</f>
        <v/>
      </c>
      <c r="AZ310">
        <f>IF(AN310&lt;=0,0,ROUND(MIN(AN310,MAX(0,$F310-SUMPRODUCT(($AT$3:$BE$3&lt;AZ$3)*$AH310:$AS310))),2))</f>
        <v/>
      </c>
      <c r="BA310">
        <f>IF(AO310&lt;=0,0,ROUND(MIN(AO310,MAX(0,$F310-SUMPRODUCT(($AT$3:$BE$3&lt;BA$3)*$AH310:$AS310))),2))</f>
        <v/>
      </c>
      <c r="BB310">
        <f>IF(AP310&lt;=0,0,ROUND(MIN(AP310,MAX(0,$F310-SUMPRODUCT(($AT$3:$BE$3&lt;BB$3)*$AH310:$AS310))),2))</f>
        <v/>
      </c>
      <c r="BC310">
        <f>IF(AQ310&lt;=0,0,ROUND(MIN(AQ310,MAX(0,$F310-SUMPRODUCT(($AT$3:$BE$3&lt;BC$3)*$AH310:$AS310))),2))</f>
        <v/>
      </c>
      <c r="BD310">
        <f>IF(AR310&lt;=0,0,ROUND(MIN(AR310,MAX(0,$F310-SUMPRODUCT(($AT$3:$BE$3&lt;BD$3)*$AH310:$AS310))),2))</f>
        <v/>
      </c>
      <c r="BE310">
        <f>IF(AS310&lt;=0,0,ROUND(MIN(AS310,MAX(0,$F310-SUMPRODUCT(($AT$3:$BE$3&lt;BE$3)*$AH310:$AS310))),2))</f>
        <v/>
      </c>
      <c r="BF310">
        <f>IF(BF309&lt;=0,0,ROUND(BF309+J310-V310-AT310,2))</f>
        <v/>
      </c>
      <c r="BG310">
        <f>IF(BG309&lt;=0,0,ROUND(BG309+K310-W310-AU310,2))</f>
        <v/>
      </c>
      <c r="BH310">
        <f>IF(BH309&lt;=0,0,ROUND(BH309+L310-X310-AV310,2))</f>
        <v/>
      </c>
      <c r="BI310">
        <f>IF(BI309&lt;=0,0,ROUND(BI309+M310-Y310-AW310,2))</f>
        <v/>
      </c>
      <c r="BJ310">
        <f>IF(BJ309&lt;=0,0,ROUND(BJ309+N310-Z310-AX310,2))</f>
        <v/>
      </c>
      <c r="BK310">
        <f>IF(BK309&lt;=0,0,ROUND(BK309+O310-AA310-AY310,2))</f>
        <v/>
      </c>
      <c r="BL310">
        <f>IF(BL309&lt;=0,0,ROUND(BL309+P310-AB310-AZ310,2))</f>
        <v/>
      </c>
      <c r="BM310">
        <f>IF(BM309&lt;=0,0,ROUND(BM309+Q310-AC310-BA310,2))</f>
        <v/>
      </c>
      <c r="BN310">
        <f>IF(BN309&lt;=0,0,ROUND(BN309+R310-AD310-BB310,2))</f>
        <v/>
      </c>
      <c r="BO310">
        <f>IF(BO309&lt;=0,0,ROUND(BO309+S310-AE310-BC310,2))</f>
        <v/>
      </c>
      <c r="BP310">
        <f>IF(BP309&lt;=0,0,ROUND(BP309+T310-AF310-BD310,2))</f>
        <v/>
      </c>
      <c r="BQ310">
        <f>IF(BQ309&lt;=0,0,ROUND(BQ309+U310-AG310-BE310,2))</f>
        <v/>
      </c>
    </row>
    <row r="311">
      <c r="A311" t="n">
        <v>306</v>
      </c>
      <c r="B311" s="29">
        <f>Months!B311</f>
        <v/>
      </c>
      <c r="C311">
        <f>Months!C311</f>
        <v/>
      </c>
      <c r="D311">
        <f>Months!D311</f>
        <v/>
      </c>
      <c r="E311">
        <f>SUM(V311:AG311)</f>
        <v/>
      </c>
      <c r="F311">
        <f>MAX(0,ROUND(C311+D311-E311,2))</f>
        <v/>
      </c>
      <c r="G311">
        <f>ROUND(E311+SUM(AT311:BE311),2)</f>
        <v/>
      </c>
      <c r="H311">
        <f>ROUND(SUM(J311:U311),2)</f>
        <v/>
      </c>
      <c r="I311">
        <f>ROUND(SUM(BF311:BQ311),2)</f>
        <v/>
      </c>
      <c r="J311">
        <f>IF(BF310&lt;=0,0,ROUND(BF310*IF($A311&lt;=Debts!$M$5,Debts!$X$5,Debts!$Y$5)/12,2)+IF(AND(Debts!$AC$5=1,$A311=Debts!$M$5+1),SUMPRODUCT(ROUND(BF$5:BF309*Debts!$Y$5/12,2)),0))</f>
        <v/>
      </c>
      <c r="K311">
        <f>IF(BG310&lt;=0,0,ROUND(BG310*IF($A311&lt;=Debts!$M$6,Debts!$X$6,Debts!$Y$6)/12,2)+IF(AND(Debts!$AC$6=1,$A311=Debts!$M$6+1),SUMPRODUCT(ROUND(BG$5:BG309*Debts!$Y$6/12,2)),0))</f>
        <v/>
      </c>
      <c r="L311">
        <f>IF(BH310&lt;=0,0,ROUND(BH310*IF($A311&lt;=Debts!$M$7,Debts!$X$7,Debts!$Y$7)/12,2)+IF(AND(Debts!$AC$7=1,$A311=Debts!$M$7+1),SUMPRODUCT(ROUND(BH$5:BH309*Debts!$Y$7/12,2)),0))</f>
        <v/>
      </c>
      <c r="M311">
        <f>IF(BI310&lt;=0,0,ROUND(BI310*IF($A311&lt;=Debts!$M$8,Debts!$X$8,Debts!$Y$8)/12,2)+IF(AND(Debts!$AC$8=1,$A311=Debts!$M$8+1),SUMPRODUCT(ROUND(BI$5:BI309*Debts!$Y$8/12,2)),0))</f>
        <v/>
      </c>
      <c r="N311">
        <f>IF(BJ310&lt;=0,0,ROUND(BJ310*IF($A311&lt;=Debts!$M$9,Debts!$X$9,Debts!$Y$9)/12,2)+IF(AND(Debts!$AC$9=1,$A311=Debts!$M$9+1),SUMPRODUCT(ROUND(BJ$5:BJ309*Debts!$Y$9/12,2)),0))</f>
        <v/>
      </c>
      <c r="O311">
        <f>IF(BK310&lt;=0,0,ROUND(BK310*IF($A311&lt;=Debts!$M$10,Debts!$X$10,Debts!$Y$10)/12,2)+IF(AND(Debts!$AC$10=1,$A311=Debts!$M$10+1),SUMPRODUCT(ROUND(BK$5:BK309*Debts!$Y$10/12,2)),0))</f>
        <v/>
      </c>
      <c r="P311">
        <f>IF(BL310&lt;=0,0,ROUND(BL310*IF($A311&lt;=Debts!$M$11,Debts!$X$11,Debts!$Y$11)/12,2)+IF(AND(Debts!$AC$11=1,$A311=Debts!$M$11+1),SUMPRODUCT(ROUND(BL$5:BL309*Debts!$Y$11/12,2)),0))</f>
        <v/>
      </c>
      <c r="Q311">
        <f>IF(BM310&lt;=0,0,ROUND(BM310*IF($A311&lt;=Debts!$M$12,Debts!$X$12,Debts!$Y$12)/12,2)+IF(AND(Debts!$AC$12=1,$A311=Debts!$M$12+1),SUMPRODUCT(ROUND(BM$5:BM309*Debts!$Y$12/12,2)),0))</f>
        <v/>
      </c>
      <c r="R311">
        <f>IF(BN310&lt;=0,0,ROUND(BN310*IF($A311&lt;=Debts!$M$13,Debts!$X$13,Debts!$Y$13)/12,2)+IF(AND(Debts!$AC$13=1,$A311=Debts!$M$13+1),SUMPRODUCT(ROUND(BN$5:BN309*Debts!$Y$13/12,2)),0))</f>
        <v/>
      </c>
      <c r="S311">
        <f>IF(BO310&lt;=0,0,ROUND(BO310*IF($A311&lt;=Debts!$M$14,Debts!$X$14,Debts!$Y$14)/12,2)+IF(AND(Debts!$AC$14=1,$A311=Debts!$M$14+1),SUMPRODUCT(ROUND(BO$5:BO309*Debts!$Y$14/12,2)),0))</f>
        <v/>
      </c>
      <c r="T311">
        <f>IF(BP310&lt;=0,0,ROUND(BP310*IF($A311&lt;=Debts!$M$15,Debts!$X$15,Debts!$Y$15)/12,2)+IF(AND(Debts!$AC$15=1,$A311=Debts!$M$15+1),SUMPRODUCT(ROUND(BP$5:BP309*Debts!$Y$15/12,2)),0))</f>
        <v/>
      </c>
      <c r="U311">
        <f>IF(BQ310&lt;=0,0,ROUND(BQ310*IF($A311&lt;=Debts!$M$16,Debts!$X$16,Debts!$Y$16)/12,2)+IF(AND(Debts!$AC$16=1,$A311=Debts!$M$16+1),SUMPRODUCT(ROUND(BQ$5:BQ309*Debts!$Y$16/12,2)),0))</f>
        <v/>
      </c>
      <c r="V311">
        <f>IF(BF310&lt;=0,0,MIN(ROUND(BF310+J311,2),IF(Debts!$Z$5=0,Debts!$AA$5,MAX(Debts!$AA$5,ROUND(BF310*Debts!$Z$5+Debts!$AB$5*J311,2)))))</f>
        <v/>
      </c>
      <c r="W311">
        <f>IF(BG310&lt;=0,0,MIN(ROUND(BG310+K311,2),IF(Debts!$Z$6=0,Debts!$AA$6,MAX(Debts!$AA$6,ROUND(BG310*Debts!$Z$6+Debts!$AB$6*K311,2)))))</f>
        <v/>
      </c>
      <c r="X311">
        <f>IF(BH310&lt;=0,0,MIN(ROUND(BH310+L311,2),IF(Debts!$Z$7=0,Debts!$AA$7,MAX(Debts!$AA$7,ROUND(BH310*Debts!$Z$7+Debts!$AB$7*L311,2)))))</f>
        <v/>
      </c>
      <c r="Y311">
        <f>IF(BI310&lt;=0,0,MIN(ROUND(BI310+M311,2),IF(Debts!$Z$8=0,Debts!$AA$8,MAX(Debts!$AA$8,ROUND(BI310*Debts!$Z$8+Debts!$AB$8*M311,2)))))</f>
        <v/>
      </c>
      <c r="Z311">
        <f>IF(BJ310&lt;=0,0,MIN(ROUND(BJ310+N311,2),IF(Debts!$Z$9=0,Debts!$AA$9,MAX(Debts!$AA$9,ROUND(BJ310*Debts!$Z$9+Debts!$AB$9*N311,2)))))</f>
        <v/>
      </c>
      <c r="AA311">
        <f>IF(BK310&lt;=0,0,MIN(ROUND(BK310+O311,2),IF(Debts!$Z$10=0,Debts!$AA$10,MAX(Debts!$AA$10,ROUND(BK310*Debts!$Z$10+Debts!$AB$10*O311,2)))))</f>
        <v/>
      </c>
      <c r="AB311">
        <f>IF(BL310&lt;=0,0,MIN(ROUND(BL310+P311,2),IF(Debts!$Z$11=0,Debts!$AA$11,MAX(Debts!$AA$11,ROUND(BL310*Debts!$Z$11+Debts!$AB$11*P311,2)))))</f>
        <v/>
      </c>
      <c r="AC311">
        <f>IF(BM310&lt;=0,0,MIN(ROUND(BM310+Q311,2),IF(Debts!$Z$12=0,Debts!$AA$12,MAX(Debts!$AA$12,ROUND(BM310*Debts!$Z$12+Debts!$AB$12*Q311,2)))))</f>
        <v/>
      </c>
      <c r="AD311">
        <f>IF(BN310&lt;=0,0,MIN(ROUND(BN310+R311,2),IF(Debts!$Z$13=0,Debts!$AA$13,MAX(Debts!$AA$13,ROUND(BN310*Debts!$Z$13+Debts!$AB$13*R311,2)))))</f>
        <v/>
      </c>
      <c r="AE311">
        <f>IF(BO310&lt;=0,0,MIN(ROUND(BO310+S311,2),IF(Debts!$Z$14=0,Debts!$AA$14,MAX(Debts!$AA$14,ROUND(BO310*Debts!$Z$14+Debts!$AB$14*S311,2)))))</f>
        <v/>
      </c>
      <c r="AF311">
        <f>IF(BP310&lt;=0,0,MIN(ROUND(BP310+T311,2),IF(Debts!$Z$15=0,Debts!$AA$15,MAX(Debts!$AA$15,ROUND(BP310*Debts!$Z$15+Debts!$AB$15*T311,2)))))</f>
        <v/>
      </c>
      <c r="AG311">
        <f>IF(BQ310&lt;=0,0,MIN(ROUND(BQ310+U311,2),IF(Debts!$Z$16=0,Debts!$AA$16,MAX(Debts!$AA$16,ROUND(BQ310*Debts!$Z$16+Debts!$AB$16*U311,2)))))</f>
        <v/>
      </c>
      <c r="AH311">
        <f>IF(BF310&lt;=0,0,ROUND(BF310+J311-V311,2))</f>
        <v/>
      </c>
      <c r="AI311">
        <f>IF(BG310&lt;=0,0,ROUND(BG310+K311-W311,2))</f>
        <v/>
      </c>
      <c r="AJ311">
        <f>IF(BH310&lt;=0,0,ROUND(BH310+L311-X311,2))</f>
        <v/>
      </c>
      <c r="AK311">
        <f>IF(BI310&lt;=0,0,ROUND(BI310+M311-Y311,2))</f>
        <v/>
      </c>
      <c r="AL311">
        <f>IF(BJ310&lt;=0,0,ROUND(BJ310+N311-Z311,2))</f>
        <v/>
      </c>
      <c r="AM311">
        <f>IF(BK310&lt;=0,0,ROUND(BK310+O311-AA311,2))</f>
        <v/>
      </c>
      <c r="AN311">
        <f>IF(BL310&lt;=0,0,ROUND(BL310+P311-AB311,2))</f>
        <v/>
      </c>
      <c r="AO311">
        <f>IF(BM310&lt;=0,0,ROUND(BM310+Q311-AC311,2))</f>
        <v/>
      </c>
      <c r="AP311">
        <f>IF(BN310&lt;=0,0,ROUND(BN310+R311-AD311,2))</f>
        <v/>
      </c>
      <c r="AQ311">
        <f>IF(BO310&lt;=0,0,ROUND(BO310+S311-AE311,2))</f>
        <v/>
      </c>
      <c r="AR311">
        <f>IF(BP310&lt;=0,0,ROUND(BP310+T311-AF311,2))</f>
        <v/>
      </c>
      <c r="AS311">
        <f>IF(BQ310&lt;=0,0,ROUND(BQ310+U311-AG311,2))</f>
        <v/>
      </c>
      <c r="AT311">
        <f>IF(AH311&lt;=0,0,ROUND(MIN(AH311,MAX(0,$F311-SUMPRODUCT(($AT$3:$BE$3&lt;AT$3)*$AH311:$AS311))),2))</f>
        <v/>
      </c>
      <c r="AU311">
        <f>IF(AI311&lt;=0,0,ROUND(MIN(AI311,MAX(0,$F311-SUMPRODUCT(($AT$3:$BE$3&lt;AU$3)*$AH311:$AS311))),2))</f>
        <v/>
      </c>
      <c r="AV311">
        <f>IF(AJ311&lt;=0,0,ROUND(MIN(AJ311,MAX(0,$F311-SUMPRODUCT(($AT$3:$BE$3&lt;AV$3)*$AH311:$AS311))),2))</f>
        <v/>
      </c>
      <c r="AW311">
        <f>IF(AK311&lt;=0,0,ROUND(MIN(AK311,MAX(0,$F311-SUMPRODUCT(($AT$3:$BE$3&lt;AW$3)*$AH311:$AS311))),2))</f>
        <v/>
      </c>
      <c r="AX311">
        <f>IF(AL311&lt;=0,0,ROUND(MIN(AL311,MAX(0,$F311-SUMPRODUCT(($AT$3:$BE$3&lt;AX$3)*$AH311:$AS311))),2))</f>
        <v/>
      </c>
      <c r="AY311">
        <f>IF(AM311&lt;=0,0,ROUND(MIN(AM311,MAX(0,$F311-SUMPRODUCT(($AT$3:$BE$3&lt;AY$3)*$AH311:$AS311))),2))</f>
        <v/>
      </c>
      <c r="AZ311">
        <f>IF(AN311&lt;=0,0,ROUND(MIN(AN311,MAX(0,$F311-SUMPRODUCT(($AT$3:$BE$3&lt;AZ$3)*$AH311:$AS311))),2))</f>
        <v/>
      </c>
      <c r="BA311">
        <f>IF(AO311&lt;=0,0,ROUND(MIN(AO311,MAX(0,$F311-SUMPRODUCT(($AT$3:$BE$3&lt;BA$3)*$AH311:$AS311))),2))</f>
        <v/>
      </c>
      <c r="BB311">
        <f>IF(AP311&lt;=0,0,ROUND(MIN(AP311,MAX(0,$F311-SUMPRODUCT(($AT$3:$BE$3&lt;BB$3)*$AH311:$AS311))),2))</f>
        <v/>
      </c>
      <c r="BC311">
        <f>IF(AQ311&lt;=0,0,ROUND(MIN(AQ311,MAX(0,$F311-SUMPRODUCT(($AT$3:$BE$3&lt;BC$3)*$AH311:$AS311))),2))</f>
        <v/>
      </c>
      <c r="BD311">
        <f>IF(AR311&lt;=0,0,ROUND(MIN(AR311,MAX(0,$F311-SUMPRODUCT(($AT$3:$BE$3&lt;BD$3)*$AH311:$AS311))),2))</f>
        <v/>
      </c>
      <c r="BE311">
        <f>IF(AS311&lt;=0,0,ROUND(MIN(AS311,MAX(0,$F311-SUMPRODUCT(($AT$3:$BE$3&lt;BE$3)*$AH311:$AS311))),2))</f>
        <v/>
      </c>
      <c r="BF311">
        <f>IF(BF310&lt;=0,0,ROUND(BF310+J311-V311-AT311,2))</f>
        <v/>
      </c>
      <c r="BG311">
        <f>IF(BG310&lt;=0,0,ROUND(BG310+K311-W311-AU311,2))</f>
        <v/>
      </c>
      <c r="BH311">
        <f>IF(BH310&lt;=0,0,ROUND(BH310+L311-X311-AV311,2))</f>
        <v/>
      </c>
      <c r="BI311">
        <f>IF(BI310&lt;=0,0,ROUND(BI310+M311-Y311-AW311,2))</f>
        <v/>
      </c>
      <c r="BJ311">
        <f>IF(BJ310&lt;=0,0,ROUND(BJ310+N311-Z311-AX311,2))</f>
        <v/>
      </c>
      <c r="BK311">
        <f>IF(BK310&lt;=0,0,ROUND(BK310+O311-AA311-AY311,2))</f>
        <v/>
      </c>
      <c r="BL311">
        <f>IF(BL310&lt;=0,0,ROUND(BL310+P311-AB311-AZ311,2))</f>
        <v/>
      </c>
      <c r="BM311">
        <f>IF(BM310&lt;=0,0,ROUND(BM310+Q311-AC311-BA311,2))</f>
        <v/>
      </c>
      <c r="BN311">
        <f>IF(BN310&lt;=0,0,ROUND(BN310+R311-AD311-BB311,2))</f>
        <v/>
      </c>
      <c r="BO311">
        <f>IF(BO310&lt;=0,0,ROUND(BO310+S311-AE311-BC311,2))</f>
        <v/>
      </c>
      <c r="BP311">
        <f>IF(BP310&lt;=0,0,ROUND(BP310+T311-AF311-BD311,2))</f>
        <v/>
      </c>
      <c r="BQ311">
        <f>IF(BQ310&lt;=0,0,ROUND(BQ310+U311-AG311-BE311,2))</f>
        <v/>
      </c>
    </row>
    <row r="312">
      <c r="A312" t="n">
        <v>307</v>
      </c>
      <c r="B312" s="29">
        <f>Months!B312</f>
        <v/>
      </c>
      <c r="C312">
        <f>Months!C312</f>
        <v/>
      </c>
      <c r="D312">
        <f>Months!D312</f>
        <v/>
      </c>
      <c r="E312">
        <f>SUM(V312:AG312)</f>
        <v/>
      </c>
      <c r="F312">
        <f>MAX(0,ROUND(C312+D312-E312,2))</f>
        <v/>
      </c>
      <c r="G312">
        <f>ROUND(E312+SUM(AT312:BE312),2)</f>
        <v/>
      </c>
      <c r="H312">
        <f>ROUND(SUM(J312:U312),2)</f>
        <v/>
      </c>
      <c r="I312">
        <f>ROUND(SUM(BF312:BQ312),2)</f>
        <v/>
      </c>
      <c r="J312">
        <f>IF(BF311&lt;=0,0,ROUND(BF311*IF($A312&lt;=Debts!$M$5,Debts!$X$5,Debts!$Y$5)/12,2)+IF(AND(Debts!$AC$5=1,$A312=Debts!$M$5+1),SUMPRODUCT(ROUND(BF$5:BF310*Debts!$Y$5/12,2)),0))</f>
        <v/>
      </c>
      <c r="K312">
        <f>IF(BG311&lt;=0,0,ROUND(BG311*IF($A312&lt;=Debts!$M$6,Debts!$X$6,Debts!$Y$6)/12,2)+IF(AND(Debts!$AC$6=1,$A312=Debts!$M$6+1),SUMPRODUCT(ROUND(BG$5:BG310*Debts!$Y$6/12,2)),0))</f>
        <v/>
      </c>
      <c r="L312">
        <f>IF(BH311&lt;=0,0,ROUND(BH311*IF($A312&lt;=Debts!$M$7,Debts!$X$7,Debts!$Y$7)/12,2)+IF(AND(Debts!$AC$7=1,$A312=Debts!$M$7+1),SUMPRODUCT(ROUND(BH$5:BH310*Debts!$Y$7/12,2)),0))</f>
        <v/>
      </c>
      <c r="M312">
        <f>IF(BI311&lt;=0,0,ROUND(BI311*IF($A312&lt;=Debts!$M$8,Debts!$X$8,Debts!$Y$8)/12,2)+IF(AND(Debts!$AC$8=1,$A312=Debts!$M$8+1),SUMPRODUCT(ROUND(BI$5:BI310*Debts!$Y$8/12,2)),0))</f>
        <v/>
      </c>
      <c r="N312">
        <f>IF(BJ311&lt;=0,0,ROUND(BJ311*IF($A312&lt;=Debts!$M$9,Debts!$X$9,Debts!$Y$9)/12,2)+IF(AND(Debts!$AC$9=1,$A312=Debts!$M$9+1),SUMPRODUCT(ROUND(BJ$5:BJ310*Debts!$Y$9/12,2)),0))</f>
        <v/>
      </c>
      <c r="O312">
        <f>IF(BK311&lt;=0,0,ROUND(BK311*IF($A312&lt;=Debts!$M$10,Debts!$X$10,Debts!$Y$10)/12,2)+IF(AND(Debts!$AC$10=1,$A312=Debts!$M$10+1),SUMPRODUCT(ROUND(BK$5:BK310*Debts!$Y$10/12,2)),0))</f>
        <v/>
      </c>
      <c r="P312">
        <f>IF(BL311&lt;=0,0,ROUND(BL311*IF($A312&lt;=Debts!$M$11,Debts!$X$11,Debts!$Y$11)/12,2)+IF(AND(Debts!$AC$11=1,$A312=Debts!$M$11+1),SUMPRODUCT(ROUND(BL$5:BL310*Debts!$Y$11/12,2)),0))</f>
        <v/>
      </c>
      <c r="Q312">
        <f>IF(BM311&lt;=0,0,ROUND(BM311*IF($A312&lt;=Debts!$M$12,Debts!$X$12,Debts!$Y$12)/12,2)+IF(AND(Debts!$AC$12=1,$A312=Debts!$M$12+1),SUMPRODUCT(ROUND(BM$5:BM310*Debts!$Y$12/12,2)),0))</f>
        <v/>
      </c>
      <c r="R312">
        <f>IF(BN311&lt;=0,0,ROUND(BN311*IF($A312&lt;=Debts!$M$13,Debts!$X$13,Debts!$Y$13)/12,2)+IF(AND(Debts!$AC$13=1,$A312=Debts!$M$13+1),SUMPRODUCT(ROUND(BN$5:BN310*Debts!$Y$13/12,2)),0))</f>
        <v/>
      </c>
      <c r="S312">
        <f>IF(BO311&lt;=0,0,ROUND(BO311*IF($A312&lt;=Debts!$M$14,Debts!$X$14,Debts!$Y$14)/12,2)+IF(AND(Debts!$AC$14=1,$A312=Debts!$M$14+1),SUMPRODUCT(ROUND(BO$5:BO310*Debts!$Y$14/12,2)),0))</f>
        <v/>
      </c>
      <c r="T312">
        <f>IF(BP311&lt;=0,0,ROUND(BP311*IF($A312&lt;=Debts!$M$15,Debts!$X$15,Debts!$Y$15)/12,2)+IF(AND(Debts!$AC$15=1,$A312=Debts!$M$15+1),SUMPRODUCT(ROUND(BP$5:BP310*Debts!$Y$15/12,2)),0))</f>
        <v/>
      </c>
      <c r="U312">
        <f>IF(BQ311&lt;=0,0,ROUND(BQ311*IF($A312&lt;=Debts!$M$16,Debts!$X$16,Debts!$Y$16)/12,2)+IF(AND(Debts!$AC$16=1,$A312=Debts!$M$16+1),SUMPRODUCT(ROUND(BQ$5:BQ310*Debts!$Y$16/12,2)),0))</f>
        <v/>
      </c>
      <c r="V312">
        <f>IF(BF311&lt;=0,0,MIN(ROUND(BF311+J312,2),IF(Debts!$Z$5=0,Debts!$AA$5,MAX(Debts!$AA$5,ROUND(BF311*Debts!$Z$5+Debts!$AB$5*J312,2)))))</f>
        <v/>
      </c>
      <c r="W312">
        <f>IF(BG311&lt;=0,0,MIN(ROUND(BG311+K312,2),IF(Debts!$Z$6=0,Debts!$AA$6,MAX(Debts!$AA$6,ROUND(BG311*Debts!$Z$6+Debts!$AB$6*K312,2)))))</f>
        <v/>
      </c>
      <c r="X312">
        <f>IF(BH311&lt;=0,0,MIN(ROUND(BH311+L312,2),IF(Debts!$Z$7=0,Debts!$AA$7,MAX(Debts!$AA$7,ROUND(BH311*Debts!$Z$7+Debts!$AB$7*L312,2)))))</f>
        <v/>
      </c>
      <c r="Y312">
        <f>IF(BI311&lt;=0,0,MIN(ROUND(BI311+M312,2),IF(Debts!$Z$8=0,Debts!$AA$8,MAX(Debts!$AA$8,ROUND(BI311*Debts!$Z$8+Debts!$AB$8*M312,2)))))</f>
        <v/>
      </c>
      <c r="Z312">
        <f>IF(BJ311&lt;=0,0,MIN(ROUND(BJ311+N312,2),IF(Debts!$Z$9=0,Debts!$AA$9,MAX(Debts!$AA$9,ROUND(BJ311*Debts!$Z$9+Debts!$AB$9*N312,2)))))</f>
        <v/>
      </c>
      <c r="AA312">
        <f>IF(BK311&lt;=0,0,MIN(ROUND(BK311+O312,2),IF(Debts!$Z$10=0,Debts!$AA$10,MAX(Debts!$AA$10,ROUND(BK311*Debts!$Z$10+Debts!$AB$10*O312,2)))))</f>
        <v/>
      </c>
      <c r="AB312">
        <f>IF(BL311&lt;=0,0,MIN(ROUND(BL311+P312,2),IF(Debts!$Z$11=0,Debts!$AA$11,MAX(Debts!$AA$11,ROUND(BL311*Debts!$Z$11+Debts!$AB$11*P312,2)))))</f>
        <v/>
      </c>
      <c r="AC312">
        <f>IF(BM311&lt;=0,0,MIN(ROUND(BM311+Q312,2),IF(Debts!$Z$12=0,Debts!$AA$12,MAX(Debts!$AA$12,ROUND(BM311*Debts!$Z$12+Debts!$AB$12*Q312,2)))))</f>
        <v/>
      </c>
      <c r="AD312">
        <f>IF(BN311&lt;=0,0,MIN(ROUND(BN311+R312,2),IF(Debts!$Z$13=0,Debts!$AA$13,MAX(Debts!$AA$13,ROUND(BN311*Debts!$Z$13+Debts!$AB$13*R312,2)))))</f>
        <v/>
      </c>
      <c r="AE312">
        <f>IF(BO311&lt;=0,0,MIN(ROUND(BO311+S312,2),IF(Debts!$Z$14=0,Debts!$AA$14,MAX(Debts!$AA$14,ROUND(BO311*Debts!$Z$14+Debts!$AB$14*S312,2)))))</f>
        <v/>
      </c>
      <c r="AF312">
        <f>IF(BP311&lt;=0,0,MIN(ROUND(BP311+T312,2),IF(Debts!$Z$15=0,Debts!$AA$15,MAX(Debts!$AA$15,ROUND(BP311*Debts!$Z$15+Debts!$AB$15*T312,2)))))</f>
        <v/>
      </c>
      <c r="AG312">
        <f>IF(BQ311&lt;=0,0,MIN(ROUND(BQ311+U312,2),IF(Debts!$Z$16=0,Debts!$AA$16,MAX(Debts!$AA$16,ROUND(BQ311*Debts!$Z$16+Debts!$AB$16*U312,2)))))</f>
        <v/>
      </c>
      <c r="AH312">
        <f>IF(BF311&lt;=0,0,ROUND(BF311+J312-V312,2))</f>
        <v/>
      </c>
      <c r="AI312">
        <f>IF(BG311&lt;=0,0,ROUND(BG311+K312-W312,2))</f>
        <v/>
      </c>
      <c r="AJ312">
        <f>IF(BH311&lt;=0,0,ROUND(BH311+L312-X312,2))</f>
        <v/>
      </c>
      <c r="AK312">
        <f>IF(BI311&lt;=0,0,ROUND(BI311+M312-Y312,2))</f>
        <v/>
      </c>
      <c r="AL312">
        <f>IF(BJ311&lt;=0,0,ROUND(BJ311+N312-Z312,2))</f>
        <v/>
      </c>
      <c r="AM312">
        <f>IF(BK311&lt;=0,0,ROUND(BK311+O312-AA312,2))</f>
        <v/>
      </c>
      <c r="AN312">
        <f>IF(BL311&lt;=0,0,ROUND(BL311+P312-AB312,2))</f>
        <v/>
      </c>
      <c r="AO312">
        <f>IF(BM311&lt;=0,0,ROUND(BM311+Q312-AC312,2))</f>
        <v/>
      </c>
      <c r="AP312">
        <f>IF(BN311&lt;=0,0,ROUND(BN311+R312-AD312,2))</f>
        <v/>
      </c>
      <c r="AQ312">
        <f>IF(BO311&lt;=0,0,ROUND(BO311+S312-AE312,2))</f>
        <v/>
      </c>
      <c r="AR312">
        <f>IF(BP311&lt;=0,0,ROUND(BP311+T312-AF312,2))</f>
        <v/>
      </c>
      <c r="AS312">
        <f>IF(BQ311&lt;=0,0,ROUND(BQ311+U312-AG312,2))</f>
        <v/>
      </c>
      <c r="AT312">
        <f>IF(AH312&lt;=0,0,ROUND(MIN(AH312,MAX(0,$F312-SUMPRODUCT(($AT$3:$BE$3&lt;AT$3)*$AH312:$AS312))),2))</f>
        <v/>
      </c>
      <c r="AU312">
        <f>IF(AI312&lt;=0,0,ROUND(MIN(AI312,MAX(0,$F312-SUMPRODUCT(($AT$3:$BE$3&lt;AU$3)*$AH312:$AS312))),2))</f>
        <v/>
      </c>
      <c r="AV312">
        <f>IF(AJ312&lt;=0,0,ROUND(MIN(AJ312,MAX(0,$F312-SUMPRODUCT(($AT$3:$BE$3&lt;AV$3)*$AH312:$AS312))),2))</f>
        <v/>
      </c>
      <c r="AW312">
        <f>IF(AK312&lt;=0,0,ROUND(MIN(AK312,MAX(0,$F312-SUMPRODUCT(($AT$3:$BE$3&lt;AW$3)*$AH312:$AS312))),2))</f>
        <v/>
      </c>
      <c r="AX312">
        <f>IF(AL312&lt;=0,0,ROUND(MIN(AL312,MAX(0,$F312-SUMPRODUCT(($AT$3:$BE$3&lt;AX$3)*$AH312:$AS312))),2))</f>
        <v/>
      </c>
      <c r="AY312">
        <f>IF(AM312&lt;=0,0,ROUND(MIN(AM312,MAX(0,$F312-SUMPRODUCT(($AT$3:$BE$3&lt;AY$3)*$AH312:$AS312))),2))</f>
        <v/>
      </c>
      <c r="AZ312">
        <f>IF(AN312&lt;=0,0,ROUND(MIN(AN312,MAX(0,$F312-SUMPRODUCT(($AT$3:$BE$3&lt;AZ$3)*$AH312:$AS312))),2))</f>
        <v/>
      </c>
      <c r="BA312">
        <f>IF(AO312&lt;=0,0,ROUND(MIN(AO312,MAX(0,$F312-SUMPRODUCT(($AT$3:$BE$3&lt;BA$3)*$AH312:$AS312))),2))</f>
        <v/>
      </c>
      <c r="BB312">
        <f>IF(AP312&lt;=0,0,ROUND(MIN(AP312,MAX(0,$F312-SUMPRODUCT(($AT$3:$BE$3&lt;BB$3)*$AH312:$AS312))),2))</f>
        <v/>
      </c>
      <c r="BC312">
        <f>IF(AQ312&lt;=0,0,ROUND(MIN(AQ312,MAX(0,$F312-SUMPRODUCT(($AT$3:$BE$3&lt;BC$3)*$AH312:$AS312))),2))</f>
        <v/>
      </c>
      <c r="BD312">
        <f>IF(AR312&lt;=0,0,ROUND(MIN(AR312,MAX(0,$F312-SUMPRODUCT(($AT$3:$BE$3&lt;BD$3)*$AH312:$AS312))),2))</f>
        <v/>
      </c>
      <c r="BE312">
        <f>IF(AS312&lt;=0,0,ROUND(MIN(AS312,MAX(0,$F312-SUMPRODUCT(($AT$3:$BE$3&lt;BE$3)*$AH312:$AS312))),2))</f>
        <v/>
      </c>
      <c r="BF312">
        <f>IF(BF311&lt;=0,0,ROUND(BF311+J312-V312-AT312,2))</f>
        <v/>
      </c>
      <c r="BG312">
        <f>IF(BG311&lt;=0,0,ROUND(BG311+K312-W312-AU312,2))</f>
        <v/>
      </c>
      <c r="BH312">
        <f>IF(BH311&lt;=0,0,ROUND(BH311+L312-X312-AV312,2))</f>
        <v/>
      </c>
      <c r="BI312">
        <f>IF(BI311&lt;=0,0,ROUND(BI311+M312-Y312-AW312,2))</f>
        <v/>
      </c>
      <c r="BJ312">
        <f>IF(BJ311&lt;=0,0,ROUND(BJ311+N312-Z312-AX312,2))</f>
        <v/>
      </c>
      <c r="BK312">
        <f>IF(BK311&lt;=0,0,ROUND(BK311+O312-AA312-AY312,2))</f>
        <v/>
      </c>
      <c r="BL312">
        <f>IF(BL311&lt;=0,0,ROUND(BL311+P312-AB312-AZ312,2))</f>
        <v/>
      </c>
      <c r="BM312">
        <f>IF(BM311&lt;=0,0,ROUND(BM311+Q312-AC312-BA312,2))</f>
        <v/>
      </c>
      <c r="BN312">
        <f>IF(BN311&lt;=0,0,ROUND(BN311+R312-AD312-BB312,2))</f>
        <v/>
      </c>
      <c r="BO312">
        <f>IF(BO311&lt;=0,0,ROUND(BO311+S312-AE312-BC312,2))</f>
        <v/>
      </c>
      <c r="BP312">
        <f>IF(BP311&lt;=0,0,ROUND(BP311+T312-AF312-BD312,2))</f>
        <v/>
      </c>
      <c r="BQ312">
        <f>IF(BQ311&lt;=0,0,ROUND(BQ311+U312-AG312-BE312,2))</f>
        <v/>
      </c>
    </row>
    <row r="313">
      <c r="A313" t="n">
        <v>308</v>
      </c>
      <c r="B313" s="29">
        <f>Months!B313</f>
        <v/>
      </c>
      <c r="C313">
        <f>Months!C313</f>
        <v/>
      </c>
      <c r="D313">
        <f>Months!D313</f>
        <v/>
      </c>
      <c r="E313">
        <f>SUM(V313:AG313)</f>
        <v/>
      </c>
      <c r="F313">
        <f>MAX(0,ROUND(C313+D313-E313,2))</f>
        <v/>
      </c>
      <c r="G313">
        <f>ROUND(E313+SUM(AT313:BE313),2)</f>
        <v/>
      </c>
      <c r="H313">
        <f>ROUND(SUM(J313:U313),2)</f>
        <v/>
      </c>
      <c r="I313">
        <f>ROUND(SUM(BF313:BQ313),2)</f>
        <v/>
      </c>
      <c r="J313">
        <f>IF(BF312&lt;=0,0,ROUND(BF312*IF($A313&lt;=Debts!$M$5,Debts!$X$5,Debts!$Y$5)/12,2)+IF(AND(Debts!$AC$5=1,$A313=Debts!$M$5+1),SUMPRODUCT(ROUND(BF$5:BF311*Debts!$Y$5/12,2)),0))</f>
        <v/>
      </c>
      <c r="K313">
        <f>IF(BG312&lt;=0,0,ROUND(BG312*IF($A313&lt;=Debts!$M$6,Debts!$X$6,Debts!$Y$6)/12,2)+IF(AND(Debts!$AC$6=1,$A313=Debts!$M$6+1),SUMPRODUCT(ROUND(BG$5:BG311*Debts!$Y$6/12,2)),0))</f>
        <v/>
      </c>
      <c r="L313">
        <f>IF(BH312&lt;=0,0,ROUND(BH312*IF($A313&lt;=Debts!$M$7,Debts!$X$7,Debts!$Y$7)/12,2)+IF(AND(Debts!$AC$7=1,$A313=Debts!$M$7+1),SUMPRODUCT(ROUND(BH$5:BH311*Debts!$Y$7/12,2)),0))</f>
        <v/>
      </c>
      <c r="M313">
        <f>IF(BI312&lt;=0,0,ROUND(BI312*IF($A313&lt;=Debts!$M$8,Debts!$X$8,Debts!$Y$8)/12,2)+IF(AND(Debts!$AC$8=1,$A313=Debts!$M$8+1),SUMPRODUCT(ROUND(BI$5:BI311*Debts!$Y$8/12,2)),0))</f>
        <v/>
      </c>
      <c r="N313">
        <f>IF(BJ312&lt;=0,0,ROUND(BJ312*IF($A313&lt;=Debts!$M$9,Debts!$X$9,Debts!$Y$9)/12,2)+IF(AND(Debts!$AC$9=1,$A313=Debts!$M$9+1),SUMPRODUCT(ROUND(BJ$5:BJ311*Debts!$Y$9/12,2)),0))</f>
        <v/>
      </c>
      <c r="O313">
        <f>IF(BK312&lt;=0,0,ROUND(BK312*IF($A313&lt;=Debts!$M$10,Debts!$X$10,Debts!$Y$10)/12,2)+IF(AND(Debts!$AC$10=1,$A313=Debts!$M$10+1),SUMPRODUCT(ROUND(BK$5:BK311*Debts!$Y$10/12,2)),0))</f>
        <v/>
      </c>
      <c r="P313">
        <f>IF(BL312&lt;=0,0,ROUND(BL312*IF($A313&lt;=Debts!$M$11,Debts!$X$11,Debts!$Y$11)/12,2)+IF(AND(Debts!$AC$11=1,$A313=Debts!$M$11+1),SUMPRODUCT(ROUND(BL$5:BL311*Debts!$Y$11/12,2)),0))</f>
        <v/>
      </c>
      <c r="Q313">
        <f>IF(BM312&lt;=0,0,ROUND(BM312*IF($A313&lt;=Debts!$M$12,Debts!$X$12,Debts!$Y$12)/12,2)+IF(AND(Debts!$AC$12=1,$A313=Debts!$M$12+1),SUMPRODUCT(ROUND(BM$5:BM311*Debts!$Y$12/12,2)),0))</f>
        <v/>
      </c>
      <c r="R313">
        <f>IF(BN312&lt;=0,0,ROUND(BN312*IF($A313&lt;=Debts!$M$13,Debts!$X$13,Debts!$Y$13)/12,2)+IF(AND(Debts!$AC$13=1,$A313=Debts!$M$13+1),SUMPRODUCT(ROUND(BN$5:BN311*Debts!$Y$13/12,2)),0))</f>
        <v/>
      </c>
      <c r="S313">
        <f>IF(BO312&lt;=0,0,ROUND(BO312*IF($A313&lt;=Debts!$M$14,Debts!$X$14,Debts!$Y$14)/12,2)+IF(AND(Debts!$AC$14=1,$A313=Debts!$M$14+1),SUMPRODUCT(ROUND(BO$5:BO311*Debts!$Y$14/12,2)),0))</f>
        <v/>
      </c>
      <c r="T313">
        <f>IF(BP312&lt;=0,0,ROUND(BP312*IF($A313&lt;=Debts!$M$15,Debts!$X$15,Debts!$Y$15)/12,2)+IF(AND(Debts!$AC$15=1,$A313=Debts!$M$15+1),SUMPRODUCT(ROUND(BP$5:BP311*Debts!$Y$15/12,2)),0))</f>
        <v/>
      </c>
      <c r="U313">
        <f>IF(BQ312&lt;=0,0,ROUND(BQ312*IF($A313&lt;=Debts!$M$16,Debts!$X$16,Debts!$Y$16)/12,2)+IF(AND(Debts!$AC$16=1,$A313=Debts!$M$16+1),SUMPRODUCT(ROUND(BQ$5:BQ311*Debts!$Y$16/12,2)),0))</f>
        <v/>
      </c>
      <c r="V313">
        <f>IF(BF312&lt;=0,0,MIN(ROUND(BF312+J313,2),IF(Debts!$Z$5=0,Debts!$AA$5,MAX(Debts!$AA$5,ROUND(BF312*Debts!$Z$5+Debts!$AB$5*J313,2)))))</f>
        <v/>
      </c>
      <c r="W313">
        <f>IF(BG312&lt;=0,0,MIN(ROUND(BG312+K313,2),IF(Debts!$Z$6=0,Debts!$AA$6,MAX(Debts!$AA$6,ROUND(BG312*Debts!$Z$6+Debts!$AB$6*K313,2)))))</f>
        <v/>
      </c>
      <c r="X313">
        <f>IF(BH312&lt;=0,0,MIN(ROUND(BH312+L313,2),IF(Debts!$Z$7=0,Debts!$AA$7,MAX(Debts!$AA$7,ROUND(BH312*Debts!$Z$7+Debts!$AB$7*L313,2)))))</f>
        <v/>
      </c>
      <c r="Y313">
        <f>IF(BI312&lt;=0,0,MIN(ROUND(BI312+M313,2),IF(Debts!$Z$8=0,Debts!$AA$8,MAX(Debts!$AA$8,ROUND(BI312*Debts!$Z$8+Debts!$AB$8*M313,2)))))</f>
        <v/>
      </c>
      <c r="Z313">
        <f>IF(BJ312&lt;=0,0,MIN(ROUND(BJ312+N313,2),IF(Debts!$Z$9=0,Debts!$AA$9,MAX(Debts!$AA$9,ROUND(BJ312*Debts!$Z$9+Debts!$AB$9*N313,2)))))</f>
        <v/>
      </c>
      <c r="AA313">
        <f>IF(BK312&lt;=0,0,MIN(ROUND(BK312+O313,2),IF(Debts!$Z$10=0,Debts!$AA$10,MAX(Debts!$AA$10,ROUND(BK312*Debts!$Z$10+Debts!$AB$10*O313,2)))))</f>
        <v/>
      </c>
      <c r="AB313">
        <f>IF(BL312&lt;=0,0,MIN(ROUND(BL312+P313,2),IF(Debts!$Z$11=0,Debts!$AA$11,MAX(Debts!$AA$11,ROUND(BL312*Debts!$Z$11+Debts!$AB$11*P313,2)))))</f>
        <v/>
      </c>
      <c r="AC313">
        <f>IF(BM312&lt;=0,0,MIN(ROUND(BM312+Q313,2),IF(Debts!$Z$12=0,Debts!$AA$12,MAX(Debts!$AA$12,ROUND(BM312*Debts!$Z$12+Debts!$AB$12*Q313,2)))))</f>
        <v/>
      </c>
      <c r="AD313">
        <f>IF(BN312&lt;=0,0,MIN(ROUND(BN312+R313,2),IF(Debts!$Z$13=0,Debts!$AA$13,MAX(Debts!$AA$13,ROUND(BN312*Debts!$Z$13+Debts!$AB$13*R313,2)))))</f>
        <v/>
      </c>
      <c r="AE313">
        <f>IF(BO312&lt;=0,0,MIN(ROUND(BO312+S313,2),IF(Debts!$Z$14=0,Debts!$AA$14,MAX(Debts!$AA$14,ROUND(BO312*Debts!$Z$14+Debts!$AB$14*S313,2)))))</f>
        <v/>
      </c>
      <c r="AF313">
        <f>IF(BP312&lt;=0,0,MIN(ROUND(BP312+T313,2),IF(Debts!$Z$15=0,Debts!$AA$15,MAX(Debts!$AA$15,ROUND(BP312*Debts!$Z$15+Debts!$AB$15*T313,2)))))</f>
        <v/>
      </c>
      <c r="AG313">
        <f>IF(BQ312&lt;=0,0,MIN(ROUND(BQ312+U313,2),IF(Debts!$Z$16=0,Debts!$AA$16,MAX(Debts!$AA$16,ROUND(BQ312*Debts!$Z$16+Debts!$AB$16*U313,2)))))</f>
        <v/>
      </c>
      <c r="AH313">
        <f>IF(BF312&lt;=0,0,ROUND(BF312+J313-V313,2))</f>
        <v/>
      </c>
      <c r="AI313">
        <f>IF(BG312&lt;=0,0,ROUND(BG312+K313-W313,2))</f>
        <v/>
      </c>
      <c r="AJ313">
        <f>IF(BH312&lt;=0,0,ROUND(BH312+L313-X313,2))</f>
        <v/>
      </c>
      <c r="AK313">
        <f>IF(BI312&lt;=0,0,ROUND(BI312+M313-Y313,2))</f>
        <v/>
      </c>
      <c r="AL313">
        <f>IF(BJ312&lt;=0,0,ROUND(BJ312+N313-Z313,2))</f>
        <v/>
      </c>
      <c r="AM313">
        <f>IF(BK312&lt;=0,0,ROUND(BK312+O313-AA313,2))</f>
        <v/>
      </c>
      <c r="AN313">
        <f>IF(BL312&lt;=0,0,ROUND(BL312+P313-AB313,2))</f>
        <v/>
      </c>
      <c r="AO313">
        <f>IF(BM312&lt;=0,0,ROUND(BM312+Q313-AC313,2))</f>
        <v/>
      </c>
      <c r="AP313">
        <f>IF(BN312&lt;=0,0,ROUND(BN312+R313-AD313,2))</f>
        <v/>
      </c>
      <c r="AQ313">
        <f>IF(BO312&lt;=0,0,ROUND(BO312+S313-AE313,2))</f>
        <v/>
      </c>
      <c r="AR313">
        <f>IF(BP312&lt;=0,0,ROUND(BP312+T313-AF313,2))</f>
        <v/>
      </c>
      <c r="AS313">
        <f>IF(BQ312&lt;=0,0,ROUND(BQ312+U313-AG313,2))</f>
        <v/>
      </c>
      <c r="AT313">
        <f>IF(AH313&lt;=0,0,ROUND(MIN(AH313,MAX(0,$F313-SUMPRODUCT(($AT$3:$BE$3&lt;AT$3)*$AH313:$AS313))),2))</f>
        <v/>
      </c>
      <c r="AU313">
        <f>IF(AI313&lt;=0,0,ROUND(MIN(AI313,MAX(0,$F313-SUMPRODUCT(($AT$3:$BE$3&lt;AU$3)*$AH313:$AS313))),2))</f>
        <v/>
      </c>
      <c r="AV313">
        <f>IF(AJ313&lt;=0,0,ROUND(MIN(AJ313,MAX(0,$F313-SUMPRODUCT(($AT$3:$BE$3&lt;AV$3)*$AH313:$AS313))),2))</f>
        <v/>
      </c>
      <c r="AW313">
        <f>IF(AK313&lt;=0,0,ROUND(MIN(AK313,MAX(0,$F313-SUMPRODUCT(($AT$3:$BE$3&lt;AW$3)*$AH313:$AS313))),2))</f>
        <v/>
      </c>
      <c r="AX313">
        <f>IF(AL313&lt;=0,0,ROUND(MIN(AL313,MAX(0,$F313-SUMPRODUCT(($AT$3:$BE$3&lt;AX$3)*$AH313:$AS313))),2))</f>
        <v/>
      </c>
      <c r="AY313">
        <f>IF(AM313&lt;=0,0,ROUND(MIN(AM313,MAX(0,$F313-SUMPRODUCT(($AT$3:$BE$3&lt;AY$3)*$AH313:$AS313))),2))</f>
        <v/>
      </c>
      <c r="AZ313">
        <f>IF(AN313&lt;=0,0,ROUND(MIN(AN313,MAX(0,$F313-SUMPRODUCT(($AT$3:$BE$3&lt;AZ$3)*$AH313:$AS313))),2))</f>
        <v/>
      </c>
      <c r="BA313">
        <f>IF(AO313&lt;=0,0,ROUND(MIN(AO313,MAX(0,$F313-SUMPRODUCT(($AT$3:$BE$3&lt;BA$3)*$AH313:$AS313))),2))</f>
        <v/>
      </c>
      <c r="BB313">
        <f>IF(AP313&lt;=0,0,ROUND(MIN(AP313,MAX(0,$F313-SUMPRODUCT(($AT$3:$BE$3&lt;BB$3)*$AH313:$AS313))),2))</f>
        <v/>
      </c>
      <c r="BC313">
        <f>IF(AQ313&lt;=0,0,ROUND(MIN(AQ313,MAX(0,$F313-SUMPRODUCT(($AT$3:$BE$3&lt;BC$3)*$AH313:$AS313))),2))</f>
        <v/>
      </c>
      <c r="BD313">
        <f>IF(AR313&lt;=0,0,ROUND(MIN(AR313,MAX(0,$F313-SUMPRODUCT(($AT$3:$BE$3&lt;BD$3)*$AH313:$AS313))),2))</f>
        <v/>
      </c>
      <c r="BE313">
        <f>IF(AS313&lt;=0,0,ROUND(MIN(AS313,MAX(0,$F313-SUMPRODUCT(($AT$3:$BE$3&lt;BE$3)*$AH313:$AS313))),2))</f>
        <v/>
      </c>
      <c r="BF313">
        <f>IF(BF312&lt;=0,0,ROUND(BF312+J313-V313-AT313,2))</f>
        <v/>
      </c>
      <c r="BG313">
        <f>IF(BG312&lt;=0,0,ROUND(BG312+K313-W313-AU313,2))</f>
        <v/>
      </c>
      <c r="BH313">
        <f>IF(BH312&lt;=0,0,ROUND(BH312+L313-X313-AV313,2))</f>
        <v/>
      </c>
      <c r="BI313">
        <f>IF(BI312&lt;=0,0,ROUND(BI312+M313-Y313-AW313,2))</f>
        <v/>
      </c>
      <c r="BJ313">
        <f>IF(BJ312&lt;=0,0,ROUND(BJ312+N313-Z313-AX313,2))</f>
        <v/>
      </c>
      <c r="BK313">
        <f>IF(BK312&lt;=0,0,ROUND(BK312+O313-AA313-AY313,2))</f>
        <v/>
      </c>
      <c r="BL313">
        <f>IF(BL312&lt;=0,0,ROUND(BL312+P313-AB313-AZ313,2))</f>
        <v/>
      </c>
      <c r="BM313">
        <f>IF(BM312&lt;=0,0,ROUND(BM312+Q313-AC313-BA313,2))</f>
        <v/>
      </c>
      <c r="BN313">
        <f>IF(BN312&lt;=0,0,ROUND(BN312+R313-AD313-BB313,2))</f>
        <v/>
      </c>
      <c r="BO313">
        <f>IF(BO312&lt;=0,0,ROUND(BO312+S313-AE313-BC313,2))</f>
        <v/>
      </c>
      <c r="BP313">
        <f>IF(BP312&lt;=0,0,ROUND(BP312+T313-AF313-BD313,2))</f>
        <v/>
      </c>
      <c r="BQ313">
        <f>IF(BQ312&lt;=0,0,ROUND(BQ312+U313-AG313-BE313,2))</f>
        <v/>
      </c>
    </row>
    <row r="314">
      <c r="A314" t="n">
        <v>309</v>
      </c>
      <c r="B314" s="29">
        <f>Months!B314</f>
        <v/>
      </c>
      <c r="C314">
        <f>Months!C314</f>
        <v/>
      </c>
      <c r="D314">
        <f>Months!D314</f>
        <v/>
      </c>
      <c r="E314">
        <f>SUM(V314:AG314)</f>
        <v/>
      </c>
      <c r="F314">
        <f>MAX(0,ROUND(C314+D314-E314,2))</f>
        <v/>
      </c>
      <c r="G314">
        <f>ROUND(E314+SUM(AT314:BE314),2)</f>
        <v/>
      </c>
      <c r="H314">
        <f>ROUND(SUM(J314:U314),2)</f>
        <v/>
      </c>
      <c r="I314">
        <f>ROUND(SUM(BF314:BQ314),2)</f>
        <v/>
      </c>
      <c r="J314">
        <f>IF(BF313&lt;=0,0,ROUND(BF313*IF($A314&lt;=Debts!$M$5,Debts!$X$5,Debts!$Y$5)/12,2)+IF(AND(Debts!$AC$5=1,$A314=Debts!$M$5+1),SUMPRODUCT(ROUND(BF$5:BF312*Debts!$Y$5/12,2)),0))</f>
        <v/>
      </c>
      <c r="K314">
        <f>IF(BG313&lt;=0,0,ROUND(BG313*IF($A314&lt;=Debts!$M$6,Debts!$X$6,Debts!$Y$6)/12,2)+IF(AND(Debts!$AC$6=1,$A314=Debts!$M$6+1),SUMPRODUCT(ROUND(BG$5:BG312*Debts!$Y$6/12,2)),0))</f>
        <v/>
      </c>
      <c r="L314">
        <f>IF(BH313&lt;=0,0,ROUND(BH313*IF($A314&lt;=Debts!$M$7,Debts!$X$7,Debts!$Y$7)/12,2)+IF(AND(Debts!$AC$7=1,$A314=Debts!$M$7+1),SUMPRODUCT(ROUND(BH$5:BH312*Debts!$Y$7/12,2)),0))</f>
        <v/>
      </c>
      <c r="M314">
        <f>IF(BI313&lt;=0,0,ROUND(BI313*IF($A314&lt;=Debts!$M$8,Debts!$X$8,Debts!$Y$8)/12,2)+IF(AND(Debts!$AC$8=1,$A314=Debts!$M$8+1),SUMPRODUCT(ROUND(BI$5:BI312*Debts!$Y$8/12,2)),0))</f>
        <v/>
      </c>
      <c r="N314">
        <f>IF(BJ313&lt;=0,0,ROUND(BJ313*IF($A314&lt;=Debts!$M$9,Debts!$X$9,Debts!$Y$9)/12,2)+IF(AND(Debts!$AC$9=1,$A314=Debts!$M$9+1),SUMPRODUCT(ROUND(BJ$5:BJ312*Debts!$Y$9/12,2)),0))</f>
        <v/>
      </c>
      <c r="O314">
        <f>IF(BK313&lt;=0,0,ROUND(BK313*IF($A314&lt;=Debts!$M$10,Debts!$X$10,Debts!$Y$10)/12,2)+IF(AND(Debts!$AC$10=1,$A314=Debts!$M$10+1),SUMPRODUCT(ROUND(BK$5:BK312*Debts!$Y$10/12,2)),0))</f>
        <v/>
      </c>
      <c r="P314">
        <f>IF(BL313&lt;=0,0,ROUND(BL313*IF($A314&lt;=Debts!$M$11,Debts!$X$11,Debts!$Y$11)/12,2)+IF(AND(Debts!$AC$11=1,$A314=Debts!$M$11+1),SUMPRODUCT(ROUND(BL$5:BL312*Debts!$Y$11/12,2)),0))</f>
        <v/>
      </c>
      <c r="Q314">
        <f>IF(BM313&lt;=0,0,ROUND(BM313*IF($A314&lt;=Debts!$M$12,Debts!$X$12,Debts!$Y$12)/12,2)+IF(AND(Debts!$AC$12=1,$A314=Debts!$M$12+1),SUMPRODUCT(ROUND(BM$5:BM312*Debts!$Y$12/12,2)),0))</f>
        <v/>
      </c>
      <c r="R314">
        <f>IF(BN313&lt;=0,0,ROUND(BN313*IF($A314&lt;=Debts!$M$13,Debts!$X$13,Debts!$Y$13)/12,2)+IF(AND(Debts!$AC$13=1,$A314=Debts!$M$13+1),SUMPRODUCT(ROUND(BN$5:BN312*Debts!$Y$13/12,2)),0))</f>
        <v/>
      </c>
      <c r="S314">
        <f>IF(BO313&lt;=0,0,ROUND(BO313*IF($A314&lt;=Debts!$M$14,Debts!$X$14,Debts!$Y$14)/12,2)+IF(AND(Debts!$AC$14=1,$A314=Debts!$M$14+1),SUMPRODUCT(ROUND(BO$5:BO312*Debts!$Y$14/12,2)),0))</f>
        <v/>
      </c>
      <c r="T314">
        <f>IF(BP313&lt;=0,0,ROUND(BP313*IF($A314&lt;=Debts!$M$15,Debts!$X$15,Debts!$Y$15)/12,2)+IF(AND(Debts!$AC$15=1,$A314=Debts!$M$15+1),SUMPRODUCT(ROUND(BP$5:BP312*Debts!$Y$15/12,2)),0))</f>
        <v/>
      </c>
      <c r="U314">
        <f>IF(BQ313&lt;=0,0,ROUND(BQ313*IF($A314&lt;=Debts!$M$16,Debts!$X$16,Debts!$Y$16)/12,2)+IF(AND(Debts!$AC$16=1,$A314=Debts!$M$16+1),SUMPRODUCT(ROUND(BQ$5:BQ312*Debts!$Y$16/12,2)),0))</f>
        <v/>
      </c>
      <c r="V314">
        <f>IF(BF313&lt;=0,0,MIN(ROUND(BF313+J314,2),IF(Debts!$Z$5=0,Debts!$AA$5,MAX(Debts!$AA$5,ROUND(BF313*Debts!$Z$5+Debts!$AB$5*J314,2)))))</f>
        <v/>
      </c>
      <c r="W314">
        <f>IF(BG313&lt;=0,0,MIN(ROUND(BG313+K314,2),IF(Debts!$Z$6=0,Debts!$AA$6,MAX(Debts!$AA$6,ROUND(BG313*Debts!$Z$6+Debts!$AB$6*K314,2)))))</f>
        <v/>
      </c>
      <c r="X314">
        <f>IF(BH313&lt;=0,0,MIN(ROUND(BH313+L314,2),IF(Debts!$Z$7=0,Debts!$AA$7,MAX(Debts!$AA$7,ROUND(BH313*Debts!$Z$7+Debts!$AB$7*L314,2)))))</f>
        <v/>
      </c>
      <c r="Y314">
        <f>IF(BI313&lt;=0,0,MIN(ROUND(BI313+M314,2),IF(Debts!$Z$8=0,Debts!$AA$8,MAX(Debts!$AA$8,ROUND(BI313*Debts!$Z$8+Debts!$AB$8*M314,2)))))</f>
        <v/>
      </c>
      <c r="Z314">
        <f>IF(BJ313&lt;=0,0,MIN(ROUND(BJ313+N314,2),IF(Debts!$Z$9=0,Debts!$AA$9,MAX(Debts!$AA$9,ROUND(BJ313*Debts!$Z$9+Debts!$AB$9*N314,2)))))</f>
        <v/>
      </c>
      <c r="AA314">
        <f>IF(BK313&lt;=0,0,MIN(ROUND(BK313+O314,2),IF(Debts!$Z$10=0,Debts!$AA$10,MAX(Debts!$AA$10,ROUND(BK313*Debts!$Z$10+Debts!$AB$10*O314,2)))))</f>
        <v/>
      </c>
      <c r="AB314">
        <f>IF(BL313&lt;=0,0,MIN(ROUND(BL313+P314,2),IF(Debts!$Z$11=0,Debts!$AA$11,MAX(Debts!$AA$11,ROUND(BL313*Debts!$Z$11+Debts!$AB$11*P314,2)))))</f>
        <v/>
      </c>
      <c r="AC314">
        <f>IF(BM313&lt;=0,0,MIN(ROUND(BM313+Q314,2),IF(Debts!$Z$12=0,Debts!$AA$12,MAX(Debts!$AA$12,ROUND(BM313*Debts!$Z$12+Debts!$AB$12*Q314,2)))))</f>
        <v/>
      </c>
      <c r="AD314">
        <f>IF(BN313&lt;=0,0,MIN(ROUND(BN313+R314,2),IF(Debts!$Z$13=0,Debts!$AA$13,MAX(Debts!$AA$13,ROUND(BN313*Debts!$Z$13+Debts!$AB$13*R314,2)))))</f>
        <v/>
      </c>
      <c r="AE314">
        <f>IF(BO313&lt;=0,0,MIN(ROUND(BO313+S314,2),IF(Debts!$Z$14=0,Debts!$AA$14,MAX(Debts!$AA$14,ROUND(BO313*Debts!$Z$14+Debts!$AB$14*S314,2)))))</f>
        <v/>
      </c>
      <c r="AF314">
        <f>IF(BP313&lt;=0,0,MIN(ROUND(BP313+T314,2),IF(Debts!$Z$15=0,Debts!$AA$15,MAX(Debts!$AA$15,ROUND(BP313*Debts!$Z$15+Debts!$AB$15*T314,2)))))</f>
        <v/>
      </c>
      <c r="AG314">
        <f>IF(BQ313&lt;=0,0,MIN(ROUND(BQ313+U314,2),IF(Debts!$Z$16=0,Debts!$AA$16,MAX(Debts!$AA$16,ROUND(BQ313*Debts!$Z$16+Debts!$AB$16*U314,2)))))</f>
        <v/>
      </c>
      <c r="AH314">
        <f>IF(BF313&lt;=0,0,ROUND(BF313+J314-V314,2))</f>
        <v/>
      </c>
      <c r="AI314">
        <f>IF(BG313&lt;=0,0,ROUND(BG313+K314-W314,2))</f>
        <v/>
      </c>
      <c r="AJ314">
        <f>IF(BH313&lt;=0,0,ROUND(BH313+L314-X314,2))</f>
        <v/>
      </c>
      <c r="AK314">
        <f>IF(BI313&lt;=0,0,ROUND(BI313+M314-Y314,2))</f>
        <v/>
      </c>
      <c r="AL314">
        <f>IF(BJ313&lt;=0,0,ROUND(BJ313+N314-Z314,2))</f>
        <v/>
      </c>
      <c r="AM314">
        <f>IF(BK313&lt;=0,0,ROUND(BK313+O314-AA314,2))</f>
        <v/>
      </c>
      <c r="AN314">
        <f>IF(BL313&lt;=0,0,ROUND(BL313+P314-AB314,2))</f>
        <v/>
      </c>
      <c r="AO314">
        <f>IF(BM313&lt;=0,0,ROUND(BM313+Q314-AC314,2))</f>
        <v/>
      </c>
      <c r="AP314">
        <f>IF(BN313&lt;=0,0,ROUND(BN313+R314-AD314,2))</f>
        <v/>
      </c>
      <c r="AQ314">
        <f>IF(BO313&lt;=0,0,ROUND(BO313+S314-AE314,2))</f>
        <v/>
      </c>
      <c r="AR314">
        <f>IF(BP313&lt;=0,0,ROUND(BP313+T314-AF314,2))</f>
        <v/>
      </c>
      <c r="AS314">
        <f>IF(BQ313&lt;=0,0,ROUND(BQ313+U314-AG314,2))</f>
        <v/>
      </c>
      <c r="AT314">
        <f>IF(AH314&lt;=0,0,ROUND(MIN(AH314,MAX(0,$F314-SUMPRODUCT(($AT$3:$BE$3&lt;AT$3)*$AH314:$AS314))),2))</f>
        <v/>
      </c>
      <c r="AU314">
        <f>IF(AI314&lt;=0,0,ROUND(MIN(AI314,MAX(0,$F314-SUMPRODUCT(($AT$3:$BE$3&lt;AU$3)*$AH314:$AS314))),2))</f>
        <v/>
      </c>
      <c r="AV314">
        <f>IF(AJ314&lt;=0,0,ROUND(MIN(AJ314,MAX(0,$F314-SUMPRODUCT(($AT$3:$BE$3&lt;AV$3)*$AH314:$AS314))),2))</f>
        <v/>
      </c>
      <c r="AW314">
        <f>IF(AK314&lt;=0,0,ROUND(MIN(AK314,MAX(0,$F314-SUMPRODUCT(($AT$3:$BE$3&lt;AW$3)*$AH314:$AS314))),2))</f>
        <v/>
      </c>
      <c r="AX314">
        <f>IF(AL314&lt;=0,0,ROUND(MIN(AL314,MAX(0,$F314-SUMPRODUCT(($AT$3:$BE$3&lt;AX$3)*$AH314:$AS314))),2))</f>
        <v/>
      </c>
      <c r="AY314">
        <f>IF(AM314&lt;=0,0,ROUND(MIN(AM314,MAX(0,$F314-SUMPRODUCT(($AT$3:$BE$3&lt;AY$3)*$AH314:$AS314))),2))</f>
        <v/>
      </c>
      <c r="AZ314">
        <f>IF(AN314&lt;=0,0,ROUND(MIN(AN314,MAX(0,$F314-SUMPRODUCT(($AT$3:$BE$3&lt;AZ$3)*$AH314:$AS314))),2))</f>
        <v/>
      </c>
      <c r="BA314">
        <f>IF(AO314&lt;=0,0,ROUND(MIN(AO314,MAX(0,$F314-SUMPRODUCT(($AT$3:$BE$3&lt;BA$3)*$AH314:$AS314))),2))</f>
        <v/>
      </c>
      <c r="BB314">
        <f>IF(AP314&lt;=0,0,ROUND(MIN(AP314,MAX(0,$F314-SUMPRODUCT(($AT$3:$BE$3&lt;BB$3)*$AH314:$AS314))),2))</f>
        <v/>
      </c>
      <c r="BC314">
        <f>IF(AQ314&lt;=0,0,ROUND(MIN(AQ314,MAX(0,$F314-SUMPRODUCT(($AT$3:$BE$3&lt;BC$3)*$AH314:$AS314))),2))</f>
        <v/>
      </c>
      <c r="BD314">
        <f>IF(AR314&lt;=0,0,ROUND(MIN(AR314,MAX(0,$F314-SUMPRODUCT(($AT$3:$BE$3&lt;BD$3)*$AH314:$AS314))),2))</f>
        <v/>
      </c>
      <c r="BE314">
        <f>IF(AS314&lt;=0,0,ROUND(MIN(AS314,MAX(0,$F314-SUMPRODUCT(($AT$3:$BE$3&lt;BE$3)*$AH314:$AS314))),2))</f>
        <v/>
      </c>
      <c r="BF314">
        <f>IF(BF313&lt;=0,0,ROUND(BF313+J314-V314-AT314,2))</f>
        <v/>
      </c>
      <c r="BG314">
        <f>IF(BG313&lt;=0,0,ROUND(BG313+K314-W314-AU314,2))</f>
        <v/>
      </c>
      <c r="BH314">
        <f>IF(BH313&lt;=0,0,ROUND(BH313+L314-X314-AV314,2))</f>
        <v/>
      </c>
      <c r="BI314">
        <f>IF(BI313&lt;=0,0,ROUND(BI313+M314-Y314-AW314,2))</f>
        <v/>
      </c>
      <c r="BJ314">
        <f>IF(BJ313&lt;=0,0,ROUND(BJ313+N314-Z314-AX314,2))</f>
        <v/>
      </c>
      <c r="BK314">
        <f>IF(BK313&lt;=0,0,ROUND(BK313+O314-AA314-AY314,2))</f>
        <v/>
      </c>
      <c r="BL314">
        <f>IF(BL313&lt;=0,0,ROUND(BL313+P314-AB314-AZ314,2))</f>
        <v/>
      </c>
      <c r="BM314">
        <f>IF(BM313&lt;=0,0,ROUND(BM313+Q314-AC314-BA314,2))</f>
        <v/>
      </c>
      <c r="BN314">
        <f>IF(BN313&lt;=0,0,ROUND(BN313+R314-AD314-BB314,2))</f>
        <v/>
      </c>
      <c r="BO314">
        <f>IF(BO313&lt;=0,0,ROUND(BO313+S314-AE314-BC314,2))</f>
        <v/>
      </c>
      <c r="BP314">
        <f>IF(BP313&lt;=0,0,ROUND(BP313+T314-AF314-BD314,2))</f>
        <v/>
      </c>
      <c r="BQ314">
        <f>IF(BQ313&lt;=0,0,ROUND(BQ313+U314-AG314-BE314,2))</f>
        <v/>
      </c>
    </row>
    <row r="315">
      <c r="A315" t="n">
        <v>310</v>
      </c>
      <c r="B315" s="29">
        <f>Months!B315</f>
        <v/>
      </c>
      <c r="C315">
        <f>Months!C315</f>
        <v/>
      </c>
      <c r="D315">
        <f>Months!D315</f>
        <v/>
      </c>
      <c r="E315">
        <f>SUM(V315:AG315)</f>
        <v/>
      </c>
      <c r="F315">
        <f>MAX(0,ROUND(C315+D315-E315,2))</f>
        <v/>
      </c>
      <c r="G315">
        <f>ROUND(E315+SUM(AT315:BE315),2)</f>
        <v/>
      </c>
      <c r="H315">
        <f>ROUND(SUM(J315:U315),2)</f>
        <v/>
      </c>
      <c r="I315">
        <f>ROUND(SUM(BF315:BQ315),2)</f>
        <v/>
      </c>
      <c r="J315">
        <f>IF(BF314&lt;=0,0,ROUND(BF314*IF($A315&lt;=Debts!$M$5,Debts!$X$5,Debts!$Y$5)/12,2)+IF(AND(Debts!$AC$5=1,$A315=Debts!$M$5+1),SUMPRODUCT(ROUND(BF$5:BF313*Debts!$Y$5/12,2)),0))</f>
        <v/>
      </c>
      <c r="K315">
        <f>IF(BG314&lt;=0,0,ROUND(BG314*IF($A315&lt;=Debts!$M$6,Debts!$X$6,Debts!$Y$6)/12,2)+IF(AND(Debts!$AC$6=1,$A315=Debts!$M$6+1),SUMPRODUCT(ROUND(BG$5:BG313*Debts!$Y$6/12,2)),0))</f>
        <v/>
      </c>
      <c r="L315">
        <f>IF(BH314&lt;=0,0,ROUND(BH314*IF($A315&lt;=Debts!$M$7,Debts!$X$7,Debts!$Y$7)/12,2)+IF(AND(Debts!$AC$7=1,$A315=Debts!$M$7+1),SUMPRODUCT(ROUND(BH$5:BH313*Debts!$Y$7/12,2)),0))</f>
        <v/>
      </c>
      <c r="M315">
        <f>IF(BI314&lt;=0,0,ROUND(BI314*IF($A315&lt;=Debts!$M$8,Debts!$X$8,Debts!$Y$8)/12,2)+IF(AND(Debts!$AC$8=1,$A315=Debts!$M$8+1),SUMPRODUCT(ROUND(BI$5:BI313*Debts!$Y$8/12,2)),0))</f>
        <v/>
      </c>
      <c r="N315">
        <f>IF(BJ314&lt;=0,0,ROUND(BJ314*IF($A315&lt;=Debts!$M$9,Debts!$X$9,Debts!$Y$9)/12,2)+IF(AND(Debts!$AC$9=1,$A315=Debts!$M$9+1),SUMPRODUCT(ROUND(BJ$5:BJ313*Debts!$Y$9/12,2)),0))</f>
        <v/>
      </c>
      <c r="O315">
        <f>IF(BK314&lt;=0,0,ROUND(BK314*IF($A315&lt;=Debts!$M$10,Debts!$X$10,Debts!$Y$10)/12,2)+IF(AND(Debts!$AC$10=1,$A315=Debts!$M$10+1),SUMPRODUCT(ROUND(BK$5:BK313*Debts!$Y$10/12,2)),0))</f>
        <v/>
      </c>
      <c r="P315">
        <f>IF(BL314&lt;=0,0,ROUND(BL314*IF($A315&lt;=Debts!$M$11,Debts!$X$11,Debts!$Y$11)/12,2)+IF(AND(Debts!$AC$11=1,$A315=Debts!$M$11+1),SUMPRODUCT(ROUND(BL$5:BL313*Debts!$Y$11/12,2)),0))</f>
        <v/>
      </c>
      <c r="Q315">
        <f>IF(BM314&lt;=0,0,ROUND(BM314*IF($A315&lt;=Debts!$M$12,Debts!$X$12,Debts!$Y$12)/12,2)+IF(AND(Debts!$AC$12=1,$A315=Debts!$M$12+1),SUMPRODUCT(ROUND(BM$5:BM313*Debts!$Y$12/12,2)),0))</f>
        <v/>
      </c>
      <c r="R315">
        <f>IF(BN314&lt;=0,0,ROUND(BN314*IF($A315&lt;=Debts!$M$13,Debts!$X$13,Debts!$Y$13)/12,2)+IF(AND(Debts!$AC$13=1,$A315=Debts!$M$13+1),SUMPRODUCT(ROUND(BN$5:BN313*Debts!$Y$13/12,2)),0))</f>
        <v/>
      </c>
      <c r="S315">
        <f>IF(BO314&lt;=0,0,ROUND(BO314*IF($A315&lt;=Debts!$M$14,Debts!$X$14,Debts!$Y$14)/12,2)+IF(AND(Debts!$AC$14=1,$A315=Debts!$M$14+1),SUMPRODUCT(ROUND(BO$5:BO313*Debts!$Y$14/12,2)),0))</f>
        <v/>
      </c>
      <c r="T315">
        <f>IF(BP314&lt;=0,0,ROUND(BP314*IF($A315&lt;=Debts!$M$15,Debts!$X$15,Debts!$Y$15)/12,2)+IF(AND(Debts!$AC$15=1,$A315=Debts!$M$15+1),SUMPRODUCT(ROUND(BP$5:BP313*Debts!$Y$15/12,2)),0))</f>
        <v/>
      </c>
      <c r="U315">
        <f>IF(BQ314&lt;=0,0,ROUND(BQ314*IF($A315&lt;=Debts!$M$16,Debts!$X$16,Debts!$Y$16)/12,2)+IF(AND(Debts!$AC$16=1,$A315=Debts!$M$16+1),SUMPRODUCT(ROUND(BQ$5:BQ313*Debts!$Y$16/12,2)),0))</f>
        <v/>
      </c>
      <c r="V315">
        <f>IF(BF314&lt;=0,0,MIN(ROUND(BF314+J315,2),IF(Debts!$Z$5=0,Debts!$AA$5,MAX(Debts!$AA$5,ROUND(BF314*Debts!$Z$5+Debts!$AB$5*J315,2)))))</f>
        <v/>
      </c>
      <c r="W315">
        <f>IF(BG314&lt;=0,0,MIN(ROUND(BG314+K315,2),IF(Debts!$Z$6=0,Debts!$AA$6,MAX(Debts!$AA$6,ROUND(BG314*Debts!$Z$6+Debts!$AB$6*K315,2)))))</f>
        <v/>
      </c>
      <c r="X315">
        <f>IF(BH314&lt;=0,0,MIN(ROUND(BH314+L315,2),IF(Debts!$Z$7=0,Debts!$AA$7,MAX(Debts!$AA$7,ROUND(BH314*Debts!$Z$7+Debts!$AB$7*L315,2)))))</f>
        <v/>
      </c>
      <c r="Y315">
        <f>IF(BI314&lt;=0,0,MIN(ROUND(BI314+M315,2),IF(Debts!$Z$8=0,Debts!$AA$8,MAX(Debts!$AA$8,ROUND(BI314*Debts!$Z$8+Debts!$AB$8*M315,2)))))</f>
        <v/>
      </c>
      <c r="Z315">
        <f>IF(BJ314&lt;=0,0,MIN(ROUND(BJ314+N315,2),IF(Debts!$Z$9=0,Debts!$AA$9,MAX(Debts!$AA$9,ROUND(BJ314*Debts!$Z$9+Debts!$AB$9*N315,2)))))</f>
        <v/>
      </c>
      <c r="AA315">
        <f>IF(BK314&lt;=0,0,MIN(ROUND(BK314+O315,2),IF(Debts!$Z$10=0,Debts!$AA$10,MAX(Debts!$AA$10,ROUND(BK314*Debts!$Z$10+Debts!$AB$10*O315,2)))))</f>
        <v/>
      </c>
      <c r="AB315">
        <f>IF(BL314&lt;=0,0,MIN(ROUND(BL314+P315,2),IF(Debts!$Z$11=0,Debts!$AA$11,MAX(Debts!$AA$11,ROUND(BL314*Debts!$Z$11+Debts!$AB$11*P315,2)))))</f>
        <v/>
      </c>
      <c r="AC315">
        <f>IF(BM314&lt;=0,0,MIN(ROUND(BM314+Q315,2),IF(Debts!$Z$12=0,Debts!$AA$12,MAX(Debts!$AA$12,ROUND(BM314*Debts!$Z$12+Debts!$AB$12*Q315,2)))))</f>
        <v/>
      </c>
      <c r="AD315">
        <f>IF(BN314&lt;=0,0,MIN(ROUND(BN314+R315,2),IF(Debts!$Z$13=0,Debts!$AA$13,MAX(Debts!$AA$13,ROUND(BN314*Debts!$Z$13+Debts!$AB$13*R315,2)))))</f>
        <v/>
      </c>
      <c r="AE315">
        <f>IF(BO314&lt;=0,0,MIN(ROUND(BO314+S315,2),IF(Debts!$Z$14=0,Debts!$AA$14,MAX(Debts!$AA$14,ROUND(BO314*Debts!$Z$14+Debts!$AB$14*S315,2)))))</f>
        <v/>
      </c>
      <c r="AF315">
        <f>IF(BP314&lt;=0,0,MIN(ROUND(BP314+T315,2),IF(Debts!$Z$15=0,Debts!$AA$15,MAX(Debts!$AA$15,ROUND(BP314*Debts!$Z$15+Debts!$AB$15*T315,2)))))</f>
        <v/>
      </c>
      <c r="AG315">
        <f>IF(BQ314&lt;=0,0,MIN(ROUND(BQ314+U315,2),IF(Debts!$Z$16=0,Debts!$AA$16,MAX(Debts!$AA$16,ROUND(BQ314*Debts!$Z$16+Debts!$AB$16*U315,2)))))</f>
        <v/>
      </c>
      <c r="AH315">
        <f>IF(BF314&lt;=0,0,ROUND(BF314+J315-V315,2))</f>
        <v/>
      </c>
      <c r="AI315">
        <f>IF(BG314&lt;=0,0,ROUND(BG314+K315-W315,2))</f>
        <v/>
      </c>
      <c r="AJ315">
        <f>IF(BH314&lt;=0,0,ROUND(BH314+L315-X315,2))</f>
        <v/>
      </c>
      <c r="AK315">
        <f>IF(BI314&lt;=0,0,ROUND(BI314+M315-Y315,2))</f>
        <v/>
      </c>
      <c r="AL315">
        <f>IF(BJ314&lt;=0,0,ROUND(BJ314+N315-Z315,2))</f>
        <v/>
      </c>
      <c r="AM315">
        <f>IF(BK314&lt;=0,0,ROUND(BK314+O315-AA315,2))</f>
        <v/>
      </c>
      <c r="AN315">
        <f>IF(BL314&lt;=0,0,ROUND(BL314+P315-AB315,2))</f>
        <v/>
      </c>
      <c r="AO315">
        <f>IF(BM314&lt;=0,0,ROUND(BM314+Q315-AC315,2))</f>
        <v/>
      </c>
      <c r="AP315">
        <f>IF(BN314&lt;=0,0,ROUND(BN314+R315-AD315,2))</f>
        <v/>
      </c>
      <c r="AQ315">
        <f>IF(BO314&lt;=0,0,ROUND(BO314+S315-AE315,2))</f>
        <v/>
      </c>
      <c r="AR315">
        <f>IF(BP314&lt;=0,0,ROUND(BP314+T315-AF315,2))</f>
        <v/>
      </c>
      <c r="AS315">
        <f>IF(BQ314&lt;=0,0,ROUND(BQ314+U315-AG315,2))</f>
        <v/>
      </c>
      <c r="AT315">
        <f>IF(AH315&lt;=0,0,ROUND(MIN(AH315,MAX(0,$F315-SUMPRODUCT(($AT$3:$BE$3&lt;AT$3)*$AH315:$AS315))),2))</f>
        <v/>
      </c>
      <c r="AU315">
        <f>IF(AI315&lt;=0,0,ROUND(MIN(AI315,MAX(0,$F315-SUMPRODUCT(($AT$3:$BE$3&lt;AU$3)*$AH315:$AS315))),2))</f>
        <v/>
      </c>
      <c r="AV315">
        <f>IF(AJ315&lt;=0,0,ROUND(MIN(AJ315,MAX(0,$F315-SUMPRODUCT(($AT$3:$BE$3&lt;AV$3)*$AH315:$AS315))),2))</f>
        <v/>
      </c>
      <c r="AW315">
        <f>IF(AK315&lt;=0,0,ROUND(MIN(AK315,MAX(0,$F315-SUMPRODUCT(($AT$3:$BE$3&lt;AW$3)*$AH315:$AS315))),2))</f>
        <v/>
      </c>
      <c r="AX315">
        <f>IF(AL315&lt;=0,0,ROUND(MIN(AL315,MAX(0,$F315-SUMPRODUCT(($AT$3:$BE$3&lt;AX$3)*$AH315:$AS315))),2))</f>
        <v/>
      </c>
      <c r="AY315">
        <f>IF(AM315&lt;=0,0,ROUND(MIN(AM315,MAX(0,$F315-SUMPRODUCT(($AT$3:$BE$3&lt;AY$3)*$AH315:$AS315))),2))</f>
        <v/>
      </c>
      <c r="AZ315">
        <f>IF(AN315&lt;=0,0,ROUND(MIN(AN315,MAX(0,$F315-SUMPRODUCT(($AT$3:$BE$3&lt;AZ$3)*$AH315:$AS315))),2))</f>
        <v/>
      </c>
      <c r="BA315">
        <f>IF(AO315&lt;=0,0,ROUND(MIN(AO315,MAX(0,$F315-SUMPRODUCT(($AT$3:$BE$3&lt;BA$3)*$AH315:$AS315))),2))</f>
        <v/>
      </c>
      <c r="BB315">
        <f>IF(AP315&lt;=0,0,ROUND(MIN(AP315,MAX(0,$F315-SUMPRODUCT(($AT$3:$BE$3&lt;BB$3)*$AH315:$AS315))),2))</f>
        <v/>
      </c>
      <c r="BC315">
        <f>IF(AQ315&lt;=0,0,ROUND(MIN(AQ315,MAX(0,$F315-SUMPRODUCT(($AT$3:$BE$3&lt;BC$3)*$AH315:$AS315))),2))</f>
        <v/>
      </c>
      <c r="BD315">
        <f>IF(AR315&lt;=0,0,ROUND(MIN(AR315,MAX(0,$F315-SUMPRODUCT(($AT$3:$BE$3&lt;BD$3)*$AH315:$AS315))),2))</f>
        <v/>
      </c>
      <c r="BE315">
        <f>IF(AS315&lt;=0,0,ROUND(MIN(AS315,MAX(0,$F315-SUMPRODUCT(($AT$3:$BE$3&lt;BE$3)*$AH315:$AS315))),2))</f>
        <v/>
      </c>
      <c r="BF315">
        <f>IF(BF314&lt;=0,0,ROUND(BF314+J315-V315-AT315,2))</f>
        <v/>
      </c>
      <c r="BG315">
        <f>IF(BG314&lt;=0,0,ROUND(BG314+K315-W315-AU315,2))</f>
        <v/>
      </c>
      <c r="BH315">
        <f>IF(BH314&lt;=0,0,ROUND(BH314+L315-X315-AV315,2))</f>
        <v/>
      </c>
      <c r="BI315">
        <f>IF(BI314&lt;=0,0,ROUND(BI314+M315-Y315-AW315,2))</f>
        <v/>
      </c>
      <c r="BJ315">
        <f>IF(BJ314&lt;=0,0,ROUND(BJ314+N315-Z315-AX315,2))</f>
        <v/>
      </c>
      <c r="BK315">
        <f>IF(BK314&lt;=0,0,ROUND(BK314+O315-AA315-AY315,2))</f>
        <v/>
      </c>
      <c r="BL315">
        <f>IF(BL314&lt;=0,0,ROUND(BL314+P315-AB315-AZ315,2))</f>
        <v/>
      </c>
      <c r="BM315">
        <f>IF(BM314&lt;=0,0,ROUND(BM314+Q315-AC315-BA315,2))</f>
        <v/>
      </c>
      <c r="BN315">
        <f>IF(BN314&lt;=0,0,ROUND(BN314+R315-AD315-BB315,2))</f>
        <v/>
      </c>
      <c r="BO315">
        <f>IF(BO314&lt;=0,0,ROUND(BO314+S315-AE315-BC315,2))</f>
        <v/>
      </c>
      <c r="BP315">
        <f>IF(BP314&lt;=0,0,ROUND(BP314+T315-AF315-BD315,2))</f>
        <v/>
      </c>
      <c r="BQ315">
        <f>IF(BQ314&lt;=0,0,ROUND(BQ314+U315-AG315-BE315,2))</f>
        <v/>
      </c>
    </row>
    <row r="316">
      <c r="A316" t="n">
        <v>311</v>
      </c>
      <c r="B316" s="29">
        <f>Months!B316</f>
        <v/>
      </c>
      <c r="C316">
        <f>Months!C316</f>
        <v/>
      </c>
      <c r="D316">
        <f>Months!D316</f>
        <v/>
      </c>
      <c r="E316">
        <f>SUM(V316:AG316)</f>
        <v/>
      </c>
      <c r="F316">
        <f>MAX(0,ROUND(C316+D316-E316,2))</f>
        <v/>
      </c>
      <c r="G316">
        <f>ROUND(E316+SUM(AT316:BE316),2)</f>
        <v/>
      </c>
      <c r="H316">
        <f>ROUND(SUM(J316:U316),2)</f>
        <v/>
      </c>
      <c r="I316">
        <f>ROUND(SUM(BF316:BQ316),2)</f>
        <v/>
      </c>
      <c r="J316">
        <f>IF(BF315&lt;=0,0,ROUND(BF315*IF($A316&lt;=Debts!$M$5,Debts!$X$5,Debts!$Y$5)/12,2)+IF(AND(Debts!$AC$5=1,$A316=Debts!$M$5+1),SUMPRODUCT(ROUND(BF$5:BF314*Debts!$Y$5/12,2)),0))</f>
        <v/>
      </c>
      <c r="K316">
        <f>IF(BG315&lt;=0,0,ROUND(BG315*IF($A316&lt;=Debts!$M$6,Debts!$X$6,Debts!$Y$6)/12,2)+IF(AND(Debts!$AC$6=1,$A316=Debts!$M$6+1),SUMPRODUCT(ROUND(BG$5:BG314*Debts!$Y$6/12,2)),0))</f>
        <v/>
      </c>
      <c r="L316">
        <f>IF(BH315&lt;=0,0,ROUND(BH315*IF($A316&lt;=Debts!$M$7,Debts!$X$7,Debts!$Y$7)/12,2)+IF(AND(Debts!$AC$7=1,$A316=Debts!$M$7+1),SUMPRODUCT(ROUND(BH$5:BH314*Debts!$Y$7/12,2)),0))</f>
        <v/>
      </c>
      <c r="M316">
        <f>IF(BI315&lt;=0,0,ROUND(BI315*IF($A316&lt;=Debts!$M$8,Debts!$X$8,Debts!$Y$8)/12,2)+IF(AND(Debts!$AC$8=1,$A316=Debts!$M$8+1),SUMPRODUCT(ROUND(BI$5:BI314*Debts!$Y$8/12,2)),0))</f>
        <v/>
      </c>
      <c r="N316">
        <f>IF(BJ315&lt;=0,0,ROUND(BJ315*IF($A316&lt;=Debts!$M$9,Debts!$X$9,Debts!$Y$9)/12,2)+IF(AND(Debts!$AC$9=1,$A316=Debts!$M$9+1),SUMPRODUCT(ROUND(BJ$5:BJ314*Debts!$Y$9/12,2)),0))</f>
        <v/>
      </c>
      <c r="O316">
        <f>IF(BK315&lt;=0,0,ROUND(BK315*IF($A316&lt;=Debts!$M$10,Debts!$X$10,Debts!$Y$10)/12,2)+IF(AND(Debts!$AC$10=1,$A316=Debts!$M$10+1),SUMPRODUCT(ROUND(BK$5:BK314*Debts!$Y$10/12,2)),0))</f>
        <v/>
      </c>
      <c r="P316">
        <f>IF(BL315&lt;=0,0,ROUND(BL315*IF($A316&lt;=Debts!$M$11,Debts!$X$11,Debts!$Y$11)/12,2)+IF(AND(Debts!$AC$11=1,$A316=Debts!$M$11+1),SUMPRODUCT(ROUND(BL$5:BL314*Debts!$Y$11/12,2)),0))</f>
        <v/>
      </c>
      <c r="Q316">
        <f>IF(BM315&lt;=0,0,ROUND(BM315*IF($A316&lt;=Debts!$M$12,Debts!$X$12,Debts!$Y$12)/12,2)+IF(AND(Debts!$AC$12=1,$A316=Debts!$M$12+1),SUMPRODUCT(ROUND(BM$5:BM314*Debts!$Y$12/12,2)),0))</f>
        <v/>
      </c>
      <c r="R316">
        <f>IF(BN315&lt;=0,0,ROUND(BN315*IF($A316&lt;=Debts!$M$13,Debts!$X$13,Debts!$Y$13)/12,2)+IF(AND(Debts!$AC$13=1,$A316=Debts!$M$13+1),SUMPRODUCT(ROUND(BN$5:BN314*Debts!$Y$13/12,2)),0))</f>
        <v/>
      </c>
      <c r="S316">
        <f>IF(BO315&lt;=0,0,ROUND(BO315*IF($A316&lt;=Debts!$M$14,Debts!$X$14,Debts!$Y$14)/12,2)+IF(AND(Debts!$AC$14=1,$A316=Debts!$M$14+1),SUMPRODUCT(ROUND(BO$5:BO314*Debts!$Y$14/12,2)),0))</f>
        <v/>
      </c>
      <c r="T316">
        <f>IF(BP315&lt;=0,0,ROUND(BP315*IF($A316&lt;=Debts!$M$15,Debts!$X$15,Debts!$Y$15)/12,2)+IF(AND(Debts!$AC$15=1,$A316=Debts!$M$15+1),SUMPRODUCT(ROUND(BP$5:BP314*Debts!$Y$15/12,2)),0))</f>
        <v/>
      </c>
      <c r="U316">
        <f>IF(BQ315&lt;=0,0,ROUND(BQ315*IF($A316&lt;=Debts!$M$16,Debts!$X$16,Debts!$Y$16)/12,2)+IF(AND(Debts!$AC$16=1,$A316=Debts!$M$16+1),SUMPRODUCT(ROUND(BQ$5:BQ314*Debts!$Y$16/12,2)),0))</f>
        <v/>
      </c>
      <c r="V316">
        <f>IF(BF315&lt;=0,0,MIN(ROUND(BF315+J316,2),IF(Debts!$Z$5=0,Debts!$AA$5,MAX(Debts!$AA$5,ROUND(BF315*Debts!$Z$5+Debts!$AB$5*J316,2)))))</f>
        <v/>
      </c>
      <c r="W316">
        <f>IF(BG315&lt;=0,0,MIN(ROUND(BG315+K316,2),IF(Debts!$Z$6=0,Debts!$AA$6,MAX(Debts!$AA$6,ROUND(BG315*Debts!$Z$6+Debts!$AB$6*K316,2)))))</f>
        <v/>
      </c>
      <c r="X316">
        <f>IF(BH315&lt;=0,0,MIN(ROUND(BH315+L316,2),IF(Debts!$Z$7=0,Debts!$AA$7,MAX(Debts!$AA$7,ROUND(BH315*Debts!$Z$7+Debts!$AB$7*L316,2)))))</f>
        <v/>
      </c>
      <c r="Y316">
        <f>IF(BI315&lt;=0,0,MIN(ROUND(BI315+M316,2),IF(Debts!$Z$8=0,Debts!$AA$8,MAX(Debts!$AA$8,ROUND(BI315*Debts!$Z$8+Debts!$AB$8*M316,2)))))</f>
        <v/>
      </c>
      <c r="Z316">
        <f>IF(BJ315&lt;=0,0,MIN(ROUND(BJ315+N316,2),IF(Debts!$Z$9=0,Debts!$AA$9,MAX(Debts!$AA$9,ROUND(BJ315*Debts!$Z$9+Debts!$AB$9*N316,2)))))</f>
        <v/>
      </c>
      <c r="AA316">
        <f>IF(BK315&lt;=0,0,MIN(ROUND(BK315+O316,2),IF(Debts!$Z$10=0,Debts!$AA$10,MAX(Debts!$AA$10,ROUND(BK315*Debts!$Z$10+Debts!$AB$10*O316,2)))))</f>
        <v/>
      </c>
      <c r="AB316">
        <f>IF(BL315&lt;=0,0,MIN(ROUND(BL315+P316,2),IF(Debts!$Z$11=0,Debts!$AA$11,MAX(Debts!$AA$11,ROUND(BL315*Debts!$Z$11+Debts!$AB$11*P316,2)))))</f>
        <v/>
      </c>
      <c r="AC316">
        <f>IF(BM315&lt;=0,0,MIN(ROUND(BM315+Q316,2),IF(Debts!$Z$12=0,Debts!$AA$12,MAX(Debts!$AA$12,ROUND(BM315*Debts!$Z$12+Debts!$AB$12*Q316,2)))))</f>
        <v/>
      </c>
      <c r="AD316">
        <f>IF(BN315&lt;=0,0,MIN(ROUND(BN315+R316,2),IF(Debts!$Z$13=0,Debts!$AA$13,MAX(Debts!$AA$13,ROUND(BN315*Debts!$Z$13+Debts!$AB$13*R316,2)))))</f>
        <v/>
      </c>
      <c r="AE316">
        <f>IF(BO315&lt;=0,0,MIN(ROUND(BO315+S316,2),IF(Debts!$Z$14=0,Debts!$AA$14,MAX(Debts!$AA$14,ROUND(BO315*Debts!$Z$14+Debts!$AB$14*S316,2)))))</f>
        <v/>
      </c>
      <c r="AF316">
        <f>IF(BP315&lt;=0,0,MIN(ROUND(BP315+T316,2),IF(Debts!$Z$15=0,Debts!$AA$15,MAX(Debts!$AA$15,ROUND(BP315*Debts!$Z$15+Debts!$AB$15*T316,2)))))</f>
        <v/>
      </c>
      <c r="AG316">
        <f>IF(BQ315&lt;=0,0,MIN(ROUND(BQ315+U316,2),IF(Debts!$Z$16=0,Debts!$AA$16,MAX(Debts!$AA$16,ROUND(BQ315*Debts!$Z$16+Debts!$AB$16*U316,2)))))</f>
        <v/>
      </c>
      <c r="AH316">
        <f>IF(BF315&lt;=0,0,ROUND(BF315+J316-V316,2))</f>
        <v/>
      </c>
      <c r="AI316">
        <f>IF(BG315&lt;=0,0,ROUND(BG315+K316-W316,2))</f>
        <v/>
      </c>
      <c r="AJ316">
        <f>IF(BH315&lt;=0,0,ROUND(BH315+L316-X316,2))</f>
        <v/>
      </c>
      <c r="AK316">
        <f>IF(BI315&lt;=0,0,ROUND(BI315+M316-Y316,2))</f>
        <v/>
      </c>
      <c r="AL316">
        <f>IF(BJ315&lt;=0,0,ROUND(BJ315+N316-Z316,2))</f>
        <v/>
      </c>
      <c r="AM316">
        <f>IF(BK315&lt;=0,0,ROUND(BK315+O316-AA316,2))</f>
        <v/>
      </c>
      <c r="AN316">
        <f>IF(BL315&lt;=0,0,ROUND(BL315+P316-AB316,2))</f>
        <v/>
      </c>
      <c r="AO316">
        <f>IF(BM315&lt;=0,0,ROUND(BM315+Q316-AC316,2))</f>
        <v/>
      </c>
      <c r="AP316">
        <f>IF(BN315&lt;=0,0,ROUND(BN315+R316-AD316,2))</f>
        <v/>
      </c>
      <c r="AQ316">
        <f>IF(BO315&lt;=0,0,ROUND(BO315+S316-AE316,2))</f>
        <v/>
      </c>
      <c r="AR316">
        <f>IF(BP315&lt;=0,0,ROUND(BP315+T316-AF316,2))</f>
        <v/>
      </c>
      <c r="AS316">
        <f>IF(BQ315&lt;=0,0,ROUND(BQ315+U316-AG316,2))</f>
        <v/>
      </c>
      <c r="AT316">
        <f>IF(AH316&lt;=0,0,ROUND(MIN(AH316,MAX(0,$F316-SUMPRODUCT(($AT$3:$BE$3&lt;AT$3)*$AH316:$AS316))),2))</f>
        <v/>
      </c>
      <c r="AU316">
        <f>IF(AI316&lt;=0,0,ROUND(MIN(AI316,MAX(0,$F316-SUMPRODUCT(($AT$3:$BE$3&lt;AU$3)*$AH316:$AS316))),2))</f>
        <v/>
      </c>
      <c r="AV316">
        <f>IF(AJ316&lt;=0,0,ROUND(MIN(AJ316,MAX(0,$F316-SUMPRODUCT(($AT$3:$BE$3&lt;AV$3)*$AH316:$AS316))),2))</f>
        <v/>
      </c>
      <c r="AW316">
        <f>IF(AK316&lt;=0,0,ROUND(MIN(AK316,MAX(0,$F316-SUMPRODUCT(($AT$3:$BE$3&lt;AW$3)*$AH316:$AS316))),2))</f>
        <v/>
      </c>
      <c r="AX316">
        <f>IF(AL316&lt;=0,0,ROUND(MIN(AL316,MAX(0,$F316-SUMPRODUCT(($AT$3:$BE$3&lt;AX$3)*$AH316:$AS316))),2))</f>
        <v/>
      </c>
      <c r="AY316">
        <f>IF(AM316&lt;=0,0,ROUND(MIN(AM316,MAX(0,$F316-SUMPRODUCT(($AT$3:$BE$3&lt;AY$3)*$AH316:$AS316))),2))</f>
        <v/>
      </c>
      <c r="AZ316">
        <f>IF(AN316&lt;=0,0,ROUND(MIN(AN316,MAX(0,$F316-SUMPRODUCT(($AT$3:$BE$3&lt;AZ$3)*$AH316:$AS316))),2))</f>
        <v/>
      </c>
      <c r="BA316">
        <f>IF(AO316&lt;=0,0,ROUND(MIN(AO316,MAX(0,$F316-SUMPRODUCT(($AT$3:$BE$3&lt;BA$3)*$AH316:$AS316))),2))</f>
        <v/>
      </c>
      <c r="BB316">
        <f>IF(AP316&lt;=0,0,ROUND(MIN(AP316,MAX(0,$F316-SUMPRODUCT(($AT$3:$BE$3&lt;BB$3)*$AH316:$AS316))),2))</f>
        <v/>
      </c>
      <c r="BC316">
        <f>IF(AQ316&lt;=0,0,ROUND(MIN(AQ316,MAX(0,$F316-SUMPRODUCT(($AT$3:$BE$3&lt;BC$3)*$AH316:$AS316))),2))</f>
        <v/>
      </c>
      <c r="BD316">
        <f>IF(AR316&lt;=0,0,ROUND(MIN(AR316,MAX(0,$F316-SUMPRODUCT(($AT$3:$BE$3&lt;BD$3)*$AH316:$AS316))),2))</f>
        <v/>
      </c>
      <c r="BE316">
        <f>IF(AS316&lt;=0,0,ROUND(MIN(AS316,MAX(0,$F316-SUMPRODUCT(($AT$3:$BE$3&lt;BE$3)*$AH316:$AS316))),2))</f>
        <v/>
      </c>
      <c r="BF316">
        <f>IF(BF315&lt;=0,0,ROUND(BF315+J316-V316-AT316,2))</f>
        <v/>
      </c>
      <c r="BG316">
        <f>IF(BG315&lt;=0,0,ROUND(BG315+K316-W316-AU316,2))</f>
        <v/>
      </c>
      <c r="BH316">
        <f>IF(BH315&lt;=0,0,ROUND(BH315+L316-X316-AV316,2))</f>
        <v/>
      </c>
      <c r="BI316">
        <f>IF(BI315&lt;=0,0,ROUND(BI315+M316-Y316-AW316,2))</f>
        <v/>
      </c>
      <c r="BJ316">
        <f>IF(BJ315&lt;=0,0,ROUND(BJ315+N316-Z316-AX316,2))</f>
        <v/>
      </c>
      <c r="BK316">
        <f>IF(BK315&lt;=0,0,ROUND(BK315+O316-AA316-AY316,2))</f>
        <v/>
      </c>
      <c r="BL316">
        <f>IF(BL315&lt;=0,0,ROUND(BL315+P316-AB316-AZ316,2))</f>
        <v/>
      </c>
      <c r="BM316">
        <f>IF(BM315&lt;=0,0,ROUND(BM315+Q316-AC316-BA316,2))</f>
        <v/>
      </c>
      <c r="BN316">
        <f>IF(BN315&lt;=0,0,ROUND(BN315+R316-AD316-BB316,2))</f>
        <v/>
      </c>
      <c r="BO316">
        <f>IF(BO315&lt;=0,0,ROUND(BO315+S316-AE316-BC316,2))</f>
        <v/>
      </c>
      <c r="BP316">
        <f>IF(BP315&lt;=0,0,ROUND(BP315+T316-AF316-BD316,2))</f>
        <v/>
      </c>
      <c r="BQ316">
        <f>IF(BQ315&lt;=0,0,ROUND(BQ315+U316-AG316-BE316,2))</f>
        <v/>
      </c>
    </row>
    <row r="317">
      <c r="A317" t="n">
        <v>312</v>
      </c>
      <c r="B317" s="29">
        <f>Months!B317</f>
        <v/>
      </c>
      <c r="C317">
        <f>Months!C317</f>
        <v/>
      </c>
      <c r="D317">
        <f>Months!D317</f>
        <v/>
      </c>
      <c r="E317">
        <f>SUM(V317:AG317)</f>
        <v/>
      </c>
      <c r="F317">
        <f>MAX(0,ROUND(C317+D317-E317,2))</f>
        <v/>
      </c>
      <c r="G317">
        <f>ROUND(E317+SUM(AT317:BE317),2)</f>
        <v/>
      </c>
      <c r="H317">
        <f>ROUND(SUM(J317:U317),2)</f>
        <v/>
      </c>
      <c r="I317">
        <f>ROUND(SUM(BF317:BQ317),2)</f>
        <v/>
      </c>
      <c r="J317">
        <f>IF(BF316&lt;=0,0,ROUND(BF316*IF($A317&lt;=Debts!$M$5,Debts!$X$5,Debts!$Y$5)/12,2)+IF(AND(Debts!$AC$5=1,$A317=Debts!$M$5+1),SUMPRODUCT(ROUND(BF$5:BF315*Debts!$Y$5/12,2)),0))</f>
        <v/>
      </c>
      <c r="K317">
        <f>IF(BG316&lt;=0,0,ROUND(BG316*IF($A317&lt;=Debts!$M$6,Debts!$X$6,Debts!$Y$6)/12,2)+IF(AND(Debts!$AC$6=1,$A317=Debts!$M$6+1),SUMPRODUCT(ROUND(BG$5:BG315*Debts!$Y$6/12,2)),0))</f>
        <v/>
      </c>
      <c r="L317">
        <f>IF(BH316&lt;=0,0,ROUND(BH316*IF($A317&lt;=Debts!$M$7,Debts!$X$7,Debts!$Y$7)/12,2)+IF(AND(Debts!$AC$7=1,$A317=Debts!$M$7+1),SUMPRODUCT(ROUND(BH$5:BH315*Debts!$Y$7/12,2)),0))</f>
        <v/>
      </c>
      <c r="M317">
        <f>IF(BI316&lt;=0,0,ROUND(BI316*IF($A317&lt;=Debts!$M$8,Debts!$X$8,Debts!$Y$8)/12,2)+IF(AND(Debts!$AC$8=1,$A317=Debts!$M$8+1),SUMPRODUCT(ROUND(BI$5:BI315*Debts!$Y$8/12,2)),0))</f>
        <v/>
      </c>
      <c r="N317">
        <f>IF(BJ316&lt;=0,0,ROUND(BJ316*IF($A317&lt;=Debts!$M$9,Debts!$X$9,Debts!$Y$9)/12,2)+IF(AND(Debts!$AC$9=1,$A317=Debts!$M$9+1),SUMPRODUCT(ROUND(BJ$5:BJ315*Debts!$Y$9/12,2)),0))</f>
        <v/>
      </c>
      <c r="O317">
        <f>IF(BK316&lt;=0,0,ROUND(BK316*IF($A317&lt;=Debts!$M$10,Debts!$X$10,Debts!$Y$10)/12,2)+IF(AND(Debts!$AC$10=1,$A317=Debts!$M$10+1),SUMPRODUCT(ROUND(BK$5:BK315*Debts!$Y$10/12,2)),0))</f>
        <v/>
      </c>
      <c r="P317">
        <f>IF(BL316&lt;=0,0,ROUND(BL316*IF($A317&lt;=Debts!$M$11,Debts!$X$11,Debts!$Y$11)/12,2)+IF(AND(Debts!$AC$11=1,$A317=Debts!$M$11+1),SUMPRODUCT(ROUND(BL$5:BL315*Debts!$Y$11/12,2)),0))</f>
        <v/>
      </c>
      <c r="Q317">
        <f>IF(BM316&lt;=0,0,ROUND(BM316*IF($A317&lt;=Debts!$M$12,Debts!$X$12,Debts!$Y$12)/12,2)+IF(AND(Debts!$AC$12=1,$A317=Debts!$M$12+1),SUMPRODUCT(ROUND(BM$5:BM315*Debts!$Y$12/12,2)),0))</f>
        <v/>
      </c>
      <c r="R317">
        <f>IF(BN316&lt;=0,0,ROUND(BN316*IF($A317&lt;=Debts!$M$13,Debts!$X$13,Debts!$Y$13)/12,2)+IF(AND(Debts!$AC$13=1,$A317=Debts!$M$13+1),SUMPRODUCT(ROUND(BN$5:BN315*Debts!$Y$13/12,2)),0))</f>
        <v/>
      </c>
      <c r="S317">
        <f>IF(BO316&lt;=0,0,ROUND(BO316*IF($A317&lt;=Debts!$M$14,Debts!$X$14,Debts!$Y$14)/12,2)+IF(AND(Debts!$AC$14=1,$A317=Debts!$M$14+1),SUMPRODUCT(ROUND(BO$5:BO315*Debts!$Y$14/12,2)),0))</f>
        <v/>
      </c>
      <c r="T317">
        <f>IF(BP316&lt;=0,0,ROUND(BP316*IF($A317&lt;=Debts!$M$15,Debts!$X$15,Debts!$Y$15)/12,2)+IF(AND(Debts!$AC$15=1,$A317=Debts!$M$15+1),SUMPRODUCT(ROUND(BP$5:BP315*Debts!$Y$15/12,2)),0))</f>
        <v/>
      </c>
      <c r="U317">
        <f>IF(BQ316&lt;=0,0,ROUND(BQ316*IF($A317&lt;=Debts!$M$16,Debts!$X$16,Debts!$Y$16)/12,2)+IF(AND(Debts!$AC$16=1,$A317=Debts!$M$16+1),SUMPRODUCT(ROUND(BQ$5:BQ315*Debts!$Y$16/12,2)),0))</f>
        <v/>
      </c>
      <c r="V317">
        <f>IF(BF316&lt;=0,0,MIN(ROUND(BF316+J317,2),IF(Debts!$Z$5=0,Debts!$AA$5,MAX(Debts!$AA$5,ROUND(BF316*Debts!$Z$5+Debts!$AB$5*J317,2)))))</f>
        <v/>
      </c>
      <c r="W317">
        <f>IF(BG316&lt;=0,0,MIN(ROUND(BG316+K317,2),IF(Debts!$Z$6=0,Debts!$AA$6,MAX(Debts!$AA$6,ROUND(BG316*Debts!$Z$6+Debts!$AB$6*K317,2)))))</f>
        <v/>
      </c>
      <c r="X317">
        <f>IF(BH316&lt;=0,0,MIN(ROUND(BH316+L317,2),IF(Debts!$Z$7=0,Debts!$AA$7,MAX(Debts!$AA$7,ROUND(BH316*Debts!$Z$7+Debts!$AB$7*L317,2)))))</f>
        <v/>
      </c>
      <c r="Y317">
        <f>IF(BI316&lt;=0,0,MIN(ROUND(BI316+M317,2),IF(Debts!$Z$8=0,Debts!$AA$8,MAX(Debts!$AA$8,ROUND(BI316*Debts!$Z$8+Debts!$AB$8*M317,2)))))</f>
        <v/>
      </c>
      <c r="Z317">
        <f>IF(BJ316&lt;=0,0,MIN(ROUND(BJ316+N317,2),IF(Debts!$Z$9=0,Debts!$AA$9,MAX(Debts!$AA$9,ROUND(BJ316*Debts!$Z$9+Debts!$AB$9*N317,2)))))</f>
        <v/>
      </c>
      <c r="AA317">
        <f>IF(BK316&lt;=0,0,MIN(ROUND(BK316+O317,2),IF(Debts!$Z$10=0,Debts!$AA$10,MAX(Debts!$AA$10,ROUND(BK316*Debts!$Z$10+Debts!$AB$10*O317,2)))))</f>
        <v/>
      </c>
      <c r="AB317">
        <f>IF(BL316&lt;=0,0,MIN(ROUND(BL316+P317,2),IF(Debts!$Z$11=0,Debts!$AA$11,MAX(Debts!$AA$11,ROUND(BL316*Debts!$Z$11+Debts!$AB$11*P317,2)))))</f>
        <v/>
      </c>
      <c r="AC317">
        <f>IF(BM316&lt;=0,0,MIN(ROUND(BM316+Q317,2),IF(Debts!$Z$12=0,Debts!$AA$12,MAX(Debts!$AA$12,ROUND(BM316*Debts!$Z$12+Debts!$AB$12*Q317,2)))))</f>
        <v/>
      </c>
      <c r="AD317">
        <f>IF(BN316&lt;=0,0,MIN(ROUND(BN316+R317,2),IF(Debts!$Z$13=0,Debts!$AA$13,MAX(Debts!$AA$13,ROUND(BN316*Debts!$Z$13+Debts!$AB$13*R317,2)))))</f>
        <v/>
      </c>
      <c r="AE317">
        <f>IF(BO316&lt;=0,0,MIN(ROUND(BO316+S317,2),IF(Debts!$Z$14=0,Debts!$AA$14,MAX(Debts!$AA$14,ROUND(BO316*Debts!$Z$14+Debts!$AB$14*S317,2)))))</f>
        <v/>
      </c>
      <c r="AF317">
        <f>IF(BP316&lt;=0,0,MIN(ROUND(BP316+T317,2),IF(Debts!$Z$15=0,Debts!$AA$15,MAX(Debts!$AA$15,ROUND(BP316*Debts!$Z$15+Debts!$AB$15*T317,2)))))</f>
        <v/>
      </c>
      <c r="AG317">
        <f>IF(BQ316&lt;=0,0,MIN(ROUND(BQ316+U317,2),IF(Debts!$Z$16=0,Debts!$AA$16,MAX(Debts!$AA$16,ROUND(BQ316*Debts!$Z$16+Debts!$AB$16*U317,2)))))</f>
        <v/>
      </c>
      <c r="AH317">
        <f>IF(BF316&lt;=0,0,ROUND(BF316+J317-V317,2))</f>
        <v/>
      </c>
      <c r="AI317">
        <f>IF(BG316&lt;=0,0,ROUND(BG316+K317-W317,2))</f>
        <v/>
      </c>
      <c r="AJ317">
        <f>IF(BH316&lt;=0,0,ROUND(BH316+L317-X317,2))</f>
        <v/>
      </c>
      <c r="AK317">
        <f>IF(BI316&lt;=0,0,ROUND(BI316+M317-Y317,2))</f>
        <v/>
      </c>
      <c r="AL317">
        <f>IF(BJ316&lt;=0,0,ROUND(BJ316+N317-Z317,2))</f>
        <v/>
      </c>
      <c r="AM317">
        <f>IF(BK316&lt;=0,0,ROUND(BK316+O317-AA317,2))</f>
        <v/>
      </c>
      <c r="AN317">
        <f>IF(BL316&lt;=0,0,ROUND(BL316+P317-AB317,2))</f>
        <v/>
      </c>
      <c r="AO317">
        <f>IF(BM316&lt;=0,0,ROUND(BM316+Q317-AC317,2))</f>
        <v/>
      </c>
      <c r="AP317">
        <f>IF(BN316&lt;=0,0,ROUND(BN316+R317-AD317,2))</f>
        <v/>
      </c>
      <c r="AQ317">
        <f>IF(BO316&lt;=0,0,ROUND(BO316+S317-AE317,2))</f>
        <v/>
      </c>
      <c r="AR317">
        <f>IF(BP316&lt;=0,0,ROUND(BP316+T317-AF317,2))</f>
        <v/>
      </c>
      <c r="AS317">
        <f>IF(BQ316&lt;=0,0,ROUND(BQ316+U317-AG317,2))</f>
        <v/>
      </c>
      <c r="AT317">
        <f>IF(AH317&lt;=0,0,ROUND(MIN(AH317,MAX(0,$F317-SUMPRODUCT(($AT$3:$BE$3&lt;AT$3)*$AH317:$AS317))),2))</f>
        <v/>
      </c>
      <c r="AU317">
        <f>IF(AI317&lt;=0,0,ROUND(MIN(AI317,MAX(0,$F317-SUMPRODUCT(($AT$3:$BE$3&lt;AU$3)*$AH317:$AS317))),2))</f>
        <v/>
      </c>
      <c r="AV317">
        <f>IF(AJ317&lt;=0,0,ROUND(MIN(AJ317,MAX(0,$F317-SUMPRODUCT(($AT$3:$BE$3&lt;AV$3)*$AH317:$AS317))),2))</f>
        <v/>
      </c>
      <c r="AW317">
        <f>IF(AK317&lt;=0,0,ROUND(MIN(AK317,MAX(0,$F317-SUMPRODUCT(($AT$3:$BE$3&lt;AW$3)*$AH317:$AS317))),2))</f>
        <v/>
      </c>
      <c r="AX317">
        <f>IF(AL317&lt;=0,0,ROUND(MIN(AL317,MAX(0,$F317-SUMPRODUCT(($AT$3:$BE$3&lt;AX$3)*$AH317:$AS317))),2))</f>
        <v/>
      </c>
      <c r="AY317">
        <f>IF(AM317&lt;=0,0,ROUND(MIN(AM317,MAX(0,$F317-SUMPRODUCT(($AT$3:$BE$3&lt;AY$3)*$AH317:$AS317))),2))</f>
        <v/>
      </c>
      <c r="AZ317">
        <f>IF(AN317&lt;=0,0,ROUND(MIN(AN317,MAX(0,$F317-SUMPRODUCT(($AT$3:$BE$3&lt;AZ$3)*$AH317:$AS317))),2))</f>
        <v/>
      </c>
      <c r="BA317">
        <f>IF(AO317&lt;=0,0,ROUND(MIN(AO317,MAX(0,$F317-SUMPRODUCT(($AT$3:$BE$3&lt;BA$3)*$AH317:$AS317))),2))</f>
        <v/>
      </c>
      <c r="BB317">
        <f>IF(AP317&lt;=0,0,ROUND(MIN(AP317,MAX(0,$F317-SUMPRODUCT(($AT$3:$BE$3&lt;BB$3)*$AH317:$AS317))),2))</f>
        <v/>
      </c>
      <c r="BC317">
        <f>IF(AQ317&lt;=0,0,ROUND(MIN(AQ317,MAX(0,$F317-SUMPRODUCT(($AT$3:$BE$3&lt;BC$3)*$AH317:$AS317))),2))</f>
        <v/>
      </c>
      <c r="BD317">
        <f>IF(AR317&lt;=0,0,ROUND(MIN(AR317,MAX(0,$F317-SUMPRODUCT(($AT$3:$BE$3&lt;BD$3)*$AH317:$AS317))),2))</f>
        <v/>
      </c>
      <c r="BE317">
        <f>IF(AS317&lt;=0,0,ROUND(MIN(AS317,MAX(0,$F317-SUMPRODUCT(($AT$3:$BE$3&lt;BE$3)*$AH317:$AS317))),2))</f>
        <v/>
      </c>
      <c r="BF317">
        <f>IF(BF316&lt;=0,0,ROUND(BF316+J317-V317-AT317,2))</f>
        <v/>
      </c>
      <c r="BG317">
        <f>IF(BG316&lt;=0,0,ROUND(BG316+K317-W317-AU317,2))</f>
        <v/>
      </c>
      <c r="BH317">
        <f>IF(BH316&lt;=0,0,ROUND(BH316+L317-X317-AV317,2))</f>
        <v/>
      </c>
      <c r="BI317">
        <f>IF(BI316&lt;=0,0,ROUND(BI316+M317-Y317-AW317,2))</f>
        <v/>
      </c>
      <c r="BJ317">
        <f>IF(BJ316&lt;=0,0,ROUND(BJ316+N317-Z317-AX317,2))</f>
        <v/>
      </c>
      <c r="BK317">
        <f>IF(BK316&lt;=0,0,ROUND(BK316+O317-AA317-AY317,2))</f>
        <v/>
      </c>
      <c r="BL317">
        <f>IF(BL316&lt;=0,0,ROUND(BL316+P317-AB317-AZ317,2))</f>
        <v/>
      </c>
      <c r="BM317">
        <f>IF(BM316&lt;=0,0,ROUND(BM316+Q317-AC317-BA317,2))</f>
        <v/>
      </c>
      <c r="BN317">
        <f>IF(BN316&lt;=0,0,ROUND(BN316+R317-AD317-BB317,2))</f>
        <v/>
      </c>
      <c r="BO317">
        <f>IF(BO316&lt;=0,0,ROUND(BO316+S317-AE317-BC317,2))</f>
        <v/>
      </c>
      <c r="BP317">
        <f>IF(BP316&lt;=0,0,ROUND(BP316+T317-AF317-BD317,2))</f>
        <v/>
      </c>
      <c r="BQ317">
        <f>IF(BQ316&lt;=0,0,ROUND(BQ316+U317-AG317-BE317,2))</f>
        <v/>
      </c>
    </row>
    <row r="318">
      <c r="A318" t="n">
        <v>313</v>
      </c>
      <c r="B318" s="29">
        <f>Months!B318</f>
        <v/>
      </c>
      <c r="C318">
        <f>Months!C318</f>
        <v/>
      </c>
      <c r="D318">
        <f>Months!D318</f>
        <v/>
      </c>
      <c r="E318">
        <f>SUM(V318:AG318)</f>
        <v/>
      </c>
      <c r="F318">
        <f>MAX(0,ROUND(C318+D318-E318,2))</f>
        <v/>
      </c>
      <c r="G318">
        <f>ROUND(E318+SUM(AT318:BE318),2)</f>
        <v/>
      </c>
      <c r="H318">
        <f>ROUND(SUM(J318:U318),2)</f>
        <v/>
      </c>
      <c r="I318">
        <f>ROUND(SUM(BF318:BQ318),2)</f>
        <v/>
      </c>
      <c r="J318">
        <f>IF(BF317&lt;=0,0,ROUND(BF317*IF($A318&lt;=Debts!$M$5,Debts!$X$5,Debts!$Y$5)/12,2)+IF(AND(Debts!$AC$5=1,$A318=Debts!$M$5+1),SUMPRODUCT(ROUND(BF$5:BF316*Debts!$Y$5/12,2)),0))</f>
        <v/>
      </c>
      <c r="K318">
        <f>IF(BG317&lt;=0,0,ROUND(BG317*IF($A318&lt;=Debts!$M$6,Debts!$X$6,Debts!$Y$6)/12,2)+IF(AND(Debts!$AC$6=1,$A318=Debts!$M$6+1),SUMPRODUCT(ROUND(BG$5:BG316*Debts!$Y$6/12,2)),0))</f>
        <v/>
      </c>
      <c r="L318">
        <f>IF(BH317&lt;=0,0,ROUND(BH317*IF($A318&lt;=Debts!$M$7,Debts!$X$7,Debts!$Y$7)/12,2)+IF(AND(Debts!$AC$7=1,$A318=Debts!$M$7+1),SUMPRODUCT(ROUND(BH$5:BH316*Debts!$Y$7/12,2)),0))</f>
        <v/>
      </c>
      <c r="M318">
        <f>IF(BI317&lt;=0,0,ROUND(BI317*IF($A318&lt;=Debts!$M$8,Debts!$X$8,Debts!$Y$8)/12,2)+IF(AND(Debts!$AC$8=1,$A318=Debts!$M$8+1),SUMPRODUCT(ROUND(BI$5:BI316*Debts!$Y$8/12,2)),0))</f>
        <v/>
      </c>
      <c r="N318">
        <f>IF(BJ317&lt;=0,0,ROUND(BJ317*IF($A318&lt;=Debts!$M$9,Debts!$X$9,Debts!$Y$9)/12,2)+IF(AND(Debts!$AC$9=1,$A318=Debts!$M$9+1),SUMPRODUCT(ROUND(BJ$5:BJ316*Debts!$Y$9/12,2)),0))</f>
        <v/>
      </c>
      <c r="O318">
        <f>IF(BK317&lt;=0,0,ROUND(BK317*IF($A318&lt;=Debts!$M$10,Debts!$X$10,Debts!$Y$10)/12,2)+IF(AND(Debts!$AC$10=1,$A318=Debts!$M$10+1),SUMPRODUCT(ROUND(BK$5:BK316*Debts!$Y$10/12,2)),0))</f>
        <v/>
      </c>
      <c r="P318">
        <f>IF(BL317&lt;=0,0,ROUND(BL317*IF($A318&lt;=Debts!$M$11,Debts!$X$11,Debts!$Y$11)/12,2)+IF(AND(Debts!$AC$11=1,$A318=Debts!$M$11+1),SUMPRODUCT(ROUND(BL$5:BL316*Debts!$Y$11/12,2)),0))</f>
        <v/>
      </c>
      <c r="Q318">
        <f>IF(BM317&lt;=0,0,ROUND(BM317*IF($A318&lt;=Debts!$M$12,Debts!$X$12,Debts!$Y$12)/12,2)+IF(AND(Debts!$AC$12=1,$A318=Debts!$M$12+1),SUMPRODUCT(ROUND(BM$5:BM316*Debts!$Y$12/12,2)),0))</f>
        <v/>
      </c>
      <c r="R318">
        <f>IF(BN317&lt;=0,0,ROUND(BN317*IF($A318&lt;=Debts!$M$13,Debts!$X$13,Debts!$Y$13)/12,2)+IF(AND(Debts!$AC$13=1,$A318=Debts!$M$13+1),SUMPRODUCT(ROUND(BN$5:BN316*Debts!$Y$13/12,2)),0))</f>
        <v/>
      </c>
      <c r="S318">
        <f>IF(BO317&lt;=0,0,ROUND(BO317*IF($A318&lt;=Debts!$M$14,Debts!$X$14,Debts!$Y$14)/12,2)+IF(AND(Debts!$AC$14=1,$A318=Debts!$M$14+1),SUMPRODUCT(ROUND(BO$5:BO316*Debts!$Y$14/12,2)),0))</f>
        <v/>
      </c>
      <c r="T318">
        <f>IF(BP317&lt;=0,0,ROUND(BP317*IF($A318&lt;=Debts!$M$15,Debts!$X$15,Debts!$Y$15)/12,2)+IF(AND(Debts!$AC$15=1,$A318=Debts!$M$15+1),SUMPRODUCT(ROUND(BP$5:BP316*Debts!$Y$15/12,2)),0))</f>
        <v/>
      </c>
      <c r="U318">
        <f>IF(BQ317&lt;=0,0,ROUND(BQ317*IF($A318&lt;=Debts!$M$16,Debts!$X$16,Debts!$Y$16)/12,2)+IF(AND(Debts!$AC$16=1,$A318=Debts!$M$16+1),SUMPRODUCT(ROUND(BQ$5:BQ316*Debts!$Y$16/12,2)),0))</f>
        <v/>
      </c>
      <c r="V318">
        <f>IF(BF317&lt;=0,0,MIN(ROUND(BF317+J318,2),IF(Debts!$Z$5=0,Debts!$AA$5,MAX(Debts!$AA$5,ROUND(BF317*Debts!$Z$5+Debts!$AB$5*J318,2)))))</f>
        <v/>
      </c>
      <c r="W318">
        <f>IF(BG317&lt;=0,0,MIN(ROUND(BG317+K318,2),IF(Debts!$Z$6=0,Debts!$AA$6,MAX(Debts!$AA$6,ROUND(BG317*Debts!$Z$6+Debts!$AB$6*K318,2)))))</f>
        <v/>
      </c>
      <c r="X318">
        <f>IF(BH317&lt;=0,0,MIN(ROUND(BH317+L318,2),IF(Debts!$Z$7=0,Debts!$AA$7,MAX(Debts!$AA$7,ROUND(BH317*Debts!$Z$7+Debts!$AB$7*L318,2)))))</f>
        <v/>
      </c>
      <c r="Y318">
        <f>IF(BI317&lt;=0,0,MIN(ROUND(BI317+M318,2),IF(Debts!$Z$8=0,Debts!$AA$8,MAX(Debts!$AA$8,ROUND(BI317*Debts!$Z$8+Debts!$AB$8*M318,2)))))</f>
        <v/>
      </c>
      <c r="Z318">
        <f>IF(BJ317&lt;=0,0,MIN(ROUND(BJ317+N318,2),IF(Debts!$Z$9=0,Debts!$AA$9,MAX(Debts!$AA$9,ROUND(BJ317*Debts!$Z$9+Debts!$AB$9*N318,2)))))</f>
        <v/>
      </c>
      <c r="AA318">
        <f>IF(BK317&lt;=0,0,MIN(ROUND(BK317+O318,2),IF(Debts!$Z$10=0,Debts!$AA$10,MAX(Debts!$AA$10,ROUND(BK317*Debts!$Z$10+Debts!$AB$10*O318,2)))))</f>
        <v/>
      </c>
      <c r="AB318">
        <f>IF(BL317&lt;=0,0,MIN(ROUND(BL317+P318,2),IF(Debts!$Z$11=0,Debts!$AA$11,MAX(Debts!$AA$11,ROUND(BL317*Debts!$Z$11+Debts!$AB$11*P318,2)))))</f>
        <v/>
      </c>
      <c r="AC318">
        <f>IF(BM317&lt;=0,0,MIN(ROUND(BM317+Q318,2),IF(Debts!$Z$12=0,Debts!$AA$12,MAX(Debts!$AA$12,ROUND(BM317*Debts!$Z$12+Debts!$AB$12*Q318,2)))))</f>
        <v/>
      </c>
      <c r="AD318">
        <f>IF(BN317&lt;=0,0,MIN(ROUND(BN317+R318,2),IF(Debts!$Z$13=0,Debts!$AA$13,MAX(Debts!$AA$13,ROUND(BN317*Debts!$Z$13+Debts!$AB$13*R318,2)))))</f>
        <v/>
      </c>
      <c r="AE318">
        <f>IF(BO317&lt;=0,0,MIN(ROUND(BO317+S318,2),IF(Debts!$Z$14=0,Debts!$AA$14,MAX(Debts!$AA$14,ROUND(BO317*Debts!$Z$14+Debts!$AB$14*S318,2)))))</f>
        <v/>
      </c>
      <c r="AF318">
        <f>IF(BP317&lt;=0,0,MIN(ROUND(BP317+T318,2),IF(Debts!$Z$15=0,Debts!$AA$15,MAX(Debts!$AA$15,ROUND(BP317*Debts!$Z$15+Debts!$AB$15*T318,2)))))</f>
        <v/>
      </c>
      <c r="AG318">
        <f>IF(BQ317&lt;=0,0,MIN(ROUND(BQ317+U318,2),IF(Debts!$Z$16=0,Debts!$AA$16,MAX(Debts!$AA$16,ROUND(BQ317*Debts!$Z$16+Debts!$AB$16*U318,2)))))</f>
        <v/>
      </c>
      <c r="AH318">
        <f>IF(BF317&lt;=0,0,ROUND(BF317+J318-V318,2))</f>
        <v/>
      </c>
      <c r="AI318">
        <f>IF(BG317&lt;=0,0,ROUND(BG317+K318-W318,2))</f>
        <v/>
      </c>
      <c r="AJ318">
        <f>IF(BH317&lt;=0,0,ROUND(BH317+L318-X318,2))</f>
        <v/>
      </c>
      <c r="AK318">
        <f>IF(BI317&lt;=0,0,ROUND(BI317+M318-Y318,2))</f>
        <v/>
      </c>
      <c r="AL318">
        <f>IF(BJ317&lt;=0,0,ROUND(BJ317+N318-Z318,2))</f>
        <v/>
      </c>
      <c r="AM318">
        <f>IF(BK317&lt;=0,0,ROUND(BK317+O318-AA318,2))</f>
        <v/>
      </c>
      <c r="AN318">
        <f>IF(BL317&lt;=0,0,ROUND(BL317+P318-AB318,2))</f>
        <v/>
      </c>
      <c r="AO318">
        <f>IF(BM317&lt;=0,0,ROUND(BM317+Q318-AC318,2))</f>
        <v/>
      </c>
      <c r="AP318">
        <f>IF(BN317&lt;=0,0,ROUND(BN317+R318-AD318,2))</f>
        <v/>
      </c>
      <c r="AQ318">
        <f>IF(BO317&lt;=0,0,ROUND(BO317+S318-AE318,2))</f>
        <v/>
      </c>
      <c r="AR318">
        <f>IF(BP317&lt;=0,0,ROUND(BP317+T318-AF318,2))</f>
        <v/>
      </c>
      <c r="AS318">
        <f>IF(BQ317&lt;=0,0,ROUND(BQ317+U318-AG318,2))</f>
        <v/>
      </c>
      <c r="AT318">
        <f>IF(AH318&lt;=0,0,ROUND(MIN(AH318,MAX(0,$F318-SUMPRODUCT(($AT$3:$BE$3&lt;AT$3)*$AH318:$AS318))),2))</f>
        <v/>
      </c>
      <c r="AU318">
        <f>IF(AI318&lt;=0,0,ROUND(MIN(AI318,MAX(0,$F318-SUMPRODUCT(($AT$3:$BE$3&lt;AU$3)*$AH318:$AS318))),2))</f>
        <v/>
      </c>
      <c r="AV318">
        <f>IF(AJ318&lt;=0,0,ROUND(MIN(AJ318,MAX(0,$F318-SUMPRODUCT(($AT$3:$BE$3&lt;AV$3)*$AH318:$AS318))),2))</f>
        <v/>
      </c>
      <c r="AW318">
        <f>IF(AK318&lt;=0,0,ROUND(MIN(AK318,MAX(0,$F318-SUMPRODUCT(($AT$3:$BE$3&lt;AW$3)*$AH318:$AS318))),2))</f>
        <v/>
      </c>
      <c r="AX318">
        <f>IF(AL318&lt;=0,0,ROUND(MIN(AL318,MAX(0,$F318-SUMPRODUCT(($AT$3:$BE$3&lt;AX$3)*$AH318:$AS318))),2))</f>
        <v/>
      </c>
      <c r="AY318">
        <f>IF(AM318&lt;=0,0,ROUND(MIN(AM318,MAX(0,$F318-SUMPRODUCT(($AT$3:$BE$3&lt;AY$3)*$AH318:$AS318))),2))</f>
        <v/>
      </c>
      <c r="AZ318">
        <f>IF(AN318&lt;=0,0,ROUND(MIN(AN318,MAX(0,$F318-SUMPRODUCT(($AT$3:$BE$3&lt;AZ$3)*$AH318:$AS318))),2))</f>
        <v/>
      </c>
      <c r="BA318">
        <f>IF(AO318&lt;=0,0,ROUND(MIN(AO318,MAX(0,$F318-SUMPRODUCT(($AT$3:$BE$3&lt;BA$3)*$AH318:$AS318))),2))</f>
        <v/>
      </c>
      <c r="BB318">
        <f>IF(AP318&lt;=0,0,ROUND(MIN(AP318,MAX(0,$F318-SUMPRODUCT(($AT$3:$BE$3&lt;BB$3)*$AH318:$AS318))),2))</f>
        <v/>
      </c>
      <c r="BC318">
        <f>IF(AQ318&lt;=0,0,ROUND(MIN(AQ318,MAX(0,$F318-SUMPRODUCT(($AT$3:$BE$3&lt;BC$3)*$AH318:$AS318))),2))</f>
        <v/>
      </c>
      <c r="BD318">
        <f>IF(AR318&lt;=0,0,ROUND(MIN(AR318,MAX(0,$F318-SUMPRODUCT(($AT$3:$BE$3&lt;BD$3)*$AH318:$AS318))),2))</f>
        <v/>
      </c>
      <c r="BE318">
        <f>IF(AS318&lt;=0,0,ROUND(MIN(AS318,MAX(0,$F318-SUMPRODUCT(($AT$3:$BE$3&lt;BE$3)*$AH318:$AS318))),2))</f>
        <v/>
      </c>
      <c r="BF318">
        <f>IF(BF317&lt;=0,0,ROUND(BF317+J318-V318-AT318,2))</f>
        <v/>
      </c>
      <c r="BG318">
        <f>IF(BG317&lt;=0,0,ROUND(BG317+K318-W318-AU318,2))</f>
        <v/>
      </c>
      <c r="BH318">
        <f>IF(BH317&lt;=0,0,ROUND(BH317+L318-X318-AV318,2))</f>
        <v/>
      </c>
      <c r="BI318">
        <f>IF(BI317&lt;=0,0,ROUND(BI317+M318-Y318-AW318,2))</f>
        <v/>
      </c>
      <c r="BJ318">
        <f>IF(BJ317&lt;=0,0,ROUND(BJ317+N318-Z318-AX318,2))</f>
        <v/>
      </c>
      <c r="BK318">
        <f>IF(BK317&lt;=0,0,ROUND(BK317+O318-AA318-AY318,2))</f>
        <v/>
      </c>
      <c r="BL318">
        <f>IF(BL317&lt;=0,0,ROUND(BL317+P318-AB318-AZ318,2))</f>
        <v/>
      </c>
      <c r="BM318">
        <f>IF(BM317&lt;=0,0,ROUND(BM317+Q318-AC318-BA318,2))</f>
        <v/>
      </c>
      <c r="BN318">
        <f>IF(BN317&lt;=0,0,ROUND(BN317+R318-AD318-BB318,2))</f>
        <v/>
      </c>
      <c r="BO318">
        <f>IF(BO317&lt;=0,0,ROUND(BO317+S318-AE318-BC318,2))</f>
        <v/>
      </c>
      <c r="BP318">
        <f>IF(BP317&lt;=0,0,ROUND(BP317+T318-AF318-BD318,2))</f>
        <v/>
      </c>
      <c r="BQ318">
        <f>IF(BQ317&lt;=0,0,ROUND(BQ317+U318-AG318-BE318,2))</f>
        <v/>
      </c>
    </row>
    <row r="319">
      <c r="A319" t="n">
        <v>314</v>
      </c>
      <c r="B319" s="29">
        <f>Months!B319</f>
        <v/>
      </c>
      <c r="C319">
        <f>Months!C319</f>
        <v/>
      </c>
      <c r="D319">
        <f>Months!D319</f>
        <v/>
      </c>
      <c r="E319">
        <f>SUM(V319:AG319)</f>
        <v/>
      </c>
      <c r="F319">
        <f>MAX(0,ROUND(C319+D319-E319,2))</f>
        <v/>
      </c>
      <c r="G319">
        <f>ROUND(E319+SUM(AT319:BE319),2)</f>
        <v/>
      </c>
      <c r="H319">
        <f>ROUND(SUM(J319:U319),2)</f>
        <v/>
      </c>
      <c r="I319">
        <f>ROUND(SUM(BF319:BQ319),2)</f>
        <v/>
      </c>
      <c r="J319">
        <f>IF(BF318&lt;=0,0,ROUND(BF318*IF($A319&lt;=Debts!$M$5,Debts!$X$5,Debts!$Y$5)/12,2)+IF(AND(Debts!$AC$5=1,$A319=Debts!$M$5+1),SUMPRODUCT(ROUND(BF$5:BF317*Debts!$Y$5/12,2)),0))</f>
        <v/>
      </c>
      <c r="K319">
        <f>IF(BG318&lt;=0,0,ROUND(BG318*IF($A319&lt;=Debts!$M$6,Debts!$X$6,Debts!$Y$6)/12,2)+IF(AND(Debts!$AC$6=1,$A319=Debts!$M$6+1),SUMPRODUCT(ROUND(BG$5:BG317*Debts!$Y$6/12,2)),0))</f>
        <v/>
      </c>
      <c r="L319">
        <f>IF(BH318&lt;=0,0,ROUND(BH318*IF($A319&lt;=Debts!$M$7,Debts!$X$7,Debts!$Y$7)/12,2)+IF(AND(Debts!$AC$7=1,$A319=Debts!$M$7+1),SUMPRODUCT(ROUND(BH$5:BH317*Debts!$Y$7/12,2)),0))</f>
        <v/>
      </c>
      <c r="M319">
        <f>IF(BI318&lt;=0,0,ROUND(BI318*IF($A319&lt;=Debts!$M$8,Debts!$X$8,Debts!$Y$8)/12,2)+IF(AND(Debts!$AC$8=1,$A319=Debts!$M$8+1),SUMPRODUCT(ROUND(BI$5:BI317*Debts!$Y$8/12,2)),0))</f>
        <v/>
      </c>
      <c r="N319">
        <f>IF(BJ318&lt;=0,0,ROUND(BJ318*IF($A319&lt;=Debts!$M$9,Debts!$X$9,Debts!$Y$9)/12,2)+IF(AND(Debts!$AC$9=1,$A319=Debts!$M$9+1),SUMPRODUCT(ROUND(BJ$5:BJ317*Debts!$Y$9/12,2)),0))</f>
        <v/>
      </c>
      <c r="O319">
        <f>IF(BK318&lt;=0,0,ROUND(BK318*IF($A319&lt;=Debts!$M$10,Debts!$X$10,Debts!$Y$10)/12,2)+IF(AND(Debts!$AC$10=1,$A319=Debts!$M$10+1),SUMPRODUCT(ROUND(BK$5:BK317*Debts!$Y$10/12,2)),0))</f>
        <v/>
      </c>
      <c r="P319">
        <f>IF(BL318&lt;=0,0,ROUND(BL318*IF($A319&lt;=Debts!$M$11,Debts!$X$11,Debts!$Y$11)/12,2)+IF(AND(Debts!$AC$11=1,$A319=Debts!$M$11+1),SUMPRODUCT(ROUND(BL$5:BL317*Debts!$Y$11/12,2)),0))</f>
        <v/>
      </c>
      <c r="Q319">
        <f>IF(BM318&lt;=0,0,ROUND(BM318*IF($A319&lt;=Debts!$M$12,Debts!$X$12,Debts!$Y$12)/12,2)+IF(AND(Debts!$AC$12=1,$A319=Debts!$M$12+1),SUMPRODUCT(ROUND(BM$5:BM317*Debts!$Y$12/12,2)),0))</f>
        <v/>
      </c>
      <c r="R319">
        <f>IF(BN318&lt;=0,0,ROUND(BN318*IF($A319&lt;=Debts!$M$13,Debts!$X$13,Debts!$Y$13)/12,2)+IF(AND(Debts!$AC$13=1,$A319=Debts!$M$13+1),SUMPRODUCT(ROUND(BN$5:BN317*Debts!$Y$13/12,2)),0))</f>
        <v/>
      </c>
      <c r="S319">
        <f>IF(BO318&lt;=0,0,ROUND(BO318*IF($A319&lt;=Debts!$M$14,Debts!$X$14,Debts!$Y$14)/12,2)+IF(AND(Debts!$AC$14=1,$A319=Debts!$M$14+1),SUMPRODUCT(ROUND(BO$5:BO317*Debts!$Y$14/12,2)),0))</f>
        <v/>
      </c>
      <c r="T319">
        <f>IF(BP318&lt;=0,0,ROUND(BP318*IF($A319&lt;=Debts!$M$15,Debts!$X$15,Debts!$Y$15)/12,2)+IF(AND(Debts!$AC$15=1,$A319=Debts!$M$15+1),SUMPRODUCT(ROUND(BP$5:BP317*Debts!$Y$15/12,2)),0))</f>
        <v/>
      </c>
      <c r="U319">
        <f>IF(BQ318&lt;=0,0,ROUND(BQ318*IF($A319&lt;=Debts!$M$16,Debts!$X$16,Debts!$Y$16)/12,2)+IF(AND(Debts!$AC$16=1,$A319=Debts!$M$16+1),SUMPRODUCT(ROUND(BQ$5:BQ317*Debts!$Y$16/12,2)),0))</f>
        <v/>
      </c>
      <c r="V319">
        <f>IF(BF318&lt;=0,0,MIN(ROUND(BF318+J319,2),IF(Debts!$Z$5=0,Debts!$AA$5,MAX(Debts!$AA$5,ROUND(BF318*Debts!$Z$5+Debts!$AB$5*J319,2)))))</f>
        <v/>
      </c>
      <c r="W319">
        <f>IF(BG318&lt;=0,0,MIN(ROUND(BG318+K319,2),IF(Debts!$Z$6=0,Debts!$AA$6,MAX(Debts!$AA$6,ROUND(BG318*Debts!$Z$6+Debts!$AB$6*K319,2)))))</f>
        <v/>
      </c>
      <c r="X319">
        <f>IF(BH318&lt;=0,0,MIN(ROUND(BH318+L319,2),IF(Debts!$Z$7=0,Debts!$AA$7,MAX(Debts!$AA$7,ROUND(BH318*Debts!$Z$7+Debts!$AB$7*L319,2)))))</f>
        <v/>
      </c>
      <c r="Y319">
        <f>IF(BI318&lt;=0,0,MIN(ROUND(BI318+M319,2),IF(Debts!$Z$8=0,Debts!$AA$8,MAX(Debts!$AA$8,ROUND(BI318*Debts!$Z$8+Debts!$AB$8*M319,2)))))</f>
        <v/>
      </c>
      <c r="Z319">
        <f>IF(BJ318&lt;=0,0,MIN(ROUND(BJ318+N319,2),IF(Debts!$Z$9=0,Debts!$AA$9,MAX(Debts!$AA$9,ROUND(BJ318*Debts!$Z$9+Debts!$AB$9*N319,2)))))</f>
        <v/>
      </c>
      <c r="AA319">
        <f>IF(BK318&lt;=0,0,MIN(ROUND(BK318+O319,2),IF(Debts!$Z$10=0,Debts!$AA$10,MAX(Debts!$AA$10,ROUND(BK318*Debts!$Z$10+Debts!$AB$10*O319,2)))))</f>
        <v/>
      </c>
      <c r="AB319">
        <f>IF(BL318&lt;=0,0,MIN(ROUND(BL318+P319,2),IF(Debts!$Z$11=0,Debts!$AA$11,MAX(Debts!$AA$11,ROUND(BL318*Debts!$Z$11+Debts!$AB$11*P319,2)))))</f>
        <v/>
      </c>
      <c r="AC319">
        <f>IF(BM318&lt;=0,0,MIN(ROUND(BM318+Q319,2),IF(Debts!$Z$12=0,Debts!$AA$12,MAX(Debts!$AA$12,ROUND(BM318*Debts!$Z$12+Debts!$AB$12*Q319,2)))))</f>
        <v/>
      </c>
      <c r="AD319">
        <f>IF(BN318&lt;=0,0,MIN(ROUND(BN318+R319,2),IF(Debts!$Z$13=0,Debts!$AA$13,MAX(Debts!$AA$13,ROUND(BN318*Debts!$Z$13+Debts!$AB$13*R319,2)))))</f>
        <v/>
      </c>
      <c r="AE319">
        <f>IF(BO318&lt;=0,0,MIN(ROUND(BO318+S319,2),IF(Debts!$Z$14=0,Debts!$AA$14,MAX(Debts!$AA$14,ROUND(BO318*Debts!$Z$14+Debts!$AB$14*S319,2)))))</f>
        <v/>
      </c>
      <c r="AF319">
        <f>IF(BP318&lt;=0,0,MIN(ROUND(BP318+T319,2),IF(Debts!$Z$15=0,Debts!$AA$15,MAX(Debts!$AA$15,ROUND(BP318*Debts!$Z$15+Debts!$AB$15*T319,2)))))</f>
        <v/>
      </c>
      <c r="AG319">
        <f>IF(BQ318&lt;=0,0,MIN(ROUND(BQ318+U319,2),IF(Debts!$Z$16=0,Debts!$AA$16,MAX(Debts!$AA$16,ROUND(BQ318*Debts!$Z$16+Debts!$AB$16*U319,2)))))</f>
        <v/>
      </c>
      <c r="AH319">
        <f>IF(BF318&lt;=0,0,ROUND(BF318+J319-V319,2))</f>
        <v/>
      </c>
      <c r="AI319">
        <f>IF(BG318&lt;=0,0,ROUND(BG318+K319-W319,2))</f>
        <v/>
      </c>
      <c r="AJ319">
        <f>IF(BH318&lt;=0,0,ROUND(BH318+L319-X319,2))</f>
        <v/>
      </c>
      <c r="AK319">
        <f>IF(BI318&lt;=0,0,ROUND(BI318+M319-Y319,2))</f>
        <v/>
      </c>
      <c r="AL319">
        <f>IF(BJ318&lt;=0,0,ROUND(BJ318+N319-Z319,2))</f>
        <v/>
      </c>
      <c r="AM319">
        <f>IF(BK318&lt;=0,0,ROUND(BK318+O319-AA319,2))</f>
        <v/>
      </c>
      <c r="AN319">
        <f>IF(BL318&lt;=0,0,ROUND(BL318+P319-AB319,2))</f>
        <v/>
      </c>
      <c r="AO319">
        <f>IF(BM318&lt;=0,0,ROUND(BM318+Q319-AC319,2))</f>
        <v/>
      </c>
      <c r="AP319">
        <f>IF(BN318&lt;=0,0,ROUND(BN318+R319-AD319,2))</f>
        <v/>
      </c>
      <c r="AQ319">
        <f>IF(BO318&lt;=0,0,ROUND(BO318+S319-AE319,2))</f>
        <v/>
      </c>
      <c r="AR319">
        <f>IF(BP318&lt;=0,0,ROUND(BP318+T319-AF319,2))</f>
        <v/>
      </c>
      <c r="AS319">
        <f>IF(BQ318&lt;=0,0,ROUND(BQ318+U319-AG319,2))</f>
        <v/>
      </c>
      <c r="AT319">
        <f>IF(AH319&lt;=0,0,ROUND(MIN(AH319,MAX(0,$F319-SUMPRODUCT(($AT$3:$BE$3&lt;AT$3)*$AH319:$AS319))),2))</f>
        <v/>
      </c>
      <c r="AU319">
        <f>IF(AI319&lt;=0,0,ROUND(MIN(AI319,MAX(0,$F319-SUMPRODUCT(($AT$3:$BE$3&lt;AU$3)*$AH319:$AS319))),2))</f>
        <v/>
      </c>
      <c r="AV319">
        <f>IF(AJ319&lt;=0,0,ROUND(MIN(AJ319,MAX(0,$F319-SUMPRODUCT(($AT$3:$BE$3&lt;AV$3)*$AH319:$AS319))),2))</f>
        <v/>
      </c>
      <c r="AW319">
        <f>IF(AK319&lt;=0,0,ROUND(MIN(AK319,MAX(0,$F319-SUMPRODUCT(($AT$3:$BE$3&lt;AW$3)*$AH319:$AS319))),2))</f>
        <v/>
      </c>
      <c r="AX319">
        <f>IF(AL319&lt;=0,0,ROUND(MIN(AL319,MAX(0,$F319-SUMPRODUCT(($AT$3:$BE$3&lt;AX$3)*$AH319:$AS319))),2))</f>
        <v/>
      </c>
      <c r="AY319">
        <f>IF(AM319&lt;=0,0,ROUND(MIN(AM319,MAX(0,$F319-SUMPRODUCT(($AT$3:$BE$3&lt;AY$3)*$AH319:$AS319))),2))</f>
        <v/>
      </c>
      <c r="AZ319">
        <f>IF(AN319&lt;=0,0,ROUND(MIN(AN319,MAX(0,$F319-SUMPRODUCT(($AT$3:$BE$3&lt;AZ$3)*$AH319:$AS319))),2))</f>
        <v/>
      </c>
      <c r="BA319">
        <f>IF(AO319&lt;=0,0,ROUND(MIN(AO319,MAX(0,$F319-SUMPRODUCT(($AT$3:$BE$3&lt;BA$3)*$AH319:$AS319))),2))</f>
        <v/>
      </c>
      <c r="BB319">
        <f>IF(AP319&lt;=0,0,ROUND(MIN(AP319,MAX(0,$F319-SUMPRODUCT(($AT$3:$BE$3&lt;BB$3)*$AH319:$AS319))),2))</f>
        <v/>
      </c>
      <c r="BC319">
        <f>IF(AQ319&lt;=0,0,ROUND(MIN(AQ319,MAX(0,$F319-SUMPRODUCT(($AT$3:$BE$3&lt;BC$3)*$AH319:$AS319))),2))</f>
        <v/>
      </c>
      <c r="BD319">
        <f>IF(AR319&lt;=0,0,ROUND(MIN(AR319,MAX(0,$F319-SUMPRODUCT(($AT$3:$BE$3&lt;BD$3)*$AH319:$AS319))),2))</f>
        <v/>
      </c>
      <c r="BE319">
        <f>IF(AS319&lt;=0,0,ROUND(MIN(AS319,MAX(0,$F319-SUMPRODUCT(($AT$3:$BE$3&lt;BE$3)*$AH319:$AS319))),2))</f>
        <v/>
      </c>
      <c r="BF319">
        <f>IF(BF318&lt;=0,0,ROUND(BF318+J319-V319-AT319,2))</f>
        <v/>
      </c>
      <c r="BG319">
        <f>IF(BG318&lt;=0,0,ROUND(BG318+K319-W319-AU319,2))</f>
        <v/>
      </c>
      <c r="BH319">
        <f>IF(BH318&lt;=0,0,ROUND(BH318+L319-X319-AV319,2))</f>
        <v/>
      </c>
      <c r="BI319">
        <f>IF(BI318&lt;=0,0,ROUND(BI318+M319-Y319-AW319,2))</f>
        <v/>
      </c>
      <c r="BJ319">
        <f>IF(BJ318&lt;=0,0,ROUND(BJ318+N319-Z319-AX319,2))</f>
        <v/>
      </c>
      <c r="BK319">
        <f>IF(BK318&lt;=0,0,ROUND(BK318+O319-AA319-AY319,2))</f>
        <v/>
      </c>
      <c r="BL319">
        <f>IF(BL318&lt;=0,0,ROUND(BL318+P319-AB319-AZ319,2))</f>
        <v/>
      </c>
      <c r="BM319">
        <f>IF(BM318&lt;=0,0,ROUND(BM318+Q319-AC319-BA319,2))</f>
        <v/>
      </c>
      <c r="BN319">
        <f>IF(BN318&lt;=0,0,ROUND(BN318+R319-AD319-BB319,2))</f>
        <v/>
      </c>
      <c r="BO319">
        <f>IF(BO318&lt;=0,0,ROUND(BO318+S319-AE319-BC319,2))</f>
        <v/>
      </c>
      <c r="BP319">
        <f>IF(BP318&lt;=0,0,ROUND(BP318+T319-AF319-BD319,2))</f>
        <v/>
      </c>
      <c r="BQ319">
        <f>IF(BQ318&lt;=0,0,ROUND(BQ318+U319-AG319-BE319,2))</f>
        <v/>
      </c>
    </row>
    <row r="320">
      <c r="A320" t="n">
        <v>315</v>
      </c>
      <c r="B320" s="29">
        <f>Months!B320</f>
        <v/>
      </c>
      <c r="C320">
        <f>Months!C320</f>
        <v/>
      </c>
      <c r="D320">
        <f>Months!D320</f>
        <v/>
      </c>
      <c r="E320">
        <f>SUM(V320:AG320)</f>
        <v/>
      </c>
      <c r="F320">
        <f>MAX(0,ROUND(C320+D320-E320,2))</f>
        <v/>
      </c>
      <c r="G320">
        <f>ROUND(E320+SUM(AT320:BE320),2)</f>
        <v/>
      </c>
      <c r="H320">
        <f>ROUND(SUM(J320:U320),2)</f>
        <v/>
      </c>
      <c r="I320">
        <f>ROUND(SUM(BF320:BQ320),2)</f>
        <v/>
      </c>
      <c r="J320">
        <f>IF(BF319&lt;=0,0,ROUND(BF319*IF($A320&lt;=Debts!$M$5,Debts!$X$5,Debts!$Y$5)/12,2)+IF(AND(Debts!$AC$5=1,$A320=Debts!$M$5+1),SUMPRODUCT(ROUND(BF$5:BF318*Debts!$Y$5/12,2)),0))</f>
        <v/>
      </c>
      <c r="K320">
        <f>IF(BG319&lt;=0,0,ROUND(BG319*IF($A320&lt;=Debts!$M$6,Debts!$X$6,Debts!$Y$6)/12,2)+IF(AND(Debts!$AC$6=1,$A320=Debts!$M$6+1),SUMPRODUCT(ROUND(BG$5:BG318*Debts!$Y$6/12,2)),0))</f>
        <v/>
      </c>
      <c r="L320">
        <f>IF(BH319&lt;=0,0,ROUND(BH319*IF($A320&lt;=Debts!$M$7,Debts!$X$7,Debts!$Y$7)/12,2)+IF(AND(Debts!$AC$7=1,$A320=Debts!$M$7+1),SUMPRODUCT(ROUND(BH$5:BH318*Debts!$Y$7/12,2)),0))</f>
        <v/>
      </c>
      <c r="M320">
        <f>IF(BI319&lt;=0,0,ROUND(BI319*IF($A320&lt;=Debts!$M$8,Debts!$X$8,Debts!$Y$8)/12,2)+IF(AND(Debts!$AC$8=1,$A320=Debts!$M$8+1),SUMPRODUCT(ROUND(BI$5:BI318*Debts!$Y$8/12,2)),0))</f>
        <v/>
      </c>
      <c r="N320">
        <f>IF(BJ319&lt;=0,0,ROUND(BJ319*IF($A320&lt;=Debts!$M$9,Debts!$X$9,Debts!$Y$9)/12,2)+IF(AND(Debts!$AC$9=1,$A320=Debts!$M$9+1),SUMPRODUCT(ROUND(BJ$5:BJ318*Debts!$Y$9/12,2)),0))</f>
        <v/>
      </c>
      <c r="O320">
        <f>IF(BK319&lt;=0,0,ROUND(BK319*IF($A320&lt;=Debts!$M$10,Debts!$X$10,Debts!$Y$10)/12,2)+IF(AND(Debts!$AC$10=1,$A320=Debts!$M$10+1),SUMPRODUCT(ROUND(BK$5:BK318*Debts!$Y$10/12,2)),0))</f>
        <v/>
      </c>
      <c r="P320">
        <f>IF(BL319&lt;=0,0,ROUND(BL319*IF($A320&lt;=Debts!$M$11,Debts!$X$11,Debts!$Y$11)/12,2)+IF(AND(Debts!$AC$11=1,$A320=Debts!$M$11+1),SUMPRODUCT(ROUND(BL$5:BL318*Debts!$Y$11/12,2)),0))</f>
        <v/>
      </c>
      <c r="Q320">
        <f>IF(BM319&lt;=0,0,ROUND(BM319*IF($A320&lt;=Debts!$M$12,Debts!$X$12,Debts!$Y$12)/12,2)+IF(AND(Debts!$AC$12=1,$A320=Debts!$M$12+1),SUMPRODUCT(ROUND(BM$5:BM318*Debts!$Y$12/12,2)),0))</f>
        <v/>
      </c>
      <c r="R320">
        <f>IF(BN319&lt;=0,0,ROUND(BN319*IF($A320&lt;=Debts!$M$13,Debts!$X$13,Debts!$Y$13)/12,2)+IF(AND(Debts!$AC$13=1,$A320=Debts!$M$13+1),SUMPRODUCT(ROUND(BN$5:BN318*Debts!$Y$13/12,2)),0))</f>
        <v/>
      </c>
      <c r="S320">
        <f>IF(BO319&lt;=0,0,ROUND(BO319*IF($A320&lt;=Debts!$M$14,Debts!$X$14,Debts!$Y$14)/12,2)+IF(AND(Debts!$AC$14=1,$A320=Debts!$M$14+1),SUMPRODUCT(ROUND(BO$5:BO318*Debts!$Y$14/12,2)),0))</f>
        <v/>
      </c>
      <c r="T320">
        <f>IF(BP319&lt;=0,0,ROUND(BP319*IF($A320&lt;=Debts!$M$15,Debts!$X$15,Debts!$Y$15)/12,2)+IF(AND(Debts!$AC$15=1,$A320=Debts!$M$15+1),SUMPRODUCT(ROUND(BP$5:BP318*Debts!$Y$15/12,2)),0))</f>
        <v/>
      </c>
      <c r="U320">
        <f>IF(BQ319&lt;=0,0,ROUND(BQ319*IF($A320&lt;=Debts!$M$16,Debts!$X$16,Debts!$Y$16)/12,2)+IF(AND(Debts!$AC$16=1,$A320=Debts!$M$16+1),SUMPRODUCT(ROUND(BQ$5:BQ318*Debts!$Y$16/12,2)),0))</f>
        <v/>
      </c>
      <c r="V320">
        <f>IF(BF319&lt;=0,0,MIN(ROUND(BF319+J320,2),IF(Debts!$Z$5=0,Debts!$AA$5,MAX(Debts!$AA$5,ROUND(BF319*Debts!$Z$5+Debts!$AB$5*J320,2)))))</f>
        <v/>
      </c>
      <c r="W320">
        <f>IF(BG319&lt;=0,0,MIN(ROUND(BG319+K320,2),IF(Debts!$Z$6=0,Debts!$AA$6,MAX(Debts!$AA$6,ROUND(BG319*Debts!$Z$6+Debts!$AB$6*K320,2)))))</f>
        <v/>
      </c>
      <c r="X320">
        <f>IF(BH319&lt;=0,0,MIN(ROUND(BH319+L320,2),IF(Debts!$Z$7=0,Debts!$AA$7,MAX(Debts!$AA$7,ROUND(BH319*Debts!$Z$7+Debts!$AB$7*L320,2)))))</f>
        <v/>
      </c>
      <c r="Y320">
        <f>IF(BI319&lt;=0,0,MIN(ROUND(BI319+M320,2),IF(Debts!$Z$8=0,Debts!$AA$8,MAX(Debts!$AA$8,ROUND(BI319*Debts!$Z$8+Debts!$AB$8*M320,2)))))</f>
        <v/>
      </c>
      <c r="Z320">
        <f>IF(BJ319&lt;=0,0,MIN(ROUND(BJ319+N320,2),IF(Debts!$Z$9=0,Debts!$AA$9,MAX(Debts!$AA$9,ROUND(BJ319*Debts!$Z$9+Debts!$AB$9*N320,2)))))</f>
        <v/>
      </c>
      <c r="AA320">
        <f>IF(BK319&lt;=0,0,MIN(ROUND(BK319+O320,2),IF(Debts!$Z$10=0,Debts!$AA$10,MAX(Debts!$AA$10,ROUND(BK319*Debts!$Z$10+Debts!$AB$10*O320,2)))))</f>
        <v/>
      </c>
      <c r="AB320">
        <f>IF(BL319&lt;=0,0,MIN(ROUND(BL319+P320,2),IF(Debts!$Z$11=0,Debts!$AA$11,MAX(Debts!$AA$11,ROUND(BL319*Debts!$Z$11+Debts!$AB$11*P320,2)))))</f>
        <v/>
      </c>
      <c r="AC320">
        <f>IF(BM319&lt;=0,0,MIN(ROUND(BM319+Q320,2),IF(Debts!$Z$12=0,Debts!$AA$12,MAX(Debts!$AA$12,ROUND(BM319*Debts!$Z$12+Debts!$AB$12*Q320,2)))))</f>
        <v/>
      </c>
      <c r="AD320">
        <f>IF(BN319&lt;=0,0,MIN(ROUND(BN319+R320,2),IF(Debts!$Z$13=0,Debts!$AA$13,MAX(Debts!$AA$13,ROUND(BN319*Debts!$Z$13+Debts!$AB$13*R320,2)))))</f>
        <v/>
      </c>
      <c r="AE320">
        <f>IF(BO319&lt;=0,0,MIN(ROUND(BO319+S320,2),IF(Debts!$Z$14=0,Debts!$AA$14,MAX(Debts!$AA$14,ROUND(BO319*Debts!$Z$14+Debts!$AB$14*S320,2)))))</f>
        <v/>
      </c>
      <c r="AF320">
        <f>IF(BP319&lt;=0,0,MIN(ROUND(BP319+T320,2),IF(Debts!$Z$15=0,Debts!$AA$15,MAX(Debts!$AA$15,ROUND(BP319*Debts!$Z$15+Debts!$AB$15*T320,2)))))</f>
        <v/>
      </c>
      <c r="AG320">
        <f>IF(BQ319&lt;=0,0,MIN(ROUND(BQ319+U320,2),IF(Debts!$Z$16=0,Debts!$AA$16,MAX(Debts!$AA$16,ROUND(BQ319*Debts!$Z$16+Debts!$AB$16*U320,2)))))</f>
        <v/>
      </c>
      <c r="AH320">
        <f>IF(BF319&lt;=0,0,ROUND(BF319+J320-V320,2))</f>
        <v/>
      </c>
      <c r="AI320">
        <f>IF(BG319&lt;=0,0,ROUND(BG319+K320-W320,2))</f>
        <v/>
      </c>
      <c r="AJ320">
        <f>IF(BH319&lt;=0,0,ROUND(BH319+L320-X320,2))</f>
        <v/>
      </c>
      <c r="AK320">
        <f>IF(BI319&lt;=0,0,ROUND(BI319+M320-Y320,2))</f>
        <v/>
      </c>
      <c r="AL320">
        <f>IF(BJ319&lt;=0,0,ROUND(BJ319+N320-Z320,2))</f>
        <v/>
      </c>
      <c r="AM320">
        <f>IF(BK319&lt;=0,0,ROUND(BK319+O320-AA320,2))</f>
        <v/>
      </c>
      <c r="AN320">
        <f>IF(BL319&lt;=0,0,ROUND(BL319+P320-AB320,2))</f>
        <v/>
      </c>
      <c r="AO320">
        <f>IF(BM319&lt;=0,0,ROUND(BM319+Q320-AC320,2))</f>
        <v/>
      </c>
      <c r="AP320">
        <f>IF(BN319&lt;=0,0,ROUND(BN319+R320-AD320,2))</f>
        <v/>
      </c>
      <c r="AQ320">
        <f>IF(BO319&lt;=0,0,ROUND(BO319+S320-AE320,2))</f>
        <v/>
      </c>
      <c r="AR320">
        <f>IF(BP319&lt;=0,0,ROUND(BP319+T320-AF320,2))</f>
        <v/>
      </c>
      <c r="AS320">
        <f>IF(BQ319&lt;=0,0,ROUND(BQ319+U320-AG320,2))</f>
        <v/>
      </c>
      <c r="AT320">
        <f>IF(AH320&lt;=0,0,ROUND(MIN(AH320,MAX(0,$F320-SUMPRODUCT(($AT$3:$BE$3&lt;AT$3)*$AH320:$AS320))),2))</f>
        <v/>
      </c>
      <c r="AU320">
        <f>IF(AI320&lt;=0,0,ROUND(MIN(AI320,MAX(0,$F320-SUMPRODUCT(($AT$3:$BE$3&lt;AU$3)*$AH320:$AS320))),2))</f>
        <v/>
      </c>
      <c r="AV320">
        <f>IF(AJ320&lt;=0,0,ROUND(MIN(AJ320,MAX(0,$F320-SUMPRODUCT(($AT$3:$BE$3&lt;AV$3)*$AH320:$AS320))),2))</f>
        <v/>
      </c>
      <c r="AW320">
        <f>IF(AK320&lt;=0,0,ROUND(MIN(AK320,MAX(0,$F320-SUMPRODUCT(($AT$3:$BE$3&lt;AW$3)*$AH320:$AS320))),2))</f>
        <v/>
      </c>
      <c r="AX320">
        <f>IF(AL320&lt;=0,0,ROUND(MIN(AL320,MAX(0,$F320-SUMPRODUCT(($AT$3:$BE$3&lt;AX$3)*$AH320:$AS320))),2))</f>
        <v/>
      </c>
      <c r="AY320">
        <f>IF(AM320&lt;=0,0,ROUND(MIN(AM320,MAX(0,$F320-SUMPRODUCT(($AT$3:$BE$3&lt;AY$3)*$AH320:$AS320))),2))</f>
        <v/>
      </c>
      <c r="AZ320">
        <f>IF(AN320&lt;=0,0,ROUND(MIN(AN320,MAX(0,$F320-SUMPRODUCT(($AT$3:$BE$3&lt;AZ$3)*$AH320:$AS320))),2))</f>
        <v/>
      </c>
      <c r="BA320">
        <f>IF(AO320&lt;=0,0,ROUND(MIN(AO320,MAX(0,$F320-SUMPRODUCT(($AT$3:$BE$3&lt;BA$3)*$AH320:$AS320))),2))</f>
        <v/>
      </c>
      <c r="BB320">
        <f>IF(AP320&lt;=0,0,ROUND(MIN(AP320,MAX(0,$F320-SUMPRODUCT(($AT$3:$BE$3&lt;BB$3)*$AH320:$AS320))),2))</f>
        <v/>
      </c>
      <c r="BC320">
        <f>IF(AQ320&lt;=0,0,ROUND(MIN(AQ320,MAX(0,$F320-SUMPRODUCT(($AT$3:$BE$3&lt;BC$3)*$AH320:$AS320))),2))</f>
        <v/>
      </c>
      <c r="BD320">
        <f>IF(AR320&lt;=0,0,ROUND(MIN(AR320,MAX(0,$F320-SUMPRODUCT(($AT$3:$BE$3&lt;BD$3)*$AH320:$AS320))),2))</f>
        <v/>
      </c>
      <c r="BE320">
        <f>IF(AS320&lt;=0,0,ROUND(MIN(AS320,MAX(0,$F320-SUMPRODUCT(($AT$3:$BE$3&lt;BE$3)*$AH320:$AS320))),2))</f>
        <v/>
      </c>
      <c r="BF320">
        <f>IF(BF319&lt;=0,0,ROUND(BF319+J320-V320-AT320,2))</f>
        <v/>
      </c>
      <c r="BG320">
        <f>IF(BG319&lt;=0,0,ROUND(BG319+K320-W320-AU320,2))</f>
        <v/>
      </c>
      <c r="BH320">
        <f>IF(BH319&lt;=0,0,ROUND(BH319+L320-X320-AV320,2))</f>
        <v/>
      </c>
      <c r="BI320">
        <f>IF(BI319&lt;=0,0,ROUND(BI319+M320-Y320-AW320,2))</f>
        <v/>
      </c>
      <c r="BJ320">
        <f>IF(BJ319&lt;=0,0,ROUND(BJ319+N320-Z320-AX320,2))</f>
        <v/>
      </c>
      <c r="BK320">
        <f>IF(BK319&lt;=0,0,ROUND(BK319+O320-AA320-AY320,2))</f>
        <v/>
      </c>
      <c r="BL320">
        <f>IF(BL319&lt;=0,0,ROUND(BL319+P320-AB320-AZ320,2))</f>
        <v/>
      </c>
      <c r="BM320">
        <f>IF(BM319&lt;=0,0,ROUND(BM319+Q320-AC320-BA320,2))</f>
        <v/>
      </c>
      <c r="BN320">
        <f>IF(BN319&lt;=0,0,ROUND(BN319+R320-AD320-BB320,2))</f>
        <v/>
      </c>
      <c r="BO320">
        <f>IF(BO319&lt;=0,0,ROUND(BO319+S320-AE320-BC320,2))</f>
        <v/>
      </c>
      <c r="BP320">
        <f>IF(BP319&lt;=0,0,ROUND(BP319+T320-AF320-BD320,2))</f>
        <v/>
      </c>
      <c r="BQ320">
        <f>IF(BQ319&lt;=0,0,ROUND(BQ319+U320-AG320-BE320,2))</f>
        <v/>
      </c>
    </row>
    <row r="321">
      <c r="A321" t="n">
        <v>316</v>
      </c>
      <c r="B321" s="29">
        <f>Months!B321</f>
        <v/>
      </c>
      <c r="C321">
        <f>Months!C321</f>
        <v/>
      </c>
      <c r="D321">
        <f>Months!D321</f>
        <v/>
      </c>
      <c r="E321">
        <f>SUM(V321:AG321)</f>
        <v/>
      </c>
      <c r="F321">
        <f>MAX(0,ROUND(C321+D321-E321,2))</f>
        <v/>
      </c>
      <c r="G321">
        <f>ROUND(E321+SUM(AT321:BE321),2)</f>
        <v/>
      </c>
      <c r="H321">
        <f>ROUND(SUM(J321:U321),2)</f>
        <v/>
      </c>
      <c r="I321">
        <f>ROUND(SUM(BF321:BQ321),2)</f>
        <v/>
      </c>
      <c r="J321">
        <f>IF(BF320&lt;=0,0,ROUND(BF320*IF($A321&lt;=Debts!$M$5,Debts!$X$5,Debts!$Y$5)/12,2)+IF(AND(Debts!$AC$5=1,$A321=Debts!$M$5+1),SUMPRODUCT(ROUND(BF$5:BF319*Debts!$Y$5/12,2)),0))</f>
        <v/>
      </c>
      <c r="K321">
        <f>IF(BG320&lt;=0,0,ROUND(BG320*IF($A321&lt;=Debts!$M$6,Debts!$X$6,Debts!$Y$6)/12,2)+IF(AND(Debts!$AC$6=1,$A321=Debts!$M$6+1),SUMPRODUCT(ROUND(BG$5:BG319*Debts!$Y$6/12,2)),0))</f>
        <v/>
      </c>
      <c r="L321">
        <f>IF(BH320&lt;=0,0,ROUND(BH320*IF($A321&lt;=Debts!$M$7,Debts!$X$7,Debts!$Y$7)/12,2)+IF(AND(Debts!$AC$7=1,$A321=Debts!$M$7+1),SUMPRODUCT(ROUND(BH$5:BH319*Debts!$Y$7/12,2)),0))</f>
        <v/>
      </c>
      <c r="M321">
        <f>IF(BI320&lt;=0,0,ROUND(BI320*IF($A321&lt;=Debts!$M$8,Debts!$X$8,Debts!$Y$8)/12,2)+IF(AND(Debts!$AC$8=1,$A321=Debts!$M$8+1),SUMPRODUCT(ROUND(BI$5:BI319*Debts!$Y$8/12,2)),0))</f>
        <v/>
      </c>
      <c r="N321">
        <f>IF(BJ320&lt;=0,0,ROUND(BJ320*IF($A321&lt;=Debts!$M$9,Debts!$X$9,Debts!$Y$9)/12,2)+IF(AND(Debts!$AC$9=1,$A321=Debts!$M$9+1),SUMPRODUCT(ROUND(BJ$5:BJ319*Debts!$Y$9/12,2)),0))</f>
        <v/>
      </c>
      <c r="O321">
        <f>IF(BK320&lt;=0,0,ROUND(BK320*IF($A321&lt;=Debts!$M$10,Debts!$X$10,Debts!$Y$10)/12,2)+IF(AND(Debts!$AC$10=1,$A321=Debts!$M$10+1),SUMPRODUCT(ROUND(BK$5:BK319*Debts!$Y$10/12,2)),0))</f>
        <v/>
      </c>
      <c r="P321">
        <f>IF(BL320&lt;=0,0,ROUND(BL320*IF($A321&lt;=Debts!$M$11,Debts!$X$11,Debts!$Y$11)/12,2)+IF(AND(Debts!$AC$11=1,$A321=Debts!$M$11+1),SUMPRODUCT(ROUND(BL$5:BL319*Debts!$Y$11/12,2)),0))</f>
        <v/>
      </c>
      <c r="Q321">
        <f>IF(BM320&lt;=0,0,ROUND(BM320*IF($A321&lt;=Debts!$M$12,Debts!$X$12,Debts!$Y$12)/12,2)+IF(AND(Debts!$AC$12=1,$A321=Debts!$M$12+1),SUMPRODUCT(ROUND(BM$5:BM319*Debts!$Y$12/12,2)),0))</f>
        <v/>
      </c>
      <c r="R321">
        <f>IF(BN320&lt;=0,0,ROUND(BN320*IF($A321&lt;=Debts!$M$13,Debts!$X$13,Debts!$Y$13)/12,2)+IF(AND(Debts!$AC$13=1,$A321=Debts!$M$13+1),SUMPRODUCT(ROUND(BN$5:BN319*Debts!$Y$13/12,2)),0))</f>
        <v/>
      </c>
      <c r="S321">
        <f>IF(BO320&lt;=0,0,ROUND(BO320*IF($A321&lt;=Debts!$M$14,Debts!$X$14,Debts!$Y$14)/12,2)+IF(AND(Debts!$AC$14=1,$A321=Debts!$M$14+1),SUMPRODUCT(ROUND(BO$5:BO319*Debts!$Y$14/12,2)),0))</f>
        <v/>
      </c>
      <c r="T321">
        <f>IF(BP320&lt;=0,0,ROUND(BP320*IF($A321&lt;=Debts!$M$15,Debts!$X$15,Debts!$Y$15)/12,2)+IF(AND(Debts!$AC$15=1,$A321=Debts!$M$15+1),SUMPRODUCT(ROUND(BP$5:BP319*Debts!$Y$15/12,2)),0))</f>
        <v/>
      </c>
      <c r="U321">
        <f>IF(BQ320&lt;=0,0,ROUND(BQ320*IF($A321&lt;=Debts!$M$16,Debts!$X$16,Debts!$Y$16)/12,2)+IF(AND(Debts!$AC$16=1,$A321=Debts!$M$16+1),SUMPRODUCT(ROUND(BQ$5:BQ319*Debts!$Y$16/12,2)),0))</f>
        <v/>
      </c>
      <c r="V321">
        <f>IF(BF320&lt;=0,0,MIN(ROUND(BF320+J321,2),IF(Debts!$Z$5=0,Debts!$AA$5,MAX(Debts!$AA$5,ROUND(BF320*Debts!$Z$5+Debts!$AB$5*J321,2)))))</f>
        <v/>
      </c>
      <c r="W321">
        <f>IF(BG320&lt;=0,0,MIN(ROUND(BG320+K321,2),IF(Debts!$Z$6=0,Debts!$AA$6,MAX(Debts!$AA$6,ROUND(BG320*Debts!$Z$6+Debts!$AB$6*K321,2)))))</f>
        <v/>
      </c>
      <c r="X321">
        <f>IF(BH320&lt;=0,0,MIN(ROUND(BH320+L321,2),IF(Debts!$Z$7=0,Debts!$AA$7,MAX(Debts!$AA$7,ROUND(BH320*Debts!$Z$7+Debts!$AB$7*L321,2)))))</f>
        <v/>
      </c>
      <c r="Y321">
        <f>IF(BI320&lt;=0,0,MIN(ROUND(BI320+M321,2),IF(Debts!$Z$8=0,Debts!$AA$8,MAX(Debts!$AA$8,ROUND(BI320*Debts!$Z$8+Debts!$AB$8*M321,2)))))</f>
        <v/>
      </c>
      <c r="Z321">
        <f>IF(BJ320&lt;=0,0,MIN(ROUND(BJ320+N321,2),IF(Debts!$Z$9=0,Debts!$AA$9,MAX(Debts!$AA$9,ROUND(BJ320*Debts!$Z$9+Debts!$AB$9*N321,2)))))</f>
        <v/>
      </c>
      <c r="AA321">
        <f>IF(BK320&lt;=0,0,MIN(ROUND(BK320+O321,2),IF(Debts!$Z$10=0,Debts!$AA$10,MAX(Debts!$AA$10,ROUND(BK320*Debts!$Z$10+Debts!$AB$10*O321,2)))))</f>
        <v/>
      </c>
      <c r="AB321">
        <f>IF(BL320&lt;=0,0,MIN(ROUND(BL320+P321,2),IF(Debts!$Z$11=0,Debts!$AA$11,MAX(Debts!$AA$11,ROUND(BL320*Debts!$Z$11+Debts!$AB$11*P321,2)))))</f>
        <v/>
      </c>
      <c r="AC321">
        <f>IF(BM320&lt;=0,0,MIN(ROUND(BM320+Q321,2),IF(Debts!$Z$12=0,Debts!$AA$12,MAX(Debts!$AA$12,ROUND(BM320*Debts!$Z$12+Debts!$AB$12*Q321,2)))))</f>
        <v/>
      </c>
      <c r="AD321">
        <f>IF(BN320&lt;=0,0,MIN(ROUND(BN320+R321,2),IF(Debts!$Z$13=0,Debts!$AA$13,MAX(Debts!$AA$13,ROUND(BN320*Debts!$Z$13+Debts!$AB$13*R321,2)))))</f>
        <v/>
      </c>
      <c r="AE321">
        <f>IF(BO320&lt;=0,0,MIN(ROUND(BO320+S321,2),IF(Debts!$Z$14=0,Debts!$AA$14,MAX(Debts!$AA$14,ROUND(BO320*Debts!$Z$14+Debts!$AB$14*S321,2)))))</f>
        <v/>
      </c>
      <c r="AF321">
        <f>IF(BP320&lt;=0,0,MIN(ROUND(BP320+T321,2),IF(Debts!$Z$15=0,Debts!$AA$15,MAX(Debts!$AA$15,ROUND(BP320*Debts!$Z$15+Debts!$AB$15*T321,2)))))</f>
        <v/>
      </c>
      <c r="AG321">
        <f>IF(BQ320&lt;=0,0,MIN(ROUND(BQ320+U321,2),IF(Debts!$Z$16=0,Debts!$AA$16,MAX(Debts!$AA$16,ROUND(BQ320*Debts!$Z$16+Debts!$AB$16*U321,2)))))</f>
        <v/>
      </c>
      <c r="AH321">
        <f>IF(BF320&lt;=0,0,ROUND(BF320+J321-V321,2))</f>
        <v/>
      </c>
      <c r="AI321">
        <f>IF(BG320&lt;=0,0,ROUND(BG320+K321-W321,2))</f>
        <v/>
      </c>
      <c r="AJ321">
        <f>IF(BH320&lt;=0,0,ROUND(BH320+L321-X321,2))</f>
        <v/>
      </c>
      <c r="AK321">
        <f>IF(BI320&lt;=0,0,ROUND(BI320+M321-Y321,2))</f>
        <v/>
      </c>
      <c r="AL321">
        <f>IF(BJ320&lt;=0,0,ROUND(BJ320+N321-Z321,2))</f>
        <v/>
      </c>
      <c r="AM321">
        <f>IF(BK320&lt;=0,0,ROUND(BK320+O321-AA321,2))</f>
        <v/>
      </c>
      <c r="AN321">
        <f>IF(BL320&lt;=0,0,ROUND(BL320+P321-AB321,2))</f>
        <v/>
      </c>
      <c r="AO321">
        <f>IF(BM320&lt;=0,0,ROUND(BM320+Q321-AC321,2))</f>
        <v/>
      </c>
      <c r="AP321">
        <f>IF(BN320&lt;=0,0,ROUND(BN320+R321-AD321,2))</f>
        <v/>
      </c>
      <c r="AQ321">
        <f>IF(BO320&lt;=0,0,ROUND(BO320+S321-AE321,2))</f>
        <v/>
      </c>
      <c r="AR321">
        <f>IF(BP320&lt;=0,0,ROUND(BP320+T321-AF321,2))</f>
        <v/>
      </c>
      <c r="AS321">
        <f>IF(BQ320&lt;=0,0,ROUND(BQ320+U321-AG321,2))</f>
        <v/>
      </c>
      <c r="AT321">
        <f>IF(AH321&lt;=0,0,ROUND(MIN(AH321,MAX(0,$F321-SUMPRODUCT(($AT$3:$BE$3&lt;AT$3)*$AH321:$AS321))),2))</f>
        <v/>
      </c>
      <c r="AU321">
        <f>IF(AI321&lt;=0,0,ROUND(MIN(AI321,MAX(0,$F321-SUMPRODUCT(($AT$3:$BE$3&lt;AU$3)*$AH321:$AS321))),2))</f>
        <v/>
      </c>
      <c r="AV321">
        <f>IF(AJ321&lt;=0,0,ROUND(MIN(AJ321,MAX(0,$F321-SUMPRODUCT(($AT$3:$BE$3&lt;AV$3)*$AH321:$AS321))),2))</f>
        <v/>
      </c>
      <c r="AW321">
        <f>IF(AK321&lt;=0,0,ROUND(MIN(AK321,MAX(0,$F321-SUMPRODUCT(($AT$3:$BE$3&lt;AW$3)*$AH321:$AS321))),2))</f>
        <v/>
      </c>
      <c r="AX321">
        <f>IF(AL321&lt;=0,0,ROUND(MIN(AL321,MAX(0,$F321-SUMPRODUCT(($AT$3:$BE$3&lt;AX$3)*$AH321:$AS321))),2))</f>
        <v/>
      </c>
      <c r="AY321">
        <f>IF(AM321&lt;=0,0,ROUND(MIN(AM321,MAX(0,$F321-SUMPRODUCT(($AT$3:$BE$3&lt;AY$3)*$AH321:$AS321))),2))</f>
        <v/>
      </c>
      <c r="AZ321">
        <f>IF(AN321&lt;=0,0,ROUND(MIN(AN321,MAX(0,$F321-SUMPRODUCT(($AT$3:$BE$3&lt;AZ$3)*$AH321:$AS321))),2))</f>
        <v/>
      </c>
      <c r="BA321">
        <f>IF(AO321&lt;=0,0,ROUND(MIN(AO321,MAX(0,$F321-SUMPRODUCT(($AT$3:$BE$3&lt;BA$3)*$AH321:$AS321))),2))</f>
        <v/>
      </c>
      <c r="BB321">
        <f>IF(AP321&lt;=0,0,ROUND(MIN(AP321,MAX(0,$F321-SUMPRODUCT(($AT$3:$BE$3&lt;BB$3)*$AH321:$AS321))),2))</f>
        <v/>
      </c>
      <c r="BC321">
        <f>IF(AQ321&lt;=0,0,ROUND(MIN(AQ321,MAX(0,$F321-SUMPRODUCT(($AT$3:$BE$3&lt;BC$3)*$AH321:$AS321))),2))</f>
        <v/>
      </c>
      <c r="BD321">
        <f>IF(AR321&lt;=0,0,ROUND(MIN(AR321,MAX(0,$F321-SUMPRODUCT(($AT$3:$BE$3&lt;BD$3)*$AH321:$AS321))),2))</f>
        <v/>
      </c>
      <c r="BE321">
        <f>IF(AS321&lt;=0,0,ROUND(MIN(AS321,MAX(0,$F321-SUMPRODUCT(($AT$3:$BE$3&lt;BE$3)*$AH321:$AS321))),2))</f>
        <v/>
      </c>
      <c r="BF321">
        <f>IF(BF320&lt;=0,0,ROUND(BF320+J321-V321-AT321,2))</f>
        <v/>
      </c>
      <c r="BG321">
        <f>IF(BG320&lt;=0,0,ROUND(BG320+K321-W321-AU321,2))</f>
        <v/>
      </c>
      <c r="BH321">
        <f>IF(BH320&lt;=0,0,ROUND(BH320+L321-X321-AV321,2))</f>
        <v/>
      </c>
      <c r="BI321">
        <f>IF(BI320&lt;=0,0,ROUND(BI320+M321-Y321-AW321,2))</f>
        <v/>
      </c>
      <c r="BJ321">
        <f>IF(BJ320&lt;=0,0,ROUND(BJ320+N321-Z321-AX321,2))</f>
        <v/>
      </c>
      <c r="BK321">
        <f>IF(BK320&lt;=0,0,ROUND(BK320+O321-AA321-AY321,2))</f>
        <v/>
      </c>
      <c r="BL321">
        <f>IF(BL320&lt;=0,0,ROUND(BL320+P321-AB321-AZ321,2))</f>
        <v/>
      </c>
      <c r="BM321">
        <f>IF(BM320&lt;=0,0,ROUND(BM320+Q321-AC321-BA321,2))</f>
        <v/>
      </c>
      <c r="BN321">
        <f>IF(BN320&lt;=0,0,ROUND(BN320+R321-AD321-BB321,2))</f>
        <v/>
      </c>
      <c r="BO321">
        <f>IF(BO320&lt;=0,0,ROUND(BO320+S321-AE321-BC321,2))</f>
        <v/>
      </c>
      <c r="BP321">
        <f>IF(BP320&lt;=0,0,ROUND(BP320+T321-AF321-BD321,2))</f>
        <v/>
      </c>
      <c r="BQ321">
        <f>IF(BQ320&lt;=0,0,ROUND(BQ320+U321-AG321-BE321,2))</f>
        <v/>
      </c>
    </row>
    <row r="322">
      <c r="A322" t="n">
        <v>317</v>
      </c>
      <c r="B322" s="29">
        <f>Months!B322</f>
        <v/>
      </c>
      <c r="C322">
        <f>Months!C322</f>
        <v/>
      </c>
      <c r="D322">
        <f>Months!D322</f>
        <v/>
      </c>
      <c r="E322">
        <f>SUM(V322:AG322)</f>
        <v/>
      </c>
      <c r="F322">
        <f>MAX(0,ROUND(C322+D322-E322,2))</f>
        <v/>
      </c>
      <c r="G322">
        <f>ROUND(E322+SUM(AT322:BE322),2)</f>
        <v/>
      </c>
      <c r="H322">
        <f>ROUND(SUM(J322:U322),2)</f>
        <v/>
      </c>
      <c r="I322">
        <f>ROUND(SUM(BF322:BQ322),2)</f>
        <v/>
      </c>
      <c r="J322">
        <f>IF(BF321&lt;=0,0,ROUND(BF321*IF($A322&lt;=Debts!$M$5,Debts!$X$5,Debts!$Y$5)/12,2)+IF(AND(Debts!$AC$5=1,$A322=Debts!$M$5+1),SUMPRODUCT(ROUND(BF$5:BF320*Debts!$Y$5/12,2)),0))</f>
        <v/>
      </c>
      <c r="K322">
        <f>IF(BG321&lt;=0,0,ROUND(BG321*IF($A322&lt;=Debts!$M$6,Debts!$X$6,Debts!$Y$6)/12,2)+IF(AND(Debts!$AC$6=1,$A322=Debts!$M$6+1),SUMPRODUCT(ROUND(BG$5:BG320*Debts!$Y$6/12,2)),0))</f>
        <v/>
      </c>
      <c r="L322">
        <f>IF(BH321&lt;=0,0,ROUND(BH321*IF($A322&lt;=Debts!$M$7,Debts!$X$7,Debts!$Y$7)/12,2)+IF(AND(Debts!$AC$7=1,$A322=Debts!$M$7+1),SUMPRODUCT(ROUND(BH$5:BH320*Debts!$Y$7/12,2)),0))</f>
        <v/>
      </c>
      <c r="M322">
        <f>IF(BI321&lt;=0,0,ROUND(BI321*IF($A322&lt;=Debts!$M$8,Debts!$X$8,Debts!$Y$8)/12,2)+IF(AND(Debts!$AC$8=1,$A322=Debts!$M$8+1),SUMPRODUCT(ROUND(BI$5:BI320*Debts!$Y$8/12,2)),0))</f>
        <v/>
      </c>
      <c r="N322">
        <f>IF(BJ321&lt;=0,0,ROUND(BJ321*IF($A322&lt;=Debts!$M$9,Debts!$X$9,Debts!$Y$9)/12,2)+IF(AND(Debts!$AC$9=1,$A322=Debts!$M$9+1),SUMPRODUCT(ROUND(BJ$5:BJ320*Debts!$Y$9/12,2)),0))</f>
        <v/>
      </c>
      <c r="O322">
        <f>IF(BK321&lt;=0,0,ROUND(BK321*IF($A322&lt;=Debts!$M$10,Debts!$X$10,Debts!$Y$10)/12,2)+IF(AND(Debts!$AC$10=1,$A322=Debts!$M$10+1),SUMPRODUCT(ROUND(BK$5:BK320*Debts!$Y$10/12,2)),0))</f>
        <v/>
      </c>
      <c r="P322">
        <f>IF(BL321&lt;=0,0,ROUND(BL321*IF($A322&lt;=Debts!$M$11,Debts!$X$11,Debts!$Y$11)/12,2)+IF(AND(Debts!$AC$11=1,$A322=Debts!$M$11+1),SUMPRODUCT(ROUND(BL$5:BL320*Debts!$Y$11/12,2)),0))</f>
        <v/>
      </c>
      <c r="Q322">
        <f>IF(BM321&lt;=0,0,ROUND(BM321*IF($A322&lt;=Debts!$M$12,Debts!$X$12,Debts!$Y$12)/12,2)+IF(AND(Debts!$AC$12=1,$A322=Debts!$M$12+1),SUMPRODUCT(ROUND(BM$5:BM320*Debts!$Y$12/12,2)),0))</f>
        <v/>
      </c>
      <c r="R322">
        <f>IF(BN321&lt;=0,0,ROUND(BN321*IF($A322&lt;=Debts!$M$13,Debts!$X$13,Debts!$Y$13)/12,2)+IF(AND(Debts!$AC$13=1,$A322=Debts!$M$13+1),SUMPRODUCT(ROUND(BN$5:BN320*Debts!$Y$13/12,2)),0))</f>
        <v/>
      </c>
      <c r="S322">
        <f>IF(BO321&lt;=0,0,ROUND(BO321*IF($A322&lt;=Debts!$M$14,Debts!$X$14,Debts!$Y$14)/12,2)+IF(AND(Debts!$AC$14=1,$A322=Debts!$M$14+1),SUMPRODUCT(ROUND(BO$5:BO320*Debts!$Y$14/12,2)),0))</f>
        <v/>
      </c>
      <c r="T322">
        <f>IF(BP321&lt;=0,0,ROUND(BP321*IF($A322&lt;=Debts!$M$15,Debts!$X$15,Debts!$Y$15)/12,2)+IF(AND(Debts!$AC$15=1,$A322=Debts!$M$15+1),SUMPRODUCT(ROUND(BP$5:BP320*Debts!$Y$15/12,2)),0))</f>
        <v/>
      </c>
      <c r="U322">
        <f>IF(BQ321&lt;=0,0,ROUND(BQ321*IF($A322&lt;=Debts!$M$16,Debts!$X$16,Debts!$Y$16)/12,2)+IF(AND(Debts!$AC$16=1,$A322=Debts!$M$16+1),SUMPRODUCT(ROUND(BQ$5:BQ320*Debts!$Y$16/12,2)),0))</f>
        <v/>
      </c>
      <c r="V322">
        <f>IF(BF321&lt;=0,0,MIN(ROUND(BF321+J322,2),IF(Debts!$Z$5=0,Debts!$AA$5,MAX(Debts!$AA$5,ROUND(BF321*Debts!$Z$5+Debts!$AB$5*J322,2)))))</f>
        <v/>
      </c>
      <c r="W322">
        <f>IF(BG321&lt;=0,0,MIN(ROUND(BG321+K322,2),IF(Debts!$Z$6=0,Debts!$AA$6,MAX(Debts!$AA$6,ROUND(BG321*Debts!$Z$6+Debts!$AB$6*K322,2)))))</f>
        <v/>
      </c>
      <c r="X322">
        <f>IF(BH321&lt;=0,0,MIN(ROUND(BH321+L322,2),IF(Debts!$Z$7=0,Debts!$AA$7,MAX(Debts!$AA$7,ROUND(BH321*Debts!$Z$7+Debts!$AB$7*L322,2)))))</f>
        <v/>
      </c>
      <c r="Y322">
        <f>IF(BI321&lt;=0,0,MIN(ROUND(BI321+M322,2),IF(Debts!$Z$8=0,Debts!$AA$8,MAX(Debts!$AA$8,ROUND(BI321*Debts!$Z$8+Debts!$AB$8*M322,2)))))</f>
        <v/>
      </c>
      <c r="Z322">
        <f>IF(BJ321&lt;=0,0,MIN(ROUND(BJ321+N322,2),IF(Debts!$Z$9=0,Debts!$AA$9,MAX(Debts!$AA$9,ROUND(BJ321*Debts!$Z$9+Debts!$AB$9*N322,2)))))</f>
        <v/>
      </c>
      <c r="AA322">
        <f>IF(BK321&lt;=0,0,MIN(ROUND(BK321+O322,2),IF(Debts!$Z$10=0,Debts!$AA$10,MAX(Debts!$AA$10,ROUND(BK321*Debts!$Z$10+Debts!$AB$10*O322,2)))))</f>
        <v/>
      </c>
      <c r="AB322">
        <f>IF(BL321&lt;=0,0,MIN(ROUND(BL321+P322,2),IF(Debts!$Z$11=0,Debts!$AA$11,MAX(Debts!$AA$11,ROUND(BL321*Debts!$Z$11+Debts!$AB$11*P322,2)))))</f>
        <v/>
      </c>
      <c r="AC322">
        <f>IF(BM321&lt;=0,0,MIN(ROUND(BM321+Q322,2),IF(Debts!$Z$12=0,Debts!$AA$12,MAX(Debts!$AA$12,ROUND(BM321*Debts!$Z$12+Debts!$AB$12*Q322,2)))))</f>
        <v/>
      </c>
      <c r="AD322">
        <f>IF(BN321&lt;=0,0,MIN(ROUND(BN321+R322,2),IF(Debts!$Z$13=0,Debts!$AA$13,MAX(Debts!$AA$13,ROUND(BN321*Debts!$Z$13+Debts!$AB$13*R322,2)))))</f>
        <v/>
      </c>
      <c r="AE322">
        <f>IF(BO321&lt;=0,0,MIN(ROUND(BO321+S322,2),IF(Debts!$Z$14=0,Debts!$AA$14,MAX(Debts!$AA$14,ROUND(BO321*Debts!$Z$14+Debts!$AB$14*S322,2)))))</f>
        <v/>
      </c>
      <c r="AF322">
        <f>IF(BP321&lt;=0,0,MIN(ROUND(BP321+T322,2),IF(Debts!$Z$15=0,Debts!$AA$15,MAX(Debts!$AA$15,ROUND(BP321*Debts!$Z$15+Debts!$AB$15*T322,2)))))</f>
        <v/>
      </c>
      <c r="AG322">
        <f>IF(BQ321&lt;=0,0,MIN(ROUND(BQ321+U322,2),IF(Debts!$Z$16=0,Debts!$AA$16,MAX(Debts!$AA$16,ROUND(BQ321*Debts!$Z$16+Debts!$AB$16*U322,2)))))</f>
        <v/>
      </c>
      <c r="AH322">
        <f>IF(BF321&lt;=0,0,ROUND(BF321+J322-V322,2))</f>
        <v/>
      </c>
      <c r="AI322">
        <f>IF(BG321&lt;=0,0,ROUND(BG321+K322-W322,2))</f>
        <v/>
      </c>
      <c r="AJ322">
        <f>IF(BH321&lt;=0,0,ROUND(BH321+L322-X322,2))</f>
        <v/>
      </c>
      <c r="AK322">
        <f>IF(BI321&lt;=0,0,ROUND(BI321+M322-Y322,2))</f>
        <v/>
      </c>
      <c r="AL322">
        <f>IF(BJ321&lt;=0,0,ROUND(BJ321+N322-Z322,2))</f>
        <v/>
      </c>
      <c r="AM322">
        <f>IF(BK321&lt;=0,0,ROUND(BK321+O322-AA322,2))</f>
        <v/>
      </c>
      <c r="AN322">
        <f>IF(BL321&lt;=0,0,ROUND(BL321+P322-AB322,2))</f>
        <v/>
      </c>
      <c r="AO322">
        <f>IF(BM321&lt;=0,0,ROUND(BM321+Q322-AC322,2))</f>
        <v/>
      </c>
      <c r="AP322">
        <f>IF(BN321&lt;=0,0,ROUND(BN321+R322-AD322,2))</f>
        <v/>
      </c>
      <c r="AQ322">
        <f>IF(BO321&lt;=0,0,ROUND(BO321+S322-AE322,2))</f>
        <v/>
      </c>
      <c r="AR322">
        <f>IF(BP321&lt;=0,0,ROUND(BP321+T322-AF322,2))</f>
        <v/>
      </c>
      <c r="AS322">
        <f>IF(BQ321&lt;=0,0,ROUND(BQ321+U322-AG322,2))</f>
        <v/>
      </c>
      <c r="AT322">
        <f>IF(AH322&lt;=0,0,ROUND(MIN(AH322,MAX(0,$F322-SUMPRODUCT(($AT$3:$BE$3&lt;AT$3)*$AH322:$AS322))),2))</f>
        <v/>
      </c>
      <c r="AU322">
        <f>IF(AI322&lt;=0,0,ROUND(MIN(AI322,MAX(0,$F322-SUMPRODUCT(($AT$3:$BE$3&lt;AU$3)*$AH322:$AS322))),2))</f>
        <v/>
      </c>
      <c r="AV322">
        <f>IF(AJ322&lt;=0,0,ROUND(MIN(AJ322,MAX(0,$F322-SUMPRODUCT(($AT$3:$BE$3&lt;AV$3)*$AH322:$AS322))),2))</f>
        <v/>
      </c>
      <c r="AW322">
        <f>IF(AK322&lt;=0,0,ROUND(MIN(AK322,MAX(0,$F322-SUMPRODUCT(($AT$3:$BE$3&lt;AW$3)*$AH322:$AS322))),2))</f>
        <v/>
      </c>
      <c r="AX322">
        <f>IF(AL322&lt;=0,0,ROUND(MIN(AL322,MAX(0,$F322-SUMPRODUCT(($AT$3:$BE$3&lt;AX$3)*$AH322:$AS322))),2))</f>
        <v/>
      </c>
      <c r="AY322">
        <f>IF(AM322&lt;=0,0,ROUND(MIN(AM322,MAX(0,$F322-SUMPRODUCT(($AT$3:$BE$3&lt;AY$3)*$AH322:$AS322))),2))</f>
        <v/>
      </c>
      <c r="AZ322">
        <f>IF(AN322&lt;=0,0,ROUND(MIN(AN322,MAX(0,$F322-SUMPRODUCT(($AT$3:$BE$3&lt;AZ$3)*$AH322:$AS322))),2))</f>
        <v/>
      </c>
      <c r="BA322">
        <f>IF(AO322&lt;=0,0,ROUND(MIN(AO322,MAX(0,$F322-SUMPRODUCT(($AT$3:$BE$3&lt;BA$3)*$AH322:$AS322))),2))</f>
        <v/>
      </c>
      <c r="BB322">
        <f>IF(AP322&lt;=0,0,ROUND(MIN(AP322,MAX(0,$F322-SUMPRODUCT(($AT$3:$BE$3&lt;BB$3)*$AH322:$AS322))),2))</f>
        <v/>
      </c>
      <c r="BC322">
        <f>IF(AQ322&lt;=0,0,ROUND(MIN(AQ322,MAX(0,$F322-SUMPRODUCT(($AT$3:$BE$3&lt;BC$3)*$AH322:$AS322))),2))</f>
        <v/>
      </c>
      <c r="BD322">
        <f>IF(AR322&lt;=0,0,ROUND(MIN(AR322,MAX(0,$F322-SUMPRODUCT(($AT$3:$BE$3&lt;BD$3)*$AH322:$AS322))),2))</f>
        <v/>
      </c>
      <c r="BE322">
        <f>IF(AS322&lt;=0,0,ROUND(MIN(AS322,MAX(0,$F322-SUMPRODUCT(($AT$3:$BE$3&lt;BE$3)*$AH322:$AS322))),2))</f>
        <v/>
      </c>
      <c r="BF322">
        <f>IF(BF321&lt;=0,0,ROUND(BF321+J322-V322-AT322,2))</f>
        <v/>
      </c>
      <c r="BG322">
        <f>IF(BG321&lt;=0,0,ROUND(BG321+K322-W322-AU322,2))</f>
        <v/>
      </c>
      <c r="BH322">
        <f>IF(BH321&lt;=0,0,ROUND(BH321+L322-X322-AV322,2))</f>
        <v/>
      </c>
      <c r="BI322">
        <f>IF(BI321&lt;=0,0,ROUND(BI321+M322-Y322-AW322,2))</f>
        <v/>
      </c>
      <c r="BJ322">
        <f>IF(BJ321&lt;=0,0,ROUND(BJ321+N322-Z322-AX322,2))</f>
        <v/>
      </c>
      <c r="BK322">
        <f>IF(BK321&lt;=0,0,ROUND(BK321+O322-AA322-AY322,2))</f>
        <v/>
      </c>
      <c r="BL322">
        <f>IF(BL321&lt;=0,0,ROUND(BL321+P322-AB322-AZ322,2))</f>
        <v/>
      </c>
      <c r="BM322">
        <f>IF(BM321&lt;=0,0,ROUND(BM321+Q322-AC322-BA322,2))</f>
        <v/>
      </c>
      <c r="BN322">
        <f>IF(BN321&lt;=0,0,ROUND(BN321+R322-AD322-BB322,2))</f>
        <v/>
      </c>
      <c r="BO322">
        <f>IF(BO321&lt;=0,0,ROUND(BO321+S322-AE322-BC322,2))</f>
        <v/>
      </c>
      <c r="BP322">
        <f>IF(BP321&lt;=0,0,ROUND(BP321+T322-AF322-BD322,2))</f>
        <v/>
      </c>
      <c r="BQ322">
        <f>IF(BQ321&lt;=0,0,ROUND(BQ321+U322-AG322-BE322,2))</f>
        <v/>
      </c>
    </row>
    <row r="323">
      <c r="A323" t="n">
        <v>318</v>
      </c>
      <c r="B323" s="29">
        <f>Months!B323</f>
        <v/>
      </c>
      <c r="C323">
        <f>Months!C323</f>
        <v/>
      </c>
      <c r="D323">
        <f>Months!D323</f>
        <v/>
      </c>
      <c r="E323">
        <f>SUM(V323:AG323)</f>
        <v/>
      </c>
      <c r="F323">
        <f>MAX(0,ROUND(C323+D323-E323,2))</f>
        <v/>
      </c>
      <c r="G323">
        <f>ROUND(E323+SUM(AT323:BE323),2)</f>
        <v/>
      </c>
      <c r="H323">
        <f>ROUND(SUM(J323:U323),2)</f>
        <v/>
      </c>
      <c r="I323">
        <f>ROUND(SUM(BF323:BQ323),2)</f>
        <v/>
      </c>
      <c r="J323">
        <f>IF(BF322&lt;=0,0,ROUND(BF322*IF($A323&lt;=Debts!$M$5,Debts!$X$5,Debts!$Y$5)/12,2)+IF(AND(Debts!$AC$5=1,$A323=Debts!$M$5+1),SUMPRODUCT(ROUND(BF$5:BF321*Debts!$Y$5/12,2)),0))</f>
        <v/>
      </c>
      <c r="K323">
        <f>IF(BG322&lt;=0,0,ROUND(BG322*IF($A323&lt;=Debts!$M$6,Debts!$X$6,Debts!$Y$6)/12,2)+IF(AND(Debts!$AC$6=1,$A323=Debts!$M$6+1),SUMPRODUCT(ROUND(BG$5:BG321*Debts!$Y$6/12,2)),0))</f>
        <v/>
      </c>
      <c r="L323">
        <f>IF(BH322&lt;=0,0,ROUND(BH322*IF($A323&lt;=Debts!$M$7,Debts!$X$7,Debts!$Y$7)/12,2)+IF(AND(Debts!$AC$7=1,$A323=Debts!$M$7+1),SUMPRODUCT(ROUND(BH$5:BH321*Debts!$Y$7/12,2)),0))</f>
        <v/>
      </c>
      <c r="M323">
        <f>IF(BI322&lt;=0,0,ROUND(BI322*IF($A323&lt;=Debts!$M$8,Debts!$X$8,Debts!$Y$8)/12,2)+IF(AND(Debts!$AC$8=1,$A323=Debts!$M$8+1),SUMPRODUCT(ROUND(BI$5:BI321*Debts!$Y$8/12,2)),0))</f>
        <v/>
      </c>
      <c r="N323">
        <f>IF(BJ322&lt;=0,0,ROUND(BJ322*IF($A323&lt;=Debts!$M$9,Debts!$X$9,Debts!$Y$9)/12,2)+IF(AND(Debts!$AC$9=1,$A323=Debts!$M$9+1),SUMPRODUCT(ROUND(BJ$5:BJ321*Debts!$Y$9/12,2)),0))</f>
        <v/>
      </c>
      <c r="O323">
        <f>IF(BK322&lt;=0,0,ROUND(BK322*IF($A323&lt;=Debts!$M$10,Debts!$X$10,Debts!$Y$10)/12,2)+IF(AND(Debts!$AC$10=1,$A323=Debts!$M$10+1),SUMPRODUCT(ROUND(BK$5:BK321*Debts!$Y$10/12,2)),0))</f>
        <v/>
      </c>
      <c r="P323">
        <f>IF(BL322&lt;=0,0,ROUND(BL322*IF($A323&lt;=Debts!$M$11,Debts!$X$11,Debts!$Y$11)/12,2)+IF(AND(Debts!$AC$11=1,$A323=Debts!$M$11+1),SUMPRODUCT(ROUND(BL$5:BL321*Debts!$Y$11/12,2)),0))</f>
        <v/>
      </c>
      <c r="Q323">
        <f>IF(BM322&lt;=0,0,ROUND(BM322*IF($A323&lt;=Debts!$M$12,Debts!$X$12,Debts!$Y$12)/12,2)+IF(AND(Debts!$AC$12=1,$A323=Debts!$M$12+1),SUMPRODUCT(ROUND(BM$5:BM321*Debts!$Y$12/12,2)),0))</f>
        <v/>
      </c>
      <c r="R323">
        <f>IF(BN322&lt;=0,0,ROUND(BN322*IF($A323&lt;=Debts!$M$13,Debts!$X$13,Debts!$Y$13)/12,2)+IF(AND(Debts!$AC$13=1,$A323=Debts!$M$13+1),SUMPRODUCT(ROUND(BN$5:BN321*Debts!$Y$13/12,2)),0))</f>
        <v/>
      </c>
      <c r="S323">
        <f>IF(BO322&lt;=0,0,ROUND(BO322*IF($A323&lt;=Debts!$M$14,Debts!$X$14,Debts!$Y$14)/12,2)+IF(AND(Debts!$AC$14=1,$A323=Debts!$M$14+1),SUMPRODUCT(ROUND(BO$5:BO321*Debts!$Y$14/12,2)),0))</f>
        <v/>
      </c>
      <c r="T323">
        <f>IF(BP322&lt;=0,0,ROUND(BP322*IF($A323&lt;=Debts!$M$15,Debts!$X$15,Debts!$Y$15)/12,2)+IF(AND(Debts!$AC$15=1,$A323=Debts!$M$15+1),SUMPRODUCT(ROUND(BP$5:BP321*Debts!$Y$15/12,2)),0))</f>
        <v/>
      </c>
      <c r="U323">
        <f>IF(BQ322&lt;=0,0,ROUND(BQ322*IF($A323&lt;=Debts!$M$16,Debts!$X$16,Debts!$Y$16)/12,2)+IF(AND(Debts!$AC$16=1,$A323=Debts!$M$16+1),SUMPRODUCT(ROUND(BQ$5:BQ321*Debts!$Y$16/12,2)),0))</f>
        <v/>
      </c>
      <c r="V323">
        <f>IF(BF322&lt;=0,0,MIN(ROUND(BF322+J323,2),IF(Debts!$Z$5=0,Debts!$AA$5,MAX(Debts!$AA$5,ROUND(BF322*Debts!$Z$5+Debts!$AB$5*J323,2)))))</f>
        <v/>
      </c>
      <c r="W323">
        <f>IF(BG322&lt;=0,0,MIN(ROUND(BG322+K323,2),IF(Debts!$Z$6=0,Debts!$AA$6,MAX(Debts!$AA$6,ROUND(BG322*Debts!$Z$6+Debts!$AB$6*K323,2)))))</f>
        <v/>
      </c>
      <c r="X323">
        <f>IF(BH322&lt;=0,0,MIN(ROUND(BH322+L323,2),IF(Debts!$Z$7=0,Debts!$AA$7,MAX(Debts!$AA$7,ROUND(BH322*Debts!$Z$7+Debts!$AB$7*L323,2)))))</f>
        <v/>
      </c>
      <c r="Y323">
        <f>IF(BI322&lt;=0,0,MIN(ROUND(BI322+M323,2),IF(Debts!$Z$8=0,Debts!$AA$8,MAX(Debts!$AA$8,ROUND(BI322*Debts!$Z$8+Debts!$AB$8*M323,2)))))</f>
        <v/>
      </c>
      <c r="Z323">
        <f>IF(BJ322&lt;=0,0,MIN(ROUND(BJ322+N323,2),IF(Debts!$Z$9=0,Debts!$AA$9,MAX(Debts!$AA$9,ROUND(BJ322*Debts!$Z$9+Debts!$AB$9*N323,2)))))</f>
        <v/>
      </c>
      <c r="AA323">
        <f>IF(BK322&lt;=0,0,MIN(ROUND(BK322+O323,2),IF(Debts!$Z$10=0,Debts!$AA$10,MAX(Debts!$AA$10,ROUND(BK322*Debts!$Z$10+Debts!$AB$10*O323,2)))))</f>
        <v/>
      </c>
      <c r="AB323">
        <f>IF(BL322&lt;=0,0,MIN(ROUND(BL322+P323,2),IF(Debts!$Z$11=0,Debts!$AA$11,MAX(Debts!$AA$11,ROUND(BL322*Debts!$Z$11+Debts!$AB$11*P323,2)))))</f>
        <v/>
      </c>
      <c r="AC323">
        <f>IF(BM322&lt;=0,0,MIN(ROUND(BM322+Q323,2),IF(Debts!$Z$12=0,Debts!$AA$12,MAX(Debts!$AA$12,ROUND(BM322*Debts!$Z$12+Debts!$AB$12*Q323,2)))))</f>
        <v/>
      </c>
      <c r="AD323">
        <f>IF(BN322&lt;=0,0,MIN(ROUND(BN322+R323,2),IF(Debts!$Z$13=0,Debts!$AA$13,MAX(Debts!$AA$13,ROUND(BN322*Debts!$Z$13+Debts!$AB$13*R323,2)))))</f>
        <v/>
      </c>
      <c r="AE323">
        <f>IF(BO322&lt;=0,0,MIN(ROUND(BO322+S323,2),IF(Debts!$Z$14=0,Debts!$AA$14,MAX(Debts!$AA$14,ROUND(BO322*Debts!$Z$14+Debts!$AB$14*S323,2)))))</f>
        <v/>
      </c>
      <c r="AF323">
        <f>IF(BP322&lt;=0,0,MIN(ROUND(BP322+T323,2),IF(Debts!$Z$15=0,Debts!$AA$15,MAX(Debts!$AA$15,ROUND(BP322*Debts!$Z$15+Debts!$AB$15*T323,2)))))</f>
        <v/>
      </c>
      <c r="AG323">
        <f>IF(BQ322&lt;=0,0,MIN(ROUND(BQ322+U323,2),IF(Debts!$Z$16=0,Debts!$AA$16,MAX(Debts!$AA$16,ROUND(BQ322*Debts!$Z$16+Debts!$AB$16*U323,2)))))</f>
        <v/>
      </c>
      <c r="AH323">
        <f>IF(BF322&lt;=0,0,ROUND(BF322+J323-V323,2))</f>
        <v/>
      </c>
      <c r="AI323">
        <f>IF(BG322&lt;=0,0,ROUND(BG322+K323-W323,2))</f>
        <v/>
      </c>
      <c r="AJ323">
        <f>IF(BH322&lt;=0,0,ROUND(BH322+L323-X323,2))</f>
        <v/>
      </c>
      <c r="AK323">
        <f>IF(BI322&lt;=0,0,ROUND(BI322+M323-Y323,2))</f>
        <v/>
      </c>
      <c r="AL323">
        <f>IF(BJ322&lt;=0,0,ROUND(BJ322+N323-Z323,2))</f>
        <v/>
      </c>
      <c r="AM323">
        <f>IF(BK322&lt;=0,0,ROUND(BK322+O323-AA323,2))</f>
        <v/>
      </c>
      <c r="AN323">
        <f>IF(BL322&lt;=0,0,ROUND(BL322+P323-AB323,2))</f>
        <v/>
      </c>
      <c r="AO323">
        <f>IF(BM322&lt;=0,0,ROUND(BM322+Q323-AC323,2))</f>
        <v/>
      </c>
      <c r="AP323">
        <f>IF(BN322&lt;=0,0,ROUND(BN322+R323-AD323,2))</f>
        <v/>
      </c>
      <c r="AQ323">
        <f>IF(BO322&lt;=0,0,ROUND(BO322+S323-AE323,2))</f>
        <v/>
      </c>
      <c r="AR323">
        <f>IF(BP322&lt;=0,0,ROUND(BP322+T323-AF323,2))</f>
        <v/>
      </c>
      <c r="AS323">
        <f>IF(BQ322&lt;=0,0,ROUND(BQ322+U323-AG323,2))</f>
        <v/>
      </c>
      <c r="AT323">
        <f>IF(AH323&lt;=0,0,ROUND(MIN(AH323,MAX(0,$F323-SUMPRODUCT(($AT$3:$BE$3&lt;AT$3)*$AH323:$AS323))),2))</f>
        <v/>
      </c>
      <c r="AU323">
        <f>IF(AI323&lt;=0,0,ROUND(MIN(AI323,MAX(0,$F323-SUMPRODUCT(($AT$3:$BE$3&lt;AU$3)*$AH323:$AS323))),2))</f>
        <v/>
      </c>
      <c r="AV323">
        <f>IF(AJ323&lt;=0,0,ROUND(MIN(AJ323,MAX(0,$F323-SUMPRODUCT(($AT$3:$BE$3&lt;AV$3)*$AH323:$AS323))),2))</f>
        <v/>
      </c>
      <c r="AW323">
        <f>IF(AK323&lt;=0,0,ROUND(MIN(AK323,MAX(0,$F323-SUMPRODUCT(($AT$3:$BE$3&lt;AW$3)*$AH323:$AS323))),2))</f>
        <v/>
      </c>
      <c r="AX323">
        <f>IF(AL323&lt;=0,0,ROUND(MIN(AL323,MAX(0,$F323-SUMPRODUCT(($AT$3:$BE$3&lt;AX$3)*$AH323:$AS323))),2))</f>
        <v/>
      </c>
      <c r="AY323">
        <f>IF(AM323&lt;=0,0,ROUND(MIN(AM323,MAX(0,$F323-SUMPRODUCT(($AT$3:$BE$3&lt;AY$3)*$AH323:$AS323))),2))</f>
        <v/>
      </c>
      <c r="AZ323">
        <f>IF(AN323&lt;=0,0,ROUND(MIN(AN323,MAX(0,$F323-SUMPRODUCT(($AT$3:$BE$3&lt;AZ$3)*$AH323:$AS323))),2))</f>
        <v/>
      </c>
      <c r="BA323">
        <f>IF(AO323&lt;=0,0,ROUND(MIN(AO323,MAX(0,$F323-SUMPRODUCT(($AT$3:$BE$3&lt;BA$3)*$AH323:$AS323))),2))</f>
        <v/>
      </c>
      <c r="BB323">
        <f>IF(AP323&lt;=0,0,ROUND(MIN(AP323,MAX(0,$F323-SUMPRODUCT(($AT$3:$BE$3&lt;BB$3)*$AH323:$AS323))),2))</f>
        <v/>
      </c>
      <c r="BC323">
        <f>IF(AQ323&lt;=0,0,ROUND(MIN(AQ323,MAX(0,$F323-SUMPRODUCT(($AT$3:$BE$3&lt;BC$3)*$AH323:$AS323))),2))</f>
        <v/>
      </c>
      <c r="BD323">
        <f>IF(AR323&lt;=0,0,ROUND(MIN(AR323,MAX(0,$F323-SUMPRODUCT(($AT$3:$BE$3&lt;BD$3)*$AH323:$AS323))),2))</f>
        <v/>
      </c>
      <c r="BE323">
        <f>IF(AS323&lt;=0,0,ROUND(MIN(AS323,MAX(0,$F323-SUMPRODUCT(($AT$3:$BE$3&lt;BE$3)*$AH323:$AS323))),2))</f>
        <v/>
      </c>
      <c r="BF323">
        <f>IF(BF322&lt;=0,0,ROUND(BF322+J323-V323-AT323,2))</f>
        <v/>
      </c>
      <c r="BG323">
        <f>IF(BG322&lt;=0,0,ROUND(BG322+K323-W323-AU323,2))</f>
        <v/>
      </c>
      <c r="BH323">
        <f>IF(BH322&lt;=0,0,ROUND(BH322+L323-X323-AV323,2))</f>
        <v/>
      </c>
      <c r="BI323">
        <f>IF(BI322&lt;=0,0,ROUND(BI322+M323-Y323-AW323,2))</f>
        <v/>
      </c>
      <c r="BJ323">
        <f>IF(BJ322&lt;=0,0,ROUND(BJ322+N323-Z323-AX323,2))</f>
        <v/>
      </c>
      <c r="BK323">
        <f>IF(BK322&lt;=0,0,ROUND(BK322+O323-AA323-AY323,2))</f>
        <v/>
      </c>
      <c r="BL323">
        <f>IF(BL322&lt;=0,0,ROUND(BL322+P323-AB323-AZ323,2))</f>
        <v/>
      </c>
      <c r="BM323">
        <f>IF(BM322&lt;=0,0,ROUND(BM322+Q323-AC323-BA323,2))</f>
        <v/>
      </c>
      <c r="BN323">
        <f>IF(BN322&lt;=0,0,ROUND(BN322+R323-AD323-BB323,2))</f>
        <v/>
      </c>
      <c r="BO323">
        <f>IF(BO322&lt;=0,0,ROUND(BO322+S323-AE323-BC323,2))</f>
        <v/>
      </c>
      <c r="BP323">
        <f>IF(BP322&lt;=0,0,ROUND(BP322+T323-AF323-BD323,2))</f>
        <v/>
      </c>
      <c r="BQ323">
        <f>IF(BQ322&lt;=0,0,ROUND(BQ322+U323-AG323-BE323,2))</f>
        <v/>
      </c>
    </row>
    <row r="324">
      <c r="A324" t="n">
        <v>319</v>
      </c>
      <c r="B324" s="29">
        <f>Months!B324</f>
        <v/>
      </c>
      <c r="C324">
        <f>Months!C324</f>
        <v/>
      </c>
      <c r="D324">
        <f>Months!D324</f>
        <v/>
      </c>
      <c r="E324">
        <f>SUM(V324:AG324)</f>
        <v/>
      </c>
      <c r="F324">
        <f>MAX(0,ROUND(C324+D324-E324,2))</f>
        <v/>
      </c>
      <c r="G324">
        <f>ROUND(E324+SUM(AT324:BE324),2)</f>
        <v/>
      </c>
      <c r="H324">
        <f>ROUND(SUM(J324:U324),2)</f>
        <v/>
      </c>
      <c r="I324">
        <f>ROUND(SUM(BF324:BQ324),2)</f>
        <v/>
      </c>
      <c r="J324">
        <f>IF(BF323&lt;=0,0,ROUND(BF323*IF($A324&lt;=Debts!$M$5,Debts!$X$5,Debts!$Y$5)/12,2)+IF(AND(Debts!$AC$5=1,$A324=Debts!$M$5+1),SUMPRODUCT(ROUND(BF$5:BF322*Debts!$Y$5/12,2)),0))</f>
        <v/>
      </c>
      <c r="K324">
        <f>IF(BG323&lt;=0,0,ROUND(BG323*IF($A324&lt;=Debts!$M$6,Debts!$X$6,Debts!$Y$6)/12,2)+IF(AND(Debts!$AC$6=1,$A324=Debts!$M$6+1),SUMPRODUCT(ROUND(BG$5:BG322*Debts!$Y$6/12,2)),0))</f>
        <v/>
      </c>
      <c r="L324">
        <f>IF(BH323&lt;=0,0,ROUND(BH323*IF($A324&lt;=Debts!$M$7,Debts!$X$7,Debts!$Y$7)/12,2)+IF(AND(Debts!$AC$7=1,$A324=Debts!$M$7+1),SUMPRODUCT(ROUND(BH$5:BH322*Debts!$Y$7/12,2)),0))</f>
        <v/>
      </c>
      <c r="M324">
        <f>IF(BI323&lt;=0,0,ROUND(BI323*IF($A324&lt;=Debts!$M$8,Debts!$X$8,Debts!$Y$8)/12,2)+IF(AND(Debts!$AC$8=1,$A324=Debts!$M$8+1),SUMPRODUCT(ROUND(BI$5:BI322*Debts!$Y$8/12,2)),0))</f>
        <v/>
      </c>
      <c r="N324">
        <f>IF(BJ323&lt;=0,0,ROUND(BJ323*IF($A324&lt;=Debts!$M$9,Debts!$X$9,Debts!$Y$9)/12,2)+IF(AND(Debts!$AC$9=1,$A324=Debts!$M$9+1),SUMPRODUCT(ROUND(BJ$5:BJ322*Debts!$Y$9/12,2)),0))</f>
        <v/>
      </c>
      <c r="O324">
        <f>IF(BK323&lt;=0,0,ROUND(BK323*IF($A324&lt;=Debts!$M$10,Debts!$X$10,Debts!$Y$10)/12,2)+IF(AND(Debts!$AC$10=1,$A324=Debts!$M$10+1),SUMPRODUCT(ROUND(BK$5:BK322*Debts!$Y$10/12,2)),0))</f>
        <v/>
      </c>
      <c r="P324">
        <f>IF(BL323&lt;=0,0,ROUND(BL323*IF($A324&lt;=Debts!$M$11,Debts!$X$11,Debts!$Y$11)/12,2)+IF(AND(Debts!$AC$11=1,$A324=Debts!$M$11+1),SUMPRODUCT(ROUND(BL$5:BL322*Debts!$Y$11/12,2)),0))</f>
        <v/>
      </c>
      <c r="Q324">
        <f>IF(BM323&lt;=0,0,ROUND(BM323*IF($A324&lt;=Debts!$M$12,Debts!$X$12,Debts!$Y$12)/12,2)+IF(AND(Debts!$AC$12=1,$A324=Debts!$M$12+1),SUMPRODUCT(ROUND(BM$5:BM322*Debts!$Y$12/12,2)),0))</f>
        <v/>
      </c>
      <c r="R324">
        <f>IF(BN323&lt;=0,0,ROUND(BN323*IF($A324&lt;=Debts!$M$13,Debts!$X$13,Debts!$Y$13)/12,2)+IF(AND(Debts!$AC$13=1,$A324=Debts!$M$13+1),SUMPRODUCT(ROUND(BN$5:BN322*Debts!$Y$13/12,2)),0))</f>
        <v/>
      </c>
      <c r="S324">
        <f>IF(BO323&lt;=0,0,ROUND(BO323*IF($A324&lt;=Debts!$M$14,Debts!$X$14,Debts!$Y$14)/12,2)+IF(AND(Debts!$AC$14=1,$A324=Debts!$M$14+1),SUMPRODUCT(ROUND(BO$5:BO322*Debts!$Y$14/12,2)),0))</f>
        <v/>
      </c>
      <c r="T324">
        <f>IF(BP323&lt;=0,0,ROUND(BP323*IF($A324&lt;=Debts!$M$15,Debts!$X$15,Debts!$Y$15)/12,2)+IF(AND(Debts!$AC$15=1,$A324=Debts!$M$15+1),SUMPRODUCT(ROUND(BP$5:BP322*Debts!$Y$15/12,2)),0))</f>
        <v/>
      </c>
      <c r="U324">
        <f>IF(BQ323&lt;=0,0,ROUND(BQ323*IF($A324&lt;=Debts!$M$16,Debts!$X$16,Debts!$Y$16)/12,2)+IF(AND(Debts!$AC$16=1,$A324=Debts!$M$16+1),SUMPRODUCT(ROUND(BQ$5:BQ322*Debts!$Y$16/12,2)),0))</f>
        <v/>
      </c>
      <c r="V324">
        <f>IF(BF323&lt;=0,0,MIN(ROUND(BF323+J324,2),IF(Debts!$Z$5=0,Debts!$AA$5,MAX(Debts!$AA$5,ROUND(BF323*Debts!$Z$5+Debts!$AB$5*J324,2)))))</f>
        <v/>
      </c>
      <c r="W324">
        <f>IF(BG323&lt;=0,0,MIN(ROUND(BG323+K324,2),IF(Debts!$Z$6=0,Debts!$AA$6,MAX(Debts!$AA$6,ROUND(BG323*Debts!$Z$6+Debts!$AB$6*K324,2)))))</f>
        <v/>
      </c>
      <c r="X324">
        <f>IF(BH323&lt;=0,0,MIN(ROUND(BH323+L324,2),IF(Debts!$Z$7=0,Debts!$AA$7,MAX(Debts!$AA$7,ROUND(BH323*Debts!$Z$7+Debts!$AB$7*L324,2)))))</f>
        <v/>
      </c>
      <c r="Y324">
        <f>IF(BI323&lt;=0,0,MIN(ROUND(BI323+M324,2),IF(Debts!$Z$8=0,Debts!$AA$8,MAX(Debts!$AA$8,ROUND(BI323*Debts!$Z$8+Debts!$AB$8*M324,2)))))</f>
        <v/>
      </c>
      <c r="Z324">
        <f>IF(BJ323&lt;=0,0,MIN(ROUND(BJ323+N324,2),IF(Debts!$Z$9=0,Debts!$AA$9,MAX(Debts!$AA$9,ROUND(BJ323*Debts!$Z$9+Debts!$AB$9*N324,2)))))</f>
        <v/>
      </c>
      <c r="AA324">
        <f>IF(BK323&lt;=0,0,MIN(ROUND(BK323+O324,2),IF(Debts!$Z$10=0,Debts!$AA$10,MAX(Debts!$AA$10,ROUND(BK323*Debts!$Z$10+Debts!$AB$10*O324,2)))))</f>
        <v/>
      </c>
      <c r="AB324">
        <f>IF(BL323&lt;=0,0,MIN(ROUND(BL323+P324,2),IF(Debts!$Z$11=0,Debts!$AA$11,MAX(Debts!$AA$11,ROUND(BL323*Debts!$Z$11+Debts!$AB$11*P324,2)))))</f>
        <v/>
      </c>
      <c r="AC324">
        <f>IF(BM323&lt;=0,0,MIN(ROUND(BM323+Q324,2),IF(Debts!$Z$12=0,Debts!$AA$12,MAX(Debts!$AA$12,ROUND(BM323*Debts!$Z$12+Debts!$AB$12*Q324,2)))))</f>
        <v/>
      </c>
      <c r="AD324">
        <f>IF(BN323&lt;=0,0,MIN(ROUND(BN323+R324,2),IF(Debts!$Z$13=0,Debts!$AA$13,MAX(Debts!$AA$13,ROUND(BN323*Debts!$Z$13+Debts!$AB$13*R324,2)))))</f>
        <v/>
      </c>
      <c r="AE324">
        <f>IF(BO323&lt;=0,0,MIN(ROUND(BO323+S324,2),IF(Debts!$Z$14=0,Debts!$AA$14,MAX(Debts!$AA$14,ROUND(BO323*Debts!$Z$14+Debts!$AB$14*S324,2)))))</f>
        <v/>
      </c>
      <c r="AF324">
        <f>IF(BP323&lt;=0,0,MIN(ROUND(BP323+T324,2),IF(Debts!$Z$15=0,Debts!$AA$15,MAX(Debts!$AA$15,ROUND(BP323*Debts!$Z$15+Debts!$AB$15*T324,2)))))</f>
        <v/>
      </c>
      <c r="AG324">
        <f>IF(BQ323&lt;=0,0,MIN(ROUND(BQ323+U324,2),IF(Debts!$Z$16=0,Debts!$AA$16,MAX(Debts!$AA$16,ROUND(BQ323*Debts!$Z$16+Debts!$AB$16*U324,2)))))</f>
        <v/>
      </c>
      <c r="AH324">
        <f>IF(BF323&lt;=0,0,ROUND(BF323+J324-V324,2))</f>
        <v/>
      </c>
      <c r="AI324">
        <f>IF(BG323&lt;=0,0,ROUND(BG323+K324-W324,2))</f>
        <v/>
      </c>
      <c r="AJ324">
        <f>IF(BH323&lt;=0,0,ROUND(BH323+L324-X324,2))</f>
        <v/>
      </c>
      <c r="AK324">
        <f>IF(BI323&lt;=0,0,ROUND(BI323+M324-Y324,2))</f>
        <v/>
      </c>
      <c r="AL324">
        <f>IF(BJ323&lt;=0,0,ROUND(BJ323+N324-Z324,2))</f>
        <v/>
      </c>
      <c r="AM324">
        <f>IF(BK323&lt;=0,0,ROUND(BK323+O324-AA324,2))</f>
        <v/>
      </c>
      <c r="AN324">
        <f>IF(BL323&lt;=0,0,ROUND(BL323+P324-AB324,2))</f>
        <v/>
      </c>
      <c r="AO324">
        <f>IF(BM323&lt;=0,0,ROUND(BM323+Q324-AC324,2))</f>
        <v/>
      </c>
      <c r="AP324">
        <f>IF(BN323&lt;=0,0,ROUND(BN323+R324-AD324,2))</f>
        <v/>
      </c>
      <c r="AQ324">
        <f>IF(BO323&lt;=0,0,ROUND(BO323+S324-AE324,2))</f>
        <v/>
      </c>
      <c r="AR324">
        <f>IF(BP323&lt;=0,0,ROUND(BP323+T324-AF324,2))</f>
        <v/>
      </c>
      <c r="AS324">
        <f>IF(BQ323&lt;=0,0,ROUND(BQ323+U324-AG324,2))</f>
        <v/>
      </c>
      <c r="AT324">
        <f>IF(AH324&lt;=0,0,ROUND(MIN(AH324,MAX(0,$F324-SUMPRODUCT(($AT$3:$BE$3&lt;AT$3)*$AH324:$AS324))),2))</f>
        <v/>
      </c>
      <c r="AU324">
        <f>IF(AI324&lt;=0,0,ROUND(MIN(AI324,MAX(0,$F324-SUMPRODUCT(($AT$3:$BE$3&lt;AU$3)*$AH324:$AS324))),2))</f>
        <v/>
      </c>
      <c r="AV324">
        <f>IF(AJ324&lt;=0,0,ROUND(MIN(AJ324,MAX(0,$F324-SUMPRODUCT(($AT$3:$BE$3&lt;AV$3)*$AH324:$AS324))),2))</f>
        <v/>
      </c>
      <c r="AW324">
        <f>IF(AK324&lt;=0,0,ROUND(MIN(AK324,MAX(0,$F324-SUMPRODUCT(($AT$3:$BE$3&lt;AW$3)*$AH324:$AS324))),2))</f>
        <v/>
      </c>
      <c r="AX324">
        <f>IF(AL324&lt;=0,0,ROUND(MIN(AL324,MAX(0,$F324-SUMPRODUCT(($AT$3:$BE$3&lt;AX$3)*$AH324:$AS324))),2))</f>
        <v/>
      </c>
      <c r="AY324">
        <f>IF(AM324&lt;=0,0,ROUND(MIN(AM324,MAX(0,$F324-SUMPRODUCT(($AT$3:$BE$3&lt;AY$3)*$AH324:$AS324))),2))</f>
        <v/>
      </c>
      <c r="AZ324">
        <f>IF(AN324&lt;=0,0,ROUND(MIN(AN324,MAX(0,$F324-SUMPRODUCT(($AT$3:$BE$3&lt;AZ$3)*$AH324:$AS324))),2))</f>
        <v/>
      </c>
      <c r="BA324">
        <f>IF(AO324&lt;=0,0,ROUND(MIN(AO324,MAX(0,$F324-SUMPRODUCT(($AT$3:$BE$3&lt;BA$3)*$AH324:$AS324))),2))</f>
        <v/>
      </c>
      <c r="BB324">
        <f>IF(AP324&lt;=0,0,ROUND(MIN(AP324,MAX(0,$F324-SUMPRODUCT(($AT$3:$BE$3&lt;BB$3)*$AH324:$AS324))),2))</f>
        <v/>
      </c>
      <c r="BC324">
        <f>IF(AQ324&lt;=0,0,ROUND(MIN(AQ324,MAX(0,$F324-SUMPRODUCT(($AT$3:$BE$3&lt;BC$3)*$AH324:$AS324))),2))</f>
        <v/>
      </c>
      <c r="BD324">
        <f>IF(AR324&lt;=0,0,ROUND(MIN(AR324,MAX(0,$F324-SUMPRODUCT(($AT$3:$BE$3&lt;BD$3)*$AH324:$AS324))),2))</f>
        <v/>
      </c>
      <c r="BE324">
        <f>IF(AS324&lt;=0,0,ROUND(MIN(AS324,MAX(0,$F324-SUMPRODUCT(($AT$3:$BE$3&lt;BE$3)*$AH324:$AS324))),2))</f>
        <v/>
      </c>
      <c r="BF324">
        <f>IF(BF323&lt;=0,0,ROUND(BF323+J324-V324-AT324,2))</f>
        <v/>
      </c>
      <c r="BG324">
        <f>IF(BG323&lt;=0,0,ROUND(BG323+K324-W324-AU324,2))</f>
        <v/>
      </c>
      <c r="BH324">
        <f>IF(BH323&lt;=0,0,ROUND(BH323+L324-X324-AV324,2))</f>
        <v/>
      </c>
      <c r="BI324">
        <f>IF(BI323&lt;=0,0,ROUND(BI323+M324-Y324-AW324,2))</f>
        <v/>
      </c>
      <c r="BJ324">
        <f>IF(BJ323&lt;=0,0,ROUND(BJ323+N324-Z324-AX324,2))</f>
        <v/>
      </c>
      <c r="BK324">
        <f>IF(BK323&lt;=0,0,ROUND(BK323+O324-AA324-AY324,2))</f>
        <v/>
      </c>
      <c r="BL324">
        <f>IF(BL323&lt;=0,0,ROUND(BL323+P324-AB324-AZ324,2))</f>
        <v/>
      </c>
      <c r="BM324">
        <f>IF(BM323&lt;=0,0,ROUND(BM323+Q324-AC324-BA324,2))</f>
        <v/>
      </c>
      <c r="BN324">
        <f>IF(BN323&lt;=0,0,ROUND(BN323+R324-AD324-BB324,2))</f>
        <v/>
      </c>
      <c r="BO324">
        <f>IF(BO323&lt;=0,0,ROUND(BO323+S324-AE324-BC324,2))</f>
        <v/>
      </c>
      <c r="BP324">
        <f>IF(BP323&lt;=0,0,ROUND(BP323+T324-AF324-BD324,2))</f>
        <v/>
      </c>
      <c r="BQ324">
        <f>IF(BQ323&lt;=0,0,ROUND(BQ323+U324-AG324-BE324,2))</f>
        <v/>
      </c>
    </row>
    <row r="325">
      <c r="A325" t="n">
        <v>320</v>
      </c>
      <c r="B325" s="29">
        <f>Months!B325</f>
        <v/>
      </c>
      <c r="C325">
        <f>Months!C325</f>
        <v/>
      </c>
      <c r="D325">
        <f>Months!D325</f>
        <v/>
      </c>
      <c r="E325">
        <f>SUM(V325:AG325)</f>
        <v/>
      </c>
      <c r="F325">
        <f>MAX(0,ROUND(C325+D325-E325,2))</f>
        <v/>
      </c>
      <c r="G325">
        <f>ROUND(E325+SUM(AT325:BE325),2)</f>
        <v/>
      </c>
      <c r="H325">
        <f>ROUND(SUM(J325:U325),2)</f>
        <v/>
      </c>
      <c r="I325">
        <f>ROUND(SUM(BF325:BQ325),2)</f>
        <v/>
      </c>
      <c r="J325">
        <f>IF(BF324&lt;=0,0,ROUND(BF324*IF($A325&lt;=Debts!$M$5,Debts!$X$5,Debts!$Y$5)/12,2)+IF(AND(Debts!$AC$5=1,$A325=Debts!$M$5+1),SUMPRODUCT(ROUND(BF$5:BF323*Debts!$Y$5/12,2)),0))</f>
        <v/>
      </c>
      <c r="K325">
        <f>IF(BG324&lt;=0,0,ROUND(BG324*IF($A325&lt;=Debts!$M$6,Debts!$X$6,Debts!$Y$6)/12,2)+IF(AND(Debts!$AC$6=1,$A325=Debts!$M$6+1),SUMPRODUCT(ROUND(BG$5:BG323*Debts!$Y$6/12,2)),0))</f>
        <v/>
      </c>
      <c r="L325">
        <f>IF(BH324&lt;=0,0,ROUND(BH324*IF($A325&lt;=Debts!$M$7,Debts!$X$7,Debts!$Y$7)/12,2)+IF(AND(Debts!$AC$7=1,$A325=Debts!$M$7+1),SUMPRODUCT(ROUND(BH$5:BH323*Debts!$Y$7/12,2)),0))</f>
        <v/>
      </c>
      <c r="M325">
        <f>IF(BI324&lt;=0,0,ROUND(BI324*IF($A325&lt;=Debts!$M$8,Debts!$X$8,Debts!$Y$8)/12,2)+IF(AND(Debts!$AC$8=1,$A325=Debts!$M$8+1),SUMPRODUCT(ROUND(BI$5:BI323*Debts!$Y$8/12,2)),0))</f>
        <v/>
      </c>
      <c r="N325">
        <f>IF(BJ324&lt;=0,0,ROUND(BJ324*IF($A325&lt;=Debts!$M$9,Debts!$X$9,Debts!$Y$9)/12,2)+IF(AND(Debts!$AC$9=1,$A325=Debts!$M$9+1),SUMPRODUCT(ROUND(BJ$5:BJ323*Debts!$Y$9/12,2)),0))</f>
        <v/>
      </c>
      <c r="O325">
        <f>IF(BK324&lt;=0,0,ROUND(BK324*IF($A325&lt;=Debts!$M$10,Debts!$X$10,Debts!$Y$10)/12,2)+IF(AND(Debts!$AC$10=1,$A325=Debts!$M$10+1),SUMPRODUCT(ROUND(BK$5:BK323*Debts!$Y$10/12,2)),0))</f>
        <v/>
      </c>
      <c r="P325">
        <f>IF(BL324&lt;=0,0,ROUND(BL324*IF($A325&lt;=Debts!$M$11,Debts!$X$11,Debts!$Y$11)/12,2)+IF(AND(Debts!$AC$11=1,$A325=Debts!$M$11+1),SUMPRODUCT(ROUND(BL$5:BL323*Debts!$Y$11/12,2)),0))</f>
        <v/>
      </c>
      <c r="Q325">
        <f>IF(BM324&lt;=0,0,ROUND(BM324*IF($A325&lt;=Debts!$M$12,Debts!$X$12,Debts!$Y$12)/12,2)+IF(AND(Debts!$AC$12=1,$A325=Debts!$M$12+1),SUMPRODUCT(ROUND(BM$5:BM323*Debts!$Y$12/12,2)),0))</f>
        <v/>
      </c>
      <c r="R325">
        <f>IF(BN324&lt;=0,0,ROUND(BN324*IF($A325&lt;=Debts!$M$13,Debts!$X$13,Debts!$Y$13)/12,2)+IF(AND(Debts!$AC$13=1,$A325=Debts!$M$13+1),SUMPRODUCT(ROUND(BN$5:BN323*Debts!$Y$13/12,2)),0))</f>
        <v/>
      </c>
      <c r="S325">
        <f>IF(BO324&lt;=0,0,ROUND(BO324*IF($A325&lt;=Debts!$M$14,Debts!$X$14,Debts!$Y$14)/12,2)+IF(AND(Debts!$AC$14=1,$A325=Debts!$M$14+1),SUMPRODUCT(ROUND(BO$5:BO323*Debts!$Y$14/12,2)),0))</f>
        <v/>
      </c>
      <c r="T325">
        <f>IF(BP324&lt;=0,0,ROUND(BP324*IF($A325&lt;=Debts!$M$15,Debts!$X$15,Debts!$Y$15)/12,2)+IF(AND(Debts!$AC$15=1,$A325=Debts!$M$15+1),SUMPRODUCT(ROUND(BP$5:BP323*Debts!$Y$15/12,2)),0))</f>
        <v/>
      </c>
      <c r="U325">
        <f>IF(BQ324&lt;=0,0,ROUND(BQ324*IF($A325&lt;=Debts!$M$16,Debts!$X$16,Debts!$Y$16)/12,2)+IF(AND(Debts!$AC$16=1,$A325=Debts!$M$16+1),SUMPRODUCT(ROUND(BQ$5:BQ323*Debts!$Y$16/12,2)),0))</f>
        <v/>
      </c>
      <c r="V325">
        <f>IF(BF324&lt;=0,0,MIN(ROUND(BF324+J325,2),IF(Debts!$Z$5=0,Debts!$AA$5,MAX(Debts!$AA$5,ROUND(BF324*Debts!$Z$5+Debts!$AB$5*J325,2)))))</f>
        <v/>
      </c>
      <c r="W325">
        <f>IF(BG324&lt;=0,0,MIN(ROUND(BG324+K325,2),IF(Debts!$Z$6=0,Debts!$AA$6,MAX(Debts!$AA$6,ROUND(BG324*Debts!$Z$6+Debts!$AB$6*K325,2)))))</f>
        <v/>
      </c>
      <c r="X325">
        <f>IF(BH324&lt;=0,0,MIN(ROUND(BH324+L325,2),IF(Debts!$Z$7=0,Debts!$AA$7,MAX(Debts!$AA$7,ROUND(BH324*Debts!$Z$7+Debts!$AB$7*L325,2)))))</f>
        <v/>
      </c>
      <c r="Y325">
        <f>IF(BI324&lt;=0,0,MIN(ROUND(BI324+M325,2),IF(Debts!$Z$8=0,Debts!$AA$8,MAX(Debts!$AA$8,ROUND(BI324*Debts!$Z$8+Debts!$AB$8*M325,2)))))</f>
        <v/>
      </c>
      <c r="Z325">
        <f>IF(BJ324&lt;=0,0,MIN(ROUND(BJ324+N325,2),IF(Debts!$Z$9=0,Debts!$AA$9,MAX(Debts!$AA$9,ROUND(BJ324*Debts!$Z$9+Debts!$AB$9*N325,2)))))</f>
        <v/>
      </c>
      <c r="AA325">
        <f>IF(BK324&lt;=0,0,MIN(ROUND(BK324+O325,2),IF(Debts!$Z$10=0,Debts!$AA$10,MAX(Debts!$AA$10,ROUND(BK324*Debts!$Z$10+Debts!$AB$10*O325,2)))))</f>
        <v/>
      </c>
      <c r="AB325">
        <f>IF(BL324&lt;=0,0,MIN(ROUND(BL324+P325,2),IF(Debts!$Z$11=0,Debts!$AA$11,MAX(Debts!$AA$11,ROUND(BL324*Debts!$Z$11+Debts!$AB$11*P325,2)))))</f>
        <v/>
      </c>
      <c r="AC325">
        <f>IF(BM324&lt;=0,0,MIN(ROUND(BM324+Q325,2),IF(Debts!$Z$12=0,Debts!$AA$12,MAX(Debts!$AA$12,ROUND(BM324*Debts!$Z$12+Debts!$AB$12*Q325,2)))))</f>
        <v/>
      </c>
      <c r="AD325">
        <f>IF(BN324&lt;=0,0,MIN(ROUND(BN324+R325,2),IF(Debts!$Z$13=0,Debts!$AA$13,MAX(Debts!$AA$13,ROUND(BN324*Debts!$Z$13+Debts!$AB$13*R325,2)))))</f>
        <v/>
      </c>
      <c r="AE325">
        <f>IF(BO324&lt;=0,0,MIN(ROUND(BO324+S325,2),IF(Debts!$Z$14=0,Debts!$AA$14,MAX(Debts!$AA$14,ROUND(BO324*Debts!$Z$14+Debts!$AB$14*S325,2)))))</f>
        <v/>
      </c>
      <c r="AF325">
        <f>IF(BP324&lt;=0,0,MIN(ROUND(BP324+T325,2),IF(Debts!$Z$15=0,Debts!$AA$15,MAX(Debts!$AA$15,ROUND(BP324*Debts!$Z$15+Debts!$AB$15*T325,2)))))</f>
        <v/>
      </c>
      <c r="AG325">
        <f>IF(BQ324&lt;=0,0,MIN(ROUND(BQ324+U325,2),IF(Debts!$Z$16=0,Debts!$AA$16,MAX(Debts!$AA$16,ROUND(BQ324*Debts!$Z$16+Debts!$AB$16*U325,2)))))</f>
        <v/>
      </c>
      <c r="AH325">
        <f>IF(BF324&lt;=0,0,ROUND(BF324+J325-V325,2))</f>
        <v/>
      </c>
      <c r="AI325">
        <f>IF(BG324&lt;=0,0,ROUND(BG324+K325-W325,2))</f>
        <v/>
      </c>
      <c r="AJ325">
        <f>IF(BH324&lt;=0,0,ROUND(BH324+L325-X325,2))</f>
        <v/>
      </c>
      <c r="AK325">
        <f>IF(BI324&lt;=0,0,ROUND(BI324+M325-Y325,2))</f>
        <v/>
      </c>
      <c r="AL325">
        <f>IF(BJ324&lt;=0,0,ROUND(BJ324+N325-Z325,2))</f>
        <v/>
      </c>
      <c r="AM325">
        <f>IF(BK324&lt;=0,0,ROUND(BK324+O325-AA325,2))</f>
        <v/>
      </c>
      <c r="AN325">
        <f>IF(BL324&lt;=0,0,ROUND(BL324+P325-AB325,2))</f>
        <v/>
      </c>
      <c r="AO325">
        <f>IF(BM324&lt;=0,0,ROUND(BM324+Q325-AC325,2))</f>
        <v/>
      </c>
      <c r="AP325">
        <f>IF(BN324&lt;=0,0,ROUND(BN324+R325-AD325,2))</f>
        <v/>
      </c>
      <c r="AQ325">
        <f>IF(BO324&lt;=0,0,ROUND(BO324+S325-AE325,2))</f>
        <v/>
      </c>
      <c r="AR325">
        <f>IF(BP324&lt;=0,0,ROUND(BP324+T325-AF325,2))</f>
        <v/>
      </c>
      <c r="AS325">
        <f>IF(BQ324&lt;=0,0,ROUND(BQ324+U325-AG325,2))</f>
        <v/>
      </c>
      <c r="AT325">
        <f>IF(AH325&lt;=0,0,ROUND(MIN(AH325,MAX(0,$F325-SUMPRODUCT(($AT$3:$BE$3&lt;AT$3)*$AH325:$AS325))),2))</f>
        <v/>
      </c>
      <c r="AU325">
        <f>IF(AI325&lt;=0,0,ROUND(MIN(AI325,MAX(0,$F325-SUMPRODUCT(($AT$3:$BE$3&lt;AU$3)*$AH325:$AS325))),2))</f>
        <v/>
      </c>
      <c r="AV325">
        <f>IF(AJ325&lt;=0,0,ROUND(MIN(AJ325,MAX(0,$F325-SUMPRODUCT(($AT$3:$BE$3&lt;AV$3)*$AH325:$AS325))),2))</f>
        <v/>
      </c>
      <c r="AW325">
        <f>IF(AK325&lt;=0,0,ROUND(MIN(AK325,MAX(0,$F325-SUMPRODUCT(($AT$3:$BE$3&lt;AW$3)*$AH325:$AS325))),2))</f>
        <v/>
      </c>
      <c r="AX325">
        <f>IF(AL325&lt;=0,0,ROUND(MIN(AL325,MAX(0,$F325-SUMPRODUCT(($AT$3:$BE$3&lt;AX$3)*$AH325:$AS325))),2))</f>
        <v/>
      </c>
      <c r="AY325">
        <f>IF(AM325&lt;=0,0,ROUND(MIN(AM325,MAX(0,$F325-SUMPRODUCT(($AT$3:$BE$3&lt;AY$3)*$AH325:$AS325))),2))</f>
        <v/>
      </c>
      <c r="AZ325">
        <f>IF(AN325&lt;=0,0,ROUND(MIN(AN325,MAX(0,$F325-SUMPRODUCT(($AT$3:$BE$3&lt;AZ$3)*$AH325:$AS325))),2))</f>
        <v/>
      </c>
      <c r="BA325">
        <f>IF(AO325&lt;=0,0,ROUND(MIN(AO325,MAX(0,$F325-SUMPRODUCT(($AT$3:$BE$3&lt;BA$3)*$AH325:$AS325))),2))</f>
        <v/>
      </c>
      <c r="BB325">
        <f>IF(AP325&lt;=0,0,ROUND(MIN(AP325,MAX(0,$F325-SUMPRODUCT(($AT$3:$BE$3&lt;BB$3)*$AH325:$AS325))),2))</f>
        <v/>
      </c>
      <c r="BC325">
        <f>IF(AQ325&lt;=0,0,ROUND(MIN(AQ325,MAX(0,$F325-SUMPRODUCT(($AT$3:$BE$3&lt;BC$3)*$AH325:$AS325))),2))</f>
        <v/>
      </c>
      <c r="BD325">
        <f>IF(AR325&lt;=0,0,ROUND(MIN(AR325,MAX(0,$F325-SUMPRODUCT(($AT$3:$BE$3&lt;BD$3)*$AH325:$AS325))),2))</f>
        <v/>
      </c>
      <c r="BE325">
        <f>IF(AS325&lt;=0,0,ROUND(MIN(AS325,MAX(0,$F325-SUMPRODUCT(($AT$3:$BE$3&lt;BE$3)*$AH325:$AS325))),2))</f>
        <v/>
      </c>
      <c r="BF325">
        <f>IF(BF324&lt;=0,0,ROUND(BF324+J325-V325-AT325,2))</f>
        <v/>
      </c>
      <c r="BG325">
        <f>IF(BG324&lt;=0,0,ROUND(BG324+K325-W325-AU325,2))</f>
        <v/>
      </c>
      <c r="BH325">
        <f>IF(BH324&lt;=0,0,ROUND(BH324+L325-X325-AV325,2))</f>
        <v/>
      </c>
      <c r="BI325">
        <f>IF(BI324&lt;=0,0,ROUND(BI324+M325-Y325-AW325,2))</f>
        <v/>
      </c>
      <c r="BJ325">
        <f>IF(BJ324&lt;=0,0,ROUND(BJ324+N325-Z325-AX325,2))</f>
        <v/>
      </c>
      <c r="BK325">
        <f>IF(BK324&lt;=0,0,ROUND(BK324+O325-AA325-AY325,2))</f>
        <v/>
      </c>
      <c r="BL325">
        <f>IF(BL324&lt;=0,0,ROUND(BL324+P325-AB325-AZ325,2))</f>
        <v/>
      </c>
      <c r="BM325">
        <f>IF(BM324&lt;=0,0,ROUND(BM324+Q325-AC325-BA325,2))</f>
        <v/>
      </c>
      <c r="BN325">
        <f>IF(BN324&lt;=0,0,ROUND(BN324+R325-AD325-BB325,2))</f>
        <v/>
      </c>
      <c r="BO325">
        <f>IF(BO324&lt;=0,0,ROUND(BO324+S325-AE325-BC325,2))</f>
        <v/>
      </c>
      <c r="BP325">
        <f>IF(BP324&lt;=0,0,ROUND(BP324+T325-AF325-BD325,2))</f>
        <v/>
      </c>
      <c r="BQ325">
        <f>IF(BQ324&lt;=0,0,ROUND(BQ324+U325-AG325-BE325,2))</f>
        <v/>
      </c>
    </row>
    <row r="326">
      <c r="A326" t="n">
        <v>321</v>
      </c>
      <c r="B326" s="29">
        <f>Months!B326</f>
        <v/>
      </c>
      <c r="C326">
        <f>Months!C326</f>
        <v/>
      </c>
      <c r="D326">
        <f>Months!D326</f>
        <v/>
      </c>
      <c r="E326">
        <f>SUM(V326:AG326)</f>
        <v/>
      </c>
      <c r="F326">
        <f>MAX(0,ROUND(C326+D326-E326,2))</f>
        <v/>
      </c>
      <c r="G326">
        <f>ROUND(E326+SUM(AT326:BE326),2)</f>
        <v/>
      </c>
      <c r="H326">
        <f>ROUND(SUM(J326:U326),2)</f>
        <v/>
      </c>
      <c r="I326">
        <f>ROUND(SUM(BF326:BQ326),2)</f>
        <v/>
      </c>
      <c r="J326">
        <f>IF(BF325&lt;=0,0,ROUND(BF325*IF($A326&lt;=Debts!$M$5,Debts!$X$5,Debts!$Y$5)/12,2)+IF(AND(Debts!$AC$5=1,$A326=Debts!$M$5+1),SUMPRODUCT(ROUND(BF$5:BF324*Debts!$Y$5/12,2)),0))</f>
        <v/>
      </c>
      <c r="K326">
        <f>IF(BG325&lt;=0,0,ROUND(BG325*IF($A326&lt;=Debts!$M$6,Debts!$X$6,Debts!$Y$6)/12,2)+IF(AND(Debts!$AC$6=1,$A326=Debts!$M$6+1),SUMPRODUCT(ROUND(BG$5:BG324*Debts!$Y$6/12,2)),0))</f>
        <v/>
      </c>
      <c r="L326">
        <f>IF(BH325&lt;=0,0,ROUND(BH325*IF($A326&lt;=Debts!$M$7,Debts!$X$7,Debts!$Y$7)/12,2)+IF(AND(Debts!$AC$7=1,$A326=Debts!$M$7+1),SUMPRODUCT(ROUND(BH$5:BH324*Debts!$Y$7/12,2)),0))</f>
        <v/>
      </c>
      <c r="M326">
        <f>IF(BI325&lt;=0,0,ROUND(BI325*IF($A326&lt;=Debts!$M$8,Debts!$X$8,Debts!$Y$8)/12,2)+IF(AND(Debts!$AC$8=1,$A326=Debts!$M$8+1),SUMPRODUCT(ROUND(BI$5:BI324*Debts!$Y$8/12,2)),0))</f>
        <v/>
      </c>
      <c r="N326">
        <f>IF(BJ325&lt;=0,0,ROUND(BJ325*IF($A326&lt;=Debts!$M$9,Debts!$X$9,Debts!$Y$9)/12,2)+IF(AND(Debts!$AC$9=1,$A326=Debts!$M$9+1),SUMPRODUCT(ROUND(BJ$5:BJ324*Debts!$Y$9/12,2)),0))</f>
        <v/>
      </c>
      <c r="O326">
        <f>IF(BK325&lt;=0,0,ROUND(BK325*IF($A326&lt;=Debts!$M$10,Debts!$X$10,Debts!$Y$10)/12,2)+IF(AND(Debts!$AC$10=1,$A326=Debts!$M$10+1),SUMPRODUCT(ROUND(BK$5:BK324*Debts!$Y$10/12,2)),0))</f>
        <v/>
      </c>
      <c r="P326">
        <f>IF(BL325&lt;=0,0,ROUND(BL325*IF($A326&lt;=Debts!$M$11,Debts!$X$11,Debts!$Y$11)/12,2)+IF(AND(Debts!$AC$11=1,$A326=Debts!$M$11+1),SUMPRODUCT(ROUND(BL$5:BL324*Debts!$Y$11/12,2)),0))</f>
        <v/>
      </c>
      <c r="Q326">
        <f>IF(BM325&lt;=0,0,ROUND(BM325*IF($A326&lt;=Debts!$M$12,Debts!$X$12,Debts!$Y$12)/12,2)+IF(AND(Debts!$AC$12=1,$A326=Debts!$M$12+1),SUMPRODUCT(ROUND(BM$5:BM324*Debts!$Y$12/12,2)),0))</f>
        <v/>
      </c>
      <c r="R326">
        <f>IF(BN325&lt;=0,0,ROUND(BN325*IF($A326&lt;=Debts!$M$13,Debts!$X$13,Debts!$Y$13)/12,2)+IF(AND(Debts!$AC$13=1,$A326=Debts!$M$13+1),SUMPRODUCT(ROUND(BN$5:BN324*Debts!$Y$13/12,2)),0))</f>
        <v/>
      </c>
      <c r="S326">
        <f>IF(BO325&lt;=0,0,ROUND(BO325*IF($A326&lt;=Debts!$M$14,Debts!$X$14,Debts!$Y$14)/12,2)+IF(AND(Debts!$AC$14=1,$A326=Debts!$M$14+1),SUMPRODUCT(ROUND(BO$5:BO324*Debts!$Y$14/12,2)),0))</f>
        <v/>
      </c>
      <c r="T326">
        <f>IF(BP325&lt;=0,0,ROUND(BP325*IF($A326&lt;=Debts!$M$15,Debts!$X$15,Debts!$Y$15)/12,2)+IF(AND(Debts!$AC$15=1,$A326=Debts!$M$15+1),SUMPRODUCT(ROUND(BP$5:BP324*Debts!$Y$15/12,2)),0))</f>
        <v/>
      </c>
      <c r="U326">
        <f>IF(BQ325&lt;=0,0,ROUND(BQ325*IF($A326&lt;=Debts!$M$16,Debts!$X$16,Debts!$Y$16)/12,2)+IF(AND(Debts!$AC$16=1,$A326=Debts!$M$16+1),SUMPRODUCT(ROUND(BQ$5:BQ324*Debts!$Y$16/12,2)),0))</f>
        <v/>
      </c>
      <c r="V326">
        <f>IF(BF325&lt;=0,0,MIN(ROUND(BF325+J326,2),IF(Debts!$Z$5=0,Debts!$AA$5,MAX(Debts!$AA$5,ROUND(BF325*Debts!$Z$5+Debts!$AB$5*J326,2)))))</f>
        <v/>
      </c>
      <c r="W326">
        <f>IF(BG325&lt;=0,0,MIN(ROUND(BG325+K326,2),IF(Debts!$Z$6=0,Debts!$AA$6,MAX(Debts!$AA$6,ROUND(BG325*Debts!$Z$6+Debts!$AB$6*K326,2)))))</f>
        <v/>
      </c>
      <c r="X326">
        <f>IF(BH325&lt;=0,0,MIN(ROUND(BH325+L326,2),IF(Debts!$Z$7=0,Debts!$AA$7,MAX(Debts!$AA$7,ROUND(BH325*Debts!$Z$7+Debts!$AB$7*L326,2)))))</f>
        <v/>
      </c>
      <c r="Y326">
        <f>IF(BI325&lt;=0,0,MIN(ROUND(BI325+M326,2),IF(Debts!$Z$8=0,Debts!$AA$8,MAX(Debts!$AA$8,ROUND(BI325*Debts!$Z$8+Debts!$AB$8*M326,2)))))</f>
        <v/>
      </c>
      <c r="Z326">
        <f>IF(BJ325&lt;=0,0,MIN(ROUND(BJ325+N326,2),IF(Debts!$Z$9=0,Debts!$AA$9,MAX(Debts!$AA$9,ROUND(BJ325*Debts!$Z$9+Debts!$AB$9*N326,2)))))</f>
        <v/>
      </c>
      <c r="AA326">
        <f>IF(BK325&lt;=0,0,MIN(ROUND(BK325+O326,2),IF(Debts!$Z$10=0,Debts!$AA$10,MAX(Debts!$AA$10,ROUND(BK325*Debts!$Z$10+Debts!$AB$10*O326,2)))))</f>
        <v/>
      </c>
      <c r="AB326">
        <f>IF(BL325&lt;=0,0,MIN(ROUND(BL325+P326,2),IF(Debts!$Z$11=0,Debts!$AA$11,MAX(Debts!$AA$11,ROUND(BL325*Debts!$Z$11+Debts!$AB$11*P326,2)))))</f>
        <v/>
      </c>
      <c r="AC326">
        <f>IF(BM325&lt;=0,0,MIN(ROUND(BM325+Q326,2),IF(Debts!$Z$12=0,Debts!$AA$12,MAX(Debts!$AA$12,ROUND(BM325*Debts!$Z$12+Debts!$AB$12*Q326,2)))))</f>
        <v/>
      </c>
      <c r="AD326">
        <f>IF(BN325&lt;=0,0,MIN(ROUND(BN325+R326,2),IF(Debts!$Z$13=0,Debts!$AA$13,MAX(Debts!$AA$13,ROUND(BN325*Debts!$Z$13+Debts!$AB$13*R326,2)))))</f>
        <v/>
      </c>
      <c r="AE326">
        <f>IF(BO325&lt;=0,0,MIN(ROUND(BO325+S326,2),IF(Debts!$Z$14=0,Debts!$AA$14,MAX(Debts!$AA$14,ROUND(BO325*Debts!$Z$14+Debts!$AB$14*S326,2)))))</f>
        <v/>
      </c>
      <c r="AF326">
        <f>IF(BP325&lt;=0,0,MIN(ROUND(BP325+T326,2),IF(Debts!$Z$15=0,Debts!$AA$15,MAX(Debts!$AA$15,ROUND(BP325*Debts!$Z$15+Debts!$AB$15*T326,2)))))</f>
        <v/>
      </c>
      <c r="AG326">
        <f>IF(BQ325&lt;=0,0,MIN(ROUND(BQ325+U326,2),IF(Debts!$Z$16=0,Debts!$AA$16,MAX(Debts!$AA$16,ROUND(BQ325*Debts!$Z$16+Debts!$AB$16*U326,2)))))</f>
        <v/>
      </c>
      <c r="AH326">
        <f>IF(BF325&lt;=0,0,ROUND(BF325+J326-V326,2))</f>
        <v/>
      </c>
      <c r="AI326">
        <f>IF(BG325&lt;=0,0,ROUND(BG325+K326-W326,2))</f>
        <v/>
      </c>
      <c r="AJ326">
        <f>IF(BH325&lt;=0,0,ROUND(BH325+L326-X326,2))</f>
        <v/>
      </c>
      <c r="AK326">
        <f>IF(BI325&lt;=0,0,ROUND(BI325+M326-Y326,2))</f>
        <v/>
      </c>
      <c r="AL326">
        <f>IF(BJ325&lt;=0,0,ROUND(BJ325+N326-Z326,2))</f>
        <v/>
      </c>
      <c r="AM326">
        <f>IF(BK325&lt;=0,0,ROUND(BK325+O326-AA326,2))</f>
        <v/>
      </c>
      <c r="AN326">
        <f>IF(BL325&lt;=0,0,ROUND(BL325+P326-AB326,2))</f>
        <v/>
      </c>
      <c r="AO326">
        <f>IF(BM325&lt;=0,0,ROUND(BM325+Q326-AC326,2))</f>
        <v/>
      </c>
      <c r="AP326">
        <f>IF(BN325&lt;=0,0,ROUND(BN325+R326-AD326,2))</f>
        <v/>
      </c>
      <c r="AQ326">
        <f>IF(BO325&lt;=0,0,ROUND(BO325+S326-AE326,2))</f>
        <v/>
      </c>
      <c r="AR326">
        <f>IF(BP325&lt;=0,0,ROUND(BP325+T326-AF326,2))</f>
        <v/>
      </c>
      <c r="AS326">
        <f>IF(BQ325&lt;=0,0,ROUND(BQ325+U326-AG326,2))</f>
        <v/>
      </c>
      <c r="AT326">
        <f>IF(AH326&lt;=0,0,ROUND(MIN(AH326,MAX(0,$F326-SUMPRODUCT(($AT$3:$BE$3&lt;AT$3)*$AH326:$AS326))),2))</f>
        <v/>
      </c>
      <c r="AU326">
        <f>IF(AI326&lt;=0,0,ROUND(MIN(AI326,MAX(0,$F326-SUMPRODUCT(($AT$3:$BE$3&lt;AU$3)*$AH326:$AS326))),2))</f>
        <v/>
      </c>
      <c r="AV326">
        <f>IF(AJ326&lt;=0,0,ROUND(MIN(AJ326,MAX(0,$F326-SUMPRODUCT(($AT$3:$BE$3&lt;AV$3)*$AH326:$AS326))),2))</f>
        <v/>
      </c>
      <c r="AW326">
        <f>IF(AK326&lt;=0,0,ROUND(MIN(AK326,MAX(0,$F326-SUMPRODUCT(($AT$3:$BE$3&lt;AW$3)*$AH326:$AS326))),2))</f>
        <v/>
      </c>
      <c r="AX326">
        <f>IF(AL326&lt;=0,0,ROUND(MIN(AL326,MAX(0,$F326-SUMPRODUCT(($AT$3:$BE$3&lt;AX$3)*$AH326:$AS326))),2))</f>
        <v/>
      </c>
      <c r="AY326">
        <f>IF(AM326&lt;=0,0,ROUND(MIN(AM326,MAX(0,$F326-SUMPRODUCT(($AT$3:$BE$3&lt;AY$3)*$AH326:$AS326))),2))</f>
        <v/>
      </c>
      <c r="AZ326">
        <f>IF(AN326&lt;=0,0,ROUND(MIN(AN326,MAX(0,$F326-SUMPRODUCT(($AT$3:$BE$3&lt;AZ$3)*$AH326:$AS326))),2))</f>
        <v/>
      </c>
      <c r="BA326">
        <f>IF(AO326&lt;=0,0,ROUND(MIN(AO326,MAX(0,$F326-SUMPRODUCT(($AT$3:$BE$3&lt;BA$3)*$AH326:$AS326))),2))</f>
        <v/>
      </c>
      <c r="BB326">
        <f>IF(AP326&lt;=0,0,ROUND(MIN(AP326,MAX(0,$F326-SUMPRODUCT(($AT$3:$BE$3&lt;BB$3)*$AH326:$AS326))),2))</f>
        <v/>
      </c>
      <c r="BC326">
        <f>IF(AQ326&lt;=0,0,ROUND(MIN(AQ326,MAX(0,$F326-SUMPRODUCT(($AT$3:$BE$3&lt;BC$3)*$AH326:$AS326))),2))</f>
        <v/>
      </c>
      <c r="BD326">
        <f>IF(AR326&lt;=0,0,ROUND(MIN(AR326,MAX(0,$F326-SUMPRODUCT(($AT$3:$BE$3&lt;BD$3)*$AH326:$AS326))),2))</f>
        <v/>
      </c>
      <c r="BE326">
        <f>IF(AS326&lt;=0,0,ROUND(MIN(AS326,MAX(0,$F326-SUMPRODUCT(($AT$3:$BE$3&lt;BE$3)*$AH326:$AS326))),2))</f>
        <v/>
      </c>
      <c r="BF326">
        <f>IF(BF325&lt;=0,0,ROUND(BF325+J326-V326-AT326,2))</f>
        <v/>
      </c>
      <c r="BG326">
        <f>IF(BG325&lt;=0,0,ROUND(BG325+K326-W326-AU326,2))</f>
        <v/>
      </c>
      <c r="BH326">
        <f>IF(BH325&lt;=0,0,ROUND(BH325+L326-X326-AV326,2))</f>
        <v/>
      </c>
      <c r="BI326">
        <f>IF(BI325&lt;=0,0,ROUND(BI325+M326-Y326-AW326,2))</f>
        <v/>
      </c>
      <c r="BJ326">
        <f>IF(BJ325&lt;=0,0,ROUND(BJ325+N326-Z326-AX326,2))</f>
        <v/>
      </c>
      <c r="BK326">
        <f>IF(BK325&lt;=0,0,ROUND(BK325+O326-AA326-AY326,2))</f>
        <v/>
      </c>
      <c r="BL326">
        <f>IF(BL325&lt;=0,0,ROUND(BL325+P326-AB326-AZ326,2))</f>
        <v/>
      </c>
      <c r="BM326">
        <f>IF(BM325&lt;=0,0,ROUND(BM325+Q326-AC326-BA326,2))</f>
        <v/>
      </c>
      <c r="BN326">
        <f>IF(BN325&lt;=0,0,ROUND(BN325+R326-AD326-BB326,2))</f>
        <v/>
      </c>
      <c r="BO326">
        <f>IF(BO325&lt;=0,0,ROUND(BO325+S326-AE326-BC326,2))</f>
        <v/>
      </c>
      <c r="BP326">
        <f>IF(BP325&lt;=0,0,ROUND(BP325+T326-AF326-BD326,2))</f>
        <v/>
      </c>
      <c r="BQ326">
        <f>IF(BQ325&lt;=0,0,ROUND(BQ325+U326-AG326-BE326,2))</f>
        <v/>
      </c>
    </row>
    <row r="327">
      <c r="A327" t="n">
        <v>322</v>
      </c>
      <c r="B327" s="29">
        <f>Months!B327</f>
        <v/>
      </c>
      <c r="C327">
        <f>Months!C327</f>
        <v/>
      </c>
      <c r="D327">
        <f>Months!D327</f>
        <v/>
      </c>
      <c r="E327">
        <f>SUM(V327:AG327)</f>
        <v/>
      </c>
      <c r="F327">
        <f>MAX(0,ROUND(C327+D327-E327,2))</f>
        <v/>
      </c>
      <c r="G327">
        <f>ROUND(E327+SUM(AT327:BE327),2)</f>
        <v/>
      </c>
      <c r="H327">
        <f>ROUND(SUM(J327:U327),2)</f>
        <v/>
      </c>
      <c r="I327">
        <f>ROUND(SUM(BF327:BQ327),2)</f>
        <v/>
      </c>
      <c r="J327">
        <f>IF(BF326&lt;=0,0,ROUND(BF326*IF($A327&lt;=Debts!$M$5,Debts!$X$5,Debts!$Y$5)/12,2)+IF(AND(Debts!$AC$5=1,$A327=Debts!$M$5+1),SUMPRODUCT(ROUND(BF$5:BF325*Debts!$Y$5/12,2)),0))</f>
        <v/>
      </c>
      <c r="K327">
        <f>IF(BG326&lt;=0,0,ROUND(BG326*IF($A327&lt;=Debts!$M$6,Debts!$X$6,Debts!$Y$6)/12,2)+IF(AND(Debts!$AC$6=1,$A327=Debts!$M$6+1),SUMPRODUCT(ROUND(BG$5:BG325*Debts!$Y$6/12,2)),0))</f>
        <v/>
      </c>
      <c r="L327">
        <f>IF(BH326&lt;=0,0,ROUND(BH326*IF($A327&lt;=Debts!$M$7,Debts!$X$7,Debts!$Y$7)/12,2)+IF(AND(Debts!$AC$7=1,$A327=Debts!$M$7+1),SUMPRODUCT(ROUND(BH$5:BH325*Debts!$Y$7/12,2)),0))</f>
        <v/>
      </c>
      <c r="M327">
        <f>IF(BI326&lt;=0,0,ROUND(BI326*IF($A327&lt;=Debts!$M$8,Debts!$X$8,Debts!$Y$8)/12,2)+IF(AND(Debts!$AC$8=1,$A327=Debts!$M$8+1),SUMPRODUCT(ROUND(BI$5:BI325*Debts!$Y$8/12,2)),0))</f>
        <v/>
      </c>
      <c r="N327">
        <f>IF(BJ326&lt;=0,0,ROUND(BJ326*IF($A327&lt;=Debts!$M$9,Debts!$X$9,Debts!$Y$9)/12,2)+IF(AND(Debts!$AC$9=1,$A327=Debts!$M$9+1),SUMPRODUCT(ROUND(BJ$5:BJ325*Debts!$Y$9/12,2)),0))</f>
        <v/>
      </c>
      <c r="O327">
        <f>IF(BK326&lt;=0,0,ROUND(BK326*IF($A327&lt;=Debts!$M$10,Debts!$X$10,Debts!$Y$10)/12,2)+IF(AND(Debts!$AC$10=1,$A327=Debts!$M$10+1),SUMPRODUCT(ROUND(BK$5:BK325*Debts!$Y$10/12,2)),0))</f>
        <v/>
      </c>
      <c r="P327">
        <f>IF(BL326&lt;=0,0,ROUND(BL326*IF($A327&lt;=Debts!$M$11,Debts!$X$11,Debts!$Y$11)/12,2)+IF(AND(Debts!$AC$11=1,$A327=Debts!$M$11+1),SUMPRODUCT(ROUND(BL$5:BL325*Debts!$Y$11/12,2)),0))</f>
        <v/>
      </c>
      <c r="Q327">
        <f>IF(BM326&lt;=0,0,ROUND(BM326*IF($A327&lt;=Debts!$M$12,Debts!$X$12,Debts!$Y$12)/12,2)+IF(AND(Debts!$AC$12=1,$A327=Debts!$M$12+1),SUMPRODUCT(ROUND(BM$5:BM325*Debts!$Y$12/12,2)),0))</f>
        <v/>
      </c>
      <c r="R327">
        <f>IF(BN326&lt;=0,0,ROUND(BN326*IF($A327&lt;=Debts!$M$13,Debts!$X$13,Debts!$Y$13)/12,2)+IF(AND(Debts!$AC$13=1,$A327=Debts!$M$13+1),SUMPRODUCT(ROUND(BN$5:BN325*Debts!$Y$13/12,2)),0))</f>
        <v/>
      </c>
      <c r="S327">
        <f>IF(BO326&lt;=0,0,ROUND(BO326*IF($A327&lt;=Debts!$M$14,Debts!$X$14,Debts!$Y$14)/12,2)+IF(AND(Debts!$AC$14=1,$A327=Debts!$M$14+1),SUMPRODUCT(ROUND(BO$5:BO325*Debts!$Y$14/12,2)),0))</f>
        <v/>
      </c>
      <c r="T327">
        <f>IF(BP326&lt;=0,0,ROUND(BP326*IF($A327&lt;=Debts!$M$15,Debts!$X$15,Debts!$Y$15)/12,2)+IF(AND(Debts!$AC$15=1,$A327=Debts!$M$15+1),SUMPRODUCT(ROUND(BP$5:BP325*Debts!$Y$15/12,2)),0))</f>
        <v/>
      </c>
      <c r="U327">
        <f>IF(BQ326&lt;=0,0,ROUND(BQ326*IF($A327&lt;=Debts!$M$16,Debts!$X$16,Debts!$Y$16)/12,2)+IF(AND(Debts!$AC$16=1,$A327=Debts!$M$16+1),SUMPRODUCT(ROUND(BQ$5:BQ325*Debts!$Y$16/12,2)),0))</f>
        <v/>
      </c>
      <c r="V327">
        <f>IF(BF326&lt;=0,0,MIN(ROUND(BF326+J327,2),IF(Debts!$Z$5=0,Debts!$AA$5,MAX(Debts!$AA$5,ROUND(BF326*Debts!$Z$5+Debts!$AB$5*J327,2)))))</f>
        <v/>
      </c>
      <c r="W327">
        <f>IF(BG326&lt;=0,0,MIN(ROUND(BG326+K327,2),IF(Debts!$Z$6=0,Debts!$AA$6,MAX(Debts!$AA$6,ROUND(BG326*Debts!$Z$6+Debts!$AB$6*K327,2)))))</f>
        <v/>
      </c>
      <c r="X327">
        <f>IF(BH326&lt;=0,0,MIN(ROUND(BH326+L327,2),IF(Debts!$Z$7=0,Debts!$AA$7,MAX(Debts!$AA$7,ROUND(BH326*Debts!$Z$7+Debts!$AB$7*L327,2)))))</f>
        <v/>
      </c>
      <c r="Y327">
        <f>IF(BI326&lt;=0,0,MIN(ROUND(BI326+M327,2),IF(Debts!$Z$8=0,Debts!$AA$8,MAX(Debts!$AA$8,ROUND(BI326*Debts!$Z$8+Debts!$AB$8*M327,2)))))</f>
        <v/>
      </c>
      <c r="Z327">
        <f>IF(BJ326&lt;=0,0,MIN(ROUND(BJ326+N327,2),IF(Debts!$Z$9=0,Debts!$AA$9,MAX(Debts!$AA$9,ROUND(BJ326*Debts!$Z$9+Debts!$AB$9*N327,2)))))</f>
        <v/>
      </c>
      <c r="AA327">
        <f>IF(BK326&lt;=0,0,MIN(ROUND(BK326+O327,2),IF(Debts!$Z$10=0,Debts!$AA$10,MAX(Debts!$AA$10,ROUND(BK326*Debts!$Z$10+Debts!$AB$10*O327,2)))))</f>
        <v/>
      </c>
      <c r="AB327">
        <f>IF(BL326&lt;=0,0,MIN(ROUND(BL326+P327,2),IF(Debts!$Z$11=0,Debts!$AA$11,MAX(Debts!$AA$11,ROUND(BL326*Debts!$Z$11+Debts!$AB$11*P327,2)))))</f>
        <v/>
      </c>
      <c r="AC327">
        <f>IF(BM326&lt;=0,0,MIN(ROUND(BM326+Q327,2),IF(Debts!$Z$12=0,Debts!$AA$12,MAX(Debts!$AA$12,ROUND(BM326*Debts!$Z$12+Debts!$AB$12*Q327,2)))))</f>
        <v/>
      </c>
      <c r="AD327">
        <f>IF(BN326&lt;=0,0,MIN(ROUND(BN326+R327,2),IF(Debts!$Z$13=0,Debts!$AA$13,MAX(Debts!$AA$13,ROUND(BN326*Debts!$Z$13+Debts!$AB$13*R327,2)))))</f>
        <v/>
      </c>
      <c r="AE327">
        <f>IF(BO326&lt;=0,0,MIN(ROUND(BO326+S327,2),IF(Debts!$Z$14=0,Debts!$AA$14,MAX(Debts!$AA$14,ROUND(BO326*Debts!$Z$14+Debts!$AB$14*S327,2)))))</f>
        <v/>
      </c>
      <c r="AF327">
        <f>IF(BP326&lt;=0,0,MIN(ROUND(BP326+T327,2),IF(Debts!$Z$15=0,Debts!$AA$15,MAX(Debts!$AA$15,ROUND(BP326*Debts!$Z$15+Debts!$AB$15*T327,2)))))</f>
        <v/>
      </c>
      <c r="AG327">
        <f>IF(BQ326&lt;=0,0,MIN(ROUND(BQ326+U327,2),IF(Debts!$Z$16=0,Debts!$AA$16,MAX(Debts!$AA$16,ROUND(BQ326*Debts!$Z$16+Debts!$AB$16*U327,2)))))</f>
        <v/>
      </c>
      <c r="AH327">
        <f>IF(BF326&lt;=0,0,ROUND(BF326+J327-V327,2))</f>
        <v/>
      </c>
      <c r="AI327">
        <f>IF(BG326&lt;=0,0,ROUND(BG326+K327-W327,2))</f>
        <v/>
      </c>
      <c r="AJ327">
        <f>IF(BH326&lt;=0,0,ROUND(BH326+L327-X327,2))</f>
        <v/>
      </c>
      <c r="AK327">
        <f>IF(BI326&lt;=0,0,ROUND(BI326+M327-Y327,2))</f>
        <v/>
      </c>
      <c r="AL327">
        <f>IF(BJ326&lt;=0,0,ROUND(BJ326+N327-Z327,2))</f>
        <v/>
      </c>
      <c r="AM327">
        <f>IF(BK326&lt;=0,0,ROUND(BK326+O327-AA327,2))</f>
        <v/>
      </c>
      <c r="AN327">
        <f>IF(BL326&lt;=0,0,ROUND(BL326+P327-AB327,2))</f>
        <v/>
      </c>
      <c r="AO327">
        <f>IF(BM326&lt;=0,0,ROUND(BM326+Q327-AC327,2))</f>
        <v/>
      </c>
      <c r="AP327">
        <f>IF(BN326&lt;=0,0,ROUND(BN326+R327-AD327,2))</f>
        <v/>
      </c>
      <c r="AQ327">
        <f>IF(BO326&lt;=0,0,ROUND(BO326+S327-AE327,2))</f>
        <v/>
      </c>
      <c r="AR327">
        <f>IF(BP326&lt;=0,0,ROUND(BP326+T327-AF327,2))</f>
        <v/>
      </c>
      <c r="AS327">
        <f>IF(BQ326&lt;=0,0,ROUND(BQ326+U327-AG327,2))</f>
        <v/>
      </c>
      <c r="AT327">
        <f>IF(AH327&lt;=0,0,ROUND(MIN(AH327,MAX(0,$F327-SUMPRODUCT(($AT$3:$BE$3&lt;AT$3)*$AH327:$AS327))),2))</f>
        <v/>
      </c>
      <c r="AU327">
        <f>IF(AI327&lt;=0,0,ROUND(MIN(AI327,MAX(0,$F327-SUMPRODUCT(($AT$3:$BE$3&lt;AU$3)*$AH327:$AS327))),2))</f>
        <v/>
      </c>
      <c r="AV327">
        <f>IF(AJ327&lt;=0,0,ROUND(MIN(AJ327,MAX(0,$F327-SUMPRODUCT(($AT$3:$BE$3&lt;AV$3)*$AH327:$AS327))),2))</f>
        <v/>
      </c>
      <c r="AW327">
        <f>IF(AK327&lt;=0,0,ROUND(MIN(AK327,MAX(0,$F327-SUMPRODUCT(($AT$3:$BE$3&lt;AW$3)*$AH327:$AS327))),2))</f>
        <v/>
      </c>
      <c r="AX327">
        <f>IF(AL327&lt;=0,0,ROUND(MIN(AL327,MAX(0,$F327-SUMPRODUCT(($AT$3:$BE$3&lt;AX$3)*$AH327:$AS327))),2))</f>
        <v/>
      </c>
      <c r="AY327">
        <f>IF(AM327&lt;=0,0,ROUND(MIN(AM327,MAX(0,$F327-SUMPRODUCT(($AT$3:$BE$3&lt;AY$3)*$AH327:$AS327))),2))</f>
        <v/>
      </c>
      <c r="AZ327">
        <f>IF(AN327&lt;=0,0,ROUND(MIN(AN327,MAX(0,$F327-SUMPRODUCT(($AT$3:$BE$3&lt;AZ$3)*$AH327:$AS327))),2))</f>
        <v/>
      </c>
      <c r="BA327">
        <f>IF(AO327&lt;=0,0,ROUND(MIN(AO327,MAX(0,$F327-SUMPRODUCT(($AT$3:$BE$3&lt;BA$3)*$AH327:$AS327))),2))</f>
        <v/>
      </c>
      <c r="BB327">
        <f>IF(AP327&lt;=0,0,ROUND(MIN(AP327,MAX(0,$F327-SUMPRODUCT(($AT$3:$BE$3&lt;BB$3)*$AH327:$AS327))),2))</f>
        <v/>
      </c>
      <c r="BC327">
        <f>IF(AQ327&lt;=0,0,ROUND(MIN(AQ327,MAX(0,$F327-SUMPRODUCT(($AT$3:$BE$3&lt;BC$3)*$AH327:$AS327))),2))</f>
        <v/>
      </c>
      <c r="BD327">
        <f>IF(AR327&lt;=0,0,ROUND(MIN(AR327,MAX(0,$F327-SUMPRODUCT(($AT$3:$BE$3&lt;BD$3)*$AH327:$AS327))),2))</f>
        <v/>
      </c>
      <c r="BE327">
        <f>IF(AS327&lt;=0,0,ROUND(MIN(AS327,MAX(0,$F327-SUMPRODUCT(($AT$3:$BE$3&lt;BE$3)*$AH327:$AS327))),2))</f>
        <v/>
      </c>
      <c r="BF327">
        <f>IF(BF326&lt;=0,0,ROUND(BF326+J327-V327-AT327,2))</f>
        <v/>
      </c>
      <c r="BG327">
        <f>IF(BG326&lt;=0,0,ROUND(BG326+K327-W327-AU327,2))</f>
        <v/>
      </c>
      <c r="BH327">
        <f>IF(BH326&lt;=0,0,ROUND(BH326+L327-X327-AV327,2))</f>
        <v/>
      </c>
      <c r="BI327">
        <f>IF(BI326&lt;=0,0,ROUND(BI326+M327-Y327-AW327,2))</f>
        <v/>
      </c>
      <c r="BJ327">
        <f>IF(BJ326&lt;=0,0,ROUND(BJ326+N327-Z327-AX327,2))</f>
        <v/>
      </c>
      <c r="BK327">
        <f>IF(BK326&lt;=0,0,ROUND(BK326+O327-AA327-AY327,2))</f>
        <v/>
      </c>
      <c r="BL327">
        <f>IF(BL326&lt;=0,0,ROUND(BL326+P327-AB327-AZ327,2))</f>
        <v/>
      </c>
      <c r="BM327">
        <f>IF(BM326&lt;=0,0,ROUND(BM326+Q327-AC327-BA327,2))</f>
        <v/>
      </c>
      <c r="BN327">
        <f>IF(BN326&lt;=0,0,ROUND(BN326+R327-AD327-BB327,2))</f>
        <v/>
      </c>
      <c r="BO327">
        <f>IF(BO326&lt;=0,0,ROUND(BO326+S327-AE327-BC327,2))</f>
        <v/>
      </c>
      <c r="BP327">
        <f>IF(BP326&lt;=0,0,ROUND(BP326+T327-AF327-BD327,2))</f>
        <v/>
      </c>
      <c r="BQ327">
        <f>IF(BQ326&lt;=0,0,ROUND(BQ326+U327-AG327-BE327,2))</f>
        <v/>
      </c>
    </row>
    <row r="328">
      <c r="A328" t="n">
        <v>323</v>
      </c>
      <c r="B328" s="29">
        <f>Months!B328</f>
        <v/>
      </c>
      <c r="C328">
        <f>Months!C328</f>
        <v/>
      </c>
      <c r="D328">
        <f>Months!D328</f>
        <v/>
      </c>
      <c r="E328">
        <f>SUM(V328:AG328)</f>
        <v/>
      </c>
      <c r="F328">
        <f>MAX(0,ROUND(C328+D328-E328,2))</f>
        <v/>
      </c>
      <c r="G328">
        <f>ROUND(E328+SUM(AT328:BE328),2)</f>
        <v/>
      </c>
      <c r="H328">
        <f>ROUND(SUM(J328:U328),2)</f>
        <v/>
      </c>
      <c r="I328">
        <f>ROUND(SUM(BF328:BQ328),2)</f>
        <v/>
      </c>
      <c r="J328">
        <f>IF(BF327&lt;=0,0,ROUND(BF327*IF($A328&lt;=Debts!$M$5,Debts!$X$5,Debts!$Y$5)/12,2)+IF(AND(Debts!$AC$5=1,$A328=Debts!$M$5+1),SUMPRODUCT(ROUND(BF$5:BF326*Debts!$Y$5/12,2)),0))</f>
        <v/>
      </c>
      <c r="K328">
        <f>IF(BG327&lt;=0,0,ROUND(BG327*IF($A328&lt;=Debts!$M$6,Debts!$X$6,Debts!$Y$6)/12,2)+IF(AND(Debts!$AC$6=1,$A328=Debts!$M$6+1),SUMPRODUCT(ROUND(BG$5:BG326*Debts!$Y$6/12,2)),0))</f>
        <v/>
      </c>
      <c r="L328">
        <f>IF(BH327&lt;=0,0,ROUND(BH327*IF($A328&lt;=Debts!$M$7,Debts!$X$7,Debts!$Y$7)/12,2)+IF(AND(Debts!$AC$7=1,$A328=Debts!$M$7+1),SUMPRODUCT(ROUND(BH$5:BH326*Debts!$Y$7/12,2)),0))</f>
        <v/>
      </c>
      <c r="M328">
        <f>IF(BI327&lt;=0,0,ROUND(BI327*IF($A328&lt;=Debts!$M$8,Debts!$X$8,Debts!$Y$8)/12,2)+IF(AND(Debts!$AC$8=1,$A328=Debts!$M$8+1),SUMPRODUCT(ROUND(BI$5:BI326*Debts!$Y$8/12,2)),0))</f>
        <v/>
      </c>
      <c r="N328">
        <f>IF(BJ327&lt;=0,0,ROUND(BJ327*IF($A328&lt;=Debts!$M$9,Debts!$X$9,Debts!$Y$9)/12,2)+IF(AND(Debts!$AC$9=1,$A328=Debts!$M$9+1),SUMPRODUCT(ROUND(BJ$5:BJ326*Debts!$Y$9/12,2)),0))</f>
        <v/>
      </c>
      <c r="O328">
        <f>IF(BK327&lt;=0,0,ROUND(BK327*IF($A328&lt;=Debts!$M$10,Debts!$X$10,Debts!$Y$10)/12,2)+IF(AND(Debts!$AC$10=1,$A328=Debts!$M$10+1),SUMPRODUCT(ROUND(BK$5:BK326*Debts!$Y$10/12,2)),0))</f>
        <v/>
      </c>
      <c r="P328">
        <f>IF(BL327&lt;=0,0,ROUND(BL327*IF($A328&lt;=Debts!$M$11,Debts!$X$11,Debts!$Y$11)/12,2)+IF(AND(Debts!$AC$11=1,$A328=Debts!$M$11+1),SUMPRODUCT(ROUND(BL$5:BL326*Debts!$Y$11/12,2)),0))</f>
        <v/>
      </c>
      <c r="Q328">
        <f>IF(BM327&lt;=0,0,ROUND(BM327*IF($A328&lt;=Debts!$M$12,Debts!$X$12,Debts!$Y$12)/12,2)+IF(AND(Debts!$AC$12=1,$A328=Debts!$M$12+1),SUMPRODUCT(ROUND(BM$5:BM326*Debts!$Y$12/12,2)),0))</f>
        <v/>
      </c>
      <c r="R328">
        <f>IF(BN327&lt;=0,0,ROUND(BN327*IF($A328&lt;=Debts!$M$13,Debts!$X$13,Debts!$Y$13)/12,2)+IF(AND(Debts!$AC$13=1,$A328=Debts!$M$13+1),SUMPRODUCT(ROUND(BN$5:BN326*Debts!$Y$13/12,2)),0))</f>
        <v/>
      </c>
      <c r="S328">
        <f>IF(BO327&lt;=0,0,ROUND(BO327*IF($A328&lt;=Debts!$M$14,Debts!$X$14,Debts!$Y$14)/12,2)+IF(AND(Debts!$AC$14=1,$A328=Debts!$M$14+1),SUMPRODUCT(ROUND(BO$5:BO326*Debts!$Y$14/12,2)),0))</f>
        <v/>
      </c>
      <c r="T328">
        <f>IF(BP327&lt;=0,0,ROUND(BP327*IF($A328&lt;=Debts!$M$15,Debts!$X$15,Debts!$Y$15)/12,2)+IF(AND(Debts!$AC$15=1,$A328=Debts!$M$15+1),SUMPRODUCT(ROUND(BP$5:BP326*Debts!$Y$15/12,2)),0))</f>
        <v/>
      </c>
      <c r="U328">
        <f>IF(BQ327&lt;=0,0,ROUND(BQ327*IF($A328&lt;=Debts!$M$16,Debts!$X$16,Debts!$Y$16)/12,2)+IF(AND(Debts!$AC$16=1,$A328=Debts!$M$16+1),SUMPRODUCT(ROUND(BQ$5:BQ326*Debts!$Y$16/12,2)),0))</f>
        <v/>
      </c>
      <c r="V328">
        <f>IF(BF327&lt;=0,0,MIN(ROUND(BF327+J328,2),IF(Debts!$Z$5=0,Debts!$AA$5,MAX(Debts!$AA$5,ROUND(BF327*Debts!$Z$5+Debts!$AB$5*J328,2)))))</f>
        <v/>
      </c>
      <c r="W328">
        <f>IF(BG327&lt;=0,0,MIN(ROUND(BG327+K328,2),IF(Debts!$Z$6=0,Debts!$AA$6,MAX(Debts!$AA$6,ROUND(BG327*Debts!$Z$6+Debts!$AB$6*K328,2)))))</f>
        <v/>
      </c>
      <c r="X328">
        <f>IF(BH327&lt;=0,0,MIN(ROUND(BH327+L328,2),IF(Debts!$Z$7=0,Debts!$AA$7,MAX(Debts!$AA$7,ROUND(BH327*Debts!$Z$7+Debts!$AB$7*L328,2)))))</f>
        <v/>
      </c>
      <c r="Y328">
        <f>IF(BI327&lt;=0,0,MIN(ROUND(BI327+M328,2),IF(Debts!$Z$8=0,Debts!$AA$8,MAX(Debts!$AA$8,ROUND(BI327*Debts!$Z$8+Debts!$AB$8*M328,2)))))</f>
        <v/>
      </c>
      <c r="Z328">
        <f>IF(BJ327&lt;=0,0,MIN(ROUND(BJ327+N328,2),IF(Debts!$Z$9=0,Debts!$AA$9,MAX(Debts!$AA$9,ROUND(BJ327*Debts!$Z$9+Debts!$AB$9*N328,2)))))</f>
        <v/>
      </c>
      <c r="AA328">
        <f>IF(BK327&lt;=0,0,MIN(ROUND(BK327+O328,2),IF(Debts!$Z$10=0,Debts!$AA$10,MAX(Debts!$AA$10,ROUND(BK327*Debts!$Z$10+Debts!$AB$10*O328,2)))))</f>
        <v/>
      </c>
      <c r="AB328">
        <f>IF(BL327&lt;=0,0,MIN(ROUND(BL327+P328,2),IF(Debts!$Z$11=0,Debts!$AA$11,MAX(Debts!$AA$11,ROUND(BL327*Debts!$Z$11+Debts!$AB$11*P328,2)))))</f>
        <v/>
      </c>
      <c r="AC328">
        <f>IF(BM327&lt;=0,0,MIN(ROUND(BM327+Q328,2),IF(Debts!$Z$12=0,Debts!$AA$12,MAX(Debts!$AA$12,ROUND(BM327*Debts!$Z$12+Debts!$AB$12*Q328,2)))))</f>
        <v/>
      </c>
      <c r="AD328">
        <f>IF(BN327&lt;=0,0,MIN(ROUND(BN327+R328,2),IF(Debts!$Z$13=0,Debts!$AA$13,MAX(Debts!$AA$13,ROUND(BN327*Debts!$Z$13+Debts!$AB$13*R328,2)))))</f>
        <v/>
      </c>
      <c r="AE328">
        <f>IF(BO327&lt;=0,0,MIN(ROUND(BO327+S328,2),IF(Debts!$Z$14=0,Debts!$AA$14,MAX(Debts!$AA$14,ROUND(BO327*Debts!$Z$14+Debts!$AB$14*S328,2)))))</f>
        <v/>
      </c>
      <c r="AF328">
        <f>IF(BP327&lt;=0,0,MIN(ROUND(BP327+T328,2),IF(Debts!$Z$15=0,Debts!$AA$15,MAX(Debts!$AA$15,ROUND(BP327*Debts!$Z$15+Debts!$AB$15*T328,2)))))</f>
        <v/>
      </c>
      <c r="AG328">
        <f>IF(BQ327&lt;=0,0,MIN(ROUND(BQ327+U328,2),IF(Debts!$Z$16=0,Debts!$AA$16,MAX(Debts!$AA$16,ROUND(BQ327*Debts!$Z$16+Debts!$AB$16*U328,2)))))</f>
        <v/>
      </c>
      <c r="AH328">
        <f>IF(BF327&lt;=0,0,ROUND(BF327+J328-V328,2))</f>
        <v/>
      </c>
      <c r="AI328">
        <f>IF(BG327&lt;=0,0,ROUND(BG327+K328-W328,2))</f>
        <v/>
      </c>
      <c r="AJ328">
        <f>IF(BH327&lt;=0,0,ROUND(BH327+L328-X328,2))</f>
        <v/>
      </c>
      <c r="AK328">
        <f>IF(BI327&lt;=0,0,ROUND(BI327+M328-Y328,2))</f>
        <v/>
      </c>
      <c r="AL328">
        <f>IF(BJ327&lt;=0,0,ROUND(BJ327+N328-Z328,2))</f>
        <v/>
      </c>
      <c r="AM328">
        <f>IF(BK327&lt;=0,0,ROUND(BK327+O328-AA328,2))</f>
        <v/>
      </c>
      <c r="AN328">
        <f>IF(BL327&lt;=0,0,ROUND(BL327+P328-AB328,2))</f>
        <v/>
      </c>
      <c r="AO328">
        <f>IF(BM327&lt;=0,0,ROUND(BM327+Q328-AC328,2))</f>
        <v/>
      </c>
      <c r="AP328">
        <f>IF(BN327&lt;=0,0,ROUND(BN327+R328-AD328,2))</f>
        <v/>
      </c>
      <c r="AQ328">
        <f>IF(BO327&lt;=0,0,ROUND(BO327+S328-AE328,2))</f>
        <v/>
      </c>
      <c r="AR328">
        <f>IF(BP327&lt;=0,0,ROUND(BP327+T328-AF328,2))</f>
        <v/>
      </c>
      <c r="AS328">
        <f>IF(BQ327&lt;=0,0,ROUND(BQ327+U328-AG328,2))</f>
        <v/>
      </c>
      <c r="AT328">
        <f>IF(AH328&lt;=0,0,ROUND(MIN(AH328,MAX(0,$F328-SUMPRODUCT(($AT$3:$BE$3&lt;AT$3)*$AH328:$AS328))),2))</f>
        <v/>
      </c>
      <c r="AU328">
        <f>IF(AI328&lt;=0,0,ROUND(MIN(AI328,MAX(0,$F328-SUMPRODUCT(($AT$3:$BE$3&lt;AU$3)*$AH328:$AS328))),2))</f>
        <v/>
      </c>
      <c r="AV328">
        <f>IF(AJ328&lt;=0,0,ROUND(MIN(AJ328,MAX(0,$F328-SUMPRODUCT(($AT$3:$BE$3&lt;AV$3)*$AH328:$AS328))),2))</f>
        <v/>
      </c>
      <c r="AW328">
        <f>IF(AK328&lt;=0,0,ROUND(MIN(AK328,MAX(0,$F328-SUMPRODUCT(($AT$3:$BE$3&lt;AW$3)*$AH328:$AS328))),2))</f>
        <v/>
      </c>
      <c r="AX328">
        <f>IF(AL328&lt;=0,0,ROUND(MIN(AL328,MAX(0,$F328-SUMPRODUCT(($AT$3:$BE$3&lt;AX$3)*$AH328:$AS328))),2))</f>
        <v/>
      </c>
      <c r="AY328">
        <f>IF(AM328&lt;=0,0,ROUND(MIN(AM328,MAX(0,$F328-SUMPRODUCT(($AT$3:$BE$3&lt;AY$3)*$AH328:$AS328))),2))</f>
        <v/>
      </c>
      <c r="AZ328">
        <f>IF(AN328&lt;=0,0,ROUND(MIN(AN328,MAX(0,$F328-SUMPRODUCT(($AT$3:$BE$3&lt;AZ$3)*$AH328:$AS328))),2))</f>
        <v/>
      </c>
      <c r="BA328">
        <f>IF(AO328&lt;=0,0,ROUND(MIN(AO328,MAX(0,$F328-SUMPRODUCT(($AT$3:$BE$3&lt;BA$3)*$AH328:$AS328))),2))</f>
        <v/>
      </c>
      <c r="BB328">
        <f>IF(AP328&lt;=0,0,ROUND(MIN(AP328,MAX(0,$F328-SUMPRODUCT(($AT$3:$BE$3&lt;BB$3)*$AH328:$AS328))),2))</f>
        <v/>
      </c>
      <c r="BC328">
        <f>IF(AQ328&lt;=0,0,ROUND(MIN(AQ328,MAX(0,$F328-SUMPRODUCT(($AT$3:$BE$3&lt;BC$3)*$AH328:$AS328))),2))</f>
        <v/>
      </c>
      <c r="BD328">
        <f>IF(AR328&lt;=0,0,ROUND(MIN(AR328,MAX(0,$F328-SUMPRODUCT(($AT$3:$BE$3&lt;BD$3)*$AH328:$AS328))),2))</f>
        <v/>
      </c>
      <c r="BE328">
        <f>IF(AS328&lt;=0,0,ROUND(MIN(AS328,MAX(0,$F328-SUMPRODUCT(($AT$3:$BE$3&lt;BE$3)*$AH328:$AS328))),2))</f>
        <v/>
      </c>
      <c r="BF328">
        <f>IF(BF327&lt;=0,0,ROUND(BF327+J328-V328-AT328,2))</f>
        <v/>
      </c>
      <c r="BG328">
        <f>IF(BG327&lt;=0,0,ROUND(BG327+K328-W328-AU328,2))</f>
        <v/>
      </c>
      <c r="BH328">
        <f>IF(BH327&lt;=0,0,ROUND(BH327+L328-X328-AV328,2))</f>
        <v/>
      </c>
      <c r="BI328">
        <f>IF(BI327&lt;=0,0,ROUND(BI327+M328-Y328-AW328,2))</f>
        <v/>
      </c>
      <c r="BJ328">
        <f>IF(BJ327&lt;=0,0,ROUND(BJ327+N328-Z328-AX328,2))</f>
        <v/>
      </c>
      <c r="BK328">
        <f>IF(BK327&lt;=0,0,ROUND(BK327+O328-AA328-AY328,2))</f>
        <v/>
      </c>
      <c r="BL328">
        <f>IF(BL327&lt;=0,0,ROUND(BL327+P328-AB328-AZ328,2))</f>
        <v/>
      </c>
      <c r="BM328">
        <f>IF(BM327&lt;=0,0,ROUND(BM327+Q328-AC328-BA328,2))</f>
        <v/>
      </c>
      <c r="BN328">
        <f>IF(BN327&lt;=0,0,ROUND(BN327+R328-AD328-BB328,2))</f>
        <v/>
      </c>
      <c r="BO328">
        <f>IF(BO327&lt;=0,0,ROUND(BO327+S328-AE328-BC328,2))</f>
        <v/>
      </c>
      <c r="BP328">
        <f>IF(BP327&lt;=0,0,ROUND(BP327+T328-AF328-BD328,2))</f>
        <v/>
      </c>
      <c r="BQ328">
        <f>IF(BQ327&lt;=0,0,ROUND(BQ327+U328-AG328-BE328,2))</f>
        <v/>
      </c>
    </row>
    <row r="329">
      <c r="A329" t="n">
        <v>324</v>
      </c>
      <c r="B329" s="29">
        <f>Months!B329</f>
        <v/>
      </c>
      <c r="C329">
        <f>Months!C329</f>
        <v/>
      </c>
      <c r="D329">
        <f>Months!D329</f>
        <v/>
      </c>
      <c r="E329">
        <f>SUM(V329:AG329)</f>
        <v/>
      </c>
      <c r="F329">
        <f>MAX(0,ROUND(C329+D329-E329,2))</f>
        <v/>
      </c>
      <c r="G329">
        <f>ROUND(E329+SUM(AT329:BE329),2)</f>
        <v/>
      </c>
      <c r="H329">
        <f>ROUND(SUM(J329:U329),2)</f>
        <v/>
      </c>
      <c r="I329">
        <f>ROUND(SUM(BF329:BQ329),2)</f>
        <v/>
      </c>
      <c r="J329">
        <f>IF(BF328&lt;=0,0,ROUND(BF328*IF($A329&lt;=Debts!$M$5,Debts!$X$5,Debts!$Y$5)/12,2)+IF(AND(Debts!$AC$5=1,$A329=Debts!$M$5+1),SUMPRODUCT(ROUND(BF$5:BF327*Debts!$Y$5/12,2)),0))</f>
        <v/>
      </c>
      <c r="K329">
        <f>IF(BG328&lt;=0,0,ROUND(BG328*IF($A329&lt;=Debts!$M$6,Debts!$X$6,Debts!$Y$6)/12,2)+IF(AND(Debts!$AC$6=1,$A329=Debts!$M$6+1),SUMPRODUCT(ROUND(BG$5:BG327*Debts!$Y$6/12,2)),0))</f>
        <v/>
      </c>
      <c r="L329">
        <f>IF(BH328&lt;=0,0,ROUND(BH328*IF($A329&lt;=Debts!$M$7,Debts!$X$7,Debts!$Y$7)/12,2)+IF(AND(Debts!$AC$7=1,$A329=Debts!$M$7+1),SUMPRODUCT(ROUND(BH$5:BH327*Debts!$Y$7/12,2)),0))</f>
        <v/>
      </c>
      <c r="M329">
        <f>IF(BI328&lt;=0,0,ROUND(BI328*IF($A329&lt;=Debts!$M$8,Debts!$X$8,Debts!$Y$8)/12,2)+IF(AND(Debts!$AC$8=1,$A329=Debts!$M$8+1),SUMPRODUCT(ROUND(BI$5:BI327*Debts!$Y$8/12,2)),0))</f>
        <v/>
      </c>
      <c r="N329">
        <f>IF(BJ328&lt;=0,0,ROUND(BJ328*IF($A329&lt;=Debts!$M$9,Debts!$X$9,Debts!$Y$9)/12,2)+IF(AND(Debts!$AC$9=1,$A329=Debts!$M$9+1),SUMPRODUCT(ROUND(BJ$5:BJ327*Debts!$Y$9/12,2)),0))</f>
        <v/>
      </c>
      <c r="O329">
        <f>IF(BK328&lt;=0,0,ROUND(BK328*IF($A329&lt;=Debts!$M$10,Debts!$X$10,Debts!$Y$10)/12,2)+IF(AND(Debts!$AC$10=1,$A329=Debts!$M$10+1),SUMPRODUCT(ROUND(BK$5:BK327*Debts!$Y$10/12,2)),0))</f>
        <v/>
      </c>
      <c r="P329">
        <f>IF(BL328&lt;=0,0,ROUND(BL328*IF($A329&lt;=Debts!$M$11,Debts!$X$11,Debts!$Y$11)/12,2)+IF(AND(Debts!$AC$11=1,$A329=Debts!$M$11+1),SUMPRODUCT(ROUND(BL$5:BL327*Debts!$Y$11/12,2)),0))</f>
        <v/>
      </c>
      <c r="Q329">
        <f>IF(BM328&lt;=0,0,ROUND(BM328*IF($A329&lt;=Debts!$M$12,Debts!$X$12,Debts!$Y$12)/12,2)+IF(AND(Debts!$AC$12=1,$A329=Debts!$M$12+1),SUMPRODUCT(ROUND(BM$5:BM327*Debts!$Y$12/12,2)),0))</f>
        <v/>
      </c>
      <c r="R329">
        <f>IF(BN328&lt;=0,0,ROUND(BN328*IF($A329&lt;=Debts!$M$13,Debts!$X$13,Debts!$Y$13)/12,2)+IF(AND(Debts!$AC$13=1,$A329=Debts!$M$13+1),SUMPRODUCT(ROUND(BN$5:BN327*Debts!$Y$13/12,2)),0))</f>
        <v/>
      </c>
      <c r="S329">
        <f>IF(BO328&lt;=0,0,ROUND(BO328*IF($A329&lt;=Debts!$M$14,Debts!$X$14,Debts!$Y$14)/12,2)+IF(AND(Debts!$AC$14=1,$A329=Debts!$M$14+1),SUMPRODUCT(ROUND(BO$5:BO327*Debts!$Y$14/12,2)),0))</f>
        <v/>
      </c>
      <c r="T329">
        <f>IF(BP328&lt;=0,0,ROUND(BP328*IF($A329&lt;=Debts!$M$15,Debts!$X$15,Debts!$Y$15)/12,2)+IF(AND(Debts!$AC$15=1,$A329=Debts!$M$15+1),SUMPRODUCT(ROUND(BP$5:BP327*Debts!$Y$15/12,2)),0))</f>
        <v/>
      </c>
      <c r="U329">
        <f>IF(BQ328&lt;=0,0,ROUND(BQ328*IF($A329&lt;=Debts!$M$16,Debts!$X$16,Debts!$Y$16)/12,2)+IF(AND(Debts!$AC$16=1,$A329=Debts!$M$16+1),SUMPRODUCT(ROUND(BQ$5:BQ327*Debts!$Y$16/12,2)),0))</f>
        <v/>
      </c>
      <c r="V329">
        <f>IF(BF328&lt;=0,0,MIN(ROUND(BF328+J329,2),IF(Debts!$Z$5=0,Debts!$AA$5,MAX(Debts!$AA$5,ROUND(BF328*Debts!$Z$5+Debts!$AB$5*J329,2)))))</f>
        <v/>
      </c>
      <c r="W329">
        <f>IF(BG328&lt;=0,0,MIN(ROUND(BG328+K329,2),IF(Debts!$Z$6=0,Debts!$AA$6,MAX(Debts!$AA$6,ROUND(BG328*Debts!$Z$6+Debts!$AB$6*K329,2)))))</f>
        <v/>
      </c>
      <c r="X329">
        <f>IF(BH328&lt;=0,0,MIN(ROUND(BH328+L329,2),IF(Debts!$Z$7=0,Debts!$AA$7,MAX(Debts!$AA$7,ROUND(BH328*Debts!$Z$7+Debts!$AB$7*L329,2)))))</f>
        <v/>
      </c>
      <c r="Y329">
        <f>IF(BI328&lt;=0,0,MIN(ROUND(BI328+M329,2),IF(Debts!$Z$8=0,Debts!$AA$8,MAX(Debts!$AA$8,ROUND(BI328*Debts!$Z$8+Debts!$AB$8*M329,2)))))</f>
        <v/>
      </c>
      <c r="Z329">
        <f>IF(BJ328&lt;=0,0,MIN(ROUND(BJ328+N329,2),IF(Debts!$Z$9=0,Debts!$AA$9,MAX(Debts!$AA$9,ROUND(BJ328*Debts!$Z$9+Debts!$AB$9*N329,2)))))</f>
        <v/>
      </c>
      <c r="AA329">
        <f>IF(BK328&lt;=0,0,MIN(ROUND(BK328+O329,2),IF(Debts!$Z$10=0,Debts!$AA$10,MAX(Debts!$AA$10,ROUND(BK328*Debts!$Z$10+Debts!$AB$10*O329,2)))))</f>
        <v/>
      </c>
      <c r="AB329">
        <f>IF(BL328&lt;=0,0,MIN(ROUND(BL328+P329,2),IF(Debts!$Z$11=0,Debts!$AA$11,MAX(Debts!$AA$11,ROUND(BL328*Debts!$Z$11+Debts!$AB$11*P329,2)))))</f>
        <v/>
      </c>
      <c r="AC329">
        <f>IF(BM328&lt;=0,0,MIN(ROUND(BM328+Q329,2),IF(Debts!$Z$12=0,Debts!$AA$12,MAX(Debts!$AA$12,ROUND(BM328*Debts!$Z$12+Debts!$AB$12*Q329,2)))))</f>
        <v/>
      </c>
      <c r="AD329">
        <f>IF(BN328&lt;=0,0,MIN(ROUND(BN328+R329,2),IF(Debts!$Z$13=0,Debts!$AA$13,MAX(Debts!$AA$13,ROUND(BN328*Debts!$Z$13+Debts!$AB$13*R329,2)))))</f>
        <v/>
      </c>
      <c r="AE329">
        <f>IF(BO328&lt;=0,0,MIN(ROUND(BO328+S329,2),IF(Debts!$Z$14=0,Debts!$AA$14,MAX(Debts!$AA$14,ROUND(BO328*Debts!$Z$14+Debts!$AB$14*S329,2)))))</f>
        <v/>
      </c>
      <c r="AF329">
        <f>IF(BP328&lt;=0,0,MIN(ROUND(BP328+T329,2),IF(Debts!$Z$15=0,Debts!$AA$15,MAX(Debts!$AA$15,ROUND(BP328*Debts!$Z$15+Debts!$AB$15*T329,2)))))</f>
        <v/>
      </c>
      <c r="AG329">
        <f>IF(BQ328&lt;=0,0,MIN(ROUND(BQ328+U329,2),IF(Debts!$Z$16=0,Debts!$AA$16,MAX(Debts!$AA$16,ROUND(BQ328*Debts!$Z$16+Debts!$AB$16*U329,2)))))</f>
        <v/>
      </c>
      <c r="AH329">
        <f>IF(BF328&lt;=0,0,ROUND(BF328+J329-V329,2))</f>
        <v/>
      </c>
      <c r="AI329">
        <f>IF(BG328&lt;=0,0,ROUND(BG328+K329-W329,2))</f>
        <v/>
      </c>
      <c r="AJ329">
        <f>IF(BH328&lt;=0,0,ROUND(BH328+L329-X329,2))</f>
        <v/>
      </c>
      <c r="AK329">
        <f>IF(BI328&lt;=0,0,ROUND(BI328+M329-Y329,2))</f>
        <v/>
      </c>
      <c r="AL329">
        <f>IF(BJ328&lt;=0,0,ROUND(BJ328+N329-Z329,2))</f>
        <v/>
      </c>
      <c r="AM329">
        <f>IF(BK328&lt;=0,0,ROUND(BK328+O329-AA329,2))</f>
        <v/>
      </c>
      <c r="AN329">
        <f>IF(BL328&lt;=0,0,ROUND(BL328+P329-AB329,2))</f>
        <v/>
      </c>
      <c r="AO329">
        <f>IF(BM328&lt;=0,0,ROUND(BM328+Q329-AC329,2))</f>
        <v/>
      </c>
      <c r="AP329">
        <f>IF(BN328&lt;=0,0,ROUND(BN328+R329-AD329,2))</f>
        <v/>
      </c>
      <c r="AQ329">
        <f>IF(BO328&lt;=0,0,ROUND(BO328+S329-AE329,2))</f>
        <v/>
      </c>
      <c r="AR329">
        <f>IF(BP328&lt;=0,0,ROUND(BP328+T329-AF329,2))</f>
        <v/>
      </c>
      <c r="AS329">
        <f>IF(BQ328&lt;=0,0,ROUND(BQ328+U329-AG329,2))</f>
        <v/>
      </c>
      <c r="AT329">
        <f>IF(AH329&lt;=0,0,ROUND(MIN(AH329,MAX(0,$F329-SUMPRODUCT(($AT$3:$BE$3&lt;AT$3)*$AH329:$AS329))),2))</f>
        <v/>
      </c>
      <c r="AU329">
        <f>IF(AI329&lt;=0,0,ROUND(MIN(AI329,MAX(0,$F329-SUMPRODUCT(($AT$3:$BE$3&lt;AU$3)*$AH329:$AS329))),2))</f>
        <v/>
      </c>
      <c r="AV329">
        <f>IF(AJ329&lt;=0,0,ROUND(MIN(AJ329,MAX(0,$F329-SUMPRODUCT(($AT$3:$BE$3&lt;AV$3)*$AH329:$AS329))),2))</f>
        <v/>
      </c>
      <c r="AW329">
        <f>IF(AK329&lt;=0,0,ROUND(MIN(AK329,MAX(0,$F329-SUMPRODUCT(($AT$3:$BE$3&lt;AW$3)*$AH329:$AS329))),2))</f>
        <v/>
      </c>
      <c r="AX329">
        <f>IF(AL329&lt;=0,0,ROUND(MIN(AL329,MAX(0,$F329-SUMPRODUCT(($AT$3:$BE$3&lt;AX$3)*$AH329:$AS329))),2))</f>
        <v/>
      </c>
      <c r="AY329">
        <f>IF(AM329&lt;=0,0,ROUND(MIN(AM329,MAX(0,$F329-SUMPRODUCT(($AT$3:$BE$3&lt;AY$3)*$AH329:$AS329))),2))</f>
        <v/>
      </c>
      <c r="AZ329">
        <f>IF(AN329&lt;=0,0,ROUND(MIN(AN329,MAX(0,$F329-SUMPRODUCT(($AT$3:$BE$3&lt;AZ$3)*$AH329:$AS329))),2))</f>
        <v/>
      </c>
      <c r="BA329">
        <f>IF(AO329&lt;=0,0,ROUND(MIN(AO329,MAX(0,$F329-SUMPRODUCT(($AT$3:$BE$3&lt;BA$3)*$AH329:$AS329))),2))</f>
        <v/>
      </c>
      <c r="BB329">
        <f>IF(AP329&lt;=0,0,ROUND(MIN(AP329,MAX(0,$F329-SUMPRODUCT(($AT$3:$BE$3&lt;BB$3)*$AH329:$AS329))),2))</f>
        <v/>
      </c>
      <c r="BC329">
        <f>IF(AQ329&lt;=0,0,ROUND(MIN(AQ329,MAX(0,$F329-SUMPRODUCT(($AT$3:$BE$3&lt;BC$3)*$AH329:$AS329))),2))</f>
        <v/>
      </c>
      <c r="BD329">
        <f>IF(AR329&lt;=0,0,ROUND(MIN(AR329,MAX(0,$F329-SUMPRODUCT(($AT$3:$BE$3&lt;BD$3)*$AH329:$AS329))),2))</f>
        <v/>
      </c>
      <c r="BE329">
        <f>IF(AS329&lt;=0,0,ROUND(MIN(AS329,MAX(0,$F329-SUMPRODUCT(($AT$3:$BE$3&lt;BE$3)*$AH329:$AS329))),2))</f>
        <v/>
      </c>
      <c r="BF329">
        <f>IF(BF328&lt;=0,0,ROUND(BF328+J329-V329-AT329,2))</f>
        <v/>
      </c>
      <c r="BG329">
        <f>IF(BG328&lt;=0,0,ROUND(BG328+K329-W329-AU329,2))</f>
        <v/>
      </c>
      <c r="BH329">
        <f>IF(BH328&lt;=0,0,ROUND(BH328+L329-X329-AV329,2))</f>
        <v/>
      </c>
      <c r="BI329">
        <f>IF(BI328&lt;=0,0,ROUND(BI328+M329-Y329-AW329,2))</f>
        <v/>
      </c>
      <c r="BJ329">
        <f>IF(BJ328&lt;=0,0,ROUND(BJ328+N329-Z329-AX329,2))</f>
        <v/>
      </c>
      <c r="BK329">
        <f>IF(BK328&lt;=0,0,ROUND(BK328+O329-AA329-AY329,2))</f>
        <v/>
      </c>
      <c r="BL329">
        <f>IF(BL328&lt;=0,0,ROUND(BL328+P329-AB329-AZ329,2))</f>
        <v/>
      </c>
      <c r="BM329">
        <f>IF(BM328&lt;=0,0,ROUND(BM328+Q329-AC329-BA329,2))</f>
        <v/>
      </c>
      <c r="BN329">
        <f>IF(BN328&lt;=0,0,ROUND(BN328+R329-AD329-BB329,2))</f>
        <v/>
      </c>
      <c r="BO329">
        <f>IF(BO328&lt;=0,0,ROUND(BO328+S329-AE329-BC329,2))</f>
        <v/>
      </c>
      <c r="BP329">
        <f>IF(BP328&lt;=0,0,ROUND(BP328+T329-AF329-BD329,2))</f>
        <v/>
      </c>
      <c r="BQ329">
        <f>IF(BQ328&lt;=0,0,ROUND(BQ328+U329-AG329-BE329,2))</f>
        <v/>
      </c>
    </row>
    <row r="330">
      <c r="A330" t="n">
        <v>325</v>
      </c>
      <c r="B330" s="29">
        <f>Months!B330</f>
        <v/>
      </c>
      <c r="C330">
        <f>Months!C330</f>
        <v/>
      </c>
      <c r="D330">
        <f>Months!D330</f>
        <v/>
      </c>
      <c r="E330">
        <f>SUM(V330:AG330)</f>
        <v/>
      </c>
      <c r="F330">
        <f>MAX(0,ROUND(C330+D330-E330,2))</f>
        <v/>
      </c>
      <c r="G330">
        <f>ROUND(E330+SUM(AT330:BE330),2)</f>
        <v/>
      </c>
      <c r="H330">
        <f>ROUND(SUM(J330:U330),2)</f>
        <v/>
      </c>
      <c r="I330">
        <f>ROUND(SUM(BF330:BQ330),2)</f>
        <v/>
      </c>
      <c r="J330">
        <f>IF(BF329&lt;=0,0,ROUND(BF329*IF($A330&lt;=Debts!$M$5,Debts!$X$5,Debts!$Y$5)/12,2)+IF(AND(Debts!$AC$5=1,$A330=Debts!$M$5+1),SUMPRODUCT(ROUND(BF$5:BF328*Debts!$Y$5/12,2)),0))</f>
        <v/>
      </c>
      <c r="K330">
        <f>IF(BG329&lt;=0,0,ROUND(BG329*IF($A330&lt;=Debts!$M$6,Debts!$X$6,Debts!$Y$6)/12,2)+IF(AND(Debts!$AC$6=1,$A330=Debts!$M$6+1),SUMPRODUCT(ROUND(BG$5:BG328*Debts!$Y$6/12,2)),0))</f>
        <v/>
      </c>
      <c r="L330">
        <f>IF(BH329&lt;=0,0,ROUND(BH329*IF($A330&lt;=Debts!$M$7,Debts!$X$7,Debts!$Y$7)/12,2)+IF(AND(Debts!$AC$7=1,$A330=Debts!$M$7+1),SUMPRODUCT(ROUND(BH$5:BH328*Debts!$Y$7/12,2)),0))</f>
        <v/>
      </c>
      <c r="M330">
        <f>IF(BI329&lt;=0,0,ROUND(BI329*IF($A330&lt;=Debts!$M$8,Debts!$X$8,Debts!$Y$8)/12,2)+IF(AND(Debts!$AC$8=1,$A330=Debts!$M$8+1),SUMPRODUCT(ROUND(BI$5:BI328*Debts!$Y$8/12,2)),0))</f>
        <v/>
      </c>
      <c r="N330">
        <f>IF(BJ329&lt;=0,0,ROUND(BJ329*IF($A330&lt;=Debts!$M$9,Debts!$X$9,Debts!$Y$9)/12,2)+IF(AND(Debts!$AC$9=1,$A330=Debts!$M$9+1),SUMPRODUCT(ROUND(BJ$5:BJ328*Debts!$Y$9/12,2)),0))</f>
        <v/>
      </c>
      <c r="O330">
        <f>IF(BK329&lt;=0,0,ROUND(BK329*IF($A330&lt;=Debts!$M$10,Debts!$X$10,Debts!$Y$10)/12,2)+IF(AND(Debts!$AC$10=1,$A330=Debts!$M$10+1),SUMPRODUCT(ROUND(BK$5:BK328*Debts!$Y$10/12,2)),0))</f>
        <v/>
      </c>
      <c r="P330">
        <f>IF(BL329&lt;=0,0,ROUND(BL329*IF($A330&lt;=Debts!$M$11,Debts!$X$11,Debts!$Y$11)/12,2)+IF(AND(Debts!$AC$11=1,$A330=Debts!$M$11+1),SUMPRODUCT(ROUND(BL$5:BL328*Debts!$Y$11/12,2)),0))</f>
        <v/>
      </c>
      <c r="Q330">
        <f>IF(BM329&lt;=0,0,ROUND(BM329*IF($A330&lt;=Debts!$M$12,Debts!$X$12,Debts!$Y$12)/12,2)+IF(AND(Debts!$AC$12=1,$A330=Debts!$M$12+1),SUMPRODUCT(ROUND(BM$5:BM328*Debts!$Y$12/12,2)),0))</f>
        <v/>
      </c>
      <c r="R330">
        <f>IF(BN329&lt;=0,0,ROUND(BN329*IF($A330&lt;=Debts!$M$13,Debts!$X$13,Debts!$Y$13)/12,2)+IF(AND(Debts!$AC$13=1,$A330=Debts!$M$13+1),SUMPRODUCT(ROUND(BN$5:BN328*Debts!$Y$13/12,2)),0))</f>
        <v/>
      </c>
      <c r="S330">
        <f>IF(BO329&lt;=0,0,ROUND(BO329*IF($A330&lt;=Debts!$M$14,Debts!$X$14,Debts!$Y$14)/12,2)+IF(AND(Debts!$AC$14=1,$A330=Debts!$M$14+1),SUMPRODUCT(ROUND(BO$5:BO328*Debts!$Y$14/12,2)),0))</f>
        <v/>
      </c>
      <c r="T330">
        <f>IF(BP329&lt;=0,0,ROUND(BP329*IF($A330&lt;=Debts!$M$15,Debts!$X$15,Debts!$Y$15)/12,2)+IF(AND(Debts!$AC$15=1,$A330=Debts!$M$15+1),SUMPRODUCT(ROUND(BP$5:BP328*Debts!$Y$15/12,2)),0))</f>
        <v/>
      </c>
      <c r="U330">
        <f>IF(BQ329&lt;=0,0,ROUND(BQ329*IF($A330&lt;=Debts!$M$16,Debts!$X$16,Debts!$Y$16)/12,2)+IF(AND(Debts!$AC$16=1,$A330=Debts!$M$16+1),SUMPRODUCT(ROUND(BQ$5:BQ328*Debts!$Y$16/12,2)),0))</f>
        <v/>
      </c>
      <c r="V330">
        <f>IF(BF329&lt;=0,0,MIN(ROUND(BF329+J330,2),IF(Debts!$Z$5=0,Debts!$AA$5,MAX(Debts!$AA$5,ROUND(BF329*Debts!$Z$5+Debts!$AB$5*J330,2)))))</f>
        <v/>
      </c>
      <c r="W330">
        <f>IF(BG329&lt;=0,0,MIN(ROUND(BG329+K330,2),IF(Debts!$Z$6=0,Debts!$AA$6,MAX(Debts!$AA$6,ROUND(BG329*Debts!$Z$6+Debts!$AB$6*K330,2)))))</f>
        <v/>
      </c>
      <c r="X330">
        <f>IF(BH329&lt;=0,0,MIN(ROUND(BH329+L330,2),IF(Debts!$Z$7=0,Debts!$AA$7,MAX(Debts!$AA$7,ROUND(BH329*Debts!$Z$7+Debts!$AB$7*L330,2)))))</f>
        <v/>
      </c>
      <c r="Y330">
        <f>IF(BI329&lt;=0,0,MIN(ROUND(BI329+M330,2),IF(Debts!$Z$8=0,Debts!$AA$8,MAX(Debts!$AA$8,ROUND(BI329*Debts!$Z$8+Debts!$AB$8*M330,2)))))</f>
        <v/>
      </c>
      <c r="Z330">
        <f>IF(BJ329&lt;=0,0,MIN(ROUND(BJ329+N330,2),IF(Debts!$Z$9=0,Debts!$AA$9,MAX(Debts!$AA$9,ROUND(BJ329*Debts!$Z$9+Debts!$AB$9*N330,2)))))</f>
        <v/>
      </c>
      <c r="AA330">
        <f>IF(BK329&lt;=0,0,MIN(ROUND(BK329+O330,2),IF(Debts!$Z$10=0,Debts!$AA$10,MAX(Debts!$AA$10,ROUND(BK329*Debts!$Z$10+Debts!$AB$10*O330,2)))))</f>
        <v/>
      </c>
      <c r="AB330">
        <f>IF(BL329&lt;=0,0,MIN(ROUND(BL329+P330,2),IF(Debts!$Z$11=0,Debts!$AA$11,MAX(Debts!$AA$11,ROUND(BL329*Debts!$Z$11+Debts!$AB$11*P330,2)))))</f>
        <v/>
      </c>
      <c r="AC330">
        <f>IF(BM329&lt;=0,0,MIN(ROUND(BM329+Q330,2),IF(Debts!$Z$12=0,Debts!$AA$12,MAX(Debts!$AA$12,ROUND(BM329*Debts!$Z$12+Debts!$AB$12*Q330,2)))))</f>
        <v/>
      </c>
      <c r="AD330">
        <f>IF(BN329&lt;=0,0,MIN(ROUND(BN329+R330,2),IF(Debts!$Z$13=0,Debts!$AA$13,MAX(Debts!$AA$13,ROUND(BN329*Debts!$Z$13+Debts!$AB$13*R330,2)))))</f>
        <v/>
      </c>
      <c r="AE330">
        <f>IF(BO329&lt;=0,0,MIN(ROUND(BO329+S330,2),IF(Debts!$Z$14=0,Debts!$AA$14,MAX(Debts!$AA$14,ROUND(BO329*Debts!$Z$14+Debts!$AB$14*S330,2)))))</f>
        <v/>
      </c>
      <c r="AF330">
        <f>IF(BP329&lt;=0,0,MIN(ROUND(BP329+T330,2),IF(Debts!$Z$15=0,Debts!$AA$15,MAX(Debts!$AA$15,ROUND(BP329*Debts!$Z$15+Debts!$AB$15*T330,2)))))</f>
        <v/>
      </c>
      <c r="AG330">
        <f>IF(BQ329&lt;=0,0,MIN(ROUND(BQ329+U330,2),IF(Debts!$Z$16=0,Debts!$AA$16,MAX(Debts!$AA$16,ROUND(BQ329*Debts!$Z$16+Debts!$AB$16*U330,2)))))</f>
        <v/>
      </c>
      <c r="AH330">
        <f>IF(BF329&lt;=0,0,ROUND(BF329+J330-V330,2))</f>
        <v/>
      </c>
      <c r="AI330">
        <f>IF(BG329&lt;=0,0,ROUND(BG329+K330-W330,2))</f>
        <v/>
      </c>
      <c r="AJ330">
        <f>IF(BH329&lt;=0,0,ROUND(BH329+L330-X330,2))</f>
        <v/>
      </c>
      <c r="AK330">
        <f>IF(BI329&lt;=0,0,ROUND(BI329+M330-Y330,2))</f>
        <v/>
      </c>
      <c r="AL330">
        <f>IF(BJ329&lt;=0,0,ROUND(BJ329+N330-Z330,2))</f>
        <v/>
      </c>
      <c r="AM330">
        <f>IF(BK329&lt;=0,0,ROUND(BK329+O330-AA330,2))</f>
        <v/>
      </c>
      <c r="AN330">
        <f>IF(BL329&lt;=0,0,ROUND(BL329+P330-AB330,2))</f>
        <v/>
      </c>
      <c r="AO330">
        <f>IF(BM329&lt;=0,0,ROUND(BM329+Q330-AC330,2))</f>
        <v/>
      </c>
      <c r="AP330">
        <f>IF(BN329&lt;=0,0,ROUND(BN329+R330-AD330,2))</f>
        <v/>
      </c>
      <c r="AQ330">
        <f>IF(BO329&lt;=0,0,ROUND(BO329+S330-AE330,2))</f>
        <v/>
      </c>
      <c r="AR330">
        <f>IF(BP329&lt;=0,0,ROUND(BP329+T330-AF330,2))</f>
        <v/>
      </c>
      <c r="AS330">
        <f>IF(BQ329&lt;=0,0,ROUND(BQ329+U330-AG330,2))</f>
        <v/>
      </c>
      <c r="AT330">
        <f>IF(AH330&lt;=0,0,ROUND(MIN(AH330,MAX(0,$F330-SUMPRODUCT(($AT$3:$BE$3&lt;AT$3)*$AH330:$AS330))),2))</f>
        <v/>
      </c>
      <c r="AU330">
        <f>IF(AI330&lt;=0,0,ROUND(MIN(AI330,MAX(0,$F330-SUMPRODUCT(($AT$3:$BE$3&lt;AU$3)*$AH330:$AS330))),2))</f>
        <v/>
      </c>
      <c r="AV330">
        <f>IF(AJ330&lt;=0,0,ROUND(MIN(AJ330,MAX(0,$F330-SUMPRODUCT(($AT$3:$BE$3&lt;AV$3)*$AH330:$AS330))),2))</f>
        <v/>
      </c>
      <c r="AW330">
        <f>IF(AK330&lt;=0,0,ROUND(MIN(AK330,MAX(0,$F330-SUMPRODUCT(($AT$3:$BE$3&lt;AW$3)*$AH330:$AS330))),2))</f>
        <v/>
      </c>
      <c r="AX330">
        <f>IF(AL330&lt;=0,0,ROUND(MIN(AL330,MAX(0,$F330-SUMPRODUCT(($AT$3:$BE$3&lt;AX$3)*$AH330:$AS330))),2))</f>
        <v/>
      </c>
      <c r="AY330">
        <f>IF(AM330&lt;=0,0,ROUND(MIN(AM330,MAX(0,$F330-SUMPRODUCT(($AT$3:$BE$3&lt;AY$3)*$AH330:$AS330))),2))</f>
        <v/>
      </c>
      <c r="AZ330">
        <f>IF(AN330&lt;=0,0,ROUND(MIN(AN330,MAX(0,$F330-SUMPRODUCT(($AT$3:$BE$3&lt;AZ$3)*$AH330:$AS330))),2))</f>
        <v/>
      </c>
      <c r="BA330">
        <f>IF(AO330&lt;=0,0,ROUND(MIN(AO330,MAX(0,$F330-SUMPRODUCT(($AT$3:$BE$3&lt;BA$3)*$AH330:$AS330))),2))</f>
        <v/>
      </c>
      <c r="BB330">
        <f>IF(AP330&lt;=0,0,ROUND(MIN(AP330,MAX(0,$F330-SUMPRODUCT(($AT$3:$BE$3&lt;BB$3)*$AH330:$AS330))),2))</f>
        <v/>
      </c>
      <c r="BC330">
        <f>IF(AQ330&lt;=0,0,ROUND(MIN(AQ330,MAX(0,$F330-SUMPRODUCT(($AT$3:$BE$3&lt;BC$3)*$AH330:$AS330))),2))</f>
        <v/>
      </c>
      <c r="BD330">
        <f>IF(AR330&lt;=0,0,ROUND(MIN(AR330,MAX(0,$F330-SUMPRODUCT(($AT$3:$BE$3&lt;BD$3)*$AH330:$AS330))),2))</f>
        <v/>
      </c>
      <c r="BE330">
        <f>IF(AS330&lt;=0,0,ROUND(MIN(AS330,MAX(0,$F330-SUMPRODUCT(($AT$3:$BE$3&lt;BE$3)*$AH330:$AS330))),2))</f>
        <v/>
      </c>
      <c r="BF330">
        <f>IF(BF329&lt;=0,0,ROUND(BF329+J330-V330-AT330,2))</f>
        <v/>
      </c>
      <c r="BG330">
        <f>IF(BG329&lt;=0,0,ROUND(BG329+K330-W330-AU330,2))</f>
        <v/>
      </c>
      <c r="BH330">
        <f>IF(BH329&lt;=0,0,ROUND(BH329+L330-X330-AV330,2))</f>
        <v/>
      </c>
      <c r="BI330">
        <f>IF(BI329&lt;=0,0,ROUND(BI329+M330-Y330-AW330,2))</f>
        <v/>
      </c>
      <c r="BJ330">
        <f>IF(BJ329&lt;=0,0,ROUND(BJ329+N330-Z330-AX330,2))</f>
        <v/>
      </c>
      <c r="BK330">
        <f>IF(BK329&lt;=0,0,ROUND(BK329+O330-AA330-AY330,2))</f>
        <v/>
      </c>
      <c r="BL330">
        <f>IF(BL329&lt;=0,0,ROUND(BL329+P330-AB330-AZ330,2))</f>
        <v/>
      </c>
      <c r="BM330">
        <f>IF(BM329&lt;=0,0,ROUND(BM329+Q330-AC330-BA330,2))</f>
        <v/>
      </c>
      <c r="BN330">
        <f>IF(BN329&lt;=0,0,ROUND(BN329+R330-AD330-BB330,2))</f>
        <v/>
      </c>
      <c r="BO330">
        <f>IF(BO329&lt;=0,0,ROUND(BO329+S330-AE330-BC330,2))</f>
        <v/>
      </c>
      <c r="BP330">
        <f>IF(BP329&lt;=0,0,ROUND(BP329+T330-AF330-BD330,2))</f>
        <v/>
      </c>
      <c r="BQ330">
        <f>IF(BQ329&lt;=0,0,ROUND(BQ329+U330-AG330-BE330,2))</f>
        <v/>
      </c>
    </row>
    <row r="331">
      <c r="A331" t="n">
        <v>326</v>
      </c>
      <c r="B331" s="29">
        <f>Months!B331</f>
        <v/>
      </c>
      <c r="C331">
        <f>Months!C331</f>
        <v/>
      </c>
      <c r="D331">
        <f>Months!D331</f>
        <v/>
      </c>
      <c r="E331">
        <f>SUM(V331:AG331)</f>
        <v/>
      </c>
      <c r="F331">
        <f>MAX(0,ROUND(C331+D331-E331,2))</f>
        <v/>
      </c>
      <c r="G331">
        <f>ROUND(E331+SUM(AT331:BE331),2)</f>
        <v/>
      </c>
      <c r="H331">
        <f>ROUND(SUM(J331:U331),2)</f>
        <v/>
      </c>
      <c r="I331">
        <f>ROUND(SUM(BF331:BQ331),2)</f>
        <v/>
      </c>
      <c r="J331">
        <f>IF(BF330&lt;=0,0,ROUND(BF330*IF($A331&lt;=Debts!$M$5,Debts!$X$5,Debts!$Y$5)/12,2)+IF(AND(Debts!$AC$5=1,$A331=Debts!$M$5+1),SUMPRODUCT(ROUND(BF$5:BF329*Debts!$Y$5/12,2)),0))</f>
        <v/>
      </c>
      <c r="K331">
        <f>IF(BG330&lt;=0,0,ROUND(BG330*IF($A331&lt;=Debts!$M$6,Debts!$X$6,Debts!$Y$6)/12,2)+IF(AND(Debts!$AC$6=1,$A331=Debts!$M$6+1),SUMPRODUCT(ROUND(BG$5:BG329*Debts!$Y$6/12,2)),0))</f>
        <v/>
      </c>
      <c r="L331">
        <f>IF(BH330&lt;=0,0,ROUND(BH330*IF($A331&lt;=Debts!$M$7,Debts!$X$7,Debts!$Y$7)/12,2)+IF(AND(Debts!$AC$7=1,$A331=Debts!$M$7+1),SUMPRODUCT(ROUND(BH$5:BH329*Debts!$Y$7/12,2)),0))</f>
        <v/>
      </c>
      <c r="M331">
        <f>IF(BI330&lt;=0,0,ROUND(BI330*IF($A331&lt;=Debts!$M$8,Debts!$X$8,Debts!$Y$8)/12,2)+IF(AND(Debts!$AC$8=1,$A331=Debts!$M$8+1),SUMPRODUCT(ROUND(BI$5:BI329*Debts!$Y$8/12,2)),0))</f>
        <v/>
      </c>
      <c r="N331">
        <f>IF(BJ330&lt;=0,0,ROUND(BJ330*IF($A331&lt;=Debts!$M$9,Debts!$X$9,Debts!$Y$9)/12,2)+IF(AND(Debts!$AC$9=1,$A331=Debts!$M$9+1),SUMPRODUCT(ROUND(BJ$5:BJ329*Debts!$Y$9/12,2)),0))</f>
        <v/>
      </c>
      <c r="O331">
        <f>IF(BK330&lt;=0,0,ROUND(BK330*IF($A331&lt;=Debts!$M$10,Debts!$X$10,Debts!$Y$10)/12,2)+IF(AND(Debts!$AC$10=1,$A331=Debts!$M$10+1),SUMPRODUCT(ROUND(BK$5:BK329*Debts!$Y$10/12,2)),0))</f>
        <v/>
      </c>
      <c r="P331">
        <f>IF(BL330&lt;=0,0,ROUND(BL330*IF($A331&lt;=Debts!$M$11,Debts!$X$11,Debts!$Y$11)/12,2)+IF(AND(Debts!$AC$11=1,$A331=Debts!$M$11+1),SUMPRODUCT(ROUND(BL$5:BL329*Debts!$Y$11/12,2)),0))</f>
        <v/>
      </c>
      <c r="Q331">
        <f>IF(BM330&lt;=0,0,ROUND(BM330*IF($A331&lt;=Debts!$M$12,Debts!$X$12,Debts!$Y$12)/12,2)+IF(AND(Debts!$AC$12=1,$A331=Debts!$M$12+1),SUMPRODUCT(ROUND(BM$5:BM329*Debts!$Y$12/12,2)),0))</f>
        <v/>
      </c>
      <c r="R331">
        <f>IF(BN330&lt;=0,0,ROUND(BN330*IF($A331&lt;=Debts!$M$13,Debts!$X$13,Debts!$Y$13)/12,2)+IF(AND(Debts!$AC$13=1,$A331=Debts!$M$13+1),SUMPRODUCT(ROUND(BN$5:BN329*Debts!$Y$13/12,2)),0))</f>
        <v/>
      </c>
      <c r="S331">
        <f>IF(BO330&lt;=0,0,ROUND(BO330*IF($A331&lt;=Debts!$M$14,Debts!$X$14,Debts!$Y$14)/12,2)+IF(AND(Debts!$AC$14=1,$A331=Debts!$M$14+1),SUMPRODUCT(ROUND(BO$5:BO329*Debts!$Y$14/12,2)),0))</f>
        <v/>
      </c>
      <c r="T331">
        <f>IF(BP330&lt;=0,0,ROUND(BP330*IF($A331&lt;=Debts!$M$15,Debts!$X$15,Debts!$Y$15)/12,2)+IF(AND(Debts!$AC$15=1,$A331=Debts!$M$15+1),SUMPRODUCT(ROUND(BP$5:BP329*Debts!$Y$15/12,2)),0))</f>
        <v/>
      </c>
      <c r="U331">
        <f>IF(BQ330&lt;=0,0,ROUND(BQ330*IF($A331&lt;=Debts!$M$16,Debts!$X$16,Debts!$Y$16)/12,2)+IF(AND(Debts!$AC$16=1,$A331=Debts!$M$16+1),SUMPRODUCT(ROUND(BQ$5:BQ329*Debts!$Y$16/12,2)),0))</f>
        <v/>
      </c>
      <c r="V331">
        <f>IF(BF330&lt;=0,0,MIN(ROUND(BF330+J331,2),IF(Debts!$Z$5=0,Debts!$AA$5,MAX(Debts!$AA$5,ROUND(BF330*Debts!$Z$5+Debts!$AB$5*J331,2)))))</f>
        <v/>
      </c>
      <c r="W331">
        <f>IF(BG330&lt;=0,0,MIN(ROUND(BG330+K331,2),IF(Debts!$Z$6=0,Debts!$AA$6,MAX(Debts!$AA$6,ROUND(BG330*Debts!$Z$6+Debts!$AB$6*K331,2)))))</f>
        <v/>
      </c>
      <c r="X331">
        <f>IF(BH330&lt;=0,0,MIN(ROUND(BH330+L331,2),IF(Debts!$Z$7=0,Debts!$AA$7,MAX(Debts!$AA$7,ROUND(BH330*Debts!$Z$7+Debts!$AB$7*L331,2)))))</f>
        <v/>
      </c>
      <c r="Y331">
        <f>IF(BI330&lt;=0,0,MIN(ROUND(BI330+M331,2),IF(Debts!$Z$8=0,Debts!$AA$8,MAX(Debts!$AA$8,ROUND(BI330*Debts!$Z$8+Debts!$AB$8*M331,2)))))</f>
        <v/>
      </c>
      <c r="Z331">
        <f>IF(BJ330&lt;=0,0,MIN(ROUND(BJ330+N331,2),IF(Debts!$Z$9=0,Debts!$AA$9,MAX(Debts!$AA$9,ROUND(BJ330*Debts!$Z$9+Debts!$AB$9*N331,2)))))</f>
        <v/>
      </c>
      <c r="AA331">
        <f>IF(BK330&lt;=0,0,MIN(ROUND(BK330+O331,2),IF(Debts!$Z$10=0,Debts!$AA$10,MAX(Debts!$AA$10,ROUND(BK330*Debts!$Z$10+Debts!$AB$10*O331,2)))))</f>
        <v/>
      </c>
      <c r="AB331">
        <f>IF(BL330&lt;=0,0,MIN(ROUND(BL330+P331,2),IF(Debts!$Z$11=0,Debts!$AA$11,MAX(Debts!$AA$11,ROUND(BL330*Debts!$Z$11+Debts!$AB$11*P331,2)))))</f>
        <v/>
      </c>
      <c r="AC331">
        <f>IF(BM330&lt;=0,0,MIN(ROUND(BM330+Q331,2),IF(Debts!$Z$12=0,Debts!$AA$12,MAX(Debts!$AA$12,ROUND(BM330*Debts!$Z$12+Debts!$AB$12*Q331,2)))))</f>
        <v/>
      </c>
      <c r="AD331">
        <f>IF(BN330&lt;=0,0,MIN(ROUND(BN330+R331,2),IF(Debts!$Z$13=0,Debts!$AA$13,MAX(Debts!$AA$13,ROUND(BN330*Debts!$Z$13+Debts!$AB$13*R331,2)))))</f>
        <v/>
      </c>
      <c r="AE331">
        <f>IF(BO330&lt;=0,0,MIN(ROUND(BO330+S331,2),IF(Debts!$Z$14=0,Debts!$AA$14,MAX(Debts!$AA$14,ROUND(BO330*Debts!$Z$14+Debts!$AB$14*S331,2)))))</f>
        <v/>
      </c>
      <c r="AF331">
        <f>IF(BP330&lt;=0,0,MIN(ROUND(BP330+T331,2),IF(Debts!$Z$15=0,Debts!$AA$15,MAX(Debts!$AA$15,ROUND(BP330*Debts!$Z$15+Debts!$AB$15*T331,2)))))</f>
        <v/>
      </c>
      <c r="AG331">
        <f>IF(BQ330&lt;=0,0,MIN(ROUND(BQ330+U331,2),IF(Debts!$Z$16=0,Debts!$AA$16,MAX(Debts!$AA$16,ROUND(BQ330*Debts!$Z$16+Debts!$AB$16*U331,2)))))</f>
        <v/>
      </c>
      <c r="AH331">
        <f>IF(BF330&lt;=0,0,ROUND(BF330+J331-V331,2))</f>
        <v/>
      </c>
      <c r="AI331">
        <f>IF(BG330&lt;=0,0,ROUND(BG330+K331-W331,2))</f>
        <v/>
      </c>
      <c r="AJ331">
        <f>IF(BH330&lt;=0,0,ROUND(BH330+L331-X331,2))</f>
        <v/>
      </c>
      <c r="AK331">
        <f>IF(BI330&lt;=0,0,ROUND(BI330+M331-Y331,2))</f>
        <v/>
      </c>
      <c r="AL331">
        <f>IF(BJ330&lt;=0,0,ROUND(BJ330+N331-Z331,2))</f>
        <v/>
      </c>
      <c r="AM331">
        <f>IF(BK330&lt;=0,0,ROUND(BK330+O331-AA331,2))</f>
        <v/>
      </c>
      <c r="AN331">
        <f>IF(BL330&lt;=0,0,ROUND(BL330+P331-AB331,2))</f>
        <v/>
      </c>
      <c r="AO331">
        <f>IF(BM330&lt;=0,0,ROUND(BM330+Q331-AC331,2))</f>
        <v/>
      </c>
      <c r="AP331">
        <f>IF(BN330&lt;=0,0,ROUND(BN330+R331-AD331,2))</f>
        <v/>
      </c>
      <c r="AQ331">
        <f>IF(BO330&lt;=0,0,ROUND(BO330+S331-AE331,2))</f>
        <v/>
      </c>
      <c r="AR331">
        <f>IF(BP330&lt;=0,0,ROUND(BP330+T331-AF331,2))</f>
        <v/>
      </c>
      <c r="AS331">
        <f>IF(BQ330&lt;=0,0,ROUND(BQ330+U331-AG331,2))</f>
        <v/>
      </c>
      <c r="AT331">
        <f>IF(AH331&lt;=0,0,ROUND(MIN(AH331,MAX(0,$F331-SUMPRODUCT(($AT$3:$BE$3&lt;AT$3)*$AH331:$AS331))),2))</f>
        <v/>
      </c>
      <c r="AU331">
        <f>IF(AI331&lt;=0,0,ROUND(MIN(AI331,MAX(0,$F331-SUMPRODUCT(($AT$3:$BE$3&lt;AU$3)*$AH331:$AS331))),2))</f>
        <v/>
      </c>
      <c r="AV331">
        <f>IF(AJ331&lt;=0,0,ROUND(MIN(AJ331,MAX(0,$F331-SUMPRODUCT(($AT$3:$BE$3&lt;AV$3)*$AH331:$AS331))),2))</f>
        <v/>
      </c>
      <c r="AW331">
        <f>IF(AK331&lt;=0,0,ROUND(MIN(AK331,MAX(0,$F331-SUMPRODUCT(($AT$3:$BE$3&lt;AW$3)*$AH331:$AS331))),2))</f>
        <v/>
      </c>
      <c r="AX331">
        <f>IF(AL331&lt;=0,0,ROUND(MIN(AL331,MAX(0,$F331-SUMPRODUCT(($AT$3:$BE$3&lt;AX$3)*$AH331:$AS331))),2))</f>
        <v/>
      </c>
      <c r="AY331">
        <f>IF(AM331&lt;=0,0,ROUND(MIN(AM331,MAX(0,$F331-SUMPRODUCT(($AT$3:$BE$3&lt;AY$3)*$AH331:$AS331))),2))</f>
        <v/>
      </c>
      <c r="AZ331">
        <f>IF(AN331&lt;=0,0,ROUND(MIN(AN331,MAX(0,$F331-SUMPRODUCT(($AT$3:$BE$3&lt;AZ$3)*$AH331:$AS331))),2))</f>
        <v/>
      </c>
      <c r="BA331">
        <f>IF(AO331&lt;=0,0,ROUND(MIN(AO331,MAX(0,$F331-SUMPRODUCT(($AT$3:$BE$3&lt;BA$3)*$AH331:$AS331))),2))</f>
        <v/>
      </c>
      <c r="BB331">
        <f>IF(AP331&lt;=0,0,ROUND(MIN(AP331,MAX(0,$F331-SUMPRODUCT(($AT$3:$BE$3&lt;BB$3)*$AH331:$AS331))),2))</f>
        <v/>
      </c>
      <c r="BC331">
        <f>IF(AQ331&lt;=0,0,ROUND(MIN(AQ331,MAX(0,$F331-SUMPRODUCT(($AT$3:$BE$3&lt;BC$3)*$AH331:$AS331))),2))</f>
        <v/>
      </c>
      <c r="BD331">
        <f>IF(AR331&lt;=0,0,ROUND(MIN(AR331,MAX(0,$F331-SUMPRODUCT(($AT$3:$BE$3&lt;BD$3)*$AH331:$AS331))),2))</f>
        <v/>
      </c>
      <c r="BE331">
        <f>IF(AS331&lt;=0,0,ROUND(MIN(AS331,MAX(0,$F331-SUMPRODUCT(($AT$3:$BE$3&lt;BE$3)*$AH331:$AS331))),2))</f>
        <v/>
      </c>
      <c r="BF331">
        <f>IF(BF330&lt;=0,0,ROUND(BF330+J331-V331-AT331,2))</f>
        <v/>
      </c>
      <c r="BG331">
        <f>IF(BG330&lt;=0,0,ROUND(BG330+K331-W331-AU331,2))</f>
        <v/>
      </c>
      <c r="BH331">
        <f>IF(BH330&lt;=0,0,ROUND(BH330+L331-X331-AV331,2))</f>
        <v/>
      </c>
      <c r="BI331">
        <f>IF(BI330&lt;=0,0,ROUND(BI330+M331-Y331-AW331,2))</f>
        <v/>
      </c>
      <c r="BJ331">
        <f>IF(BJ330&lt;=0,0,ROUND(BJ330+N331-Z331-AX331,2))</f>
        <v/>
      </c>
      <c r="BK331">
        <f>IF(BK330&lt;=0,0,ROUND(BK330+O331-AA331-AY331,2))</f>
        <v/>
      </c>
      <c r="BL331">
        <f>IF(BL330&lt;=0,0,ROUND(BL330+P331-AB331-AZ331,2))</f>
        <v/>
      </c>
      <c r="BM331">
        <f>IF(BM330&lt;=0,0,ROUND(BM330+Q331-AC331-BA331,2))</f>
        <v/>
      </c>
      <c r="BN331">
        <f>IF(BN330&lt;=0,0,ROUND(BN330+R331-AD331-BB331,2))</f>
        <v/>
      </c>
      <c r="BO331">
        <f>IF(BO330&lt;=0,0,ROUND(BO330+S331-AE331-BC331,2))</f>
        <v/>
      </c>
      <c r="BP331">
        <f>IF(BP330&lt;=0,0,ROUND(BP330+T331-AF331-BD331,2))</f>
        <v/>
      </c>
      <c r="BQ331">
        <f>IF(BQ330&lt;=0,0,ROUND(BQ330+U331-AG331-BE331,2))</f>
        <v/>
      </c>
    </row>
    <row r="332">
      <c r="A332" t="n">
        <v>327</v>
      </c>
      <c r="B332" s="29">
        <f>Months!B332</f>
        <v/>
      </c>
      <c r="C332">
        <f>Months!C332</f>
        <v/>
      </c>
      <c r="D332">
        <f>Months!D332</f>
        <v/>
      </c>
      <c r="E332">
        <f>SUM(V332:AG332)</f>
        <v/>
      </c>
      <c r="F332">
        <f>MAX(0,ROUND(C332+D332-E332,2))</f>
        <v/>
      </c>
      <c r="G332">
        <f>ROUND(E332+SUM(AT332:BE332),2)</f>
        <v/>
      </c>
      <c r="H332">
        <f>ROUND(SUM(J332:U332),2)</f>
        <v/>
      </c>
      <c r="I332">
        <f>ROUND(SUM(BF332:BQ332),2)</f>
        <v/>
      </c>
      <c r="J332">
        <f>IF(BF331&lt;=0,0,ROUND(BF331*IF($A332&lt;=Debts!$M$5,Debts!$X$5,Debts!$Y$5)/12,2)+IF(AND(Debts!$AC$5=1,$A332=Debts!$M$5+1),SUMPRODUCT(ROUND(BF$5:BF330*Debts!$Y$5/12,2)),0))</f>
        <v/>
      </c>
      <c r="K332">
        <f>IF(BG331&lt;=0,0,ROUND(BG331*IF($A332&lt;=Debts!$M$6,Debts!$X$6,Debts!$Y$6)/12,2)+IF(AND(Debts!$AC$6=1,$A332=Debts!$M$6+1),SUMPRODUCT(ROUND(BG$5:BG330*Debts!$Y$6/12,2)),0))</f>
        <v/>
      </c>
      <c r="L332">
        <f>IF(BH331&lt;=0,0,ROUND(BH331*IF($A332&lt;=Debts!$M$7,Debts!$X$7,Debts!$Y$7)/12,2)+IF(AND(Debts!$AC$7=1,$A332=Debts!$M$7+1),SUMPRODUCT(ROUND(BH$5:BH330*Debts!$Y$7/12,2)),0))</f>
        <v/>
      </c>
      <c r="M332">
        <f>IF(BI331&lt;=0,0,ROUND(BI331*IF($A332&lt;=Debts!$M$8,Debts!$X$8,Debts!$Y$8)/12,2)+IF(AND(Debts!$AC$8=1,$A332=Debts!$M$8+1),SUMPRODUCT(ROUND(BI$5:BI330*Debts!$Y$8/12,2)),0))</f>
        <v/>
      </c>
      <c r="N332">
        <f>IF(BJ331&lt;=0,0,ROUND(BJ331*IF($A332&lt;=Debts!$M$9,Debts!$X$9,Debts!$Y$9)/12,2)+IF(AND(Debts!$AC$9=1,$A332=Debts!$M$9+1),SUMPRODUCT(ROUND(BJ$5:BJ330*Debts!$Y$9/12,2)),0))</f>
        <v/>
      </c>
      <c r="O332">
        <f>IF(BK331&lt;=0,0,ROUND(BK331*IF($A332&lt;=Debts!$M$10,Debts!$X$10,Debts!$Y$10)/12,2)+IF(AND(Debts!$AC$10=1,$A332=Debts!$M$10+1),SUMPRODUCT(ROUND(BK$5:BK330*Debts!$Y$10/12,2)),0))</f>
        <v/>
      </c>
      <c r="P332">
        <f>IF(BL331&lt;=0,0,ROUND(BL331*IF($A332&lt;=Debts!$M$11,Debts!$X$11,Debts!$Y$11)/12,2)+IF(AND(Debts!$AC$11=1,$A332=Debts!$M$11+1),SUMPRODUCT(ROUND(BL$5:BL330*Debts!$Y$11/12,2)),0))</f>
        <v/>
      </c>
      <c r="Q332">
        <f>IF(BM331&lt;=0,0,ROUND(BM331*IF($A332&lt;=Debts!$M$12,Debts!$X$12,Debts!$Y$12)/12,2)+IF(AND(Debts!$AC$12=1,$A332=Debts!$M$12+1),SUMPRODUCT(ROUND(BM$5:BM330*Debts!$Y$12/12,2)),0))</f>
        <v/>
      </c>
      <c r="R332">
        <f>IF(BN331&lt;=0,0,ROUND(BN331*IF($A332&lt;=Debts!$M$13,Debts!$X$13,Debts!$Y$13)/12,2)+IF(AND(Debts!$AC$13=1,$A332=Debts!$M$13+1),SUMPRODUCT(ROUND(BN$5:BN330*Debts!$Y$13/12,2)),0))</f>
        <v/>
      </c>
      <c r="S332">
        <f>IF(BO331&lt;=0,0,ROUND(BO331*IF($A332&lt;=Debts!$M$14,Debts!$X$14,Debts!$Y$14)/12,2)+IF(AND(Debts!$AC$14=1,$A332=Debts!$M$14+1),SUMPRODUCT(ROUND(BO$5:BO330*Debts!$Y$14/12,2)),0))</f>
        <v/>
      </c>
      <c r="T332">
        <f>IF(BP331&lt;=0,0,ROUND(BP331*IF($A332&lt;=Debts!$M$15,Debts!$X$15,Debts!$Y$15)/12,2)+IF(AND(Debts!$AC$15=1,$A332=Debts!$M$15+1),SUMPRODUCT(ROUND(BP$5:BP330*Debts!$Y$15/12,2)),0))</f>
        <v/>
      </c>
      <c r="U332">
        <f>IF(BQ331&lt;=0,0,ROUND(BQ331*IF($A332&lt;=Debts!$M$16,Debts!$X$16,Debts!$Y$16)/12,2)+IF(AND(Debts!$AC$16=1,$A332=Debts!$M$16+1),SUMPRODUCT(ROUND(BQ$5:BQ330*Debts!$Y$16/12,2)),0))</f>
        <v/>
      </c>
      <c r="V332">
        <f>IF(BF331&lt;=0,0,MIN(ROUND(BF331+J332,2),IF(Debts!$Z$5=0,Debts!$AA$5,MAX(Debts!$AA$5,ROUND(BF331*Debts!$Z$5+Debts!$AB$5*J332,2)))))</f>
        <v/>
      </c>
      <c r="W332">
        <f>IF(BG331&lt;=0,0,MIN(ROUND(BG331+K332,2),IF(Debts!$Z$6=0,Debts!$AA$6,MAX(Debts!$AA$6,ROUND(BG331*Debts!$Z$6+Debts!$AB$6*K332,2)))))</f>
        <v/>
      </c>
      <c r="X332">
        <f>IF(BH331&lt;=0,0,MIN(ROUND(BH331+L332,2),IF(Debts!$Z$7=0,Debts!$AA$7,MAX(Debts!$AA$7,ROUND(BH331*Debts!$Z$7+Debts!$AB$7*L332,2)))))</f>
        <v/>
      </c>
      <c r="Y332">
        <f>IF(BI331&lt;=0,0,MIN(ROUND(BI331+M332,2),IF(Debts!$Z$8=0,Debts!$AA$8,MAX(Debts!$AA$8,ROUND(BI331*Debts!$Z$8+Debts!$AB$8*M332,2)))))</f>
        <v/>
      </c>
      <c r="Z332">
        <f>IF(BJ331&lt;=0,0,MIN(ROUND(BJ331+N332,2),IF(Debts!$Z$9=0,Debts!$AA$9,MAX(Debts!$AA$9,ROUND(BJ331*Debts!$Z$9+Debts!$AB$9*N332,2)))))</f>
        <v/>
      </c>
      <c r="AA332">
        <f>IF(BK331&lt;=0,0,MIN(ROUND(BK331+O332,2),IF(Debts!$Z$10=0,Debts!$AA$10,MAX(Debts!$AA$10,ROUND(BK331*Debts!$Z$10+Debts!$AB$10*O332,2)))))</f>
        <v/>
      </c>
      <c r="AB332">
        <f>IF(BL331&lt;=0,0,MIN(ROUND(BL331+P332,2),IF(Debts!$Z$11=0,Debts!$AA$11,MAX(Debts!$AA$11,ROUND(BL331*Debts!$Z$11+Debts!$AB$11*P332,2)))))</f>
        <v/>
      </c>
      <c r="AC332">
        <f>IF(BM331&lt;=0,0,MIN(ROUND(BM331+Q332,2),IF(Debts!$Z$12=0,Debts!$AA$12,MAX(Debts!$AA$12,ROUND(BM331*Debts!$Z$12+Debts!$AB$12*Q332,2)))))</f>
        <v/>
      </c>
      <c r="AD332">
        <f>IF(BN331&lt;=0,0,MIN(ROUND(BN331+R332,2),IF(Debts!$Z$13=0,Debts!$AA$13,MAX(Debts!$AA$13,ROUND(BN331*Debts!$Z$13+Debts!$AB$13*R332,2)))))</f>
        <v/>
      </c>
      <c r="AE332">
        <f>IF(BO331&lt;=0,0,MIN(ROUND(BO331+S332,2),IF(Debts!$Z$14=0,Debts!$AA$14,MAX(Debts!$AA$14,ROUND(BO331*Debts!$Z$14+Debts!$AB$14*S332,2)))))</f>
        <v/>
      </c>
      <c r="AF332">
        <f>IF(BP331&lt;=0,0,MIN(ROUND(BP331+T332,2),IF(Debts!$Z$15=0,Debts!$AA$15,MAX(Debts!$AA$15,ROUND(BP331*Debts!$Z$15+Debts!$AB$15*T332,2)))))</f>
        <v/>
      </c>
      <c r="AG332">
        <f>IF(BQ331&lt;=0,0,MIN(ROUND(BQ331+U332,2),IF(Debts!$Z$16=0,Debts!$AA$16,MAX(Debts!$AA$16,ROUND(BQ331*Debts!$Z$16+Debts!$AB$16*U332,2)))))</f>
        <v/>
      </c>
      <c r="AH332">
        <f>IF(BF331&lt;=0,0,ROUND(BF331+J332-V332,2))</f>
        <v/>
      </c>
      <c r="AI332">
        <f>IF(BG331&lt;=0,0,ROUND(BG331+K332-W332,2))</f>
        <v/>
      </c>
      <c r="AJ332">
        <f>IF(BH331&lt;=0,0,ROUND(BH331+L332-X332,2))</f>
        <v/>
      </c>
      <c r="AK332">
        <f>IF(BI331&lt;=0,0,ROUND(BI331+M332-Y332,2))</f>
        <v/>
      </c>
      <c r="AL332">
        <f>IF(BJ331&lt;=0,0,ROUND(BJ331+N332-Z332,2))</f>
        <v/>
      </c>
      <c r="AM332">
        <f>IF(BK331&lt;=0,0,ROUND(BK331+O332-AA332,2))</f>
        <v/>
      </c>
      <c r="AN332">
        <f>IF(BL331&lt;=0,0,ROUND(BL331+P332-AB332,2))</f>
        <v/>
      </c>
      <c r="AO332">
        <f>IF(BM331&lt;=0,0,ROUND(BM331+Q332-AC332,2))</f>
        <v/>
      </c>
      <c r="AP332">
        <f>IF(BN331&lt;=0,0,ROUND(BN331+R332-AD332,2))</f>
        <v/>
      </c>
      <c r="AQ332">
        <f>IF(BO331&lt;=0,0,ROUND(BO331+S332-AE332,2))</f>
        <v/>
      </c>
      <c r="AR332">
        <f>IF(BP331&lt;=0,0,ROUND(BP331+T332-AF332,2))</f>
        <v/>
      </c>
      <c r="AS332">
        <f>IF(BQ331&lt;=0,0,ROUND(BQ331+U332-AG332,2))</f>
        <v/>
      </c>
      <c r="AT332">
        <f>IF(AH332&lt;=0,0,ROUND(MIN(AH332,MAX(0,$F332-SUMPRODUCT(($AT$3:$BE$3&lt;AT$3)*$AH332:$AS332))),2))</f>
        <v/>
      </c>
      <c r="AU332">
        <f>IF(AI332&lt;=0,0,ROUND(MIN(AI332,MAX(0,$F332-SUMPRODUCT(($AT$3:$BE$3&lt;AU$3)*$AH332:$AS332))),2))</f>
        <v/>
      </c>
      <c r="AV332">
        <f>IF(AJ332&lt;=0,0,ROUND(MIN(AJ332,MAX(0,$F332-SUMPRODUCT(($AT$3:$BE$3&lt;AV$3)*$AH332:$AS332))),2))</f>
        <v/>
      </c>
      <c r="AW332">
        <f>IF(AK332&lt;=0,0,ROUND(MIN(AK332,MAX(0,$F332-SUMPRODUCT(($AT$3:$BE$3&lt;AW$3)*$AH332:$AS332))),2))</f>
        <v/>
      </c>
      <c r="AX332">
        <f>IF(AL332&lt;=0,0,ROUND(MIN(AL332,MAX(0,$F332-SUMPRODUCT(($AT$3:$BE$3&lt;AX$3)*$AH332:$AS332))),2))</f>
        <v/>
      </c>
      <c r="AY332">
        <f>IF(AM332&lt;=0,0,ROUND(MIN(AM332,MAX(0,$F332-SUMPRODUCT(($AT$3:$BE$3&lt;AY$3)*$AH332:$AS332))),2))</f>
        <v/>
      </c>
      <c r="AZ332">
        <f>IF(AN332&lt;=0,0,ROUND(MIN(AN332,MAX(0,$F332-SUMPRODUCT(($AT$3:$BE$3&lt;AZ$3)*$AH332:$AS332))),2))</f>
        <v/>
      </c>
      <c r="BA332">
        <f>IF(AO332&lt;=0,0,ROUND(MIN(AO332,MAX(0,$F332-SUMPRODUCT(($AT$3:$BE$3&lt;BA$3)*$AH332:$AS332))),2))</f>
        <v/>
      </c>
      <c r="BB332">
        <f>IF(AP332&lt;=0,0,ROUND(MIN(AP332,MAX(0,$F332-SUMPRODUCT(($AT$3:$BE$3&lt;BB$3)*$AH332:$AS332))),2))</f>
        <v/>
      </c>
      <c r="BC332">
        <f>IF(AQ332&lt;=0,0,ROUND(MIN(AQ332,MAX(0,$F332-SUMPRODUCT(($AT$3:$BE$3&lt;BC$3)*$AH332:$AS332))),2))</f>
        <v/>
      </c>
      <c r="BD332">
        <f>IF(AR332&lt;=0,0,ROUND(MIN(AR332,MAX(0,$F332-SUMPRODUCT(($AT$3:$BE$3&lt;BD$3)*$AH332:$AS332))),2))</f>
        <v/>
      </c>
      <c r="BE332">
        <f>IF(AS332&lt;=0,0,ROUND(MIN(AS332,MAX(0,$F332-SUMPRODUCT(($AT$3:$BE$3&lt;BE$3)*$AH332:$AS332))),2))</f>
        <v/>
      </c>
      <c r="BF332">
        <f>IF(BF331&lt;=0,0,ROUND(BF331+J332-V332-AT332,2))</f>
        <v/>
      </c>
      <c r="BG332">
        <f>IF(BG331&lt;=0,0,ROUND(BG331+K332-W332-AU332,2))</f>
        <v/>
      </c>
      <c r="BH332">
        <f>IF(BH331&lt;=0,0,ROUND(BH331+L332-X332-AV332,2))</f>
        <v/>
      </c>
      <c r="BI332">
        <f>IF(BI331&lt;=0,0,ROUND(BI331+M332-Y332-AW332,2))</f>
        <v/>
      </c>
      <c r="BJ332">
        <f>IF(BJ331&lt;=0,0,ROUND(BJ331+N332-Z332-AX332,2))</f>
        <v/>
      </c>
      <c r="BK332">
        <f>IF(BK331&lt;=0,0,ROUND(BK331+O332-AA332-AY332,2))</f>
        <v/>
      </c>
      <c r="BL332">
        <f>IF(BL331&lt;=0,0,ROUND(BL331+P332-AB332-AZ332,2))</f>
        <v/>
      </c>
      <c r="BM332">
        <f>IF(BM331&lt;=0,0,ROUND(BM331+Q332-AC332-BA332,2))</f>
        <v/>
      </c>
      <c r="BN332">
        <f>IF(BN331&lt;=0,0,ROUND(BN331+R332-AD332-BB332,2))</f>
        <v/>
      </c>
      <c r="BO332">
        <f>IF(BO331&lt;=0,0,ROUND(BO331+S332-AE332-BC332,2))</f>
        <v/>
      </c>
      <c r="BP332">
        <f>IF(BP331&lt;=0,0,ROUND(BP331+T332-AF332-BD332,2))</f>
        <v/>
      </c>
      <c r="BQ332">
        <f>IF(BQ331&lt;=0,0,ROUND(BQ331+U332-AG332-BE332,2))</f>
        <v/>
      </c>
    </row>
    <row r="333">
      <c r="A333" t="n">
        <v>328</v>
      </c>
      <c r="B333" s="29">
        <f>Months!B333</f>
        <v/>
      </c>
      <c r="C333">
        <f>Months!C333</f>
        <v/>
      </c>
      <c r="D333">
        <f>Months!D333</f>
        <v/>
      </c>
      <c r="E333">
        <f>SUM(V333:AG333)</f>
        <v/>
      </c>
      <c r="F333">
        <f>MAX(0,ROUND(C333+D333-E333,2))</f>
        <v/>
      </c>
      <c r="G333">
        <f>ROUND(E333+SUM(AT333:BE333),2)</f>
        <v/>
      </c>
      <c r="H333">
        <f>ROUND(SUM(J333:U333),2)</f>
        <v/>
      </c>
      <c r="I333">
        <f>ROUND(SUM(BF333:BQ333),2)</f>
        <v/>
      </c>
      <c r="J333">
        <f>IF(BF332&lt;=0,0,ROUND(BF332*IF($A333&lt;=Debts!$M$5,Debts!$X$5,Debts!$Y$5)/12,2)+IF(AND(Debts!$AC$5=1,$A333=Debts!$M$5+1),SUMPRODUCT(ROUND(BF$5:BF331*Debts!$Y$5/12,2)),0))</f>
        <v/>
      </c>
      <c r="K333">
        <f>IF(BG332&lt;=0,0,ROUND(BG332*IF($A333&lt;=Debts!$M$6,Debts!$X$6,Debts!$Y$6)/12,2)+IF(AND(Debts!$AC$6=1,$A333=Debts!$M$6+1),SUMPRODUCT(ROUND(BG$5:BG331*Debts!$Y$6/12,2)),0))</f>
        <v/>
      </c>
      <c r="L333">
        <f>IF(BH332&lt;=0,0,ROUND(BH332*IF($A333&lt;=Debts!$M$7,Debts!$X$7,Debts!$Y$7)/12,2)+IF(AND(Debts!$AC$7=1,$A333=Debts!$M$7+1),SUMPRODUCT(ROUND(BH$5:BH331*Debts!$Y$7/12,2)),0))</f>
        <v/>
      </c>
      <c r="M333">
        <f>IF(BI332&lt;=0,0,ROUND(BI332*IF($A333&lt;=Debts!$M$8,Debts!$X$8,Debts!$Y$8)/12,2)+IF(AND(Debts!$AC$8=1,$A333=Debts!$M$8+1),SUMPRODUCT(ROUND(BI$5:BI331*Debts!$Y$8/12,2)),0))</f>
        <v/>
      </c>
      <c r="N333">
        <f>IF(BJ332&lt;=0,0,ROUND(BJ332*IF($A333&lt;=Debts!$M$9,Debts!$X$9,Debts!$Y$9)/12,2)+IF(AND(Debts!$AC$9=1,$A333=Debts!$M$9+1),SUMPRODUCT(ROUND(BJ$5:BJ331*Debts!$Y$9/12,2)),0))</f>
        <v/>
      </c>
      <c r="O333">
        <f>IF(BK332&lt;=0,0,ROUND(BK332*IF($A333&lt;=Debts!$M$10,Debts!$X$10,Debts!$Y$10)/12,2)+IF(AND(Debts!$AC$10=1,$A333=Debts!$M$10+1),SUMPRODUCT(ROUND(BK$5:BK331*Debts!$Y$10/12,2)),0))</f>
        <v/>
      </c>
      <c r="P333">
        <f>IF(BL332&lt;=0,0,ROUND(BL332*IF($A333&lt;=Debts!$M$11,Debts!$X$11,Debts!$Y$11)/12,2)+IF(AND(Debts!$AC$11=1,$A333=Debts!$M$11+1),SUMPRODUCT(ROUND(BL$5:BL331*Debts!$Y$11/12,2)),0))</f>
        <v/>
      </c>
      <c r="Q333">
        <f>IF(BM332&lt;=0,0,ROUND(BM332*IF($A333&lt;=Debts!$M$12,Debts!$X$12,Debts!$Y$12)/12,2)+IF(AND(Debts!$AC$12=1,$A333=Debts!$M$12+1),SUMPRODUCT(ROUND(BM$5:BM331*Debts!$Y$12/12,2)),0))</f>
        <v/>
      </c>
      <c r="R333">
        <f>IF(BN332&lt;=0,0,ROUND(BN332*IF($A333&lt;=Debts!$M$13,Debts!$X$13,Debts!$Y$13)/12,2)+IF(AND(Debts!$AC$13=1,$A333=Debts!$M$13+1),SUMPRODUCT(ROUND(BN$5:BN331*Debts!$Y$13/12,2)),0))</f>
        <v/>
      </c>
      <c r="S333">
        <f>IF(BO332&lt;=0,0,ROUND(BO332*IF($A333&lt;=Debts!$M$14,Debts!$X$14,Debts!$Y$14)/12,2)+IF(AND(Debts!$AC$14=1,$A333=Debts!$M$14+1),SUMPRODUCT(ROUND(BO$5:BO331*Debts!$Y$14/12,2)),0))</f>
        <v/>
      </c>
      <c r="T333">
        <f>IF(BP332&lt;=0,0,ROUND(BP332*IF($A333&lt;=Debts!$M$15,Debts!$X$15,Debts!$Y$15)/12,2)+IF(AND(Debts!$AC$15=1,$A333=Debts!$M$15+1),SUMPRODUCT(ROUND(BP$5:BP331*Debts!$Y$15/12,2)),0))</f>
        <v/>
      </c>
      <c r="U333">
        <f>IF(BQ332&lt;=0,0,ROUND(BQ332*IF($A333&lt;=Debts!$M$16,Debts!$X$16,Debts!$Y$16)/12,2)+IF(AND(Debts!$AC$16=1,$A333=Debts!$M$16+1),SUMPRODUCT(ROUND(BQ$5:BQ331*Debts!$Y$16/12,2)),0))</f>
        <v/>
      </c>
      <c r="V333">
        <f>IF(BF332&lt;=0,0,MIN(ROUND(BF332+J333,2),IF(Debts!$Z$5=0,Debts!$AA$5,MAX(Debts!$AA$5,ROUND(BF332*Debts!$Z$5+Debts!$AB$5*J333,2)))))</f>
        <v/>
      </c>
      <c r="W333">
        <f>IF(BG332&lt;=0,0,MIN(ROUND(BG332+K333,2),IF(Debts!$Z$6=0,Debts!$AA$6,MAX(Debts!$AA$6,ROUND(BG332*Debts!$Z$6+Debts!$AB$6*K333,2)))))</f>
        <v/>
      </c>
      <c r="X333">
        <f>IF(BH332&lt;=0,0,MIN(ROUND(BH332+L333,2),IF(Debts!$Z$7=0,Debts!$AA$7,MAX(Debts!$AA$7,ROUND(BH332*Debts!$Z$7+Debts!$AB$7*L333,2)))))</f>
        <v/>
      </c>
      <c r="Y333">
        <f>IF(BI332&lt;=0,0,MIN(ROUND(BI332+M333,2),IF(Debts!$Z$8=0,Debts!$AA$8,MAX(Debts!$AA$8,ROUND(BI332*Debts!$Z$8+Debts!$AB$8*M333,2)))))</f>
        <v/>
      </c>
      <c r="Z333">
        <f>IF(BJ332&lt;=0,0,MIN(ROUND(BJ332+N333,2),IF(Debts!$Z$9=0,Debts!$AA$9,MAX(Debts!$AA$9,ROUND(BJ332*Debts!$Z$9+Debts!$AB$9*N333,2)))))</f>
        <v/>
      </c>
      <c r="AA333">
        <f>IF(BK332&lt;=0,0,MIN(ROUND(BK332+O333,2),IF(Debts!$Z$10=0,Debts!$AA$10,MAX(Debts!$AA$10,ROUND(BK332*Debts!$Z$10+Debts!$AB$10*O333,2)))))</f>
        <v/>
      </c>
      <c r="AB333">
        <f>IF(BL332&lt;=0,0,MIN(ROUND(BL332+P333,2),IF(Debts!$Z$11=0,Debts!$AA$11,MAX(Debts!$AA$11,ROUND(BL332*Debts!$Z$11+Debts!$AB$11*P333,2)))))</f>
        <v/>
      </c>
      <c r="AC333">
        <f>IF(BM332&lt;=0,0,MIN(ROUND(BM332+Q333,2),IF(Debts!$Z$12=0,Debts!$AA$12,MAX(Debts!$AA$12,ROUND(BM332*Debts!$Z$12+Debts!$AB$12*Q333,2)))))</f>
        <v/>
      </c>
      <c r="AD333">
        <f>IF(BN332&lt;=0,0,MIN(ROUND(BN332+R333,2),IF(Debts!$Z$13=0,Debts!$AA$13,MAX(Debts!$AA$13,ROUND(BN332*Debts!$Z$13+Debts!$AB$13*R333,2)))))</f>
        <v/>
      </c>
      <c r="AE333">
        <f>IF(BO332&lt;=0,0,MIN(ROUND(BO332+S333,2),IF(Debts!$Z$14=0,Debts!$AA$14,MAX(Debts!$AA$14,ROUND(BO332*Debts!$Z$14+Debts!$AB$14*S333,2)))))</f>
        <v/>
      </c>
      <c r="AF333">
        <f>IF(BP332&lt;=0,0,MIN(ROUND(BP332+T333,2),IF(Debts!$Z$15=0,Debts!$AA$15,MAX(Debts!$AA$15,ROUND(BP332*Debts!$Z$15+Debts!$AB$15*T333,2)))))</f>
        <v/>
      </c>
      <c r="AG333">
        <f>IF(BQ332&lt;=0,0,MIN(ROUND(BQ332+U333,2),IF(Debts!$Z$16=0,Debts!$AA$16,MAX(Debts!$AA$16,ROUND(BQ332*Debts!$Z$16+Debts!$AB$16*U333,2)))))</f>
        <v/>
      </c>
      <c r="AH333">
        <f>IF(BF332&lt;=0,0,ROUND(BF332+J333-V333,2))</f>
        <v/>
      </c>
      <c r="AI333">
        <f>IF(BG332&lt;=0,0,ROUND(BG332+K333-W333,2))</f>
        <v/>
      </c>
      <c r="AJ333">
        <f>IF(BH332&lt;=0,0,ROUND(BH332+L333-X333,2))</f>
        <v/>
      </c>
      <c r="AK333">
        <f>IF(BI332&lt;=0,0,ROUND(BI332+M333-Y333,2))</f>
        <v/>
      </c>
      <c r="AL333">
        <f>IF(BJ332&lt;=0,0,ROUND(BJ332+N333-Z333,2))</f>
        <v/>
      </c>
      <c r="AM333">
        <f>IF(BK332&lt;=0,0,ROUND(BK332+O333-AA333,2))</f>
        <v/>
      </c>
      <c r="AN333">
        <f>IF(BL332&lt;=0,0,ROUND(BL332+P333-AB333,2))</f>
        <v/>
      </c>
      <c r="AO333">
        <f>IF(BM332&lt;=0,0,ROUND(BM332+Q333-AC333,2))</f>
        <v/>
      </c>
      <c r="AP333">
        <f>IF(BN332&lt;=0,0,ROUND(BN332+R333-AD333,2))</f>
        <v/>
      </c>
      <c r="AQ333">
        <f>IF(BO332&lt;=0,0,ROUND(BO332+S333-AE333,2))</f>
        <v/>
      </c>
      <c r="AR333">
        <f>IF(BP332&lt;=0,0,ROUND(BP332+T333-AF333,2))</f>
        <v/>
      </c>
      <c r="AS333">
        <f>IF(BQ332&lt;=0,0,ROUND(BQ332+U333-AG333,2))</f>
        <v/>
      </c>
      <c r="AT333">
        <f>IF(AH333&lt;=0,0,ROUND(MIN(AH333,MAX(0,$F333-SUMPRODUCT(($AT$3:$BE$3&lt;AT$3)*$AH333:$AS333))),2))</f>
        <v/>
      </c>
      <c r="AU333">
        <f>IF(AI333&lt;=0,0,ROUND(MIN(AI333,MAX(0,$F333-SUMPRODUCT(($AT$3:$BE$3&lt;AU$3)*$AH333:$AS333))),2))</f>
        <v/>
      </c>
      <c r="AV333">
        <f>IF(AJ333&lt;=0,0,ROUND(MIN(AJ333,MAX(0,$F333-SUMPRODUCT(($AT$3:$BE$3&lt;AV$3)*$AH333:$AS333))),2))</f>
        <v/>
      </c>
      <c r="AW333">
        <f>IF(AK333&lt;=0,0,ROUND(MIN(AK333,MAX(0,$F333-SUMPRODUCT(($AT$3:$BE$3&lt;AW$3)*$AH333:$AS333))),2))</f>
        <v/>
      </c>
      <c r="AX333">
        <f>IF(AL333&lt;=0,0,ROUND(MIN(AL333,MAX(0,$F333-SUMPRODUCT(($AT$3:$BE$3&lt;AX$3)*$AH333:$AS333))),2))</f>
        <v/>
      </c>
      <c r="AY333">
        <f>IF(AM333&lt;=0,0,ROUND(MIN(AM333,MAX(0,$F333-SUMPRODUCT(($AT$3:$BE$3&lt;AY$3)*$AH333:$AS333))),2))</f>
        <v/>
      </c>
      <c r="AZ333">
        <f>IF(AN333&lt;=0,0,ROUND(MIN(AN333,MAX(0,$F333-SUMPRODUCT(($AT$3:$BE$3&lt;AZ$3)*$AH333:$AS333))),2))</f>
        <v/>
      </c>
      <c r="BA333">
        <f>IF(AO333&lt;=0,0,ROUND(MIN(AO333,MAX(0,$F333-SUMPRODUCT(($AT$3:$BE$3&lt;BA$3)*$AH333:$AS333))),2))</f>
        <v/>
      </c>
      <c r="BB333">
        <f>IF(AP333&lt;=0,0,ROUND(MIN(AP333,MAX(0,$F333-SUMPRODUCT(($AT$3:$BE$3&lt;BB$3)*$AH333:$AS333))),2))</f>
        <v/>
      </c>
      <c r="BC333">
        <f>IF(AQ333&lt;=0,0,ROUND(MIN(AQ333,MAX(0,$F333-SUMPRODUCT(($AT$3:$BE$3&lt;BC$3)*$AH333:$AS333))),2))</f>
        <v/>
      </c>
      <c r="BD333">
        <f>IF(AR333&lt;=0,0,ROUND(MIN(AR333,MAX(0,$F333-SUMPRODUCT(($AT$3:$BE$3&lt;BD$3)*$AH333:$AS333))),2))</f>
        <v/>
      </c>
      <c r="BE333">
        <f>IF(AS333&lt;=0,0,ROUND(MIN(AS333,MAX(0,$F333-SUMPRODUCT(($AT$3:$BE$3&lt;BE$3)*$AH333:$AS333))),2))</f>
        <v/>
      </c>
      <c r="BF333">
        <f>IF(BF332&lt;=0,0,ROUND(BF332+J333-V333-AT333,2))</f>
        <v/>
      </c>
      <c r="BG333">
        <f>IF(BG332&lt;=0,0,ROUND(BG332+K333-W333-AU333,2))</f>
        <v/>
      </c>
      <c r="BH333">
        <f>IF(BH332&lt;=0,0,ROUND(BH332+L333-X333-AV333,2))</f>
        <v/>
      </c>
      <c r="BI333">
        <f>IF(BI332&lt;=0,0,ROUND(BI332+M333-Y333-AW333,2))</f>
        <v/>
      </c>
      <c r="BJ333">
        <f>IF(BJ332&lt;=0,0,ROUND(BJ332+N333-Z333-AX333,2))</f>
        <v/>
      </c>
      <c r="BK333">
        <f>IF(BK332&lt;=0,0,ROUND(BK332+O333-AA333-AY333,2))</f>
        <v/>
      </c>
      <c r="BL333">
        <f>IF(BL332&lt;=0,0,ROUND(BL332+P333-AB333-AZ333,2))</f>
        <v/>
      </c>
      <c r="BM333">
        <f>IF(BM332&lt;=0,0,ROUND(BM332+Q333-AC333-BA333,2))</f>
        <v/>
      </c>
      <c r="BN333">
        <f>IF(BN332&lt;=0,0,ROUND(BN332+R333-AD333-BB333,2))</f>
        <v/>
      </c>
      <c r="BO333">
        <f>IF(BO332&lt;=0,0,ROUND(BO332+S333-AE333-BC333,2))</f>
        <v/>
      </c>
      <c r="BP333">
        <f>IF(BP332&lt;=0,0,ROUND(BP332+T333-AF333-BD333,2))</f>
        <v/>
      </c>
      <c r="BQ333">
        <f>IF(BQ332&lt;=0,0,ROUND(BQ332+U333-AG333-BE333,2))</f>
        <v/>
      </c>
    </row>
    <row r="334">
      <c r="A334" t="n">
        <v>329</v>
      </c>
      <c r="B334" s="29">
        <f>Months!B334</f>
        <v/>
      </c>
      <c r="C334">
        <f>Months!C334</f>
        <v/>
      </c>
      <c r="D334">
        <f>Months!D334</f>
        <v/>
      </c>
      <c r="E334">
        <f>SUM(V334:AG334)</f>
        <v/>
      </c>
      <c r="F334">
        <f>MAX(0,ROUND(C334+D334-E334,2))</f>
        <v/>
      </c>
      <c r="G334">
        <f>ROUND(E334+SUM(AT334:BE334),2)</f>
        <v/>
      </c>
      <c r="H334">
        <f>ROUND(SUM(J334:U334),2)</f>
        <v/>
      </c>
      <c r="I334">
        <f>ROUND(SUM(BF334:BQ334),2)</f>
        <v/>
      </c>
      <c r="J334">
        <f>IF(BF333&lt;=0,0,ROUND(BF333*IF($A334&lt;=Debts!$M$5,Debts!$X$5,Debts!$Y$5)/12,2)+IF(AND(Debts!$AC$5=1,$A334=Debts!$M$5+1),SUMPRODUCT(ROUND(BF$5:BF332*Debts!$Y$5/12,2)),0))</f>
        <v/>
      </c>
      <c r="K334">
        <f>IF(BG333&lt;=0,0,ROUND(BG333*IF($A334&lt;=Debts!$M$6,Debts!$X$6,Debts!$Y$6)/12,2)+IF(AND(Debts!$AC$6=1,$A334=Debts!$M$6+1),SUMPRODUCT(ROUND(BG$5:BG332*Debts!$Y$6/12,2)),0))</f>
        <v/>
      </c>
      <c r="L334">
        <f>IF(BH333&lt;=0,0,ROUND(BH333*IF($A334&lt;=Debts!$M$7,Debts!$X$7,Debts!$Y$7)/12,2)+IF(AND(Debts!$AC$7=1,$A334=Debts!$M$7+1),SUMPRODUCT(ROUND(BH$5:BH332*Debts!$Y$7/12,2)),0))</f>
        <v/>
      </c>
      <c r="M334">
        <f>IF(BI333&lt;=0,0,ROUND(BI333*IF($A334&lt;=Debts!$M$8,Debts!$X$8,Debts!$Y$8)/12,2)+IF(AND(Debts!$AC$8=1,$A334=Debts!$M$8+1),SUMPRODUCT(ROUND(BI$5:BI332*Debts!$Y$8/12,2)),0))</f>
        <v/>
      </c>
      <c r="N334">
        <f>IF(BJ333&lt;=0,0,ROUND(BJ333*IF($A334&lt;=Debts!$M$9,Debts!$X$9,Debts!$Y$9)/12,2)+IF(AND(Debts!$AC$9=1,$A334=Debts!$M$9+1),SUMPRODUCT(ROUND(BJ$5:BJ332*Debts!$Y$9/12,2)),0))</f>
        <v/>
      </c>
      <c r="O334">
        <f>IF(BK333&lt;=0,0,ROUND(BK333*IF($A334&lt;=Debts!$M$10,Debts!$X$10,Debts!$Y$10)/12,2)+IF(AND(Debts!$AC$10=1,$A334=Debts!$M$10+1),SUMPRODUCT(ROUND(BK$5:BK332*Debts!$Y$10/12,2)),0))</f>
        <v/>
      </c>
      <c r="P334">
        <f>IF(BL333&lt;=0,0,ROUND(BL333*IF($A334&lt;=Debts!$M$11,Debts!$X$11,Debts!$Y$11)/12,2)+IF(AND(Debts!$AC$11=1,$A334=Debts!$M$11+1),SUMPRODUCT(ROUND(BL$5:BL332*Debts!$Y$11/12,2)),0))</f>
        <v/>
      </c>
      <c r="Q334">
        <f>IF(BM333&lt;=0,0,ROUND(BM333*IF($A334&lt;=Debts!$M$12,Debts!$X$12,Debts!$Y$12)/12,2)+IF(AND(Debts!$AC$12=1,$A334=Debts!$M$12+1),SUMPRODUCT(ROUND(BM$5:BM332*Debts!$Y$12/12,2)),0))</f>
        <v/>
      </c>
      <c r="R334">
        <f>IF(BN333&lt;=0,0,ROUND(BN333*IF($A334&lt;=Debts!$M$13,Debts!$X$13,Debts!$Y$13)/12,2)+IF(AND(Debts!$AC$13=1,$A334=Debts!$M$13+1),SUMPRODUCT(ROUND(BN$5:BN332*Debts!$Y$13/12,2)),0))</f>
        <v/>
      </c>
      <c r="S334">
        <f>IF(BO333&lt;=0,0,ROUND(BO333*IF($A334&lt;=Debts!$M$14,Debts!$X$14,Debts!$Y$14)/12,2)+IF(AND(Debts!$AC$14=1,$A334=Debts!$M$14+1),SUMPRODUCT(ROUND(BO$5:BO332*Debts!$Y$14/12,2)),0))</f>
        <v/>
      </c>
      <c r="T334">
        <f>IF(BP333&lt;=0,0,ROUND(BP333*IF($A334&lt;=Debts!$M$15,Debts!$X$15,Debts!$Y$15)/12,2)+IF(AND(Debts!$AC$15=1,$A334=Debts!$M$15+1),SUMPRODUCT(ROUND(BP$5:BP332*Debts!$Y$15/12,2)),0))</f>
        <v/>
      </c>
      <c r="U334">
        <f>IF(BQ333&lt;=0,0,ROUND(BQ333*IF($A334&lt;=Debts!$M$16,Debts!$X$16,Debts!$Y$16)/12,2)+IF(AND(Debts!$AC$16=1,$A334=Debts!$M$16+1),SUMPRODUCT(ROUND(BQ$5:BQ332*Debts!$Y$16/12,2)),0))</f>
        <v/>
      </c>
      <c r="V334">
        <f>IF(BF333&lt;=0,0,MIN(ROUND(BF333+J334,2),IF(Debts!$Z$5=0,Debts!$AA$5,MAX(Debts!$AA$5,ROUND(BF333*Debts!$Z$5+Debts!$AB$5*J334,2)))))</f>
        <v/>
      </c>
      <c r="W334">
        <f>IF(BG333&lt;=0,0,MIN(ROUND(BG333+K334,2),IF(Debts!$Z$6=0,Debts!$AA$6,MAX(Debts!$AA$6,ROUND(BG333*Debts!$Z$6+Debts!$AB$6*K334,2)))))</f>
        <v/>
      </c>
      <c r="X334">
        <f>IF(BH333&lt;=0,0,MIN(ROUND(BH333+L334,2),IF(Debts!$Z$7=0,Debts!$AA$7,MAX(Debts!$AA$7,ROUND(BH333*Debts!$Z$7+Debts!$AB$7*L334,2)))))</f>
        <v/>
      </c>
      <c r="Y334">
        <f>IF(BI333&lt;=0,0,MIN(ROUND(BI333+M334,2),IF(Debts!$Z$8=0,Debts!$AA$8,MAX(Debts!$AA$8,ROUND(BI333*Debts!$Z$8+Debts!$AB$8*M334,2)))))</f>
        <v/>
      </c>
      <c r="Z334">
        <f>IF(BJ333&lt;=0,0,MIN(ROUND(BJ333+N334,2),IF(Debts!$Z$9=0,Debts!$AA$9,MAX(Debts!$AA$9,ROUND(BJ333*Debts!$Z$9+Debts!$AB$9*N334,2)))))</f>
        <v/>
      </c>
      <c r="AA334">
        <f>IF(BK333&lt;=0,0,MIN(ROUND(BK333+O334,2),IF(Debts!$Z$10=0,Debts!$AA$10,MAX(Debts!$AA$10,ROUND(BK333*Debts!$Z$10+Debts!$AB$10*O334,2)))))</f>
        <v/>
      </c>
      <c r="AB334">
        <f>IF(BL333&lt;=0,0,MIN(ROUND(BL333+P334,2),IF(Debts!$Z$11=0,Debts!$AA$11,MAX(Debts!$AA$11,ROUND(BL333*Debts!$Z$11+Debts!$AB$11*P334,2)))))</f>
        <v/>
      </c>
      <c r="AC334">
        <f>IF(BM333&lt;=0,0,MIN(ROUND(BM333+Q334,2),IF(Debts!$Z$12=0,Debts!$AA$12,MAX(Debts!$AA$12,ROUND(BM333*Debts!$Z$12+Debts!$AB$12*Q334,2)))))</f>
        <v/>
      </c>
      <c r="AD334">
        <f>IF(BN333&lt;=0,0,MIN(ROUND(BN333+R334,2),IF(Debts!$Z$13=0,Debts!$AA$13,MAX(Debts!$AA$13,ROUND(BN333*Debts!$Z$13+Debts!$AB$13*R334,2)))))</f>
        <v/>
      </c>
      <c r="AE334">
        <f>IF(BO333&lt;=0,0,MIN(ROUND(BO333+S334,2),IF(Debts!$Z$14=0,Debts!$AA$14,MAX(Debts!$AA$14,ROUND(BO333*Debts!$Z$14+Debts!$AB$14*S334,2)))))</f>
        <v/>
      </c>
      <c r="AF334">
        <f>IF(BP333&lt;=0,0,MIN(ROUND(BP333+T334,2),IF(Debts!$Z$15=0,Debts!$AA$15,MAX(Debts!$AA$15,ROUND(BP333*Debts!$Z$15+Debts!$AB$15*T334,2)))))</f>
        <v/>
      </c>
      <c r="AG334">
        <f>IF(BQ333&lt;=0,0,MIN(ROUND(BQ333+U334,2),IF(Debts!$Z$16=0,Debts!$AA$16,MAX(Debts!$AA$16,ROUND(BQ333*Debts!$Z$16+Debts!$AB$16*U334,2)))))</f>
        <v/>
      </c>
      <c r="AH334">
        <f>IF(BF333&lt;=0,0,ROUND(BF333+J334-V334,2))</f>
        <v/>
      </c>
      <c r="AI334">
        <f>IF(BG333&lt;=0,0,ROUND(BG333+K334-W334,2))</f>
        <v/>
      </c>
      <c r="AJ334">
        <f>IF(BH333&lt;=0,0,ROUND(BH333+L334-X334,2))</f>
        <v/>
      </c>
      <c r="AK334">
        <f>IF(BI333&lt;=0,0,ROUND(BI333+M334-Y334,2))</f>
        <v/>
      </c>
      <c r="AL334">
        <f>IF(BJ333&lt;=0,0,ROUND(BJ333+N334-Z334,2))</f>
        <v/>
      </c>
      <c r="AM334">
        <f>IF(BK333&lt;=0,0,ROUND(BK333+O334-AA334,2))</f>
        <v/>
      </c>
      <c r="AN334">
        <f>IF(BL333&lt;=0,0,ROUND(BL333+P334-AB334,2))</f>
        <v/>
      </c>
      <c r="AO334">
        <f>IF(BM333&lt;=0,0,ROUND(BM333+Q334-AC334,2))</f>
        <v/>
      </c>
      <c r="AP334">
        <f>IF(BN333&lt;=0,0,ROUND(BN333+R334-AD334,2))</f>
        <v/>
      </c>
      <c r="AQ334">
        <f>IF(BO333&lt;=0,0,ROUND(BO333+S334-AE334,2))</f>
        <v/>
      </c>
      <c r="AR334">
        <f>IF(BP333&lt;=0,0,ROUND(BP333+T334-AF334,2))</f>
        <v/>
      </c>
      <c r="AS334">
        <f>IF(BQ333&lt;=0,0,ROUND(BQ333+U334-AG334,2))</f>
        <v/>
      </c>
      <c r="AT334">
        <f>IF(AH334&lt;=0,0,ROUND(MIN(AH334,MAX(0,$F334-SUMPRODUCT(($AT$3:$BE$3&lt;AT$3)*$AH334:$AS334))),2))</f>
        <v/>
      </c>
      <c r="AU334">
        <f>IF(AI334&lt;=0,0,ROUND(MIN(AI334,MAX(0,$F334-SUMPRODUCT(($AT$3:$BE$3&lt;AU$3)*$AH334:$AS334))),2))</f>
        <v/>
      </c>
      <c r="AV334">
        <f>IF(AJ334&lt;=0,0,ROUND(MIN(AJ334,MAX(0,$F334-SUMPRODUCT(($AT$3:$BE$3&lt;AV$3)*$AH334:$AS334))),2))</f>
        <v/>
      </c>
      <c r="AW334">
        <f>IF(AK334&lt;=0,0,ROUND(MIN(AK334,MAX(0,$F334-SUMPRODUCT(($AT$3:$BE$3&lt;AW$3)*$AH334:$AS334))),2))</f>
        <v/>
      </c>
      <c r="AX334">
        <f>IF(AL334&lt;=0,0,ROUND(MIN(AL334,MAX(0,$F334-SUMPRODUCT(($AT$3:$BE$3&lt;AX$3)*$AH334:$AS334))),2))</f>
        <v/>
      </c>
      <c r="AY334">
        <f>IF(AM334&lt;=0,0,ROUND(MIN(AM334,MAX(0,$F334-SUMPRODUCT(($AT$3:$BE$3&lt;AY$3)*$AH334:$AS334))),2))</f>
        <v/>
      </c>
      <c r="AZ334">
        <f>IF(AN334&lt;=0,0,ROUND(MIN(AN334,MAX(0,$F334-SUMPRODUCT(($AT$3:$BE$3&lt;AZ$3)*$AH334:$AS334))),2))</f>
        <v/>
      </c>
      <c r="BA334">
        <f>IF(AO334&lt;=0,0,ROUND(MIN(AO334,MAX(0,$F334-SUMPRODUCT(($AT$3:$BE$3&lt;BA$3)*$AH334:$AS334))),2))</f>
        <v/>
      </c>
      <c r="BB334">
        <f>IF(AP334&lt;=0,0,ROUND(MIN(AP334,MAX(0,$F334-SUMPRODUCT(($AT$3:$BE$3&lt;BB$3)*$AH334:$AS334))),2))</f>
        <v/>
      </c>
      <c r="BC334">
        <f>IF(AQ334&lt;=0,0,ROUND(MIN(AQ334,MAX(0,$F334-SUMPRODUCT(($AT$3:$BE$3&lt;BC$3)*$AH334:$AS334))),2))</f>
        <v/>
      </c>
      <c r="BD334">
        <f>IF(AR334&lt;=0,0,ROUND(MIN(AR334,MAX(0,$F334-SUMPRODUCT(($AT$3:$BE$3&lt;BD$3)*$AH334:$AS334))),2))</f>
        <v/>
      </c>
      <c r="BE334">
        <f>IF(AS334&lt;=0,0,ROUND(MIN(AS334,MAX(0,$F334-SUMPRODUCT(($AT$3:$BE$3&lt;BE$3)*$AH334:$AS334))),2))</f>
        <v/>
      </c>
      <c r="BF334">
        <f>IF(BF333&lt;=0,0,ROUND(BF333+J334-V334-AT334,2))</f>
        <v/>
      </c>
      <c r="BG334">
        <f>IF(BG333&lt;=0,0,ROUND(BG333+K334-W334-AU334,2))</f>
        <v/>
      </c>
      <c r="BH334">
        <f>IF(BH333&lt;=0,0,ROUND(BH333+L334-X334-AV334,2))</f>
        <v/>
      </c>
      <c r="BI334">
        <f>IF(BI333&lt;=0,0,ROUND(BI333+M334-Y334-AW334,2))</f>
        <v/>
      </c>
      <c r="BJ334">
        <f>IF(BJ333&lt;=0,0,ROUND(BJ333+N334-Z334-AX334,2))</f>
        <v/>
      </c>
      <c r="BK334">
        <f>IF(BK333&lt;=0,0,ROUND(BK333+O334-AA334-AY334,2))</f>
        <v/>
      </c>
      <c r="BL334">
        <f>IF(BL333&lt;=0,0,ROUND(BL333+P334-AB334-AZ334,2))</f>
        <v/>
      </c>
      <c r="BM334">
        <f>IF(BM333&lt;=0,0,ROUND(BM333+Q334-AC334-BA334,2))</f>
        <v/>
      </c>
      <c r="BN334">
        <f>IF(BN333&lt;=0,0,ROUND(BN333+R334-AD334-BB334,2))</f>
        <v/>
      </c>
      <c r="BO334">
        <f>IF(BO333&lt;=0,0,ROUND(BO333+S334-AE334-BC334,2))</f>
        <v/>
      </c>
      <c r="BP334">
        <f>IF(BP333&lt;=0,0,ROUND(BP333+T334-AF334-BD334,2))</f>
        <v/>
      </c>
      <c r="BQ334">
        <f>IF(BQ333&lt;=0,0,ROUND(BQ333+U334-AG334-BE334,2))</f>
        <v/>
      </c>
    </row>
    <row r="335">
      <c r="A335" t="n">
        <v>330</v>
      </c>
      <c r="B335" s="29">
        <f>Months!B335</f>
        <v/>
      </c>
      <c r="C335">
        <f>Months!C335</f>
        <v/>
      </c>
      <c r="D335">
        <f>Months!D335</f>
        <v/>
      </c>
      <c r="E335">
        <f>SUM(V335:AG335)</f>
        <v/>
      </c>
      <c r="F335">
        <f>MAX(0,ROUND(C335+D335-E335,2))</f>
        <v/>
      </c>
      <c r="G335">
        <f>ROUND(E335+SUM(AT335:BE335),2)</f>
        <v/>
      </c>
      <c r="H335">
        <f>ROUND(SUM(J335:U335),2)</f>
        <v/>
      </c>
      <c r="I335">
        <f>ROUND(SUM(BF335:BQ335),2)</f>
        <v/>
      </c>
      <c r="J335">
        <f>IF(BF334&lt;=0,0,ROUND(BF334*IF($A335&lt;=Debts!$M$5,Debts!$X$5,Debts!$Y$5)/12,2)+IF(AND(Debts!$AC$5=1,$A335=Debts!$M$5+1),SUMPRODUCT(ROUND(BF$5:BF333*Debts!$Y$5/12,2)),0))</f>
        <v/>
      </c>
      <c r="K335">
        <f>IF(BG334&lt;=0,0,ROUND(BG334*IF($A335&lt;=Debts!$M$6,Debts!$X$6,Debts!$Y$6)/12,2)+IF(AND(Debts!$AC$6=1,$A335=Debts!$M$6+1),SUMPRODUCT(ROUND(BG$5:BG333*Debts!$Y$6/12,2)),0))</f>
        <v/>
      </c>
      <c r="L335">
        <f>IF(BH334&lt;=0,0,ROUND(BH334*IF($A335&lt;=Debts!$M$7,Debts!$X$7,Debts!$Y$7)/12,2)+IF(AND(Debts!$AC$7=1,$A335=Debts!$M$7+1),SUMPRODUCT(ROUND(BH$5:BH333*Debts!$Y$7/12,2)),0))</f>
        <v/>
      </c>
      <c r="M335">
        <f>IF(BI334&lt;=0,0,ROUND(BI334*IF($A335&lt;=Debts!$M$8,Debts!$X$8,Debts!$Y$8)/12,2)+IF(AND(Debts!$AC$8=1,$A335=Debts!$M$8+1),SUMPRODUCT(ROUND(BI$5:BI333*Debts!$Y$8/12,2)),0))</f>
        <v/>
      </c>
      <c r="N335">
        <f>IF(BJ334&lt;=0,0,ROUND(BJ334*IF($A335&lt;=Debts!$M$9,Debts!$X$9,Debts!$Y$9)/12,2)+IF(AND(Debts!$AC$9=1,$A335=Debts!$M$9+1),SUMPRODUCT(ROUND(BJ$5:BJ333*Debts!$Y$9/12,2)),0))</f>
        <v/>
      </c>
      <c r="O335">
        <f>IF(BK334&lt;=0,0,ROUND(BK334*IF($A335&lt;=Debts!$M$10,Debts!$X$10,Debts!$Y$10)/12,2)+IF(AND(Debts!$AC$10=1,$A335=Debts!$M$10+1),SUMPRODUCT(ROUND(BK$5:BK333*Debts!$Y$10/12,2)),0))</f>
        <v/>
      </c>
      <c r="P335">
        <f>IF(BL334&lt;=0,0,ROUND(BL334*IF($A335&lt;=Debts!$M$11,Debts!$X$11,Debts!$Y$11)/12,2)+IF(AND(Debts!$AC$11=1,$A335=Debts!$M$11+1),SUMPRODUCT(ROUND(BL$5:BL333*Debts!$Y$11/12,2)),0))</f>
        <v/>
      </c>
      <c r="Q335">
        <f>IF(BM334&lt;=0,0,ROUND(BM334*IF($A335&lt;=Debts!$M$12,Debts!$X$12,Debts!$Y$12)/12,2)+IF(AND(Debts!$AC$12=1,$A335=Debts!$M$12+1),SUMPRODUCT(ROUND(BM$5:BM333*Debts!$Y$12/12,2)),0))</f>
        <v/>
      </c>
      <c r="R335">
        <f>IF(BN334&lt;=0,0,ROUND(BN334*IF($A335&lt;=Debts!$M$13,Debts!$X$13,Debts!$Y$13)/12,2)+IF(AND(Debts!$AC$13=1,$A335=Debts!$M$13+1),SUMPRODUCT(ROUND(BN$5:BN333*Debts!$Y$13/12,2)),0))</f>
        <v/>
      </c>
      <c r="S335">
        <f>IF(BO334&lt;=0,0,ROUND(BO334*IF($A335&lt;=Debts!$M$14,Debts!$X$14,Debts!$Y$14)/12,2)+IF(AND(Debts!$AC$14=1,$A335=Debts!$M$14+1),SUMPRODUCT(ROUND(BO$5:BO333*Debts!$Y$14/12,2)),0))</f>
        <v/>
      </c>
      <c r="T335">
        <f>IF(BP334&lt;=0,0,ROUND(BP334*IF($A335&lt;=Debts!$M$15,Debts!$X$15,Debts!$Y$15)/12,2)+IF(AND(Debts!$AC$15=1,$A335=Debts!$M$15+1),SUMPRODUCT(ROUND(BP$5:BP333*Debts!$Y$15/12,2)),0))</f>
        <v/>
      </c>
      <c r="U335">
        <f>IF(BQ334&lt;=0,0,ROUND(BQ334*IF($A335&lt;=Debts!$M$16,Debts!$X$16,Debts!$Y$16)/12,2)+IF(AND(Debts!$AC$16=1,$A335=Debts!$M$16+1),SUMPRODUCT(ROUND(BQ$5:BQ333*Debts!$Y$16/12,2)),0))</f>
        <v/>
      </c>
      <c r="V335">
        <f>IF(BF334&lt;=0,0,MIN(ROUND(BF334+J335,2),IF(Debts!$Z$5=0,Debts!$AA$5,MAX(Debts!$AA$5,ROUND(BF334*Debts!$Z$5+Debts!$AB$5*J335,2)))))</f>
        <v/>
      </c>
      <c r="W335">
        <f>IF(BG334&lt;=0,0,MIN(ROUND(BG334+K335,2),IF(Debts!$Z$6=0,Debts!$AA$6,MAX(Debts!$AA$6,ROUND(BG334*Debts!$Z$6+Debts!$AB$6*K335,2)))))</f>
        <v/>
      </c>
      <c r="X335">
        <f>IF(BH334&lt;=0,0,MIN(ROUND(BH334+L335,2),IF(Debts!$Z$7=0,Debts!$AA$7,MAX(Debts!$AA$7,ROUND(BH334*Debts!$Z$7+Debts!$AB$7*L335,2)))))</f>
        <v/>
      </c>
      <c r="Y335">
        <f>IF(BI334&lt;=0,0,MIN(ROUND(BI334+M335,2),IF(Debts!$Z$8=0,Debts!$AA$8,MAX(Debts!$AA$8,ROUND(BI334*Debts!$Z$8+Debts!$AB$8*M335,2)))))</f>
        <v/>
      </c>
      <c r="Z335">
        <f>IF(BJ334&lt;=0,0,MIN(ROUND(BJ334+N335,2),IF(Debts!$Z$9=0,Debts!$AA$9,MAX(Debts!$AA$9,ROUND(BJ334*Debts!$Z$9+Debts!$AB$9*N335,2)))))</f>
        <v/>
      </c>
      <c r="AA335">
        <f>IF(BK334&lt;=0,0,MIN(ROUND(BK334+O335,2),IF(Debts!$Z$10=0,Debts!$AA$10,MAX(Debts!$AA$10,ROUND(BK334*Debts!$Z$10+Debts!$AB$10*O335,2)))))</f>
        <v/>
      </c>
      <c r="AB335">
        <f>IF(BL334&lt;=0,0,MIN(ROUND(BL334+P335,2),IF(Debts!$Z$11=0,Debts!$AA$11,MAX(Debts!$AA$11,ROUND(BL334*Debts!$Z$11+Debts!$AB$11*P335,2)))))</f>
        <v/>
      </c>
      <c r="AC335">
        <f>IF(BM334&lt;=0,0,MIN(ROUND(BM334+Q335,2),IF(Debts!$Z$12=0,Debts!$AA$12,MAX(Debts!$AA$12,ROUND(BM334*Debts!$Z$12+Debts!$AB$12*Q335,2)))))</f>
        <v/>
      </c>
      <c r="AD335">
        <f>IF(BN334&lt;=0,0,MIN(ROUND(BN334+R335,2),IF(Debts!$Z$13=0,Debts!$AA$13,MAX(Debts!$AA$13,ROUND(BN334*Debts!$Z$13+Debts!$AB$13*R335,2)))))</f>
        <v/>
      </c>
      <c r="AE335">
        <f>IF(BO334&lt;=0,0,MIN(ROUND(BO334+S335,2),IF(Debts!$Z$14=0,Debts!$AA$14,MAX(Debts!$AA$14,ROUND(BO334*Debts!$Z$14+Debts!$AB$14*S335,2)))))</f>
        <v/>
      </c>
      <c r="AF335">
        <f>IF(BP334&lt;=0,0,MIN(ROUND(BP334+T335,2),IF(Debts!$Z$15=0,Debts!$AA$15,MAX(Debts!$AA$15,ROUND(BP334*Debts!$Z$15+Debts!$AB$15*T335,2)))))</f>
        <v/>
      </c>
      <c r="AG335">
        <f>IF(BQ334&lt;=0,0,MIN(ROUND(BQ334+U335,2),IF(Debts!$Z$16=0,Debts!$AA$16,MAX(Debts!$AA$16,ROUND(BQ334*Debts!$Z$16+Debts!$AB$16*U335,2)))))</f>
        <v/>
      </c>
      <c r="AH335">
        <f>IF(BF334&lt;=0,0,ROUND(BF334+J335-V335,2))</f>
        <v/>
      </c>
      <c r="AI335">
        <f>IF(BG334&lt;=0,0,ROUND(BG334+K335-W335,2))</f>
        <v/>
      </c>
      <c r="AJ335">
        <f>IF(BH334&lt;=0,0,ROUND(BH334+L335-X335,2))</f>
        <v/>
      </c>
      <c r="AK335">
        <f>IF(BI334&lt;=0,0,ROUND(BI334+M335-Y335,2))</f>
        <v/>
      </c>
      <c r="AL335">
        <f>IF(BJ334&lt;=0,0,ROUND(BJ334+N335-Z335,2))</f>
        <v/>
      </c>
      <c r="AM335">
        <f>IF(BK334&lt;=0,0,ROUND(BK334+O335-AA335,2))</f>
        <v/>
      </c>
      <c r="AN335">
        <f>IF(BL334&lt;=0,0,ROUND(BL334+P335-AB335,2))</f>
        <v/>
      </c>
      <c r="AO335">
        <f>IF(BM334&lt;=0,0,ROUND(BM334+Q335-AC335,2))</f>
        <v/>
      </c>
      <c r="AP335">
        <f>IF(BN334&lt;=0,0,ROUND(BN334+R335-AD335,2))</f>
        <v/>
      </c>
      <c r="AQ335">
        <f>IF(BO334&lt;=0,0,ROUND(BO334+S335-AE335,2))</f>
        <v/>
      </c>
      <c r="AR335">
        <f>IF(BP334&lt;=0,0,ROUND(BP334+T335-AF335,2))</f>
        <v/>
      </c>
      <c r="AS335">
        <f>IF(BQ334&lt;=0,0,ROUND(BQ334+U335-AG335,2))</f>
        <v/>
      </c>
      <c r="AT335">
        <f>IF(AH335&lt;=0,0,ROUND(MIN(AH335,MAX(0,$F335-SUMPRODUCT(($AT$3:$BE$3&lt;AT$3)*$AH335:$AS335))),2))</f>
        <v/>
      </c>
      <c r="AU335">
        <f>IF(AI335&lt;=0,0,ROUND(MIN(AI335,MAX(0,$F335-SUMPRODUCT(($AT$3:$BE$3&lt;AU$3)*$AH335:$AS335))),2))</f>
        <v/>
      </c>
      <c r="AV335">
        <f>IF(AJ335&lt;=0,0,ROUND(MIN(AJ335,MAX(0,$F335-SUMPRODUCT(($AT$3:$BE$3&lt;AV$3)*$AH335:$AS335))),2))</f>
        <v/>
      </c>
      <c r="AW335">
        <f>IF(AK335&lt;=0,0,ROUND(MIN(AK335,MAX(0,$F335-SUMPRODUCT(($AT$3:$BE$3&lt;AW$3)*$AH335:$AS335))),2))</f>
        <v/>
      </c>
      <c r="AX335">
        <f>IF(AL335&lt;=0,0,ROUND(MIN(AL335,MAX(0,$F335-SUMPRODUCT(($AT$3:$BE$3&lt;AX$3)*$AH335:$AS335))),2))</f>
        <v/>
      </c>
      <c r="AY335">
        <f>IF(AM335&lt;=0,0,ROUND(MIN(AM335,MAX(0,$F335-SUMPRODUCT(($AT$3:$BE$3&lt;AY$3)*$AH335:$AS335))),2))</f>
        <v/>
      </c>
      <c r="AZ335">
        <f>IF(AN335&lt;=0,0,ROUND(MIN(AN335,MAX(0,$F335-SUMPRODUCT(($AT$3:$BE$3&lt;AZ$3)*$AH335:$AS335))),2))</f>
        <v/>
      </c>
      <c r="BA335">
        <f>IF(AO335&lt;=0,0,ROUND(MIN(AO335,MAX(0,$F335-SUMPRODUCT(($AT$3:$BE$3&lt;BA$3)*$AH335:$AS335))),2))</f>
        <v/>
      </c>
      <c r="BB335">
        <f>IF(AP335&lt;=0,0,ROUND(MIN(AP335,MAX(0,$F335-SUMPRODUCT(($AT$3:$BE$3&lt;BB$3)*$AH335:$AS335))),2))</f>
        <v/>
      </c>
      <c r="BC335">
        <f>IF(AQ335&lt;=0,0,ROUND(MIN(AQ335,MAX(0,$F335-SUMPRODUCT(($AT$3:$BE$3&lt;BC$3)*$AH335:$AS335))),2))</f>
        <v/>
      </c>
      <c r="BD335">
        <f>IF(AR335&lt;=0,0,ROUND(MIN(AR335,MAX(0,$F335-SUMPRODUCT(($AT$3:$BE$3&lt;BD$3)*$AH335:$AS335))),2))</f>
        <v/>
      </c>
      <c r="BE335">
        <f>IF(AS335&lt;=0,0,ROUND(MIN(AS335,MAX(0,$F335-SUMPRODUCT(($AT$3:$BE$3&lt;BE$3)*$AH335:$AS335))),2))</f>
        <v/>
      </c>
      <c r="BF335">
        <f>IF(BF334&lt;=0,0,ROUND(BF334+J335-V335-AT335,2))</f>
        <v/>
      </c>
      <c r="BG335">
        <f>IF(BG334&lt;=0,0,ROUND(BG334+K335-W335-AU335,2))</f>
        <v/>
      </c>
      <c r="BH335">
        <f>IF(BH334&lt;=0,0,ROUND(BH334+L335-X335-AV335,2))</f>
        <v/>
      </c>
      <c r="BI335">
        <f>IF(BI334&lt;=0,0,ROUND(BI334+M335-Y335-AW335,2))</f>
        <v/>
      </c>
      <c r="BJ335">
        <f>IF(BJ334&lt;=0,0,ROUND(BJ334+N335-Z335-AX335,2))</f>
        <v/>
      </c>
      <c r="BK335">
        <f>IF(BK334&lt;=0,0,ROUND(BK334+O335-AA335-AY335,2))</f>
        <v/>
      </c>
      <c r="BL335">
        <f>IF(BL334&lt;=0,0,ROUND(BL334+P335-AB335-AZ335,2))</f>
        <v/>
      </c>
      <c r="BM335">
        <f>IF(BM334&lt;=0,0,ROUND(BM334+Q335-AC335-BA335,2))</f>
        <v/>
      </c>
      <c r="BN335">
        <f>IF(BN334&lt;=0,0,ROUND(BN334+R335-AD335-BB335,2))</f>
        <v/>
      </c>
      <c r="BO335">
        <f>IF(BO334&lt;=0,0,ROUND(BO334+S335-AE335-BC335,2))</f>
        <v/>
      </c>
      <c r="BP335">
        <f>IF(BP334&lt;=0,0,ROUND(BP334+T335-AF335-BD335,2))</f>
        <v/>
      </c>
      <c r="BQ335">
        <f>IF(BQ334&lt;=0,0,ROUND(BQ334+U335-AG335-BE335,2))</f>
        <v/>
      </c>
    </row>
    <row r="336">
      <c r="A336" t="n">
        <v>331</v>
      </c>
      <c r="B336" s="29">
        <f>Months!B336</f>
        <v/>
      </c>
      <c r="C336">
        <f>Months!C336</f>
        <v/>
      </c>
      <c r="D336">
        <f>Months!D336</f>
        <v/>
      </c>
      <c r="E336">
        <f>SUM(V336:AG336)</f>
        <v/>
      </c>
      <c r="F336">
        <f>MAX(0,ROUND(C336+D336-E336,2))</f>
        <v/>
      </c>
      <c r="G336">
        <f>ROUND(E336+SUM(AT336:BE336),2)</f>
        <v/>
      </c>
      <c r="H336">
        <f>ROUND(SUM(J336:U336),2)</f>
        <v/>
      </c>
      <c r="I336">
        <f>ROUND(SUM(BF336:BQ336),2)</f>
        <v/>
      </c>
      <c r="J336">
        <f>IF(BF335&lt;=0,0,ROUND(BF335*IF($A336&lt;=Debts!$M$5,Debts!$X$5,Debts!$Y$5)/12,2)+IF(AND(Debts!$AC$5=1,$A336=Debts!$M$5+1),SUMPRODUCT(ROUND(BF$5:BF334*Debts!$Y$5/12,2)),0))</f>
        <v/>
      </c>
      <c r="K336">
        <f>IF(BG335&lt;=0,0,ROUND(BG335*IF($A336&lt;=Debts!$M$6,Debts!$X$6,Debts!$Y$6)/12,2)+IF(AND(Debts!$AC$6=1,$A336=Debts!$M$6+1),SUMPRODUCT(ROUND(BG$5:BG334*Debts!$Y$6/12,2)),0))</f>
        <v/>
      </c>
      <c r="L336">
        <f>IF(BH335&lt;=0,0,ROUND(BH335*IF($A336&lt;=Debts!$M$7,Debts!$X$7,Debts!$Y$7)/12,2)+IF(AND(Debts!$AC$7=1,$A336=Debts!$M$7+1),SUMPRODUCT(ROUND(BH$5:BH334*Debts!$Y$7/12,2)),0))</f>
        <v/>
      </c>
      <c r="M336">
        <f>IF(BI335&lt;=0,0,ROUND(BI335*IF($A336&lt;=Debts!$M$8,Debts!$X$8,Debts!$Y$8)/12,2)+IF(AND(Debts!$AC$8=1,$A336=Debts!$M$8+1),SUMPRODUCT(ROUND(BI$5:BI334*Debts!$Y$8/12,2)),0))</f>
        <v/>
      </c>
      <c r="N336">
        <f>IF(BJ335&lt;=0,0,ROUND(BJ335*IF($A336&lt;=Debts!$M$9,Debts!$X$9,Debts!$Y$9)/12,2)+IF(AND(Debts!$AC$9=1,$A336=Debts!$M$9+1),SUMPRODUCT(ROUND(BJ$5:BJ334*Debts!$Y$9/12,2)),0))</f>
        <v/>
      </c>
      <c r="O336">
        <f>IF(BK335&lt;=0,0,ROUND(BK335*IF($A336&lt;=Debts!$M$10,Debts!$X$10,Debts!$Y$10)/12,2)+IF(AND(Debts!$AC$10=1,$A336=Debts!$M$10+1),SUMPRODUCT(ROUND(BK$5:BK334*Debts!$Y$10/12,2)),0))</f>
        <v/>
      </c>
      <c r="P336">
        <f>IF(BL335&lt;=0,0,ROUND(BL335*IF($A336&lt;=Debts!$M$11,Debts!$X$11,Debts!$Y$11)/12,2)+IF(AND(Debts!$AC$11=1,$A336=Debts!$M$11+1),SUMPRODUCT(ROUND(BL$5:BL334*Debts!$Y$11/12,2)),0))</f>
        <v/>
      </c>
      <c r="Q336">
        <f>IF(BM335&lt;=0,0,ROUND(BM335*IF($A336&lt;=Debts!$M$12,Debts!$X$12,Debts!$Y$12)/12,2)+IF(AND(Debts!$AC$12=1,$A336=Debts!$M$12+1),SUMPRODUCT(ROUND(BM$5:BM334*Debts!$Y$12/12,2)),0))</f>
        <v/>
      </c>
      <c r="R336">
        <f>IF(BN335&lt;=0,0,ROUND(BN335*IF($A336&lt;=Debts!$M$13,Debts!$X$13,Debts!$Y$13)/12,2)+IF(AND(Debts!$AC$13=1,$A336=Debts!$M$13+1),SUMPRODUCT(ROUND(BN$5:BN334*Debts!$Y$13/12,2)),0))</f>
        <v/>
      </c>
      <c r="S336">
        <f>IF(BO335&lt;=0,0,ROUND(BO335*IF($A336&lt;=Debts!$M$14,Debts!$X$14,Debts!$Y$14)/12,2)+IF(AND(Debts!$AC$14=1,$A336=Debts!$M$14+1),SUMPRODUCT(ROUND(BO$5:BO334*Debts!$Y$14/12,2)),0))</f>
        <v/>
      </c>
      <c r="T336">
        <f>IF(BP335&lt;=0,0,ROUND(BP335*IF($A336&lt;=Debts!$M$15,Debts!$X$15,Debts!$Y$15)/12,2)+IF(AND(Debts!$AC$15=1,$A336=Debts!$M$15+1),SUMPRODUCT(ROUND(BP$5:BP334*Debts!$Y$15/12,2)),0))</f>
        <v/>
      </c>
      <c r="U336">
        <f>IF(BQ335&lt;=0,0,ROUND(BQ335*IF($A336&lt;=Debts!$M$16,Debts!$X$16,Debts!$Y$16)/12,2)+IF(AND(Debts!$AC$16=1,$A336=Debts!$M$16+1),SUMPRODUCT(ROUND(BQ$5:BQ334*Debts!$Y$16/12,2)),0))</f>
        <v/>
      </c>
      <c r="V336">
        <f>IF(BF335&lt;=0,0,MIN(ROUND(BF335+J336,2),IF(Debts!$Z$5=0,Debts!$AA$5,MAX(Debts!$AA$5,ROUND(BF335*Debts!$Z$5+Debts!$AB$5*J336,2)))))</f>
        <v/>
      </c>
      <c r="W336">
        <f>IF(BG335&lt;=0,0,MIN(ROUND(BG335+K336,2),IF(Debts!$Z$6=0,Debts!$AA$6,MAX(Debts!$AA$6,ROUND(BG335*Debts!$Z$6+Debts!$AB$6*K336,2)))))</f>
        <v/>
      </c>
      <c r="X336">
        <f>IF(BH335&lt;=0,0,MIN(ROUND(BH335+L336,2),IF(Debts!$Z$7=0,Debts!$AA$7,MAX(Debts!$AA$7,ROUND(BH335*Debts!$Z$7+Debts!$AB$7*L336,2)))))</f>
        <v/>
      </c>
      <c r="Y336">
        <f>IF(BI335&lt;=0,0,MIN(ROUND(BI335+M336,2),IF(Debts!$Z$8=0,Debts!$AA$8,MAX(Debts!$AA$8,ROUND(BI335*Debts!$Z$8+Debts!$AB$8*M336,2)))))</f>
        <v/>
      </c>
      <c r="Z336">
        <f>IF(BJ335&lt;=0,0,MIN(ROUND(BJ335+N336,2),IF(Debts!$Z$9=0,Debts!$AA$9,MAX(Debts!$AA$9,ROUND(BJ335*Debts!$Z$9+Debts!$AB$9*N336,2)))))</f>
        <v/>
      </c>
      <c r="AA336">
        <f>IF(BK335&lt;=0,0,MIN(ROUND(BK335+O336,2),IF(Debts!$Z$10=0,Debts!$AA$10,MAX(Debts!$AA$10,ROUND(BK335*Debts!$Z$10+Debts!$AB$10*O336,2)))))</f>
        <v/>
      </c>
      <c r="AB336">
        <f>IF(BL335&lt;=0,0,MIN(ROUND(BL335+P336,2),IF(Debts!$Z$11=0,Debts!$AA$11,MAX(Debts!$AA$11,ROUND(BL335*Debts!$Z$11+Debts!$AB$11*P336,2)))))</f>
        <v/>
      </c>
      <c r="AC336">
        <f>IF(BM335&lt;=0,0,MIN(ROUND(BM335+Q336,2),IF(Debts!$Z$12=0,Debts!$AA$12,MAX(Debts!$AA$12,ROUND(BM335*Debts!$Z$12+Debts!$AB$12*Q336,2)))))</f>
        <v/>
      </c>
      <c r="AD336">
        <f>IF(BN335&lt;=0,0,MIN(ROUND(BN335+R336,2),IF(Debts!$Z$13=0,Debts!$AA$13,MAX(Debts!$AA$13,ROUND(BN335*Debts!$Z$13+Debts!$AB$13*R336,2)))))</f>
        <v/>
      </c>
      <c r="AE336">
        <f>IF(BO335&lt;=0,0,MIN(ROUND(BO335+S336,2),IF(Debts!$Z$14=0,Debts!$AA$14,MAX(Debts!$AA$14,ROUND(BO335*Debts!$Z$14+Debts!$AB$14*S336,2)))))</f>
        <v/>
      </c>
      <c r="AF336">
        <f>IF(BP335&lt;=0,0,MIN(ROUND(BP335+T336,2),IF(Debts!$Z$15=0,Debts!$AA$15,MAX(Debts!$AA$15,ROUND(BP335*Debts!$Z$15+Debts!$AB$15*T336,2)))))</f>
        <v/>
      </c>
      <c r="AG336">
        <f>IF(BQ335&lt;=0,0,MIN(ROUND(BQ335+U336,2),IF(Debts!$Z$16=0,Debts!$AA$16,MAX(Debts!$AA$16,ROUND(BQ335*Debts!$Z$16+Debts!$AB$16*U336,2)))))</f>
        <v/>
      </c>
      <c r="AH336">
        <f>IF(BF335&lt;=0,0,ROUND(BF335+J336-V336,2))</f>
        <v/>
      </c>
      <c r="AI336">
        <f>IF(BG335&lt;=0,0,ROUND(BG335+K336-W336,2))</f>
        <v/>
      </c>
      <c r="AJ336">
        <f>IF(BH335&lt;=0,0,ROUND(BH335+L336-X336,2))</f>
        <v/>
      </c>
      <c r="AK336">
        <f>IF(BI335&lt;=0,0,ROUND(BI335+M336-Y336,2))</f>
        <v/>
      </c>
      <c r="AL336">
        <f>IF(BJ335&lt;=0,0,ROUND(BJ335+N336-Z336,2))</f>
        <v/>
      </c>
      <c r="AM336">
        <f>IF(BK335&lt;=0,0,ROUND(BK335+O336-AA336,2))</f>
        <v/>
      </c>
      <c r="AN336">
        <f>IF(BL335&lt;=0,0,ROUND(BL335+P336-AB336,2))</f>
        <v/>
      </c>
      <c r="AO336">
        <f>IF(BM335&lt;=0,0,ROUND(BM335+Q336-AC336,2))</f>
        <v/>
      </c>
      <c r="AP336">
        <f>IF(BN335&lt;=0,0,ROUND(BN335+R336-AD336,2))</f>
        <v/>
      </c>
      <c r="AQ336">
        <f>IF(BO335&lt;=0,0,ROUND(BO335+S336-AE336,2))</f>
        <v/>
      </c>
      <c r="AR336">
        <f>IF(BP335&lt;=0,0,ROUND(BP335+T336-AF336,2))</f>
        <v/>
      </c>
      <c r="AS336">
        <f>IF(BQ335&lt;=0,0,ROUND(BQ335+U336-AG336,2))</f>
        <v/>
      </c>
      <c r="AT336">
        <f>IF(AH336&lt;=0,0,ROUND(MIN(AH336,MAX(0,$F336-SUMPRODUCT(($AT$3:$BE$3&lt;AT$3)*$AH336:$AS336))),2))</f>
        <v/>
      </c>
      <c r="AU336">
        <f>IF(AI336&lt;=0,0,ROUND(MIN(AI336,MAX(0,$F336-SUMPRODUCT(($AT$3:$BE$3&lt;AU$3)*$AH336:$AS336))),2))</f>
        <v/>
      </c>
      <c r="AV336">
        <f>IF(AJ336&lt;=0,0,ROUND(MIN(AJ336,MAX(0,$F336-SUMPRODUCT(($AT$3:$BE$3&lt;AV$3)*$AH336:$AS336))),2))</f>
        <v/>
      </c>
      <c r="AW336">
        <f>IF(AK336&lt;=0,0,ROUND(MIN(AK336,MAX(0,$F336-SUMPRODUCT(($AT$3:$BE$3&lt;AW$3)*$AH336:$AS336))),2))</f>
        <v/>
      </c>
      <c r="AX336">
        <f>IF(AL336&lt;=0,0,ROUND(MIN(AL336,MAX(0,$F336-SUMPRODUCT(($AT$3:$BE$3&lt;AX$3)*$AH336:$AS336))),2))</f>
        <v/>
      </c>
      <c r="AY336">
        <f>IF(AM336&lt;=0,0,ROUND(MIN(AM336,MAX(0,$F336-SUMPRODUCT(($AT$3:$BE$3&lt;AY$3)*$AH336:$AS336))),2))</f>
        <v/>
      </c>
      <c r="AZ336">
        <f>IF(AN336&lt;=0,0,ROUND(MIN(AN336,MAX(0,$F336-SUMPRODUCT(($AT$3:$BE$3&lt;AZ$3)*$AH336:$AS336))),2))</f>
        <v/>
      </c>
      <c r="BA336">
        <f>IF(AO336&lt;=0,0,ROUND(MIN(AO336,MAX(0,$F336-SUMPRODUCT(($AT$3:$BE$3&lt;BA$3)*$AH336:$AS336))),2))</f>
        <v/>
      </c>
      <c r="BB336">
        <f>IF(AP336&lt;=0,0,ROUND(MIN(AP336,MAX(0,$F336-SUMPRODUCT(($AT$3:$BE$3&lt;BB$3)*$AH336:$AS336))),2))</f>
        <v/>
      </c>
      <c r="BC336">
        <f>IF(AQ336&lt;=0,0,ROUND(MIN(AQ336,MAX(0,$F336-SUMPRODUCT(($AT$3:$BE$3&lt;BC$3)*$AH336:$AS336))),2))</f>
        <v/>
      </c>
      <c r="BD336">
        <f>IF(AR336&lt;=0,0,ROUND(MIN(AR336,MAX(0,$F336-SUMPRODUCT(($AT$3:$BE$3&lt;BD$3)*$AH336:$AS336))),2))</f>
        <v/>
      </c>
      <c r="BE336">
        <f>IF(AS336&lt;=0,0,ROUND(MIN(AS336,MAX(0,$F336-SUMPRODUCT(($AT$3:$BE$3&lt;BE$3)*$AH336:$AS336))),2))</f>
        <v/>
      </c>
      <c r="BF336">
        <f>IF(BF335&lt;=0,0,ROUND(BF335+J336-V336-AT336,2))</f>
        <v/>
      </c>
      <c r="BG336">
        <f>IF(BG335&lt;=0,0,ROUND(BG335+K336-W336-AU336,2))</f>
        <v/>
      </c>
      <c r="BH336">
        <f>IF(BH335&lt;=0,0,ROUND(BH335+L336-X336-AV336,2))</f>
        <v/>
      </c>
      <c r="BI336">
        <f>IF(BI335&lt;=0,0,ROUND(BI335+M336-Y336-AW336,2))</f>
        <v/>
      </c>
      <c r="BJ336">
        <f>IF(BJ335&lt;=0,0,ROUND(BJ335+N336-Z336-AX336,2))</f>
        <v/>
      </c>
      <c r="BK336">
        <f>IF(BK335&lt;=0,0,ROUND(BK335+O336-AA336-AY336,2))</f>
        <v/>
      </c>
      <c r="BL336">
        <f>IF(BL335&lt;=0,0,ROUND(BL335+P336-AB336-AZ336,2))</f>
        <v/>
      </c>
      <c r="BM336">
        <f>IF(BM335&lt;=0,0,ROUND(BM335+Q336-AC336-BA336,2))</f>
        <v/>
      </c>
      <c r="BN336">
        <f>IF(BN335&lt;=0,0,ROUND(BN335+R336-AD336-BB336,2))</f>
        <v/>
      </c>
      <c r="BO336">
        <f>IF(BO335&lt;=0,0,ROUND(BO335+S336-AE336-BC336,2))</f>
        <v/>
      </c>
      <c r="BP336">
        <f>IF(BP335&lt;=0,0,ROUND(BP335+T336-AF336-BD336,2))</f>
        <v/>
      </c>
      <c r="BQ336">
        <f>IF(BQ335&lt;=0,0,ROUND(BQ335+U336-AG336-BE336,2))</f>
        <v/>
      </c>
    </row>
    <row r="337">
      <c r="A337" t="n">
        <v>332</v>
      </c>
      <c r="B337" s="29">
        <f>Months!B337</f>
        <v/>
      </c>
      <c r="C337">
        <f>Months!C337</f>
        <v/>
      </c>
      <c r="D337">
        <f>Months!D337</f>
        <v/>
      </c>
      <c r="E337">
        <f>SUM(V337:AG337)</f>
        <v/>
      </c>
      <c r="F337">
        <f>MAX(0,ROUND(C337+D337-E337,2))</f>
        <v/>
      </c>
      <c r="G337">
        <f>ROUND(E337+SUM(AT337:BE337),2)</f>
        <v/>
      </c>
      <c r="H337">
        <f>ROUND(SUM(J337:U337),2)</f>
        <v/>
      </c>
      <c r="I337">
        <f>ROUND(SUM(BF337:BQ337),2)</f>
        <v/>
      </c>
      <c r="J337">
        <f>IF(BF336&lt;=0,0,ROUND(BF336*IF($A337&lt;=Debts!$M$5,Debts!$X$5,Debts!$Y$5)/12,2)+IF(AND(Debts!$AC$5=1,$A337=Debts!$M$5+1),SUMPRODUCT(ROUND(BF$5:BF335*Debts!$Y$5/12,2)),0))</f>
        <v/>
      </c>
      <c r="K337">
        <f>IF(BG336&lt;=0,0,ROUND(BG336*IF($A337&lt;=Debts!$M$6,Debts!$X$6,Debts!$Y$6)/12,2)+IF(AND(Debts!$AC$6=1,$A337=Debts!$M$6+1),SUMPRODUCT(ROUND(BG$5:BG335*Debts!$Y$6/12,2)),0))</f>
        <v/>
      </c>
      <c r="L337">
        <f>IF(BH336&lt;=0,0,ROUND(BH336*IF($A337&lt;=Debts!$M$7,Debts!$X$7,Debts!$Y$7)/12,2)+IF(AND(Debts!$AC$7=1,$A337=Debts!$M$7+1),SUMPRODUCT(ROUND(BH$5:BH335*Debts!$Y$7/12,2)),0))</f>
        <v/>
      </c>
      <c r="M337">
        <f>IF(BI336&lt;=0,0,ROUND(BI336*IF($A337&lt;=Debts!$M$8,Debts!$X$8,Debts!$Y$8)/12,2)+IF(AND(Debts!$AC$8=1,$A337=Debts!$M$8+1),SUMPRODUCT(ROUND(BI$5:BI335*Debts!$Y$8/12,2)),0))</f>
        <v/>
      </c>
      <c r="N337">
        <f>IF(BJ336&lt;=0,0,ROUND(BJ336*IF($A337&lt;=Debts!$M$9,Debts!$X$9,Debts!$Y$9)/12,2)+IF(AND(Debts!$AC$9=1,$A337=Debts!$M$9+1),SUMPRODUCT(ROUND(BJ$5:BJ335*Debts!$Y$9/12,2)),0))</f>
        <v/>
      </c>
      <c r="O337">
        <f>IF(BK336&lt;=0,0,ROUND(BK336*IF($A337&lt;=Debts!$M$10,Debts!$X$10,Debts!$Y$10)/12,2)+IF(AND(Debts!$AC$10=1,$A337=Debts!$M$10+1),SUMPRODUCT(ROUND(BK$5:BK335*Debts!$Y$10/12,2)),0))</f>
        <v/>
      </c>
      <c r="P337">
        <f>IF(BL336&lt;=0,0,ROUND(BL336*IF($A337&lt;=Debts!$M$11,Debts!$X$11,Debts!$Y$11)/12,2)+IF(AND(Debts!$AC$11=1,$A337=Debts!$M$11+1),SUMPRODUCT(ROUND(BL$5:BL335*Debts!$Y$11/12,2)),0))</f>
        <v/>
      </c>
      <c r="Q337">
        <f>IF(BM336&lt;=0,0,ROUND(BM336*IF($A337&lt;=Debts!$M$12,Debts!$X$12,Debts!$Y$12)/12,2)+IF(AND(Debts!$AC$12=1,$A337=Debts!$M$12+1),SUMPRODUCT(ROUND(BM$5:BM335*Debts!$Y$12/12,2)),0))</f>
        <v/>
      </c>
      <c r="R337">
        <f>IF(BN336&lt;=0,0,ROUND(BN336*IF($A337&lt;=Debts!$M$13,Debts!$X$13,Debts!$Y$13)/12,2)+IF(AND(Debts!$AC$13=1,$A337=Debts!$M$13+1),SUMPRODUCT(ROUND(BN$5:BN335*Debts!$Y$13/12,2)),0))</f>
        <v/>
      </c>
      <c r="S337">
        <f>IF(BO336&lt;=0,0,ROUND(BO336*IF($A337&lt;=Debts!$M$14,Debts!$X$14,Debts!$Y$14)/12,2)+IF(AND(Debts!$AC$14=1,$A337=Debts!$M$14+1),SUMPRODUCT(ROUND(BO$5:BO335*Debts!$Y$14/12,2)),0))</f>
        <v/>
      </c>
      <c r="T337">
        <f>IF(BP336&lt;=0,0,ROUND(BP336*IF($A337&lt;=Debts!$M$15,Debts!$X$15,Debts!$Y$15)/12,2)+IF(AND(Debts!$AC$15=1,$A337=Debts!$M$15+1),SUMPRODUCT(ROUND(BP$5:BP335*Debts!$Y$15/12,2)),0))</f>
        <v/>
      </c>
      <c r="U337">
        <f>IF(BQ336&lt;=0,0,ROUND(BQ336*IF($A337&lt;=Debts!$M$16,Debts!$X$16,Debts!$Y$16)/12,2)+IF(AND(Debts!$AC$16=1,$A337=Debts!$M$16+1),SUMPRODUCT(ROUND(BQ$5:BQ335*Debts!$Y$16/12,2)),0))</f>
        <v/>
      </c>
      <c r="V337">
        <f>IF(BF336&lt;=0,0,MIN(ROUND(BF336+J337,2),IF(Debts!$Z$5=0,Debts!$AA$5,MAX(Debts!$AA$5,ROUND(BF336*Debts!$Z$5+Debts!$AB$5*J337,2)))))</f>
        <v/>
      </c>
      <c r="W337">
        <f>IF(BG336&lt;=0,0,MIN(ROUND(BG336+K337,2),IF(Debts!$Z$6=0,Debts!$AA$6,MAX(Debts!$AA$6,ROUND(BG336*Debts!$Z$6+Debts!$AB$6*K337,2)))))</f>
        <v/>
      </c>
      <c r="X337">
        <f>IF(BH336&lt;=0,0,MIN(ROUND(BH336+L337,2),IF(Debts!$Z$7=0,Debts!$AA$7,MAX(Debts!$AA$7,ROUND(BH336*Debts!$Z$7+Debts!$AB$7*L337,2)))))</f>
        <v/>
      </c>
      <c r="Y337">
        <f>IF(BI336&lt;=0,0,MIN(ROUND(BI336+M337,2),IF(Debts!$Z$8=0,Debts!$AA$8,MAX(Debts!$AA$8,ROUND(BI336*Debts!$Z$8+Debts!$AB$8*M337,2)))))</f>
        <v/>
      </c>
      <c r="Z337">
        <f>IF(BJ336&lt;=0,0,MIN(ROUND(BJ336+N337,2),IF(Debts!$Z$9=0,Debts!$AA$9,MAX(Debts!$AA$9,ROUND(BJ336*Debts!$Z$9+Debts!$AB$9*N337,2)))))</f>
        <v/>
      </c>
      <c r="AA337">
        <f>IF(BK336&lt;=0,0,MIN(ROUND(BK336+O337,2),IF(Debts!$Z$10=0,Debts!$AA$10,MAX(Debts!$AA$10,ROUND(BK336*Debts!$Z$10+Debts!$AB$10*O337,2)))))</f>
        <v/>
      </c>
      <c r="AB337">
        <f>IF(BL336&lt;=0,0,MIN(ROUND(BL336+P337,2),IF(Debts!$Z$11=0,Debts!$AA$11,MAX(Debts!$AA$11,ROUND(BL336*Debts!$Z$11+Debts!$AB$11*P337,2)))))</f>
        <v/>
      </c>
      <c r="AC337">
        <f>IF(BM336&lt;=0,0,MIN(ROUND(BM336+Q337,2),IF(Debts!$Z$12=0,Debts!$AA$12,MAX(Debts!$AA$12,ROUND(BM336*Debts!$Z$12+Debts!$AB$12*Q337,2)))))</f>
        <v/>
      </c>
      <c r="AD337">
        <f>IF(BN336&lt;=0,0,MIN(ROUND(BN336+R337,2),IF(Debts!$Z$13=0,Debts!$AA$13,MAX(Debts!$AA$13,ROUND(BN336*Debts!$Z$13+Debts!$AB$13*R337,2)))))</f>
        <v/>
      </c>
      <c r="AE337">
        <f>IF(BO336&lt;=0,0,MIN(ROUND(BO336+S337,2),IF(Debts!$Z$14=0,Debts!$AA$14,MAX(Debts!$AA$14,ROUND(BO336*Debts!$Z$14+Debts!$AB$14*S337,2)))))</f>
        <v/>
      </c>
      <c r="AF337">
        <f>IF(BP336&lt;=0,0,MIN(ROUND(BP336+T337,2),IF(Debts!$Z$15=0,Debts!$AA$15,MAX(Debts!$AA$15,ROUND(BP336*Debts!$Z$15+Debts!$AB$15*T337,2)))))</f>
        <v/>
      </c>
      <c r="AG337">
        <f>IF(BQ336&lt;=0,0,MIN(ROUND(BQ336+U337,2),IF(Debts!$Z$16=0,Debts!$AA$16,MAX(Debts!$AA$16,ROUND(BQ336*Debts!$Z$16+Debts!$AB$16*U337,2)))))</f>
        <v/>
      </c>
      <c r="AH337">
        <f>IF(BF336&lt;=0,0,ROUND(BF336+J337-V337,2))</f>
        <v/>
      </c>
      <c r="AI337">
        <f>IF(BG336&lt;=0,0,ROUND(BG336+K337-W337,2))</f>
        <v/>
      </c>
      <c r="AJ337">
        <f>IF(BH336&lt;=0,0,ROUND(BH336+L337-X337,2))</f>
        <v/>
      </c>
      <c r="AK337">
        <f>IF(BI336&lt;=0,0,ROUND(BI336+M337-Y337,2))</f>
        <v/>
      </c>
      <c r="AL337">
        <f>IF(BJ336&lt;=0,0,ROUND(BJ336+N337-Z337,2))</f>
        <v/>
      </c>
      <c r="AM337">
        <f>IF(BK336&lt;=0,0,ROUND(BK336+O337-AA337,2))</f>
        <v/>
      </c>
      <c r="AN337">
        <f>IF(BL336&lt;=0,0,ROUND(BL336+P337-AB337,2))</f>
        <v/>
      </c>
      <c r="AO337">
        <f>IF(BM336&lt;=0,0,ROUND(BM336+Q337-AC337,2))</f>
        <v/>
      </c>
      <c r="AP337">
        <f>IF(BN336&lt;=0,0,ROUND(BN336+R337-AD337,2))</f>
        <v/>
      </c>
      <c r="AQ337">
        <f>IF(BO336&lt;=0,0,ROUND(BO336+S337-AE337,2))</f>
        <v/>
      </c>
      <c r="AR337">
        <f>IF(BP336&lt;=0,0,ROUND(BP336+T337-AF337,2))</f>
        <v/>
      </c>
      <c r="AS337">
        <f>IF(BQ336&lt;=0,0,ROUND(BQ336+U337-AG337,2))</f>
        <v/>
      </c>
      <c r="AT337">
        <f>IF(AH337&lt;=0,0,ROUND(MIN(AH337,MAX(0,$F337-SUMPRODUCT(($AT$3:$BE$3&lt;AT$3)*$AH337:$AS337))),2))</f>
        <v/>
      </c>
      <c r="AU337">
        <f>IF(AI337&lt;=0,0,ROUND(MIN(AI337,MAX(0,$F337-SUMPRODUCT(($AT$3:$BE$3&lt;AU$3)*$AH337:$AS337))),2))</f>
        <v/>
      </c>
      <c r="AV337">
        <f>IF(AJ337&lt;=0,0,ROUND(MIN(AJ337,MAX(0,$F337-SUMPRODUCT(($AT$3:$BE$3&lt;AV$3)*$AH337:$AS337))),2))</f>
        <v/>
      </c>
      <c r="AW337">
        <f>IF(AK337&lt;=0,0,ROUND(MIN(AK337,MAX(0,$F337-SUMPRODUCT(($AT$3:$BE$3&lt;AW$3)*$AH337:$AS337))),2))</f>
        <v/>
      </c>
      <c r="AX337">
        <f>IF(AL337&lt;=0,0,ROUND(MIN(AL337,MAX(0,$F337-SUMPRODUCT(($AT$3:$BE$3&lt;AX$3)*$AH337:$AS337))),2))</f>
        <v/>
      </c>
      <c r="AY337">
        <f>IF(AM337&lt;=0,0,ROUND(MIN(AM337,MAX(0,$F337-SUMPRODUCT(($AT$3:$BE$3&lt;AY$3)*$AH337:$AS337))),2))</f>
        <v/>
      </c>
      <c r="AZ337">
        <f>IF(AN337&lt;=0,0,ROUND(MIN(AN337,MAX(0,$F337-SUMPRODUCT(($AT$3:$BE$3&lt;AZ$3)*$AH337:$AS337))),2))</f>
        <v/>
      </c>
      <c r="BA337">
        <f>IF(AO337&lt;=0,0,ROUND(MIN(AO337,MAX(0,$F337-SUMPRODUCT(($AT$3:$BE$3&lt;BA$3)*$AH337:$AS337))),2))</f>
        <v/>
      </c>
      <c r="BB337">
        <f>IF(AP337&lt;=0,0,ROUND(MIN(AP337,MAX(0,$F337-SUMPRODUCT(($AT$3:$BE$3&lt;BB$3)*$AH337:$AS337))),2))</f>
        <v/>
      </c>
      <c r="BC337">
        <f>IF(AQ337&lt;=0,0,ROUND(MIN(AQ337,MAX(0,$F337-SUMPRODUCT(($AT$3:$BE$3&lt;BC$3)*$AH337:$AS337))),2))</f>
        <v/>
      </c>
      <c r="BD337">
        <f>IF(AR337&lt;=0,0,ROUND(MIN(AR337,MAX(0,$F337-SUMPRODUCT(($AT$3:$BE$3&lt;BD$3)*$AH337:$AS337))),2))</f>
        <v/>
      </c>
      <c r="BE337">
        <f>IF(AS337&lt;=0,0,ROUND(MIN(AS337,MAX(0,$F337-SUMPRODUCT(($AT$3:$BE$3&lt;BE$3)*$AH337:$AS337))),2))</f>
        <v/>
      </c>
      <c r="BF337">
        <f>IF(BF336&lt;=0,0,ROUND(BF336+J337-V337-AT337,2))</f>
        <v/>
      </c>
      <c r="BG337">
        <f>IF(BG336&lt;=0,0,ROUND(BG336+K337-W337-AU337,2))</f>
        <v/>
      </c>
      <c r="BH337">
        <f>IF(BH336&lt;=0,0,ROUND(BH336+L337-X337-AV337,2))</f>
        <v/>
      </c>
      <c r="BI337">
        <f>IF(BI336&lt;=0,0,ROUND(BI336+M337-Y337-AW337,2))</f>
        <v/>
      </c>
      <c r="BJ337">
        <f>IF(BJ336&lt;=0,0,ROUND(BJ336+N337-Z337-AX337,2))</f>
        <v/>
      </c>
      <c r="BK337">
        <f>IF(BK336&lt;=0,0,ROUND(BK336+O337-AA337-AY337,2))</f>
        <v/>
      </c>
      <c r="BL337">
        <f>IF(BL336&lt;=0,0,ROUND(BL336+P337-AB337-AZ337,2))</f>
        <v/>
      </c>
      <c r="BM337">
        <f>IF(BM336&lt;=0,0,ROUND(BM336+Q337-AC337-BA337,2))</f>
        <v/>
      </c>
      <c r="BN337">
        <f>IF(BN336&lt;=0,0,ROUND(BN336+R337-AD337-BB337,2))</f>
        <v/>
      </c>
      <c r="BO337">
        <f>IF(BO336&lt;=0,0,ROUND(BO336+S337-AE337-BC337,2))</f>
        <v/>
      </c>
      <c r="BP337">
        <f>IF(BP336&lt;=0,0,ROUND(BP336+T337-AF337-BD337,2))</f>
        <v/>
      </c>
      <c r="BQ337">
        <f>IF(BQ336&lt;=0,0,ROUND(BQ336+U337-AG337-BE337,2))</f>
        <v/>
      </c>
    </row>
    <row r="338">
      <c r="A338" t="n">
        <v>333</v>
      </c>
      <c r="B338" s="29">
        <f>Months!B338</f>
        <v/>
      </c>
      <c r="C338">
        <f>Months!C338</f>
        <v/>
      </c>
      <c r="D338">
        <f>Months!D338</f>
        <v/>
      </c>
      <c r="E338">
        <f>SUM(V338:AG338)</f>
        <v/>
      </c>
      <c r="F338">
        <f>MAX(0,ROUND(C338+D338-E338,2))</f>
        <v/>
      </c>
      <c r="G338">
        <f>ROUND(E338+SUM(AT338:BE338),2)</f>
        <v/>
      </c>
      <c r="H338">
        <f>ROUND(SUM(J338:U338),2)</f>
        <v/>
      </c>
      <c r="I338">
        <f>ROUND(SUM(BF338:BQ338),2)</f>
        <v/>
      </c>
      <c r="J338">
        <f>IF(BF337&lt;=0,0,ROUND(BF337*IF($A338&lt;=Debts!$M$5,Debts!$X$5,Debts!$Y$5)/12,2)+IF(AND(Debts!$AC$5=1,$A338=Debts!$M$5+1),SUMPRODUCT(ROUND(BF$5:BF336*Debts!$Y$5/12,2)),0))</f>
        <v/>
      </c>
      <c r="K338">
        <f>IF(BG337&lt;=0,0,ROUND(BG337*IF($A338&lt;=Debts!$M$6,Debts!$X$6,Debts!$Y$6)/12,2)+IF(AND(Debts!$AC$6=1,$A338=Debts!$M$6+1),SUMPRODUCT(ROUND(BG$5:BG336*Debts!$Y$6/12,2)),0))</f>
        <v/>
      </c>
      <c r="L338">
        <f>IF(BH337&lt;=0,0,ROUND(BH337*IF($A338&lt;=Debts!$M$7,Debts!$X$7,Debts!$Y$7)/12,2)+IF(AND(Debts!$AC$7=1,$A338=Debts!$M$7+1),SUMPRODUCT(ROUND(BH$5:BH336*Debts!$Y$7/12,2)),0))</f>
        <v/>
      </c>
      <c r="M338">
        <f>IF(BI337&lt;=0,0,ROUND(BI337*IF($A338&lt;=Debts!$M$8,Debts!$X$8,Debts!$Y$8)/12,2)+IF(AND(Debts!$AC$8=1,$A338=Debts!$M$8+1),SUMPRODUCT(ROUND(BI$5:BI336*Debts!$Y$8/12,2)),0))</f>
        <v/>
      </c>
      <c r="N338">
        <f>IF(BJ337&lt;=0,0,ROUND(BJ337*IF($A338&lt;=Debts!$M$9,Debts!$X$9,Debts!$Y$9)/12,2)+IF(AND(Debts!$AC$9=1,$A338=Debts!$M$9+1),SUMPRODUCT(ROUND(BJ$5:BJ336*Debts!$Y$9/12,2)),0))</f>
        <v/>
      </c>
      <c r="O338">
        <f>IF(BK337&lt;=0,0,ROUND(BK337*IF($A338&lt;=Debts!$M$10,Debts!$X$10,Debts!$Y$10)/12,2)+IF(AND(Debts!$AC$10=1,$A338=Debts!$M$10+1),SUMPRODUCT(ROUND(BK$5:BK336*Debts!$Y$10/12,2)),0))</f>
        <v/>
      </c>
      <c r="P338">
        <f>IF(BL337&lt;=0,0,ROUND(BL337*IF($A338&lt;=Debts!$M$11,Debts!$X$11,Debts!$Y$11)/12,2)+IF(AND(Debts!$AC$11=1,$A338=Debts!$M$11+1),SUMPRODUCT(ROUND(BL$5:BL336*Debts!$Y$11/12,2)),0))</f>
        <v/>
      </c>
      <c r="Q338">
        <f>IF(BM337&lt;=0,0,ROUND(BM337*IF($A338&lt;=Debts!$M$12,Debts!$X$12,Debts!$Y$12)/12,2)+IF(AND(Debts!$AC$12=1,$A338=Debts!$M$12+1),SUMPRODUCT(ROUND(BM$5:BM336*Debts!$Y$12/12,2)),0))</f>
        <v/>
      </c>
      <c r="R338">
        <f>IF(BN337&lt;=0,0,ROUND(BN337*IF($A338&lt;=Debts!$M$13,Debts!$X$13,Debts!$Y$13)/12,2)+IF(AND(Debts!$AC$13=1,$A338=Debts!$M$13+1),SUMPRODUCT(ROUND(BN$5:BN336*Debts!$Y$13/12,2)),0))</f>
        <v/>
      </c>
      <c r="S338">
        <f>IF(BO337&lt;=0,0,ROUND(BO337*IF($A338&lt;=Debts!$M$14,Debts!$X$14,Debts!$Y$14)/12,2)+IF(AND(Debts!$AC$14=1,$A338=Debts!$M$14+1),SUMPRODUCT(ROUND(BO$5:BO336*Debts!$Y$14/12,2)),0))</f>
        <v/>
      </c>
      <c r="T338">
        <f>IF(BP337&lt;=0,0,ROUND(BP337*IF($A338&lt;=Debts!$M$15,Debts!$X$15,Debts!$Y$15)/12,2)+IF(AND(Debts!$AC$15=1,$A338=Debts!$M$15+1),SUMPRODUCT(ROUND(BP$5:BP336*Debts!$Y$15/12,2)),0))</f>
        <v/>
      </c>
      <c r="U338">
        <f>IF(BQ337&lt;=0,0,ROUND(BQ337*IF($A338&lt;=Debts!$M$16,Debts!$X$16,Debts!$Y$16)/12,2)+IF(AND(Debts!$AC$16=1,$A338=Debts!$M$16+1),SUMPRODUCT(ROUND(BQ$5:BQ336*Debts!$Y$16/12,2)),0))</f>
        <v/>
      </c>
      <c r="V338">
        <f>IF(BF337&lt;=0,0,MIN(ROUND(BF337+J338,2),IF(Debts!$Z$5=0,Debts!$AA$5,MAX(Debts!$AA$5,ROUND(BF337*Debts!$Z$5+Debts!$AB$5*J338,2)))))</f>
        <v/>
      </c>
      <c r="W338">
        <f>IF(BG337&lt;=0,0,MIN(ROUND(BG337+K338,2),IF(Debts!$Z$6=0,Debts!$AA$6,MAX(Debts!$AA$6,ROUND(BG337*Debts!$Z$6+Debts!$AB$6*K338,2)))))</f>
        <v/>
      </c>
      <c r="X338">
        <f>IF(BH337&lt;=0,0,MIN(ROUND(BH337+L338,2),IF(Debts!$Z$7=0,Debts!$AA$7,MAX(Debts!$AA$7,ROUND(BH337*Debts!$Z$7+Debts!$AB$7*L338,2)))))</f>
        <v/>
      </c>
      <c r="Y338">
        <f>IF(BI337&lt;=0,0,MIN(ROUND(BI337+M338,2),IF(Debts!$Z$8=0,Debts!$AA$8,MAX(Debts!$AA$8,ROUND(BI337*Debts!$Z$8+Debts!$AB$8*M338,2)))))</f>
        <v/>
      </c>
      <c r="Z338">
        <f>IF(BJ337&lt;=0,0,MIN(ROUND(BJ337+N338,2),IF(Debts!$Z$9=0,Debts!$AA$9,MAX(Debts!$AA$9,ROUND(BJ337*Debts!$Z$9+Debts!$AB$9*N338,2)))))</f>
        <v/>
      </c>
      <c r="AA338">
        <f>IF(BK337&lt;=0,0,MIN(ROUND(BK337+O338,2),IF(Debts!$Z$10=0,Debts!$AA$10,MAX(Debts!$AA$10,ROUND(BK337*Debts!$Z$10+Debts!$AB$10*O338,2)))))</f>
        <v/>
      </c>
      <c r="AB338">
        <f>IF(BL337&lt;=0,0,MIN(ROUND(BL337+P338,2),IF(Debts!$Z$11=0,Debts!$AA$11,MAX(Debts!$AA$11,ROUND(BL337*Debts!$Z$11+Debts!$AB$11*P338,2)))))</f>
        <v/>
      </c>
      <c r="AC338">
        <f>IF(BM337&lt;=0,0,MIN(ROUND(BM337+Q338,2),IF(Debts!$Z$12=0,Debts!$AA$12,MAX(Debts!$AA$12,ROUND(BM337*Debts!$Z$12+Debts!$AB$12*Q338,2)))))</f>
        <v/>
      </c>
      <c r="AD338">
        <f>IF(BN337&lt;=0,0,MIN(ROUND(BN337+R338,2),IF(Debts!$Z$13=0,Debts!$AA$13,MAX(Debts!$AA$13,ROUND(BN337*Debts!$Z$13+Debts!$AB$13*R338,2)))))</f>
        <v/>
      </c>
      <c r="AE338">
        <f>IF(BO337&lt;=0,0,MIN(ROUND(BO337+S338,2),IF(Debts!$Z$14=0,Debts!$AA$14,MAX(Debts!$AA$14,ROUND(BO337*Debts!$Z$14+Debts!$AB$14*S338,2)))))</f>
        <v/>
      </c>
      <c r="AF338">
        <f>IF(BP337&lt;=0,0,MIN(ROUND(BP337+T338,2),IF(Debts!$Z$15=0,Debts!$AA$15,MAX(Debts!$AA$15,ROUND(BP337*Debts!$Z$15+Debts!$AB$15*T338,2)))))</f>
        <v/>
      </c>
      <c r="AG338">
        <f>IF(BQ337&lt;=0,0,MIN(ROUND(BQ337+U338,2),IF(Debts!$Z$16=0,Debts!$AA$16,MAX(Debts!$AA$16,ROUND(BQ337*Debts!$Z$16+Debts!$AB$16*U338,2)))))</f>
        <v/>
      </c>
      <c r="AH338">
        <f>IF(BF337&lt;=0,0,ROUND(BF337+J338-V338,2))</f>
        <v/>
      </c>
      <c r="AI338">
        <f>IF(BG337&lt;=0,0,ROUND(BG337+K338-W338,2))</f>
        <v/>
      </c>
      <c r="AJ338">
        <f>IF(BH337&lt;=0,0,ROUND(BH337+L338-X338,2))</f>
        <v/>
      </c>
      <c r="AK338">
        <f>IF(BI337&lt;=0,0,ROUND(BI337+M338-Y338,2))</f>
        <v/>
      </c>
      <c r="AL338">
        <f>IF(BJ337&lt;=0,0,ROUND(BJ337+N338-Z338,2))</f>
        <v/>
      </c>
      <c r="AM338">
        <f>IF(BK337&lt;=0,0,ROUND(BK337+O338-AA338,2))</f>
        <v/>
      </c>
      <c r="AN338">
        <f>IF(BL337&lt;=0,0,ROUND(BL337+P338-AB338,2))</f>
        <v/>
      </c>
      <c r="AO338">
        <f>IF(BM337&lt;=0,0,ROUND(BM337+Q338-AC338,2))</f>
        <v/>
      </c>
      <c r="AP338">
        <f>IF(BN337&lt;=0,0,ROUND(BN337+R338-AD338,2))</f>
        <v/>
      </c>
      <c r="AQ338">
        <f>IF(BO337&lt;=0,0,ROUND(BO337+S338-AE338,2))</f>
        <v/>
      </c>
      <c r="AR338">
        <f>IF(BP337&lt;=0,0,ROUND(BP337+T338-AF338,2))</f>
        <v/>
      </c>
      <c r="AS338">
        <f>IF(BQ337&lt;=0,0,ROUND(BQ337+U338-AG338,2))</f>
        <v/>
      </c>
      <c r="AT338">
        <f>IF(AH338&lt;=0,0,ROUND(MIN(AH338,MAX(0,$F338-SUMPRODUCT(($AT$3:$BE$3&lt;AT$3)*$AH338:$AS338))),2))</f>
        <v/>
      </c>
      <c r="AU338">
        <f>IF(AI338&lt;=0,0,ROUND(MIN(AI338,MAX(0,$F338-SUMPRODUCT(($AT$3:$BE$3&lt;AU$3)*$AH338:$AS338))),2))</f>
        <v/>
      </c>
      <c r="AV338">
        <f>IF(AJ338&lt;=0,0,ROUND(MIN(AJ338,MAX(0,$F338-SUMPRODUCT(($AT$3:$BE$3&lt;AV$3)*$AH338:$AS338))),2))</f>
        <v/>
      </c>
      <c r="AW338">
        <f>IF(AK338&lt;=0,0,ROUND(MIN(AK338,MAX(0,$F338-SUMPRODUCT(($AT$3:$BE$3&lt;AW$3)*$AH338:$AS338))),2))</f>
        <v/>
      </c>
      <c r="AX338">
        <f>IF(AL338&lt;=0,0,ROUND(MIN(AL338,MAX(0,$F338-SUMPRODUCT(($AT$3:$BE$3&lt;AX$3)*$AH338:$AS338))),2))</f>
        <v/>
      </c>
      <c r="AY338">
        <f>IF(AM338&lt;=0,0,ROUND(MIN(AM338,MAX(0,$F338-SUMPRODUCT(($AT$3:$BE$3&lt;AY$3)*$AH338:$AS338))),2))</f>
        <v/>
      </c>
      <c r="AZ338">
        <f>IF(AN338&lt;=0,0,ROUND(MIN(AN338,MAX(0,$F338-SUMPRODUCT(($AT$3:$BE$3&lt;AZ$3)*$AH338:$AS338))),2))</f>
        <v/>
      </c>
      <c r="BA338">
        <f>IF(AO338&lt;=0,0,ROUND(MIN(AO338,MAX(0,$F338-SUMPRODUCT(($AT$3:$BE$3&lt;BA$3)*$AH338:$AS338))),2))</f>
        <v/>
      </c>
      <c r="BB338">
        <f>IF(AP338&lt;=0,0,ROUND(MIN(AP338,MAX(0,$F338-SUMPRODUCT(($AT$3:$BE$3&lt;BB$3)*$AH338:$AS338))),2))</f>
        <v/>
      </c>
      <c r="BC338">
        <f>IF(AQ338&lt;=0,0,ROUND(MIN(AQ338,MAX(0,$F338-SUMPRODUCT(($AT$3:$BE$3&lt;BC$3)*$AH338:$AS338))),2))</f>
        <v/>
      </c>
      <c r="BD338">
        <f>IF(AR338&lt;=0,0,ROUND(MIN(AR338,MAX(0,$F338-SUMPRODUCT(($AT$3:$BE$3&lt;BD$3)*$AH338:$AS338))),2))</f>
        <v/>
      </c>
      <c r="BE338">
        <f>IF(AS338&lt;=0,0,ROUND(MIN(AS338,MAX(0,$F338-SUMPRODUCT(($AT$3:$BE$3&lt;BE$3)*$AH338:$AS338))),2))</f>
        <v/>
      </c>
      <c r="BF338">
        <f>IF(BF337&lt;=0,0,ROUND(BF337+J338-V338-AT338,2))</f>
        <v/>
      </c>
      <c r="BG338">
        <f>IF(BG337&lt;=0,0,ROUND(BG337+K338-W338-AU338,2))</f>
        <v/>
      </c>
      <c r="BH338">
        <f>IF(BH337&lt;=0,0,ROUND(BH337+L338-X338-AV338,2))</f>
        <v/>
      </c>
      <c r="BI338">
        <f>IF(BI337&lt;=0,0,ROUND(BI337+M338-Y338-AW338,2))</f>
        <v/>
      </c>
      <c r="BJ338">
        <f>IF(BJ337&lt;=0,0,ROUND(BJ337+N338-Z338-AX338,2))</f>
        <v/>
      </c>
      <c r="BK338">
        <f>IF(BK337&lt;=0,0,ROUND(BK337+O338-AA338-AY338,2))</f>
        <v/>
      </c>
      <c r="BL338">
        <f>IF(BL337&lt;=0,0,ROUND(BL337+P338-AB338-AZ338,2))</f>
        <v/>
      </c>
      <c r="BM338">
        <f>IF(BM337&lt;=0,0,ROUND(BM337+Q338-AC338-BA338,2))</f>
        <v/>
      </c>
      <c r="BN338">
        <f>IF(BN337&lt;=0,0,ROUND(BN337+R338-AD338-BB338,2))</f>
        <v/>
      </c>
      <c r="BO338">
        <f>IF(BO337&lt;=0,0,ROUND(BO337+S338-AE338-BC338,2))</f>
        <v/>
      </c>
      <c r="BP338">
        <f>IF(BP337&lt;=0,0,ROUND(BP337+T338-AF338-BD338,2))</f>
        <v/>
      </c>
      <c r="BQ338">
        <f>IF(BQ337&lt;=0,0,ROUND(BQ337+U338-AG338-BE338,2))</f>
        <v/>
      </c>
    </row>
    <row r="339">
      <c r="A339" t="n">
        <v>334</v>
      </c>
      <c r="B339" s="29">
        <f>Months!B339</f>
        <v/>
      </c>
      <c r="C339">
        <f>Months!C339</f>
        <v/>
      </c>
      <c r="D339">
        <f>Months!D339</f>
        <v/>
      </c>
      <c r="E339">
        <f>SUM(V339:AG339)</f>
        <v/>
      </c>
      <c r="F339">
        <f>MAX(0,ROUND(C339+D339-E339,2))</f>
        <v/>
      </c>
      <c r="G339">
        <f>ROUND(E339+SUM(AT339:BE339),2)</f>
        <v/>
      </c>
      <c r="H339">
        <f>ROUND(SUM(J339:U339),2)</f>
        <v/>
      </c>
      <c r="I339">
        <f>ROUND(SUM(BF339:BQ339),2)</f>
        <v/>
      </c>
      <c r="J339">
        <f>IF(BF338&lt;=0,0,ROUND(BF338*IF($A339&lt;=Debts!$M$5,Debts!$X$5,Debts!$Y$5)/12,2)+IF(AND(Debts!$AC$5=1,$A339=Debts!$M$5+1),SUMPRODUCT(ROUND(BF$5:BF337*Debts!$Y$5/12,2)),0))</f>
        <v/>
      </c>
      <c r="K339">
        <f>IF(BG338&lt;=0,0,ROUND(BG338*IF($A339&lt;=Debts!$M$6,Debts!$X$6,Debts!$Y$6)/12,2)+IF(AND(Debts!$AC$6=1,$A339=Debts!$M$6+1),SUMPRODUCT(ROUND(BG$5:BG337*Debts!$Y$6/12,2)),0))</f>
        <v/>
      </c>
      <c r="L339">
        <f>IF(BH338&lt;=0,0,ROUND(BH338*IF($A339&lt;=Debts!$M$7,Debts!$X$7,Debts!$Y$7)/12,2)+IF(AND(Debts!$AC$7=1,$A339=Debts!$M$7+1),SUMPRODUCT(ROUND(BH$5:BH337*Debts!$Y$7/12,2)),0))</f>
        <v/>
      </c>
      <c r="M339">
        <f>IF(BI338&lt;=0,0,ROUND(BI338*IF($A339&lt;=Debts!$M$8,Debts!$X$8,Debts!$Y$8)/12,2)+IF(AND(Debts!$AC$8=1,$A339=Debts!$M$8+1),SUMPRODUCT(ROUND(BI$5:BI337*Debts!$Y$8/12,2)),0))</f>
        <v/>
      </c>
      <c r="N339">
        <f>IF(BJ338&lt;=0,0,ROUND(BJ338*IF($A339&lt;=Debts!$M$9,Debts!$X$9,Debts!$Y$9)/12,2)+IF(AND(Debts!$AC$9=1,$A339=Debts!$M$9+1),SUMPRODUCT(ROUND(BJ$5:BJ337*Debts!$Y$9/12,2)),0))</f>
        <v/>
      </c>
      <c r="O339">
        <f>IF(BK338&lt;=0,0,ROUND(BK338*IF($A339&lt;=Debts!$M$10,Debts!$X$10,Debts!$Y$10)/12,2)+IF(AND(Debts!$AC$10=1,$A339=Debts!$M$10+1),SUMPRODUCT(ROUND(BK$5:BK337*Debts!$Y$10/12,2)),0))</f>
        <v/>
      </c>
      <c r="P339">
        <f>IF(BL338&lt;=0,0,ROUND(BL338*IF($A339&lt;=Debts!$M$11,Debts!$X$11,Debts!$Y$11)/12,2)+IF(AND(Debts!$AC$11=1,$A339=Debts!$M$11+1),SUMPRODUCT(ROUND(BL$5:BL337*Debts!$Y$11/12,2)),0))</f>
        <v/>
      </c>
      <c r="Q339">
        <f>IF(BM338&lt;=0,0,ROUND(BM338*IF($A339&lt;=Debts!$M$12,Debts!$X$12,Debts!$Y$12)/12,2)+IF(AND(Debts!$AC$12=1,$A339=Debts!$M$12+1),SUMPRODUCT(ROUND(BM$5:BM337*Debts!$Y$12/12,2)),0))</f>
        <v/>
      </c>
      <c r="R339">
        <f>IF(BN338&lt;=0,0,ROUND(BN338*IF($A339&lt;=Debts!$M$13,Debts!$X$13,Debts!$Y$13)/12,2)+IF(AND(Debts!$AC$13=1,$A339=Debts!$M$13+1),SUMPRODUCT(ROUND(BN$5:BN337*Debts!$Y$13/12,2)),0))</f>
        <v/>
      </c>
      <c r="S339">
        <f>IF(BO338&lt;=0,0,ROUND(BO338*IF($A339&lt;=Debts!$M$14,Debts!$X$14,Debts!$Y$14)/12,2)+IF(AND(Debts!$AC$14=1,$A339=Debts!$M$14+1),SUMPRODUCT(ROUND(BO$5:BO337*Debts!$Y$14/12,2)),0))</f>
        <v/>
      </c>
      <c r="T339">
        <f>IF(BP338&lt;=0,0,ROUND(BP338*IF($A339&lt;=Debts!$M$15,Debts!$X$15,Debts!$Y$15)/12,2)+IF(AND(Debts!$AC$15=1,$A339=Debts!$M$15+1),SUMPRODUCT(ROUND(BP$5:BP337*Debts!$Y$15/12,2)),0))</f>
        <v/>
      </c>
      <c r="U339">
        <f>IF(BQ338&lt;=0,0,ROUND(BQ338*IF($A339&lt;=Debts!$M$16,Debts!$X$16,Debts!$Y$16)/12,2)+IF(AND(Debts!$AC$16=1,$A339=Debts!$M$16+1),SUMPRODUCT(ROUND(BQ$5:BQ337*Debts!$Y$16/12,2)),0))</f>
        <v/>
      </c>
      <c r="V339">
        <f>IF(BF338&lt;=0,0,MIN(ROUND(BF338+J339,2),IF(Debts!$Z$5=0,Debts!$AA$5,MAX(Debts!$AA$5,ROUND(BF338*Debts!$Z$5+Debts!$AB$5*J339,2)))))</f>
        <v/>
      </c>
      <c r="W339">
        <f>IF(BG338&lt;=0,0,MIN(ROUND(BG338+K339,2),IF(Debts!$Z$6=0,Debts!$AA$6,MAX(Debts!$AA$6,ROUND(BG338*Debts!$Z$6+Debts!$AB$6*K339,2)))))</f>
        <v/>
      </c>
      <c r="X339">
        <f>IF(BH338&lt;=0,0,MIN(ROUND(BH338+L339,2),IF(Debts!$Z$7=0,Debts!$AA$7,MAX(Debts!$AA$7,ROUND(BH338*Debts!$Z$7+Debts!$AB$7*L339,2)))))</f>
        <v/>
      </c>
      <c r="Y339">
        <f>IF(BI338&lt;=0,0,MIN(ROUND(BI338+M339,2),IF(Debts!$Z$8=0,Debts!$AA$8,MAX(Debts!$AA$8,ROUND(BI338*Debts!$Z$8+Debts!$AB$8*M339,2)))))</f>
        <v/>
      </c>
      <c r="Z339">
        <f>IF(BJ338&lt;=0,0,MIN(ROUND(BJ338+N339,2),IF(Debts!$Z$9=0,Debts!$AA$9,MAX(Debts!$AA$9,ROUND(BJ338*Debts!$Z$9+Debts!$AB$9*N339,2)))))</f>
        <v/>
      </c>
      <c r="AA339">
        <f>IF(BK338&lt;=0,0,MIN(ROUND(BK338+O339,2),IF(Debts!$Z$10=0,Debts!$AA$10,MAX(Debts!$AA$10,ROUND(BK338*Debts!$Z$10+Debts!$AB$10*O339,2)))))</f>
        <v/>
      </c>
      <c r="AB339">
        <f>IF(BL338&lt;=0,0,MIN(ROUND(BL338+P339,2),IF(Debts!$Z$11=0,Debts!$AA$11,MAX(Debts!$AA$11,ROUND(BL338*Debts!$Z$11+Debts!$AB$11*P339,2)))))</f>
        <v/>
      </c>
      <c r="AC339">
        <f>IF(BM338&lt;=0,0,MIN(ROUND(BM338+Q339,2),IF(Debts!$Z$12=0,Debts!$AA$12,MAX(Debts!$AA$12,ROUND(BM338*Debts!$Z$12+Debts!$AB$12*Q339,2)))))</f>
        <v/>
      </c>
      <c r="AD339">
        <f>IF(BN338&lt;=0,0,MIN(ROUND(BN338+R339,2),IF(Debts!$Z$13=0,Debts!$AA$13,MAX(Debts!$AA$13,ROUND(BN338*Debts!$Z$13+Debts!$AB$13*R339,2)))))</f>
        <v/>
      </c>
      <c r="AE339">
        <f>IF(BO338&lt;=0,0,MIN(ROUND(BO338+S339,2),IF(Debts!$Z$14=0,Debts!$AA$14,MAX(Debts!$AA$14,ROUND(BO338*Debts!$Z$14+Debts!$AB$14*S339,2)))))</f>
        <v/>
      </c>
      <c r="AF339">
        <f>IF(BP338&lt;=0,0,MIN(ROUND(BP338+T339,2),IF(Debts!$Z$15=0,Debts!$AA$15,MAX(Debts!$AA$15,ROUND(BP338*Debts!$Z$15+Debts!$AB$15*T339,2)))))</f>
        <v/>
      </c>
      <c r="AG339">
        <f>IF(BQ338&lt;=0,0,MIN(ROUND(BQ338+U339,2),IF(Debts!$Z$16=0,Debts!$AA$16,MAX(Debts!$AA$16,ROUND(BQ338*Debts!$Z$16+Debts!$AB$16*U339,2)))))</f>
        <v/>
      </c>
      <c r="AH339">
        <f>IF(BF338&lt;=0,0,ROUND(BF338+J339-V339,2))</f>
        <v/>
      </c>
      <c r="AI339">
        <f>IF(BG338&lt;=0,0,ROUND(BG338+K339-W339,2))</f>
        <v/>
      </c>
      <c r="AJ339">
        <f>IF(BH338&lt;=0,0,ROUND(BH338+L339-X339,2))</f>
        <v/>
      </c>
      <c r="AK339">
        <f>IF(BI338&lt;=0,0,ROUND(BI338+M339-Y339,2))</f>
        <v/>
      </c>
      <c r="AL339">
        <f>IF(BJ338&lt;=0,0,ROUND(BJ338+N339-Z339,2))</f>
        <v/>
      </c>
      <c r="AM339">
        <f>IF(BK338&lt;=0,0,ROUND(BK338+O339-AA339,2))</f>
        <v/>
      </c>
      <c r="AN339">
        <f>IF(BL338&lt;=0,0,ROUND(BL338+P339-AB339,2))</f>
        <v/>
      </c>
      <c r="AO339">
        <f>IF(BM338&lt;=0,0,ROUND(BM338+Q339-AC339,2))</f>
        <v/>
      </c>
      <c r="AP339">
        <f>IF(BN338&lt;=0,0,ROUND(BN338+R339-AD339,2))</f>
        <v/>
      </c>
      <c r="AQ339">
        <f>IF(BO338&lt;=0,0,ROUND(BO338+S339-AE339,2))</f>
        <v/>
      </c>
      <c r="AR339">
        <f>IF(BP338&lt;=0,0,ROUND(BP338+T339-AF339,2))</f>
        <v/>
      </c>
      <c r="AS339">
        <f>IF(BQ338&lt;=0,0,ROUND(BQ338+U339-AG339,2))</f>
        <v/>
      </c>
      <c r="AT339">
        <f>IF(AH339&lt;=0,0,ROUND(MIN(AH339,MAX(0,$F339-SUMPRODUCT(($AT$3:$BE$3&lt;AT$3)*$AH339:$AS339))),2))</f>
        <v/>
      </c>
      <c r="AU339">
        <f>IF(AI339&lt;=0,0,ROUND(MIN(AI339,MAX(0,$F339-SUMPRODUCT(($AT$3:$BE$3&lt;AU$3)*$AH339:$AS339))),2))</f>
        <v/>
      </c>
      <c r="AV339">
        <f>IF(AJ339&lt;=0,0,ROUND(MIN(AJ339,MAX(0,$F339-SUMPRODUCT(($AT$3:$BE$3&lt;AV$3)*$AH339:$AS339))),2))</f>
        <v/>
      </c>
      <c r="AW339">
        <f>IF(AK339&lt;=0,0,ROUND(MIN(AK339,MAX(0,$F339-SUMPRODUCT(($AT$3:$BE$3&lt;AW$3)*$AH339:$AS339))),2))</f>
        <v/>
      </c>
      <c r="AX339">
        <f>IF(AL339&lt;=0,0,ROUND(MIN(AL339,MAX(0,$F339-SUMPRODUCT(($AT$3:$BE$3&lt;AX$3)*$AH339:$AS339))),2))</f>
        <v/>
      </c>
      <c r="AY339">
        <f>IF(AM339&lt;=0,0,ROUND(MIN(AM339,MAX(0,$F339-SUMPRODUCT(($AT$3:$BE$3&lt;AY$3)*$AH339:$AS339))),2))</f>
        <v/>
      </c>
      <c r="AZ339">
        <f>IF(AN339&lt;=0,0,ROUND(MIN(AN339,MAX(0,$F339-SUMPRODUCT(($AT$3:$BE$3&lt;AZ$3)*$AH339:$AS339))),2))</f>
        <v/>
      </c>
      <c r="BA339">
        <f>IF(AO339&lt;=0,0,ROUND(MIN(AO339,MAX(0,$F339-SUMPRODUCT(($AT$3:$BE$3&lt;BA$3)*$AH339:$AS339))),2))</f>
        <v/>
      </c>
      <c r="BB339">
        <f>IF(AP339&lt;=0,0,ROUND(MIN(AP339,MAX(0,$F339-SUMPRODUCT(($AT$3:$BE$3&lt;BB$3)*$AH339:$AS339))),2))</f>
        <v/>
      </c>
      <c r="BC339">
        <f>IF(AQ339&lt;=0,0,ROUND(MIN(AQ339,MAX(0,$F339-SUMPRODUCT(($AT$3:$BE$3&lt;BC$3)*$AH339:$AS339))),2))</f>
        <v/>
      </c>
      <c r="BD339">
        <f>IF(AR339&lt;=0,0,ROUND(MIN(AR339,MAX(0,$F339-SUMPRODUCT(($AT$3:$BE$3&lt;BD$3)*$AH339:$AS339))),2))</f>
        <v/>
      </c>
      <c r="BE339">
        <f>IF(AS339&lt;=0,0,ROUND(MIN(AS339,MAX(0,$F339-SUMPRODUCT(($AT$3:$BE$3&lt;BE$3)*$AH339:$AS339))),2))</f>
        <v/>
      </c>
      <c r="BF339">
        <f>IF(BF338&lt;=0,0,ROUND(BF338+J339-V339-AT339,2))</f>
        <v/>
      </c>
      <c r="BG339">
        <f>IF(BG338&lt;=0,0,ROUND(BG338+K339-W339-AU339,2))</f>
        <v/>
      </c>
      <c r="BH339">
        <f>IF(BH338&lt;=0,0,ROUND(BH338+L339-X339-AV339,2))</f>
        <v/>
      </c>
      <c r="BI339">
        <f>IF(BI338&lt;=0,0,ROUND(BI338+M339-Y339-AW339,2))</f>
        <v/>
      </c>
      <c r="BJ339">
        <f>IF(BJ338&lt;=0,0,ROUND(BJ338+N339-Z339-AX339,2))</f>
        <v/>
      </c>
      <c r="BK339">
        <f>IF(BK338&lt;=0,0,ROUND(BK338+O339-AA339-AY339,2))</f>
        <v/>
      </c>
      <c r="BL339">
        <f>IF(BL338&lt;=0,0,ROUND(BL338+P339-AB339-AZ339,2))</f>
        <v/>
      </c>
      <c r="BM339">
        <f>IF(BM338&lt;=0,0,ROUND(BM338+Q339-AC339-BA339,2))</f>
        <v/>
      </c>
      <c r="BN339">
        <f>IF(BN338&lt;=0,0,ROUND(BN338+R339-AD339-BB339,2))</f>
        <v/>
      </c>
      <c r="BO339">
        <f>IF(BO338&lt;=0,0,ROUND(BO338+S339-AE339-BC339,2))</f>
        <v/>
      </c>
      <c r="BP339">
        <f>IF(BP338&lt;=0,0,ROUND(BP338+T339-AF339-BD339,2))</f>
        <v/>
      </c>
      <c r="BQ339">
        <f>IF(BQ338&lt;=0,0,ROUND(BQ338+U339-AG339-BE339,2))</f>
        <v/>
      </c>
    </row>
    <row r="340">
      <c r="A340" t="n">
        <v>335</v>
      </c>
      <c r="B340" s="29">
        <f>Months!B340</f>
        <v/>
      </c>
      <c r="C340">
        <f>Months!C340</f>
        <v/>
      </c>
      <c r="D340">
        <f>Months!D340</f>
        <v/>
      </c>
      <c r="E340">
        <f>SUM(V340:AG340)</f>
        <v/>
      </c>
      <c r="F340">
        <f>MAX(0,ROUND(C340+D340-E340,2))</f>
        <v/>
      </c>
      <c r="G340">
        <f>ROUND(E340+SUM(AT340:BE340),2)</f>
        <v/>
      </c>
      <c r="H340">
        <f>ROUND(SUM(J340:U340),2)</f>
        <v/>
      </c>
      <c r="I340">
        <f>ROUND(SUM(BF340:BQ340),2)</f>
        <v/>
      </c>
      <c r="J340">
        <f>IF(BF339&lt;=0,0,ROUND(BF339*IF($A340&lt;=Debts!$M$5,Debts!$X$5,Debts!$Y$5)/12,2)+IF(AND(Debts!$AC$5=1,$A340=Debts!$M$5+1),SUMPRODUCT(ROUND(BF$5:BF338*Debts!$Y$5/12,2)),0))</f>
        <v/>
      </c>
      <c r="K340">
        <f>IF(BG339&lt;=0,0,ROUND(BG339*IF($A340&lt;=Debts!$M$6,Debts!$X$6,Debts!$Y$6)/12,2)+IF(AND(Debts!$AC$6=1,$A340=Debts!$M$6+1),SUMPRODUCT(ROUND(BG$5:BG338*Debts!$Y$6/12,2)),0))</f>
        <v/>
      </c>
      <c r="L340">
        <f>IF(BH339&lt;=0,0,ROUND(BH339*IF($A340&lt;=Debts!$M$7,Debts!$X$7,Debts!$Y$7)/12,2)+IF(AND(Debts!$AC$7=1,$A340=Debts!$M$7+1),SUMPRODUCT(ROUND(BH$5:BH338*Debts!$Y$7/12,2)),0))</f>
        <v/>
      </c>
      <c r="M340">
        <f>IF(BI339&lt;=0,0,ROUND(BI339*IF($A340&lt;=Debts!$M$8,Debts!$X$8,Debts!$Y$8)/12,2)+IF(AND(Debts!$AC$8=1,$A340=Debts!$M$8+1),SUMPRODUCT(ROUND(BI$5:BI338*Debts!$Y$8/12,2)),0))</f>
        <v/>
      </c>
      <c r="N340">
        <f>IF(BJ339&lt;=0,0,ROUND(BJ339*IF($A340&lt;=Debts!$M$9,Debts!$X$9,Debts!$Y$9)/12,2)+IF(AND(Debts!$AC$9=1,$A340=Debts!$M$9+1),SUMPRODUCT(ROUND(BJ$5:BJ338*Debts!$Y$9/12,2)),0))</f>
        <v/>
      </c>
      <c r="O340">
        <f>IF(BK339&lt;=0,0,ROUND(BK339*IF($A340&lt;=Debts!$M$10,Debts!$X$10,Debts!$Y$10)/12,2)+IF(AND(Debts!$AC$10=1,$A340=Debts!$M$10+1),SUMPRODUCT(ROUND(BK$5:BK338*Debts!$Y$10/12,2)),0))</f>
        <v/>
      </c>
      <c r="P340">
        <f>IF(BL339&lt;=0,0,ROUND(BL339*IF($A340&lt;=Debts!$M$11,Debts!$X$11,Debts!$Y$11)/12,2)+IF(AND(Debts!$AC$11=1,$A340=Debts!$M$11+1),SUMPRODUCT(ROUND(BL$5:BL338*Debts!$Y$11/12,2)),0))</f>
        <v/>
      </c>
      <c r="Q340">
        <f>IF(BM339&lt;=0,0,ROUND(BM339*IF($A340&lt;=Debts!$M$12,Debts!$X$12,Debts!$Y$12)/12,2)+IF(AND(Debts!$AC$12=1,$A340=Debts!$M$12+1),SUMPRODUCT(ROUND(BM$5:BM338*Debts!$Y$12/12,2)),0))</f>
        <v/>
      </c>
      <c r="R340">
        <f>IF(BN339&lt;=0,0,ROUND(BN339*IF($A340&lt;=Debts!$M$13,Debts!$X$13,Debts!$Y$13)/12,2)+IF(AND(Debts!$AC$13=1,$A340=Debts!$M$13+1),SUMPRODUCT(ROUND(BN$5:BN338*Debts!$Y$13/12,2)),0))</f>
        <v/>
      </c>
      <c r="S340">
        <f>IF(BO339&lt;=0,0,ROUND(BO339*IF($A340&lt;=Debts!$M$14,Debts!$X$14,Debts!$Y$14)/12,2)+IF(AND(Debts!$AC$14=1,$A340=Debts!$M$14+1),SUMPRODUCT(ROUND(BO$5:BO338*Debts!$Y$14/12,2)),0))</f>
        <v/>
      </c>
      <c r="T340">
        <f>IF(BP339&lt;=0,0,ROUND(BP339*IF($A340&lt;=Debts!$M$15,Debts!$X$15,Debts!$Y$15)/12,2)+IF(AND(Debts!$AC$15=1,$A340=Debts!$M$15+1),SUMPRODUCT(ROUND(BP$5:BP338*Debts!$Y$15/12,2)),0))</f>
        <v/>
      </c>
      <c r="U340">
        <f>IF(BQ339&lt;=0,0,ROUND(BQ339*IF($A340&lt;=Debts!$M$16,Debts!$X$16,Debts!$Y$16)/12,2)+IF(AND(Debts!$AC$16=1,$A340=Debts!$M$16+1),SUMPRODUCT(ROUND(BQ$5:BQ338*Debts!$Y$16/12,2)),0))</f>
        <v/>
      </c>
      <c r="V340">
        <f>IF(BF339&lt;=0,0,MIN(ROUND(BF339+J340,2),IF(Debts!$Z$5=0,Debts!$AA$5,MAX(Debts!$AA$5,ROUND(BF339*Debts!$Z$5+Debts!$AB$5*J340,2)))))</f>
        <v/>
      </c>
      <c r="W340">
        <f>IF(BG339&lt;=0,0,MIN(ROUND(BG339+K340,2),IF(Debts!$Z$6=0,Debts!$AA$6,MAX(Debts!$AA$6,ROUND(BG339*Debts!$Z$6+Debts!$AB$6*K340,2)))))</f>
        <v/>
      </c>
      <c r="X340">
        <f>IF(BH339&lt;=0,0,MIN(ROUND(BH339+L340,2),IF(Debts!$Z$7=0,Debts!$AA$7,MAX(Debts!$AA$7,ROUND(BH339*Debts!$Z$7+Debts!$AB$7*L340,2)))))</f>
        <v/>
      </c>
      <c r="Y340">
        <f>IF(BI339&lt;=0,0,MIN(ROUND(BI339+M340,2),IF(Debts!$Z$8=0,Debts!$AA$8,MAX(Debts!$AA$8,ROUND(BI339*Debts!$Z$8+Debts!$AB$8*M340,2)))))</f>
        <v/>
      </c>
      <c r="Z340">
        <f>IF(BJ339&lt;=0,0,MIN(ROUND(BJ339+N340,2),IF(Debts!$Z$9=0,Debts!$AA$9,MAX(Debts!$AA$9,ROUND(BJ339*Debts!$Z$9+Debts!$AB$9*N340,2)))))</f>
        <v/>
      </c>
      <c r="AA340">
        <f>IF(BK339&lt;=0,0,MIN(ROUND(BK339+O340,2),IF(Debts!$Z$10=0,Debts!$AA$10,MAX(Debts!$AA$10,ROUND(BK339*Debts!$Z$10+Debts!$AB$10*O340,2)))))</f>
        <v/>
      </c>
      <c r="AB340">
        <f>IF(BL339&lt;=0,0,MIN(ROUND(BL339+P340,2),IF(Debts!$Z$11=0,Debts!$AA$11,MAX(Debts!$AA$11,ROUND(BL339*Debts!$Z$11+Debts!$AB$11*P340,2)))))</f>
        <v/>
      </c>
      <c r="AC340">
        <f>IF(BM339&lt;=0,0,MIN(ROUND(BM339+Q340,2),IF(Debts!$Z$12=0,Debts!$AA$12,MAX(Debts!$AA$12,ROUND(BM339*Debts!$Z$12+Debts!$AB$12*Q340,2)))))</f>
        <v/>
      </c>
      <c r="AD340">
        <f>IF(BN339&lt;=0,0,MIN(ROUND(BN339+R340,2),IF(Debts!$Z$13=0,Debts!$AA$13,MAX(Debts!$AA$13,ROUND(BN339*Debts!$Z$13+Debts!$AB$13*R340,2)))))</f>
        <v/>
      </c>
      <c r="AE340">
        <f>IF(BO339&lt;=0,0,MIN(ROUND(BO339+S340,2),IF(Debts!$Z$14=0,Debts!$AA$14,MAX(Debts!$AA$14,ROUND(BO339*Debts!$Z$14+Debts!$AB$14*S340,2)))))</f>
        <v/>
      </c>
      <c r="AF340">
        <f>IF(BP339&lt;=0,0,MIN(ROUND(BP339+T340,2),IF(Debts!$Z$15=0,Debts!$AA$15,MAX(Debts!$AA$15,ROUND(BP339*Debts!$Z$15+Debts!$AB$15*T340,2)))))</f>
        <v/>
      </c>
      <c r="AG340">
        <f>IF(BQ339&lt;=0,0,MIN(ROUND(BQ339+U340,2),IF(Debts!$Z$16=0,Debts!$AA$16,MAX(Debts!$AA$16,ROUND(BQ339*Debts!$Z$16+Debts!$AB$16*U340,2)))))</f>
        <v/>
      </c>
      <c r="AH340">
        <f>IF(BF339&lt;=0,0,ROUND(BF339+J340-V340,2))</f>
        <v/>
      </c>
      <c r="AI340">
        <f>IF(BG339&lt;=0,0,ROUND(BG339+K340-W340,2))</f>
        <v/>
      </c>
      <c r="AJ340">
        <f>IF(BH339&lt;=0,0,ROUND(BH339+L340-X340,2))</f>
        <v/>
      </c>
      <c r="AK340">
        <f>IF(BI339&lt;=0,0,ROUND(BI339+M340-Y340,2))</f>
        <v/>
      </c>
      <c r="AL340">
        <f>IF(BJ339&lt;=0,0,ROUND(BJ339+N340-Z340,2))</f>
        <v/>
      </c>
      <c r="AM340">
        <f>IF(BK339&lt;=0,0,ROUND(BK339+O340-AA340,2))</f>
        <v/>
      </c>
      <c r="AN340">
        <f>IF(BL339&lt;=0,0,ROUND(BL339+P340-AB340,2))</f>
        <v/>
      </c>
      <c r="AO340">
        <f>IF(BM339&lt;=0,0,ROUND(BM339+Q340-AC340,2))</f>
        <v/>
      </c>
      <c r="AP340">
        <f>IF(BN339&lt;=0,0,ROUND(BN339+R340-AD340,2))</f>
        <v/>
      </c>
      <c r="AQ340">
        <f>IF(BO339&lt;=0,0,ROUND(BO339+S340-AE340,2))</f>
        <v/>
      </c>
      <c r="AR340">
        <f>IF(BP339&lt;=0,0,ROUND(BP339+T340-AF340,2))</f>
        <v/>
      </c>
      <c r="AS340">
        <f>IF(BQ339&lt;=0,0,ROUND(BQ339+U340-AG340,2))</f>
        <v/>
      </c>
      <c r="AT340">
        <f>IF(AH340&lt;=0,0,ROUND(MIN(AH340,MAX(0,$F340-SUMPRODUCT(($AT$3:$BE$3&lt;AT$3)*$AH340:$AS340))),2))</f>
        <v/>
      </c>
      <c r="AU340">
        <f>IF(AI340&lt;=0,0,ROUND(MIN(AI340,MAX(0,$F340-SUMPRODUCT(($AT$3:$BE$3&lt;AU$3)*$AH340:$AS340))),2))</f>
        <v/>
      </c>
      <c r="AV340">
        <f>IF(AJ340&lt;=0,0,ROUND(MIN(AJ340,MAX(0,$F340-SUMPRODUCT(($AT$3:$BE$3&lt;AV$3)*$AH340:$AS340))),2))</f>
        <v/>
      </c>
      <c r="AW340">
        <f>IF(AK340&lt;=0,0,ROUND(MIN(AK340,MAX(0,$F340-SUMPRODUCT(($AT$3:$BE$3&lt;AW$3)*$AH340:$AS340))),2))</f>
        <v/>
      </c>
      <c r="AX340">
        <f>IF(AL340&lt;=0,0,ROUND(MIN(AL340,MAX(0,$F340-SUMPRODUCT(($AT$3:$BE$3&lt;AX$3)*$AH340:$AS340))),2))</f>
        <v/>
      </c>
      <c r="AY340">
        <f>IF(AM340&lt;=0,0,ROUND(MIN(AM340,MAX(0,$F340-SUMPRODUCT(($AT$3:$BE$3&lt;AY$3)*$AH340:$AS340))),2))</f>
        <v/>
      </c>
      <c r="AZ340">
        <f>IF(AN340&lt;=0,0,ROUND(MIN(AN340,MAX(0,$F340-SUMPRODUCT(($AT$3:$BE$3&lt;AZ$3)*$AH340:$AS340))),2))</f>
        <v/>
      </c>
      <c r="BA340">
        <f>IF(AO340&lt;=0,0,ROUND(MIN(AO340,MAX(0,$F340-SUMPRODUCT(($AT$3:$BE$3&lt;BA$3)*$AH340:$AS340))),2))</f>
        <v/>
      </c>
      <c r="BB340">
        <f>IF(AP340&lt;=0,0,ROUND(MIN(AP340,MAX(0,$F340-SUMPRODUCT(($AT$3:$BE$3&lt;BB$3)*$AH340:$AS340))),2))</f>
        <v/>
      </c>
      <c r="BC340">
        <f>IF(AQ340&lt;=0,0,ROUND(MIN(AQ340,MAX(0,$F340-SUMPRODUCT(($AT$3:$BE$3&lt;BC$3)*$AH340:$AS340))),2))</f>
        <v/>
      </c>
      <c r="BD340">
        <f>IF(AR340&lt;=0,0,ROUND(MIN(AR340,MAX(0,$F340-SUMPRODUCT(($AT$3:$BE$3&lt;BD$3)*$AH340:$AS340))),2))</f>
        <v/>
      </c>
      <c r="BE340">
        <f>IF(AS340&lt;=0,0,ROUND(MIN(AS340,MAX(0,$F340-SUMPRODUCT(($AT$3:$BE$3&lt;BE$3)*$AH340:$AS340))),2))</f>
        <v/>
      </c>
      <c r="BF340">
        <f>IF(BF339&lt;=0,0,ROUND(BF339+J340-V340-AT340,2))</f>
        <v/>
      </c>
      <c r="BG340">
        <f>IF(BG339&lt;=0,0,ROUND(BG339+K340-W340-AU340,2))</f>
        <v/>
      </c>
      <c r="BH340">
        <f>IF(BH339&lt;=0,0,ROUND(BH339+L340-X340-AV340,2))</f>
        <v/>
      </c>
      <c r="BI340">
        <f>IF(BI339&lt;=0,0,ROUND(BI339+M340-Y340-AW340,2))</f>
        <v/>
      </c>
      <c r="BJ340">
        <f>IF(BJ339&lt;=0,0,ROUND(BJ339+N340-Z340-AX340,2))</f>
        <v/>
      </c>
      <c r="BK340">
        <f>IF(BK339&lt;=0,0,ROUND(BK339+O340-AA340-AY340,2))</f>
        <v/>
      </c>
      <c r="BL340">
        <f>IF(BL339&lt;=0,0,ROUND(BL339+P340-AB340-AZ340,2))</f>
        <v/>
      </c>
      <c r="BM340">
        <f>IF(BM339&lt;=0,0,ROUND(BM339+Q340-AC340-BA340,2))</f>
        <v/>
      </c>
      <c r="BN340">
        <f>IF(BN339&lt;=0,0,ROUND(BN339+R340-AD340-BB340,2))</f>
        <v/>
      </c>
      <c r="BO340">
        <f>IF(BO339&lt;=0,0,ROUND(BO339+S340-AE340-BC340,2))</f>
        <v/>
      </c>
      <c r="BP340">
        <f>IF(BP339&lt;=0,0,ROUND(BP339+T340-AF340-BD340,2))</f>
        <v/>
      </c>
      <c r="BQ340">
        <f>IF(BQ339&lt;=0,0,ROUND(BQ339+U340-AG340-BE340,2))</f>
        <v/>
      </c>
    </row>
    <row r="341">
      <c r="A341" t="n">
        <v>336</v>
      </c>
      <c r="B341" s="29">
        <f>Months!B341</f>
        <v/>
      </c>
      <c r="C341">
        <f>Months!C341</f>
        <v/>
      </c>
      <c r="D341">
        <f>Months!D341</f>
        <v/>
      </c>
      <c r="E341">
        <f>SUM(V341:AG341)</f>
        <v/>
      </c>
      <c r="F341">
        <f>MAX(0,ROUND(C341+D341-E341,2))</f>
        <v/>
      </c>
      <c r="G341">
        <f>ROUND(E341+SUM(AT341:BE341),2)</f>
        <v/>
      </c>
      <c r="H341">
        <f>ROUND(SUM(J341:U341),2)</f>
        <v/>
      </c>
      <c r="I341">
        <f>ROUND(SUM(BF341:BQ341),2)</f>
        <v/>
      </c>
      <c r="J341">
        <f>IF(BF340&lt;=0,0,ROUND(BF340*IF($A341&lt;=Debts!$M$5,Debts!$X$5,Debts!$Y$5)/12,2)+IF(AND(Debts!$AC$5=1,$A341=Debts!$M$5+1),SUMPRODUCT(ROUND(BF$5:BF339*Debts!$Y$5/12,2)),0))</f>
        <v/>
      </c>
      <c r="K341">
        <f>IF(BG340&lt;=0,0,ROUND(BG340*IF($A341&lt;=Debts!$M$6,Debts!$X$6,Debts!$Y$6)/12,2)+IF(AND(Debts!$AC$6=1,$A341=Debts!$M$6+1),SUMPRODUCT(ROUND(BG$5:BG339*Debts!$Y$6/12,2)),0))</f>
        <v/>
      </c>
      <c r="L341">
        <f>IF(BH340&lt;=0,0,ROUND(BH340*IF($A341&lt;=Debts!$M$7,Debts!$X$7,Debts!$Y$7)/12,2)+IF(AND(Debts!$AC$7=1,$A341=Debts!$M$7+1),SUMPRODUCT(ROUND(BH$5:BH339*Debts!$Y$7/12,2)),0))</f>
        <v/>
      </c>
      <c r="M341">
        <f>IF(BI340&lt;=0,0,ROUND(BI340*IF($A341&lt;=Debts!$M$8,Debts!$X$8,Debts!$Y$8)/12,2)+IF(AND(Debts!$AC$8=1,$A341=Debts!$M$8+1),SUMPRODUCT(ROUND(BI$5:BI339*Debts!$Y$8/12,2)),0))</f>
        <v/>
      </c>
      <c r="N341">
        <f>IF(BJ340&lt;=0,0,ROUND(BJ340*IF($A341&lt;=Debts!$M$9,Debts!$X$9,Debts!$Y$9)/12,2)+IF(AND(Debts!$AC$9=1,$A341=Debts!$M$9+1),SUMPRODUCT(ROUND(BJ$5:BJ339*Debts!$Y$9/12,2)),0))</f>
        <v/>
      </c>
      <c r="O341">
        <f>IF(BK340&lt;=0,0,ROUND(BK340*IF($A341&lt;=Debts!$M$10,Debts!$X$10,Debts!$Y$10)/12,2)+IF(AND(Debts!$AC$10=1,$A341=Debts!$M$10+1),SUMPRODUCT(ROUND(BK$5:BK339*Debts!$Y$10/12,2)),0))</f>
        <v/>
      </c>
      <c r="P341">
        <f>IF(BL340&lt;=0,0,ROUND(BL340*IF($A341&lt;=Debts!$M$11,Debts!$X$11,Debts!$Y$11)/12,2)+IF(AND(Debts!$AC$11=1,$A341=Debts!$M$11+1),SUMPRODUCT(ROUND(BL$5:BL339*Debts!$Y$11/12,2)),0))</f>
        <v/>
      </c>
      <c r="Q341">
        <f>IF(BM340&lt;=0,0,ROUND(BM340*IF($A341&lt;=Debts!$M$12,Debts!$X$12,Debts!$Y$12)/12,2)+IF(AND(Debts!$AC$12=1,$A341=Debts!$M$12+1),SUMPRODUCT(ROUND(BM$5:BM339*Debts!$Y$12/12,2)),0))</f>
        <v/>
      </c>
      <c r="R341">
        <f>IF(BN340&lt;=0,0,ROUND(BN340*IF($A341&lt;=Debts!$M$13,Debts!$X$13,Debts!$Y$13)/12,2)+IF(AND(Debts!$AC$13=1,$A341=Debts!$M$13+1),SUMPRODUCT(ROUND(BN$5:BN339*Debts!$Y$13/12,2)),0))</f>
        <v/>
      </c>
      <c r="S341">
        <f>IF(BO340&lt;=0,0,ROUND(BO340*IF($A341&lt;=Debts!$M$14,Debts!$X$14,Debts!$Y$14)/12,2)+IF(AND(Debts!$AC$14=1,$A341=Debts!$M$14+1),SUMPRODUCT(ROUND(BO$5:BO339*Debts!$Y$14/12,2)),0))</f>
        <v/>
      </c>
      <c r="T341">
        <f>IF(BP340&lt;=0,0,ROUND(BP340*IF($A341&lt;=Debts!$M$15,Debts!$X$15,Debts!$Y$15)/12,2)+IF(AND(Debts!$AC$15=1,$A341=Debts!$M$15+1),SUMPRODUCT(ROUND(BP$5:BP339*Debts!$Y$15/12,2)),0))</f>
        <v/>
      </c>
      <c r="U341">
        <f>IF(BQ340&lt;=0,0,ROUND(BQ340*IF($A341&lt;=Debts!$M$16,Debts!$X$16,Debts!$Y$16)/12,2)+IF(AND(Debts!$AC$16=1,$A341=Debts!$M$16+1),SUMPRODUCT(ROUND(BQ$5:BQ339*Debts!$Y$16/12,2)),0))</f>
        <v/>
      </c>
      <c r="V341">
        <f>IF(BF340&lt;=0,0,MIN(ROUND(BF340+J341,2),IF(Debts!$Z$5=0,Debts!$AA$5,MAX(Debts!$AA$5,ROUND(BF340*Debts!$Z$5+Debts!$AB$5*J341,2)))))</f>
        <v/>
      </c>
      <c r="W341">
        <f>IF(BG340&lt;=0,0,MIN(ROUND(BG340+K341,2),IF(Debts!$Z$6=0,Debts!$AA$6,MAX(Debts!$AA$6,ROUND(BG340*Debts!$Z$6+Debts!$AB$6*K341,2)))))</f>
        <v/>
      </c>
      <c r="X341">
        <f>IF(BH340&lt;=0,0,MIN(ROUND(BH340+L341,2),IF(Debts!$Z$7=0,Debts!$AA$7,MAX(Debts!$AA$7,ROUND(BH340*Debts!$Z$7+Debts!$AB$7*L341,2)))))</f>
        <v/>
      </c>
      <c r="Y341">
        <f>IF(BI340&lt;=0,0,MIN(ROUND(BI340+M341,2),IF(Debts!$Z$8=0,Debts!$AA$8,MAX(Debts!$AA$8,ROUND(BI340*Debts!$Z$8+Debts!$AB$8*M341,2)))))</f>
        <v/>
      </c>
      <c r="Z341">
        <f>IF(BJ340&lt;=0,0,MIN(ROUND(BJ340+N341,2),IF(Debts!$Z$9=0,Debts!$AA$9,MAX(Debts!$AA$9,ROUND(BJ340*Debts!$Z$9+Debts!$AB$9*N341,2)))))</f>
        <v/>
      </c>
      <c r="AA341">
        <f>IF(BK340&lt;=0,0,MIN(ROUND(BK340+O341,2),IF(Debts!$Z$10=0,Debts!$AA$10,MAX(Debts!$AA$10,ROUND(BK340*Debts!$Z$10+Debts!$AB$10*O341,2)))))</f>
        <v/>
      </c>
      <c r="AB341">
        <f>IF(BL340&lt;=0,0,MIN(ROUND(BL340+P341,2),IF(Debts!$Z$11=0,Debts!$AA$11,MAX(Debts!$AA$11,ROUND(BL340*Debts!$Z$11+Debts!$AB$11*P341,2)))))</f>
        <v/>
      </c>
      <c r="AC341">
        <f>IF(BM340&lt;=0,0,MIN(ROUND(BM340+Q341,2),IF(Debts!$Z$12=0,Debts!$AA$12,MAX(Debts!$AA$12,ROUND(BM340*Debts!$Z$12+Debts!$AB$12*Q341,2)))))</f>
        <v/>
      </c>
      <c r="AD341">
        <f>IF(BN340&lt;=0,0,MIN(ROUND(BN340+R341,2),IF(Debts!$Z$13=0,Debts!$AA$13,MAX(Debts!$AA$13,ROUND(BN340*Debts!$Z$13+Debts!$AB$13*R341,2)))))</f>
        <v/>
      </c>
      <c r="AE341">
        <f>IF(BO340&lt;=0,0,MIN(ROUND(BO340+S341,2),IF(Debts!$Z$14=0,Debts!$AA$14,MAX(Debts!$AA$14,ROUND(BO340*Debts!$Z$14+Debts!$AB$14*S341,2)))))</f>
        <v/>
      </c>
      <c r="AF341">
        <f>IF(BP340&lt;=0,0,MIN(ROUND(BP340+T341,2),IF(Debts!$Z$15=0,Debts!$AA$15,MAX(Debts!$AA$15,ROUND(BP340*Debts!$Z$15+Debts!$AB$15*T341,2)))))</f>
        <v/>
      </c>
      <c r="AG341">
        <f>IF(BQ340&lt;=0,0,MIN(ROUND(BQ340+U341,2),IF(Debts!$Z$16=0,Debts!$AA$16,MAX(Debts!$AA$16,ROUND(BQ340*Debts!$Z$16+Debts!$AB$16*U341,2)))))</f>
        <v/>
      </c>
      <c r="AH341">
        <f>IF(BF340&lt;=0,0,ROUND(BF340+J341-V341,2))</f>
        <v/>
      </c>
      <c r="AI341">
        <f>IF(BG340&lt;=0,0,ROUND(BG340+K341-W341,2))</f>
        <v/>
      </c>
      <c r="AJ341">
        <f>IF(BH340&lt;=0,0,ROUND(BH340+L341-X341,2))</f>
        <v/>
      </c>
      <c r="AK341">
        <f>IF(BI340&lt;=0,0,ROUND(BI340+M341-Y341,2))</f>
        <v/>
      </c>
      <c r="AL341">
        <f>IF(BJ340&lt;=0,0,ROUND(BJ340+N341-Z341,2))</f>
        <v/>
      </c>
      <c r="AM341">
        <f>IF(BK340&lt;=0,0,ROUND(BK340+O341-AA341,2))</f>
        <v/>
      </c>
      <c r="AN341">
        <f>IF(BL340&lt;=0,0,ROUND(BL340+P341-AB341,2))</f>
        <v/>
      </c>
      <c r="AO341">
        <f>IF(BM340&lt;=0,0,ROUND(BM340+Q341-AC341,2))</f>
        <v/>
      </c>
      <c r="AP341">
        <f>IF(BN340&lt;=0,0,ROUND(BN340+R341-AD341,2))</f>
        <v/>
      </c>
      <c r="AQ341">
        <f>IF(BO340&lt;=0,0,ROUND(BO340+S341-AE341,2))</f>
        <v/>
      </c>
      <c r="AR341">
        <f>IF(BP340&lt;=0,0,ROUND(BP340+T341-AF341,2))</f>
        <v/>
      </c>
      <c r="AS341">
        <f>IF(BQ340&lt;=0,0,ROUND(BQ340+U341-AG341,2))</f>
        <v/>
      </c>
      <c r="AT341">
        <f>IF(AH341&lt;=0,0,ROUND(MIN(AH341,MAX(0,$F341-SUMPRODUCT(($AT$3:$BE$3&lt;AT$3)*$AH341:$AS341))),2))</f>
        <v/>
      </c>
      <c r="AU341">
        <f>IF(AI341&lt;=0,0,ROUND(MIN(AI341,MAX(0,$F341-SUMPRODUCT(($AT$3:$BE$3&lt;AU$3)*$AH341:$AS341))),2))</f>
        <v/>
      </c>
      <c r="AV341">
        <f>IF(AJ341&lt;=0,0,ROUND(MIN(AJ341,MAX(0,$F341-SUMPRODUCT(($AT$3:$BE$3&lt;AV$3)*$AH341:$AS341))),2))</f>
        <v/>
      </c>
      <c r="AW341">
        <f>IF(AK341&lt;=0,0,ROUND(MIN(AK341,MAX(0,$F341-SUMPRODUCT(($AT$3:$BE$3&lt;AW$3)*$AH341:$AS341))),2))</f>
        <v/>
      </c>
      <c r="AX341">
        <f>IF(AL341&lt;=0,0,ROUND(MIN(AL341,MAX(0,$F341-SUMPRODUCT(($AT$3:$BE$3&lt;AX$3)*$AH341:$AS341))),2))</f>
        <v/>
      </c>
      <c r="AY341">
        <f>IF(AM341&lt;=0,0,ROUND(MIN(AM341,MAX(0,$F341-SUMPRODUCT(($AT$3:$BE$3&lt;AY$3)*$AH341:$AS341))),2))</f>
        <v/>
      </c>
      <c r="AZ341">
        <f>IF(AN341&lt;=0,0,ROUND(MIN(AN341,MAX(0,$F341-SUMPRODUCT(($AT$3:$BE$3&lt;AZ$3)*$AH341:$AS341))),2))</f>
        <v/>
      </c>
      <c r="BA341">
        <f>IF(AO341&lt;=0,0,ROUND(MIN(AO341,MAX(0,$F341-SUMPRODUCT(($AT$3:$BE$3&lt;BA$3)*$AH341:$AS341))),2))</f>
        <v/>
      </c>
      <c r="BB341">
        <f>IF(AP341&lt;=0,0,ROUND(MIN(AP341,MAX(0,$F341-SUMPRODUCT(($AT$3:$BE$3&lt;BB$3)*$AH341:$AS341))),2))</f>
        <v/>
      </c>
      <c r="BC341">
        <f>IF(AQ341&lt;=0,0,ROUND(MIN(AQ341,MAX(0,$F341-SUMPRODUCT(($AT$3:$BE$3&lt;BC$3)*$AH341:$AS341))),2))</f>
        <v/>
      </c>
      <c r="BD341">
        <f>IF(AR341&lt;=0,0,ROUND(MIN(AR341,MAX(0,$F341-SUMPRODUCT(($AT$3:$BE$3&lt;BD$3)*$AH341:$AS341))),2))</f>
        <v/>
      </c>
      <c r="BE341">
        <f>IF(AS341&lt;=0,0,ROUND(MIN(AS341,MAX(0,$F341-SUMPRODUCT(($AT$3:$BE$3&lt;BE$3)*$AH341:$AS341))),2))</f>
        <v/>
      </c>
      <c r="BF341">
        <f>IF(BF340&lt;=0,0,ROUND(BF340+J341-V341-AT341,2))</f>
        <v/>
      </c>
      <c r="BG341">
        <f>IF(BG340&lt;=0,0,ROUND(BG340+K341-W341-AU341,2))</f>
        <v/>
      </c>
      <c r="BH341">
        <f>IF(BH340&lt;=0,0,ROUND(BH340+L341-X341-AV341,2))</f>
        <v/>
      </c>
      <c r="BI341">
        <f>IF(BI340&lt;=0,0,ROUND(BI340+M341-Y341-AW341,2))</f>
        <v/>
      </c>
      <c r="BJ341">
        <f>IF(BJ340&lt;=0,0,ROUND(BJ340+N341-Z341-AX341,2))</f>
        <v/>
      </c>
      <c r="BK341">
        <f>IF(BK340&lt;=0,0,ROUND(BK340+O341-AA341-AY341,2))</f>
        <v/>
      </c>
      <c r="BL341">
        <f>IF(BL340&lt;=0,0,ROUND(BL340+P341-AB341-AZ341,2))</f>
        <v/>
      </c>
      <c r="BM341">
        <f>IF(BM340&lt;=0,0,ROUND(BM340+Q341-AC341-BA341,2))</f>
        <v/>
      </c>
      <c r="BN341">
        <f>IF(BN340&lt;=0,0,ROUND(BN340+R341-AD341-BB341,2))</f>
        <v/>
      </c>
      <c r="BO341">
        <f>IF(BO340&lt;=0,0,ROUND(BO340+S341-AE341-BC341,2))</f>
        <v/>
      </c>
      <c r="BP341">
        <f>IF(BP340&lt;=0,0,ROUND(BP340+T341-AF341-BD341,2))</f>
        <v/>
      </c>
      <c r="BQ341">
        <f>IF(BQ340&lt;=0,0,ROUND(BQ340+U341-AG341-BE341,2))</f>
        <v/>
      </c>
    </row>
    <row r="342">
      <c r="A342" t="n">
        <v>337</v>
      </c>
      <c r="B342" s="29">
        <f>Months!B342</f>
        <v/>
      </c>
      <c r="C342">
        <f>Months!C342</f>
        <v/>
      </c>
      <c r="D342">
        <f>Months!D342</f>
        <v/>
      </c>
      <c r="E342">
        <f>SUM(V342:AG342)</f>
        <v/>
      </c>
      <c r="F342">
        <f>MAX(0,ROUND(C342+D342-E342,2))</f>
        <v/>
      </c>
      <c r="G342">
        <f>ROUND(E342+SUM(AT342:BE342),2)</f>
        <v/>
      </c>
      <c r="H342">
        <f>ROUND(SUM(J342:U342),2)</f>
        <v/>
      </c>
      <c r="I342">
        <f>ROUND(SUM(BF342:BQ342),2)</f>
        <v/>
      </c>
      <c r="J342">
        <f>IF(BF341&lt;=0,0,ROUND(BF341*IF($A342&lt;=Debts!$M$5,Debts!$X$5,Debts!$Y$5)/12,2)+IF(AND(Debts!$AC$5=1,$A342=Debts!$M$5+1),SUMPRODUCT(ROUND(BF$5:BF340*Debts!$Y$5/12,2)),0))</f>
        <v/>
      </c>
      <c r="K342">
        <f>IF(BG341&lt;=0,0,ROUND(BG341*IF($A342&lt;=Debts!$M$6,Debts!$X$6,Debts!$Y$6)/12,2)+IF(AND(Debts!$AC$6=1,$A342=Debts!$M$6+1),SUMPRODUCT(ROUND(BG$5:BG340*Debts!$Y$6/12,2)),0))</f>
        <v/>
      </c>
      <c r="L342">
        <f>IF(BH341&lt;=0,0,ROUND(BH341*IF($A342&lt;=Debts!$M$7,Debts!$X$7,Debts!$Y$7)/12,2)+IF(AND(Debts!$AC$7=1,$A342=Debts!$M$7+1),SUMPRODUCT(ROUND(BH$5:BH340*Debts!$Y$7/12,2)),0))</f>
        <v/>
      </c>
      <c r="M342">
        <f>IF(BI341&lt;=0,0,ROUND(BI341*IF($A342&lt;=Debts!$M$8,Debts!$X$8,Debts!$Y$8)/12,2)+IF(AND(Debts!$AC$8=1,$A342=Debts!$M$8+1),SUMPRODUCT(ROUND(BI$5:BI340*Debts!$Y$8/12,2)),0))</f>
        <v/>
      </c>
      <c r="N342">
        <f>IF(BJ341&lt;=0,0,ROUND(BJ341*IF($A342&lt;=Debts!$M$9,Debts!$X$9,Debts!$Y$9)/12,2)+IF(AND(Debts!$AC$9=1,$A342=Debts!$M$9+1),SUMPRODUCT(ROUND(BJ$5:BJ340*Debts!$Y$9/12,2)),0))</f>
        <v/>
      </c>
      <c r="O342">
        <f>IF(BK341&lt;=0,0,ROUND(BK341*IF($A342&lt;=Debts!$M$10,Debts!$X$10,Debts!$Y$10)/12,2)+IF(AND(Debts!$AC$10=1,$A342=Debts!$M$10+1),SUMPRODUCT(ROUND(BK$5:BK340*Debts!$Y$10/12,2)),0))</f>
        <v/>
      </c>
      <c r="P342">
        <f>IF(BL341&lt;=0,0,ROUND(BL341*IF($A342&lt;=Debts!$M$11,Debts!$X$11,Debts!$Y$11)/12,2)+IF(AND(Debts!$AC$11=1,$A342=Debts!$M$11+1),SUMPRODUCT(ROUND(BL$5:BL340*Debts!$Y$11/12,2)),0))</f>
        <v/>
      </c>
      <c r="Q342">
        <f>IF(BM341&lt;=0,0,ROUND(BM341*IF($A342&lt;=Debts!$M$12,Debts!$X$12,Debts!$Y$12)/12,2)+IF(AND(Debts!$AC$12=1,$A342=Debts!$M$12+1),SUMPRODUCT(ROUND(BM$5:BM340*Debts!$Y$12/12,2)),0))</f>
        <v/>
      </c>
      <c r="R342">
        <f>IF(BN341&lt;=0,0,ROUND(BN341*IF($A342&lt;=Debts!$M$13,Debts!$X$13,Debts!$Y$13)/12,2)+IF(AND(Debts!$AC$13=1,$A342=Debts!$M$13+1),SUMPRODUCT(ROUND(BN$5:BN340*Debts!$Y$13/12,2)),0))</f>
        <v/>
      </c>
      <c r="S342">
        <f>IF(BO341&lt;=0,0,ROUND(BO341*IF($A342&lt;=Debts!$M$14,Debts!$X$14,Debts!$Y$14)/12,2)+IF(AND(Debts!$AC$14=1,$A342=Debts!$M$14+1),SUMPRODUCT(ROUND(BO$5:BO340*Debts!$Y$14/12,2)),0))</f>
        <v/>
      </c>
      <c r="T342">
        <f>IF(BP341&lt;=0,0,ROUND(BP341*IF($A342&lt;=Debts!$M$15,Debts!$X$15,Debts!$Y$15)/12,2)+IF(AND(Debts!$AC$15=1,$A342=Debts!$M$15+1),SUMPRODUCT(ROUND(BP$5:BP340*Debts!$Y$15/12,2)),0))</f>
        <v/>
      </c>
      <c r="U342">
        <f>IF(BQ341&lt;=0,0,ROUND(BQ341*IF($A342&lt;=Debts!$M$16,Debts!$X$16,Debts!$Y$16)/12,2)+IF(AND(Debts!$AC$16=1,$A342=Debts!$M$16+1),SUMPRODUCT(ROUND(BQ$5:BQ340*Debts!$Y$16/12,2)),0))</f>
        <v/>
      </c>
      <c r="V342">
        <f>IF(BF341&lt;=0,0,MIN(ROUND(BF341+J342,2),IF(Debts!$Z$5=0,Debts!$AA$5,MAX(Debts!$AA$5,ROUND(BF341*Debts!$Z$5+Debts!$AB$5*J342,2)))))</f>
        <v/>
      </c>
      <c r="W342">
        <f>IF(BG341&lt;=0,0,MIN(ROUND(BG341+K342,2),IF(Debts!$Z$6=0,Debts!$AA$6,MAX(Debts!$AA$6,ROUND(BG341*Debts!$Z$6+Debts!$AB$6*K342,2)))))</f>
        <v/>
      </c>
      <c r="X342">
        <f>IF(BH341&lt;=0,0,MIN(ROUND(BH341+L342,2),IF(Debts!$Z$7=0,Debts!$AA$7,MAX(Debts!$AA$7,ROUND(BH341*Debts!$Z$7+Debts!$AB$7*L342,2)))))</f>
        <v/>
      </c>
      <c r="Y342">
        <f>IF(BI341&lt;=0,0,MIN(ROUND(BI341+M342,2),IF(Debts!$Z$8=0,Debts!$AA$8,MAX(Debts!$AA$8,ROUND(BI341*Debts!$Z$8+Debts!$AB$8*M342,2)))))</f>
        <v/>
      </c>
      <c r="Z342">
        <f>IF(BJ341&lt;=0,0,MIN(ROUND(BJ341+N342,2),IF(Debts!$Z$9=0,Debts!$AA$9,MAX(Debts!$AA$9,ROUND(BJ341*Debts!$Z$9+Debts!$AB$9*N342,2)))))</f>
        <v/>
      </c>
      <c r="AA342">
        <f>IF(BK341&lt;=0,0,MIN(ROUND(BK341+O342,2),IF(Debts!$Z$10=0,Debts!$AA$10,MAX(Debts!$AA$10,ROUND(BK341*Debts!$Z$10+Debts!$AB$10*O342,2)))))</f>
        <v/>
      </c>
      <c r="AB342">
        <f>IF(BL341&lt;=0,0,MIN(ROUND(BL341+P342,2),IF(Debts!$Z$11=0,Debts!$AA$11,MAX(Debts!$AA$11,ROUND(BL341*Debts!$Z$11+Debts!$AB$11*P342,2)))))</f>
        <v/>
      </c>
      <c r="AC342">
        <f>IF(BM341&lt;=0,0,MIN(ROUND(BM341+Q342,2),IF(Debts!$Z$12=0,Debts!$AA$12,MAX(Debts!$AA$12,ROUND(BM341*Debts!$Z$12+Debts!$AB$12*Q342,2)))))</f>
        <v/>
      </c>
      <c r="AD342">
        <f>IF(BN341&lt;=0,0,MIN(ROUND(BN341+R342,2),IF(Debts!$Z$13=0,Debts!$AA$13,MAX(Debts!$AA$13,ROUND(BN341*Debts!$Z$13+Debts!$AB$13*R342,2)))))</f>
        <v/>
      </c>
      <c r="AE342">
        <f>IF(BO341&lt;=0,0,MIN(ROUND(BO341+S342,2),IF(Debts!$Z$14=0,Debts!$AA$14,MAX(Debts!$AA$14,ROUND(BO341*Debts!$Z$14+Debts!$AB$14*S342,2)))))</f>
        <v/>
      </c>
      <c r="AF342">
        <f>IF(BP341&lt;=0,0,MIN(ROUND(BP341+T342,2),IF(Debts!$Z$15=0,Debts!$AA$15,MAX(Debts!$AA$15,ROUND(BP341*Debts!$Z$15+Debts!$AB$15*T342,2)))))</f>
        <v/>
      </c>
      <c r="AG342">
        <f>IF(BQ341&lt;=0,0,MIN(ROUND(BQ341+U342,2),IF(Debts!$Z$16=0,Debts!$AA$16,MAX(Debts!$AA$16,ROUND(BQ341*Debts!$Z$16+Debts!$AB$16*U342,2)))))</f>
        <v/>
      </c>
      <c r="AH342">
        <f>IF(BF341&lt;=0,0,ROUND(BF341+J342-V342,2))</f>
        <v/>
      </c>
      <c r="AI342">
        <f>IF(BG341&lt;=0,0,ROUND(BG341+K342-W342,2))</f>
        <v/>
      </c>
      <c r="AJ342">
        <f>IF(BH341&lt;=0,0,ROUND(BH341+L342-X342,2))</f>
        <v/>
      </c>
      <c r="AK342">
        <f>IF(BI341&lt;=0,0,ROUND(BI341+M342-Y342,2))</f>
        <v/>
      </c>
      <c r="AL342">
        <f>IF(BJ341&lt;=0,0,ROUND(BJ341+N342-Z342,2))</f>
        <v/>
      </c>
      <c r="AM342">
        <f>IF(BK341&lt;=0,0,ROUND(BK341+O342-AA342,2))</f>
        <v/>
      </c>
      <c r="AN342">
        <f>IF(BL341&lt;=0,0,ROUND(BL341+P342-AB342,2))</f>
        <v/>
      </c>
      <c r="AO342">
        <f>IF(BM341&lt;=0,0,ROUND(BM341+Q342-AC342,2))</f>
        <v/>
      </c>
      <c r="AP342">
        <f>IF(BN341&lt;=0,0,ROUND(BN341+R342-AD342,2))</f>
        <v/>
      </c>
      <c r="AQ342">
        <f>IF(BO341&lt;=0,0,ROUND(BO341+S342-AE342,2))</f>
        <v/>
      </c>
      <c r="AR342">
        <f>IF(BP341&lt;=0,0,ROUND(BP341+T342-AF342,2))</f>
        <v/>
      </c>
      <c r="AS342">
        <f>IF(BQ341&lt;=0,0,ROUND(BQ341+U342-AG342,2))</f>
        <v/>
      </c>
      <c r="AT342">
        <f>IF(AH342&lt;=0,0,ROUND(MIN(AH342,MAX(0,$F342-SUMPRODUCT(($AT$3:$BE$3&lt;AT$3)*$AH342:$AS342))),2))</f>
        <v/>
      </c>
      <c r="AU342">
        <f>IF(AI342&lt;=0,0,ROUND(MIN(AI342,MAX(0,$F342-SUMPRODUCT(($AT$3:$BE$3&lt;AU$3)*$AH342:$AS342))),2))</f>
        <v/>
      </c>
      <c r="AV342">
        <f>IF(AJ342&lt;=0,0,ROUND(MIN(AJ342,MAX(0,$F342-SUMPRODUCT(($AT$3:$BE$3&lt;AV$3)*$AH342:$AS342))),2))</f>
        <v/>
      </c>
      <c r="AW342">
        <f>IF(AK342&lt;=0,0,ROUND(MIN(AK342,MAX(0,$F342-SUMPRODUCT(($AT$3:$BE$3&lt;AW$3)*$AH342:$AS342))),2))</f>
        <v/>
      </c>
      <c r="AX342">
        <f>IF(AL342&lt;=0,0,ROUND(MIN(AL342,MAX(0,$F342-SUMPRODUCT(($AT$3:$BE$3&lt;AX$3)*$AH342:$AS342))),2))</f>
        <v/>
      </c>
      <c r="AY342">
        <f>IF(AM342&lt;=0,0,ROUND(MIN(AM342,MAX(0,$F342-SUMPRODUCT(($AT$3:$BE$3&lt;AY$3)*$AH342:$AS342))),2))</f>
        <v/>
      </c>
      <c r="AZ342">
        <f>IF(AN342&lt;=0,0,ROUND(MIN(AN342,MAX(0,$F342-SUMPRODUCT(($AT$3:$BE$3&lt;AZ$3)*$AH342:$AS342))),2))</f>
        <v/>
      </c>
      <c r="BA342">
        <f>IF(AO342&lt;=0,0,ROUND(MIN(AO342,MAX(0,$F342-SUMPRODUCT(($AT$3:$BE$3&lt;BA$3)*$AH342:$AS342))),2))</f>
        <v/>
      </c>
      <c r="BB342">
        <f>IF(AP342&lt;=0,0,ROUND(MIN(AP342,MAX(0,$F342-SUMPRODUCT(($AT$3:$BE$3&lt;BB$3)*$AH342:$AS342))),2))</f>
        <v/>
      </c>
      <c r="BC342">
        <f>IF(AQ342&lt;=0,0,ROUND(MIN(AQ342,MAX(0,$F342-SUMPRODUCT(($AT$3:$BE$3&lt;BC$3)*$AH342:$AS342))),2))</f>
        <v/>
      </c>
      <c r="BD342">
        <f>IF(AR342&lt;=0,0,ROUND(MIN(AR342,MAX(0,$F342-SUMPRODUCT(($AT$3:$BE$3&lt;BD$3)*$AH342:$AS342))),2))</f>
        <v/>
      </c>
      <c r="BE342">
        <f>IF(AS342&lt;=0,0,ROUND(MIN(AS342,MAX(0,$F342-SUMPRODUCT(($AT$3:$BE$3&lt;BE$3)*$AH342:$AS342))),2))</f>
        <v/>
      </c>
      <c r="BF342">
        <f>IF(BF341&lt;=0,0,ROUND(BF341+J342-V342-AT342,2))</f>
        <v/>
      </c>
      <c r="BG342">
        <f>IF(BG341&lt;=0,0,ROUND(BG341+K342-W342-AU342,2))</f>
        <v/>
      </c>
      <c r="BH342">
        <f>IF(BH341&lt;=0,0,ROUND(BH341+L342-X342-AV342,2))</f>
        <v/>
      </c>
      <c r="BI342">
        <f>IF(BI341&lt;=0,0,ROUND(BI341+M342-Y342-AW342,2))</f>
        <v/>
      </c>
      <c r="BJ342">
        <f>IF(BJ341&lt;=0,0,ROUND(BJ341+N342-Z342-AX342,2))</f>
        <v/>
      </c>
      <c r="BK342">
        <f>IF(BK341&lt;=0,0,ROUND(BK341+O342-AA342-AY342,2))</f>
        <v/>
      </c>
      <c r="BL342">
        <f>IF(BL341&lt;=0,0,ROUND(BL341+P342-AB342-AZ342,2))</f>
        <v/>
      </c>
      <c r="BM342">
        <f>IF(BM341&lt;=0,0,ROUND(BM341+Q342-AC342-BA342,2))</f>
        <v/>
      </c>
      <c r="BN342">
        <f>IF(BN341&lt;=0,0,ROUND(BN341+R342-AD342-BB342,2))</f>
        <v/>
      </c>
      <c r="BO342">
        <f>IF(BO341&lt;=0,0,ROUND(BO341+S342-AE342-BC342,2))</f>
        <v/>
      </c>
      <c r="BP342">
        <f>IF(BP341&lt;=0,0,ROUND(BP341+T342-AF342-BD342,2))</f>
        <v/>
      </c>
      <c r="BQ342">
        <f>IF(BQ341&lt;=0,0,ROUND(BQ341+U342-AG342-BE342,2))</f>
        <v/>
      </c>
    </row>
    <row r="343">
      <c r="A343" t="n">
        <v>338</v>
      </c>
      <c r="B343" s="29">
        <f>Months!B343</f>
        <v/>
      </c>
      <c r="C343">
        <f>Months!C343</f>
        <v/>
      </c>
      <c r="D343">
        <f>Months!D343</f>
        <v/>
      </c>
      <c r="E343">
        <f>SUM(V343:AG343)</f>
        <v/>
      </c>
      <c r="F343">
        <f>MAX(0,ROUND(C343+D343-E343,2))</f>
        <v/>
      </c>
      <c r="G343">
        <f>ROUND(E343+SUM(AT343:BE343),2)</f>
        <v/>
      </c>
      <c r="H343">
        <f>ROUND(SUM(J343:U343),2)</f>
        <v/>
      </c>
      <c r="I343">
        <f>ROUND(SUM(BF343:BQ343),2)</f>
        <v/>
      </c>
      <c r="J343">
        <f>IF(BF342&lt;=0,0,ROUND(BF342*IF($A343&lt;=Debts!$M$5,Debts!$X$5,Debts!$Y$5)/12,2)+IF(AND(Debts!$AC$5=1,$A343=Debts!$M$5+1),SUMPRODUCT(ROUND(BF$5:BF341*Debts!$Y$5/12,2)),0))</f>
        <v/>
      </c>
      <c r="K343">
        <f>IF(BG342&lt;=0,0,ROUND(BG342*IF($A343&lt;=Debts!$M$6,Debts!$X$6,Debts!$Y$6)/12,2)+IF(AND(Debts!$AC$6=1,$A343=Debts!$M$6+1),SUMPRODUCT(ROUND(BG$5:BG341*Debts!$Y$6/12,2)),0))</f>
        <v/>
      </c>
      <c r="L343">
        <f>IF(BH342&lt;=0,0,ROUND(BH342*IF($A343&lt;=Debts!$M$7,Debts!$X$7,Debts!$Y$7)/12,2)+IF(AND(Debts!$AC$7=1,$A343=Debts!$M$7+1),SUMPRODUCT(ROUND(BH$5:BH341*Debts!$Y$7/12,2)),0))</f>
        <v/>
      </c>
      <c r="M343">
        <f>IF(BI342&lt;=0,0,ROUND(BI342*IF($A343&lt;=Debts!$M$8,Debts!$X$8,Debts!$Y$8)/12,2)+IF(AND(Debts!$AC$8=1,$A343=Debts!$M$8+1),SUMPRODUCT(ROUND(BI$5:BI341*Debts!$Y$8/12,2)),0))</f>
        <v/>
      </c>
      <c r="N343">
        <f>IF(BJ342&lt;=0,0,ROUND(BJ342*IF($A343&lt;=Debts!$M$9,Debts!$X$9,Debts!$Y$9)/12,2)+IF(AND(Debts!$AC$9=1,$A343=Debts!$M$9+1),SUMPRODUCT(ROUND(BJ$5:BJ341*Debts!$Y$9/12,2)),0))</f>
        <v/>
      </c>
      <c r="O343">
        <f>IF(BK342&lt;=0,0,ROUND(BK342*IF($A343&lt;=Debts!$M$10,Debts!$X$10,Debts!$Y$10)/12,2)+IF(AND(Debts!$AC$10=1,$A343=Debts!$M$10+1),SUMPRODUCT(ROUND(BK$5:BK341*Debts!$Y$10/12,2)),0))</f>
        <v/>
      </c>
      <c r="P343">
        <f>IF(BL342&lt;=0,0,ROUND(BL342*IF($A343&lt;=Debts!$M$11,Debts!$X$11,Debts!$Y$11)/12,2)+IF(AND(Debts!$AC$11=1,$A343=Debts!$M$11+1),SUMPRODUCT(ROUND(BL$5:BL341*Debts!$Y$11/12,2)),0))</f>
        <v/>
      </c>
      <c r="Q343">
        <f>IF(BM342&lt;=0,0,ROUND(BM342*IF($A343&lt;=Debts!$M$12,Debts!$X$12,Debts!$Y$12)/12,2)+IF(AND(Debts!$AC$12=1,$A343=Debts!$M$12+1),SUMPRODUCT(ROUND(BM$5:BM341*Debts!$Y$12/12,2)),0))</f>
        <v/>
      </c>
      <c r="R343">
        <f>IF(BN342&lt;=0,0,ROUND(BN342*IF($A343&lt;=Debts!$M$13,Debts!$X$13,Debts!$Y$13)/12,2)+IF(AND(Debts!$AC$13=1,$A343=Debts!$M$13+1),SUMPRODUCT(ROUND(BN$5:BN341*Debts!$Y$13/12,2)),0))</f>
        <v/>
      </c>
      <c r="S343">
        <f>IF(BO342&lt;=0,0,ROUND(BO342*IF($A343&lt;=Debts!$M$14,Debts!$X$14,Debts!$Y$14)/12,2)+IF(AND(Debts!$AC$14=1,$A343=Debts!$M$14+1),SUMPRODUCT(ROUND(BO$5:BO341*Debts!$Y$14/12,2)),0))</f>
        <v/>
      </c>
      <c r="T343">
        <f>IF(BP342&lt;=0,0,ROUND(BP342*IF($A343&lt;=Debts!$M$15,Debts!$X$15,Debts!$Y$15)/12,2)+IF(AND(Debts!$AC$15=1,$A343=Debts!$M$15+1),SUMPRODUCT(ROUND(BP$5:BP341*Debts!$Y$15/12,2)),0))</f>
        <v/>
      </c>
      <c r="U343">
        <f>IF(BQ342&lt;=0,0,ROUND(BQ342*IF($A343&lt;=Debts!$M$16,Debts!$X$16,Debts!$Y$16)/12,2)+IF(AND(Debts!$AC$16=1,$A343=Debts!$M$16+1),SUMPRODUCT(ROUND(BQ$5:BQ341*Debts!$Y$16/12,2)),0))</f>
        <v/>
      </c>
      <c r="V343">
        <f>IF(BF342&lt;=0,0,MIN(ROUND(BF342+J343,2),IF(Debts!$Z$5=0,Debts!$AA$5,MAX(Debts!$AA$5,ROUND(BF342*Debts!$Z$5+Debts!$AB$5*J343,2)))))</f>
        <v/>
      </c>
      <c r="W343">
        <f>IF(BG342&lt;=0,0,MIN(ROUND(BG342+K343,2),IF(Debts!$Z$6=0,Debts!$AA$6,MAX(Debts!$AA$6,ROUND(BG342*Debts!$Z$6+Debts!$AB$6*K343,2)))))</f>
        <v/>
      </c>
      <c r="X343">
        <f>IF(BH342&lt;=0,0,MIN(ROUND(BH342+L343,2),IF(Debts!$Z$7=0,Debts!$AA$7,MAX(Debts!$AA$7,ROUND(BH342*Debts!$Z$7+Debts!$AB$7*L343,2)))))</f>
        <v/>
      </c>
      <c r="Y343">
        <f>IF(BI342&lt;=0,0,MIN(ROUND(BI342+M343,2),IF(Debts!$Z$8=0,Debts!$AA$8,MAX(Debts!$AA$8,ROUND(BI342*Debts!$Z$8+Debts!$AB$8*M343,2)))))</f>
        <v/>
      </c>
      <c r="Z343">
        <f>IF(BJ342&lt;=0,0,MIN(ROUND(BJ342+N343,2),IF(Debts!$Z$9=0,Debts!$AA$9,MAX(Debts!$AA$9,ROUND(BJ342*Debts!$Z$9+Debts!$AB$9*N343,2)))))</f>
        <v/>
      </c>
      <c r="AA343">
        <f>IF(BK342&lt;=0,0,MIN(ROUND(BK342+O343,2),IF(Debts!$Z$10=0,Debts!$AA$10,MAX(Debts!$AA$10,ROUND(BK342*Debts!$Z$10+Debts!$AB$10*O343,2)))))</f>
        <v/>
      </c>
      <c r="AB343">
        <f>IF(BL342&lt;=0,0,MIN(ROUND(BL342+P343,2),IF(Debts!$Z$11=0,Debts!$AA$11,MAX(Debts!$AA$11,ROUND(BL342*Debts!$Z$11+Debts!$AB$11*P343,2)))))</f>
        <v/>
      </c>
      <c r="AC343">
        <f>IF(BM342&lt;=0,0,MIN(ROUND(BM342+Q343,2),IF(Debts!$Z$12=0,Debts!$AA$12,MAX(Debts!$AA$12,ROUND(BM342*Debts!$Z$12+Debts!$AB$12*Q343,2)))))</f>
        <v/>
      </c>
      <c r="AD343">
        <f>IF(BN342&lt;=0,0,MIN(ROUND(BN342+R343,2),IF(Debts!$Z$13=0,Debts!$AA$13,MAX(Debts!$AA$13,ROUND(BN342*Debts!$Z$13+Debts!$AB$13*R343,2)))))</f>
        <v/>
      </c>
      <c r="AE343">
        <f>IF(BO342&lt;=0,0,MIN(ROUND(BO342+S343,2),IF(Debts!$Z$14=0,Debts!$AA$14,MAX(Debts!$AA$14,ROUND(BO342*Debts!$Z$14+Debts!$AB$14*S343,2)))))</f>
        <v/>
      </c>
      <c r="AF343">
        <f>IF(BP342&lt;=0,0,MIN(ROUND(BP342+T343,2),IF(Debts!$Z$15=0,Debts!$AA$15,MAX(Debts!$AA$15,ROUND(BP342*Debts!$Z$15+Debts!$AB$15*T343,2)))))</f>
        <v/>
      </c>
      <c r="AG343">
        <f>IF(BQ342&lt;=0,0,MIN(ROUND(BQ342+U343,2),IF(Debts!$Z$16=0,Debts!$AA$16,MAX(Debts!$AA$16,ROUND(BQ342*Debts!$Z$16+Debts!$AB$16*U343,2)))))</f>
        <v/>
      </c>
      <c r="AH343">
        <f>IF(BF342&lt;=0,0,ROUND(BF342+J343-V343,2))</f>
        <v/>
      </c>
      <c r="AI343">
        <f>IF(BG342&lt;=0,0,ROUND(BG342+K343-W343,2))</f>
        <v/>
      </c>
      <c r="AJ343">
        <f>IF(BH342&lt;=0,0,ROUND(BH342+L343-X343,2))</f>
        <v/>
      </c>
      <c r="AK343">
        <f>IF(BI342&lt;=0,0,ROUND(BI342+M343-Y343,2))</f>
        <v/>
      </c>
      <c r="AL343">
        <f>IF(BJ342&lt;=0,0,ROUND(BJ342+N343-Z343,2))</f>
        <v/>
      </c>
      <c r="AM343">
        <f>IF(BK342&lt;=0,0,ROUND(BK342+O343-AA343,2))</f>
        <v/>
      </c>
      <c r="AN343">
        <f>IF(BL342&lt;=0,0,ROUND(BL342+P343-AB343,2))</f>
        <v/>
      </c>
      <c r="AO343">
        <f>IF(BM342&lt;=0,0,ROUND(BM342+Q343-AC343,2))</f>
        <v/>
      </c>
      <c r="AP343">
        <f>IF(BN342&lt;=0,0,ROUND(BN342+R343-AD343,2))</f>
        <v/>
      </c>
      <c r="AQ343">
        <f>IF(BO342&lt;=0,0,ROUND(BO342+S343-AE343,2))</f>
        <v/>
      </c>
      <c r="AR343">
        <f>IF(BP342&lt;=0,0,ROUND(BP342+T343-AF343,2))</f>
        <v/>
      </c>
      <c r="AS343">
        <f>IF(BQ342&lt;=0,0,ROUND(BQ342+U343-AG343,2))</f>
        <v/>
      </c>
      <c r="AT343">
        <f>IF(AH343&lt;=0,0,ROUND(MIN(AH343,MAX(0,$F343-SUMPRODUCT(($AT$3:$BE$3&lt;AT$3)*$AH343:$AS343))),2))</f>
        <v/>
      </c>
      <c r="AU343">
        <f>IF(AI343&lt;=0,0,ROUND(MIN(AI343,MAX(0,$F343-SUMPRODUCT(($AT$3:$BE$3&lt;AU$3)*$AH343:$AS343))),2))</f>
        <v/>
      </c>
      <c r="AV343">
        <f>IF(AJ343&lt;=0,0,ROUND(MIN(AJ343,MAX(0,$F343-SUMPRODUCT(($AT$3:$BE$3&lt;AV$3)*$AH343:$AS343))),2))</f>
        <v/>
      </c>
      <c r="AW343">
        <f>IF(AK343&lt;=0,0,ROUND(MIN(AK343,MAX(0,$F343-SUMPRODUCT(($AT$3:$BE$3&lt;AW$3)*$AH343:$AS343))),2))</f>
        <v/>
      </c>
      <c r="AX343">
        <f>IF(AL343&lt;=0,0,ROUND(MIN(AL343,MAX(0,$F343-SUMPRODUCT(($AT$3:$BE$3&lt;AX$3)*$AH343:$AS343))),2))</f>
        <v/>
      </c>
      <c r="AY343">
        <f>IF(AM343&lt;=0,0,ROUND(MIN(AM343,MAX(0,$F343-SUMPRODUCT(($AT$3:$BE$3&lt;AY$3)*$AH343:$AS343))),2))</f>
        <v/>
      </c>
      <c r="AZ343">
        <f>IF(AN343&lt;=0,0,ROUND(MIN(AN343,MAX(0,$F343-SUMPRODUCT(($AT$3:$BE$3&lt;AZ$3)*$AH343:$AS343))),2))</f>
        <v/>
      </c>
      <c r="BA343">
        <f>IF(AO343&lt;=0,0,ROUND(MIN(AO343,MAX(0,$F343-SUMPRODUCT(($AT$3:$BE$3&lt;BA$3)*$AH343:$AS343))),2))</f>
        <v/>
      </c>
      <c r="BB343">
        <f>IF(AP343&lt;=0,0,ROUND(MIN(AP343,MAX(0,$F343-SUMPRODUCT(($AT$3:$BE$3&lt;BB$3)*$AH343:$AS343))),2))</f>
        <v/>
      </c>
      <c r="BC343">
        <f>IF(AQ343&lt;=0,0,ROUND(MIN(AQ343,MAX(0,$F343-SUMPRODUCT(($AT$3:$BE$3&lt;BC$3)*$AH343:$AS343))),2))</f>
        <v/>
      </c>
      <c r="BD343">
        <f>IF(AR343&lt;=0,0,ROUND(MIN(AR343,MAX(0,$F343-SUMPRODUCT(($AT$3:$BE$3&lt;BD$3)*$AH343:$AS343))),2))</f>
        <v/>
      </c>
      <c r="BE343">
        <f>IF(AS343&lt;=0,0,ROUND(MIN(AS343,MAX(0,$F343-SUMPRODUCT(($AT$3:$BE$3&lt;BE$3)*$AH343:$AS343))),2))</f>
        <v/>
      </c>
      <c r="BF343">
        <f>IF(BF342&lt;=0,0,ROUND(BF342+J343-V343-AT343,2))</f>
        <v/>
      </c>
      <c r="BG343">
        <f>IF(BG342&lt;=0,0,ROUND(BG342+K343-W343-AU343,2))</f>
        <v/>
      </c>
      <c r="BH343">
        <f>IF(BH342&lt;=0,0,ROUND(BH342+L343-X343-AV343,2))</f>
        <v/>
      </c>
      <c r="BI343">
        <f>IF(BI342&lt;=0,0,ROUND(BI342+M343-Y343-AW343,2))</f>
        <v/>
      </c>
      <c r="BJ343">
        <f>IF(BJ342&lt;=0,0,ROUND(BJ342+N343-Z343-AX343,2))</f>
        <v/>
      </c>
      <c r="BK343">
        <f>IF(BK342&lt;=0,0,ROUND(BK342+O343-AA343-AY343,2))</f>
        <v/>
      </c>
      <c r="BL343">
        <f>IF(BL342&lt;=0,0,ROUND(BL342+P343-AB343-AZ343,2))</f>
        <v/>
      </c>
      <c r="BM343">
        <f>IF(BM342&lt;=0,0,ROUND(BM342+Q343-AC343-BA343,2))</f>
        <v/>
      </c>
      <c r="BN343">
        <f>IF(BN342&lt;=0,0,ROUND(BN342+R343-AD343-BB343,2))</f>
        <v/>
      </c>
      <c r="BO343">
        <f>IF(BO342&lt;=0,0,ROUND(BO342+S343-AE343-BC343,2))</f>
        <v/>
      </c>
      <c r="BP343">
        <f>IF(BP342&lt;=0,0,ROUND(BP342+T343-AF343-BD343,2))</f>
        <v/>
      </c>
      <c r="BQ343">
        <f>IF(BQ342&lt;=0,0,ROUND(BQ342+U343-AG343-BE343,2))</f>
        <v/>
      </c>
    </row>
    <row r="344">
      <c r="A344" t="n">
        <v>339</v>
      </c>
      <c r="B344" s="29">
        <f>Months!B344</f>
        <v/>
      </c>
      <c r="C344">
        <f>Months!C344</f>
        <v/>
      </c>
      <c r="D344">
        <f>Months!D344</f>
        <v/>
      </c>
      <c r="E344">
        <f>SUM(V344:AG344)</f>
        <v/>
      </c>
      <c r="F344">
        <f>MAX(0,ROUND(C344+D344-E344,2))</f>
        <v/>
      </c>
      <c r="G344">
        <f>ROUND(E344+SUM(AT344:BE344),2)</f>
        <v/>
      </c>
      <c r="H344">
        <f>ROUND(SUM(J344:U344),2)</f>
        <v/>
      </c>
      <c r="I344">
        <f>ROUND(SUM(BF344:BQ344),2)</f>
        <v/>
      </c>
      <c r="J344">
        <f>IF(BF343&lt;=0,0,ROUND(BF343*IF($A344&lt;=Debts!$M$5,Debts!$X$5,Debts!$Y$5)/12,2)+IF(AND(Debts!$AC$5=1,$A344=Debts!$M$5+1),SUMPRODUCT(ROUND(BF$5:BF342*Debts!$Y$5/12,2)),0))</f>
        <v/>
      </c>
      <c r="K344">
        <f>IF(BG343&lt;=0,0,ROUND(BG343*IF($A344&lt;=Debts!$M$6,Debts!$X$6,Debts!$Y$6)/12,2)+IF(AND(Debts!$AC$6=1,$A344=Debts!$M$6+1),SUMPRODUCT(ROUND(BG$5:BG342*Debts!$Y$6/12,2)),0))</f>
        <v/>
      </c>
      <c r="L344">
        <f>IF(BH343&lt;=0,0,ROUND(BH343*IF($A344&lt;=Debts!$M$7,Debts!$X$7,Debts!$Y$7)/12,2)+IF(AND(Debts!$AC$7=1,$A344=Debts!$M$7+1),SUMPRODUCT(ROUND(BH$5:BH342*Debts!$Y$7/12,2)),0))</f>
        <v/>
      </c>
      <c r="M344">
        <f>IF(BI343&lt;=0,0,ROUND(BI343*IF($A344&lt;=Debts!$M$8,Debts!$X$8,Debts!$Y$8)/12,2)+IF(AND(Debts!$AC$8=1,$A344=Debts!$M$8+1),SUMPRODUCT(ROUND(BI$5:BI342*Debts!$Y$8/12,2)),0))</f>
        <v/>
      </c>
      <c r="N344">
        <f>IF(BJ343&lt;=0,0,ROUND(BJ343*IF($A344&lt;=Debts!$M$9,Debts!$X$9,Debts!$Y$9)/12,2)+IF(AND(Debts!$AC$9=1,$A344=Debts!$M$9+1),SUMPRODUCT(ROUND(BJ$5:BJ342*Debts!$Y$9/12,2)),0))</f>
        <v/>
      </c>
      <c r="O344">
        <f>IF(BK343&lt;=0,0,ROUND(BK343*IF($A344&lt;=Debts!$M$10,Debts!$X$10,Debts!$Y$10)/12,2)+IF(AND(Debts!$AC$10=1,$A344=Debts!$M$10+1),SUMPRODUCT(ROUND(BK$5:BK342*Debts!$Y$10/12,2)),0))</f>
        <v/>
      </c>
      <c r="P344">
        <f>IF(BL343&lt;=0,0,ROUND(BL343*IF($A344&lt;=Debts!$M$11,Debts!$X$11,Debts!$Y$11)/12,2)+IF(AND(Debts!$AC$11=1,$A344=Debts!$M$11+1),SUMPRODUCT(ROUND(BL$5:BL342*Debts!$Y$11/12,2)),0))</f>
        <v/>
      </c>
      <c r="Q344">
        <f>IF(BM343&lt;=0,0,ROUND(BM343*IF($A344&lt;=Debts!$M$12,Debts!$X$12,Debts!$Y$12)/12,2)+IF(AND(Debts!$AC$12=1,$A344=Debts!$M$12+1),SUMPRODUCT(ROUND(BM$5:BM342*Debts!$Y$12/12,2)),0))</f>
        <v/>
      </c>
      <c r="R344">
        <f>IF(BN343&lt;=0,0,ROUND(BN343*IF($A344&lt;=Debts!$M$13,Debts!$X$13,Debts!$Y$13)/12,2)+IF(AND(Debts!$AC$13=1,$A344=Debts!$M$13+1),SUMPRODUCT(ROUND(BN$5:BN342*Debts!$Y$13/12,2)),0))</f>
        <v/>
      </c>
      <c r="S344">
        <f>IF(BO343&lt;=0,0,ROUND(BO343*IF($A344&lt;=Debts!$M$14,Debts!$X$14,Debts!$Y$14)/12,2)+IF(AND(Debts!$AC$14=1,$A344=Debts!$M$14+1),SUMPRODUCT(ROUND(BO$5:BO342*Debts!$Y$14/12,2)),0))</f>
        <v/>
      </c>
      <c r="T344">
        <f>IF(BP343&lt;=0,0,ROUND(BP343*IF($A344&lt;=Debts!$M$15,Debts!$X$15,Debts!$Y$15)/12,2)+IF(AND(Debts!$AC$15=1,$A344=Debts!$M$15+1),SUMPRODUCT(ROUND(BP$5:BP342*Debts!$Y$15/12,2)),0))</f>
        <v/>
      </c>
      <c r="U344">
        <f>IF(BQ343&lt;=0,0,ROUND(BQ343*IF($A344&lt;=Debts!$M$16,Debts!$X$16,Debts!$Y$16)/12,2)+IF(AND(Debts!$AC$16=1,$A344=Debts!$M$16+1),SUMPRODUCT(ROUND(BQ$5:BQ342*Debts!$Y$16/12,2)),0))</f>
        <v/>
      </c>
      <c r="V344">
        <f>IF(BF343&lt;=0,0,MIN(ROUND(BF343+J344,2),IF(Debts!$Z$5=0,Debts!$AA$5,MAX(Debts!$AA$5,ROUND(BF343*Debts!$Z$5+Debts!$AB$5*J344,2)))))</f>
        <v/>
      </c>
      <c r="W344">
        <f>IF(BG343&lt;=0,0,MIN(ROUND(BG343+K344,2),IF(Debts!$Z$6=0,Debts!$AA$6,MAX(Debts!$AA$6,ROUND(BG343*Debts!$Z$6+Debts!$AB$6*K344,2)))))</f>
        <v/>
      </c>
      <c r="X344">
        <f>IF(BH343&lt;=0,0,MIN(ROUND(BH343+L344,2),IF(Debts!$Z$7=0,Debts!$AA$7,MAX(Debts!$AA$7,ROUND(BH343*Debts!$Z$7+Debts!$AB$7*L344,2)))))</f>
        <v/>
      </c>
      <c r="Y344">
        <f>IF(BI343&lt;=0,0,MIN(ROUND(BI343+M344,2),IF(Debts!$Z$8=0,Debts!$AA$8,MAX(Debts!$AA$8,ROUND(BI343*Debts!$Z$8+Debts!$AB$8*M344,2)))))</f>
        <v/>
      </c>
      <c r="Z344">
        <f>IF(BJ343&lt;=0,0,MIN(ROUND(BJ343+N344,2),IF(Debts!$Z$9=0,Debts!$AA$9,MAX(Debts!$AA$9,ROUND(BJ343*Debts!$Z$9+Debts!$AB$9*N344,2)))))</f>
        <v/>
      </c>
      <c r="AA344">
        <f>IF(BK343&lt;=0,0,MIN(ROUND(BK343+O344,2),IF(Debts!$Z$10=0,Debts!$AA$10,MAX(Debts!$AA$10,ROUND(BK343*Debts!$Z$10+Debts!$AB$10*O344,2)))))</f>
        <v/>
      </c>
      <c r="AB344">
        <f>IF(BL343&lt;=0,0,MIN(ROUND(BL343+P344,2),IF(Debts!$Z$11=0,Debts!$AA$11,MAX(Debts!$AA$11,ROUND(BL343*Debts!$Z$11+Debts!$AB$11*P344,2)))))</f>
        <v/>
      </c>
      <c r="AC344">
        <f>IF(BM343&lt;=0,0,MIN(ROUND(BM343+Q344,2),IF(Debts!$Z$12=0,Debts!$AA$12,MAX(Debts!$AA$12,ROUND(BM343*Debts!$Z$12+Debts!$AB$12*Q344,2)))))</f>
        <v/>
      </c>
      <c r="AD344">
        <f>IF(BN343&lt;=0,0,MIN(ROUND(BN343+R344,2),IF(Debts!$Z$13=0,Debts!$AA$13,MAX(Debts!$AA$13,ROUND(BN343*Debts!$Z$13+Debts!$AB$13*R344,2)))))</f>
        <v/>
      </c>
      <c r="AE344">
        <f>IF(BO343&lt;=0,0,MIN(ROUND(BO343+S344,2),IF(Debts!$Z$14=0,Debts!$AA$14,MAX(Debts!$AA$14,ROUND(BO343*Debts!$Z$14+Debts!$AB$14*S344,2)))))</f>
        <v/>
      </c>
      <c r="AF344">
        <f>IF(BP343&lt;=0,0,MIN(ROUND(BP343+T344,2),IF(Debts!$Z$15=0,Debts!$AA$15,MAX(Debts!$AA$15,ROUND(BP343*Debts!$Z$15+Debts!$AB$15*T344,2)))))</f>
        <v/>
      </c>
      <c r="AG344">
        <f>IF(BQ343&lt;=0,0,MIN(ROUND(BQ343+U344,2),IF(Debts!$Z$16=0,Debts!$AA$16,MAX(Debts!$AA$16,ROUND(BQ343*Debts!$Z$16+Debts!$AB$16*U344,2)))))</f>
        <v/>
      </c>
      <c r="AH344">
        <f>IF(BF343&lt;=0,0,ROUND(BF343+J344-V344,2))</f>
        <v/>
      </c>
      <c r="AI344">
        <f>IF(BG343&lt;=0,0,ROUND(BG343+K344-W344,2))</f>
        <v/>
      </c>
      <c r="AJ344">
        <f>IF(BH343&lt;=0,0,ROUND(BH343+L344-X344,2))</f>
        <v/>
      </c>
      <c r="AK344">
        <f>IF(BI343&lt;=0,0,ROUND(BI343+M344-Y344,2))</f>
        <v/>
      </c>
      <c r="AL344">
        <f>IF(BJ343&lt;=0,0,ROUND(BJ343+N344-Z344,2))</f>
        <v/>
      </c>
      <c r="AM344">
        <f>IF(BK343&lt;=0,0,ROUND(BK343+O344-AA344,2))</f>
        <v/>
      </c>
      <c r="AN344">
        <f>IF(BL343&lt;=0,0,ROUND(BL343+P344-AB344,2))</f>
        <v/>
      </c>
      <c r="AO344">
        <f>IF(BM343&lt;=0,0,ROUND(BM343+Q344-AC344,2))</f>
        <v/>
      </c>
      <c r="AP344">
        <f>IF(BN343&lt;=0,0,ROUND(BN343+R344-AD344,2))</f>
        <v/>
      </c>
      <c r="AQ344">
        <f>IF(BO343&lt;=0,0,ROUND(BO343+S344-AE344,2))</f>
        <v/>
      </c>
      <c r="AR344">
        <f>IF(BP343&lt;=0,0,ROUND(BP343+T344-AF344,2))</f>
        <v/>
      </c>
      <c r="AS344">
        <f>IF(BQ343&lt;=0,0,ROUND(BQ343+U344-AG344,2))</f>
        <v/>
      </c>
      <c r="AT344">
        <f>IF(AH344&lt;=0,0,ROUND(MIN(AH344,MAX(0,$F344-SUMPRODUCT(($AT$3:$BE$3&lt;AT$3)*$AH344:$AS344))),2))</f>
        <v/>
      </c>
      <c r="AU344">
        <f>IF(AI344&lt;=0,0,ROUND(MIN(AI344,MAX(0,$F344-SUMPRODUCT(($AT$3:$BE$3&lt;AU$3)*$AH344:$AS344))),2))</f>
        <v/>
      </c>
      <c r="AV344">
        <f>IF(AJ344&lt;=0,0,ROUND(MIN(AJ344,MAX(0,$F344-SUMPRODUCT(($AT$3:$BE$3&lt;AV$3)*$AH344:$AS344))),2))</f>
        <v/>
      </c>
      <c r="AW344">
        <f>IF(AK344&lt;=0,0,ROUND(MIN(AK344,MAX(0,$F344-SUMPRODUCT(($AT$3:$BE$3&lt;AW$3)*$AH344:$AS344))),2))</f>
        <v/>
      </c>
      <c r="AX344">
        <f>IF(AL344&lt;=0,0,ROUND(MIN(AL344,MAX(0,$F344-SUMPRODUCT(($AT$3:$BE$3&lt;AX$3)*$AH344:$AS344))),2))</f>
        <v/>
      </c>
      <c r="AY344">
        <f>IF(AM344&lt;=0,0,ROUND(MIN(AM344,MAX(0,$F344-SUMPRODUCT(($AT$3:$BE$3&lt;AY$3)*$AH344:$AS344))),2))</f>
        <v/>
      </c>
      <c r="AZ344">
        <f>IF(AN344&lt;=0,0,ROUND(MIN(AN344,MAX(0,$F344-SUMPRODUCT(($AT$3:$BE$3&lt;AZ$3)*$AH344:$AS344))),2))</f>
        <v/>
      </c>
      <c r="BA344">
        <f>IF(AO344&lt;=0,0,ROUND(MIN(AO344,MAX(0,$F344-SUMPRODUCT(($AT$3:$BE$3&lt;BA$3)*$AH344:$AS344))),2))</f>
        <v/>
      </c>
      <c r="BB344">
        <f>IF(AP344&lt;=0,0,ROUND(MIN(AP344,MAX(0,$F344-SUMPRODUCT(($AT$3:$BE$3&lt;BB$3)*$AH344:$AS344))),2))</f>
        <v/>
      </c>
      <c r="BC344">
        <f>IF(AQ344&lt;=0,0,ROUND(MIN(AQ344,MAX(0,$F344-SUMPRODUCT(($AT$3:$BE$3&lt;BC$3)*$AH344:$AS344))),2))</f>
        <v/>
      </c>
      <c r="BD344">
        <f>IF(AR344&lt;=0,0,ROUND(MIN(AR344,MAX(0,$F344-SUMPRODUCT(($AT$3:$BE$3&lt;BD$3)*$AH344:$AS344))),2))</f>
        <v/>
      </c>
      <c r="BE344">
        <f>IF(AS344&lt;=0,0,ROUND(MIN(AS344,MAX(0,$F344-SUMPRODUCT(($AT$3:$BE$3&lt;BE$3)*$AH344:$AS344))),2))</f>
        <v/>
      </c>
      <c r="BF344">
        <f>IF(BF343&lt;=0,0,ROUND(BF343+J344-V344-AT344,2))</f>
        <v/>
      </c>
      <c r="BG344">
        <f>IF(BG343&lt;=0,0,ROUND(BG343+K344-W344-AU344,2))</f>
        <v/>
      </c>
      <c r="BH344">
        <f>IF(BH343&lt;=0,0,ROUND(BH343+L344-X344-AV344,2))</f>
        <v/>
      </c>
      <c r="BI344">
        <f>IF(BI343&lt;=0,0,ROUND(BI343+M344-Y344-AW344,2))</f>
        <v/>
      </c>
      <c r="BJ344">
        <f>IF(BJ343&lt;=0,0,ROUND(BJ343+N344-Z344-AX344,2))</f>
        <v/>
      </c>
      <c r="BK344">
        <f>IF(BK343&lt;=0,0,ROUND(BK343+O344-AA344-AY344,2))</f>
        <v/>
      </c>
      <c r="BL344">
        <f>IF(BL343&lt;=0,0,ROUND(BL343+P344-AB344-AZ344,2))</f>
        <v/>
      </c>
      <c r="BM344">
        <f>IF(BM343&lt;=0,0,ROUND(BM343+Q344-AC344-BA344,2))</f>
        <v/>
      </c>
      <c r="BN344">
        <f>IF(BN343&lt;=0,0,ROUND(BN343+R344-AD344-BB344,2))</f>
        <v/>
      </c>
      <c r="BO344">
        <f>IF(BO343&lt;=0,0,ROUND(BO343+S344-AE344-BC344,2))</f>
        <v/>
      </c>
      <c r="BP344">
        <f>IF(BP343&lt;=0,0,ROUND(BP343+T344-AF344-BD344,2))</f>
        <v/>
      </c>
      <c r="BQ344">
        <f>IF(BQ343&lt;=0,0,ROUND(BQ343+U344-AG344-BE344,2))</f>
        <v/>
      </c>
    </row>
    <row r="345">
      <c r="A345" t="n">
        <v>340</v>
      </c>
      <c r="B345" s="29">
        <f>Months!B345</f>
        <v/>
      </c>
      <c r="C345">
        <f>Months!C345</f>
        <v/>
      </c>
      <c r="D345">
        <f>Months!D345</f>
        <v/>
      </c>
      <c r="E345">
        <f>SUM(V345:AG345)</f>
        <v/>
      </c>
      <c r="F345">
        <f>MAX(0,ROUND(C345+D345-E345,2))</f>
        <v/>
      </c>
      <c r="G345">
        <f>ROUND(E345+SUM(AT345:BE345),2)</f>
        <v/>
      </c>
      <c r="H345">
        <f>ROUND(SUM(J345:U345),2)</f>
        <v/>
      </c>
      <c r="I345">
        <f>ROUND(SUM(BF345:BQ345),2)</f>
        <v/>
      </c>
      <c r="J345">
        <f>IF(BF344&lt;=0,0,ROUND(BF344*IF($A345&lt;=Debts!$M$5,Debts!$X$5,Debts!$Y$5)/12,2)+IF(AND(Debts!$AC$5=1,$A345=Debts!$M$5+1),SUMPRODUCT(ROUND(BF$5:BF343*Debts!$Y$5/12,2)),0))</f>
        <v/>
      </c>
      <c r="K345">
        <f>IF(BG344&lt;=0,0,ROUND(BG344*IF($A345&lt;=Debts!$M$6,Debts!$X$6,Debts!$Y$6)/12,2)+IF(AND(Debts!$AC$6=1,$A345=Debts!$M$6+1),SUMPRODUCT(ROUND(BG$5:BG343*Debts!$Y$6/12,2)),0))</f>
        <v/>
      </c>
      <c r="L345">
        <f>IF(BH344&lt;=0,0,ROUND(BH344*IF($A345&lt;=Debts!$M$7,Debts!$X$7,Debts!$Y$7)/12,2)+IF(AND(Debts!$AC$7=1,$A345=Debts!$M$7+1),SUMPRODUCT(ROUND(BH$5:BH343*Debts!$Y$7/12,2)),0))</f>
        <v/>
      </c>
      <c r="M345">
        <f>IF(BI344&lt;=0,0,ROUND(BI344*IF($A345&lt;=Debts!$M$8,Debts!$X$8,Debts!$Y$8)/12,2)+IF(AND(Debts!$AC$8=1,$A345=Debts!$M$8+1),SUMPRODUCT(ROUND(BI$5:BI343*Debts!$Y$8/12,2)),0))</f>
        <v/>
      </c>
      <c r="N345">
        <f>IF(BJ344&lt;=0,0,ROUND(BJ344*IF($A345&lt;=Debts!$M$9,Debts!$X$9,Debts!$Y$9)/12,2)+IF(AND(Debts!$AC$9=1,$A345=Debts!$M$9+1),SUMPRODUCT(ROUND(BJ$5:BJ343*Debts!$Y$9/12,2)),0))</f>
        <v/>
      </c>
      <c r="O345">
        <f>IF(BK344&lt;=0,0,ROUND(BK344*IF($A345&lt;=Debts!$M$10,Debts!$X$10,Debts!$Y$10)/12,2)+IF(AND(Debts!$AC$10=1,$A345=Debts!$M$10+1),SUMPRODUCT(ROUND(BK$5:BK343*Debts!$Y$10/12,2)),0))</f>
        <v/>
      </c>
      <c r="P345">
        <f>IF(BL344&lt;=0,0,ROUND(BL344*IF($A345&lt;=Debts!$M$11,Debts!$X$11,Debts!$Y$11)/12,2)+IF(AND(Debts!$AC$11=1,$A345=Debts!$M$11+1),SUMPRODUCT(ROUND(BL$5:BL343*Debts!$Y$11/12,2)),0))</f>
        <v/>
      </c>
      <c r="Q345">
        <f>IF(BM344&lt;=0,0,ROUND(BM344*IF($A345&lt;=Debts!$M$12,Debts!$X$12,Debts!$Y$12)/12,2)+IF(AND(Debts!$AC$12=1,$A345=Debts!$M$12+1),SUMPRODUCT(ROUND(BM$5:BM343*Debts!$Y$12/12,2)),0))</f>
        <v/>
      </c>
      <c r="R345">
        <f>IF(BN344&lt;=0,0,ROUND(BN344*IF($A345&lt;=Debts!$M$13,Debts!$X$13,Debts!$Y$13)/12,2)+IF(AND(Debts!$AC$13=1,$A345=Debts!$M$13+1),SUMPRODUCT(ROUND(BN$5:BN343*Debts!$Y$13/12,2)),0))</f>
        <v/>
      </c>
      <c r="S345">
        <f>IF(BO344&lt;=0,0,ROUND(BO344*IF($A345&lt;=Debts!$M$14,Debts!$X$14,Debts!$Y$14)/12,2)+IF(AND(Debts!$AC$14=1,$A345=Debts!$M$14+1),SUMPRODUCT(ROUND(BO$5:BO343*Debts!$Y$14/12,2)),0))</f>
        <v/>
      </c>
      <c r="T345">
        <f>IF(BP344&lt;=0,0,ROUND(BP344*IF($A345&lt;=Debts!$M$15,Debts!$X$15,Debts!$Y$15)/12,2)+IF(AND(Debts!$AC$15=1,$A345=Debts!$M$15+1),SUMPRODUCT(ROUND(BP$5:BP343*Debts!$Y$15/12,2)),0))</f>
        <v/>
      </c>
      <c r="U345">
        <f>IF(BQ344&lt;=0,0,ROUND(BQ344*IF($A345&lt;=Debts!$M$16,Debts!$X$16,Debts!$Y$16)/12,2)+IF(AND(Debts!$AC$16=1,$A345=Debts!$M$16+1),SUMPRODUCT(ROUND(BQ$5:BQ343*Debts!$Y$16/12,2)),0))</f>
        <v/>
      </c>
      <c r="V345">
        <f>IF(BF344&lt;=0,0,MIN(ROUND(BF344+J345,2),IF(Debts!$Z$5=0,Debts!$AA$5,MAX(Debts!$AA$5,ROUND(BF344*Debts!$Z$5+Debts!$AB$5*J345,2)))))</f>
        <v/>
      </c>
      <c r="W345">
        <f>IF(BG344&lt;=0,0,MIN(ROUND(BG344+K345,2),IF(Debts!$Z$6=0,Debts!$AA$6,MAX(Debts!$AA$6,ROUND(BG344*Debts!$Z$6+Debts!$AB$6*K345,2)))))</f>
        <v/>
      </c>
      <c r="X345">
        <f>IF(BH344&lt;=0,0,MIN(ROUND(BH344+L345,2),IF(Debts!$Z$7=0,Debts!$AA$7,MAX(Debts!$AA$7,ROUND(BH344*Debts!$Z$7+Debts!$AB$7*L345,2)))))</f>
        <v/>
      </c>
      <c r="Y345">
        <f>IF(BI344&lt;=0,0,MIN(ROUND(BI344+M345,2),IF(Debts!$Z$8=0,Debts!$AA$8,MAX(Debts!$AA$8,ROUND(BI344*Debts!$Z$8+Debts!$AB$8*M345,2)))))</f>
        <v/>
      </c>
      <c r="Z345">
        <f>IF(BJ344&lt;=0,0,MIN(ROUND(BJ344+N345,2),IF(Debts!$Z$9=0,Debts!$AA$9,MAX(Debts!$AA$9,ROUND(BJ344*Debts!$Z$9+Debts!$AB$9*N345,2)))))</f>
        <v/>
      </c>
      <c r="AA345">
        <f>IF(BK344&lt;=0,0,MIN(ROUND(BK344+O345,2),IF(Debts!$Z$10=0,Debts!$AA$10,MAX(Debts!$AA$10,ROUND(BK344*Debts!$Z$10+Debts!$AB$10*O345,2)))))</f>
        <v/>
      </c>
      <c r="AB345">
        <f>IF(BL344&lt;=0,0,MIN(ROUND(BL344+P345,2),IF(Debts!$Z$11=0,Debts!$AA$11,MAX(Debts!$AA$11,ROUND(BL344*Debts!$Z$11+Debts!$AB$11*P345,2)))))</f>
        <v/>
      </c>
      <c r="AC345">
        <f>IF(BM344&lt;=0,0,MIN(ROUND(BM344+Q345,2),IF(Debts!$Z$12=0,Debts!$AA$12,MAX(Debts!$AA$12,ROUND(BM344*Debts!$Z$12+Debts!$AB$12*Q345,2)))))</f>
        <v/>
      </c>
      <c r="AD345">
        <f>IF(BN344&lt;=0,0,MIN(ROUND(BN344+R345,2),IF(Debts!$Z$13=0,Debts!$AA$13,MAX(Debts!$AA$13,ROUND(BN344*Debts!$Z$13+Debts!$AB$13*R345,2)))))</f>
        <v/>
      </c>
      <c r="AE345">
        <f>IF(BO344&lt;=0,0,MIN(ROUND(BO344+S345,2),IF(Debts!$Z$14=0,Debts!$AA$14,MAX(Debts!$AA$14,ROUND(BO344*Debts!$Z$14+Debts!$AB$14*S345,2)))))</f>
        <v/>
      </c>
      <c r="AF345">
        <f>IF(BP344&lt;=0,0,MIN(ROUND(BP344+T345,2),IF(Debts!$Z$15=0,Debts!$AA$15,MAX(Debts!$AA$15,ROUND(BP344*Debts!$Z$15+Debts!$AB$15*T345,2)))))</f>
        <v/>
      </c>
      <c r="AG345">
        <f>IF(BQ344&lt;=0,0,MIN(ROUND(BQ344+U345,2),IF(Debts!$Z$16=0,Debts!$AA$16,MAX(Debts!$AA$16,ROUND(BQ344*Debts!$Z$16+Debts!$AB$16*U345,2)))))</f>
        <v/>
      </c>
      <c r="AH345">
        <f>IF(BF344&lt;=0,0,ROUND(BF344+J345-V345,2))</f>
        <v/>
      </c>
      <c r="AI345">
        <f>IF(BG344&lt;=0,0,ROUND(BG344+K345-W345,2))</f>
        <v/>
      </c>
      <c r="AJ345">
        <f>IF(BH344&lt;=0,0,ROUND(BH344+L345-X345,2))</f>
        <v/>
      </c>
      <c r="AK345">
        <f>IF(BI344&lt;=0,0,ROUND(BI344+M345-Y345,2))</f>
        <v/>
      </c>
      <c r="AL345">
        <f>IF(BJ344&lt;=0,0,ROUND(BJ344+N345-Z345,2))</f>
        <v/>
      </c>
      <c r="AM345">
        <f>IF(BK344&lt;=0,0,ROUND(BK344+O345-AA345,2))</f>
        <v/>
      </c>
      <c r="AN345">
        <f>IF(BL344&lt;=0,0,ROUND(BL344+P345-AB345,2))</f>
        <v/>
      </c>
      <c r="AO345">
        <f>IF(BM344&lt;=0,0,ROUND(BM344+Q345-AC345,2))</f>
        <v/>
      </c>
      <c r="AP345">
        <f>IF(BN344&lt;=0,0,ROUND(BN344+R345-AD345,2))</f>
        <v/>
      </c>
      <c r="AQ345">
        <f>IF(BO344&lt;=0,0,ROUND(BO344+S345-AE345,2))</f>
        <v/>
      </c>
      <c r="AR345">
        <f>IF(BP344&lt;=0,0,ROUND(BP344+T345-AF345,2))</f>
        <v/>
      </c>
      <c r="AS345">
        <f>IF(BQ344&lt;=0,0,ROUND(BQ344+U345-AG345,2))</f>
        <v/>
      </c>
      <c r="AT345">
        <f>IF(AH345&lt;=0,0,ROUND(MIN(AH345,MAX(0,$F345-SUMPRODUCT(($AT$3:$BE$3&lt;AT$3)*$AH345:$AS345))),2))</f>
        <v/>
      </c>
      <c r="AU345">
        <f>IF(AI345&lt;=0,0,ROUND(MIN(AI345,MAX(0,$F345-SUMPRODUCT(($AT$3:$BE$3&lt;AU$3)*$AH345:$AS345))),2))</f>
        <v/>
      </c>
      <c r="AV345">
        <f>IF(AJ345&lt;=0,0,ROUND(MIN(AJ345,MAX(0,$F345-SUMPRODUCT(($AT$3:$BE$3&lt;AV$3)*$AH345:$AS345))),2))</f>
        <v/>
      </c>
      <c r="AW345">
        <f>IF(AK345&lt;=0,0,ROUND(MIN(AK345,MAX(0,$F345-SUMPRODUCT(($AT$3:$BE$3&lt;AW$3)*$AH345:$AS345))),2))</f>
        <v/>
      </c>
      <c r="AX345">
        <f>IF(AL345&lt;=0,0,ROUND(MIN(AL345,MAX(0,$F345-SUMPRODUCT(($AT$3:$BE$3&lt;AX$3)*$AH345:$AS345))),2))</f>
        <v/>
      </c>
      <c r="AY345">
        <f>IF(AM345&lt;=0,0,ROUND(MIN(AM345,MAX(0,$F345-SUMPRODUCT(($AT$3:$BE$3&lt;AY$3)*$AH345:$AS345))),2))</f>
        <v/>
      </c>
      <c r="AZ345">
        <f>IF(AN345&lt;=0,0,ROUND(MIN(AN345,MAX(0,$F345-SUMPRODUCT(($AT$3:$BE$3&lt;AZ$3)*$AH345:$AS345))),2))</f>
        <v/>
      </c>
      <c r="BA345">
        <f>IF(AO345&lt;=0,0,ROUND(MIN(AO345,MAX(0,$F345-SUMPRODUCT(($AT$3:$BE$3&lt;BA$3)*$AH345:$AS345))),2))</f>
        <v/>
      </c>
      <c r="BB345">
        <f>IF(AP345&lt;=0,0,ROUND(MIN(AP345,MAX(0,$F345-SUMPRODUCT(($AT$3:$BE$3&lt;BB$3)*$AH345:$AS345))),2))</f>
        <v/>
      </c>
      <c r="BC345">
        <f>IF(AQ345&lt;=0,0,ROUND(MIN(AQ345,MAX(0,$F345-SUMPRODUCT(($AT$3:$BE$3&lt;BC$3)*$AH345:$AS345))),2))</f>
        <v/>
      </c>
      <c r="BD345">
        <f>IF(AR345&lt;=0,0,ROUND(MIN(AR345,MAX(0,$F345-SUMPRODUCT(($AT$3:$BE$3&lt;BD$3)*$AH345:$AS345))),2))</f>
        <v/>
      </c>
      <c r="BE345">
        <f>IF(AS345&lt;=0,0,ROUND(MIN(AS345,MAX(0,$F345-SUMPRODUCT(($AT$3:$BE$3&lt;BE$3)*$AH345:$AS345))),2))</f>
        <v/>
      </c>
      <c r="BF345">
        <f>IF(BF344&lt;=0,0,ROUND(BF344+J345-V345-AT345,2))</f>
        <v/>
      </c>
      <c r="BG345">
        <f>IF(BG344&lt;=0,0,ROUND(BG344+K345-W345-AU345,2))</f>
        <v/>
      </c>
      <c r="BH345">
        <f>IF(BH344&lt;=0,0,ROUND(BH344+L345-X345-AV345,2))</f>
        <v/>
      </c>
      <c r="BI345">
        <f>IF(BI344&lt;=0,0,ROUND(BI344+M345-Y345-AW345,2))</f>
        <v/>
      </c>
      <c r="BJ345">
        <f>IF(BJ344&lt;=0,0,ROUND(BJ344+N345-Z345-AX345,2))</f>
        <v/>
      </c>
      <c r="BK345">
        <f>IF(BK344&lt;=0,0,ROUND(BK344+O345-AA345-AY345,2))</f>
        <v/>
      </c>
      <c r="BL345">
        <f>IF(BL344&lt;=0,0,ROUND(BL344+P345-AB345-AZ345,2))</f>
        <v/>
      </c>
      <c r="BM345">
        <f>IF(BM344&lt;=0,0,ROUND(BM344+Q345-AC345-BA345,2))</f>
        <v/>
      </c>
      <c r="BN345">
        <f>IF(BN344&lt;=0,0,ROUND(BN344+R345-AD345-BB345,2))</f>
        <v/>
      </c>
      <c r="BO345">
        <f>IF(BO344&lt;=0,0,ROUND(BO344+S345-AE345-BC345,2))</f>
        <v/>
      </c>
      <c r="BP345">
        <f>IF(BP344&lt;=0,0,ROUND(BP344+T345-AF345-BD345,2))</f>
        <v/>
      </c>
      <c r="BQ345">
        <f>IF(BQ344&lt;=0,0,ROUND(BQ344+U345-AG345-BE345,2))</f>
        <v/>
      </c>
    </row>
    <row r="346">
      <c r="A346" t="n">
        <v>341</v>
      </c>
      <c r="B346" s="29">
        <f>Months!B346</f>
        <v/>
      </c>
      <c r="C346">
        <f>Months!C346</f>
        <v/>
      </c>
      <c r="D346">
        <f>Months!D346</f>
        <v/>
      </c>
      <c r="E346">
        <f>SUM(V346:AG346)</f>
        <v/>
      </c>
      <c r="F346">
        <f>MAX(0,ROUND(C346+D346-E346,2))</f>
        <v/>
      </c>
      <c r="G346">
        <f>ROUND(E346+SUM(AT346:BE346),2)</f>
        <v/>
      </c>
      <c r="H346">
        <f>ROUND(SUM(J346:U346),2)</f>
        <v/>
      </c>
      <c r="I346">
        <f>ROUND(SUM(BF346:BQ346),2)</f>
        <v/>
      </c>
      <c r="J346">
        <f>IF(BF345&lt;=0,0,ROUND(BF345*IF($A346&lt;=Debts!$M$5,Debts!$X$5,Debts!$Y$5)/12,2)+IF(AND(Debts!$AC$5=1,$A346=Debts!$M$5+1),SUMPRODUCT(ROUND(BF$5:BF344*Debts!$Y$5/12,2)),0))</f>
        <v/>
      </c>
      <c r="K346">
        <f>IF(BG345&lt;=0,0,ROUND(BG345*IF($A346&lt;=Debts!$M$6,Debts!$X$6,Debts!$Y$6)/12,2)+IF(AND(Debts!$AC$6=1,$A346=Debts!$M$6+1),SUMPRODUCT(ROUND(BG$5:BG344*Debts!$Y$6/12,2)),0))</f>
        <v/>
      </c>
      <c r="L346">
        <f>IF(BH345&lt;=0,0,ROUND(BH345*IF($A346&lt;=Debts!$M$7,Debts!$X$7,Debts!$Y$7)/12,2)+IF(AND(Debts!$AC$7=1,$A346=Debts!$M$7+1),SUMPRODUCT(ROUND(BH$5:BH344*Debts!$Y$7/12,2)),0))</f>
        <v/>
      </c>
      <c r="M346">
        <f>IF(BI345&lt;=0,0,ROUND(BI345*IF($A346&lt;=Debts!$M$8,Debts!$X$8,Debts!$Y$8)/12,2)+IF(AND(Debts!$AC$8=1,$A346=Debts!$M$8+1),SUMPRODUCT(ROUND(BI$5:BI344*Debts!$Y$8/12,2)),0))</f>
        <v/>
      </c>
      <c r="N346">
        <f>IF(BJ345&lt;=0,0,ROUND(BJ345*IF($A346&lt;=Debts!$M$9,Debts!$X$9,Debts!$Y$9)/12,2)+IF(AND(Debts!$AC$9=1,$A346=Debts!$M$9+1),SUMPRODUCT(ROUND(BJ$5:BJ344*Debts!$Y$9/12,2)),0))</f>
        <v/>
      </c>
      <c r="O346">
        <f>IF(BK345&lt;=0,0,ROUND(BK345*IF($A346&lt;=Debts!$M$10,Debts!$X$10,Debts!$Y$10)/12,2)+IF(AND(Debts!$AC$10=1,$A346=Debts!$M$10+1),SUMPRODUCT(ROUND(BK$5:BK344*Debts!$Y$10/12,2)),0))</f>
        <v/>
      </c>
      <c r="P346">
        <f>IF(BL345&lt;=0,0,ROUND(BL345*IF($A346&lt;=Debts!$M$11,Debts!$X$11,Debts!$Y$11)/12,2)+IF(AND(Debts!$AC$11=1,$A346=Debts!$M$11+1),SUMPRODUCT(ROUND(BL$5:BL344*Debts!$Y$11/12,2)),0))</f>
        <v/>
      </c>
      <c r="Q346">
        <f>IF(BM345&lt;=0,0,ROUND(BM345*IF($A346&lt;=Debts!$M$12,Debts!$X$12,Debts!$Y$12)/12,2)+IF(AND(Debts!$AC$12=1,$A346=Debts!$M$12+1),SUMPRODUCT(ROUND(BM$5:BM344*Debts!$Y$12/12,2)),0))</f>
        <v/>
      </c>
      <c r="R346">
        <f>IF(BN345&lt;=0,0,ROUND(BN345*IF($A346&lt;=Debts!$M$13,Debts!$X$13,Debts!$Y$13)/12,2)+IF(AND(Debts!$AC$13=1,$A346=Debts!$M$13+1),SUMPRODUCT(ROUND(BN$5:BN344*Debts!$Y$13/12,2)),0))</f>
        <v/>
      </c>
      <c r="S346">
        <f>IF(BO345&lt;=0,0,ROUND(BO345*IF($A346&lt;=Debts!$M$14,Debts!$X$14,Debts!$Y$14)/12,2)+IF(AND(Debts!$AC$14=1,$A346=Debts!$M$14+1),SUMPRODUCT(ROUND(BO$5:BO344*Debts!$Y$14/12,2)),0))</f>
        <v/>
      </c>
      <c r="T346">
        <f>IF(BP345&lt;=0,0,ROUND(BP345*IF($A346&lt;=Debts!$M$15,Debts!$X$15,Debts!$Y$15)/12,2)+IF(AND(Debts!$AC$15=1,$A346=Debts!$M$15+1),SUMPRODUCT(ROUND(BP$5:BP344*Debts!$Y$15/12,2)),0))</f>
        <v/>
      </c>
      <c r="U346">
        <f>IF(BQ345&lt;=0,0,ROUND(BQ345*IF($A346&lt;=Debts!$M$16,Debts!$X$16,Debts!$Y$16)/12,2)+IF(AND(Debts!$AC$16=1,$A346=Debts!$M$16+1),SUMPRODUCT(ROUND(BQ$5:BQ344*Debts!$Y$16/12,2)),0))</f>
        <v/>
      </c>
      <c r="V346">
        <f>IF(BF345&lt;=0,0,MIN(ROUND(BF345+J346,2),IF(Debts!$Z$5=0,Debts!$AA$5,MAX(Debts!$AA$5,ROUND(BF345*Debts!$Z$5+Debts!$AB$5*J346,2)))))</f>
        <v/>
      </c>
      <c r="W346">
        <f>IF(BG345&lt;=0,0,MIN(ROUND(BG345+K346,2),IF(Debts!$Z$6=0,Debts!$AA$6,MAX(Debts!$AA$6,ROUND(BG345*Debts!$Z$6+Debts!$AB$6*K346,2)))))</f>
        <v/>
      </c>
      <c r="X346">
        <f>IF(BH345&lt;=0,0,MIN(ROUND(BH345+L346,2),IF(Debts!$Z$7=0,Debts!$AA$7,MAX(Debts!$AA$7,ROUND(BH345*Debts!$Z$7+Debts!$AB$7*L346,2)))))</f>
        <v/>
      </c>
      <c r="Y346">
        <f>IF(BI345&lt;=0,0,MIN(ROUND(BI345+M346,2),IF(Debts!$Z$8=0,Debts!$AA$8,MAX(Debts!$AA$8,ROUND(BI345*Debts!$Z$8+Debts!$AB$8*M346,2)))))</f>
        <v/>
      </c>
      <c r="Z346">
        <f>IF(BJ345&lt;=0,0,MIN(ROUND(BJ345+N346,2),IF(Debts!$Z$9=0,Debts!$AA$9,MAX(Debts!$AA$9,ROUND(BJ345*Debts!$Z$9+Debts!$AB$9*N346,2)))))</f>
        <v/>
      </c>
      <c r="AA346">
        <f>IF(BK345&lt;=0,0,MIN(ROUND(BK345+O346,2),IF(Debts!$Z$10=0,Debts!$AA$10,MAX(Debts!$AA$10,ROUND(BK345*Debts!$Z$10+Debts!$AB$10*O346,2)))))</f>
        <v/>
      </c>
      <c r="AB346">
        <f>IF(BL345&lt;=0,0,MIN(ROUND(BL345+P346,2),IF(Debts!$Z$11=0,Debts!$AA$11,MAX(Debts!$AA$11,ROUND(BL345*Debts!$Z$11+Debts!$AB$11*P346,2)))))</f>
        <v/>
      </c>
      <c r="AC346">
        <f>IF(BM345&lt;=0,0,MIN(ROUND(BM345+Q346,2),IF(Debts!$Z$12=0,Debts!$AA$12,MAX(Debts!$AA$12,ROUND(BM345*Debts!$Z$12+Debts!$AB$12*Q346,2)))))</f>
        <v/>
      </c>
      <c r="AD346">
        <f>IF(BN345&lt;=0,0,MIN(ROUND(BN345+R346,2),IF(Debts!$Z$13=0,Debts!$AA$13,MAX(Debts!$AA$13,ROUND(BN345*Debts!$Z$13+Debts!$AB$13*R346,2)))))</f>
        <v/>
      </c>
      <c r="AE346">
        <f>IF(BO345&lt;=0,0,MIN(ROUND(BO345+S346,2),IF(Debts!$Z$14=0,Debts!$AA$14,MAX(Debts!$AA$14,ROUND(BO345*Debts!$Z$14+Debts!$AB$14*S346,2)))))</f>
        <v/>
      </c>
      <c r="AF346">
        <f>IF(BP345&lt;=0,0,MIN(ROUND(BP345+T346,2),IF(Debts!$Z$15=0,Debts!$AA$15,MAX(Debts!$AA$15,ROUND(BP345*Debts!$Z$15+Debts!$AB$15*T346,2)))))</f>
        <v/>
      </c>
      <c r="AG346">
        <f>IF(BQ345&lt;=0,0,MIN(ROUND(BQ345+U346,2),IF(Debts!$Z$16=0,Debts!$AA$16,MAX(Debts!$AA$16,ROUND(BQ345*Debts!$Z$16+Debts!$AB$16*U346,2)))))</f>
        <v/>
      </c>
      <c r="AH346">
        <f>IF(BF345&lt;=0,0,ROUND(BF345+J346-V346,2))</f>
        <v/>
      </c>
      <c r="AI346">
        <f>IF(BG345&lt;=0,0,ROUND(BG345+K346-W346,2))</f>
        <v/>
      </c>
      <c r="AJ346">
        <f>IF(BH345&lt;=0,0,ROUND(BH345+L346-X346,2))</f>
        <v/>
      </c>
      <c r="AK346">
        <f>IF(BI345&lt;=0,0,ROUND(BI345+M346-Y346,2))</f>
        <v/>
      </c>
      <c r="AL346">
        <f>IF(BJ345&lt;=0,0,ROUND(BJ345+N346-Z346,2))</f>
        <v/>
      </c>
      <c r="AM346">
        <f>IF(BK345&lt;=0,0,ROUND(BK345+O346-AA346,2))</f>
        <v/>
      </c>
      <c r="AN346">
        <f>IF(BL345&lt;=0,0,ROUND(BL345+P346-AB346,2))</f>
        <v/>
      </c>
      <c r="AO346">
        <f>IF(BM345&lt;=0,0,ROUND(BM345+Q346-AC346,2))</f>
        <v/>
      </c>
      <c r="AP346">
        <f>IF(BN345&lt;=0,0,ROUND(BN345+R346-AD346,2))</f>
        <v/>
      </c>
      <c r="AQ346">
        <f>IF(BO345&lt;=0,0,ROUND(BO345+S346-AE346,2))</f>
        <v/>
      </c>
      <c r="AR346">
        <f>IF(BP345&lt;=0,0,ROUND(BP345+T346-AF346,2))</f>
        <v/>
      </c>
      <c r="AS346">
        <f>IF(BQ345&lt;=0,0,ROUND(BQ345+U346-AG346,2))</f>
        <v/>
      </c>
      <c r="AT346">
        <f>IF(AH346&lt;=0,0,ROUND(MIN(AH346,MAX(0,$F346-SUMPRODUCT(($AT$3:$BE$3&lt;AT$3)*$AH346:$AS346))),2))</f>
        <v/>
      </c>
      <c r="AU346">
        <f>IF(AI346&lt;=0,0,ROUND(MIN(AI346,MAX(0,$F346-SUMPRODUCT(($AT$3:$BE$3&lt;AU$3)*$AH346:$AS346))),2))</f>
        <v/>
      </c>
      <c r="AV346">
        <f>IF(AJ346&lt;=0,0,ROUND(MIN(AJ346,MAX(0,$F346-SUMPRODUCT(($AT$3:$BE$3&lt;AV$3)*$AH346:$AS346))),2))</f>
        <v/>
      </c>
      <c r="AW346">
        <f>IF(AK346&lt;=0,0,ROUND(MIN(AK346,MAX(0,$F346-SUMPRODUCT(($AT$3:$BE$3&lt;AW$3)*$AH346:$AS346))),2))</f>
        <v/>
      </c>
      <c r="AX346">
        <f>IF(AL346&lt;=0,0,ROUND(MIN(AL346,MAX(0,$F346-SUMPRODUCT(($AT$3:$BE$3&lt;AX$3)*$AH346:$AS346))),2))</f>
        <v/>
      </c>
      <c r="AY346">
        <f>IF(AM346&lt;=0,0,ROUND(MIN(AM346,MAX(0,$F346-SUMPRODUCT(($AT$3:$BE$3&lt;AY$3)*$AH346:$AS346))),2))</f>
        <v/>
      </c>
      <c r="AZ346">
        <f>IF(AN346&lt;=0,0,ROUND(MIN(AN346,MAX(0,$F346-SUMPRODUCT(($AT$3:$BE$3&lt;AZ$3)*$AH346:$AS346))),2))</f>
        <v/>
      </c>
      <c r="BA346">
        <f>IF(AO346&lt;=0,0,ROUND(MIN(AO346,MAX(0,$F346-SUMPRODUCT(($AT$3:$BE$3&lt;BA$3)*$AH346:$AS346))),2))</f>
        <v/>
      </c>
      <c r="BB346">
        <f>IF(AP346&lt;=0,0,ROUND(MIN(AP346,MAX(0,$F346-SUMPRODUCT(($AT$3:$BE$3&lt;BB$3)*$AH346:$AS346))),2))</f>
        <v/>
      </c>
      <c r="BC346">
        <f>IF(AQ346&lt;=0,0,ROUND(MIN(AQ346,MAX(0,$F346-SUMPRODUCT(($AT$3:$BE$3&lt;BC$3)*$AH346:$AS346))),2))</f>
        <v/>
      </c>
      <c r="BD346">
        <f>IF(AR346&lt;=0,0,ROUND(MIN(AR346,MAX(0,$F346-SUMPRODUCT(($AT$3:$BE$3&lt;BD$3)*$AH346:$AS346))),2))</f>
        <v/>
      </c>
      <c r="BE346">
        <f>IF(AS346&lt;=0,0,ROUND(MIN(AS346,MAX(0,$F346-SUMPRODUCT(($AT$3:$BE$3&lt;BE$3)*$AH346:$AS346))),2))</f>
        <v/>
      </c>
      <c r="BF346">
        <f>IF(BF345&lt;=0,0,ROUND(BF345+J346-V346-AT346,2))</f>
        <v/>
      </c>
      <c r="BG346">
        <f>IF(BG345&lt;=0,0,ROUND(BG345+K346-W346-AU346,2))</f>
        <v/>
      </c>
      <c r="BH346">
        <f>IF(BH345&lt;=0,0,ROUND(BH345+L346-X346-AV346,2))</f>
        <v/>
      </c>
      <c r="BI346">
        <f>IF(BI345&lt;=0,0,ROUND(BI345+M346-Y346-AW346,2))</f>
        <v/>
      </c>
      <c r="BJ346">
        <f>IF(BJ345&lt;=0,0,ROUND(BJ345+N346-Z346-AX346,2))</f>
        <v/>
      </c>
      <c r="BK346">
        <f>IF(BK345&lt;=0,0,ROUND(BK345+O346-AA346-AY346,2))</f>
        <v/>
      </c>
      <c r="BL346">
        <f>IF(BL345&lt;=0,0,ROUND(BL345+P346-AB346-AZ346,2))</f>
        <v/>
      </c>
      <c r="BM346">
        <f>IF(BM345&lt;=0,0,ROUND(BM345+Q346-AC346-BA346,2))</f>
        <v/>
      </c>
      <c r="BN346">
        <f>IF(BN345&lt;=0,0,ROUND(BN345+R346-AD346-BB346,2))</f>
        <v/>
      </c>
      <c r="BO346">
        <f>IF(BO345&lt;=0,0,ROUND(BO345+S346-AE346-BC346,2))</f>
        <v/>
      </c>
      <c r="BP346">
        <f>IF(BP345&lt;=0,0,ROUND(BP345+T346-AF346-BD346,2))</f>
        <v/>
      </c>
      <c r="BQ346">
        <f>IF(BQ345&lt;=0,0,ROUND(BQ345+U346-AG346-BE346,2))</f>
        <v/>
      </c>
    </row>
    <row r="347">
      <c r="A347" t="n">
        <v>342</v>
      </c>
      <c r="B347" s="29">
        <f>Months!B347</f>
        <v/>
      </c>
      <c r="C347">
        <f>Months!C347</f>
        <v/>
      </c>
      <c r="D347">
        <f>Months!D347</f>
        <v/>
      </c>
      <c r="E347">
        <f>SUM(V347:AG347)</f>
        <v/>
      </c>
      <c r="F347">
        <f>MAX(0,ROUND(C347+D347-E347,2))</f>
        <v/>
      </c>
      <c r="G347">
        <f>ROUND(E347+SUM(AT347:BE347),2)</f>
        <v/>
      </c>
      <c r="H347">
        <f>ROUND(SUM(J347:U347),2)</f>
        <v/>
      </c>
      <c r="I347">
        <f>ROUND(SUM(BF347:BQ347),2)</f>
        <v/>
      </c>
      <c r="J347">
        <f>IF(BF346&lt;=0,0,ROUND(BF346*IF($A347&lt;=Debts!$M$5,Debts!$X$5,Debts!$Y$5)/12,2)+IF(AND(Debts!$AC$5=1,$A347=Debts!$M$5+1),SUMPRODUCT(ROUND(BF$5:BF345*Debts!$Y$5/12,2)),0))</f>
        <v/>
      </c>
      <c r="K347">
        <f>IF(BG346&lt;=0,0,ROUND(BG346*IF($A347&lt;=Debts!$M$6,Debts!$X$6,Debts!$Y$6)/12,2)+IF(AND(Debts!$AC$6=1,$A347=Debts!$M$6+1),SUMPRODUCT(ROUND(BG$5:BG345*Debts!$Y$6/12,2)),0))</f>
        <v/>
      </c>
      <c r="L347">
        <f>IF(BH346&lt;=0,0,ROUND(BH346*IF($A347&lt;=Debts!$M$7,Debts!$X$7,Debts!$Y$7)/12,2)+IF(AND(Debts!$AC$7=1,$A347=Debts!$M$7+1),SUMPRODUCT(ROUND(BH$5:BH345*Debts!$Y$7/12,2)),0))</f>
        <v/>
      </c>
      <c r="M347">
        <f>IF(BI346&lt;=0,0,ROUND(BI346*IF($A347&lt;=Debts!$M$8,Debts!$X$8,Debts!$Y$8)/12,2)+IF(AND(Debts!$AC$8=1,$A347=Debts!$M$8+1),SUMPRODUCT(ROUND(BI$5:BI345*Debts!$Y$8/12,2)),0))</f>
        <v/>
      </c>
      <c r="N347">
        <f>IF(BJ346&lt;=0,0,ROUND(BJ346*IF($A347&lt;=Debts!$M$9,Debts!$X$9,Debts!$Y$9)/12,2)+IF(AND(Debts!$AC$9=1,$A347=Debts!$M$9+1),SUMPRODUCT(ROUND(BJ$5:BJ345*Debts!$Y$9/12,2)),0))</f>
        <v/>
      </c>
      <c r="O347">
        <f>IF(BK346&lt;=0,0,ROUND(BK346*IF($A347&lt;=Debts!$M$10,Debts!$X$10,Debts!$Y$10)/12,2)+IF(AND(Debts!$AC$10=1,$A347=Debts!$M$10+1),SUMPRODUCT(ROUND(BK$5:BK345*Debts!$Y$10/12,2)),0))</f>
        <v/>
      </c>
      <c r="P347">
        <f>IF(BL346&lt;=0,0,ROUND(BL346*IF($A347&lt;=Debts!$M$11,Debts!$X$11,Debts!$Y$11)/12,2)+IF(AND(Debts!$AC$11=1,$A347=Debts!$M$11+1),SUMPRODUCT(ROUND(BL$5:BL345*Debts!$Y$11/12,2)),0))</f>
        <v/>
      </c>
      <c r="Q347">
        <f>IF(BM346&lt;=0,0,ROUND(BM346*IF($A347&lt;=Debts!$M$12,Debts!$X$12,Debts!$Y$12)/12,2)+IF(AND(Debts!$AC$12=1,$A347=Debts!$M$12+1),SUMPRODUCT(ROUND(BM$5:BM345*Debts!$Y$12/12,2)),0))</f>
        <v/>
      </c>
      <c r="R347">
        <f>IF(BN346&lt;=0,0,ROUND(BN346*IF($A347&lt;=Debts!$M$13,Debts!$X$13,Debts!$Y$13)/12,2)+IF(AND(Debts!$AC$13=1,$A347=Debts!$M$13+1),SUMPRODUCT(ROUND(BN$5:BN345*Debts!$Y$13/12,2)),0))</f>
        <v/>
      </c>
      <c r="S347">
        <f>IF(BO346&lt;=0,0,ROUND(BO346*IF($A347&lt;=Debts!$M$14,Debts!$X$14,Debts!$Y$14)/12,2)+IF(AND(Debts!$AC$14=1,$A347=Debts!$M$14+1),SUMPRODUCT(ROUND(BO$5:BO345*Debts!$Y$14/12,2)),0))</f>
        <v/>
      </c>
      <c r="T347">
        <f>IF(BP346&lt;=0,0,ROUND(BP346*IF($A347&lt;=Debts!$M$15,Debts!$X$15,Debts!$Y$15)/12,2)+IF(AND(Debts!$AC$15=1,$A347=Debts!$M$15+1),SUMPRODUCT(ROUND(BP$5:BP345*Debts!$Y$15/12,2)),0))</f>
        <v/>
      </c>
      <c r="U347">
        <f>IF(BQ346&lt;=0,0,ROUND(BQ346*IF($A347&lt;=Debts!$M$16,Debts!$X$16,Debts!$Y$16)/12,2)+IF(AND(Debts!$AC$16=1,$A347=Debts!$M$16+1),SUMPRODUCT(ROUND(BQ$5:BQ345*Debts!$Y$16/12,2)),0))</f>
        <v/>
      </c>
      <c r="V347">
        <f>IF(BF346&lt;=0,0,MIN(ROUND(BF346+J347,2),IF(Debts!$Z$5=0,Debts!$AA$5,MAX(Debts!$AA$5,ROUND(BF346*Debts!$Z$5+Debts!$AB$5*J347,2)))))</f>
        <v/>
      </c>
      <c r="W347">
        <f>IF(BG346&lt;=0,0,MIN(ROUND(BG346+K347,2),IF(Debts!$Z$6=0,Debts!$AA$6,MAX(Debts!$AA$6,ROUND(BG346*Debts!$Z$6+Debts!$AB$6*K347,2)))))</f>
        <v/>
      </c>
      <c r="X347">
        <f>IF(BH346&lt;=0,0,MIN(ROUND(BH346+L347,2),IF(Debts!$Z$7=0,Debts!$AA$7,MAX(Debts!$AA$7,ROUND(BH346*Debts!$Z$7+Debts!$AB$7*L347,2)))))</f>
        <v/>
      </c>
      <c r="Y347">
        <f>IF(BI346&lt;=0,0,MIN(ROUND(BI346+M347,2),IF(Debts!$Z$8=0,Debts!$AA$8,MAX(Debts!$AA$8,ROUND(BI346*Debts!$Z$8+Debts!$AB$8*M347,2)))))</f>
        <v/>
      </c>
      <c r="Z347">
        <f>IF(BJ346&lt;=0,0,MIN(ROUND(BJ346+N347,2),IF(Debts!$Z$9=0,Debts!$AA$9,MAX(Debts!$AA$9,ROUND(BJ346*Debts!$Z$9+Debts!$AB$9*N347,2)))))</f>
        <v/>
      </c>
      <c r="AA347">
        <f>IF(BK346&lt;=0,0,MIN(ROUND(BK346+O347,2),IF(Debts!$Z$10=0,Debts!$AA$10,MAX(Debts!$AA$10,ROUND(BK346*Debts!$Z$10+Debts!$AB$10*O347,2)))))</f>
        <v/>
      </c>
      <c r="AB347">
        <f>IF(BL346&lt;=0,0,MIN(ROUND(BL346+P347,2),IF(Debts!$Z$11=0,Debts!$AA$11,MAX(Debts!$AA$11,ROUND(BL346*Debts!$Z$11+Debts!$AB$11*P347,2)))))</f>
        <v/>
      </c>
      <c r="AC347">
        <f>IF(BM346&lt;=0,0,MIN(ROUND(BM346+Q347,2),IF(Debts!$Z$12=0,Debts!$AA$12,MAX(Debts!$AA$12,ROUND(BM346*Debts!$Z$12+Debts!$AB$12*Q347,2)))))</f>
        <v/>
      </c>
      <c r="AD347">
        <f>IF(BN346&lt;=0,0,MIN(ROUND(BN346+R347,2),IF(Debts!$Z$13=0,Debts!$AA$13,MAX(Debts!$AA$13,ROUND(BN346*Debts!$Z$13+Debts!$AB$13*R347,2)))))</f>
        <v/>
      </c>
      <c r="AE347">
        <f>IF(BO346&lt;=0,0,MIN(ROUND(BO346+S347,2),IF(Debts!$Z$14=0,Debts!$AA$14,MAX(Debts!$AA$14,ROUND(BO346*Debts!$Z$14+Debts!$AB$14*S347,2)))))</f>
        <v/>
      </c>
      <c r="AF347">
        <f>IF(BP346&lt;=0,0,MIN(ROUND(BP346+T347,2),IF(Debts!$Z$15=0,Debts!$AA$15,MAX(Debts!$AA$15,ROUND(BP346*Debts!$Z$15+Debts!$AB$15*T347,2)))))</f>
        <v/>
      </c>
      <c r="AG347">
        <f>IF(BQ346&lt;=0,0,MIN(ROUND(BQ346+U347,2),IF(Debts!$Z$16=0,Debts!$AA$16,MAX(Debts!$AA$16,ROUND(BQ346*Debts!$Z$16+Debts!$AB$16*U347,2)))))</f>
        <v/>
      </c>
      <c r="AH347">
        <f>IF(BF346&lt;=0,0,ROUND(BF346+J347-V347,2))</f>
        <v/>
      </c>
      <c r="AI347">
        <f>IF(BG346&lt;=0,0,ROUND(BG346+K347-W347,2))</f>
        <v/>
      </c>
      <c r="AJ347">
        <f>IF(BH346&lt;=0,0,ROUND(BH346+L347-X347,2))</f>
        <v/>
      </c>
      <c r="AK347">
        <f>IF(BI346&lt;=0,0,ROUND(BI346+M347-Y347,2))</f>
        <v/>
      </c>
      <c r="AL347">
        <f>IF(BJ346&lt;=0,0,ROUND(BJ346+N347-Z347,2))</f>
        <v/>
      </c>
      <c r="AM347">
        <f>IF(BK346&lt;=0,0,ROUND(BK346+O347-AA347,2))</f>
        <v/>
      </c>
      <c r="AN347">
        <f>IF(BL346&lt;=0,0,ROUND(BL346+P347-AB347,2))</f>
        <v/>
      </c>
      <c r="AO347">
        <f>IF(BM346&lt;=0,0,ROUND(BM346+Q347-AC347,2))</f>
        <v/>
      </c>
      <c r="AP347">
        <f>IF(BN346&lt;=0,0,ROUND(BN346+R347-AD347,2))</f>
        <v/>
      </c>
      <c r="AQ347">
        <f>IF(BO346&lt;=0,0,ROUND(BO346+S347-AE347,2))</f>
        <v/>
      </c>
      <c r="AR347">
        <f>IF(BP346&lt;=0,0,ROUND(BP346+T347-AF347,2))</f>
        <v/>
      </c>
      <c r="AS347">
        <f>IF(BQ346&lt;=0,0,ROUND(BQ346+U347-AG347,2))</f>
        <v/>
      </c>
      <c r="AT347">
        <f>IF(AH347&lt;=0,0,ROUND(MIN(AH347,MAX(0,$F347-SUMPRODUCT(($AT$3:$BE$3&lt;AT$3)*$AH347:$AS347))),2))</f>
        <v/>
      </c>
      <c r="AU347">
        <f>IF(AI347&lt;=0,0,ROUND(MIN(AI347,MAX(0,$F347-SUMPRODUCT(($AT$3:$BE$3&lt;AU$3)*$AH347:$AS347))),2))</f>
        <v/>
      </c>
      <c r="AV347">
        <f>IF(AJ347&lt;=0,0,ROUND(MIN(AJ347,MAX(0,$F347-SUMPRODUCT(($AT$3:$BE$3&lt;AV$3)*$AH347:$AS347))),2))</f>
        <v/>
      </c>
      <c r="AW347">
        <f>IF(AK347&lt;=0,0,ROUND(MIN(AK347,MAX(0,$F347-SUMPRODUCT(($AT$3:$BE$3&lt;AW$3)*$AH347:$AS347))),2))</f>
        <v/>
      </c>
      <c r="AX347">
        <f>IF(AL347&lt;=0,0,ROUND(MIN(AL347,MAX(0,$F347-SUMPRODUCT(($AT$3:$BE$3&lt;AX$3)*$AH347:$AS347))),2))</f>
        <v/>
      </c>
      <c r="AY347">
        <f>IF(AM347&lt;=0,0,ROUND(MIN(AM347,MAX(0,$F347-SUMPRODUCT(($AT$3:$BE$3&lt;AY$3)*$AH347:$AS347))),2))</f>
        <v/>
      </c>
      <c r="AZ347">
        <f>IF(AN347&lt;=0,0,ROUND(MIN(AN347,MAX(0,$F347-SUMPRODUCT(($AT$3:$BE$3&lt;AZ$3)*$AH347:$AS347))),2))</f>
        <v/>
      </c>
      <c r="BA347">
        <f>IF(AO347&lt;=0,0,ROUND(MIN(AO347,MAX(0,$F347-SUMPRODUCT(($AT$3:$BE$3&lt;BA$3)*$AH347:$AS347))),2))</f>
        <v/>
      </c>
      <c r="BB347">
        <f>IF(AP347&lt;=0,0,ROUND(MIN(AP347,MAX(0,$F347-SUMPRODUCT(($AT$3:$BE$3&lt;BB$3)*$AH347:$AS347))),2))</f>
        <v/>
      </c>
      <c r="BC347">
        <f>IF(AQ347&lt;=0,0,ROUND(MIN(AQ347,MAX(0,$F347-SUMPRODUCT(($AT$3:$BE$3&lt;BC$3)*$AH347:$AS347))),2))</f>
        <v/>
      </c>
      <c r="BD347">
        <f>IF(AR347&lt;=0,0,ROUND(MIN(AR347,MAX(0,$F347-SUMPRODUCT(($AT$3:$BE$3&lt;BD$3)*$AH347:$AS347))),2))</f>
        <v/>
      </c>
      <c r="BE347">
        <f>IF(AS347&lt;=0,0,ROUND(MIN(AS347,MAX(0,$F347-SUMPRODUCT(($AT$3:$BE$3&lt;BE$3)*$AH347:$AS347))),2))</f>
        <v/>
      </c>
      <c r="BF347">
        <f>IF(BF346&lt;=0,0,ROUND(BF346+J347-V347-AT347,2))</f>
        <v/>
      </c>
      <c r="BG347">
        <f>IF(BG346&lt;=0,0,ROUND(BG346+K347-W347-AU347,2))</f>
        <v/>
      </c>
      <c r="BH347">
        <f>IF(BH346&lt;=0,0,ROUND(BH346+L347-X347-AV347,2))</f>
        <v/>
      </c>
      <c r="BI347">
        <f>IF(BI346&lt;=0,0,ROUND(BI346+M347-Y347-AW347,2))</f>
        <v/>
      </c>
      <c r="BJ347">
        <f>IF(BJ346&lt;=0,0,ROUND(BJ346+N347-Z347-AX347,2))</f>
        <v/>
      </c>
      <c r="BK347">
        <f>IF(BK346&lt;=0,0,ROUND(BK346+O347-AA347-AY347,2))</f>
        <v/>
      </c>
      <c r="BL347">
        <f>IF(BL346&lt;=0,0,ROUND(BL346+P347-AB347-AZ347,2))</f>
        <v/>
      </c>
      <c r="BM347">
        <f>IF(BM346&lt;=0,0,ROUND(BM346+Q347-AC347-BA347,2))</f>
        <v/>
      </c>
      <c r="BN347">
        <f>IF(BN346&lt;=0,0,ROUND(BN346+R347-AD347-BB347,2))</f>
        <v/>
      </c>
      <c r="BO347">
        <f>IF(BO346&lt;=0,0,ROUND(BO346+S347-AE347-BC347,2))</f>
        <v/>
      </c>
      <c r="BP347">
        <f>IF(BP346&lt;=0,0,ROUND(BP346+T347-AF347-BD347,2))</f>
        <v/>
      </c>
      <c r="BQ347">
        <f>IF(BQ346&lt;=0,0,ROUND(BQ346+U347-AG347-BE347,2))</f>
        <v/>
      </c>
    </row>
    <row r="348">
      <c r="A348" t="n">
        <v>343</v>
      </c>
      <c r="B348" s="29">
        <f>Months!B348</f>
        <v/>
      </c>
      <c r="C348">
        <f>Months!C348</f>
        <v/>
      </c>
      <c r="D348">
        <f>Months!D348</f>
        <v/>
      </c>
      <c r="E348">
        <f>SUM(V348:AG348)</f>
        <v/>
      </c>
      <c r="F348">
        <f>MAX(0,ROUND(C348+D348-E348,2))</f>
        <v/>
      </c>
      <c r="G348">
        <f>ROUND(E348+SUM(AT348:BE348),2)</f>
        <v/>
      </c>
      <c r="H348">
        <f>ROUND(SUM(J348:U348),2)</f>
        <v/>
      </c>
      <c r="I348">
        <f>ROUND(SUM(BF348:BQ348),2)</f>
        <v/>
      </c>
      <c r="J348">
        <f>IF(BF347&lt;=0,0,ROUND(BF347*IF($A348&lt;=Debts!$M$5,Debts!$X$5,Debts!$Y$5)/12,2)+IF(AND(Debts!$AC$5=1,$A348=Debts!$M$5+1),SUMPRODUCT(ROUND(BF$5:BF346*Debts!$Y$5/12,2)),0))</f>
        <v/>
      </c>
      <c r="K348">
        <f>IF(BG347&lt;=0,0,ROUND(BG347*IF($A348&lt;=Debts!$M$6,Debts!$X$6,Debts!$Y$6)/12,2)+IF(AND(Debts!$AC$6=1,$A348=Debts!$M$6+1),SUMPRODUCT(ROUND(BG$5:BG346*Debts!$Y$6/12,2)),0))</f>
        <v/>
      </c>
      <c r="L348">
        <f>IF(BH347&lt;=0,0,ROUND(BH347*IF($A348&lt;=Debts!$M$7,Debts!$X$7,Debts!$Y$7)/12,2)+IF(AND(Debts!$AC$7=1,$A348=Debts!$M$7+1),SUMPRODUCT(ROUND(BH$5:BH346*Debts!$Y$7/12,2)),0))</f>
        <v/>
      </c>
      <c r="M348">
        <f>IF(BI347&lt;=0,0,ROUND(BI347*IF($A348&lt;=Debts!$M$8,Debts!$X$8,Debts!$Y$8)/12,2)+IF(AND(Debts!$AC$8=1,$A348=Debts!$M$8+1),SUMPRODUCT(ROUND(BI$5:BI346*Debts!$Y$8/12,2)),0))</f>
        <v/>
      </c>
      <c r="N348">
        <f>IF(BJ347&lt;=0,0,ROUND(BJ347*IF($A348&lt;=Debts!$M$9,Debts!$X$9,Debts!$Y$9)/12,2)+IF(AND(Debts!$AC$9=1,$A348=Debts!$M$9+1),SUMPRODUCT(ROUND(BJ$5:BJ346*Debts!$Y$9/12,2)),0))</f>
        <v/>
      </c>
      <c r="O348">
        <f>IF(BK347&lt;=0,0,ROUND(BK347*IF($A348&lt;=Debts!$M$10,Debts!$X$10,Debts!$Y$10)/12,2)+IF(AND(Debts!$AC$10=1,$A348=Debts!$M$10+1),SUMPRODUCT(ROUND(BK$5:BK346*Debts!$Y$10/12,2)),0))</f>
        <v/>
      </c>
      <c r="P348">
        <f>IF(BL347&lt;=0,0,ROUND(BL347*IF($A348&lt;=Debts!$M$11,Debts!$X$11,Debts!$Y$11)/12,2)+IF(AND(Debts!$AC$11=1,$A348=Debts!$M$11+1),SUMPRODUCT(ROUND(BL$5:BL346*Debts!$Y$11/12,2)),0))</f>
        <v/>
      </c>
      <c r="Q348">
        <f>IF(BM347&lt;=0,0,ROUND(BM347*IF($A348&lt;=Debts!$M$12,Debts!$X$12,Debts!$Y$12)/12,2)+IF(AND(Debts!$AC$12=1,$A348=Debts!$M$12+1),SUMPRODUCT(ROUND(BM$5:BM346*Debts!$Y$12/12,2)),0))</f>
        <v/>
      </c>
      <c r="R348">
        <f>IF(BN347&lt;=0,0,ROUND(BN347*IF($A348&lt;=Debts!$M$13,Debts!$X$13,Debts!$Y$13)/12,2)+IF(AND(Debts!$AC$13=1,$A348=Debts!$M$13+1),SUMPRODUCT(ROUND(BN$5:BN346*Debts!$Y$13/12,2)),0))</f>
        <v/>
      </c>
      <c r="S348">
        <f>IF(BO347&lt;=0,0,ROUND(BO347*IF($A348&lt;=Debts!$M$14,Debts!$X$14,Debts!$Y$14)/12,2)+IF(AND(Debts!$AC$14=1,$A348=Debts!$M$14+1),SUMPRODUCT(ROUND(BO$5:BO346*Debts!$Y$14/12,2)),0))</f>
        <v/>
      </c>
      <c r="T348">
        <f>IF(BP347&lt;=0,0,ROUND(BP347*IF($A348&lt;=Debts!$M$15,Debts!$X$15,Debts!$Y$15)/12,2)+IF(AND(Debts!$AC$15=1,$A348=Debts!$M$15+1),SUMPRODUCT(ROUND(BP$5:BP346*Debts!$Y$15/12,2)),0))</f>
        <v/>
      </c>
      <c r="U348">
        <f>IF(BQ347&lt;=0,0,ROUND(BQ347*IF($A348&lt;=Debts!$M$16,Debts!$X$16,Debts!$Y$16)/12,2)+IF(AND(Debts!$AC$16=1,$A348=Debts!$M$16+1),SUMPRODUCT(ROUND(BQ$5:BQ346*Debts!$Y$16/12,2)),0))</f>
        <v/>
      </c>
      <c r="V348">
        <f>IF(BF347&lt;=0,0,MIN(ROUND(BF347+J348,2),IF(Debts!$Z$5=0,Debts!$AA$5,MAX(Debts!$AA$5,ROUND(BF347*Debts!$Z$5+Debts!$AB$5*J348,2)))))</f>
        <v/>
      </c>
      <c r="W348">
        <f>IF(BG347&lt;=0,0,MIN(ROUND(BG347+K348,2),IF(Debts!$Z$6=0,Debts!$AA$6,MAX(Debts!$AA$6,ROUND(BG347*Debts!$Z$6+Debts!$AB$6*K348,2)))))</f>
        <v/>
      </c>
      <c r="X348">
        <f>IF(BH347&lt;=0,0,MIN(ROUND(BH347+L348,2),IF(Debts!$Z$7=0,Debts!$AA$7,MAX(Debts!$AA$7,ROUND(BH347*Debts!$Z$7+Debts!$AB$7*L348,2)))))</f>
        <v/>
      </c>
      <c r="Y348">
        <f>IF(BI347&lt;=0,0,MIN(ROUND(BI347+M348,2),IF(Debts!$Z$8=0,Debts!$AA$8,MAX(Debts!$AA$8,ROUND(BI347*Debts!$Z$8+Debts!$AB$8*M348,2)))))</f>
        <v/>
      </c>
      <c r="Z348">
        <f>IF(BJ347&lt;=0,0,MIN(ROUND(BJ347+N348,2),IF(Debts!$Z$9=0,Debts!$AA$9,MAX(Debts!$AA$9,ROUND(BJ347*Debts!$Z$9+Debts!$AB$9*N348,2)))))</f>
        <v/>
      </c>
      <c r="AA348">
        <f>IF(BK347&lt;=0,0,MIN(ROUND(BK347+O348,2),IF(Debts!$Z$10=0,Debts!$AA$10,MAX(Debts!$AA$10,ROUND(BK347*Debts!$Z$10+Debts!$AB$10*O348,2)))))</f>
        <v/>
      </c>
      <c r="AB348">
        <f>IF(BL347&lt;=0,0,MIN(ROUND(BL347+P348,2),IF(Debts!$Z$11=0,Debts!$AA$11,MAX(Debts!$AA$11,ROUND(BL347*Debts!$Z$11+Debts!$AB$11*P348,2)))))</f>
        <v/>
      </c>
      <c r="AC348">
        <f>IF(BM347&lt;=0,0,MIN(ROUND(BM347+Q348,2),IF(Debts!$Z$12=0,Debts!$AA$12,MAX(Debts!$AA$12,ROUND(BM347*Debts!$Z$12+Debts!$AB$12*Q348,2)))))</f>
        <v/>
      </c>
      <c r="AD348">
        <f>IF(BN347&lt;=0,0,MIN(ROUND(BN347+R348,2),IF(Debts!$Z$13=0,Debts!$AA$13,MAX(Debts!$AA$13,ROUND(BN347*Debts!$Z$13+Debts!$AB$13*R348,2)))))</f>
        <v/>
      </c>
      <c r="AE348">
        <f>IF(BO347&lt;=0,0,MIN(ROUND(BO347+S348,2),IF(Debts!$Z$14=0,Debts!$AA$14,MAX(Debts!$AA$14,ROUND(BO347*Debts!$Z$14+Debts!$AB$14*S348,2)))))</f>
        <v/>
      </c>
      <c r="AF348">
        <f>IF(BP347&lt;=0,0,MIN(ROUND(BP347+T348,2),IF(Debts!$Z$15=0,Debts!$AA$15,MAX(Debts!$AA$15,ROUND(BP347*Debts!$Z$15+Debts!$AB$15*T348,2)))))</f>
        <v/>
      </c>
      <c r="AG348">
        <f>IF(BQ347&lt;=0,0,MIN(ROUND(BQ347+U348,2),IF(Debts!$Z$16=0,Debts!$AA$16,MAX(Debts!$AA$16,ROUND(BQ347*Debts!$Z$16+Debts!$AB$16*U348,2)))))</f>
        <v/>
      </c>
      <c r="AH348">
        <f>IF(BF347&lt;=0,0,ROUND(BF347+J348-V348,2))</f>
        <v/>
      </c>
      <c r="AI348">
        <f>IF(BG347&lt;=0,0,ROUND(BG347+K348-W348,2))</f>
        <v/>
      </c>
      <c r="AJ348">
        <f>IF(BH347&lt;=0,0,ROUND(BH347+L348-X348,2))</f>
        <v/>
      </c>
      <c r="AK348">
        <f>IF(BI347&lt;=0,0,ROUND(BI347+M348-Y348,2))</f>
        <v/>
      </c>
      <c r="AL348">
        <f>IF(BJ347&lt;=0,0,ROUND(BJ347+N348-Z348,2))</f>
        <v/>
      </c>
      <c r="AM348">
        <f>IF(BK347&lt;=0,0,ROUND(BK347+O348-AA348,2))</f>
        <v/>
      </c>
      <c r="AN348">
        <f>IF(BL347&lt;=0,0,ROUND(BL347+P348-AB348,2))</f>
        <v/>
      </c>
      <c r="AO348">
        <f>IF(BM347&lt;=0,0,ROUND(BM347+Q348-AC348,2))</f>
        <v/>
      </c>
      <c r="AP348">
        <f>IF(BN347&lt;=0,0,ROUND(BN347+R348-AD348,2))</f>
        <v/>
      </c>
      <c r="AQ348">
        <f>IF(BO347&lt;=0,0,ROUND(BO347+S348-AE348,2))</f>
        <v/>
      </c>
      <c r="AR348">
        <f>IF(BP347&lt;=0,0,ROUND(BP347+T348-AF348,2))</f>
        <v/>
      </c>
      <c r="AS348">
        <f>IF(BQ347&lt;=0,0,ROUND(BQ347+U348-AG348,2))</f>
        <v/>
      </c>
      <c r="AT348">
        <f>IF(AH348&lt;=0,0,ROUND(MIN(AH348,MAX(0,$F348-SUMPRODUCT(($AT$3:$BE$3&lt;AT$3)*$AH348:$AS348))),2))</f>
        <v/>
      </c>
      <c r="AU348">
        <f>IF(AI348&lt;=0,0,ROUND(MIN(AI348,MAX(0,$F348-SUMPRODUCT(($AT$3:$BE$3&lt;AU$3)*$AH348:$AS348))),2))</f>
        <v/>
      </c>
      <c r="AV348">
        <f>IF(AJ348&lt;=0,0,ROUND(MIN(AJ348,MAX(0,$F348-SUMPRODUCT(($AT$3:$BE$3&lt;AV$3)*$AH348:$AS348))),2))</f>
        <v/>
      </c>
      <c r="AW348">
        <f>IF(AK348&lt;=0,0,ROUND(MIN(AK348,MAX(0,$F348-SUMPRODUCT(($AT$3:$BE$3&lt;AW$3)*$AH348:$AS348))),2))</f>
        <v/>
      </c>
      <c r="AX348">
        <f>IF(AL348&lt;=0,0,ROUND(MIN(AL348,MAX(0,$F348-SUMPRODUCT(($AT$3:$BE$3&lt;AX$3)*$AH348:$AS348))),2))</f>
        <v/>
      </c>
      <c r="AY348">
        <f>IF(AM348&lt;=0,0,ROUND(MIN(AM348,MAX(0,$F348-SUMPRODUCT(($AT$3:$BE$3&lt;AY$3)*$AH348:$AS348))),2))</f>
        <v/>
      </c>
      <c r="AZ348">
        <f>IF(AN348&lt;=0,0,ROUND(MIN(AN348,MAX(0,$F348-SUMPRODUCT(($AT$3:$BE$3&lt;AZ$3)*$AH348:$AS348))),2))</f>
        <v/>
      </c>
      <c r="BA348">
        <f>IF(AO348&lt;=0,0,ROUND(MIN(AO348,MAX(0,$F348-SUMPRODUCT(($AT$3:$BE$3&lt;BA$3)*$AH348:$AS348))),2))</f>
        <v/>
      </c>
      <c r="BB348">
        <f>IF(AP348&lt;=0,0,ROUND(MIN(AP348,MAX(0,$F348-SUMPRODUCT(($AT$3:$BE$3&lt;BB$3)*$AH348:$AS348))),2))</f>
        <v/>
      </c>
      <c r="BC348">
        <f>IF(AQ348&lt;=0,0,ROUND(MIN(AQ348,MAX(0,$F348-SUMPRODUCT(($AT$3:$BE$3&lt;BC$3)*$AH348:$AS348))),2))</f>
        <v/>
      </c>
      <c r="BD348">
        <f>IF(AR348&lt;=0,0,ROUND(MIN(AR348,MAX(0,$F348-SUMPRODUCT(($AT$3:$BE$3&lt;BD$3)*$AH348:$AS348))),2))</f>
        <v/>
      </c>
      <c r="BE348">
        <f>IF(AS348&lt;=0,0,ROUND(MIN(AS348,MAX(0,$F348-SUMPRODUCT(($AT$3:$BE$3&lt;BE$3)*$AH348:$AS348))),2))</f>
        <v/>
      </c>
      <c r="BF348">
        <f>IF(BF347&lt;=0,0,ROUND(BF347+J348-V348-AT348,2))</f>
        <v/>
      </c>
      <c r="BG348">
        <f>IF(BG347&lt;=0,0,ROUND(BG347+K348-W348-AU348,2))</f>
        <v/>
      </c>
      <c r="BH348">
        <f>IF(BH347&lt;=0,0,ROUND(BH347+L348-X348-AV348,2))</f>
        <v/>
      </c>
      <c r="BI348">
        <f>IF(BI347&lt;=0,0,ROUND(BI347+M348-Y348-AW348,2))</f>
        <v/>
      </c>
      <c r="BJ348">
        <f>IF(BJ347&lt;=0,0,ROUND(BJ347+N348-Z348-AX348,2))</f>
        <v/>
      </c>
      <c r="BK348">
        <f>IF(BK347&lt;=0,0,ROUND(BK347+O348-AA348-AY348,2))</f>
        <v/>
      </c>
      <c r="BL348">
        <f>IF(BL347&lt;=0,0,ROUND(BL347+P348-AB348-AZ348,2))</f>
        <v/>
      </c>
      <c r="BM348">
        <f>IF(BM347&lt;=0,0,ROUND(BM347+Q348-AC348-BA348,2))</f>
        <v/>
      </c>
      <c r="BN348">
        <f>IF(BN347&lt;=0,0,ROUND(BN347+R348-AD348-BB348,2))</f>
        <v/>
      </c>
      <c r="BO348">
        <f>IF(BO347&lt;=0,0,ROUND(BO347+S348-AE348-BC348,2))</f>
        <v/>
      </c>
      <c r="BP348">
        <f>IF(BP347&lt;=0,0,ROUND(BP347+T348-AF348-BD348,2))</f>
        <v/>
      </c>
      <c r="BQ348">
        <f>IF(BQ347&lt;=0,0,ROUND(BQ347+U348-AG348-BE348,2))</f>
        <v/>
      </c>
    </row>
    <row r="349">
      <c r="A349" t="n">
        <v>344</v>
      </c>
      <c r="B349" s="29">
        <f>Months!B349</f>
        <v/>
      </c>
      <c r="C349">
        <f>Months!C349</f>
        <v/>
      </c>
      <c r="D349">
        <f>Months!D349</f>
        <v/>
      </c>
      <c r="E349">
        <f>SUM(V349:AG349)</f>
        <v/>
      </c>
      <c r="F349">
        <f>MAX(0,ROUND(C349+D349-E349,2))</f>
        <v/>
      </c>
      <c r="G349">
        <f>ROUND(E349+SUM(AT349:BE349),2)</f>
        <v/>
      </c>
      <c r="H349">
        <f>ROUND(SUM(J349:U349),2)</f>
        <v/>
      </c>
      <c r="I349">
        <f>ROUND(SUM(BF349:BQ349),2)</f>
        <v/>
      </c>
      <c r="J349">
        <f>IF(BF348&lt;=0,0,ROUND(BF348*IF($A349&lt;=Debts!$M$5,Debts!$X$5,Debts!$Y$5)/12,2)+IF(AND(Debts!$AC$5=1,$A349=Debts!$M$5+1),SUMPRODUCT(ROUND(BF$5:BF347*Debts!$Y$5/12,2)),0))</f>
        <v/>
      </c>
      <c r="K349">
        <f>IF(BG348&lt;=0,0,ROUND(BG348*IF($A349&lt;=Debts!$M$6,Debts!$X$6,Debts!$Y$6)/12,2)+IF(AND(Debts!$AC$6=1,$A349=Debts!$M$6+1),SUMPRODUCT(ROUND(BG$5:BG347*Debts!$Y$6/12,2)),0))</f>
        <v/>
      </c>
      <c r="L349">
        <f>IF(BH348&lt;=0,0,ROUND(BH348*IF($A349&lt;=Debts!$M$7,Debts!$X$7,Debts!$Y$7)/12,2)+IF(AND(Debts!$AC$7=1,$A349=Debts!$M$7+1),SUMPRODUCT(ROUND(BH$5:BH347*Debts!$Y$7/12,2)),0))</f>
        <v/>
      </c>
      <c r="M349">
        <f>IF(BI348&lt;=0,0,ROUND(BI348*IF($A349&lt;=Debts!$M$8,Debts!$X$8,Debts!$Y$8)/12,2)+IF(AND(Debts!$AC$8=1,$A349=Debts!$M$8+1),SUMPRODUCT(ROUND(BI$5:BI347*Debts!$Y$8/12,2)),0))</f>
        <v/>
      </c>
      <c r="N349">
        <f>IF(BJ348&lt;=0,0,ROUND(BJ348*IF($A349&lt;=Debts!$M$9,Debts!$X$9,Debts!$Y$9)/12,2)+IF(AND(Debts!$AC$9=1,$A349=Debts!$M$9+1),SUMPRODUCT(ROUND(BJ$5:BJ347*Debts!$Y$9/12,2)),0))</f>
        <v/>
      </c>
      <c r="O349">
        <f>IF(BK348&lt;=0,0,ROUND(BK348*IF($A349&lt;=Debts!$M$10,Debts!$X$10,Debts!$Y$10)/12,2)+IF(AND(Debts!$AC$10=1,$A349=Debts!$M$10+1),SUMPRODUCT(ROUND(BK$5:BK347*Debts!$Y$10/12,2)),0))</f>
        <v/>
      </c>
      <c r="P349">
        <f>IF(BL348&lt;=0,0,ROUND(BL348*IF($A349&lt;=Debts!$M$11,Debts!$X$11,Debts!$Y$11)/12,2)+IF(AND(Debts!$AC$11=1,$A349=Debts!$M$11+1),SUMPRODUCT(ROUND(BL$5:BL347*Debts!$Y$11/12,2)),0))</f>
        <v/>
      </c>
      <c r="Q349">
        <f>IF(BM348&lt;=0,0,ROUND(BM348*IF($A349&lt;=Debts!$M$12,Debts!$X$12,Debts!$Y$12)/12,2)+IF(AND(Debts!$AC$12=1,$A349=Debts!$M$12+1),SUMPRODUCT(ROUND(BM$5:BM347*Debts!$Y$12/12,2)),0))</f>
        <v/>
      </c>
      <c r="R349">
        <f>IF(BN348&lt;=0,0,ROUND(BN348*IF($A349&lt;=Debts!$M$13,Debts!$X$13,Debts!$Y$13)/12,2)+IF(AND(Debts!$AC$13=1,$A349=Debts!$M$13+1),SUMPRODUCT(ROUND(BN$5:BN347*Debts!$Y$13/12,2)),0))</f>
        <v/>
      </c>
      <c r="S349">
        <f>IF(BO348&lt;=0,0,ROUND(BO348*IF($A349&lt;=Debts!$M$14,Debts!$X$14,Debts!$Y$14)/12,2)+IF(AND(Debts!$AC$14=1,$A349=Debts!$M$14+1),SUMPRODUCT(ROUND(BO$5:BO347*Debts!$Y$14/12,2)),0))</f>
        <v/>
      </c>
      <c r="T349">
        <f>IF(BP348&lt;=0,0,ROUND(BP348*IF($A349&lt;=Debts!$M$15,Debts!$X$15,Debts!$Y$15)/12,2)+IF(AND(Debts!$AC$15=1,$A349=Debts!$M$15+1),SUMPRODUCT(ROUND(BP$5:BP347*Debts!$Y$15/12,2)),0))</f>
        <v/>
      </c>
      <c r="U349">
        <f>IF(BQ348&lt;=0,0,ROUND(BQ348*IF($A349&lt;=Debts!$M$16,Debts!$X$16,Debts!$Y$16)/12,2)+IF(AND(Debts!$AC$16=1,$A349=Debts!$M$16+1),SUMPRODUCT(ROUND(BQ$5:BQ347*Debts!$Y$16/12,2)),0))</f>
        <v/>
      </c>
      <c r="V349">
        <f>IF(BF348&lt;=0,0,MIN(ROUND(BF348+J349,2),IF(Debts!$Z$5=0,Debts!$AA$5,MAX(Debts!$AA$5,ROUND(BF348*Debts!$Z$5+Debts!$AB$5*J349,2)))))</f>
        <v/>
      </c>
      <c r="W349">
        <f>IF(BG348&lt;=0,0,MIN(ROUND(BG348+K349,2),IF(Debts!$Z$6=0,Debts!$AA$6,MAX(Debts!$AA$6,ROUND(BG348*Debts!$Z$6+Debts!$AB$6*K349,2)))))</f>
        <v/>
      </c>
      <c r="X349">
        <f>IF(BH348&lt;=0,0,MIN(ROUND(BH348+L349,2),IF(Debts!$Z$7=0,Debts!$AA$7,MAX(Debts!$AA$7,ROUND(BH348*Debts!$Z$7+Debts!$AB$7*L349,2)))))</f>
        <v/>
      </c>
      <c r="Y349">
        <f>IF(BI348&lt;=0,0,MIN(ROUND(BI348+M349,2),IF(Debts!$Z$8=0,Debts!$AA$8,MAX(Debts!$AA$8,ROUND(BI348*Debts!$Z$8+Debts!$AB$8*M349,2)))))</f>
        <v/>
      </c>
      <c r="Z349">
        <f>IF(BJ348&lt;=0,0,MIN(ROUND(BJ348+N349,2),IF(Debts!$Z$9=0,Debts!$AA$9,MAX(Debts!$AA$9,ROUND(BJ348*Debts!$Z$9+Debts!$AB$9*N349,2)))))</f>
        <v/>
      </c>
      <c r="AA349">
        <f>IF(BK348&lt;=0,0,MIN(ROUND(BK348+O349,2),IF(Debts!$Z$10=0,Debts!$AA$10,MAX(Debts!$AA$10,ROUND(BK348*Debts!$Z$10+Debts!$AB$10*O349,2)))))</f>
        <v/>
      </c>
      <c r="AB349">
        <f>IF(BL348&lt;=0,0,MIN(ROUND(BL348+P349,2),IF(Debts!$Z$11=0,Debts!$AA$11,MAX(Debts!$AA$11,ROUND(BL348*Debts!$Z$11+Debts!$AB$11*P349,2)))))</f>
        <v/>
      </c>
      <c r="AC349">
        <f>IF(BM348&lt;=0,0,MIN(ROUND(BM348+Q349,2),IF(Debts!$Z$12=0,Debts!$AA$12,MAX(Debts!$AA$12,ROUND(BM348*Debts!$Z$12+Debts!$AB$12*Q349,2)))))</f>
        <v/>
      </c>
      <c r="AD349">
        <f>IF(BN348&lt;=0,0,MIN(ROUND(BN348+R349,2),IF(Debts!$Z$13=0,Debts!$AA$13,MAX(Debts!$AA$13,ROUND(BN348*Debts!$Z$13+Debts!$AB$13*R349,2)))))</f>
        <v/>
      </c>
      <c r="AE349">
        <f>IF(BO348&lt;=0,0,MIN(ROUND(BO348+S349,2),IF(Debts!$Z$14=0,Debts!$AA$14,MAX(Debts!$AA$14,ROUND(BO348*Debts!$Z$14+Debts!$AB$14*S349,2)))))</f>
        <v/>
      </c>
      <c r="AF349">
        <f>IF(BP348&lt;=0,0,MIN(ROUND(BP348+T349,2),IF(Debts!$Z$15=0,Debts!$AA$15,MAX(Debts!$AA$15,ROUND(BP348*Debts!$Z$15+Debts!$AB$15*T349,2)))))</f>
        <v/>
      </c>
      <c r="AG349">
        <f>IF(BQ348&lt;=0,0,MIN(ROUND(BQ348+U349,2),IF(Debts!$Z$16=0,Debts!$AA$16,MAX(Debts!$AA$16,ROUND(BQ348*Debts!$Z$16+Debts!$AB$16*U349,2)))))</f>
        <v/>
      </c>
      <c r="AH349">
        <f>IF(BF348&lt;=0,0,ROUND(BF348+J349-V349,2))</f>
        <v/>
      </c>
      <c r="AI349">
        <f>IF(BG348&lt;=0,0,ROUND(BG348+K349-W349,2))</f>
        <v/>
      </c>
      <c r="AJ349">
        <f>IF(BH348&lt;=0,0,ROUND(BH348+L349-X349,2))</f>
        <v/>
      </c>
      <c r="AK349">
        <f>IF(BI348&lt;=0,0,ROUND(BI348+M349-Y349,2))</f>
        <v/>
      </c>
      <c r="AL349">
        <f>IF(BJ348&lt;=0,0,ROUND(BJ348+N349-Z349,2))</f>
        <v/>
      </c>
      <c r="AM349">
        <f>IF(BK348&lt;=0,0,ROUND(BK348+O349-AA349,2))</f>
        <v/>
      </c>
      <c r="AN349">
        <f>IF(BL348&lt;=0,0,ROUND(BL348+P349-AB349,2))</f>
        <v/>
      </c>
      <c r="AO349">
        <f>IF(BM348&lt;=0,0,ROUND(BM348+Q349-AC349,2))</f>
        <v/>
      </c>
      <c r="AP349">
        <f>IF(BN348&lt;=0,0,ROUND(BN348+R349-AD349,2))</f>
        <v/>
      </c>
      <c r="AQ349">
        <f>IF(BO348&lt;=0,0,ROUND(BO348+S349-AE349,2))</f>
        <v/>
      </c>
      <c r="AR349">
        <f>IF(BP348&lt;=0,0,ROUND(BP348+T349-AF349,2))</f>
        <v/>
      </c>
      <c r="AS349">
        <f>IF(BQ348&lt;=0,0,ROUND(BQ348+U349-AG349,2))</f>
        <v/>
      </c>
      <c r="AT349">
        <f>IF(AH349&lt;=0,0,ROUND(MIN(AH349,MAX(0,$F349-SUMPRODUCT(($AT$3:$BE$3&lt;AT$3)*$AH349:$AS349))),2))</f>
        <v/>
      </c>
      <c r="AU349">
        <f>IF(AI349&lt;=0,0,ROUND(MIN(AI349,MAX(0,$F349-SUMPRODUCT(($AT$3:$BE$3&lt;AU$3)*$AH349:$AS349))),2))</f>
        <v/>
      </c>
      <c r="AV349">
        <f>IF(AJ349&lt;=0,0,ROUND(MIN(AJ349,MAX(0,$F349-SUMPRODUCT(($AT$3:$BE$3&lt;AV$3)*$AH349:$AS349))),2))</f>
        <v/>
      </c>
      <c r="AW349">
        <f>IF(AK349&lt;=0,0,ROUND(MIN(AK349,MAX(0,$F349-SUMPRODUCT(($AT$3:$BE$3&lt;AW$3)*$AH349:$AS349))),2))</f>
        <v/>
      </c>
      <c r="AX349">
        <f>IF(AL349&lt;=0,0,ROUND(MIN(AL349,MAX(0,$F349-SUMPRODUCT(($AT$3:$BE$3&lt;AX$3)*$AH349:$AS349))),2))</f>
        <v/>
      </c>
      <c r="AY349">
        <f>IF(AM349&lt;=0,0,ROUND(MIN(AM349,MAX(0,$F349-SUMPRODUCT(($AT$3:$BE$3&lt;AY$3)*$AH349:$AS349))),2))</f>
        <v/>
      </c>
      <c r="AZ349">
        <f>IF(AN349&lt;=0,0,ROUND(MIN(AN349,MAX(0,$F349-SUMPRODUCT(($AT$3:$BE$3&lt;AZ$3)*$AH349:$AS349))),2))</f>
        <v/>
      </c>
      <c r="BA349">
        <f>IF(AO349&lt;=0,0,ROUND(MIN(AO349,MAX(0,$F349-SUMPRODUCT(($AT$3:$BE$3&lt;BA$3)*$AH349:$AS349))),2))</f>
        <v/>
      </c>
      <c r="BB349">
        <f>IF(AP349&lt;=0,0,ROUND(MIN(AP349,MAX(0,$F349-SUMPRODUCT(($AT$3:$BE$3&lt;BB$3)*$AH349:$AS349))),2))</f>
        <v/>
      </c>
      <c r="BC349">
        <f>IF(AQ349&lt;=0,0,ROUND(MIN(AQ349,MAX(0,$F349-SUMPRODUCT(($AT$3:$BE$3&lt;BC$3)*$AH349:$AS349))),2))</f>
        <v/>
      </c>
      <c r="BD349">
        <f>IF(AR349&lt;=0,0,ROUND(MIN(AR349,MAX(0,$F349-SUMPRODUCT(($AT$3:$BE$3&lt;BD$3)*$AH349:$AS349))),2))</f>
        <v/>
      </c>
      <c r="BE349">
        <f>IF(AS349&lt;=0,0,ROUND(MIN(AS349,MAX(0,$F349-SUMPRODUCT(($AT$3:$BE$3&lt;BE$3)*$AH349:$AS349))),2))</f>
        <v/>
      </c>
      <c r="BF349">
        <f>IF(BF348&lt;=0,0,ROUND(BF348+J349-V349-AT349,2))</f>
        <v/>
      </c>
      <c r="BG349">
        <f>IF(BG348&lt;=0,0,ROUND(BG348+K349-W349-AU349,2))</f>
        <v/>
      </c>
      <c r="BH349">
        <f>IF(BH348&lt;=0,0,ROUND(BH348+L349-X349-AV349,2))</f>
        <v/>
      </c>
      <c r="BI349">
        <f>IF(BI348&lt;=0,0,ROUND(BI348+M349-Y349-AW349,2))</f>
        <v/>
      </c>
      <c r="BJ349">
        <f>IF(BJ348&lt;=0,0,ROUND(BJ348+N349-Z349-AX349,2))</f>
        <v/>
      </c>
      <c r="BK349">
        <f>IF(BK348&lt;=0,0,ROUND(BK348+O349-AA349-AY349,2))</f>
        <v/>
      </c>
      <c r="BL349">
        <f>IF(BL348&lt;=0,0,ROUND(BL348+P349-AB349-AZ349,2))</f>
        <v/>
      </c>
      <c r="BM349">
        <f>IF(BM348&lt;=0,0,ROUND(BM348+Q349-AC349-BA349,2))</f>
        <v/>
      </c>
      <c r="BN349">
        <f>IF(BN348&lt;=0,0,ROUND(BN348+R349-AD349-BB349,2))</f>
        <v/>
      </c>
      <c r="BO349">
        <f>IF(BO348&lt;=0,0,ROUND(BO348+S349-AE349-BC349,2))</f>
        <v/>
      </c>
      <c r="BP349">
        <f>IF(BP348&lt;=0,0,ROUND(BP348+T349-AF349-BD349,2))</f>
        <v/>
      </c>
      <c r="BQ349">
        <f>IF(BQ348&lt;=0,0,ROUND(BQ348+U349-AG349-BE349,2))</f>
        <v/>
      </c>
    </row>
    <row r="350">
      <c r="A350" t="n">
        <v>345</v>
      </c>
      <c r="B350" s="29">
        <f>Months!B350</f>
        <v/>
      </c>
      <c r="C350">
        <f>Months!C350</f>
        <v/>
      </c>
      <c r="D350">
        <f>Months!D350</f>
        <v/>
      </c>
      <c r="E350">
        <f>SUM(V350:AG350)</f>
        <v/>
      </c>
      <c r="F350">
        <f>MAX(0,ROUND(C350+D350-E350,2))</f>
        <v/>
      </c>
      <c r="G350">
        <f>ROUND(E350+SUM(AT350:BE350),2)</f>
        <v/>
      </c>
      <c r="H350">
        <f>ROUND(SUM(J350:U350),2)</f>
        <v/>
      </c>
      <c r="I350">
        <f>ROUND(SUM(BF350:BQ350),2)</f>
        <v/>
      </c>
      <c r="J350">
        <f>IF(BF349&lt;=0,0,ROUND(BF349*IF($A350&lt;=Debts!$M$5,Debts!$X$5,Debts!$Y$5)/12,2)+IF(AND(Debts!$AC$5=1,$A350=Debts!$M$5+1),SUMPRODUCT(ROUND(BF$5:BF348*Debts!$Y$5/12,2)),0))</f>
        <v/>
      </c>
      <c r="K350">
        <f>IF(BG349&lt;=0,0,ROUND(BG349*IF($A350&lt;=Debts!$M$6,Debts!$X$6,Debts!$Y$6)/12,2)+IF(AND(Debts!$AC$6=1,$A350=Debts!$M$6+1),SUMPRODUCT(ROUND(BG$5:BG348*Debts!$Y$6/12,2)),0))</f>
        <v/>
      </c>
      <c r="L350">
        <f>IF(BH349&lt;=0,0,ROUND(BH349*IF($A350&lt;=Debts!$M$7,Debts!$X$7,Debts!$Y$7)/12,2)+IF(AND(Debts!$AC$7=1,$A350=Debts!$M$7+1),SUMPRODUCT(ROUND(BH$5:BH348*Debts!$Y$7/12,2)),0))</f>
        <v/>
      </c>
      <c r="M350">
        <f>IF(BI349&lt;=0,0,ROUND(BI349*IF($A350&lt;=Debts!$M$8,Debts!$X$8,Debts!$Y$8)/12,2)+IF(AND(Debts!$AC$8=1,$A350=Debts!$M$8+1),SUMPRODUCT(ROUND(BI$5:BI348*Debts!$Y$8/12,2)),0))</f>
        <v/>
      </c>
      <c r="N350">
        <f>IF(BJ349&lt;=0,0,ROUND(BJ349*IF($A350&lt;=Debts!$M$9,Debts!$X$9,Debts!$Y$9)/12,2)+IF(AND(Debts!$AC$9=1,$A350=Debts!$M$9+1),SUMPRODUCT(ROUND(BJ$5:BJ348*Debts!$Y$9/12,2)),0))</f>
        <v/>
      </c>
      <c r="O350">
        <f>IF(BK349&lt;=0,0,ROUND(BK349*IF($A350&lt;=Debts!$M$10,Debts!$X$10,Debts!$Y$10)/12,2)+IF(AND(Debts!$AC$10=1,$A350=Debts!$M$10+1),SUMPRODUCT(ROUND(BK$5:BK348*Debts!$Y$10/12,2)),0))</f>
        <v/>
      </c>
      <c r="P350">
        <f>IF(BL349&lt;=0,0,ROUND(BL349*IF($A350&lt;=Debts!$M$11,Debts!$X$11,Debts!$Y$11)/12,2)+IF(AND(Debts!$AC$11=1,$A350=Debts!$M$11+1),SUMPRODUCT(ROUND(BL$5:BL348*Debts!$Y$11/12,2)),0))</f>
        <v/>
      </c>
      <c r="Q350">
        <f>IF(BM349&lt;=0,0,ROUND(BM349*IF($A350&lt;=Debts!$M$12,Debts!$X$12,Debts!$Y$12)/12,2)+IF(AND(Debts!$AC$12=1,$A350=Debts!$M$12+1),SUMPRODUCT(ROUND(BM$5:BM348*Debts!$Y$12/12,2)),0))</f>
        <v/>
      </c>
      <c r="R350">
        <f>IF(BN349&lt;=0,0,ROUND(BN349*IF($A350&lt;=Debts!$M$13,Debts!$X$13,Debts!$Y$13)/12,2)+IF(AND(Debts!$AC$13=1,$A350=Debts!$M$13+1),SUMPRODUCT(ROUND(BN$5:BN348*Debts!$Y$13/12,2)),0))</f>
        <v/>
      </c>
      <c r="S350">
        <f>IF(BO349&lt;=0,0,ROUND(BO349*IF($A350&lt;=Debts!$M$14,Debts!$X$14,Debts!$Y$14)/12,2)+IF(AND(Debts!$AC$14=1,$A350=Debts!$M$14+1),SUMPRODUCT(ROUND(BO$5:BO348*Debts!$Y$14/12,2)),0))</f>
        <v/>
      </c>
      <c r="T350">
        <f>IF(BP349&lt;=0,0,ROUND(BP349*IF($A350&lt;=Debts!$M$15,Debts!$X$15,Debts!$Y$15)/12,2)+IF(AND(Debts!$AC$15=1,$A350=Debts!$M$15+1),SUMPRODUCT(ROUND(BP$5:BP348*Debts!$Y$15/12,2)),0))</f>
        <v/>
      </c>
      <c r="U350">
        <f>IF(BQ349&lt;=0,0,ROUND(BQ349*IF($A350&lt;=Debts!$M$16,Debts!$X$16,Debts!$Y$16)/12,2)+IF(AND(Debts!$AC$16=1,$A350=Debts!$M$16+1),SUMPRODUCT(ROUND(BQ$5:BQ348*Debts!$Y$16/12,2)),0))</f>
        <v/>
      </c>
      <c r="V350">
        <f>IF(BF349&lt;=0,0,MIN(ROUND(BF349+J350,2),IF(Debts!$Z$5=0,Debts!$AA$5,MAX(Debts!$AA$5,ROUND(BF349*Debts!$Z$5+Debts!$AB$5*J350,2)))))</f>
        <v/>
      </c>
      <c r="W350">
        <f>IF(BG349&lt;=0,0,MIN(ROUND(BG349+K350,2),IF(Debts!$Z$6=0,Debts!$AA$6,MAX(Debts!$AA$6,ROUND(BG349*Debts!$Z$6+Debts!$AB$6*K350,2)))))</f>
        <v/>
      </c>
      <c r="X350">
        <f>IF(BH349&lt;=0,0,MIN(ROUND(BH349+L350,2),IF(Debts!$Z$7=0,Debts!$AA$7,MAX(Debts!$AA$7,ROUND(BH349*Debts!$Z$7+Debts!$AB$7*L350,2)))))</f>
        <v/>
      </c>
      <c r="Y350">
        <f>IF(BI349&lt;=0,0,MIN(ROUND(BI349+M350,2),IF(Debts!$Z$8=0,Debts!$AA$8,MAX(Debts!$AA$8,ROUND(BI349*Debts!$Z$8+Debts!$AB$8*M350,2)))))</f>
        <v/>
      </c>
      <c r="Z350">
        <f>IF(BJ349&lt;=0,0,MIN(ROUND(BJ349+N350,2),IF(Debts!$Z$9=0,Debts!$AA$9,MAX(Debts!$AA$9,ROUND(BJ349*Debts!$Z$9+Debts!$AB$9*N350,2)))))</f>
        <v/>
      </c>
      <c r="AA350">
        <f>IF(BK349&lt;=0,0,MIN(ROUND(BK349+O350,2),IF(Debts!$Z$10=0,Debts!$AA$10,MAX(Debts!$AA$10,ROUND(BK349*Debts!$Z$10+Debts!$AB$10*O350,2)))))</f>
        <v/>
      </c>
      <c r="AB350">
        <f>IF(BL349&lt;=0,0,MIN(ROUND(BL349+P350,2),IF(Debts!$Z$11=0,Debts!$AA$11,MAX(Debts!$AA$11,ROUND(BL349*Debts!$Z$11+Debts!$AB$11*P350,2)))))</f>
        <v/>
      </c>
      <c r="AC350">
        <f>IF(BM349&lt;=0,0,MIN(ROUND(BM349+Q350,2),IF(Debts!$Z$12=0,Debts!$AA$12,MAX(Debts!$AA$12,ROUND(BM349*Debts!$Z$12+Debts!$AB$12*Q350,2)))))</f>
        <v/>
      </c>
      <c r="AD350">
        <f>IF(BN349&lt;=0,0,MIN(ROUND(BN349+R350,2),IF(Debts!$Z$13=0,Debts!$AA$13,MAX(Debts!$AA$13,ROUND(BN349*Debts!$Z$13+Debts!$AB$13*R350,2)))))</f>
        <v/>
      </c>
      <c r="AE350">
        <f>IF(BO349&lt;=0,0,MIN(ROUND(BO349+S350,2),IF(Debts!$Z$14=0,Debts!$AA$14,MAX(Debts!$AA$14,ROUND(BO349*Debts!$Z$14+Debts!$AB$14*S350,2)))))</f>
        <v/>
      </c>
      <c r="AF350">
        <f>IF(BP349&lt;=0,0,MIN(ROUND(BP349+T350,2),IF(Debts!$Z$15=0,Debts!$AA$15,MAX(Debts!$AA$15,ROUND(BP349*Debts!$Z$15+Debts!$AB$15*T350,2)))))</f>
        <v/>
      </c>
      <c r="AG350">
        <f>IF(BQ349&lt;=0,0,MIN(ROUND(BQ349+U350,2),IF(Debts!$Z$16=0,Debts!$AA$16,MAX(Debts!$AA$16,ROUND(BQ349*Debts!$Z$16+Debts!$AB$16*U350,2)))))</f>
        <v/>
      </c>
      <c r="AH350">
        <f>IF(BF349&lt;=0,0,ROUND(BF349+J350-V350,2))</f>
        <v/>
      </c>
      <c r="AI350">
        <f>IF(BG349&lt;=0,0,ROUND(BG349+K350-W350,2))</f>
        <v/>
      </c>
      <c r="AJ350">
        <f>IF(BH349&lt;=0,0,ROUND(BH349+L350-X350,2))</f>
        <v/>
      </c>
      <c r="AK350">
        <f>IF(BI349&lt;=0,0,ROUND(BI349+M350-Y350,2))</f>
        <v/>
      </c>
      <c r="AL350">
        <f>IF(BJ349&lt;=0,0,ROUND(BJ349+N350-Z350,2))</f>
        <v/>
      </c>
      <c r="AM350">
        <f>IF(BK349&lt;=0,0,ROUND(BK349+O350-AA350,2))</f>
        <v/>
      </c>
      <c r="AN350">
        <f>IF(BL349&lt;=0,0,ROUND(BL349+P350-AB350,2))</f>
        <v/>
      </c>
      <c r="AO350">
        <f>IF(BM349&lt;=0,0,ROUND(BM349+Q350-AC350,2))</f>
        <v/>
      </c>
      <c r="AP350">
        <f>IF(BN349&lt;=0,0,ROUND(BN349+R350-AD350,2))</f>
        <v/>
      </c>
      <c r="AQ350">
        <f>IF(BO349&lt;=0,0,ROUND(BO349+S350-AE350,2))</f>
        <v/>
      </c>
      <c r="AR350">
        <f>IF(BP349&lt;=0,0,ROUND(BP349+T350-AF350,2))</f>
        <v/>
      </c>
      <c r="AS350">
        <f>IF(BQ349&lt;=0,0,ROUND(BQ349+U350-AG350,2))</f>
        <v/>
      </c>
      <c r="AT350">
        <f>IF(AH350&lt;=0,0,ROUND(MIN(AH350,MAX(0,$F350-SUMPRODUCT(($AT$3:$BE$3&lt;AT$3)*$AH350:$AS350))),2))</f>
        <v/>
      </c>
      <c r="AU350">
        <f>IF(AI350&lt;=0,0,ROUND(MIN(AI350,MAX(0,$F350-SUMPRODUCT(($AT$3:$BE$3&lt;AU$3)*$AH350:$AS350))),2))</f>
        <v/>
      </c>
      <c r="AV350">
        <f>IF(AJ350&lt;=0,0,ROUND(MIN(AJ350,MAX(0,$F350-SUMPRODUCT(($AT$3:$BE$3&lt;AV$3)*$AH350:$AS350))),2))</f>
        <v/>
      </c>
      <c r="AW350">
        <f>IF(AK350&lt;=0,0,ROUND(MIN(AK350,MAX(0,$F350-SUMPRODUCT(($AT$3:$BE$3&lt;AW$3)*$AH350:$AS350))),2))</f>
        <v/>
      </c>
      <c r="AX350">
        <f>IF(AL350&lt;=0,0,ROUND(MIN(AL350,MAX(0,$F350-SUMPRODUCT(($AT$3:$BE$3&lt;AX$3)*$AH350:$AS350))),2))</f>
        <v/>
      </c>
      <c r="AY350">
        <f>IF(AM350&lt;=0,0,ROUND(MIN(AM350,MAX(0,$F350-SUMPRODUCT(($AT$3:$BE$3&lt;AY$3)*$AH350:$AS350))),2))</f>
        <v/>
      </c>
      <c r="AZ350">
        <f>IF(AN350&lt;=0,0,ROUND(MIN(AN350,MAX(0,$F350-SUMPRODUCT(($AT$3:$BE$3&lt;AZ$3)*$AH350:$AS350))),2))</f>
        <v/>
      </c>
      <c r="BA350">
        <f>IF(AO350&lt;=0,0,ROUND(MIN(AO350,MAX(0,$F350-SUMPRODUCT(($AT$3:$BE$3&lt;BA$3)*$AH350:$AS350))),2))</f>
        <v/>
      </c>
      <c r="BB350">
        <f>IF(AP350&lt;=0,0,ROUND(MIN(AP350,MAX(0,$F350-SUMPRODUCT(($AT$3:$BE$3&lt;BB$3)*$AH350:$AS350))),2))</f>
        <v/>
      </c>
      <c r="BC350">
        <f>IF(AQ350&lt;=0,0,ROUND(MIN(AQ350,MAX(0,$F350-SUMPRODUCT(($AT$3:$BE$3&lt;BC$3)*$AH350:$AS350))),2))</f>
        <v/>
      </c>
      <c r="BD350">
        <f>IF(AR350&lt;=0,0,ROUND(MIN(AR350,MAX(0,$F350-SUMPRODUCT(($AT$3:$BE$3&lt;BD$3)*$AH350:$AS350))),2))</f>
        <v/>
      </c>
      <c r="BE350">
        <f>IF(AS350&lt;=0,0,ROUND(MIN(AS350,MAX(0,$F350-SUMPRODUCT(($AT$3:$BE$3&lt;BE$3)*$AH350:$AS350))),2))</f>
        <v/>
      </c>
      <c r="BF350">
        <f>IF(BF349&lt;=0,0,ROUND(BF349+J350-V350-AT350,2))</f>
        <v/>
      </c>
      <c r="BG350">
        <f>IF(BG349&lt;=0,0,ROUND(BG349+K350-W350-AU350,2))</f>
        <v/>
      </c>
      <c r="BH350">
        <f>IF(BH349&lt;=0,0,ROUND(BH349+L350-X350-AV350,2))</f>
        <v/>
      </c>
      <c r="BI350">
        <f>IF(BI349&lt;=0,0,ROUND(BI349+M350-Y350-AW350,2))</f>
        <v/>
      </c>
      <c r="BJ350">
        <f>IF(BJ349&lt;=0,0,ROUND(BJ349+N350-Z350-AX350,2))</f>
        <v/>
      </c>
      <c r="BK350">
        <f>IF(BK349&lt;=0,0,ROUND(BK349+O350-AA350-AY350,2))</f>
        <v/>
      </c>
      <c r="BL350">
        <f>IF(BL349&lt;=0,0,ROUND(BL349+P350-AB350-AZ350,2))</f>
        <v/>
      </c>
      <c r="BM350">
        <f>IF(BM349&lt;=0,0,ROUND(BM349+Q350-AC350-BA350,2))</f>
        <v/>
      </c>
      <c r="BN350">
        <f>IF(BN349&lt;=0,0,ROUND(BN349+R350-AD350-BB350,2))</f>
        <v/>
      </c>
      <c r="BO350">
        <f>IF(BO349&lt;=0,0,ROUND(BO349+S350-AE350-BC350,2))</f>
        <v/>
      </c>
      <c r="BP350">
        <f>IF(BP349&lt;=0,0,ROUND(BP349+T350-AF350-BD350,2))</f>
        <v/>
      </c>
      <c r="BQ350">
        <f>IF(BQ349&lt;=0,0,ROUND(BQ349+U350-AG350-BE350,2))</f>
        <v/>
      </c>
    </row>
    <row r="351">
      <c r="A351" t="n">
        <v>346</v>
      </c>
      <c r="B351" s="29">
        <f>Months!B351</f>
        <v/>
      </c>
      <c r="C351">
        <f>Months!C351</f>
        <v/>
      </c>
      <c r="D351">
        <f>Months!D351</f>
        <v/>
      </c>
      <c r="E351">
        <f>SUM(V351:AG351)</f>
        <v/>
      </c>
      <c r="F351">
        <f>MAX(0,ROUND(C351+D351-E351,2))</f>
        <v/>
      </c>
      <c r="G351">
        <f>ROUND(E351+SUM(AT351:BE351),2)</f>
        <v/>
      </c>
      <c r="H351">
        <f>ROUND(SUM(J351:U351),2)</f>
        <v/>
      </c>
      <c r="I351">
        <f>ROUND(SUM(BF351:BQ351),2)</f>
        <v/>
      </c>
      <c r="J351">
        <f>IF(BF350&lt;=0,0,ROUND(BF350*IF($A351&lt;=Debts!$M$5,Debts!$X$5,Debts!$Y$5)/12,2)+IF(AND(Debts!$AC$5=1,$A351=Debts!$M$5+1),SUMPRODUCT(ROUND(BF$5:BF349*Debts!$Y$5/12,2)),0))</f>
        <v/>
      </c>
      <c r="K351">
        <f>IF(BG350&lt;=0,0,ROUND(BG350*IF($A351&lt;=Debts!$M$6,Debts!$X$6,Debts!$Y$6)/12,2)+IF(AND(Debts!$AC$6=1,$A351=Debts!$M$6+1),SUMPRODUCT(ROUND(BG$5:BG349*Debts!$Y$6/12,2)),0))</f>
        <v/>
      </c>
      <c r="L351">
        <f>IF(BH350&lt;=0,0,ROUND(BH350*IF($A351&lt;=Debts!$M$7,Debts!$X$7,Debts!$Y$7)/12,2)+IF(AND(Debts!$AC$7=1,$A351=Debts!$M$7+1),SUMPRODUCT(ROUND(BH$5:BH349*Debts!$Y$7/12,2)),0))</f>
        <v/>
      </c>
      <c r="M351">
        <f>IF(BI350&lt;=0,0,ROUND(BI350*IF($A351&lt;=Debts!$M$8,Debts!$X$8,Debts!$Y$8)/12,2)+IF(AND(Debts!$AC$8=1,$A351=Debts!$M$8+1),SUMPRODUCT(ROUND(BI$5:BI349*Debts!$Y$8/12,2)),0))</f>
        <v/>
      </c>
      <c r="N351">
        <f>IF(BJ350&lt;=0,0,ROUND(BJ350*IF($A351&lt;=Debts!$M$9,Debts!$X$9,Debts!$Y$9)/12,2)+IF(AND(Debts!$AC$9=1,$A351=Debts!$M$9+1),SUMPRODUCT(ROUND(BJ$5:BJ349*Debts!$Y$9/12,2)),0))</f>
        <v/>
      </c>
      <c r="O351">
        <f>IF(BK350&lt;=0,0,ROUND(BK350*IF($A351&lt;=Debts!$M$10,Debts!$X$10,Debts!$Y$10)/12,2)+IF(AND(Debts!$AC$10=1,$A351=Debts!$M$10+1),SUMPRODUCT(ROUND(BK$5:BK349*Debts!$Y$10/12,2)),0))</f>
        <v/>
      </c>
      <c r="P351">
        <f>IF(BL350&lt;=0,0,ROUND(BL350*IF($A351&lt;=Debts!$M$11,Debts!$X$11,Debts!$Y$11)/12,2)+IF(AND(Debts!$AC$11=1,$A351=Debts!$M$11+1),SUMPRODUCT(ROUND(BL$5:BL349*Debts!$Y$11/12,2)),0))</f>
        <v/>
      </c>
      <c r="Q351">
        <f>IF(BM350&lt;=0,0,ROUND(BM350*IF($A351&lt;=Debts!$M$12,Debts!$X$12,Debts!$Y$12)/12,2)+IF(AND(Debts!$AC$12=1,$A351=Debts!$M$12+1),SUMPRODUCT(ROUND(BM$5:BM349*Debts!$Y$12/12,2)),0))</f>
        <v/>
      </c>
      <c r="R351">
        <f>IF(BN350&lt;=0,0,ROUND(BN350*IF($A351&lt;=Debts!$M$13,Debts!$X$13,Debts!$Y$13)/12,2)+IF(AND(Debts!$AC$13=1,$A351=Debts!$M$13+1),SUMPRODUCT(ROUND(BN$5:BN349*Debts!$Y$13/12,2)),0))</f>
        <v/>
      </c>
      <c r="S351">
        <f>IF(BO350&lt;=0,0,ROUND(BO350*IF($A351&lt;=Debts!$M$14,Debts!$X$14,Debts!$Y$14)/12,2)+IF(AND(Debts!$AC$14=1,$A351=Debts!$M$14+1),SUMPRODUCT(ROUND(BO$5:BO349*Debts!$Y$14/12,2)),0))</f>
        <v/>
      </c>
      <c r="T351">
        <f>IF(BP350&lt;=0,0,ROUND(BP350*IF($A351&lt;=Debts!$M$15,Debts!$X$15,Debts!$Y$15)/12,2)+IF(AND(Debts!$AC$15=1,$A351=Debts!$M$15+1),SUMPRODUCT(ROUND(BP$5:BP349*Debts!$Y$15/12,2)),0))</f>
        <v/>
      </c>
      <c r="U351">
        <f>IF(BQ350&lt;=0,0,ROUND(BQ350*IF($A351&lt;=Debts!$M$16,Debts!$X$16,Debts!$Y$16)/12,2)+IF(AND(Debts!$AC$16=1,$A351=Debts!$M$16+1),SUMPRODUCT(ROUND(BQ$5:BQ349*Debts!$Y$16/12,2)),0))</f>
        <v/>
      </c>
      <c r="V351">
        <f>IF(BF350&lt;=0,0,MIN(ROUND(BF350+J351,2),IF(Debts!$Z$5=0,Debts!$AA$5,MAX(Debts!$AA$5,ROUND(BF350*Debts!$Z$5+Debts!$AB$5*J351,2)))))</f>
        <v/>
      </c>
      <c r="W351">
        <f>IF(BG350&lt;=0,0,MIN(ROUND(BG350+K351,2),IF(Debts!$Z$6=0,Debts!$AA$6,MAX(Debts!$AA$6,ROUND(BG350*Debts!$Z$6+Debts!$AB$6*K351,2)))))</f>
        <v/>
      </c>
      <c r="X351">
        <f>IF(BH350&lt;=0,0,MIN(ROUND(BH350+L351,2),IF(Debts!$Z$7=0,Debts!$AA$7,MAX(Debts!$AA$7,ROUND(BH350*Debts!$Z$7+Debts!$AB$7*L351,2)))))</f>
        <v/>
      </c>
      <c r="Y351">
        <f>IF(BI350&lt;=0,0,MIN(ROUND(BI350+M351,2),IF(Debts!$Z$8=0,Debts!$AA$8,MAX(Debts!$AA$8,ROUND(BI350*Debts!$Z$8+Debts!$AB$8*M351,2)))))</f>
        <v/>
      </c>
      <c r="Z351">
        <f>IF(BJ350&lt;=0,0,MIN(ROUND(BJ350+N351,2),IF(Debts!$Z$9=0,Debts!$AA$9,MAX(Debts!$AA$9,ROUND(BJ350*Debts!$Z$9+Debts!$AB$9*N351,2)))))</f>
        <v/>
      </c>
      <c r="AA351">
        <f>IF(BK350&lt;=0,0,MIN(ROUND(BK350+O351,2),IF(Debts!$Z$10=0,Debts!$AA$10,MAX(Debts!$AA$10,ROUND(BK350*Debts!$Z$10+Debts!$AB$10*O351,2)))))</f>
        <v/>
      </c>
      <c r="AB351">
        <f>IF(BL350&lt;=0,0,MIN(ROUND(BL350+P351,2),IF(Debts!$Z$11=0,Debts!$AA$11,MAX(Debts!$AA$11,ROUND(BL350*Debts!$Z$11+Debts!$AB$11*P351,2)))))</f>
        <v/>
      </c>
      <c r="AC351">
        <f>IF(BM350&lt;=0,0,MIN(ROUND(BM350+Q351,2),IF(Debts!$Z$12=0,Debts!$AA$12,MAX(Debts!$AA$12,ROUND(BM350*Debts!$Z$12+Debts!$AB$12*Q351,2)))))</f>
        <v/>
      </c>
      <c r="AD351">
        <f>IF(BN350&lt;=0,0,MIN(ROUND(BN350+R351,2),IF(Debts!$Z$13=0,Debts!$AA$13,MAX(Debts!$AA$13,ROUND(BN350*Debts!$Z$13+Debts!$AB$13*R351,2)))))</f>
        <v/>
      </c>
      <c r="AE351">
        <f>IF(BO350&lt;=0,0,MIN(ROUND(BO350+S351,2),IF(Debts!$Z$14=0,Debts!$AA$14,MAX(Debts!$AA$14,ROUND(BO350*Debts!$Z$14+Debts!$AB$14*S351,2)))))</f>
        <v/>
      </c>
      <c r="AF351">
        <f>IF(BP350&lt;=0,0,MIN(ROUND(BP350+T351,2),IF(Debts!$Z$15=0,Debts!$AA$15,MAX(Debts!$AA$15,ROUND(BP350*Debts!$Z$15+Debts!$AB$15*T351,2)))))</f>
        <v/>
      </c>
      <c r="AG351">
        <f>IF(BQ350&lt;=0,0,MIN(ROUND(BQ350+U351,2),IF(Debts!$Z$16=0,Debts!$AA$16,MAX(Debts!$AA$16,ROUND(BQ350*Debts!$Z$16+Debts!$AB$16*U351,2)))))</f>
        <v/>
      </c>
      <c r="AH351">
        <f>IF(BF350&lt;=0,0,ROUND(BF350+J351-V351,2))</f>
        <v/>
      </c>
      <c r="AI351">
        <f>IF(BG350&lt;=0,0,ROUND(BG350+K351-W351,2))</f>
        <v/>
      </c>
      <c r="AJ351">
        <f>IF(BH350&lt;=0,0,ROUND(BH350+L351-X351,2))</f>
        <v/>
      </c>
      <c r="AK351">
        <f>IF(BI350&lt;=0,0,ROUND(BI350+M351-Y351,2))</f>
        <v/>
      </c>
      <c r="AL351">
        <f>IF(BJ350&lt;=0,0,ROUND(BJ350+N351-Z351,2))</f>
        <v/>
      </c>
      <c r="AM351">
        <f>IF(BK350&lt;=0,0,ROUND(BK350+O351-AA351,2))</f>
        <v/>
      </c>
      <c r="AN351">
        <f>IF(BL350&lt;=0,0,ROUND(BL350+P351-AB351,2))</f>
        <v/>
      </c>
      <c r="AO351">
        <f>IF(BM350&lt;=0,0,ROUND(BM350+Q351-AC351,2))</f>
        <v/>
      </c>
      <c r="AP351">
        <f>IF(BN350&lt;=0,0,ROUND(BN350+R351-AD351,2))</f>
        <v/>
      </c>
      <c r="AQ351">
        <f>IF(BO350&lt;=0,0,ROUND(BO350+S351-AE351,2))</f>
        <v/>
      </c>
      <c r="AR351">
        <f>IF(BP350&lt;=0,0,ROUND(BP350+T351-AF351,2))</f>
        <v/>
      </c>
      <c r="AS351">
        <f>IF(BQ350&lt;=0,0,ROUND(BQ350+U351-AG351,2))</f>
        <v/>
      </c>
      <c r="AT351">
        <f>IF(AH351&lt;=0,0,ROUND(MIN(AH351,MAX(0,$F351-SUMPRODUCT(($AT$3:$BE$3&lt;AT$3)*$AH351:$AS351))),2))</f>
        <v/>
      </c>
      <c r="AU351">
        <f>IF(AI351&lt;=0,0,ROUND(MIN(AI351,MAX(0,$F351-SUMPRODUCT(($AT$3:$BE$3&lt;AU$3)*$AH351:$AS351))),2))</f>
        <v/>
      </c>
      <c r="AV351">
        <f>IF(AJ351&lt;=0,0,ROUND(MIN(AJ351,MAX(0,$F351-SUMPRODUCT(($AT$3:$BE$3&lt;AV$3)*$AH351:$AS351))),2))</f>
        <v/>
      </c>
      <c r="AW351">
        <f>IF(AK351&lt;=0,0,ROUND(MIN(AK351,MAX(0,$F351-SUMPRODUCT(($AT$3:$BE$3&lt;AW$3)*$AH351:$AS351))),2))</f>
        <v/>
      </c>
      <c r="AX351">
        <f>IF(AL351&lt;=0,0,ROUND(MIN(AL351,MAX(0,$F351-SUMPRODUCT(($AT$3:$BE$3&lt;AX$3)*$AH351:$AS351))),2))</f>
        <v/>
      </c>
      <c r="AY351">
        <f>IF(AM351&lt;=0,0,ROUND(MIN(AM351,MAX(0,$F351-SUMPRODUCT(($AT$3:$BE$3&lt;AY$3)*$AH351:$AS351))),2))</f>
        <v/>
      </c>
      <c r="AZ351">
        <f>IF(AN351&lt;=0,0,ROUND(MIN(AN351,MAX(0,$F351-SUMPRODUCT(($AT$3:$BE$3&lt;AZ$3)*$AH351:$AS351))),2))</f>
        <v/>
      </c>
      <c r="BA351">
        <f>IF(AO351&lt;=0,0,ROUND(MIN(AO351,MAX(0,$F351-SUMPRODUCT(($AT$3:$BE$3&lt;BA$3)*$AH351:$AS351))),2))</f>
        <v/>
      </c>
      <c r="BB351">
        <f>IF(AP351&lt;=0,0,ROUND(MIN(AP351,MAX(0,$F351-SUMPRODUCT(($AT$3:$BE$3&lt;BB$3)*$AH351:$AS351))),2))</f>
        <v/>
      </c>
      <c r="BC351">
        <f>IF(AQ351&lt;=0,0,ROUND(MIN(AQ351,MAX(0,$F351-SUMPRODUCT(($AT$3:$BE$3&lt;BC$3)*$AH351:$AS351))),2))</f>
        <v/>
      </c>
      <c r="BD351">
        <f>IF(AR351&lt;=0,0,ROUND(MIN(AR351,MAX(0,$F351-SUMPRODUCT(($AT$3:$BE$3&lt;BD$3)*$AH351:$AS351))),2))</f>
        <v/>
      </c>
      <c r="BE351">
        <f>IF(AS351&lt;=0,0,ROUND(MIN(AS351,MAX(0,$F351-SUMPRODUCT(($AT$3:$BE$3&lt;BE$3)*$AH351:$AS351))),2))</f>
        <v/>
      </c>
      <c r="BF351">
        <f>IF(BF350&lt;=0,0,ROUND(BF350+J351-V351-AT351,2))</f>
        <v/>
      </c>
      <c r="BG351">
        <f>IF(BG350&lt;=0,0,ROUND(BG350+K351-W351-AU351,2))</f>
        <v/>
      </c>
      <c r="BH351">
        <f>IF(BH350&lt;=0,0,ROUND(BH350+L351-X351-AV351,2))</f>
        <v/>
      </c>
      <c r="BI351">
        <f>IF(BI350&lt;=0,0,ROUND(BI350+M351-Y351-AW351,2))</f>
        <v/>
      </c>
      <c r="BJ351">
        <f>IF(BJ350&lt;=0,0,ROUND(BJ350+N351-Z351-AX351,2))</f>
        <v/>
      </c>
      <c r="BK351">
        <f>IF(BK350&lt;=0,0,ROUND(BK350+O351-AA351-AY351,2))</f>
        <v/>
      </c>
      <c r="BL351">
        <f>IF(BL350&lt;=0,0,ROUND(BL350+P351-AB351-AZ351,2))</f>
        <v/>
      </c>
      <c r="BM351">
        <f>IF(BM350&lt;=0,0,ROUND(BM350+Q351-AC351-BA351,2))</f>
        <v/>
      </c>
      <c r="BN351">
        <f>IF(BN350&lt;=0,0,ROUND(BN350+R351-AD351-BB351,2))</f>
        <v/>
      </c>
      <c r="BO351">
        <f>IF(BO350&lt;=0,0,ROUND(BO350+S351-AE351-BC351,2))</f>
        <v/>
      </c>
      <c r="BP351">
        <f>IF(BP350&lt;=0,0,ROUND(BP350+T351-AF351-BD351,2))</f>
        <v/>
      </c>
      <c r="BQ351">
        <f>IF(BQ350&lt;=0,0,ROUND(BQ350+U351-AG351-BE351,2))</f>
        <v/>
      </c>
    </row>
    <row r="352">
      <c r="A352" t="n">
        <v>347</v>
      </c>
      <c r="B352" s="29">
        <f>Months!B352</f>
        <v/>
      </c>
      <c r="C352">
        <f>Months!C352</f>
        <v/>
      </c>
      <c r="D352">
        <f>Months!D352</f>
        <v/>
      </c>
      <c r="E352">
        <f>SUM(V352:AG352)</f>
        <v/>
      </c>
      <c r="F352">
        <f>MAX(0,ROUND(C352+D352-E352,2))</f>
        <v/>
      </c>
      <c r="G352">
        <f>ROUND(E352+SUM(AT352:BE352),2)</f>
        <v/>
      </c>
      <c r="H352">
        <f>ROUND(SUM(J352:U352),2)</f>
        <v/>
      </c>
      <c r="I352">
        <f>ROUND(SUM(BF352:BQ352),2)</f>
        <v/>
      </c>
      <c r="J352">
        <f>IF(BF351&lt;=0,0,ROUND(BF351*IF($A352&lt;=Debts!$M$5,Debts!$X$5,Debts!$Y$5)/12,2)+IF(AND(Debts!$AC$5=1,$A352=Debts!$M$5+1),SUMPRODUCT(ROUND(BF$5:BF350*Debts!$Y$5/12,2)),0))</f>
        <v/>
      </c>
      <c r="K352">
        <f>IF(BG351&lt;=0,0,ROUND(BG351*IF($A352&lt;=Debts!$M$6,Debts!$X$6,Debts!$Y$6)/12,2)+IF(AND(Debts!$AC$6=1,$A352=Debts!$M$6+1),SUMPRODUCT(ROUND(BG$5:BG350*Debts!$Y$6/12,2)),0))</f>
        <v/>
      </c>
      <c r="L352">
        <f>IF(BH351&lt;=0,0,ROUND(BH351*IF($A352&lt;=Debts!$M$7,Debts!$X$7,Debts!$Y$7)/12,2)+IF(AND(Debts!$AC$7=1,$A352=Debts!$M$7+1),SUMPRODUCT(ROUND(BH$5:BH350*Debts!$Y$7/12,2)),0))</f>
        <v/>
      </c>
      <c r="M352">
        <f>IF(BI351&lt;=0,0,ROUND(BI351*IF($A352&lt;=Debts!$M$8,Debts!$X$8,Debts!$Y$8)/12,2)+IF(AND(Debts!$AC$8=1,$A352=Debts!$M$8+1),SUMPRODUCT(ROUND(BI$5:BI350*Debts!$Y$8/12,2)),0))</f>
        <v/>
      </c>
      <c r="N352">
        <f>IF(BJ351&lt;=0,0,ROUND(BJ351*IF($A352&lt;=Debts!$M$9,Debts!$X$9,Debts!$Y$9)/12,2)+IF(AND(Debts!$AC$9=1,$A352=Debts!$M$9+1),SUMPRODUCT(ROUND(BJ$5:BJ350*Debts!$Y$9/12,2)),0))</f>
        <v/>
      </c>
      <c r="O352">
        <f>IF(BK351&lt;=0,0,ROUND(BK351*IF($A352&lt;=Debts!$M$10,Debts!$X$10,Debts!$Y$10)/12,2)+IF(AND(Debts!$AC$10=1,$A352=Debts!$M$10+1),SUMPRODUCT(ROUND(BK$5:BK350*Debts!$Y$10/12,2)),0))</f>
        <v/>
      </c>
      <c r="P352">
        <f>IF(BL351&lt;=0,0,ROUND(BL351*IF($A352&lt;=Debts!$M$11,Debts!$X$11,Debts!$Y$11)/12,2)+IF(AND(Debts!$AC$11=1,$A352=Debts!$M$11+1),SUMPRODUCT(ROUND(BL$5:BL350*Debts!$Y$11/12,2)),0))</f>
        <v/>
      </c>
      <c r="Q352">
        <f>IF(BM351&lt;=0,0,ROUND(BM351*IF($A352&lt;=Debts!$M$12,Debts!$X$12,Debts!$Y$12)/12,2)+IF(AND(Debts!$AC$12=1,$A352=Debts!$M$12+1),SUMPRODUCT(ROUND(BM$5:BM350*Debts!$Y$12/12,2)),0))</f>
        <v/>
      </c>
      <c r="R352">
        <f>IF(BN351&lt;=0,0,ROUND(BN351*IF($A352&lt;=Debts!$M$13,Debts!$X$13,Debts!$Y$13)/12,2)+IF(AND(Debts!$AC$13=1,$A352=Debts!$M$13+1),SUMPRODUCT(ROUND(BN$5:BN350*Debts!$Y$13/12,2)),0))</f>
        <v/>
      </c>
      <c r="S352">
        <f>IF(BO351&lt;=0,0,ROUND(BO351*IF($A352&lt;=Debts!$M$14,Debts!$X$14,Debts!$Y$14)/12,2)+IF(AND(Debts!$AC$14=1,$A352=Debts!$M$14+1),SUMPRODUCT(ROUND(BO$5:BO350*Debts!$Y$14/12,2)),0))</f>
        <v/>
      </c>
      <c r="T352">
        <f>IF(BP351&lt;=0,0,ROUND(BP351*IF($A352&lt;=Debts!$M$15,Debts!$X$15,Debts!$Y$15)/12,2)+IF(AND(Debts!$AC$15=1,$A352=Debts!$M$15+1),SUMPRODUCT(ROUND(BP$5:BP350*Debts!$Y$15/12,2)),0))</f>
        <v/>
      </c>
      <c r="U352">
        <f>IF(BQ351&lt;=0,0,ROUND(BQ351*IF($A352&lt;=Debts!$M$16,Debts!$X$16,Debts!$Y$16)/12,2)+IF(AND(Debts!$AC$16=1,$A352=Debts!$M$16+1),SUMPRODUCT(ROUND(BQ$5:BQ350*Debts!$Y$16/12,2)),0))</f>
        <v/>
      </c>
      <c r="V352">
        <f>IF(BF351&lt;=0,0,MIN(ROUND(BF351+J352,2),IF(Debts!$Z$5=0,Debts!$AA$5,MAX(Debts!$AA$5,ROUND(BF351*Debts!$Z$5+Debts!$AB$5*J352,2)))))</f>
        <v/>
      </c>
      <c r="W352">
        <f>IF(BG351&lt;=0,0,MIN(ROUND(BG351+K352,2),IF(Debts!$Z$6=0,Debts!$AA$6,MAX(Debts!$AA$6,ROUND(BG351*Debts!$Z$6+Debts!$AB$6*K352,2)))))</f>
        <v/>
      </c>
      <c r="X352">
        <f>IF(BH351&lt;=0,0,MIN(ROUND(BH351+L352,2),IF(Debts!$Z$7=0,Debts!$AA$7,MAX(Debts!$AA$7,ROUND(BH351*Debts!$Z$7+Debts!$AB$7*L352,2)))))</f>
        <v/>
      </c>
      <c r="Y352">
        <f>IF(BI351&lt;=0,0,MIN(ROUND(BI351+M352,2),IF(Debts!$Z$8=0,Debts!$AA$8,MAX(Debts!$AA$8,ROUND(BI351*Debts!$Z$8+Debts!$AB$8*M352,2)))))</f>
        <v/>
      </c>
      <c r="Z352">
        <f>IF(BJ351&lt;=0,0,MIN(ROUND(BJ351+N352,2),IF(Debts!$Z$9=0,Debts!$AA$9,MAX(Debts!$AA$9,ROUND(BJ351*Debts!$Z$9+Debts!$AB$9*N352,2)))))</f>
        <v/>
      </c>
      <c r="AA352">
        <f>IF(BK351&lt;=0,0,MIN(ROUND(BK351+O352,2),IF(Debts!$Z$10=0,Debts!$AA$10,MAX(Debts!$AA$10,ROUND(BK351*Debts!$Z$10+Debts!$AB$10*O352,2)))))</f>
        <v/>
      </c>
      <c r="AB352">
        <f>IF(BL351&lt;=0,0,MIN(ROUND(BL351+P352,2),IF(Debts!$Z$11=0,Debts!$AA$11,MAX(Debts!$AA$11,ROUND(BL351*Debts!$Z$11+Debts!$AB$11*P352,2)))))</f>
        <v/>
      </c>
      <c r="AC352">
        <f>IF(BM351&lt;=0,0,MIN(ROUND(BM351+Q352,2),IF(Debts!$Z$12=0,Debts!$AA$12,MAX(Debts!$AA$12,ROUND(BM351*Debts!$Z$12+Debts!$AB$12*Q352,2)))))</f>
        <v/>
      </c>
      <c r="AD352">
        <f>IF(BN351&lt;=0,0,MIN(ROUND(BN351+R352,2),IF(Debts!$Z$13=0,Debts!$AA$13,MAX(Debts!$AA$13,ROUND(BN351*Debts!$Z$13+Debts!$AB$13*R352,2)))))</f>
        <v/>
      </c>
      <c r="AE352">
        <f>IF(BO351&lt;=0,0,MIN(ROUND(BO351+S352,2),IF(Debts!$Z$14=0,Debts!$AA$14,MAX(Debts!$AA$14,ROUND(BO351*Debts!$Z$14+Debts!$AB$14*S352,2)))))</f>
        <v/>
      </c>
      <c r="AF352">
        <f>IF(BP351&lt;=0,0,MIN(ROUND(BP351+T352,2),IF(Debts!$Z$15=0,Debts!$AA$15,MAX(Debts!$AA$15,ROUND(BP351*Debts!$Z$15+Debts!$AB$15*T352,2)))))</f>
        <v/>
      </c>
      <c r="AG352">
        <f>IF(BQ351&lt;=0,0,MIN(ROUND(BQ351+U352,2),IF(Debts!$Z$16=0,Debts!$AA$16,MAX(Debts!$AA$16,ROUND(BQ351*Debts!$Z$16+Debts!$AB$16*U352,2)))))</f>
        <v/>
      </c>
      <c r="AH352">
        <f>IF(BF351&lt;=0,0,ROUND(BF351+J352-V352,2))</f>
        <v/>
      </c>
      <c r="AI352">
        <f>IF(BG351&lt;=0,0,ROUND(BG351+K352-W352,2))</f>
        <v/>
      </c>
      <c r="AJ352">
        <f>IF(BH351&lt;=0,0,ROUND(BH351+L352-X352,2))</f>
        <v/>
      </c>
      <c r="AK352">
        <f>IF(BI351&lt;=0,0,ROUND(BI351+M352-Y352,2))</f>
        <v/>
      </c>
      <c r="AL352">
        <f>IF(BJ351&lt;=0,0,ROUND(BJ351+N352-Z352,2))</f>
        <v/>
      </c>
      <c r="AM352">
        <f>IF(BK351&lt;=0,0,ROUND(BK351+O352-AA352,2))</f>
        <v/>
      </c>
      <c r="AN352">
        <f>IF(BL351&lt;=0,0,ROUND(BL351+P352-AB352,2))</f>
        <v/>
      </c>
      <c r="AO352">
        <f>IF(BM351&lt;=0,0,ROUND(BM351+Q352-AC352,2))</f>
        <v/>
      </c>
      <c r="AP352">
        <f>IF(BN351&lt;=0,0,ROUND(BN351+R352-AD352,2))</f>
        <v/>
      </c>
      <c r="AQ352">
        <f>IF(BO351&lt;=0,0,ROUND(BO351+S352-AE352,2))</f>
        <v/>
      </c>
      <c r="AR352">
        <f>IF(BP351&lt;=0,0,ROUND(BP351+T352-AF352,2))</f>
        <v/>
      </c>
      <c r="AS352">
        <f>IF(BQ351&lt;=0,0,ROUND(BQ351+U352-AG352,2))</f>
        <v/>
      </c>
      <c r="AT352">
        <f>IF(AH352&lt;=0,0,ROUND(MIN(AH352,MAX(0,$F352-SUMPRODUCT(($AT$3:$BE$3&lt;AT$3)*$AH352:$AS352))),2))</f>
        <v/>
      </c>
      <c r="AU352">
        <f>IF(AI352&lt;=0,0,ROUND(MIN(AI352,MAX(0,$F352-SUMPRODUCT(($AT$3:$BE$3&lt;AU$3)*$AH352:$AS352))),2))</f>
        <v/>
      </c>
      <c r="AV352">
        <f>IF(AJ352&lt;=0,0,ROUND(MIN(AJ352,MAX(0,$F352-SUMPRODUCT(($AT$3:$BE$3&lt;AV$3)*$AH352:$AS352))),2))</f>
        <v/>
      </c>
      <c r="AW352">
        <f>IF(AK352&lt;=0,0,ROUND(MIN(AK352,MAX(0,$F352-SUMPRODUCT(($AT$3:$BE$3&lt;AW$3)*$AH352:$AS352))),2))</f>
        <v/>
      </c>
      <c r="AX352">
        <f>IF(AL352&lt;=0,0,ROUND(MIN(AL352,MAX(0,$F352-SUMPRODUCT(($AT$3:$BE$3&lt;AX$3)*$AH352:$AS352))),2))</f>
        <v/>
      </c>
      <c r="AY352">
        <f>IF(AM352&lt;=0,0,ROUND(MIN(AM352,MAX(0,$F352-SUMPRODUCT(($AT$3:$BE$3&lt;AY$3)*$AH352:$AS352))),2))</f>
        <v/>
      </c>
      <c r="AZ352">
        <f>IF(AN352&lt;=0,0,ROUND(MIN(AN352,MAX(0,$F352-SUMPRODUCT(($AT$3:$BE$3&lt;AZ$3)*$AH352:$AS352))),2))</f>
        <v/>
      </c>
      <c r="BA352">
        <f>IF(AO352&lt;=0,0,ROUND(MIN(AO352,MAX(0,$F352-SUMPRODUCT(($AT$3:$BE$3&lt;BA$3)*$AH352:$AS352))),2))</f>
        <v/>
      </c>
      <c r="BB352">
        <f>IF(AP352&lt;=0,0,ROUND(MIN(AP352,MAX(0,$F352-SUMPRODUCT(($AT$3:$BE$3&lt;BB$3)*$AH352:$AS352))),2))</f>
        <v/>
      </c>
      <c r="BC352">
        <f>IF(AQ352&lt;=0,0,ROUND(MIN(AQ352,MAX(0,$F352-SUMPRODUCT(($AT$3:$BE$3&lt;BC$3)*$AH352:$AS352))),2))</f>
        <v/>
      </c>
      <c r="BD352">
        <f>IF(AR352&lt;=0,0,ROUND(MIN(AR352,MAX(0,$F352-SUMPRODUCT(($AT$3:$BE$3&lt;BD$3)*$AH352:$AS352))),2))</f>
        <v/>
      </c>
      <c r="BE352">
        <f>IF(AS352&lt;=0,0,ROUND(MIN(AS352,MAX(0,$F352-SUMPRODUCT(($AT$3:$BE$3&lt;BE$3)*$AH352:$AS352))),2))</f>
        <v/>
      </c>
      <c r="BF352">
        <f>IF(BF351&lt;=0,0,ROUND(BF351+J352-V352-AT352,2))</f>
        <v/>
      </c>
      <c r="BG352">
        <f>IF(BG351&lt;=0,0,ROUND(BG351+K352-W352-AU352,2))</f>
        <v/>
      </c>
      <c r="BH352">
        <f>IF(BH351&lt;=0,0,ROUND(BH351+L352-X352-AV352,2))</f>
        <v/>
      </c>
      <c r="BI352">
        <f>IF(BI351&lt;=0,0,ROUND(BI351+M352-Y352-AW352,2))</f>
        <v/>
      </c>
      <c r="BJ352">
        <f>IF(BJ351&lt;=0,0,ROUND(BJ351+N352-Z352-AX352,2))</f>
        <v/>
      </c>
      <c r="BK352">
        <f>IF(BK351&lt;=0,0,ROUND(BK351+O352-AA352-AY352,2))</f>
        <v/>
      </c>
      <c r="BL352">
        <f>IF(BL351&lt;=0,0,ROUND(BL351+P352-AB352-AZ352,2))</f>
        <v/>
      </c>
      <c r="BM352">
        <f>IF(BM351&lt;=0,0,ROUND(BM351+Q352-AC352-BA352,2))</f>
        <v/>
      </c>
      <c r="BN352">
        <f>IF(BN351&lt;=0,0,ROUND(BN351+R352-AD352-BB352,2))</f>
        <v/>
      </c>
      <c r="BO352">
        <f>IF(BO351&lt;=0,0,ROUND(BO351+S352-AE352-BC352,2))</f>
        <v/>
      </c>
      <c r="BP352">
        <f>IF(BP351&lt;=0,0,ROUND(BP351+T352-AF352-BD352,2))</f>
        <v/>
      </c>
      <c r="BQ352">
        <f>IF(BQ351&lt;=0,0,ROUND(BQ351+U352-AG352-BE352,2))</f>
        <v/>
      </c>
    </row>
    <row r="353">
      <c r="A353" t="n">
        <v>348</v>
      </c>
      <c r="B353" s="29">
        <f>Months!B353</f>
        <v/>
      </c>
      <c r="C353">
        <f>Months!C353</f>
        <v/>
      </c>
      <c r="D353">
        <f>Months!D353</f>
        <v/>
      </c>
      <c r="E353">
        <f>SUM(V353:AG353)</f>
        <v/>
      </c>
      <c r="F353">
        <f>MAX(0,ROUND(C353+D353-E353,2))</f>
        <v/>
      </c>
      <c r="G353">
        <f>ROUND(E353+SUM(AT353:BE353),2)</f>
        <v/>
      </c>
      <c r="H353">
        <f>ROUND(SUM(J353:U353),2)</f>
        <v/>
      </c>
      <c r="I353">
        <f>ROUND(SUM(BF353:BQ353),2)</f>
        <v/>
      </c>
      <c r="J353">
        <f>IF(BF352&lt;=0,0,ROUND(BF352*IF($A353&lt;=Debts!$M$5,Debts!$X$5,Debts!$Y$5)/12,2)+IF(AND(Debts!$AC$5=1,$A353=Debts!$M$5+1),SUMPRODUCT(ROUND(BF$5:BF351*Debts!$Y$5/12,2)),0))</f>
        <v/>
      </c>
      <c r="K353">
        <f>IF(BG352&lt;=0,0,ROUND(BG352*IF($A353&lt;=Debts!$M$6,Debts!$X$6,Debts!$Y$6)/12,2)+IF(AND(Debts!$AC$6=1,$A353=Debts!$M$6+1),SUMPRODUCT(ROUND(BG$5:BG351*Debts!$Y$6/12,2)),0))</f>
        <v/>
      </c>
      <c r="L353">
        <f>IF(BH352&lt;=0,0,ROUND(BH352*IF($A353&lt;=Debts!$M$7,Debts!$X$7,Debts!$Y$7)/12,2)+IF(AND(Debts!$AC$7=1,$A353=Debts!$M$7+1),SUMPRODUCT(ROUND(BH$5:BH351*Debts!$Y$7/12,2)),0))</f>
        <v/>
      </c>
      <c r="M353">
        <f>IF(BI352&lt;=0,0,ROUND(BI352*IF($A353&lt;=Debts!$M$8,Debts!$X$8,Debts!$Y$8)/12,2)+IF(AND(Debts!$AC$8=1,$A353=Debts!$M$8+1),SUMPRODUCT(ROUND(BI$5:BI351*Debts!$Y$8/12,2)),0))</f>
        <v/>
      </c>
      <c r="N353">
        <f>IF(BJ352&lt;=0,0,ROUND(BJ352*IF($A353&lt;=Debts!$M$9,Debts!$X$9,Debts!$Y$9)/12,2)+IF(AND(Debts!$AC$9=1,$A353=Debts!$M$9+1),SUMPRODUCT(ROUND(BJ$5:BJ351*Debts!$Y$9/12,2)),0))</f>
        <v/>
      </c>
      <c r="O353">
        <f>IF(BK352&lt;=0,0,ROUND(BK352*IF($A353&lt;=Debts!$M$10,Debts!$X$10,Debts!$Y$10)/12,2)+IF(AND(Debts!$AC$10=1,$A353=Debts!$M$10+1),SUMPRODUCT(ROUND(BK$5:BK351*Debts!$Y$10/12,2)),0))</f>
        <v/>
      </c>
      <c r="P353">
        <f>IF(BL352&lt;=0,0,ROUND(BL352*IF($A353&lt;=Debts!$M$11,Debts!$X$11,Debts!$Y$11)/12,2)+IF(AND(Debts!$AC$11=1,$A353=Debts!$M$11+1),SUMPRODUCT(ROUND(BL$5:BL351*Debts!$Y$11/12,2)),0))</f>
        <v/>
      </c>
      <c r="Q353">
        <f>IF(BM352&lt;=0,0,ROUND(BM352*IF($A353&lt;=Debts!$M$12,Debts!$X$12,Debts!$Y$12)/12,2)+IF(AND(Debts!$AC$12=1,$A353=Debts!$M$12+1),SUMPRODUCT(ROUND(BM$5:BM351*Debts!$Y$12/12,2)),0))</f>
        <v/>
      </c>
      <c r="R353">
        <f>IF(BN352&lt;=0,0,ROUND(BN352*IF($A353&lt;=Debts!$M$13,Debts!$X$13,Debts!$Y$13)/12,2)+IF(AND(Debts!$AC$13=1,$A353=Debts!$M$13+1),SUMPRODUCT(ROUND(BN$5:BN351*Debts!$Y$13/12,2)),0))</f>
        <v/>
      </c>
      <c r="S353">
        <f>IF(BO352&lt;=0,0,ROUND(BO352*IF($A353&lt;=Debts!$M$14,Debts!$X$14,Debts!$Y$14)/12,2)+IF(AND(Debts!$AC$14=1,$A353=Debts!$M$14+1),SUMPRODUCT(ROUND(BO$5:BO351*Debts!$Y$14/12,2)),0))</f>
        <v/>
      </c>
      <c r="T353">
        <f>IF(BP352&lt;=0,0,ROUND(BP352*IF($A353&lt;=Debts!$M$15,Debts!$X$15,Debts!$Y$15)/12,2)+IF(AND(Debts!$AC$15=1,$A353=Debts!$M$15+1),SUMPRODUCT(ROUND(BP$5:BP351*Debts!$Y$15/12,2)),0))</f>
        <v/>
      </c>
      <c r="U353">
        <f>IF(BQ352&lt;=0,0,ROUND(BQ352*IF($A353&lt;=Debts!$M$16,Debts!$X$16,Debts!$Y$16)/12,2)+IF(AND(Debts!$AC$16=1,$A353=Debts!$M$16+1),SUMPRODUCT(ROUND(BQ$5:BQ351*Debts!$Y$16/12,2)),0))</f>
        <v/>
      </c>
      <c r="V353">
        <f>IF(BF352&lt;=0,0,MIN(ROUND(BF352+J353,2),IF(Debts!$Z$5=0,Debts!$AA$5,MAX(Debts!$AA$5,ROUND(BF352*Debts!$Z$5+Debts!$AB$5*J353,2)))))</f>
        <v/>
      </c>
      <c r="W353">
        <f>IF(BG352&lt;=0,0,MIN(ROUND(BG352+K353,2),IF(Debts!$Z$6=0,Debts!$AA$6,MAX(Debts!$AA$6,ROUND(BG352*Debts!$Z$6+Debts!$AB$6*K353,2)))))</f>
        <v/>
      </c>
      <c r="X353">
        <f>IF(BH352&lt;=0,0,MIN(ROUND(BH352+L353,2),IF(Debts!$Z$7=0,Debts!$AA$7,MAX(Debts!$AA$7,ROUND(BH352*Debts!$Z$7+Debts!$AB$7*L353,2)))))</f>
        <v/>
      </c>
      <c r="Y353">
        <f>IF(BI352&lt;=0,0,MIN(ROUND(BI352+M353,2),IF(Debts!$Z$8=0,Debts!$AA$8,MAX(Debts!$AA$8,ROUND(BI352*Debts!$Z$8+Debts!$AB$8*M353,2)))))</f>
        <v/>
      </c>
      <c r="Z353">
        <f>IF(BJ352&lt;=0,0,MIN(ROUND(BJ352+N353,2),IF(Debts!$Z$9=0,Debts!$AA$9,MAX(Debts!$AA$9,ROUND(BJ352*Debts!$Z$9+Debts!$AB$9*N353,2)))))</f>
        <v/>
      </c>
      <c r="AA353">
        <f>IF(BK352&lt;=0,0,MIN(ROUND(BK352+O353,2),IF(Debts!$Z$10=0,Debts!$AA$10,MAX(Debts!$AA$10,ROUND(BK352*Debts!$Z$10+Debts!$AB$10*O353,2)))))</f>
        <v/>
      </c>
      <c r="AB353">
        <f>IF(BL352&lt;=0,0,MIN(ROUND(BL352+P353,2),IF(Debts!$Z$11=0,Debts!$AA$11,MAX(Debts!$AA$11,ROUND(BL352*Debts!$Z$11+Debts!$AB$11*P353,2)))))</f>
        <v/>
      </c>
      <c r="AC353">
        <f>IF(BM352&lt;=0,0,MIN(ROUND(BM352+Q353,2),IF(Debts!$Z$12=0,Debts!$AA$12,MAX(Debts!$AA$12,ROUND(BM352*Debts!$Z$12+Debts!$AB$12*Q353,2)))))</f>
        <v/>
      </c>
      <c r="AD353">
        <f>IF(BN352&lt;=0,0,MIN(ROUND(BN352+R353,2),IF(Debts!$Z$13=0,Debts!$AA$13,MAX(Debts!$AA$13,ROUND(BN352*Debts!$Z$13+Debts!$AB$13*R353,2)))))</f>
        <v/>
      </c>
      <c r="AE353">
        <f>IF(BO352&lt;=0,0,MIN(ROUND(BO352+S353,2),IF(Debts!$Z$14=0,Debts!$AA$14,MAX(Debts!$AA$14,ROUND(BO352*Debts!$Z$14+Debts!$AB$14*S353,2)))))</f>
        <v/>
      </c>
      <c r="AF353">
        <f>IF(BP352&lt;=0,0,MIN(ROUND(BP352+T353,2),IF(Debts!$Z$15=0,Debts!$AA$15,MAX(Debts!$AA$15,ROUND(BP352*Debts!$Z$15+Debts!$AB$15*T353,2)))))</f>
        <v/>
      </c>
      <c r="AG353">
        <f>IF(BQ352&lt;=0,0,MIN(ROUND(BQ352+U353,2),IF(Debts!$Z$16=0,Debts!$AA$16,MAX(Debts!$AA$16,ROUND(BQ352*Debts!$Z$16+Debts!$AB$16*U353,2)))))</f>
        <v/>
      </c>
      <c r="AH353">
        <f>IF(BF352&lt;=0,0,ROUND(BF352+J353-V353,2))</f>
        <v/>
      </c>
      <c r="AI353">
        <f>IF(BG352&lt;=0,0,ROUND(BG352+K353-W353,2))</f>
        <v/>
      </c>
      <c r="AJ353">
        <f>IF(BH352&lt;=0,0,ROUND(BH352+L353-X353,2))</f>
        <v/>
      </c>
      <c r="AK353">
        <f>IF(BI352&lt;=0,0,ROUND(BI352+M353-Y353,2))</f>
        <v/>
      </c>
      <c r="AL353">
        <f>IF(BJ352&lt;=0,0,ROUND(BJ352+N353-Z353,2))</f>
        <v/>
      </c>
      <c r="AM353">
        <f>IF(BK352&lt;=0,0,ROUND(BK352+O353-AA353,2))</f>
        <v/>
      </c>
      <c r="AN353">
        <f>IF(BL352&lt;=0,0,ROUND(BL352+P353-AB353,2))</f>
        <v/>
      </c>
      <c r="AO353">
        <f>IF(BM352&lt;=0,0,ROUND(BM352+Q353-AC353,2))</f>
        <v/>
      </c>
      <c r="AP353">
        <f>IF(BN352&lt;=0,0,ROUND(BN352+R353-AD353,2))</f>
        <v/>
      </c>
      <c r="AQ353">
        <f>IF(BO352&lt;=0,0,ROUND(BO352+S353-AE353,2))</f>
        <v/>
      </c>
      <c r="AR353">
        <f>IF(BP352&lt;=0,0,ROUND(BP352+T353-AF353,2))</f>
        <v/>
      </c>
      <c r="AS353">
        <f>IF(BQ352&lt;=0,0,ROUND(BQ352+U353-AG353,2))</f>
        <v/>
      </c>
      <c r="AT353">
        <f>IF(AH353&lt;=0,0,ROUND(MIN(AH353,MAX(0,$F353-SUMPRODUCT(($AT$3:$BE$3&lt;AT$3)*$AH353:$AS353))),2))</f>
        <v/>
      </c>
      <c r="AU353">
        <f>IF(AI353&lt;=0,0,ROUND(MIN(AI353,MAX(0,$F353-SUMPRODUCT(($AT$3:$BE$3&lt;AU$3)*$AH353:$AS353))),2))</f>
        <v/>
      </c>
      <c r="AV353">
        <f>IF(AJ353&lt;=0,0,ROUND(MIN(AJ353,MAX(0,$F353-SUMPRODUCT(($AT$3:$BE$3&lt;AV$3)*$AH353:$AS353))),2))</f>
        <v/>
      </c>
      <c r="AW353">
        <f>IF(AK353&lt;=0,0,ROUND(MIN(AK353,MAX(0,$F353-SUMPRODUCT(($AT$3:$BE$3&lt;AW$3)*$AH353:$AS353))),2))</f>
        <v/>
      </c>
      <c r="AX353">
        <f>IF(AL353&lt;=0,0,ROUND(MIN(AL353,MAX(0,$F353-SUMPRODUCT(($AT$3:$BE$3&lt;AX$3)*$AH353:$AS353))),2))</f>
        <v/>
      </c>
      <c r="AY353">
        <f>IF(AM353&lt;=0,0,ROUND(MIN(AM353,MAX(0,$F353-SUMPRODUCT(($AT$3:$BE$3&lt;AY$3)*$AH353:$AS353))),2))</f>
        <v/>
      </c>
      <c r="AZ353">
        <f>IF(AN353&lt;=0,0,ROUND(MIN(AN353,MAX(0,$F353-SUMPRODUCT(($AT$3:$BE$3&lt;AZ$3)*$AH353:$AS353))),2))</f>
        <v/>
      </c>
      <c r="BA353">
        <f>IF(AO353&lt;=0,0,ROUND(MIN(AO353,MAX(0,$F353-SUMPRODUCT(($AT$3:$BE$3&lt;BA$3)*$AH353:$AS353))),2))</f>
        <v/>
      </c>
      <c r="BB353">
        <f>IF(AP353&lt;=0,0,ROUND(MIN(AP353,MAX(0,$F353-SUMPRODUCT(($AT$3:$BE$3&lt;BB$3)*$AH353:$AS353))),2))</f>
        <v/>
      </c>
      <c r="BC353">
        <f>IF(AQ353&lt;=0,0,ROUND(MIN(AQ353,MAX(0,$F353-SUMPRODUCT(($AT$3:$BE$3&lt;BC$3)*$AH353:$AS353))),2))</f>
        <v/>
      </c>
      <c r="BD353">
        <f>IF(AR353&lt;=0,0,ROUND(MIN(AR353,MAX(0,$F353-SUMPRODUCT(($AT$3:$BE$3&lt;BD$3)*$AH353:$AS353))),2))</f>
        <v/>
      </c>
      <c r="BE353">
        <f>IF(AS353&lt;=0,0,ROUND(MIN(AS353,MAX(0,$F353-SUMPRODUCT(($AT$3:$BE$3&lt;BE$3)*$AH353:$AS353))),2))</f>
        <v/>
      </c>
      <c r="BF353">
        <f>IF(BF352&lt;=0,0,ROUND(BF352+J353-V353-AT353,2))</f>
        <v/>
      </c>
      <c r="BG353">
        <f>IF(BG352&lt;=0,0,ROUND(BG352+K353-W353-AU353,2))</f>
        <v/>
      </c>
      <c r="BH353">
        <f>IF(BH352&lt;=0,0,ROUND(BH352+L353-X353-AV353,2))</f>
        <v/>
      </c>
      <c r="BI353">
        <f>IF(BI352&lt;=0,0,ROUND(BI352+M353-Y353-AW353,2))</f>
        <v/>
      </c>
      <c r="BJ353">
        <f>IF(BJ352&lt;=0,0,ROUND(BJ352+N353-Z353-AX353,2))</f>
        <v/>
      </c>
      <c r="BK353">
        <f>IF(BK352&lt;=0,0,ROUND(BK352+O353-AA353-AY353,2))</f>
        <v/>
      </c>
      <c r="BL353">
        <f>IF(BL352&lt;=0,0,ROUND(BL352+P353-AB353-AZ353,2))</f>
        <v/>
      </c>
      <c r="BM353">
        <f>IF(BM352&lt;=0,0,ROUND(BM352+Q353-AC353-BA353,2))</f>
        <v/>
      </c>
      <c r="BN353">
        <f>IF(BN352&lt;=0,0,ROUND(BN352+R353-AD353-BB353,2))</f>
        <v/>
      </c>
      <c r="BO353">
        <f>IF(BO352&lt;=0,0,ROUND(BO352+S353-AE353-BC353,2))</f>
        <v/>
      </c>
      <c r="BP353">
        <f>IF(BP352&lt;=0,0,ROUND(BP352+T353-AF353-BD353,2))</f>
        <v/>
      </c>
      <c r="BQ353">
        <f>IF(BQ352&lt;=0,0,ROUND(BQ352+U353-AG353-BE353,2))</f>
        <v/>
      </c>
    </row>
    <row r="354">
      <c r="A354" t="n">
        <v>349</v>
      </c>
      <c r="B354" s="29">
        <f>Months!B354</f>
        <v/>
      </c>
      <c r="C354">
        <f>Months!C354</f>
        <v/>
      </c>
      <c r="D354">
        <f>Months!D354</f>
        <v/>
      </c>
      <c r="E354">
        <f>SUM(V354:AG354)</f>
        <v/>
      </c>
      <c r="F354">
        <f>MAX(0,ROUND(C354+D354-E354,2))</f>
        <v/>
      </c>
      <c r="G354">
        <f>ROUND(E354+SUM(AT354:BE354),2)</f>
        <v/>
      </c>
      <c r="H354">
        <f>ROUND(SUM(J354:U354),2)</f>
        <v/>
      </c>
      <c r="I354">
        <f>ROUND(SUM(BF354:BQ354),2)</f>
        <v/>
      </c>
      <c r="J354">
        <f>IF(BF353&lt;=0,0,ROUND(BF353*IF($A354&lt;=Debts!$M$5,Debts!$X$5,Debts!$Y$5)/12,2)+IF(AND(Debts!$AC$5=1,$A354=Debts!$M$5+1),SUMPRODUCT(ROUND(BF$5:BF352*Debts!$Y$5/12,2)),0))</f>
        <v/>
      </c>
      <c r="K354">
        <f>IF(BG353&lt;=0,0,ROUND(BG353*IF($A354&lt;=Debts!$M$6,Debts!$X$6,Debts!$Y$6)/12,2)+IF(AND(Debts!$AC$6=1,$A354=Debts!$M$6+1),SUMPRODUCT(ROUND(BG$5:BG352*Debts!$Y$6/12,2)),0))</f>
        <v/>
      </c>
      <c r="L354">
        <f>IF(BH353&lt;=0,0,ROUND(BH353*IF($A354&lt;=Debts!$M$7,Debts!$X$7,Debts!$Y$7)/12,2)+IF(AND(Debts!$AC$7=1,$A354=Debts!$M$7+1),SUMPRODUCT(ROUND(BH$5:BH352*Debts!$Y$7/12,2)),0))</f>
        <v/>
      </c>
      <c r="M354">
        <f>IF(BI353&lt;=0,0,ROUND(BI353*IF($A354&lt;=Debts!$M$8,Debts!$X$8,Debts!$Y$8)/12,2)+IF(AND(Debts!$AC$8=1,$A354=Debts!$M$8+1),SUMPRODUCT(ROUND(BI$5:BI352*Debts!$Y$8/12,2)),0))</f>
        <v/>
      </c>
      <c r="N354">
        <f>IF(BJ353&lt;=0,0,ROUND(BJ353*IF($A354&lt;=Debts!$M$9,Debts!$X$9,Debts!$Y$9)/12,2)+IF(AND(Debts!$AC$9=1,$A354=Debts!$M$9+1),SUMPRODUCT(ROUND(BJ$5:BJ352*Debts!$Y$9/12,2)),0))</f>
        <v/>
      </c>
      <c r="O354">
        <f>IF(BK353&lt;=0,0,ROUND(BK353*IF($A354&lt;=Debts!$M$10,Debts!$X$10,Debts!$Y$10)/12,2)+IF(AND(Debts!$AC$10=1,$A354=Debts!$M$10+1),SUMPRODUCT(ROUND(BK$5:BK352*Debts!$Y$10/12,2)),0))</f>
        <v/>
      </c>
      <c r="P354">
        <f>IF(BL353&lt;=0,0,ROUND(BL353*IF($A354&lt;=Debts!$M$11,Debts!$X$11,Debts!$Y$11)/12,2)+IF(AND(Debts!$AC$11=1,$A354=Debts!$M$11+1),SUMPRODUCT(ROUND(BL$5:BL352*Debts!$Y$11/12,2)),0))</f>
        <v/>
      </c>
      <c r="Q354">
        <f>IF(BM353&lt;=0,0,ROUND(BM353*IF($A354&lt;=Debts!$M$12,Debts!$X$12,Debts!$Y$12)/12,2)+IF(AND(Debts!$AC$12=1,$A354=Debts!$M$12+1),SUMPRODUCT(ROUND(BM$5:BM352*Debts!$Y$12/12,2)),0))</f>
        <v/>
      </c>
      <c r="R354">
        <f>IF(BN353&lt;=0,0,ROUND(BN353*IF($A354&lt;=Debts!$M$13,Debts!$X$13,Debts!$Y$13)/12,2)+IF(AND(Debts!$AC$13=1,$A354=Debts!$M$13+1),SUMPRODUCT(ROUND(BN$5:BN352*Debts!$Y$13/12,2)),0))</f>
        <v/>
      </c>
      <c r="S354">
        <f>IF(BO353&lt;=0,0,ROUND(BO353*IF($A354&lt;=Debts!$M$14,Debts!$X$14,Debts!$Y$14)/12,2)+IF(AND(Debts!$AC$14=1,$A354=Debts!$M$14+1),SUMPRODUCT(ROUND(BO$5:BO352*Debts!$Y$14/12,2)),0))</f>
        <v/>
      </c>
      <c r="T354">
        <f>IF(BP353&lt;=0,0,ROUND(BP353*IF($A354&lt;=Debts!$M$15,Debts!$X$15,Debts!$Y$15)/12,2)+IF(AND(Debts!$AC$15=1,$A354=Debts!$M$15+1),SUMPRODUCT(ROUND(BP$5:BP352*Debts!$Y$15/12,2)),0))</f>
        <v/>
      </c>
      <c r="U354">
        <f>IF(BQ353&lt;=0,0,ROUND(BQ353*IF($A354&lt;=Debts!$M$16,Debts!$X$16,Debts!$Y$16)/12,2)+IF(AND(Debts!$AC$16=1,$A354=Debts!$M$16+1),SUMPRODUCT(ROUND(BQ$5:BQ352*Debts!$Y$16/12,2)),0))</f>
        <v/>
      </c>
      <c r="V354">
        <f>IF(BF353&lt;=0,0,MIN(ROUND(BF353+J354,2),IF(Debts!$Z$5=0,Debts!$AA$5,MAX(Debts!$AA$5,ROUND(BF353*Debts!$Z$5+Debts!$AB$5*J354,2)))))</f>
        <v/>
      </c>
      <c r="W354">
        <f>IF(BG353&lt;=0,0,MIN(ROUND(BG353+K354,2),IF(Debts!$Z$6=0,Debts!$AA$6,MAX(Debts!$AA$6,ROUND(BG353*Debts!$Z$6+Debts!$AB$6*K354,2)))))</f>
        <v/>
      </c>
      <c r="X354">
        <f>IF(BH353&lt;=0,0,MIN(ROUND(BH353+L354,2),IF(Debts!$Z$7=0,Debts!$AA$7,MAX(Debts!$AA$7,ROUND(BH353*Debts!$Z$7+Debts!$AB$7*L354,2)))))</f>
        <v/>
      </c>
      <c r="Y354">
        <f>IF(BI353&lt;=0,0,MIN(ROUND(BI353+M354,2),IF(Debts!$Z$8=0,Debts!$AA$8,MAX(Debts!$AA$8,ROUND(BI353*Debts!$Z$8+Debts!$AB$8*M354,2)))))</f>
        <v/>
      </c>
      <c r="Z354">
        <f>IF(BJ353&lt;=0,0,MIN(ROUND(BJ353+N354,2),IF(Debts!$Z$9=0,Debts!$AA$9,MAX(Debts!$AA$9,ROUND(BJ353*Debts!$Z$9+Debts!$AB$9*N354,2)))))</f>
        <v/>
      </c>
      <c r="AA354">
        <f>IF(BK353&lt;=0,0,MIN(ROUND(BK353+O354,2),IF(Debts!$Z$10=0,Debts!$AA$10,MAX(Debts!$AA$10,ROUND(BK353*Debts!$Z$10+Debts!$AB$10*O354,2)))))</f>
        <v/>
      </c>
      <c r="AB354">
        <f>IF(BL353&lt;=0,0,MIN(ROUND(BL353+P354,2),IF(Debts!$Z$11=0,Debts!$AA$11,MAX(Debts!$AA$11,ROUND(BL353*Debts!$Z$11+Debts!$AB$11*P354,2)))))</f>
        <v/>
      </c>
      <c r="AC354">
        <f>IF(BM353&lt;=0,0,MIN(ROUND(BM353+Q354,2),IF(Debts!$Z$12=0,Debts!$AA$12,MAX(Debts!$AA$12,ROUND(BM353*Debts!$Z$12+Debts!$AB$12*Q354,2)))))</f>
        <v/>
      </c>
      <c r="AD354">
        <f>IF(BN353&lt;=0,0,MIN(ROUND(BN353+R354,2),IF(Debts!$Z$13=0,Debts!$AA$13,MAX(Debts!$AA$13,ROUND(BN353*Debts!$Z$13+Debts!$AB$13*R354,2)))))</f>
        <v/>
      </c>
      <c r="AE354">
        <f>IF(BO353&lt;=0,0,MIN(ROUND(BO353+S354,2),IF(Debts!$Z$14=0,Debts!$AA$14,MAX(Debts!$AA$14,ROUND(BO353*Debts!$Z$14+Debts!$AB$14*S354,2)))))</f>
        <v/>
      </c>
      <c r="AF354">
        <f>IF(BP353&lt;=0,0,MIN(ROUND(BP353+T354,2),IF(Debts!$Z$15=0,Debts!$AA$15,MAX(Debts!$AA$15,ROUND(BP353*Debts!$Z$15+Debts!$AB$15*T354,2)))))</f>
        <v/>
      </c>
      <c r="AG354">
        <f>IF(BQ353&lt;=0,0,MIN(ROUND(BQ353+U354,2),IF(Debts!$Z$16=0,Debts!$AA$16,MAX(Debts!$AA$16,ROUND(BQ353*Debts!$Z$16+Debts!$AB$16*U354,2)))))</f>
        <v/>
      </c>
      <c r="AH354">
        <f>IF(BF353&lt;=0,0,ROUND(BF353+J354-V354,2))</f>
        <v/>
      </c>
      <c r="AI354">
        <f>IF(BG353&lt;=0,0,ROUND(BG353+K354-W354,2))</f>
        <v/>
      </c>
      <c r="AJ354">
        <f>IF(BH353&lt;=0,0,ROUND(BH353+L354-X354,2))</f>
        <v/>
      </c>
      <c r="AK354">
        <f>IF(BI353&lt;=0,0,ROUND(BI353+M354-Y354,2))</f>
        <v/>
      </c>
      <c r="AL354">
        <f>IF(BJ353&lt;=0,0,ROUND(BJ353+N354-Z354,2))</f>
        <v/>
      </c>
      <c r="AM354">
        <f>IF(BK353&lt;=0,0,ROUND(BK353+O354-AA354,2))</f>
        <v/>
      </c>
      <c r="AN354">
        <f>IF(BL353&lt;=0,0,ROUND(BL353+P354-AB354,2))</f>
        <v/>
      </c>
      <c r="AO354">
        <f>IF(BM353&lt;=0,0,ROUND(BM353+Q354-AC354,2))</f>
        <v/>
      </c>
      <c r="AP354">
        <f>IF(BN353&lt;=0,0,ROUND(BN353+R354-AD354,2))</f>
        <v/>
      </c>
      <c r="AQ354">
        <f>IF(BO353&lt;=0,0,ROUND(BO353+S354-AE354,2))</f>
        <v/>
      </c>
      <c r="AR354">
        <f>IF(BP353&lt;=0,0,ROUND(BP353+T354-AF354,2))</f>
        <v/>
      </c>
      <c r="AS354">
        <f>IF(BQ353&lt;=0,0,ROUND(BQ353+U354-AG354,2))</f>
        <v/>
      </c>
      <c r="AT354">
        <f>IF(AH354&lt;=0,0,ROUND(MIN(AH354,MAX(0,$F354-SUMPRODUCT(($AT$3:$BE$3&lt;AT$3)*$AH354:$AS354))),2))</f>
        <v/>
      </c>
      <c r="AU354">
        <f>IF(AI354&lt;=0,0,ROUND(MIN(AI354,MAX(0,$F354-SUMPRODUCT(($AT$3:$BE$3&lt;AU$3)*$AH354:$AS354))),2))</f>
        <v/>
      </c>
      <c r="AV354">
        <f>IF(AJ354&lt;=0,0,ROUND(MIN(AJ354,MAX(0,$F354-SUMPRODUCT(($AT$3:$BE$3&lt;AV$3)*$AH354:$AS354))),2))</f>
        <v/>
      </c>
      <c r="AW354">
        <f>IF(AK354&lt;=0,0,ROUND(MIN(AK354,MAX(0,$F354-SUMPRODUCT(($AT$3:$BE$3&lt;AW$3)*$AH354:$AS354))),2))</f>
        <v/>
      </c>
      <c r="AX354">
        <f>IF(AL354&lt;=0,0,ROUND(MIN(AL354,MAX(0,$F354-SUMPRODUCT(($AT$3:$BE$3&lt;AX$3)*$AH354:$AS354))),2))</f>
        <v/>
      </c>
      <c r="AY354">
        <f>IF(AM354&lt;=0,0,ROUND(MIN(AM354,MAX(0,$F354-SUMPRODUCT(($AT$3:$BE$3&lt;AY$3)*$AH354:$AS354))),2))</f>
        <v/>
      </c>
      <c r="AZ354">
        <f>IF(AN354&lt;=0,0,ROUND(MIN(AN354,MAX(0,$F354-SUMPRODUCT(($AT$3:$BE$3&lt;AZ$3)*$AH354:$AS354))),2))</f>
        <v/>
      </c>
      <c r="BA354">
        <f>IF(AO354&lt;=0,0,ROUND(MIN(AO354,MAX(0,$F354-SUMPRODUCT(($AT$3:$BE$3&lt;BA$3)*$AH354:$AS354))),2))</f>
        <v/>
      </c>
      <c r="BB354">
        <f>IF(AP354&lt;=0,0,ROUND(MIN(AP354,MAX(0,$F354-SUMPRODUCT(($AT$3:$BE$3&lt;BB$3)*$AH354:$AS354))),2))</f>
        <v/>
      </c>
      <c r="BC354">
        <f>IF(AQ354&lt;=0,0,ROUND(MIN(AQ354,MAX(0,$F354-SUMPRODUCT(($AT$3:$BE$3&lt;BC$3)*$AH354:$AS354))),2))</f>
        <v/>
      </c>
      <c r="BD354">
        <f>IF(AR354&lt;=0,0,ROUND(MIN(AR354,MAX(0,$F354-SUMPRODUCT(($AT$3:$BE$3&lt;BD$3)*$AH354:$AS354))),2))</f>
        <v/>
      </c>
      <c r="BE354">
        <f>IF(AS354&lt;=0,0,ROUND(MIN(AS354,MAX(0,$F354-SUMPRODUCT(($AT$3:$BE$3&lt;BE$3)*$AH354:$AS354))),2))</f>
        <v/>
      </c>
      <c r="BF354">
        <f>IF(BF353&lt;=0,0,ROUND(BF353+J354-V354-AT354,2))</f>
        <v/>
      </c>
      <c r="BG354">
        <f>IF(BG353&lt;=0,0,ROUND(BG353+K354-W354-AU354,2))</f>
        <v/>
      </c>
      <c r="BH354">
        <f>IF(BH353&lt;=0,0,ROUND(BH353+L354-X354-AV354,2))</f>
        <v/>
      </c>
      <c r="BI354">
        <f>IF(BI353&lt;=0,0,ROUND(BI353+M354-Y354-AW354,2))</f>
        <v/>
      </c>
      <c r="BJ354">
        <f>IF(BJ353&lt;=0,0,ROUND(BJ353+N354-Z354-AX354,2))</f>
        <v/>
      </c>
      <c r="BK354">
        <f>IF(BK353&lt;=0,0,ROUND(BK353+O354-AA354-AY354,2))</f>
        <v/>
      </c>
      <c r="BL354">
        <f>IF(BL353&lt;=0,0,ROUND(BL353+P354-AB354-AZ354,2))</f>
        <v/>
      </c>
      <c r="BM354">
        <f>IF(BM353&lt;=0,0,ROUND(BM353+Q354-AC354-BA354,2))</f>
        <v/>
      </c>
      <c r="BN354">
        <f>IF(BN353&lt;=0,0,ROUND(BN353+R354-AD354-BB354,2))</f>
        <v/>
      </c>
      <c r="BO354">
        <f>IF(BO353&lt;=0,0,ROUND(BO353+S354-AE354-BC354,2))</f>
        <v/>
      </c>
      <c r="BP354">
        <f>IF(BP353&lt;=0,0,ROUND(BP353+T354-AF354-BD354,2))</f>
        <v/>
      </c>
      <c r="BQ354">
        <f>IF(BQ353&lt;=0,0,ROUND(BQ353+U354-AG354-BE354,2))</f>
        <v/>
      </c>
    </row>
    <row r="355">
      <c r="A355" t="n">
        <v>350</v>
      </c>
      <c r="B355" s="29">
        <f>Months!B355</f>
        <v/>
      </c>
      <c r="C355">
        <f>Months!C355</f>
        <v/>
      </c>
      <c r="D355">
        <f>Months!D355</f>
        <v/>
      </c>
      <c r="E355">
        <f>SUM(V355:AG355)</f>
        <v/>
      </c>
      <c r="F355">
        <f>MAX(0,ROUND(C355+D355-E355,2))</f>
        <v/>
      </c>
      <c r="G355">
        <f>ROUND(E355+SUM(AT355:BE355),2)</f>
        <v/>
      </c>
      <c r="H355">
        <f>ROUND(SUM(J355:U355),2)</f>
        <v/>
      </c>
      <c r="I355">
        <f>ROUND(SUM(BF355:BQ355),2)</f>
        <v/>
      </c>
      <c r="J355">
        <f>IF(BF354&lt;=0,0,ROUND(BF354*IF($A355&lt;=Debts!$M$5,Debts!$X$5,Debts!$Y$5)/12,2)+IF(AND(Debts!$AC$5=1,$A355=Debts!$M$5+1),SUMPRODUCT(ROUND(BF$5:BF353*Debts!$Y$5/12,2)),0))</f>
        <v/>
      </c>
      <c r="K355">
        <f>IF(BG354&lt;=0,0,ROUND(BG354*IF($A355&lt;=Debts!$M$6,Debts!$X$6,Debts!$Y$6)/12,2)+IF(AND(Debts!$AC$6=1,$A355=Debts!$M$6+1),SUMPRODUCT(ROUND(BG$5:BG353*Debts!$Y$6/12,2)),0))</f>
        <v/>
      </c>
      <c r="L355">
        <f>IF(BH354&lt;=0,0,ROUND(BH354*IF($A355&lt;=Debts!$M$7,Debts!$X$7,Debts!$Y$7)/12,2)+IF(AND(Debts!$AC$7=1,$A355=Debts!$M$7+1),SUMPRODUCT(ROUND(BH$5:BH353*Debts!$Y$7/12,2)),0))</f>
        <v/>
      </c>
      <c r="M355">
        <f>IF(BI354&lt;=0,0,ROUND(BI354*IF($A355&lt;=Debts!$M$8,Debts!$X$8,Debts!$Y$8)/12,2)+IF(AND(Debts!$AC$8=1,$A355=Debts!$M$8+1),SUMPRODUCT(ROUND(BI$5:BI353*Debts!$Y$8/12,2)),0))</f>
        <v/>
      </c>
      <c r="N355">
        <f>IF(BJ354&lt;=0,0,ROUND(BJ354*IF($A355&lt;=Debts!$M$9,Debts!$X$9,Debts!$Y$9)/12,2)+IF(AND(Debts!$AC$9=1,$A355=Debts!$M$9+1),SUMPRODUCT(ROUND(BJ$5:BJ353*Debts!$Y$9/12,2)),0))</f>
        <v/>
      </c>
      <c r="O355">
        <f>IF(BK354&lt;=0,0,ROUND(BK354*IF($A355&lt;=Debts!$M$10,Debts!$X$10,Debts!$Y$10)/12,2)+IF(AND(Debts!$AC$10=1,$A355=Debts!$M$10+1),SUMPRODUCT(ROUND(BK$5:BK353*Debts!$Y$10/12,2)),0))</f>
        <v/>
      </c>
      <c r="P355">
        <f>IF(BL354&lt;=0,0,ROUND(BL354*IF($A355&lt;=Debts!$M$11,Debts!$X$11,Debts!$Y$11)/12,2)+IF(AND(Debts!$AC$11=1,$A355=Debts!$M$11+1),SUMPRODUCT(ROUND(BL$5:BL353*Debts!$Y$11/12,2)),0))</f>
        <v/>
      </c>
      <c r="Q355">
        <f>IF(BM354&lt;=0,0,ROUND(BM354*IF($A355&lt;=Debts!$M$12,Debts!$X$12,Debts!$Y$12)/12,2)+IF(AND(Debts!$AC$12=1,$A355=Debts!$M$12+1),SUMPRODUCT(ROUND(BM$5:BM353*Debts!$Y$12/12,2)),0))</f>
        <v/>
      </c>
      <c r="R355">
        <f>IF(BN354&lt;=0,0,ROUND(BN354*IF($A355&lt;=Debts!$M$13,Debts!$X$13,Debts!$Y$13)/12,2)+IF(AND(Debts!$AC$13=1,$A355=Debts!$M$13+1),SUMPRODUCT(ROUND(BN$5:BN353*Debts!$Y$13/12,2)),0))</f>
        <v/>
      </c>
      <c r="S355">
        <f>IF(BO354&lt;=0,0,ROUND(BO354*IF($A355&lt;=Debts!$M$14,Debts!$X$14,Debts!$Y$14)/12,2)+IF(AND(Debts!$AC$14=1,$A355=Debts!$M$14+1),SUMPRODUCT(ROUND(BO$5:BO353*Debts!$Y$14/12,2)),0))</f>
        <v/>
      </c>
      <c r="T355">
        <f>IF(BP354&lt;=0,0,ROUND(BP354*IF($A355&lt;=Debts!$M$15,Debts!$X$15,Debts!$Y$15)/12,2)+IF(AND(Debts!$AC$15=1,$A355=Debts!$M$15+1),SUMPRODUCT(ROUND(BP$5:BP353*Debts!$Y$15/12,2)),0))</f>
        <v/>
      </c>
      <c r="U355">
        <f>IF(BQ354&lt;=0,0,ROUND(BQ354*IF($A355&lt;=Debts!$M$16,Debts!$X$16,Debts!$Y$16)/12,2)+IF(AND(Debts!$AC$16=1,$A355=Debts!$M$16+1),SUMPRODUCT(ROUND(BQ$5:BQ353*Debts!$Y$16/12,2)),0))</f>
        <v/>
      </c>
      <c r="V355">
        <f>IF(BF354&lt;=0,0,MIN(ROUND(BF354+J355,2),IF(Debts!$Z$5=0,Debts!$AA$5,MAX(Debts!$AA$5,ROUND(BF354*Debts!$Z$5+Debts!$AB$5*J355,2)))))</f>
        <v/>
      </c>
      <c r="W355">
        <f>IF(BG354&lt;=0,0,MIN(ROUND(BG354+K355,2),IF(Debts!$Z$6=0,Debts!$AA$6,MAX(Debts!$AA$6,ROUND(BG354*Debts!$Z$6+Debts!$AB$6*K355,2)))))</f>
        <v/>
      </c>
      <c r="X355">
        <f>IF(BH354&lt;=0,0,MIN(ROUND(BH354+L355,2),IF(Debts!$Z$7=0,Debts!$AA$7,MAX(Debts!$AA$7,ROUND(BH354*Debts!$Z$7+Debts!$AB$7*L355,2)))))</f>
        <v/>
      </c>
      <c r="Y355">
        <f>IF(BI354&lt;=0,0,MIN(ROUND(BI354+M355,2),IF(Debts!$Z$8=0,Debts!$AA$8,MAX(Debts!$AA$8,ROUND(BI354*Debts!$Z$8+Debts!$AB$8*M355,2)))))</f>
        <v/>
      </c>
      <c r="Z355">
        <f>IF(BJ354&lt;=0,0,MIN(ROUND(BJ354+N355,2),IF(Debts!$Z$9=0,Debts!$AA$9,MAX(Debts!$AA$9,ROUND(BJ354*Debts!$Z$9+Debts!$AB$9*N355,2)))))</f>
        <v/>
      </c>
      <c r="AA355">
        <f>IF(BK354&lt;=0,0,MIN(ROUND(BK354+O355,2),IF(Debts!$Z$10=0,Debts!$AA$10,MAX(Debts!$AA$10,ROUND(BK354*Debts!$Z$10+Debts!$AB$10*O355,2)))))</f>
        <v/>
      </c>
      <c r="AB355">
        <f>IF(BL354&lt;=0,0,MIN(ROUND(BL354+P355,2),IF(Debts!$Z$11=0,Debts!$AA$11,MAX(Debts!$AA$11,ROUND(BL354*Debts!$Z$11+Debts!$AB$11*P355,2)))))</f>
        <v/>
      </c>
      <c r="AC355">
        <f>IF(BM354&lt;=0,0,MIN(ROUND(BM354+Q355,2),IF(Debts!$Z$12=0,Debts!$AA$12,MAX(Debts!$AA$12,ROUND(BM354*Debts!$Z$12+Debts!$AB$12*Q355,2)))))</f>
        <v/>
      </c>
      <c r="AD355">
        <f>IF(BN354&lt;=0,0,MIN(ROUND(BN354+R355,2),IF(Debts!$Z$13=0,Debts!$AA$13,MAX(Debts!$AA$13,ROUND(BN354*Debts!$Z$13+Debts!$AB$13*R355,2)))))</f>
        <v/>
      </c>
      <c r="AE355">
        <f>IF(BO354&lt;=0,0,MIN(ROUND(BO354+S355,2),IF(Debts!$Z$14=0,Debts!$AA$14,MAX(Debts!$AA$14,ROUND(BO354*Debts!$Z$14+Debts!$AB$14*S355,2)))))</f>
        <v/>
      </c>
      <c r="AF355">
        <f>IF(BP354&lt;=0,0,MIN(ROUND(BP354+T355,2),IF(Debts!$Z$15=0,Debts!$AA$15,MAX(Debts!$AA$15,ROUND(BP354*Debts!$Z$15+Debts!$AB$15*T355,2)))))</f>
        <v/>
      </c>
      <c r="AG355">
        <f>IF(BQ354&lt;=0,0,MIN(ROUND(BQ354+U355,2),IF(Debts!$Z$16=0,Debts!$AA$16,MAX(Debts!$AA$16,ROUND(BQ354*Debts!$Z$16+Debts!$AB$16*U355,2)))))</f>
        <v/>
      </c>
      <c r="AH355">
        <f>IF(BF354&lt;=0,0,ROUND(BF354+J355-V355,2))</f>
        <v/>
      </c>
      <c r="AI355">
        <f>IF(BG354&lt;=0,0,ROUND(BG354+K355-W355,2))</f>
        <v/>
      </c>
      <c r="AJ355">
        <f>IF(BH354&lt;=0,0,ROUND(BH354+L355-X355,2))</f>
        <v/>
      </c>
      <c r="AK355">
        <f>IF(BI354&lt;=0,0,ROUND(BI354+M355-Y355,2))</f>
        <v/>
      </c>
      <c r="AL355">
        <f>IF(BJ354&lt;=0,0,ROUND(BJ354+N355-Z355,2))</f>
        <v/>
      </c>
      <c r="AM355">
        <f>IF(BK354&lt;=0,0,ROUND(BK354+O355-AA355,2))</f>
        <v/>
      </c>
      <c r="AN355">
        <f>IF(BL354&lt;=0,0,ROUND(BL354+P355-AB355,2))</f>
        <v/>
      </c>
      <c r="AO355">
        <f>IF(BM354&lt;=0,0,ROUND(BM354+Q355-AC355,2))</f>
        <v/>
      </c>
      <c r="AP355">
        <f>IF(BN354&lt;=0,0,ROUND(BN354+R355-AD355,2))</f>
        <v/>
      </c>
      <c r="AQ355">
        <f>IF(BO354&lt;=0,0,ROUND(BO354+S355-AE355,2))</f>
        <v/>
      </c>
      <c r="AR355">
        <f>IF(BP354&lt;=0,0,ROUND(BP354+T355-AF355,2))</f>
        <v/>
      </c>
      <c r="AS355">
        <f>IF(BQ354&lt;=0,0,ROUND(BQ354+U355-AG355,2))</f>
        <v/>
      </c>
      <c r="AT355">
        <f>IF(AH355&lt;=0,0,ROUND(MIN(AH355,MAX(0,$F355-SUMPRODUCT(($AT$3:$BE$3&lt;AT$3)*$AH355:$AS355))),2))</f>
        <v/>
      </c>
      <c r="AU355">
        <f>IF(AI355&lt;=0,0,ROUND(MIN(AI355,MAX(0,$F355-SUMPRODUCT(($AT$3:$BE$3&lt;AU$3)*$AH355:$AS355))),2))</f>
        <v/>
      </c>
      <c r="AV355">
        <f>IF(AJ355&lt;=0,0,ROUND(MIN(AJ355,MAX(0,$F355-SUMPRODUCT(($AT$3:$BE$3&lt;AV$3)*$AH355:$AS355))),2))</f>
        <v/>
      </c>
      <c r="AW355">
        <f>IF(AK355&lt;=0,0,ROUND(MIN(AK355,MAX(0,$F355-SUMPRODUCT(($AT$3:$BE$3&lt;AW$3)*$AH355:$AS355))),2))</f>
        <v/>
      </c>
      <c r="AX355">
        <f>IF(AL355&lt;=0,0,ROUND(MIN(AL355,MAX(0,$F355-SUMPRODUCT(($AT$3:$BE$3&lt;AX$3)*$AH355:$AS355))),2))</f>
        <v/>
      </c>
      <c r="AY355">
        <f>IF(AM355&lt;=0,0,ROUND(MIN(AM355,MAX(0,$F355-SUMPRODUCT(($AT$3:$BE$3&lt;AY$3)*$AH355:$AS355))),2))</f>
        <v/>
      </c>
      <c r="AZ355">
        <f>IF(AN355&lt;=0,0,ROUND(MIN(AN355,MAX(0,$F355-SUMPRODUCT(($AT$3:$BE$3&lt;AZ$3)*$AH355:$AS355))),2))</f>
        <v/>
      </c>
      <c r="BA355">
        <f>IF(AO355&lt;=0,0,ROUND(MIN(AO355,MAX(0,$F355-SUMPRODUCT(($AT$3:$BE$3&lt;BA$3)*$AH355:$AS355))),2))</f>
        <v/>
      </c>
      <c r="BB355">
        <f>IF(AP355&lt;=0,0,ROUND(MIN(AP355,MAX(0,$F355-SUMPRODUCT(($AT$3:$BE$3&lt;BB$3)*$AH355:$AS355))),2))</f>
        <v/>
      </c>
      <c r="BC355">
        <f>IF(AQ355&lt;=0,0,ROUND(MIN(AQ355,MAX(0,$F355-SUMPRODUCT(($AT$3:$BE$3&lt;BC$3)*$AH355:$AS355))),2))</f>
        <v/>
      </c>
      <c r="BD355">
        <f>IF(AR355&lt;=0,0,ROUND(MIN(AR355,MAX(0,$F355-SUMPRODUCT(($AT$3:$BE$3&lt;BD$3)*$AH355:$AS355))),2))</f>
        <v/>
      </c>
      <c r="BE355">
        <f>IF(AS355&lt;=0,0,ROUND(MIN(AS355,MAX(0,$F355-SUMPRODUCT(($AT$3:$BE$3&lt;BE$3)*$AH355:$AS355))),2))</f>
        <v/>
      </c>
      <c r="BF355">
        <f>IF(BF354&lt;=0,0,ROUND(BF354+J355-V355-AT355,2))</f>
        <v/>
      </c>
      <c r="BG355">
        <f>IF(BG354&lt;=0,0,ROUND(BG354+K355-W355-AU355,2))</f>
        <v/>
      </c>
      <c r="BH355">
        <f>IF(BH354&lt;=0,0,ROUND(BH354+L355-X355-AV355,2))</f>
        <v/>
      </c>
      <c r="BI355">
        <f>IF(BI354&lt;=0,0,ROUND(BI354+M355-Y355-AW355,2))</f>
        <v/>
      </c>
      <c r="BJ355">
        <f>IF(BJ354&lt;=0,0,ROUND(BJ354+N355-Z355-AX355,2))</f>
        <v/>
      </c>
      <c r="BK355">
        <f>IF(BK354&lt;=0,0,ROUND(BK354+O355-AA355-AY355,2))</f>
        <v/>
      </c>
      <c r="BL355">
        <f>IF(BL354&lt;=0,0,ROUND(BL354+P355-AB355-AZ355,2))</f>
        <v/>
      </c>
      <c r="BM355">
        <f>IF(BM354&lt;=0,0,ROUND(BM354+Q355-AC355-BA355,2))</f>
        <v/>
      </c>
      <c r="BN355">
        <f>IF(BN354&lt;=0,0,ROUND(BN354+R355-AD355-BB355,2))</f>
        <v/>
      </c>
      <c r="BO355">
        <f>IF(BO354&lt;=0,0,ROUND(BO354+S355-AE355-BC355,2))</f>
        <v/>
      </c>
      <c r="BP355">
        <f>IF(BP354&lt;=0,0,ROUND(BP354+T355-AF355-BD355,2))</f>
        <v/>
      </c>
      <c r="BQ355">
        <f>IF(BQ354&lt;=0,0,ROUND(BQ354+U355-AG355-BE355,2))</f>
        <v/>
      </c>
    </row>
    <row r="356">
      <c r="A356" t="n">
        <v>351</v>
      </c>
      <c r="B356" s="29">
        <f>Months!B356</f>
        <v/>
      </c>
      <c r="C356">
        <f>Months!C356</f>
        <v/>
      </c>
      <c r="D356">
        <f>Months!D356</f>
        <v/>
      </c>
      <c r="E356">
        <f>SUM(V356:AG356)</f>
        <v/>
      </c>
      <c r="F356">
        <f>MAX(0,ROUND(C356+D356-E356,2))</f>
        <v/>
      </c>
      <c r="G356">
        <f>ROUND(E356+SUM(AT356:BE356),2)</f>
        <v/>
      </c>
      <c r="H356">
        <f>ROUND(SUM(J356:U356),2)</f>
        <v/>
      </c>
      <c r="I356">
        <f>ROUND(SUM(BF356:BQ356),2)</f>
        <v/>
      </c>
      <c r="J356">
        <f>IF(BF355&lt;=0,0,ROUND(BF355*IF($A356&lt;=Debts!$M$5,Debts!$X$5,Debts!$Y$5)/12,2)+IF(AND(Debts!$AC$5=1,$A356=Debts!$M$5+1),SUMPRODUCT(ROUND(BF$5:BF354*Debts!$Y$5/12,2)),0))</f>
        <v/>
      </c>
      <c r="K356">
        <f>IF(BG355&lt;=0,0,ROUND(BG355*IF($A356&lt;=Debts!$M$6,Debts!$X$6,Debts!$Y$6)/12,2)+IF(AND(Debts!$AC$6=1,$A356=Debts!$M$6+1),SUMPRODUCT(ROUND(BG$5:BG354*Debts!$Y$6/12,2)),0))</f>
        <v/>
      </c>
      <c r="L356">
        <f>IF(BH355&lt;=0,0,ROUND(BH355*IF($A356&lt;=Debts!$M$7,Debts!$X$7,Debts!$Y$7)/12,2)+IF(AND(Debts!$AC$7=1,$A356=Debts!$M$7+1),SUMPRODUCT(ROUND(BH$5:BH354*Debts!$Y$7/12,2)),0))</f>
        <v/>
      </c>
      <c r="M356">
        <f>IF(BI355&lt;=0,0,ROUND(BI355*IF($A356&lt;=Debts!$M$8,Debts!$X$8,Debts!$Y$8)/12,2)+IF(AND(Debts!$AC$8=1,$A356=Debts!$M$8+1),SUMPRODUCT(ROUND(BI$5:BI354*Debts!$Y$8/12,2)),0))</f>
        <v/>
      </c>
      <c r="N356">
        <f>IF(BJ355&lt;=0,0,ROUND(BJ355*IF($A356&lt;=Debts!$M$9,Debts!$X$9,Debts!$Y$9)/12,2)+IF(AND(Debts!$AC$9=1,$A356=Debts!$M$9+1),SUMPRODUCT(ROUND(BJ$5:BJ354*Debts!$Y$9/12,2)),0))</f>
        <v/>
      </c>
      <c r="O356">
        <f>IF(BK355&lt;=0,0,ROUND(BK355*IF($A356&lt;=Debts!$M$10,Debts!$X$10,Debts!$Y$10)/12,2)+IF(AND(Debts!$AC$10=1,$A356=Debts!$M$10+1),SUMPRODUCT(ROUND(BK$5:BK354*Debts!$Y$10/12,2)),0))</f>
        <v/>
      </c>
      <c r="P356">
        <f>IF(BL355&lt;=0,0,ROUND(BL355*IF($A356&lt;=Debts!$M$11,Debts!$X$11,Debts!$Y$11)/12,2)+IF(AND(Debts!$AC$11=1,$A356=Debts!$M$11+1),SUMPRODUCT(ROUND(BL$5:BL354*Debts!$Y$11/12,2)),0))</f>
        <v/>
      </c>
      <c r="Q356">
        <f>IF(BM355&lt;=0,0,ROUND(BM355*IF($A356&lt;=Debts!$M$12,Debts!$X$12,Debts!$Y$12)/12,2)+IF(AND(Debts!$AC$12=1,$A356=Debts!$M$12+1),SUMPRODUCT(ROUND(BM$5:BM354*Debts!$Y$12/12,2)),0))</f>
        <v/>
      </c>
      <c r="R356">
        <f>IF(BN355&lt;=0,0,ROUND(BN355*IF($A356&lt;=Debts!$M$13,Debts!$X$13,Debts!$Y$13)/12,2)+IF(AND(Debts!$AC$13=1,$A356=Debts!$M$13+1),SUMPRODUCT(ROUND(BN$5:BN354*Debts!$Y$13/12,2)),0))</f>
        <v/>
      </c>
      <c r="S356">
        <f>IF(BO355&lt;=0,0,ROUND(BO355*IF($A356&lt;=Debts!$M$14,Debts!$X$14,Debts!$Y$14)/12,2)+IF(AND(Debts!$AC$14=1,$A356=Debts!$M$14+1),SUMPRODUCT(ROUND(BO$5:BO354*Debts!$Y$14/12,2)),0))</f>
        <v/>
      </c>
      <c r="T356">
        <f>IF(BP355&lt;=0,0,ROUND(BP355*IF($A356&lt;=Debts!$M$15,Debts!$X$15,Debts!$Y$15)/12,2)+IF(AND(Debts!$AC$15=1,$A356=Debts!$M$15+1),SUMPRODUCT(ROUND(BP$5:BP354*Debts!$Y$15/12,2)),0))</f>
        <v/>
      </c>
      <c r="U356">
        <f>IF(BQ355&lt;=0,0,ROUND(BQ355*IF($A356&lt;=Debts!$M$16,Debts!$X$16,Debts!$Y$16)/12,2)+IF(AND(Debts!$AC$16=1,$A356=Debts!$M$16+1),SUMPRODUCT(ROUND(BQ$5:BQ354*Debts!$Y$16/12,2)),0))</f>
        <v/>
      </c>
      <c r="V356">
        <f>IF(BF355&lt;=0,0,MIN(ROUND(BF355+J356,2),IF(Debts!$Z$5=0,Debts!$AA$5,MAX(Debts!$AA$5,ROUND(BF355*Debts!$Z$5+Debts!$AB$5*J356,2)))))</f>
        <v/>
      </c>
      <c r="W356">
        <f>IF(BG355&lt;=0,0,MIN(ROUND(BG355+K356,2),IF(Debts!$Z$6=0,Debts!$AA$6,MAX(Debts!$AA$6,ROUND(BG355*Debts!$Z$6+Debts!$AB$6*K356,2)))))</f>
        <v/>
      </c>
      <c r="X356">
        <f>IF(BH355&lt;=0,0,MIN(ROUND(BH355+L356,2),IF(Debts!$Z$7=0,Debts!$AA$7,MAX(Debts!$AA$7,ROUND(BH355*Debts!$Z$7+Debts!$AB$7*L356,2)))))</f>
        <v/>
      </c>
      <c r="Y356">
        <f>IF(BI355&lt;=0,0,MIN(ROUND(BI355+M356,2),IF(Debts!$Z$8=0,Debts!$AA$8,MAX(Debts!$AA$8,ROUND(BI355*Debts!$Z$8+Debts!$AB$8*M356,2)))))</f>
        <v/>
      </c>
      <c r="Z356">
        <f>IF(BJ355&lt;=0,0,MIN(ROUND(BJ355+N356,2),IF(Debts!$Z$9=0,Debts!$AA$9,MAX(Debts!$AA$9,ROUND(BJ355*Debts!$Z$9+Debts!$AB$9*N356,2)))))</f>
        <v/>
      </c>
      <c r="AA356">
        <f>IF(BK355&lt;=0,0,MIN(ROUND(BK355+O356,2),IF(Debts!$Z$10=0,Debts!$AA$10,MAX(Debts!$AA$10,ROUND(BK355*Debts!$Z$10+Debts!$AB$10*O356,2)))))</f>
        <v/>
      </c>
      <c r="AB356">
        <f>IF(BL355&lt;=0,0,MIN(ROUND(BL355+P356,2),IF(Debts!$Z$11=0,Debts!$AA$11,MAX(Debts!$AA$11,ROUND(BL355*Debts!$Z$11+Debts!$AB$11*P356,2)))))</f>
        <v/>
      </c>
      <c r="AC356">
        <f>IF(BM355&lt;=0,0,MIN(ROUND(BM355+Q356,2),IF(Debts!$Z$12=0,Debts!$AA$12,MAX(Debts!$AA$12,ROUND(BM355*Debts!$Z$12+Debts!$AB$12*Q356,2)))))</f>
        <v/>
      </c>
      <c r="AD356">
        <f>IF(BN355&lt;=0,0,MIN(ROUND(BN355+R356,2),IF(Debts!$Z$13=0,Debts!$AA$13,MAX(Debts!$AA$13,ROUND(BN355*Debts!$Z$13+Debts!$AB$13*R356,2)))))</f>
        <v/>
      </c>
      <c r="AE356">
        <f>IF(BO355&lt;=0,0,MIN(ROUND(BO355+S356,2),IF(Debts!$Z$14=0,Debts!$AA$14,MAX(Debts!$AA$14,ROUND(BO355*Debts!$Z$14+Debts!$AB$14*S356,2)))))</f>
        <v/>
      </c>
      <c r="AF356">
        <f>IF(BP355&lt;=0,0,MIN(ROUND(BP355+T356,2),IF(Debts!$Z$15=0,Debts!$AA$15,MAX(Debts!$AA$15,ROUND(BP355*Debts!$Z$15+Debts!$AB$15*T356,2)))))</f>
        <v/>
      </c>
      <c r="AG356">
        <f>IF(BQ355&lt;=0,0,MIN(ROUND(BQ355+U356,2),IF(Debts!$Z$16=0,Debts!$AA$16,MAX(Debts!$AA$16,ROUND(BQ355*Debts!$Z$16+Debts!$AB$16*U356,2)))))</f>
        <v/>
      </c>
      <c r="AH356">
        <f>IF(BF355&lt;=0,0,ROUND(BF355+J356-V356,2))</f>
        <v/>
      </c>
      <c r="AI356">
        <f>IF(BG355&lt;=0,0,ROUND(BG355+K356-W356,2))</f>
        <v/>
      </c>
      <c r="AJ356">
        <f>IF(BH355&lt;=0,0,ROUND(BH355+L356-X356,2))</f>
        <v/>
      </c>
      <c r="AK356">
        <f>IF(BI355&lt;=0,0,ROUND(BI355+M356-Y356,2))</f>
        <v/>
      </c>
      <c r="AL356">
        <f>IF(BJ355&lt;=0,0,ROUND(BJ355+N356-Z356,2))</f>
        <v/>
      </c>
      <c r="AM356">
        <f>IF(BK355&lt;=0,0,ROUND(BK355+O356-AA356,2))</f>
        <v/>
      </c>
      <c r="AN356">
        <f>IF(BL355&lt;=0,0,ROUND(BL355+P356-AB356,2))</f>
        <v/>
      </c>
      <c r="AO356">
        <f>IF(BM355&lt;=0,0,ROUND(BM355+Q356-AC356,2))</f>
        <v/>
      </c>
      <c r="AP356">
        <f>IF(BN355&lt;=0,0,ROUND(BN355+R356-AD356,2))</f>
        <v/>
      </c>
      <c r="AQ356">
        <f>IF(BO355&lt;=0,0,ROUND(BO355+S356-AE356,2))</f>
        <v/>
      </c>
      <c r="AR356">
        <f>IF(BP355&lt;=0,0,ROUND(BP355+T356-AF356,2))</f>
        <v/>
      </c>
      <c r="AS356">
        <f>IF(BQ355&lt;=0,0,ROUND(BQ355+U356-AG356,2))</f>
        <v/>
      </c>
      <c r="AT356">
        <f>IF(AH356&lt;=0,0,ROUND(MIN(AH356,MAX(0,$F356-SUMPRODUCT(($AT$3:$BE$3&lt;AT$3)*$AH356:$AS356))),2))</f>
        <v/>
      </c>
      <c r="AU356">
        <f>IF(AI356&lt;=0,0,ROUND(MIN(AI356,MAX(0,$F356-SUMPRODUCT(($AT$3:$BE$3&lt;AU$3)*$AH356:$AS356))),2))</f>
        <v/>
      </c>
      <c r="AV356">
        <f>IF(AJ356&lt;=0,0,ROUND(MIN(AJ356,MAX(0,$F356-SUMPRODUCT(($AT$3:$BE$3&lt;AV$3)*$AH356:$AS356))),2))</f>
        <v/>
      </c>
      <c r="AW356">
        <f>IF(AK356&lt;=0,0,ROUND(MIN(AK356,MAX(0,$F356-SUMPRODUCT(($AT$3:$BE$3&lt;AW$3)*$AH356:$AS356))),2))</f>
        <v/>
      </c>
      <c r="AX356">
        <f>IF(AL356&lt;=0,0,ROUND(MIN(AL356,MAX(0,$F356-SUMPRODUCT(($AT$3:$BE$3&lt;AX$3)*$AH356:$AS356))),2))</f>
        <v/>
      </c>
      <c r="AY356">
        <f>IF(AM356&lt;=0,0,ROUND(MIN(AM356,MAX(0,$F356-SUMPRODUCT(($AT$3:$BE$3&lt;AY$3)*$AH356:$AS356))),2))</f>
        <v/>
      </c>
      <c r="AZ356">
        <f>IF(AN356&lt;=0,0,ROUND(MIN(AN356,MAX(0,$F356-SUMPRODUCT(($AT$3:$BE$3&lt;AZ$3)*$AH356:$AS356))),2))</f>
        <v/>
      </c>
      <c r="BA356">
        <f>IF(AO356&lt;=0,0,ROUND(MIN(AO356,MAX(0,$F356-SUMPRODUCT(($AT$3:$BE$3&lt;BA$3)*$AH356:$AS356))),2))</f>
        <v/>
      </c>
      <c r="BB356">
        <f>IF(AP356&lt;=0,0,ROUND(MIN(AP356,MAX(0,$F356-SUMPRODUCT(($AT$3:$BE$3&lt;BB$3)*$AH356:$AS356))),2))</f>
        <v/>
      </c>
      <c r="BC356">
        <f>IF(AQ356&lt;=0,0,ROUND(MIN(AQ356,MAX(0,$F356-SUMPRODUCT(($AT$3:$BE$3&lt;BC$3)*$AH356:$AS356))),2))</f>
        <v/>
      </c>
      <c r="BD356">
        <f>IF(AR356&lt;=0,0,ROUND(MIN(AR356,MAX(0,$F356-SUMPRODUCT(($AT$3:$BE$3&lt;BD$3)*$AH356:$AS356))),2))</f>
        <v/>
      </c>
      <c r="BE356">
        <f>IF(AS356&lt;=0,0,ROUND(MIN(AS356,MAX(0,$F356-SUMPRODUCT(($AT$3:$BE$3&lt;BE$3)*$AH356:$AS356))),2))</f>
        <v/>
      </c>
      <c r="BF356">
        <f>IF(BF355&lt;=0,0,ROUND(BF355+J356-V356-AT356,2))</f>
        <v/>
      </c>
      <c r="BG356">
        <f>IF(BG355&lt;=0,0,ROUND(BG355+K356-W356-AU356,2))</f>
        <v/>
      </c>
      <c r="BH356">
        <f>IF(BH355&lt;=0,0,ROUND(BH355+L356-X356-AV356,2))</f>
        <v/>
      </c>
      <c r="BI356">
        <f>IF(BI355&lt;=0,0,ROUND(BI355+M356-Y356-AW356,2))</f>
        <v/>
      </c>
      <c r="BJ356">
        <f>IF(BJ355&lt;=0,0,ROUND(BJ355+N356-Z356-AX356,2))</f>
        <v/>
      </c>
      <c r="BK356">
        <f>IF(BK355&lt;=0,0,ROUND(BK355+O356-AA356-AY356,2))</f>
        <v/>
      </c>
      <c r="BL356">
        <f>IF(BL355&lt;=0,0,ROUND(BL355+P356-AB356-AZ356,2))</f>
        <v/>
      </c>
      <c r="BM356">
        <f>IF(BM355&lt;=0,0,ROUND(BM355+Q356-AC356-BA356,2))</f>
        <v/>
      </c>
      <c r="BN356">
        <f>IF(BN355&lt;=0,0,ROUND(BN355+R356-AD356-BB356,2))</f>
        <v/>
      </c>
      <c r="BO356">
        <f>IF(BO355&lt;=0,0,ROUND(BO355+S356-AE356-BC356,2))</f>
        <v/>
      </c>
      <c r="BP356">
        <f>IF(BP355&lt;=0,0,ROUND(BP355+T356-AF356-BD356,2))</f>
        <v/>
      </c>
      <c r="BQ356">
        <f>IF(BQ355&lt;=0,0,ROUND(BQ355+U356-AG356-BE356,2))</f>
        <v/>
      </c>
    </row>
    <row r="357">
      <c r="A357" t="n">
        <v>352</v>
      </c>
      <c r="B357" s="29">
        <f>Months!B357</f>
        <v/>
      </c>
      <c r="C357">
        <f>Months!C357</f>
        <v/>
      </c>
      <c r="D357">
        <f>Months!D357</f>
        <v/>
      </c>
      <c r="E357">
        <f>SUM(V357:AG357)</f>
        <v/>
      </c>
      <c r="F357">
        <f>MAX(0,ROUND(C357+D357-E357,2))</f>
        <v/>
      </c>
      <c r="G357">
        <f>ROUND(E357+SUM(AT357:BE357),2)</f>
        <v/>
      </c>
      <c r="H357">
        <f>ROUND(SUM(J357:U357),2)</f>
        <v/>
      </c>
      <c r="I357">
        <f>ROUND(SUM(BF357:BQ357),2)</f>
        <v/>
      </c>
      <c r="J357">
        <f>IF(BF356&lt;=0,0,ROUND(BF356*IF($A357&lt;=Debts!$M$5,Debts!$X$5,Debts!$Y$5)/12,2)+IF(AND(Debts!$AC$5=1,$A357=Debts!$M$5+1),SUMPRODUCT(ROUND(BF$5:BF355*Debts!$Y$5/12,2)),0))</f>
        <v/>
      </c>
      <c r="K357">
        <f>IF(BG356&lt;=0,0,ROUND(BG356*IF($A357&lt;=Debts!$M$6,Debts!$X$6,Debts!$Y$6)/12,2)+IF(AND(Debts!$AC$6=1,$A357=Debts!$M$6+1),SUMPRODUCT(ROUND(BG$5:BG355*Debts!$Y$6/12,2)),0))</f>
        <v/>
      </c>
      <c r="L357">
        <f>IF(BH356&lt;=0,0,ROUND(BH356*IF($A357&lt;=Debts!$M$7,Debts!$X$7,Debts!$Y$7)/12,2)+IF(AND(Debts!$AC$7=1,$A357=Debts!$M$7+1),SUMPRODUCT(ROUND(BH$5:BH355*Debts!$Y$7/12,2)),0))</f>
        <v/>
      </c>
      <c r="M357">
        <f>IF(BI356&lt;=0,0,ROUND(BI356*IF($A357&lt;=Debts!$M$8,Debts!$X$8,Debts!$Y$8)/12,2)+IF(AND(Debts!$AC$8=1,$A357=Debts!$M$8+1),SUMPRODUCT(ROUND(BI$5:BI355*Debts!$Y$8/12,2)),0))</f>
        <v/>
      </c>
      <c r="N357">
        <f>IF(BJ356&lt;=0,0,ROUND(BJ356*IF($A357&lt;=Debts!$M$9,Debts!$X$9,Debts!$Y$9)/12,2)+IF(AND(Debts!$AC$9=1,$A357=Debts!$M$9+1),SUMPRODUCT(ROUND(BJ$5:BJ355*Debts!$Y$9/12,2)),0))</f>
        <v/>
      </c>
      <c r="O357">
        <f>IF(BK356&lt;=0,0,ROUND(BK356*IF($A357&lt;=Debts!$M$10,Debts!$X$10,Debts!$Y$10)/12,2)+IF(AND(Debts!$AC$10=1,$A357=Debts!$M$10+1),SUMPRODUCT(ROUND(BK$5:BK355*Debts!$Y$10/12,2)),0))</f>
        <v/>
      </c>
      <c r="P357">
        <f>IF(BL356&lt;=0,0,ROUND(BL356*IF($A357&lt;=Debts!$M$11,Debts!$X$11,Debts!$Y$11)/12,2)+IF(AND(Debts!$AC$11=1,$A357=Debts!$M$11+1),SUMPRODUCT(ROUND(BL$5:BL355*Debts!$Y$11/12,2)),0))</f>
        <v/>
      </c>
      <c r="Q357">
        <f>IF(BM356&lt;=0,0,ROUND(BM356*IF($A357&lt;=Debts!$M$12,Debts!$X$12,Debts!$Y$12)/12,2)+IF(AND(Debts!$AC$12=1,$A357=Debts!$M$12+1),SUMPRODUCT(ROUND(BM$5:BM355*Debts!$Y$12/12,2)),0))</f>
        <v/>
      </c>
      <c r="R357">
        <f>IF(BN356&lt;=0,0,ROUND(BN356*IF($A357&lt;=Debts!$M$13,Debts!$X$13,Debts!$Y$13)/12,2)+IF(AND(Debts!$AC$13=1,$A357=Debts!$M$13+1),SUMPRODUCT(ROUND(BN$5:BN355*Debts!$Y$13/12,2)),0))</f>
        <v/>
      </c>
      <c r="S357">
        <f>IF(BO356&lt;=0,0,ROUND(BO356*IF($A357&lt;=Debts!$M$14,Debts!$X$14,Debts!$Y$14)/12,2)+IF(AND(Debts!$AC$14=1,$A357=Debts!$M$14+1),SUMPRODUCT(ROUND(BO$5:BO355*Debts!$Y$14/12,2)),0))</f>
        <v/>
      </c>
      <c r="T357">
        <f>IF(BP356&lt;=0,0,ROUND(BP356*IF($A357&lt;=Debts!$M$15,Debts!$X$15,Debts!$Y$15)/12,2)+IF(AND(Debts!$AC$15=1,$A357=Debts!$M$15+1),SUMPRODUCT(ROUND(BP$5:BP355*Debts!$Y$15/12,2)),0))</f>
        <v/>
      </c>
      <c r="U357">
        <f>IF(BQ356&lt;=0,0,ROUND(BQ356*IF($A357&lt;=Debts!$M$16,Debts!$X$16,Debts!$Y$16)/12,2)+IF(AND(Debts!$AC$16=1,$A357=Debts!$M$16+1),SUMPRODUCT(ROUND(BQ$5:BQ355*Debts!$Y$16/12,2)),0))</f>
        <v/>
      </c>
      <c r="V357">
        <f>IF(BF356&lt;=0,0,MIN(ROUND(BF356+J357,2),IF(Debts!$Z$5=0,Debts!$AA$5,MAX(Debts!$AA$5,ROUND(BF356*Debts!$Z$5+Debts!$AB$5*J357,2)))))</f>
        <v/>
      </c>
      <c r="W357">
        <f>IF(BG356&lt;=0,0,MIN(ROUND(BG356+K357,2),IF(Debts!$Z$6=0,Debts!$AA$6,MAX(Debts!$AA$6,ROUND(BG356*Debts!$Z$6+Debts!$AB$6*K357,2)))))</f>
        <v/>
      </c>
      <c r="X357">
        <f>IF(BH356&lt;=0,0,MIN(ROUND(BH356+L357,2),IF(Debts!$Z$7=0,Debts!$AA$7,MAX(Debts!$AA$7,ROUND(BH356*Debts!$Z$7+Debts!$AB$7*L357,2)))))</f>
        <v/>
      </c>
      <c r="Y357">
        <f>IF(BI356&lt;=0,0,MIN(ROUND(BI356+M357,2),IF(Debts!$Z$8=0,Debts!$AA$8,MAX(Debts!$AA$8,ROUND(BI356*Debts!$Z$8+Debts!$AB$8*M357,2)))))</f>
        <v/>
      </c>
      <c r="Z357">
        <f>IF(BJ356&lt;=0,0,MIN(ROUND(BJ356+N357,2),IF(Debts!$Z$9=0,Debts!$AA$9,MAX(Debts!$AA$9,ROUND(BJ356*Debts!$Z$9+Debts!$AB$9*N357,2)))))</f>
        <v/>
      </c>
      <c r="AA357">
        <f>IF(BK356&lt;=0,0,MIN(ROUND(BK356+O357,2),IF(Debts!$Z$10=0,Debts!$AA$10,MAX(Debts!$AA$10,ROUND(BK356*Debts!$Z$10+Debts!$AB$10*O357,2)))))</f>
        <v/>
      </c>
      <c r="AB357">
        <f>IF(BL356&lt;=0,0,MIN(ROUND(BL356+P357,2),IF(Debts!$Z$11=0,Debts!$AA$11,MAX(Debts!$AA$11,ROUND(BL356*Debts!$Z$11+Debts!$AB$11*P357,2)))))</f>
        <v/>
      </c>
      <c r="AC357">
        <f>IF(BM356&lt;=0,0,MIN(ROUND(BM356+Q357,2),IF(Debts!$Z$12=0,Debts!$AA$12,MAX(Debts!$AA$12,ROUND(BM356*Debts!$Z$12+Debts!$AB$12*Q357,2)))))</f>
        <v/>
      </c>
      <c r="AD357">
        <f>IF(BN356&lt;=0,0,MIN(ROUND(BN356+R357,2),IF(Debts!$Z$13=0,Debts!$AA$13,MAX(Debts!$AA$13,ROUND(BN356*Debts!$Z$13+Debts!$AB$13*R357,2)))))</f>
        <v/>
      </c>
      <c r="AE357">
        <f>IF(BO356&lt;=0,0,MIN(ROUND(BO356+S357,2),IF(Debts!$Z$14=0,Debts!$AA$14,MAX(Debts!$AA$14,ROUND(BO356*Debts!$Z$14+Debts!$AB$14*S357,2)))))</f>
        <v/>
      </c>
      <c r="AF357">
        <f>IF(BP356&lt;=0,0,MIN(ROUND(BP356+T357,2),IF(Debts!$Z$15=0,Debts!$AA$15,MAX(Debts!$AA$15,ROUND(BP356*Debts!$Z$15+Debts!$AB$15*T357,2)))))</f>
        <v/>
      </c>
      <c r="AG357">
        <f>IF(BQ356&lt;=0,0,MIN(ROUND(BQ356+U357,2),IF(Debts!$Z$16=0,Debts!$AA$16,MAX(Debts!$AA$16,ROUND(BQ356*Debts!$Z$16+Debts!$AB$16*U357,2)))))</f>
        <v/>
      </c>
      <c r="AH357">
        <f>IF(BF356&lt;=0,0,ROUND(BF356+J357-V357,2))</f>
        <v/>
      </c>
      <c r="AI357">
        <f>IF(BG356&lt;=0,0,ROUND(BG356+K357-W357,2))</f>
        <v/>
      </c>
      <c r="AJ357">
        <f>IF(BH356&lt;=0,0,ROUND(BH356+L357-X357,2))</f>
        <v/>
      </c>
      <c r="AK357">
        <f>IF(BI356&lt;=0,0,ROUND(BI356+M357-Y357,2))</f>
        <v/>
      </c>
      <c r="AL357">
        <f>IF(BJ356&lt;=0,0,ROUND(BJ356+N357-Z357,2))</f>
        <v/>
      </c>
      <c r="AM357">
        <f>IF(BK356&lt;=0,0,ROUND(BK356+O357-AA357,2))</f>
        <v/>
      </c>
      <c r="AN357">
        <f>IF(BL356&lt;=0,0,ROUND(BL356+P357-AB357,2))</f>
        <v/>
      </c>
      <c r="AO357">
        <f>IF(BM356&lt;=0,0,ROUND(BM356+Q357-AC357,2))</f>
        <v/>
      </c>
      <c r="AP357">
        <f>IF(BN356&lt;=0,0,ROUND(BN356+R357-AD357,2))</f>
        <v/>
      </c>
      <c r="AQ357">
        <f>IF(BO356&lt;=0,0,ROUND(BO356+S357-AE357,2))</f>
        <v/>
      </c>
      <c r="AR357">
        <f>IF(BP356&lt;=0,0,ROUND(BP356+T357-AF357,2))</f>
        <v/>
      </c>
      <c r="AS357">
        <f>IF(BQ356&lt;=0,0,ROUND(BQ356+U357-AG357,2))</f>
        <v/>
      </c>
      <c r="AT357">
        <f>IF(AH357&lt;=0,0,ROUND(MIN(AH357,MAX(0,$F357-SUMPRODUCT(($AT$3:$BE$3&lt;AT$3)*$AH357:$AS357))),2))</f>
        <v/>
      </c>
      <c r="AU357">
        <f>IF(AI357&lt;=0,0,ROUND(MIN(AI357,MAX(0,$F357-SUMPRODUCT(($AT$3:$BE$3&lt;AU$3)*$AH357:$AS357))),2))</f>
        <v/>
      </c>
      <c r="AV357">
        <f>IF(AJ357&lt;=0,0,ROUND(MIN(AJ357,MAX(0,$F357-SUMPRODUCT(($AT$3:$BE$3&lt;AV$3)*$AH357:$AS357))),2))</f>
        <v/>
      </c>
      <c r="AW357">
        <f>IF(AK357&lt;=0,0,ROUND(MIN(AK357,MAX(0,$F357-SUMPRODUCT(($AT$3:$BE$3&lt;AW$3)*$AH357:$AS357))),2))</f>
        <v/>
      </c>
      <c r="AX357">
        <f>IF(AL357&lt;=0,0,ROUND(MIN(AL357,MAX(0,$F357-SUMPRODUCT(($AT$3:$BE$3&lt;AX$3)*$AH357:$AS357))),2))</f>
        <v/>
      </c>
      <c r="AY357">
        <f>IF(AM357&lt;=0,0,ROUND(MIN(AM357,MAX(0,$F357-SUMPRODUCT(($AT$3:$BE$3&lt;AY$3)*$AH357:$AS357))),2))</f>
        <v/>
      </c>
      <c r="AZ357">
        <f>IF(AN357&lt;=0,0,ROUND(MIN(AN357,MAX(0,$F357-SUMPRODUCT(($AT$3:$BE$3&lt;AZ$3)*$AH357:$AS357))),2))</f>
        <v/>
      </c>
      <c r="BA357">
        <f>IF(AO357&lt;=0,0,ROUND(MIN(AO357,MAX(0,$F357-SUMPRODUCT(($AT$3:$BE$3&lt;BA$3)*$AH357:$AS357))),2))</f>
        <v/>
      </c>
      <c r="BB357">
        <f>IF(AP357&lt;=0,0,ROUND(MIN(AP357,MAX(0,$F357-SUMPRODUCT(($AT$3:$BE$3&lt;BB$3)*$AH357:$AS357))),2))</f>
        <v/>
      </c>
      <c r="BC357">
        <f>IF(AQ357&lt;=0,0,ROUND(MIN(AQ357,MAX(0,$F357-SUMPRODUCT(($AT$3:$BE$3&lt;BC$3)*$AH357:$AS357))),2))</f>
        <v/>
      </c>
      <c r="BD357">
        <f>IF(AR357&lt;=0,0,ROUND(MIN(AR357,MAX(0,$F357-SUMPRODUCT(($AT$3:$BE$3&lt;BD$3)*$AH357:$AS357))),2))</f>
        <v/>
      </c>
      <c r="BE357">
        <f>IF(AS357&lt;=0,0,ROUND(MIN(AS357,MAX(0,$F357-SUMPRODUCT(($AT$3:$BE$3&lt;BE$3)*$AH357:$AS357))),2))</f>
        <v/>
      </c>
      <c r="BF357">
        <f>IF(BF356&lt;=0,0,ROUND(BF356+J357-V357-AT357,2))</f>
        <v/>
      </c>
      <c r="BG357">
        <f>IF(BG356&lt;=0,0,ROUND(BG356+K357-W357-AU357,2))</f>
        <v/>
      </c>
      <c r="BH357">
        <f>IF(BH356&lt;=0,0,ROUND(BH356+L357-X357-AV357,2))</f>
        <v/>
      </c>
      <c r="BI357">
        <f>IF(BI356&lt;=0,0,ROUND(BI356+M357-Y357-AW357,2))</f>
        <v/>
      </c>
      <c r="BJ357">
        <f>IF(BJ356&lt;=0,0,ROUND(BJ356+N357-Z357-AX357,2))</f>
        <v/>
      </c>
      <c r="BK357">
        <f>IF(BK356&lt;=0,0,ROUND(BK356+O357-AA357-AY357,2))</f>
        <v/>
      </c>
      <c r="BL357">
        <f>IF(BL356&lt;=0,0,ROUND(BL356+P357-AB357-AZ357,2))</f>
        <v/>
      </c>
      <c r="BM357">
        <f>IF(BM356&lt;=0,0,ROUND(BM356+Q357-AC357-BA357,2))</f>
        <v/>
      </c>
      <c r="BN357">
        <f>IF(BN356&lt;=0,0,ROUND(BN356+R357-AD357-BB357,2))</f>
        <v/>
      </c>
      <c r="BO357">
        <f>IF(BO356&lt;=0,0,ROUND(BO356+S357-AE357-BC357,2))</f>
        <v/>
      </c>
      <c r="BP357">
        <f>IF(BP356&lt;=0,0,ROUND(BP356+T357-AF357-BD357,2))</f>
        <v/>
      </c>
      <c r="BQ357">
        <f>IF(BQ356&lt;=0,0,ROUND(BQ356+U357-AG357-BE357,2))</f>
        <v/>
      </c>
    </row>
    <row r="358">
      <c r="A358" t="n">
        <v>353</v>
      </c>
      <c r="B358" s="29">
        <f>Months!B358</f>
        <v/>
      </c>
      <c r="C358">
        <f>Months!C358</f>
        <v/>
      </c>
      <c r="D358">
        <f>Months!D358</f>
        <v/>
      </c>
      <c r="E358">
        <f>SUM(V358:AG358)</f>
        <v/>
      </c>
      <c r="F358">
        <f>MAX(0,ROUND(C358+D358-E358,2))</f>
        <v/>
      </c>
      <c r="G358">
        <f>ROUND(E358+SUM(AT358:BE358),2)</f>
        <v/>
      </c>
      <c r="H358">
        <f>ROUND(SUM(J358:U358),2)</f>
        <v/>
      </c>
      <c r="I358">
        <f>ROUND(SUM(BF358:BQ358),2)</f>
        <v/>
      </c>
      <c r="J358">
        <f>IF(BF357&lt;=0,0,ROUND(BF357*IF($A358&lt;=Debts!$M$5,Debts!$X$5,Debts!$Y$5)/12,2)+IF(AND(Debts!$AC$5=1,$A358=Debts!$M$5+1),SUMPRODUCT(ROUND(BF$5:BF356*Debts!$Y$5/12,2)),0))</f>
        <v/>
      </c>
      <c r="K358">
        <f>IF(BG357&lt;=0,0,ROUND(BG357*IF($A358&lt;=Debts!$M$6,Debts!$X$6,Debts!$Y$6)/12,2)+IF(AND(Debts!$AC$6=1,$A358=Debts!$M$6+1),SUMPRODUCT(ROUND(BG$5:BG356*Debts!$Y$6/12,2)),0))</f>
        <v/>
      </c>
      <c r="L358">
        <f>IF(BH357&lt;=0,0,ROUND(BH357*IF($A358&lt;=Debts!$M$7,Debts!$X$7,Debts!$Y$7)/12,2)+IF(AND(Debts!$AC$7=1,$A358=Debts!$M$7+1),SUMPRODUCT(ROUND(BH$5:BH356*Debts!$Y$7/12,2)),0))</f>
        <v/>
      </c>
      <c r="M358">
        <f>IF(BI357&lt;=0,0,ROUND(BI357*IF($A358&lt;=Debts!$M$8,Debts!$X$8,Debts!$Y$8)/12,2)+IF(AND(Debts!$AC$8=1,$A358=Debts!$M$8+1),SUMPRODUCT(ROUND(BI$5:BI356*Debts!$Y$8/12,2)),0))</f>
        <v/>
      </c>
      <c r="N358">
        <f>IF(BJ357&lt;=0,0,ROUND(BJ357*IF($A358&lt;=Debts!$M$9,Debts!$X$9,Debts!$Y$9)/12,2)+IF(AND(Debts!$AC$9=1,$A358=Debts!$M$9+1),SUMPRODUCT(ROUND(BJ$5:BJ356*Debts!$Y$9/12,2)),0))</f>
        <v/>
      </c>
      <c r="O358">
        <f>IF(BK357&lt;=0,0,ROUND(BK357*IF($A358&lt;=Debts!$M$10,Debts!$X$10,Debts!$Y$10)/12,2)+IF(AND(Debts!$AC$10=1,$A358=Debts!$M$10+1),SUMPRODUCT(ROUND(BK$5:BK356*Debts!$Y$10/12,2)),0))</f>
        <v/>
      </c>
      <c r="P358">
        <f>IF(BL357&lt;=0,0,ROUND(BL357*IF($A358&lt;=Debts!$M$11,Debts!$X$11,Debts!$Y$11)/12,2)+IF(AND(Debts!$AC$11=1,$A358=Debts!$M$11+1),SUMPRODUCT(ROUND(BL$5:BL356*Debts!$Y$11/12,2)),0))</f>
        <v/>
      </c>
      <c r="Q358">
        <f>IF(BM357&lt;=0,0,ROUND(BM357*IF($A358&lt;=Debts!$M$12,Debts!$X$12,Debts!$Y$12)/12,2)+IF(AND(Debts!$AC$12=1,$A358=Debts!$M$12+1),SUMPRODUCT(ROUND(BM$5:BM356*Debts!$Y$12/12,2)),0))</f>
        <v/>
      </c>
      <c r="R358">
        <f>IF(BN357&lt;=0,0,ROUND(BN357*IF($A358&lt;=Debts!$M$13,Debts!$X$13,Debts!$Y$13)/12,2)+IF(AND(Debts!$AC$13=1,$A358=Debts!$M$13+1),SUMPRODUCT(ROUND(BN$5:BN356*Debts!$Y$13/12,2)),0))</f>
        <v/>
      </c>
      <c r="S358">
        <f>IF(BO357&lt;=0,0,ROUND(BO357*IF($A358&lt;=Debts!$M$14,Debts!$X$14,Debts!$Y$14)/12,2)+IF(AND(Debts!$AC$14=1,$A358=Debts!$M$14+1),SUMPRODUCT(ROUND(BO$5:BO356*Debts!$Y$14/12,2)),0))</f>
        <v/>
      </c>
      <c r="T358">
        <f>IF(BP357&lt;=0,0,ROUND(BP357*IF($A358&lt;=Debts!$M$15,Debts!$X$15,Debts!$Y$15)/12,2)+IF(AND(Debts!$AC$15=1,$A358=Debts!$M$15+1),SUMPRODUCT(ROUND(BP$5:BP356*Debts!$Y$15/12,2)),0))</f>
        <v/>
      </c>
      <c r="U358">
        <f>IF(BQ357&lt;=0,0,ROUND(BQ357*IF($A358&lt;=Debts!$M$16,Debts!$X$16,Debts!$Y$16)/12,2)+IF(AND(Debts!$AC$16=1,$A358=Debts!$M$16+1),SUMPRODUCT(ROUND(BQ$5:BQ356*Debts!$Y$16/12,2)),0))</f>
        <v/>
      </c>
      <c r="V358">
        <f>IF(BF357&lt;=0,0,MIN(ROUND(BF357+J358,2),IF(Debts!$Z$5=0,Debts!$AA$5,MAX(Debts!$AA$5,ROUND(BF357*Debts!$Z$5+Debts!$AB$5*J358,2)))))</f>
        <v/>
      </c>
      <c r="W358">
        <f>IF(BG357&lt;=0,0,MIN(ROUND(BG357+K358,2),IF(Debts!$Z$6=0,Debts!$AA$6,MAX(Debts!$AA$6,ROUND(BG357*Debts!$Z$6+Debts!$AB$6*K358,2)))))</f>
        <v/>
      </c>
      <c r="X358">
        <f>IF(BH357&lt;=0,0,MIN(ROUND(BH357+L358,2),IF(Debts!$Z$7=0,Debts!$AA$7,MAX(Debts!$AA$7,ROUND(BH357*Debts!$Z$7+Debts!$AB$7*L358,2)))))</f>
        <v/>
      </c>
      <c r="Y358">
        <f>IF(BI357&lt;=0,0,MIN(ROUND(BI357+M358,2),IF(Debts!$Z$8=0,Debts!$AA$8,MAX(Debts!$AA$8,ROUND(BI357*Debts!$Z$8+Debts!$AB$8*M358,2)))))</f>
        <v/>
      </c>
      <c r="Z358">
        <f>IF(BJ357&lt;=0,0,MIN(ROUND(BJ357+N358,2),IF(Debts!$Z$9=0,Debts!$AA$9,MAX(Debts!$AA$9,ROUND(BJ357*Debts!$Z$9+Debts!$AB$9*N358,2)))))</f>
        <v/>
      </c>
      <c r="AA358">
        <f>IF(BK357&lt;=0,0,MIN(ROUND(BK357+O358,2),IF(Debts!$Z$10=0,Debts!$AA$10,MAX(Debts!$AA$10,ROUND(BK357*Debts!$Z$10+Debts!$AB$10*O358,2)))))</f>
        <v/>
      </c>
      <c r="AB358">
        <f>IF(BL357&lt;=0,0,MIN(ROUND(BL357+P358,2),IF(Debts!$Z$11=0,Debts!$AA$11,MAX(Debts!$AA$11,ROUND(BL357*Debts!$Z$11+Debts!$AB$11*P358,2)))))</f>
        <v/>
      </c>
      <c r="AC358">
        <f>IF(BM357&lt;=0,0,MIN(ROUND(BM357+Q358,2),IF(Debts!$Z$12=0,Debts!$AA$12,MAX(Debts!$AA$12,ROUND(BM357*Debts!$Z$12+Debts!$AB$12*Q358,2)))))</f>
        <v/>
      </c>
      <c r="AD358">
        <f>IF(BN357&lt;=0,0,MIN(ROUND(BN357+R358,2),IF(Debts!$Z$13=0,Debts!$AA$13,MAX(Debts!$AA$13,ROUND(BN357*Debts!$Z$13+Debts!$AB$13*R358,2)))))</f>
        <v/>
      </c>
      <c r="AE358">
        <f>IF(BO357&lt;=0,0,MIN(ROUND(BO357+S358,2),IF(Debts!$Z$14=0,Debts!$AA$14,MAX(Debts!$AA$14,ROUND(BO357*Debts!$Z$14+Debts!$AB$14*S358,2)))))</f>
        <v/>
      </c>
      <c r="AF358">
        <f>IF(BP357&lt;=0,0,MIN(ROUND(BP357+T358,2),IF(Debts!$Z$15=0,Debts!$AA$15,MAX(Debts!$AA$15,ROUND(BP357*Debts!$Z$15+Debts!$AB$15*T358,2)))))</f>
        <v/>
      </c>
      <c r="AG358">
        <f>IF(BQ357&lt;=0,0,MIN(ROUND(BQ357+U358,2),IF(Debts!$Z$16=0,Debts!$AA$16,MAX(Debts!$AA$16,ROUND(BQ357*Debts!$Z$16+Debts!$AB$16*U358,2)))))</f>
        <v/>
      </c>
      <c r="AH358">
        <f>IF(BF357&lt;=0,0,ROUND(BF357+J358-V358,2))</f>
        <v/>
      </c>
      <c r="AI358">
        <f>IF(BG357&lt;=0,0,ROUND(BG357+K358-W358,2))</f>
        <v/>
      </c>
      <c r="AJ358">
        <f>IF(BH357&lt;=0,0,ROUND(BH357+L358-X358,2))</f>
        <v/>
      </c>
      <c r="AK358">
        <f>IF(BI357&lt;=0,0,ROUND(BI357+M358-Y358,2))</f>
        <v/>
      </c>
      <c r="AL358">
        <f>IF(BJ357&lt;=0,0,ROUND(BJ357+N358-Z358,2))</f>
        <v/>
      </c>
      <c r="AM358">
        <f>IF(BK357&lt;=0,0,ROUND(BK357+O358-AA358,2))</f>
        <v/>
      </c>
      <c r="AN358">
        <f>IF(BL357&lt;=0,0,ROUND(BL357+P358-AB358,2))</f>
        <v/>
      </c>
      <c r="AO358">
        <f>IF(BM357&lt;=0,0,ROUND(BM357+Q358-AC358,2))</f>
        <v/>
      </c>
      <c r="AP358">
        <f>IF(BN357&lt;=0,0,ROUND(BN357+R358-AD358,2))</f>
        <v/>
      </c>
      <c r="AQ358">
        <f>IF(BO357&lt;=0,0,ROUND(BO357+S358-AE358,2))</f>
        <v/>
      </c>
      <c r="AR358">
        <f>IF(BP357&lt;=0,0,ROUND(BP357+T358-AF358,2))</f>
        <v/>
      </c>
      <c r="AS358">
        <f>IF(BQ357&lt;=0,0,ROUND(BQ357+U358-AG358,2))</f>
        <v/>
      </c>
      <c r="AT358">
        <f>IF(AH358&lt;=0,0,ROUND(MIN(AH358,MAX(0,$F358-SUMPRODUCT(($AT$3:$BE$3&lt;AT$3)*$AH358:$AS358))),2))</f>
        <v/>
      </c>
      <c r="AU358">
        <f>IF(AI358&lt;=0,0,ROUND(MIN(AI358,MAX(0,$F358-SUMPRODUCT(($AT$3:$BE$3&lt;AU$3)*$AH358:$AS358))),2))</f>
        <v/>
      </c>
      <c r="AV358">
        <f>IF(AJ358&lt;=0,0,ROUND(MIN(AJ358,MAX(0,$F358-SUMPRODUCT(($AT$3:$BE$3&lt;AV$3)*$AH358:$AS358))),2))</f>
        <v/>
      </c>
      <c r="AW358">
        <f>IF(AK358&lt;=0,0,ROUND(MIN(AK358,MAX(0,$F358-SUMPRODUCT(($AT$3:$BE$3&lt;AW$3)*$AH358:$AS358))),2))</f>
        <v/>
      </c>
      <c r="AX358">
        <f>IF(AL358&lt;=0,0,ROUND(MIN(AL358,MAX(0,$F358-SUMPRODUCT(($AT$3:$BE$3&lt;AX$3)*$AH358:$AS358))),2))</f>
        <v/>
      </c>
      <c r="AY358">
        <f>IF(AM358&lt;=0,0,ROUND(MIN(AM358,MAX(0,$F358-SUMPRODUCT(($AT$3:$BE$3&lt;AY$3)*$AH358:$AS358))),2))</f>
        <v/>
      </c>
      <c r="AZ358">
        <f>IF(AN358&lt;=0,0,ROUND(MIN(AN358,MAX(0,$F358-SUMPRODUCT(($AT$3:$BE$3&lt;AZ$3)*$AH358:$AS358))),2))</f>
        <v/>
      </c>
      <c r="BA358">
        <f>IF(AO358&lt;=0,0,ROUND(MIN(AO358,MAX(0,$F358-SUMPRODUCT(($AT$3:$BE$3&lt;BA$3)*$AH358:$AS358))),2))</f>
        <v/>
      </c>
      <c r="BB358">
        <f>IF(AP358&lt;=0,0,ROUND(MIN(AP358,MAX(0,$F358-SUMPRODUCT(($AT$3:$BE$3&lt;BB$3)*$AH358:$AS358))),2))</f>
        <v/>
      </c>
      <c r="BC358">
        <f>IF(AQ358&lt;=0,0,ROUND(MIN(AQ358,MAX(0,$F358-SUMPRODUCT(($AT$3:$BE$3&lt;BC$3)*$AH358:$AS358))),2))</f>
        <v/>
      </c>
      <c r="BD358">
        <f>IF(AR358&lt;=0,0,ROUND(MIN(AR358,MAX(0,$F358-SUMPRODUCT(($AT$3:$BE$3&lt;BD$3)*$AH358:$AS358))),2))</f>
        <v/>
      </c>
      <c r="BE358">
        <f>IF(AS358&lt;=0,0,ROUND(MIN(AS358,MAX(0,$F358-SUMPRODUCT(($AT$3:$BE$3&lt;BE$3)*$AH358:$AS358))),2))</f>
        <v/>
      </c>
      <c r="BF358">
        <f>IF(BF357&lt;=0,0,ROUND(BF357+J358-V358-AT358,2))</f>
        <v/>
      </c>
      <c r="BG358">
        <f>IF(BG357&lt;=0,0,ROUND(BG357+K358-W358-AU358,2))</f>
        <v/>
      </c>
      <c r="BH358">
        <f>IF(BH357&lt;=0,0,ROUND(BH357+L358-X358-AV358,2))</f>
        <v/>
      </c>
      <c r="BI358">
        <f>IF(BI357&lt;=0,0,ROUND(BI357+M358-Y358-AW358,2))</f>
        <v/>
      </c>
      <c r="BJ358">
        <f>IF(BJ357&lt;=0,0,ROUND(BJ357+N358-Z358-AX358,2))</f>
        <v/>
      </c>
      <c r="BK358">
        <f>IF(BK357&lt;=0,0,ROUND(BK357+O358-AA358-AY358,2))</f>
        <v/>
      </c>
      <c r="BL358">
        <f>IF(BL357&lt;=0,0,ROUND(BL357+P358-AB358-AZ358,2))</f>
        <v/>
      </c>
      <c r="BM358">
        <f>IF(BM357&lt;=0,0,ROUND(BM357+Q358-AC358-BA358,2))</f>
        <v/>
      </c>
      <c r="BN358">
        <f>IF(BN357&lt;=0,0,ROUND(BN357+R358-AD358-BB358,2))</f>
        <v/>
      </c>
      <c r="BO358">
        <f>IF(BO357&lt;=0,0,ROUND(BO357+S358-AE358-BC358,2))</f>
        <v/>
      </c>
      <c r="BP358">
        <f>IF(BP357&lt;=0,0,ROUND(BP357+T358-AF358-BD358,2))</f>
        <v/>
      </c>
      <c r="BQ358">
        <f>IF(BQ357&lt;=0,0,ROUND(BQ357+U358-AG358-BE358,2))</f>
        <v/>
      </c>
    </row>
    <row r="359">
      <c r="A359" t="n">
        <v>354</v>
      </c>
      <c r="B359" s="29">
        <f>Months!B359</f>
        <v/>
      </c>
      <c r="C359">
        <f>Months!C359</f>
        <v/>
      </c>
      <c r="D359">
        <f>Months!D359</f>
        <v/>
      </c>
      <c r="E359">
        <f>SUM(V359:AG359)</f>
        <v/>
      </c>
      <c r="F359">
        <f>MAX(0,ROUND(C359+D359-E359,2))</f>
        <v/>
      </c>
      <c r="G359">
        <f>ROUND(E359+SUM(AT359:BE359),2)</f>
        <v/>
      </c>
      <c r="H359">
        <f>ROUND(SUM(J359:U359),2)</f>
        <v/>
      </c>
      <c r="I359">
        <f>ROUND(SUM(BF359:BQ359),2)</f>
        <v/>
      </c>
      <c r="J359">
        <f>IF(BF358&lt;=0,0,ROUND(BF358*IF($A359&lt;=Debts!$M$5,Debts!$X$5,Debts!$Y$5)/12,2)+IF(AND(Debts!$AC$5=1,$A359=Debts!$M$5+1),SUMPRODUCT(ROUND(BF$5:BF357*Debts!$Y$5/12,2)),0))</f>
        <v/>
      </c>
      <c r="K359">
        <f>IF(BG358&lt;=0,0,ROUND(BG358*IF($A359&lt;=Debts!$M$6,Debts!$X$6,Debts!$Y$6)/12,2)+IF(AND(Debts!$AC$6=1,$A359=Debts!$M$6+1),SUMPRODUCT(ROUND(BG$5:BG357*Debts!$Y$6/12,2)),0))</f>
        <v/>
      </c>
      <c r="L359">
        <f>IF(BH358&lt;=0,0,ROUND(BH358*IF($A359&lt;=Debts!$M$7,Debts!$X$7,Debts!$Y$7)/12,2)+IF(AND(Debts!$AC$7=1,$A359=Debts!$M$7+1),SUMPRODUCT(ROUND(BH$5:BH357*Debts!$Y$7/12,2)),0))</f>
        <v/>
      </c>
      <c r="M359">
        <f>IF(BI358&lt;=0,0,ROUND(BI358*IF($A359&lt;=Debts!$M$8,Debts!$X$8,Debts!$Y$8)/12,2)+IF(AND(Debts!$AC$8=1,$A359=Debts!$M$8+1),SUMPRODUCT(ROUND(BI$5:BI357*Debts!$Y$8/12,2)),0))</f>
        <v/>
      </c>
      <c r="N359">
        <f>IF(BJ358&lt;=0,0,ROUND(BJ358*IF($A359&lt;=Debts!$M$9,Debts!$X$9,Debts!$Y$9)/12,2)+IF(AND(Debts!$AC$9=1,$A359=Debts!$M$9+1),SUMPRODUCT(ROUND(BJ$5:BJ357*Debts!$Y$9/12,2)),0))</f>
        <v/>
      </c>
      <c r="O359">
        <f>IF(BK358&lt;=0,0,ROUND(BK358*IF($A359&lt;=Debts!$M$10,Debts!$X$10,Debts!$Y$10)/12,2)+IF(AND(Debts!$AC$10=1,$A359=Debts!$M$10+1),SUMPRODUCT(ROUND(BK$5:BK357*Debts!$Y$10/12,2)),0))</f>
        <v/>
      </c>
      <c r="P359">
        <f>IF(BL358&lt;=0,0,ROUND(BL358*IF($A359&lt;=Debts!$M$11,Debts!$X$11,Debts!$Y$11)/12,2)+IF(AND(Debts!$AC$11=1,$A359=Debts!$M$11+1),SUMPRODUCT(ROUND(BL$5:BL357*Debts!$Y$11/12,2)),0))</f>
        <v/>
      </c>
      <c r="Q359">
        <f>IF(BM358&lt;=0,0,ROUND(BM358*IF($A359&lt;=Debts!$M$12,Debts!$X$12,Debts!$Y$12)/12,2)+IF(AND(Debts!$AC$12=1,$A359=Debts!$M$12+1),SUMPRODUCT(ROUND(BM$5:BM357*Debts!$Y$12/12,2)),0))</f>
        <v/>
      </c>
      <c r="R359">
        <f>IF(BN358&lt;=0,0,ROUND(BN358*IF($A359&lt;=Debts!$M$13,Debts!$X$13,Debts!$Y$13)/12,2)+IF(AND(Debts!$AC$13=1,$A359=Debts!$M$13+1),SUMPRODUCT(ROUND(BN$5:BN357*Debts!$Y$13/12,2)),0))</f>
        <v/>
      </c>
      <c r="S359">
        <f>IF(BO358&lt;=0,0,ROUND(BO358*IF($A359&lt;=Debts!$M$14,Debts!$X$14,Debts!$Y$14)/12,2)+IF(AND(Debts!$AC$14=1,$A359=Debts!$M$14+1),SUMPRODUCT(ROUND(BO$5:BO357*Debts!$Y$14/12,2)),0))</f>
        <v/>
      </c>
      <c r="T359">
        <f>IF(BP358&lt;=0,0,ROUND(BP358*IF($A359&lt;=Debts!$M$15,Debts!$X$15,Debts!$Y$15)/12,2)+IF(AND(Debts!$AC$15=1,$A359=Debts!$M$15+1),SUMPRODUCT(ROUND(BP$5:BP357*Debts!$Y$15/12,2)),0))</f>
        <v/>
      </c>
      <c r="U359">
        <f>IF(BQ358&lt;=0,0,ROUND(BQ358*IF($A359&lt;=Debts!$M$16,Debts!$X$16,Debts!$Y$16)/12,2)+IF(AND(Debts!$AC$16=1,$A359=Debts!$M$16+1),SUMPRODUCT(ROUND(BQ$5:BQ357*Debts!$Y$16/12,2)),0))</f>
        <v/>
      </c>
      <c r="V359">
        <f>IF(BF358&lt;=0,0,MIN(ROUND(BF358+J359,2),IF(Debts!$Z$5=0,Debts!$AA$5,MAX(Debts!$AA$5,ROUND(BF358*Debts!$Z$5+Debts!$AB$5*J359,2)))))</f>
        <v/>
      </c>
      <c r="W359">
        <f>IF(BG358&lt;=0,0,MIN(ROUND(BG358+K359,2),IF(Debts!$Z$6=0,Debts!$AA$6,MAX(Debts!$AA$6,ROUND(BG358*Debts!$Z$6+Debts!$AB$6*K359,2)))))</f>
        <v/>
      </c>
      <c r="X359">
        <f>IF(BH358&lt;=0,0,MIN(ROUND(BH358+L359,2),IF(Debts!$Z$7=0,Debts!$AA$7,MAX(Debts!$AA$7,ROUND(BH358*Debts!$Z$7+Debts!$AB$7*L359,2)))))</f>
        <v/>
      </c>
      <c r="Y359">
        <f>IF(BI358&lt;=0,0,MIN(ROUND(BI358+M359,2),IF(Debts!$Z$8=0,Debts!$AA$8,MAX(Debts!$AA$8,ROUND(BI358*Debts!$Z$8+Debts!$AB$8*M359,2)))))</f>
        <v/>
      </c>
      <c r="Z359">
        <f>IF(BJ358&lt;=0,0,MIN(ROUND(BJ358+N359,2),IF(Debts!$Z$9=0,Debts!$AA$9,MAX(Debts!$AA$9,ROUND(BJ358*Debts!$Z$9+Debts!$AB$9*N359,2)))))</f>
        <v/>
      </c>
      <c r="AA359">
        <f>IF(BK358&lt;=0,0,MIN(ROUND(BK358+O359,2),IF(Debts!$Z$10=0,Debts!$AA$10,MAX(Debts!$AA$10,ROUND(BK358*Debts!$Z$10+Debts!$AB$10*O359,2)))))</f>
        <v/>
      </c>
      <c r="AB359">
        <f>IF(BL358&lt;=0,0,MIN(ROUND(BL358+P359,2),IF(Debts!$Z$11=0,Debts!$AA$11,MAX(Debts!$AA$11,ROUND(BL358*Debts!$Z$11+Debts!$AB$11*P359,2)))))</f>
        <v/>
      </c>
      <c r="AC359">
        <f>IF(BM358&lt;=0,0,MIN(ROUND(BM358+Q359,2),IF(Debts!$Z$12=0,Debts!$AA$12,MAX(Debts!$AA$12,ROUND(BM358*Debts!$Z$12+Debts!$AB$12*Q359,2)))))</f>
        <v/>
      </c>
      <c r="AD359">
        <f>IF(BN358&lt;=0,0,MIN(ROUND(BN358+R359,2),IF(Debts!$Z$13=0,Debts!$AA$13,MAX(Debts!$AA$13,ROUND(BN358*Debts!$Z$13+Debts!$AB$13*R359,2)))))</f>
        <v/>
      </c>
      <c r="AE359">
        <f>IF(BO358&lt;=0,0,MIN(ROUND(BO358+S359,2),IF(Debts!$Z$14=0,Debts!$AA$14,MAX(Debts!$AA$14,ROUND(BO358*Debts!$Z$14+Debts!$AB$14*S359,2)))))</f>
        <v/>
      </c>
      <c r="AF359">
        <f>IF(BP358&lt;=0,0,MIN(ROUND(BP358+T359,2),IF(Debts!$Z$15=0,Debts!$AA$15,MAX(Debts!$AA$15,ROUND(BP358*Debts!$Z$15+Debts!$AB$15*T359,2)))))</f>
        <v/>
      </c>
      <c r="AG359">
        <f>IF(BQ358&lt;=0,0,MIN(ROUND(BQ358+U359,2),IF(Debts!$Z$16=0,Debts!$AA$16,MAX(Debts!$AA$16,ROUND(BQ358*Debts!$Z$16+Debts!$AB$16*U359,2)))))</f>
        <v/>
      </c>
      <c r="AH359">
        <f>IF(BF358&lt;=0,0,ROUND(BF358+J359-V359,2))</f>
        <v/>
      </c>
      <c r="AI359">
        <f>IF(BG358&lt;=0,0,ROUND(BG358+K359-W359,2))</f>
        <v/>
      </c>
      <c r="AJ359">
        <f>IF(BH358&lt;=0,0,ROUND(BH358+L359-X359,2))</f>
        <v/>
      </c>
      <c r="AK359">
        <f>IF(BI358&lt;=0,0,ROUND(BI358+M359-Y359,2))</f>
        <v/>
      </c>
      <c r="AL359">
        <f>IF(BJ358&lt;=0,0,ROUND(BJ358+N359-Z359,2))</f>
        <v/>
      </c>
      <c r="AM359">
        <f>IF(BK358&lt;=0,0,ROUND(BK358+O359-AA359,2))</f>
        <v/>
      </c>
      <c r="AN359">
        <f>IF(BL358&lt;=0,0,ROUND(BL358+P359-AB359,2))</f>
        <v/>
      </c>
      <c r="AO359">
        <f>IF(BM358&lt;=0,0,ROUND(BM358+Q359-AC359,2))</f>
        <v/>
      </c>
      <c r="AP359">
        <f>IF(BN358&lt;=0,0,ROUND(BN358+R359-AD359,2))</f>
        <v/>
      </c>
      <c r="AQ359">
        <f>IF(BO358&lt;=0,0,ROUND(BO358+S359-AE359,2))</f>
        <v/>
      </c>
      <c r="AR359">
        <f>IF(BP358&lt;=0,0,ROUND(BP358+T359-AF359,2))</f>
        <v/>
      </c>
      <c r="AS359">
        <f>IF(BQ358&lt;=0,0,ROUND(BQ358+U359-AG359,2))</f>
        <v/>
      </c>
      <c r="AT359">
        <f>IF(AH359&lt;=0,0,ROUND(MIN(AH359,MAX(0,$F359-SUMPRODUCT(($AT$3:$BE$3&lt;AT$3)*$AH359:$AS359))),2))</f>
        <v/>
      </c>
      <c r="AU359">
        <f>IF(AI359&lt;=0,0,ROUND(MIN(AI359,MAX(0,$F359-SUMPRODUCT(($AT$3:$BE$3&lt;AU$3)*$AH359:$AS359))),2))</f>
        <v/>
      </c>
      <c r="AV359">
        <f>IF(AJ359&lt;=0,0,ROUND(MIN(AJ359,MAX(0,$F359-SUMPRODUCT(($AT$3:$BE$3&lt;AV$3)*$AH359:$AS359))),2))</f>
        <v/>
      </c>
      <c r="AW359">
        <f>IF(AK359&lt;=0,0,ROUND(MIN(AK359,MAX(0,$F359-SUMPRODUCT(($AT$3:$BE$3&lt;AW$3)*$AH359:$AS359))),2))</f>
        <v/>
      </c>
      <c r="AX359">
        <f>IF(AL359&lt;=0,0,ROUND(MIN(AL359,MAX(0,$F359-SUMPRODUCT(($AT$3:$BE$3&lt;AX$3)*$AH359:$AS359))),2))</f>
        <v/>
      </c>
      <c r="AY359">
        <f>IF(AM359&lt;=0,0,ROUND(MIN(AM359,MAX(0,$F359-SUMPRODUCT(($AT$3:$BE$3&lt;AY$3)*$AH359:$AS359))),2))</f>
        <v/>
      </c>
      <c r="AZ359">
        <f>IF(AN359&lt;=0,0,ROUND(MIN(AN359,MAX(0,$F359-SUMPRODUCT(($AT$3:$BE$3&lt;AZ$3)*$AH359:$AS359))),2))</f>
        <v/>
      </c>
      <c r="BA359">
        <f>IF(AO359&lt;=0,0,ROUND(MIN(AO359,MAX(0,$F359-SUMPRODUCT(($AT$3:$BE$3&lt;BA$3)*$AH359:$AS359))),2))</f>
        <v/>
      </c>
      <c r="BB359">
        <f>IF(AP359&lt;=0,0,ROUND(MIN(AP359,MAX(0,$F359-SUMPRODUCT(($AT$3:$BE$3&lt;BB$3)*$AH359:$AS359))),2))</f>
        <v/>
      </c>
      <c r="BC359">
        <f>IF(AQ359&lt;=0,0,ROUND(MIN(AQ359,MAX(0,$F359-SUMPRODUCT(($AT$3:$BE$3&lt;BC$3)*$AH359:$AS359))),2))</f>
        <v/>
      </c>
      <c r="BD359">
        <f>IF(AR359&lt;=0,0,ROUND(MIN(AR359,MAX(0,$F359-SUMPRODUCT(($AT$3:$BE$3&lt;BD$3)*$AH359:$AS359))),2))</f>
        <v/>
      </c>
      <c r="BE359">
        <f>IF(AS359&lt;=0,0,ROUND(MIN(AS359,MAX(0,$F359-SUMPRODUCT(($AT$3:$BE$3&lt;BE$3)*$AH359:$AS359))),2))</f>
        <v/>
      </c>
      <c r="BF359">
        <f>IF(BF358&lt;=0,0,ROUND(BF358+J359-V359-AT359,2))</f>
        <v/>
      </c>
      <c r="BG359">
        <f>IF(BG358&lt;=0,0,ROUND(BG358+K359-W359-AU359,2))</f>
        <v/>
      </c>
      <c r="BH359">
        <f>IF(BH358&lt;=0,0,ROUND(BH358+L359-X359-AV359,2))</f>
        <v/>
      </c>
      <c r="BI359">
        <f>IF(BI358&lt;=0,0,ROUND(BI358+M359-Y359-AW359,2))</f>
        <v/>
      </c>
      <c r="BJ359">
        <f>IF(BJ358&lt;=0,0,ROUND(BJ358+N359-Z359-AX359,2))</f>
        <v/>
      </c>
      <c r="BK359">
        <f>IF(BK358&lt;=0,0,ROUND(BK358+O359-AA359-AY359,2))</f>
        <v/>
      </c>
      <c r="BL359">
        <f>IF(BL358&lt;=0,0,ROUND(BL358+P359-AB359-AZ359,2))</f>
        <v/>
      </c>
      <c r="BM359">
        <f>IF(BM358&lt;=0,0,ROUND(BM358+Q359-AC359-BA359,2))</f>
        <v/>
      </c>
      <c r="BN359">
        <f>IF(BN358&lt;=0,0,ROUND(BN358+R359-AD359-BB359,2))</f>
        <v/>
      </c>
      <c r="BO359">
        <f>IF(BO358&lt;=0,0,ROUND(BO358+S359-AE359-BC359,2))</f>
        <v/>
      </c>
      <c r="BP359">
        <f>IF(BP358&lt;=0,0,ROUND(BP358+T359-AF359-BD359,2))</f>
        <v/>
      </c>
      <c r="BQ359">
        <f>IF(BQ358&lt;=0,0,ROUND(BQ358+U359-AG359-BE359,2))</f>
        <v/>
      </c>
    </row>
    <row r="360">
      <c r="A360" t="n">
        <v>355</v>
      </c>
      <c r="B360" s="29">
        <f>Months!B360</f>
        <v/>
      </c>
      <c r="C360">
        <f>Months!C360</f>
        <v/>
      </c>
      <c r="D360">
        <f>Months!D360</f>
        <v/>
      </c>
      <c r="E360">
        <f>SUM(V360:AG360)</f>
        <v/>
      </c>
      <c r="F360">
        <f>MAX(0,ROUND(C360+D360-E360,2))</f>
        <v/>
      </c>
      <c r="G360">
        <f>ROUND(E360+SUM(AT360:BE360),2)</f>
        <v/>
      </c>
      <c r="H360">
        <f>ROUND(SUM(J360:U360),2)</f>
        <v/>
      </c>
      <c r="I360">
        <f>ROUND(SUM(BF360:BQ360),2)</f>
        <v/>
      </c>
      <c r="J360">
        <f>IF(BF359&lt;=0,0,ROUND(BF359*IF($A360&lt;=Debts!$M$5,Debts!$X$5,Debts!$Y$5)/12,2)+IF(AND(Debts!$AC$5=1,$A360=Debts!$M$5+1),SUMPRODUCT(ROUND(BF$5:BF358*Debts!$Y$5/12,2)),0))</f>
        <v/>
      </c>
      <c r="K360">
        <f>IF(BG359&lt;=0,0,ROUND(BG359*IF($A360&lt;=Debts!$M$6,Debts!$X$6,Debts!$Y$6)/12,2)+IF(AND(Debts!$AC$6=1,$A360=Debts!$M$6+1),SUMPRODUCT(ROUND(BG$5:BG358*Debts!$Y$6/12,2)),0))</f>
        <v/>
      </c>
      <c r="L360">
        <f>IF(BH359&lt;=0,0,ROUND(BH359*IF($A360&lt;=Debts!$M$7,Debts!$X$7,Debts!$Y$7)/12,2)+IF(AND(Debts!$AC$7=1,$A360=Debts!$M$7+1),SUMPRODUCT(ROUND(BH$5:BH358*Debts!$Y$7/12,2)),0))</f>
        <v/>
      </c>
      <c r="M360">
        <f>IF(BI359&lt;=0,0,ROUND(BI359*IF($A360&lt;=Debts!$M$8,Debts!$X$8,Debts!$Y$8)/12,2)+IF(AND(Debts!$AC$8=1,$A360=Debts!$M$8+1),SUMPRODUCT(ROUND(BI$5:BI358*Debts!$Y$8/12,2)),0))</f>
        <v/>
      </c>
      <c r="N360">
        <f>IF(BJ359&lt;=0,0,ROUND(BJ359*IF($A360&lt;=Debts!$M$9,Debts!$X$9,Debts!$Y$9)/12,2)+IF(AND(Debts!$AC$9=1,$A360=Debts!$M$9+1),SUMPRODUCT(ROUND(BJ$5:BJ358*Debts!$Y$9/12,2)),0))</f>
        <v/>
      </c>
      <c r="O360">
        <f>IF(BK359&lt;=0,0,ROUND(BK359*IF($A360&lt;=Debts!$M$10,Debts!$X$10,Debts!$Y$10)/12,2)+IF(AND(Debts!$AC$10=1,$A360=Debts!$M$10+1),SUMPRODUCT(ROUND(BK$5:BK358*Debts!$Y$10/12,2)),0))</f>
        <v/>
      </c>
      <c r="P360">
        <f>IF(BL359&lt;=0,0,ROUND(BL359*IF($A360&lt;=Debts!$M$11,Debts!$X$11,Debts!$Y$11)/12,2)+IF(AND(Debts!$AC$11=1,$A360=Debts!$M$11+1),SUMPRODUCT(ROUND(BL$5:BL358*Debts!$Y$11/12,2)),0))</f>
        <v/>
      </c>
      <c r="Q360">
        <f>IF(BM359&lt;=0,0,ROUND(BM359*IF($A360&lt;=Debts!$M$12,Debts!$X$12,Debts!$Y$12)/12,2)+IF(AND(Debts!$AC$12=1,$A360=Debts!$M$12+1),SUMPRODUCT(ROUND(BM$5:BM358*Debts!$Y$12/12,2)),0))</f>
        <v/>
      </c>
      <c r="R360">
        <f>IF(BN359&lt;=0,0,ROUND(BN359*IF($A360&lt;=Debts!$M$13,Debts!$X$13,Debts!$Y$13)/12,2)+IF(AND(Debts!$AC$13=1,$A360=Debts!$M$13+1),SUMPRODUCT(ROUND(BN$5:BN358*Debts!$Y$13/12,2)),0))</f>
        <v/>
      </c>
      <c r="S360">
        <f>IF(BO359&lt;=0,0,ROUND(BO359*IF($A360&lt;=Debts!$M$14,Debts!$X$14,Debts!$Y$14)/12,2)+IF(AND(Debts!$AC$14=1,$A360=Debts!$M$14+1),SUMPRODUCT(ROUND(BO$5:BO358*Debts!$Y$14/12,2)),0))</f>
        <v/>
      </c>
      <c r="T360">
        <f>IF(BP359&lt;=0,0,ROUND(BP359*IF($A360&lt;=Debts!$M$15,Debts!$X$15,Debts!$Y$15)/12,2)+IF(AND(Debts!$AC$15=1,$A360=Debts!$M$15+1),SUMPRODUCT(ROUND(BP$5:BP358*Debts!$Y$15/12,2)),0))</f>
        <v/>
      </c>
      <c r="U360">
        <f>IF(BQ359&lt;=0,0,ROUND(BQ359*IF($A360&lt;=Debts!$M$16,Debts!$X$16,Debts!$Y$16)/12,2)+IF(AND(Debts!$AC$16=1,$A360=Debts!$M$16+1),SUMPRODUCT(ROUND(BQ$5:BQ358*Debts!$Y$16/12,2)),0))</f>
        <v/>
      </c>
      <c r="V360">
        <f>IF(BF359&lt;=0,0,MIN(ROUND(BF359+J360,2),IF(Debts!$Z$5=0,Debts!$AA$5,MAX(Debts!$AA$5,ROUND(BF359*Debts!$Z$5+Debts!$AB$5*J360,2)))))</f>
        <v/>
      </c>
      <c r="W360">
        <f>IF(BG359&lt;=0,0,MIN(ROUND(BG359+K360,2),IF(Debts!$Z$6=0,Debts!$AA$6,MAX(Debts!$AA$6,ROUND(BG359*Debts!$Z$6+Debts!$AB$6*K360,2)))))</f>
        <v/>
      </c>
      <c r="X360">
        <f>IF(BH359&lt;=0,0,MIN(ROUND(BH359+L360,2),IF(Debts!$Z$7=0,Debts!$AA$7,MAX(Debts!$AA$7,ROUND(BH359*Debts!$Z$7+Debts!$AB$7*L360,2)))))</f>
        <v/>
      </c>
      <c r="Y360">
        <f>IF(BI359&lt;=0,0,MIN(ROUND(BI359+M360,2),IF(Debts!$Z$8=0,Debts!$AA$8,MAX(Debts!$AA$8,ROUND(BI359*Debts!$Z$8+Debts!$AB$8*M360,2)))))</f>
        <v/>
      </c>
      <c r="Z360">
        <f>IF(BJ359&lt;=0,0,MIN(ROUND(BJ359+N360,2),IF(Debts!$Z$9=0,Debts!$AA$9,MAX(Debts!$AA$9,ROUND(BJ359*Debts!$Z$9+Debts!$AB$9*N360,2)))))</f>
        <v/>
      </c>
      <c r="AA360">
        <f>IF(BK359&lt;=0,0,MIN(ROUND(BK359+O360,2),IF(Debts!$Z$10=0,Debts!$AA$10,MAX(Debts!$AA$10,ROUND(BK359*Debts!$Z$10+Debts!$AB$10*O360,2)))))</f>
        <v/>
      </c>
      <c r="AB360">
        <f>IF(BL359&lt;=0,0,MIN(ROUND(BL359+P360,2),IF(Debts!$Z$11=0,Debts!$AA$11,MAX(Debts!$AA$11,ROUND(BL359*Debts!$Z$11+Debts!$AB$11*P360,2)))))</f>
        <v/>
      </c>
      <c r="AC360">
        <f>IF(BM359&lt;=0,0,MIN(ROUND(BM359+Q360,2),IF(Debts!$Z$12=0,Debts!$AA$12,MAX(Debts!$AA$12,ROUND(BM359*Debts!$Z$12+Debts!$AB$12*Q360,2)))))</f>
        <v/>
      </c>
      <c r="AD360">
        <f>IF(BN359&lt;=0,0,MIN(ROUND(BN359+R360,2),IF(Debts!$Z$13=0,Debts!$AA$13,MAX(Debts!$AA$13,ROUND(BN359*Debts!$Z$13+Debts!$AB$13*R360,2)))))</f>
        <v/>
      </c>
      <c r="AE360">
        <f>IF(BO359&lt;=0,0,MIN(ROUND(BO359+S360,2),IF(Debts!$Z$14=0,Debts!$AA$14,MAX(Debts!$AA$14,ROUND(BO359*Debts!$Z$14+Debts!$AB$14*S360,2)))))</f>
        <v/>
      </c>
      <c r="AF360">
        <f>IF(BP359&lt;=0,0,MIN(ROUND(BP359+T360,2),IF(Debts!$Z$15=0,Debts!$AA$15,MAX(Debts!$AA$15,ROUND(BP359*Debts!$Z$15+Debts!$AB$15*T360,2)))))</f>
        <v/>
      </c>
      <c r="AG360">
        <f>IF(BQ359&lt;=0,0,MIN(ROUND(BQ359+U360,2),IF(Debts!$Z$16=0,Debts!$AA$16,MAX(Debts!$AA$16,ROUND(BQ359*Debts!$Z$16+Debts!$AB$16*U360,2)))))</f>
        <v/>
      </c>
      <c r="AH360">
        <f>IF(BF359&lt;=0,0,ROUND(BF359+J360-V360,2))</f>
        <v/>
      </c>
      <c r="AI360">
        <f>IF(BG359&lt;=0,0,ROUND(BG359+K360-W360,2))</f>
        <v/>
      </c>
      <c r="AJ360">
        <f>IF(BH359&lt;=0,0,ROUND(BH359+L360-X360,2))</f>
        <v/>
      </c>
      <c r="AK360">
        <f>IF(BI359&lt;=0,0,ROUND(BI359+M360-Y360,2))</f>
        <v/>
      </c>
      <c r="AL360">
        <f>IF(BJ359&lt;=0,0,ROUND(BJ359+N360-Z360,2))</f>
        <v/>
      </c>
      <c r="AM360">
        <f>IF(BK359&lt;=0,0,ROUND(BK359+O360-AA360,2))</f>
        <v/>
      </c>
      <c r="AN360">
        <f>IF(BL359&lt;=0,0,ROUND(BL359+P360-AB360,2))</f>
        <v/>
      </c>
      <c r="AO360">
        <f>IF(BM359&lt;=0,0,ROUND(BM359+Q360-AC360,2))</f>
        <v/>
      </c>
      <c r="AP360">
        <f>IF(BN359&lt;=0,0,ROUND(BN359+R360-AD360,2))</f>
        <v/>
      </c>
      <c r="AQ360">
        <f>IF(BO359&lt;=0,0,ROUND(BO359+S360-AE360,2))</f>
        <v/>
      </c>
      <c r="AR360">
        <f>IF(BP359&lt;=0,0,ROUND(BP359+T360-AF360,2))</f>
        <v/>
      </c>
      <c r="AS360">
        <f>IF(BQ359&lt;=0,0,ROUND(BQ359+U360-AG360,2))</f>
        <v/>
      </c>
      <c r="AT360">
        <f>IF(AH360&lt;=0,0,ROUND(MIN(AH360,MAX(0,$F360-SUMPRODUCT(($AT$3:$BE$3&lt;AT$3)*$AH360:$AS360))),2))</f>
        <v/>
      </c>
      <c r="AU360">
        <f>IF(AI360&lt;=0,0,ROUND(MIN(AI360,MAX(0,$F360-SUMPRODUCT(($AT$3:$BE$3&lt;AU$3)*$AH360:$AS360))),2))</f>
        <v/>
      </c>
      <c r="AV360">
        <f>IF(AJ360&lt;=0,0,ROUND(MIN(AJ360,MAX(0,$F360-SUMPRODUCT(($AT$3:$BE$3&lt;AV$3)*$AH360:$AS360))),2))</f>
        <v/>
      </c>
      <c r="AW360">
        <f>IF(AK360&lt;=0,0,ROUND(MIN(AK360,MAX(0,$F360-SUMPRODUCT(($AT$3:$BE$3&lt;AW$3)*$AH360:$AS360))),2))</f>
        <v/>
      </c>
      <c r="AX360">
        <f>IF(AL360&lt;=0,0,ROUND(MIN(AL360,MAX(0,$F360-SUMPRODUCT(($AT$3:$BE$3&lt;AX$3)*$AH360:$AS360))),2))</f>
        <v/>
      </c>
      <c r="AY360">
        <f>IF(AM360&lt;=0,0,ROUND(MIN(AM360,MAX(0,$F360-SUMPRODUCT(($AT$3:$BE$3&lt;AY$3)*$AH360:$AS360))),2))</f>
        <v/>
      </c>
      <c r="AZ360">
        <f>IF(AN360&lt;=0,0,ROUND(MIN(AN360,MAX(0,$F360-SUMPRODUCT(($AT$3:$BE$3&lt;AZ$3)*$AH360:$AS360))),2))</f>
        <v/>
      </c>
      <c r="BA360">
        <f>IF(AO360&lt;=0,0,ROUND(MIN(AO360,MAX(0,$F360-SUMPRODUCT(($AT$3:$BE$3&lt;BA$3)*$AH360:$AS360))),2))</f>
        <v/>
      </c>
      <c r="BB360">
        <f>IF(AP360&lt;=0,0,ROUND(MIN(AP360,MAX(0,$F360-SUMPRODUCT(($AT$3:$BE$3&lt;BB$3)*$AH360:$AS360))),2))</f>
        <v/>
      </c>
      <c r="BC360">
        <f>IF(AQ360&lt;=0,0,ROUND(MIN(AQ360,MAX(0,$F360-SUMPRODUCT(($AT$3:$BE$3&lt;BC$3)*$AH360:$AS360))),2))</f>
        <v/>
      </c>
      <c r="BD360">
        <f>IF(AR360&lt;=0,0,ROUND(MIN(AR360,MAX(0,$F360-SUMPRODUCT(($AT$3:$BE$3&lt;BD$3)*$AH360:$AS360))),2))</f>
        <v/>
      </c>
      <c r="BE360">
        <f>IF(AS360&lt;=0,0,ROUND(MIN(AS360,MAX(0,$F360-SUMPRODUCT(($AT$3:$BE$3&lt;BE$3)*$AH360:$AS360))),2))</f>
        <v/>
      </c>
      <c r="BF360">
        <f>IF(BF359&lt;=0,0,ROUND(BF359+J360-V360-AT360,2))</f>
        <v/>
      </c>
      <c r="BG360">
        <f>IF(BG359&lt;=0,0,ROUND(BG359+K360-W360-AU360,2))</f>
        <v/>
      </c>
      <c r="BH360">
        <f>IF(BH359&lt;=0,0,ROUND(BH359+L360-X360-AV360,2))</f>
        <v/>
      </c>
      <c r="BI360">
        <f>IF(BI359&lt;=0,0,ROUND(BI359+M360-Y360-AW360,2))</f>
        <v/>
      </c>
      <c r="BJ360">
        <f>IF(BJ359&lt;=0,0,ROUND(BJ359+N360-Z360-AX360,2))</f>
        <v/>
      </c>
      <c r="BK360">
        <f>IF(BK359&lt;=0,0,ROUND(BK359+O360-AA360-AY360,2))</f>
        <v/>
      </c>
      <c r="BL360">
        <f>IF(BL359&lt;=0,0,ROUND(BL359+P360-AB360-AZ360,2))</f>
        <v/>
      </c>
      <c r="BM360">
        <f>IF(BM359&lt;=0,0,ROUND(BM359+Q360-AC360-BA360,2))</f>
        <v/>
      </c>
      <c r="BN360">
        <f>IF(BN359&lt;=0,0,ROUND(BN359+R360-AD360-BB360,2))</f>
        <v/>
      </c>
      <c r="BO360">
        <f>IF(BO359&lt;=0,0,ROUND(BO359+S360-AE360-BC360,2))</f>
        <v/>
      </c>
      <c r="BP360">
        <f>IF(BP359&lt;=0,0,ROUND(BP359+T360-AF360-BD360,2))</f>
        <v/>
      </c>
      <c r="BQ360">
        <f>IF(BQ359&lt;=0,0,ROUND(BQ359+U360-AG360-BE360,2))</f>
        <v/>
      </c>
    </row>
    <row r="361">
      <c r="A361" t="n">
        <v>356</v>
      </c>
      <c r="B361" s="29">
        <f>Months!B361</f>
        <v/>
      </c>
      <c r="C361">
        <f>Months!C361</f>
        <v/>
      </c>
      <c r="D361">
        <f>Months!D361</f>
        <v/>
      </c>
      <c r="E361">
        <f>SUM(V361:AG361)</f>
        <v/>
      </c>
      <c r="F361">
        <f>MAX(0,ROUND(C361+D361-E361,2))</f>
        <v/>
      </c>
      <c r="G361">
        <f>ROUND(E361+SUM(AT361:BE361),2)</f>
        <v/>
      </c>
      <c r="H361">
        <f>ROUND(SUM(J361:U361),2)</f>
        <v/>
      </c>
      <c r="I361">
        <f>ROUND(SUM(BF361:BQ361),2)</f>
        <v/>
      </c>
      <c r="J361">
        <f>IF(BF360&lt;=0,0,ROUND(BF360*IF($A361&lt;=Debts!$M$5,Debts!$X$5,Debts!$Y$5)/12,2)+IF(AND(Debts!$AC$5=1,$A361=Debts!$M$5+1),SUMPRODUCT(ROUND(BF$5:BF359*Debts!$Y$5/12,2)),0))</f>
        <v/>
      </c>
      <c r="K361">
        <f>IF(BG360&lt;=0,0,ROUND(BG360*IF($A361&lt;=Debts!$M$6,Debts!$X$6,Debts!$Y$6)/12,2)+IF(AND(Debts!$AC$6=1,$A361=Debts!$M$6+1),SUMPRODUCT(ROUND(BG$5:BG359*Debts!$Y$6/12,2)),0))</f>
        <v/>
      </c>
      <c r="L361">
        <f>IF(BH360&lt;=0,0,ROUND(BH360*IF($A361&lt;=Debts!$M$7,Debts!$X$7,Debts!$Y$7)/12,2)+IF(AND(Debts!$AC$7=1,$A361=Debts!$M$7+1),SUMPRODUCT(ROUND(BH$5:BH359*Debts!$Y$7/12,2)),0))</f>
        <v/>
      </c>
      <c r="M361">
        <f>IF(BI360&lt;=0,0,ROUND(BI360*IF($A361&lt;=Debts!$M$8,Debts!$X$8,Debts!$Y$8)/12,2)+IF(AND(Debts!$AC$8=1,$A361=Debts!$M$8+1),SUMPRODUCT(ROUND(BI$5:BI359*Debts!$Y$8/12,2)),0))</f>
        <v/>
      </c>
      <c r="N361">
        <f>IF(BJ360&lt;=0,0,ROUND(BJ360*IF($A361&lt;=Debts!$M$9,Debts!$X$9,Debts!$Y$9)/12,2)+IF(AND(Debts!$AC$9=1,$A361=Debts!$M$9+1),SUMPRODUCT(ROUND(BJ$5:BJ359*Debts!$Y$9/12,2)),0))</f>
        <v/>
      </c>
      <c r="O361">
        <f>IF(BK360&lt;=0,0,ROUND(BK360*IF($A361&lt;=Debts!$M$10,Debts!$X$10,Debts!$Y$10)/12,2)+IF(AND(Debts!$AC$10=1,$A361=Debts!$M$10+1),SUMPRODUCT(ROUND(BK$5:BK359*Debts!$Y$10/12,2)),0))</f>
        <v/>
      </c>
      <c r="P361">
        <f>IF(BL360&lt;=0,0,ROUND(BL360*IF($A361&lt;=Debts!$M$11,Debts!$X$11,Debts!$Y$11)/12,2)+IF(AND(Debts!$AC$11=1,$A361=Debts!$M$11+1),SUMPRODUCT(ROUND(BL$5:BL359*Debts!$Y$11/12,2)),0))</f>
        <v/>
      </c>
      <c r="Q361">
        <f>IF(BM360&lt;=0,0,ROUND(BM360*IF($A361&lt;=Debts!$M$12,Debts!$X$12,Debts!$Y$12)/12,2)+IF(AND(Debts!$AC$12=1,$A361=Debts!$M$12+1),SUMPRODUCT(ROUND(BM$5:BM359*Debts!$Y$12/12,2)),0))</f>
        <v/>
      </c>
      <c r="R361">
        <f>IF(BN360&lt;=0,0,ROUND(BN360*IF($A361&lt;=Debts!$M$13,Debts!$X$13,Debts!$Y$13)/12,2)+IF(AND(Debts!$AC$13=1,$A361=Debts!$M$13+1),SUMPRODUCT(ROUND(BN$5:BN359*Debts!$Y$13/12,2)),0))</f>
        <v/>
      </c>
      <c r="S361">
        <f>IF(BO360&lt;=0,0,ROUND(BO360*IF($A361&lt;=Debts!$M$14,Debts!$X$14,Debts!$Y$14)/12,2)+IF(AND(Debts!$AC$14=1,$A361=Debts!$M$14+1),SUMPRODUCT(ROUND(BO$5:BO359*Debts!$Y$14/12,2)),0))</f>
        <v/>
      </c>
      <c r="T361">
        <f>IF(BP360&lt;=0,0,ROUND(BP360*IF($A361&lt;=Debts!$M$15,Debts!$X$15,Debts!$Y$15)/12,2)+IF(AND(Debts!$AC$15=1,$A361=Debts!$M$15+1),SUMPRODUCT(ROUND(BP$5:BP359*Debts!$Y$15/12,2)),0))</f>
        <v/>
      </c>
      <c r="U361">
        <f>IF(BQ360&lt;=0,0,ROUND(BQ360*IF($A361&lt;=Debts!$M$16,Debts!$X$16,Debts!$Y$16)/12,2)+IF(AND(Debts!$AC$16=1,$A361=Debts!$M$16+1),SUMPRODUCT(ROUND(BQ$5:BQ359*Debts!$Y$16/12,2)),0))</f>
        <v/>
      </c>
      <c r="V361">
        <f>IF(BF360&lt;=0,0,MIN(ROUND(BF360+J361,2),IF(Debts!$Z$5=0,Debts!$AA$5,MAX(Debts!$AA$5,ROUND(BF360*Debts!$Z$5+Debts!$AB$5*J361,2)))))</f>
        <v/>
      </c>
      <c r="W361">
        <f>IF(BG360&lt;=0,0,MIN(ROUND(BG360+K361,2),IF(Debts!$Z$6=0,Debts!$AA$6,MAX(Debts!$AA$6,ROUND(BG360*Debts!$Z$6+Debts!$AB$6*K361,2)))))</f>
        <v/>
      </c>
      <c r="X361">
        <f>IF(BH360&lt;=0,0,MIN(ROUND(BH360+L361,2),IF(Debts!$Z$7=0,Debts!$AA$7,MAX(Debts!$AA$7,ROUND(BH360*Debts!$Z$7+Debts!$AB$7*L361,2)))))</f>
        <v/>
      </c>
      <c r="Y361">
        <f>IF(BI360&lt;=0,0,MIN(ROUND(BI360+M361,2),IF(Debts!$Z$8=0,Debts!$AA$8,MAX(Debts!$AA$8,ROUND(BI360*Debts!$Z$8+Debts!$AB$8*M361,2)))))</f>
        <v/>
      </c>
      <c r="Z361">
        <f>IF(BJ360&lt;=0,0,MIN(ROUND(BJ360+N361,2),IF(Debts!$Z$9=0,Debts!$AA$9,MAX(Debts!$AA$9,ROUND(BJ360*Debts!$Z$9+Debts!$AB$9*N361,2)))))</f>
        <v/>
      </c>
      <c r="AA361">
        <f>IF(BK360&lt;=0,0,MIN(ROUND(BK360+O361,2),IF(Debts!$Z$10=0,Debts!$AA$10,MAX(Debts!$AA$10,ROUND(BK360*Debts!$Z$10+Debts!$AB$10*O361,2)))))</f>
        <v/>
      </c>
      <c r="AB361">
        <f>IF(BL360&lt;=0,0,MIN(ROUND(BL360+P361,2),IF(Debts!$Z$11=0,Debts!$AA$11,MAX(Debts!$AA$11,ROUND(BL360*Debts!$Z$11+Debts!$AB$11*P361,2)))))</f>
        <v/>
      </c>
      <c r="AC361">
        <f>IF(BM360&lt;=0,0,MIN(ROUND(BM360+Q361,2),IF(Debts!$Z$12=0,Debts!$AA$12,MAX(Debts!$AA$12,ROUND(BM360*Debts!$Z$12+Debts!$AB$12*Q361,2)))))</f>
        <v/>
      </c>
      <c r="AD361">
        <f>IF(BN360&lt;=0,0,MIN(ROUND(BN360+R361,2),IF(Debts!$Z$13=0,Debts!$AA$13,MAX(Debts!$AA$13,ROUND(BN360*Debts!$Z$13+Debts!$AB$13*R361,2)))))</f>
        <v/>
      </c>
      <c r="AE361">
        <f>IF(BO360&lt;=0,0,MIN(ROUND(BO360+S361,2),IF(Debts!$Z$14=0,Debts!$AA$14,MAX(Debts!$AA$14,ROUND(BO360*Debts!$Z$14+Debts!$AB$14*S361,2)))))</f>
        <v/>
      </c>
      <c r="AF361">
        <f>IF(BP360&lt;=0,0,MIN(ROUND(BP360+T361,2),IF(Debts!$Z$15=0,Debts!$AA$15,MAX(Debts!$AA$15,ROUND(BP360*Debts!$Z$15+Debts!$AB$15*T361,2)))))</f>
        <v/>
      </c>
      <c r="AG361">
        <f>IF(BQ360&lt;=0,0,MIN(ROUND(BQ360+U361,2),IF(Debts!$Z$16=0,Debts!$AA$16,MAX(Debts!$AA$16,ROUND(BQ360*Debts!$Z$16+Debts!$AB$16*U361,2)))))</f>
        <v/>
      </c>
      <c r="AH361">
        <f>IF(BF360&lt;=0,0,ROUND(BF360+J361-V361,2))</f>
        <v/>
      </c>
      <c r="AI361">
        <f>IF(BG360&lt;=0,0,ROUND(BG360+K361-W361,2))</f>
        <v/>
      </c>
      <c r="AJ361">
        <f>IF(BH360&lt;=0,0,ROUND(BH360+L361-X361,2))</f>
        <v/>
      </c>
      <c r="AK361">
        <f>IF(BI360&lt;=0,0,ROUND(BI360+M361-Y361,2))</f>
        <v/>
      </c>
      <c r="AL361">
        <f>IF(BJ360&lt;=0,0,ROUND(BJ360+N361-Z361,2))</f>
        <v/>
      </c>
      <c r="AM361">
        <f>IF(BK360&lt;=0,0,ROUND(BK360+O361-AA361,2))</f>
        <v/>
      </c>
      <c r="AN361">
        <f>IF(BL360&lt;=0,0,ROUND(BL360+P361-AB361,2))</f>
        <v/>
      </c>
      <c r="AO361">
        <f>IF(BM360&lt;=0,0,ROUND(BM360+Q361-AC361,2))</f>
        <v/>
      </c>
      <c r="AP361">
        <f>IF(BN360&lt;=0,0,ROUND(BN360+R361-AD361,2))</f>
        <v/>
      </c>
      <c r="AQ361">
        <f>IF(BO360&lt;=0,0,ROUND(BO360+S361-AE361,2))</f>
        <v/>
      </c>
      <c r="AR361">
        <f>IF(BP360&lt;=0,0,ROUND(BP360+T361-AF361,2))</f>
        <v/>
      </c>
      <c r="AS361">
        <f>IF(BQ360&lt;=0,0,ROUND(BQ360+U361-AG361,2))</f>
        <v/>
      </c>
      <c r="AT361">
        <f>IF(AH361&lt;=0,0,ROUND(MIN(AH361,MAX(0,$F361-SUMPRODUCT(($AT$3:$BE$3&lt;AT$3)*$AH361:$AS361))),2))</f>
        <v/>
      </c>
      <c r="AU361">
        <f>IF(AI361&lt;=0,0,ROUND(MIN(AI361,MAX(0,$F361-SUMPRODUCT(($AT$3:$BE$3&lt;AU$3)*$AH361:$AS361))),2))</f>
        <v/>
      </c>
      <c r="AV361">
        <f>IF(AJ361&lt;=0,0,ROUND(MIN(AJ361,MAX(0,$F361-SUMPRODUCT(($AT$3:$BE$3&lt;AV$3)*$AH361:$AS361))),2))</f>
        <v/>
      </c>
      <c r="AW361">
        <f>IF(AK361&lt;=0,0,ROUND(MIN(AK361,MAX(0,$F361-SUMPRODUCT(($AT$3:$BE$3&lt;AW$3)*$AH361:$AS361))),2))</f>
        <v/>
      </c>
      <c r="AX361">
        <f>IF(AL361&lt;=0,0,ROUND(MIN(AL361,MAX(0,$F361-SUMPRODUCT(($AT$3:$BE$3&lt;AX$3)*$AH361:$AS361))),2))</f>
        <v/>
      </c>
      <c r="AY361">
        <f>IF(AM361&lt;=0,0,ROUND(MIN(AM361,MAX(0,$F361-SUMPRODUCT(($AT$3:$BE$3&lt;AY$3)*$AH361:$AS361))),2))</f>
        <v/>
      </c>
      <c r="AZ361">
        <f>IF(AN361&lt;=0,0,ROUND(MIN(AN361,MAX(0,$F361-SUMPRODUCT(($AT$3:$BE$3&lt;AZ$3)*$AH361:$AS361))),2))</f>
        <v/>
      </c>
      <c r="BA361">
        <f>IF(AO361&lt;=0,0,ROUND(MIN(AO361,MAX(0,$F361-SUMPRODUCT(($AT$3:$BE$3&lt;BA$3)*$AH361:$AS361))),2))</f>
        <v/>
      </c>
      <c r="BB361">
        <f>IF(AP361&lt;=0,0,ROUND(MIN(AP361,MAX(0,$F361-SUMPRODUCT(($AT$3:$BE$3&lt;BB$3)*$AH361:$AS361))),2))</f>
        <v/>
      </c>
      <c r="BC361">
        <f>IF(AQ361&lt;=0,0,ROUND(MIN(AQ361,MAX(0,$F361-SUMPRODUCT(($AT$3:$BE$3&lt;BC$3)*$AH361:$AS361))),2))</f>
        <v/>
      </c>
      <c r="BD361">
        <f>IF(AR361&lt;=0,0,ROUND(MIN(AR361,MAX(0,$F361-SUMPRODUCT(($AT$3:$BE$3&lt;BD$3)*$AH361:$AS361))),2))</f>
        <v/>
      </c>
      <c r="BE361">
        <f>IF(AS361&lt;=0,0,ROUND(MIN(AS361,MAX(0,$F361-SUMPRODUCT(($AT$3:$BE$3&lt;BE$3)*$AH361:$AS361))),2))</f>
        <v/>
      </c>
      <c r="BF361">
        <f>IF(BF360&lt;=0,0,ROUND(BF360+J361-V361-AT361,2))</f>
        <v/>
      </c>
      <c r="BG361">
        <f>IF(BG360&lt;=0,0,ROUND(BG360+K361-W361-AU361,2))</f>
        <v/>
      </c>
      <c r="BH361">
        <f>IF(BH360&lt;=0,0,ROUND(BH360+L361-X361-AV361,2))</f>
        <v/>
      </c>
      <c r="BI361">
        <f>IF(BI360&lt;=0,0,ROUND(BI360+M361-Y361-AW361,2))</f>
        <v/>
      </c>
      <c r="BJ361">
        <f>IF(BJ360&lt;=0,0,ROUND(BJ360+N361-Z361-AX361,2))</f>
        <v/>
      </c>
      <c r="BK361">
        <f>IF(BK360&lt;=0,0,ROUND(BK360+O361-AA361-AY361,2))</f>
        <v/>
      </c>
      <c r="BL361">
        <f>IF(BL360&lt;=0,0,ROUND(BL360+P361-AB361-AZ361,2))</f>
        <v/>
      </c>
      <c r="BM361">
        <f>IF(BM360&lt;=0,0,ROUND(BM360+Q361-AC361-BA361,2))</f>
        <v/>
      </c>
      <c r="BN361">
        <f>IF(BN360&lt;=0,0,ROUND(BN360+R361-AD361-BB361,2))</f>
        <v/>
      </c>
      <c r="BO361">
        <f>IF(BO360&lt;=0,0,ROUND(BO360+S361-AE361-BC361,2))</f>
        <v/>
      </c>
      <c r="BP361">
        <f>IF(BP360&lt;=0,0,ROUND(BP360+T361-AF361-BD361,2))</f>
        <v/>
      </c>
      <c r="BQ361">
        <f>IF(BQ360&lt;=0,0,ROUND(BQ360+U361-AG361-BE361,2))</f>
        <v/>
      </c>
    </row>
    <row r="362">
      <c r="A362" t="n">
        <v>357</v>
      </c>
      <c r="B362" s="29">
        <f>Months!B362</f>
        <v/>
      </c>
      <c r="C362">
        <f>Months!C362</f>
        <v/>
      </c>
      <c r="D362">
        <f>Months!D362</f>
        <v/>
      </c>
      <c r="E362">
        <f>SUM(V362:AG362)</f>
        <v/>
      </c>
      <c r="F362">
        <f>MAX(0,ROUND(C362+D362-E362,2))</f>
        <v/>
      </c>
      <c r="G362">
        <f>ROUND(E362+SUM(AT362:BE362),2)</f>
        <v/>
      </c>
      <c r="H362">
        <f>ROUND(SUM(J362:U362),2)</f>
        <v/>
      </c>
      <c r="I362">
        <f>ROUND(SUM(BF362:BQ362),2)</f>
        <v/>
      </c>
      <c r="J362">
        <f>IF(BF361&lt;=0,0,ROUND(BF361*IF($A362&lt;=Debts!$M$5,Debts!$X$5,Debts!$Y$5)/12,2)+IF(AND(Debts!$AC$5=1,$A362=Debts!$M$5+1),SUMPRODUCT(ROUND(BF$5:BF360*Debts!$Y$5/12,2)),0))</f>
        <v/>
      </c>
      <c r="K362">
        <f>IF(BG361&lt;=0,0,ROUND(BG361*IF($A362&lt;=Debts!$M$6,Debts!$X$6,Debts!$Y$6)/12,2)+IF(AND(Debts!$AC$6=1,$A362=Debts!$M$6+1),SUMPRODUCT(ROUND(BG$5:BG360*Debts!$Y$6/12,2)),0))</f>
        <v/>
      </c>
      <c r="L362">
        <f>IF(BH361&lt;=0,0,ROUND(BH361*IF($A362&lt;=Debts!$M$7,Debts!$X$7,Debts!$Y$7)/12,2)+IF(AND(Debts!$AC$7=1,$A362=Debts!$M$7+1),SUMPRODUCT(ROUND(BH$5:BH360*Debts!$Y$7/12,2)),0))</f>
        <v/>
      </c>
      <c r="M362">
        <f>IF(BI361&lt;=0,0,ROUND(BI361*IF($A362&lt;=Debts!$M$8,Debts!$X$8,Debts!$Y$8)/12,2)+IF(AND(Debts!$AC$8=1,$A362=Debts!$M$8+1),SUMPRODUCT(ROUND(BI$5:BI360*Debts!$Y$8/12,2)),0))</f>
        <v/>
      </c>
      <c r="N362">
        <f>IF(BJ361&lt;=0,0,ROUND(BJ361*IF($A362&lt;=Debts!$M$9,Debts!$X$9,Debts!$Y$9)/12,2)+IF(AND(Debts!$AC$9=1,$A362=Debts!$M$9+1),SUMPRODUCT(ROUND(BJ$5:BJ360*Debts!$Y$9/12,2)),0))</f>
        <v/>
      </c>
      <c r="O362">
        <f>IF(BK361&lt;=0,0,ROUND(BK361*IF($A362&lt;=Debts!$M$10,Debts!$X$10,Debts!$Y$10)/12,2)+IF(AND(Debts!$AC$10=1,$A362=Debts!$M$10+1),SUMPRODUCT(ROUND(BK$5:BK360*Debts!$Y$10/12,2)),0))</f>
        <v/>
      </c>
      <c r="P362">
        <f>IF(BL361&lt;=0,0,ROUND(BL361*IF($A362&lt;=Debts!$M$11,Debts!$X$11,Debts!$Y$11)/12,2)+IF(AND(Debts!$AC$11=1,$A362=Debts!$M$11+1),SUMPRODUCT(ROUND(BL$5:BL360*Debts!$Y$11/12,2)),0))</f>
        <v/>
      </c>
      <c r="Q362">
        <f>IF(BM361&lt;=0,0,ROUND(BM361*IF($A362&lt;=Debts!$M$12,Debts!$X$12,Debts!$Y$12)/12,2)+IF(AND(Debts!$AC$12=1,$A362=Debts!$M$12+1),SUMPRODUCT(ROUND(BM$5:BM360*Debts!$Y$12/12,2)),0))</f>
        <v/>
      </c>
      <c r="R362">
        <f>IF(BN361&lt;=0,0,ROUND(BN361*IF($A362&lt;=Debts!$M$13,Debts!$X$13,Debts!$Y$13)/12,2)+IF(AND(Debts!$AC$13=1,$A362=Debts!$M$13+1),SUMPRODUCT(ROUND(BN$5:BN360*Debts!$Y$13/12,2)),0))</f>
        <v/>
      </c>
      <c r="S362">
        <f>IF(BO361&lt;=0,0,ROUND(BO361*IF($A362&lt;=Debts!$M$14,Debts!$X$14,Debts!$Y$14)/12,2)+IF(AND(Debts!$AC$14=1,$A362=Debts!$M$14+1),SUMPRODUCT(ROUND(BO$5:BO360*Debts!$Y$14/12,2)),0))</f>
        <v/>
      </c>
      <c r="T362">
        <f>IF(BP361&lt;=0,0,ROUND(BP361*IF($A362&lt;=Debts!$M$15,Debts!$X$15,Debts!$Y$15)/12,2)+IF(AND(Debts!$AC$15=1,$A362=Debts!$M$15+1),SUMPRODUCT(ROUND(BP$5:BP360*Debts!$Y$15/12,2)),0))</f>
        <v/>
      </c>
      <c r="U362">
        <f>IF(BQ361&lt;=0,0,ROUND(BQ361*IF($A362&lt;=Debts!$M$16,Debts!$X$16,Debts!$Y$16)/12,2)+IF(AND(Debts!$AC$16=1,$A362=Debts!$M$16+1),SUMPRODUCT(ROUND(BQ$5:BQ360*Debts!$Y$16/12,2)),0))</f>
        <v/>
      </c>
      <c r="V362">
        <f>IF(BF361&lt;=0,0,MIN(ROUND(BF361+J362,2),IF(Debts!$Z$5=0,Debts!$AA$5,MAX(Debts!$AA$5,ROUND(BF361*Debts!$Z$5+Debts!$AB$5*J362,2)))))</f>
        <v/>
      </c>
      <c r="W362">
        <f>IF(BG361&lt;=0,0,MIN(ROUND(BG361+K362,2),IF(Debts!$Z$6=0,Debts!$AA$6,MAX(Debts!$AA$6,ROUND(BG361*Debts!$Z$6+Debts!$AB$6*K362,2)))))</f>
        <v/>
      </c>
      <c r="X362">
        <f>IF(BH361&lt;=0,0,MIN(ROUND(BH361+L362,2),IF(Debts!$Z$7=0,Debts!$AA$7,MAX(Debts!$AA$7,ROUND(BH361*Debts!$Z$7+Debts!$AB$7*L362,2)))))</f>
        <v/>
      </c>
      <c r="Y362">
        <f>IF(BI361&lt;=0,0,MIN(ROUND(BI361+M362,2),IF(Debts!$Z$8=0,Debts!$AA$8,MAX(Debts!$AA$8,ROUND(BI361*Debts!$Z$8+Debts!$AB$8*M362,2)))))</f>
        <v/>
      </c>
      <c r="Z362">
        <f>IF(BJ361&lt;=0,0,MIN(ROUND(BJ361+N362,2),IF(Debts!$Z$9=0,Debts!$AA$9,MAX(Debts!$AA$9,ROUND(BJ361*Debts!$Z$9+Debts!$AB$9*N362,2)))))</f>
        <v/>
      </c>
      <c r="AA362">
        <f>IF(BK361&lt;=0,0,MIN(ROUND(BK361+O362,2),IF(Debts!$Z$10=0,Debts!$AA$10,MAX(Debts!$AA$10,ROUND(BK361*Debts!$Z$10+Debts!$AB$10*O362,2)))))</f>
        <v/>
      </c>
      <c r="AB362">
        <f>IF(BL361&lt;=0,0,MIN(ROUND(BL361+P362,2),IF(Debts!$Z$11=0,Debts!$AA$11,MAX(Debts!$AA$11,ROUND(BL361*Debts!$Z$11+Debts!$AB$11*P362,2)))))</f>
        <v/>
      </c>
      <c r="AC362">
        <f>IF(BM361&lt;=0,0,MIN(ROUND(BM361+Q362,2),IF(Debts!$Z$12=0,Debts!$AA$12,MAX(Debts!$AA$12,ROUND(BM361*Debts!$Z$12+Debts!$AB$12*Q362,2)))))</f>
        <v/>
      </c>
      <c r="AD362">
        <f>IF(BN361&lt;=0,0,MIN(ROUND(BN361+R362,2),IF(Debts!$Z$13=0,Debts!$AA$13,MAX(Debts!$AA$13,ROUND(BN361*Debts!$Z$13+Debts!$AB$13*R362,2)))))</f>
        <v/>
      </c>
      <c r="AE362">
        <f>IF(BO361&lt;=0,0,MIN(ROUND(BO361+S362,2),IF(Debts!$Z$14=0,Debts!$AA$14,MAX(Debts!$AA$14,ROUND(BO361*Debts!$Z$14+Debts!$AB$14*S362,2)))))</f>
        <v/>
      </c>
      <c r="AF362">
        <f>IF(BP361&lt;=0,0,MIN(ROUND(BP361+T362,2),IF(Debts!$Z$15=0,Debts!$AA$15,MAX(Debts!$AA$15,ROUND(BP361*Debts!$Z$15+Debts!$AB$15*T362,2)))))</f>
        <v/>
      </c>
      <c r="AG362">
        <f>IF(BQ361&lt;=0,0,MIN(ROUND(BQ361+U362,2),IF(Debts!$Z$16=0,Debts!$AA$16,MAX(Debts!$AA$16,ROUND(BQ361*Debts!$Z$16+Debts!$AB$16*U362,2)))))</f>
        <v/>
      </c>
      <c r="AH362">
        <f>IF(BF361&lt;=0,0,ROUND(BF361+J362-V362,2))</f>
        <v/>
      </c>
      <c r="AI362">
        <f>IF(BG361&lt;=0,0,ROUND(BG361+K362-W362,2))</f>
        <v/>
      </c>
      <c r="AJ362">
        <f>IF(BH361&lt;=0,0,ROUND(BH361+L362-X362,2))</f>
        <v/>
      </c>
      <c r="AK362">
        <f>IF(BI361&lt;=0,0,ROUND(BI361+M362-Y362,2))</f>
        <v/>
      </c>
      <c r="AL362">
        <f>IF(BJ361&lt;=0,0,ROUND(BJ361+N362-Z362,2))</f>
        <v/>
      </c>
      <c r="AM362">
        <f>IF(BK361&lt;=0,0,ROUND(BK361+O362-AA362,2))</f>
        <v/>
      </c>
      <c r="AN362">
        <f>IF(BL361&lt;=0,0,ROUND(BL361+P362-AB362,2))</f>
        <v/>
      </c>
      <c r="AO362">
        <f>IF(BM361&lt;=0,0,ROUND(BM361+Q362-AC362,2))</f>
        <v/>
      </c>
      <c r="AP362">
        <f>IF(BN361&lt;=0,0,ROUND(BN361+R362-AD362,2))</f>
        <v/>
      </c>
      <c r="AQ362">
        <f>IF(BO361&lt;=0,0,ROUND(BO361+S362-AE362,2))</f>
        <v/>
      </c>
      <c r="AR362">
        <f>IF(BP361&lt;=0,0,ROUND(BP361+T362-AF362,2))</f>
        <v/>
      </c>
      <c r="AS362">
        <f>IF(BQ361&lt;=0,0,ROUND(BQ361+U362-AG362,2))</f>
        <v/>
      </c>
      <c r="AT362">
        <f>IF(AH362&lt;=0,0,ROUND(MIN(AH362,MAX(0,$F362-SUMPRODUCT(($AT$3:$BE$3&lt;AT$3)*$AH362:$AS362))),2))</f>
        <v/>
      </c>
      <c r="AU362">
        <f>IF(AI362&lt;=0,0,ROUND(MIN(AI362,MAX(0,$F362-SUMPRODUCT(($AT$3:$BE$3&lt;AU$3)*$AH362:$AS362))),2))</f>
        <v/>
      </c>
      <c r="AV362">
        <f>IF(AJ362&lt;=0,0,ROUND(MIN(AJ362,MAX(0,$F362-SUMPRODUCT(($AT$3:$BE$3&lt;AV$3)*$AH362:$AS362))),2))</f>
        <v/>
      </c>
      <c r="AW362">
        <f>IF(AK362&lt;=0,0,ROUND(MIN(AK362,MAX(0,$F362-SUMPRODUCT(($AT$3:$BE$3&lt;AW$3)*$AH362:$AS362))),2))</f>
        <v/>
      </c>
      <c r="AX362">
        <f>IF(AL362&lt;=0,0,ROUND(MIN(AL362,MAX(0,$F362-SUMPRODUCT(($AT$3:$BE$3&lt;AX$3)*$AH362:$AS362))),2))</f>
        <v/>
      </c>
      <c r="AY362">
        <f>IF(AM362&lt;=0,0,ROUND(MIN(AM362,MAX(0,$F362-SUMPRODUCT(($AT$3:$BE$3&lt;AY$3)*$AH362:$AS362))),2))</f>
        <v/>
      </c>
      <c r="AZ362">
        <f>IF(AN362&lt;=0,0,ROUND(MIN(AN362,MAX(0,$F362-SUMPRODUCT(($AT$3:$BE$3&lt;AZ$3)*$AH362:$AS362))),2))</f>
        <v/>
      </c>
      <c r="BA362">
        <f>IF(AO362&lt;=0,0,ROUND(MIN(AO362,MAX(0,$F362-SUMPRODUCT(($AT$3:$BE$3&lt;BA$3)*$AH362:$AS362))),2))</f>
        <v/>
      </c>
      <c r="BB362">
        <f>IF(AP362&lt;=0,0,ROUND(MIN(AP362,MAX(0,$F362-SUMPRODUCT(($AT$3:$BE$3&lt;BB$3)*$AH362:$AS362))),2))</f>
        <v/>
      </c>
      <c r="BC362">
        <f>IF(AQ362&lt;=0,0,ROUND(MIN(AQ362,MAX(0,$F362-SUMPRODUCT(($AT$3:$BE$3&lt;BC$3)*$AH362:$AS362))),2))</f>
        <v/>
      </c>
      <c r="BD362">
        <f>IF(AR362&lt;=0,0,ROUND(MIN(AR362,MAX(0,$F362-SUMPRODUCT(($AT$3:$BE$3&lt;BD$3)*$AH362:$AS362))),2))</f>
        <v/>
      </c>
      <c r="BE362">
        <f>IF(AS362&lt;=0,0,ROUND(MIN(AS362,MAX(0,$F362-SUMPRODUCT(($AT$3:$BE$3&lt;BE$3)*$AH362:$AS362))),2))</f>
        <v/>
      </c>
      <c r="BF362">
        <f>IF(BF361&lt;=0,0,ROUND(BF361+J362-V362-AT362,2))</f>
        <v/>
      </c>
      <c r="BG362">
        <f>IF(BG361&lt;=0,0,ROUND(BG361+K362-W362-AU362,2))</f>
        <v/>
      </c>
      <c r="BH362">
        <f>IF(BH361&lt;=0,0,ROUND(BH361+L362-X362-AV362,2))</f>
        <v/>
      </c>
      <c r="BI362">
        <f>IF(BI361&lt;=0,0,ROUND(BI361+M362-Y362-AW362,2))</f>
        <v/>
      </c>
      <c r="BJ362">
        <f>IF(BJ361&lt;=0,0,ROUND(BJ361+N362-Z362-AX362,2))</f>
        <v/>
      </c>
      <c r="BK362">
        <f>IF(BK361&lt;=0,0,ROUND(BK361+O362-AA362-AY362,2))</f>
        <v/>
      </c>
      <c r="BL362">
        <f>IF(BL361&lt;=0,0,ROUND(BL361+P362-AB362-AZ362,2))</f>
        <v/>
      </c>
      <c r="BM362">
        <f>IF(BM361&lt;=0,0,ROUND(BM361+Q362-AC362-BA362,2))</f>
        <v/>
      </c>
      <c r="BN362">
        <f>IF(BN361&lt;=0,0,ROUND(BN361+R362-AD362-BB362,2))</f>
        <v/>
      </c>
      <c r="BO362">
        <f>IF(BO361&lt;=0,0,ROUND(BO361+S362-AE362-BC362,2))</f>
        <v/>
      </c>
      <c r="BP362">
        <f>IF(BP361&lt;=0,0,ROUND(BP361+T362-AF362-BD362,2))</f>
        <v/>
      </c>
      <c r="BQ362">
        <f>IF(BQ361&lt;=0,0,ROUND(BQ361+U362-AG362-BE362,2))</f>
        <v/>
      </c>
    </row>
    <row r="363">
      <c r="A363" t="n">
        <v>358</v>
      </c>
      <c r="B363" s="29">
        <f>Months!B363</f>
        <v/>
      </c>
      <c r="C363">
        <f>Months!C363</f>
        <v/>
      </c>
      <c r="D363">
        <f>Months!D363</f>
        <v/>
      </c>
      <c r="E363">
        <f>SUM(V363:AG363)</f>
        <v/>
      </c>
      <c r="F363">
        <f>MAX(0,ROUND(C363+D363-E363,2))</f>
        <v/>
      </c>
      <c r="G363">
        <f>ROUND(E363+SUM(AT363:BE363),2)</f>
        <v/>
      </c>
      <c r="H363">
        <f>ROUND(SUM(J363:U363),2)</f>
        <v/>
      </c>
      <c r="I363">
        <f>ROUND(SUM(BF363:BQ363),2)</f>
        <v/>
      </c>
      <c r="J363">
        <f>IF(BF362&lt;=0,0,ROUND(BF362*IF($A363&lt;=Debts!$M$5,Debts!$X$5,Debts!$Y$5)/12,2)+IF(AND(Debts!$AC$5=1,$A363=Debts!$M$5+1),SUMPRODUCT(ROUND(BF$5:BF361*Debts!$Y$5/12,2)),0))</f>
        <v/>
      </c>
      <c r="K363">
        <f>IF(BG362&lt;=0,0,ROUND(BG362*IF($A363&lt;=Debts!$M$6,Debts!$X$6,Debts!$Y$6)/12,2)+IF(AND(Debts!$AC$6=1,$A363=Debts!$M$6+1),SUMPRODUCT(ROUND(BG$5:BG361*Debts!$Y$6/12,2)),0))</f>
        <v/>
      </c>
      <c r="L363">
        <f>IF(BH362&lt;=0,0,ROUND(BH362*IF($A363&lt;=Debts!$M$7,Debts!$X$7,Debts!$Y$7)/12,2)+IF(AND(Debts!$AC$7=1,$A363=Debts!$M$7+1),SUMPRODUCT(ROUND(BH$5:BH361*Debts!$Y$7/12,2)),0))</f>
        <v/>
      </c>
      <c r="M363">
        <f>IF(BI362&lt;=0,0,ROUND(BI362*IF($A363&lt;=Debts!$M$8,Debts!$X$8,Debts!$Y$8)/12,2)+IF(AND(Debts!$AC$8=1,$A363=Debts!$M$8+1),SUMPRODUCT(ROUND(BI$5:BI361*Debts!$Y$8/12,2)),0))</f>
        <v/>
      </c>
      <c r="N363">
        <f>IF(BJ362&lt;=0,0,ROUND(BJ362*IF($A363&lt;=Debts!$M$9,Debts!$X$9,Debts!$Y$9)/12,2)+IF(AND(Debts!$AC$9=1,$A363=Debts!$M$9+1),SUMPRODUCT(ROUND(BJ$5:BJ361*Debts!$Y$9/12,2)),0))</f>
        <v/>
      </c>
      <c r="O363">
        <f>IF(BK362&lt;=0,0,ROUND(BK362*IF($A363&lt;=Debts!$M$10,Debts!$X$10,Debts!$Y$10)/12,2)+IF(AND(Debts!$AC$10=1,$A363=Debts!$M$10+1),SUMPRODUCT(ROUND(BK$5:BK361*Debts!$Y$10/12,2)),0))</f>
        <v/>
      </c>
      <c r="P363">
        <f>IF(BL362&lt;=0,0,ROUND(BL362*IF($A363&lt;=Debts!$M$11,Debts!$X$11,Debts!$Y$11)/12,2)+IF(AND(Debts!$AC$11=1,$A363=Debts!$M$11+1),SUMPRODUCT(ROUND(BL$5:BL361*Debts!$Y$11/12,2)),0))</f>
        <v/>
      </c>
      <c r="Q363">
        <f>IF(BM362&lt;=0,0,ROUND(BM362*IF($A363&lt;=Debts!$M$12,Debts!$X$12,Debts!$Y$12)/12,2)+IF(AND(Debts!$AC$12=1,$A363=Debts!$M$12+1),SUMPRODUCT(ROUND(BM$5:BM361*Debts!$Y$12/12,2)),0))</f>
        <v/>
      </c>
      <c r="R363">
        <f>IF(BN362&lt;=0,0,ROUND(BN362*IF($A363&lt;=Debts!$M$13,Debts!$X$13,Debts!$Y$13)/12,2)+IF(AND(Debts!$AC$13=1,$A363=Debts!$M$13+1),SUMPRODUCT(ROUND(BN$5:BN361*Debts!$Y$13/12,2)),0))</f>
        <v/>
      </c>
      <c r="S363">
        <f>IF(BO362&lt;=0,0,ROUND(BO362*IF($A363&lt;=Debts!$M$14,Debts!$X$14,Debts!$Y$14)/12,2)+IF(AND(Debts!$AC$14=1,$A363=Debts!$M$14+1),SUMPRODUCT(ROUND(BO$5:BO361*Debts!$Y$14/12,2)),0))</f>
        <v/>
      </c>
      <c r="T363">
        <f>IF(BP362&lt;=0,0,ROUND(BP362*IF($A363&lt;=Debts!$M$15,Debts!$X$15,Debts!$Y$15)/12,2)+IF(AND(Debts!$AC$15=1,$A363=Debts!$M$15+1),SUMPRODUCT(ROUND(BP$5:BP361*Debts!$Y$15/12,2)),0))</f>
        <v/>
      </c>
      <c r="U363">
        <f>IF(BQ362&lt;=0,0,ROUND(BQ362*IF($A363&lt;=Debts!$M$16,Debts!$X$16,Debts!$Y$16)/12,2)+IF(AND(Debts!$AC$16=1,$A363=Debts!$M$16+1),SUMPRODUCT(ROUND(BQ$5:BQ361*Debts!$Y$16/12,2)),0))</f>
        <v/>
      </c>
      <c r="V363">
        <f>IF(BF362&lt;=0,0,MIN(ROUND(BF362+J363,2),IF(Debts!$Z$5=0,Debts!$AA$5,MAX(Debts!$AA$5,ROUND(BF362*Debts!$Z$5+Debts!$AB$5*J363,2)))))</f>
        <v/>
      </c>
      <c r="W363">
        <f>IF(BG362&lt;=0,0,MIN(ROUND(BG362+K363,2),IF(Debts!$Z$6=0,Debts!$AA$6,MAX(Debts!$AA$6,ROUND(BG362*Debts!$Z$6+Debts!$AB$6*K363,2)))))</f>
        <v/>
      </c>
      <c r="X363">
        <f>IF(BH362&lt;=0,0,MIN(ROUND(BH362+L363,2),IF(Debts!$Z$7=0,Debts!$AA$7,MAX(Debts!$AA$7,ROUND(BH362*Debts!$Z$7+Debts!$AB$7*L363,2)))))</f>
        <v/>
      </c>
      <c r="Y363">
        <f>IF(BI362&lt;=0,0,MIN(ROUND(BI362+M363,2),IF(Debts!$Z$8=0,Debts!$AA$8,MAX(Debts!$AA$8,ROUND(BI362*Debts!$Z$8+Debts!$AB$8*M363,2)))))</f>
        <v/>
      </c>
      <c r="Z363">
        <f>IF(BJ362&lt;=0,0,MIN(ROUND(BJ362+N363,2),IF(Debts!$Z$9=0,Debts!$AA$9,MAX(Debts!$AA$9,ROUND(BJ362*Debts!$Z$9+Debts!$AB$9*N363,2)))))</f>
        <v/>
      </c>
      <c r="AA363">
        <f>IF(BK362&lt;=0,0,MIN(ROUND(BK362+O363,2),IF(Debts!$Z$10=0,Debts!$AA$10,MAX(Debts!$AA$10,ROUND(BK362*Debts!$Z$10+Debts!$AB$10*O363,2)))))</f>
        <v/>
      </c>
      <c r="AB363">
        <f>IF(BL362&lt;=0,0,MIN(ROUND(BL362+P363,2),IF(Debts!$Z$11=0,Debts!$AA$11,MAX(Debts!$AA$11,ROUND(BL362*Debts!$Z$11+Debts!$AB$11*P363,2)))))</f>
        <v/>
      </c>
      <c r="AC363">
        <f>IF(BM362&lt;=0,0,MIN(ROUND(BM362+Q363,2),IF(Debts!$Z$12=0,Debts!$AA$12,MAX(Debts!$AA$12,ROUND(BM362*Debts!$Z$12+Debts!$AB$12*Q363,2)))))</f>
        <v/>
      </c>
      <c r="AD363">
        <f>IF(BN362&lt;=0,0,MIN(ROUND(BN362+R363,2),IF(Debts!$Z$13=0,Debts!$AA$13,MAX(Debts!$AA$13,ROUND(BN362*Debts!$Z$13+Debts!$AB$13*R363,2)))))</f>
        <v/>
      </c>
      <c r="AE363">
        <f>IF(BO362&lt;=0,0,MIN(ROUND(BO362+S363,2),IF(Debts!$Z$14=0,Debts!$AA$14,MAX(Debts!$AA$14,ROUND(BO362*Debts!$Z$14+Debts!$AB$14*S363,2)))))</f>
        <v/>
      </c>
      <c r="AF363">
        <f>IF(BP362&lt;=0,0,MIN(ROUND(BP362+T363,2),IF(Debts!$Z$15=0,Debts!$AA$15,MAX(Debts!$AA$15,ROUND(BP362*Debts!$Z$15+Debts!$AB$15*T363,2)))))</f>
        <v/>
      </c>
      <c r="AG363">
        <f>IF(BQ362&lt;=0,0,MIN(ROUND(BQ362+U363,2),IF(Debts!$Z$16=0,Debts!$AA$16,MAX(Debts!$AA$16,ROUND(BQ362*Debts!$Z$16+Debts!$AB$16*U363,2)))))</f>
        <v/>
      </c>
      <c r="AH363">
        <f>IF(BF362&lt;=0,0,ROUND(BF362+J363-V363,2))</f>
        <v/>
      </c>
      <c r="AI363">
        <f>IF(BG362&lt;=0,0,ROUND(BG362+K363-W363,2))</f>
        <v/>
      </c>
      <c r="AJ363">
        <f>IF(BH362&lt;=0,0,ROUND(BH362+L363-X363,2))</f>
        <v/>
      </c>
      <c r="AK363">
        <f>IF(BI362&lt;=0,0,ROUND(BI362+M363-Y363,2))</f>
        <v/>
      </c>
      <c r="AL363">
        <f>IF(BJ362&lt;=0,0,ROUND(BJ362+N363-Z363,2))</f>
        <v/>
      </c>
      <c r="AM363">
        <f>IF(BK362&lt;=0,0,ROUND(BK362+O363-AA363,2))</f>
        <v/>
      </c>
      <c r="AN363">
        <f>IF(BL362&lt;=0,0,ROUND(BL362+P363-AB363,2))</f>
        <v/>
      </c>
      <c r="AO363">
        <f>IF(BM362&lt;=0,0,ROUND(BM362+Q363-AC363,2))</f>
        <v/>
      </c>
      <c r="AP363">
        <f>IF(BN362&lt;=0,0,ROUND(BN362+R363-AD363,2))</f>
        <v/>
      </c>
      <c r="AQ363">
        <f>IF(BO362&lt;=0,0,ROUND(BO362+S363-AE363,2))</f>
        <v/>
      </c>
      <c r="AR363">
        <f>IF(BP362&lt;=0,0,ROUND(BP362+T363-AF363,2))</f>
        <v/>
      </c>
      <c r="AS363">
        <f>IF(BQ362&lt;=0,0,ROUND(BQ362+U363-AG363,2))</f>
        <v/>
      </c>
      <c r="AT363">
        <f>IF(AH363&lt;=0,0,ROUND(MIN(AH363,MAX(0,$F363-SUMPRODUCT(($AT$3:$BE$3&lt;AT$3)*$AH363:$AS363))),2))</f>
        <v/>
      </c>
      <c r="AU363">
        <f>IF(AI363&lt;=0,0,ROUND(MIN(AI363,MAX(0,$F363-SUMPRODUCT(($AT$3:$BE$3&lt;AU$3)*$AH363:$AS363))),2))</f>
        <v/>
      </c>
      <c r="AV363">
        <f>IF(AJ363&lt;=0,0,ROUND(MIN(AJ363,MAX(0,$F363-SUMPRODUCT(($AT$3:$BE$3&lt;AV$3)*$AH363:$AS363))),2))</f>
        <v/>
      </c>
      <c r="AW363">
        <f>IF(AK363&lt;=0,0,ROUND(MIN(AK363,MAX(0,$F363-SUMPRODUCT(($AT$3:$BE$3&lt;AW$3)*$AH363:$AS363))),2))</f>
        <v/>
      </c>
      <c r="AX363">
        <f>IF(AL363&lt;=0,0,ROUND(MIN(AL363,MAX(0,$F363-SUMPRODUCT(($AT$3:$BE$3&lt;AX$3)*$AH363:$AS363))),2))</f>
        <v/>
      </c>
      <c r="AY363">
        <f>IF(AM363&lt;=0,0,ROUND(MIN(AM363,MAX(0,$F363-SUMPRODUCT(($AT$3:$BE$3&lt;AY$3)*$AH363:$AS363))),2))</f>
        <v/>
      </c>
      <c r="AZ363">
        <f>IF(AN363&lt;=0,0,ROUND(MIN(AN363,MAX(0,$F363-SUMPRODUCT(($AT$3:$BE$3&lt;AZ$3)*$AH363:$AS363))),2))</f>
        <v/>
      </c>
      <c r="BA363">
        <f>IF(AO363&lt;=0,0,ROUND(MIN(AO363,MAX(0,$F363-SUMPRODUCT(($AT$3:$BE$3&lt;BA$3)*$AH363:$AS363))),2))</f>
        <v/>
      </c>
      <c r="BB363">
        <f>IF(AP363&lt;=0,0,ROUND(MIN(AP363,MAX(0,$F363-SUMPRODUCT(($AT$3:$BE$3&lt;BB$3)*$AH363:$AS363))),2))</f>
        <v/>
      </c>
      <c r="BC363">
        <f>IF(AQ363&lt;=0,0,ROUND(MIN(AQ363,MAX(0,$F363-SUMPRODUCT(($AT$3:$BE$3&lt;BC$3)*$AH363:$AS363))),2))</f>
        <v/>
      </c>
      <c r="BD363">
        <f>IF(AR363&lt;=0,0,ROUND(MIN(AR363,MAX(0,$F363-SUMPRODUCT(($AT$3:$BE$3&lt;BD$3)*$AH363:$AS363))),2))</f>
        <v/>
      </c>
      <c r="BE363">
        <f>IF(AS363&lt;=0,0,ROUND(MIN(AS363,MAX(0,$F363-SUMPRODUCT(($AT$3:$BE$3&lt;BE$3)*$AH363:$AS363))),2))</f>
        <v/>
      </c>
      <c r="BF363">
        <f>IF(BF362&lt;=0,0,ROUND(BF362+J363-V363-AT363,2))</f>
        <v/>
      </c>
      <c r="BG363">
        <f>IF(BG362&lt;=0,0,ROUND(BG362+K363-W363-AU363,2))</f>
        <v/>
      </c>
      <c r="BH363">
        <f>IF(BH362&lt;=0,0,ROUND(BH362+L363-X363-AV363,2))</f>
        <v/>
      </c>
      <c r="BI363">
        <f>IF(BI362&lt;=0,0,ROUND(BI362+M363-Y363-AW363,2))</f>
        <v/>
      </c>
      <c r="BJ363">
        <f>IF(BJ362&lt;=0,0,ROUND(BJ362+N363-Z363-AX363,2))</f>
        <v/>
      </c>
      <c r="BK363">
        <f>IF(BK362&lt;=0,0,ROUND(BK362+O363-AA363-AY363,2))</f>
        <v/>
      </c>
      <c r="BL363">
        <f>IF(BL362&lt;=0,0,ROUND(BL362+P363-AB363-AZ363,2))</f>
        <v/>
      </c>
      <c r="BM363">
        <f>IF(BM362&lt;=0,0,ROUND(BM362+Q363-AC363-BA363,2))</f>
        <v/>
      </c>
      <c r="BN363">
        <f>IF(BN362&lt;=0,0,ROUND(BN362+R363-AD363-BB363,2))</f>
        <v/>
      </c>
      <c r="BO363">
        <f>IF(BO362&lt;=0,0,ROUND(BO362+S363-AE363-BC363,2))</f>
        <v/>
      </c>
      <c r="BP363">
        <f>IF(BP362&lt;=0,0,ROUND(BP362+T363-AF363-BD363,2))</f>
        <v/>
      </c>
      <c r="BQ363">
        <f>IF(BQ362&lt;=0,0,ROUND(BQ362+U363-AG363-BE363,2))</f>
        <v/>
      </c>
    </row>
    <row r="364">
      <c r="A364" t="n">
        <v>359</v>
      </c>
      <c r="B364" s="29">
        <f>Months!B364</f>
        <v/>
      </c>
      <c r="C364">
        <f>Months!C364</f>
        <v/>
      </c>
      <c r="D364">
        <f>Months!D364</f>
        <v/>
      </c>
      <c r="E364">
        <f>SUM(V364:AG364)</f>
        <v/>
      </c>
      <c r="F364">
        <f>MAX(0,ROUND(C364+D364-E364,2))</f>
        <v/>
      </c>
      <c r="G364">
        <f>ROUND(E364+SUM(AT364:BE364),2)</f>
        <v/>
      </c>
      <c r="H364">
        <f>ROUND(SUM(J364:U364),2)</f>
        <v/>
      </c>
      <c r="I364">
        <f>ROUND(SUM(BF364:BQ364),2)</f>
        <v/>
      </c>
      <c r="J364">
        <f>IF(BF363&lt;=0,0,ROUND(BF363*IF($A364&lt;=Debts!$M$5,Debts!$X$5,Debts!$Y$5)/12,2)+IF(AND(Debts!$AC$5=1,$A364=Debts!$M$5+1),SUMPRODUCT(ROUND(BF$5:BF362*Debts!$Y$5/12,2)),0))</f>
        <v/>
      </c>
      <c r="K364">
        <f>IF(BG363&lt;=0,0,ROUND(BG363*IF($A364&lt;=Debts!$M$6,Debts!$X$6,Debts!$Y$6)/12,2)+IF(AND(Debts!$AC$6=1,$A364=Debts!$M$6+1),SUMPRODUCT(ROUND(BG$5:BG362*Debts!$Y$6/12,2)),0))</f>
        <v/>
      </c>
      <c r="L364">
        <f>IF(BH363&lt;=0,0,ROUND(BH363*IF($A364&lt;=Debts!$M$7,Debts!$X$7,Debts!$Y$7)/12,2)+IF(AND(Debts!$AC$7=1,$A364=Debts!$M$7+1),SUMPRODUCT(ROUND(BH$5:BH362*Debts!$Y$7/12,2)),0))</f>
        <v/>
      </c>
      <c r="M364">
        <f>IF(BI363&lt;=0,0,ROUND(BI363*IF($A364&lt;=Debts!$M$8,Debts!$X$8,Debts!$Y$8)/12,2)+IF(AND(Debts!$AC$8=1,$A364=Debts!$M$8+1),SUMPRODUCT(ROUND(BI$5:BI362*Debts!$Y$8/12,2)),0))</f>
        <v/>
      </c>
      <c r="N364">
        <f>IF(BJ363&lt;=0,0,ROUND(BJ363*IF($A364&lt;=Debts!$M$9,Debts!$X$9,Debts!$Y$9)/12,2)+IF(AND(Debts!$AC$9=1,$A364=Debts!$M$9+1),SUMPRODUCT(ROUND(BJ$5:BJ362*Debts!$Y$9/12,2)),0))</f>
        <v/>
      </c>
      <c r="O364">
        <f>IF(BK363&lt;=0,0,ROUND(BK363*IF($A364&lt;=Debts!$M$10,Debts!$X$10,Debts!$Y$10)/12,2)+IF(AND(Debts!$AC$10=1,$A364=Debts!$M$10+1),SUMPRODUCT(ROUND(BK$5:BK362*Debts!$Y$10/12,2)),0))</f>
        <v/>
      </c>
      <c r="P364">
        <f>IF(BL363&lt;=0,0,ROUND(BL363*IF($A364&lt;=Debts!$M$11,Debts!$X$11,Debts!$Y$11)/12,2)+IF(AND(Debts!$AC$11=1,$A364=Debts!$M$11+1),SUMPRODUCT(ROUND(BL$5:BL362*Debts!$Y$11/12,2)),0))</f>
        <v/>
      </c>
      <c r="Q364">
        <f>IF(BM363&lt;=0,0,ROUND(BM363*IF($A364&lt;=Debts!$M$12,Debts!$X$12,Debts!$Y$12)/12,2)+IF(AND(Debts!$AC$12=1,$A364=Debts!$M$12+1),SUMPRODUCT(ROUND(BM$5:BM362*Debts!$Y$12/12,2)),0))</f>
        <v/>
      </c>
      <c r="R364">
        <f>IF(BN363&lt;=0,0,ROUND(BN363*IF($A364&lt;=Debts!$M$13,Debts!$X$13,Debts!$Y$13)/12,2)+IF(AND(Debts!$AC$13=1,$A364=Debts!$M$13+1),SUMPRODUCT(ROUND(BN$5:BN362*Debts!$Y$13/12,2)),0))</f>
        <v/>
      </c>
      <c r="S364">
        <f>IF(BO363&lt;=0,0,ROUND(BO363*IF($A364&lt;=Debts!$M$14,Debts!$X$14,Debts!$Y$14)/12,2)+IF(AND(Debts!$AC$14=1,$A364=Debts!$M$14+1),SUMPRODUCT(ROUND(BO$5:BO362*Debts!$Y$14/12,2)),0))</f>
        <v/>
      </c>
      <c r="T364">
        <f>IF(BP363&lt;=0,0,ROUND(BP363*IF($A364&lt;=Debts!$M$15,Debts!$X$15,Debts!$Y$15)/12,2)+IF(AND(Debts!$AC$15=1,$A364=Debts!$M$15+1),SUMPRODUCT(ROUND(BP$5:BP362*Debts!$Y$15/12,2)),0))</f>
        <v/>
      </c>
      <c r="U364">
        <f>IF(BQ363&lt;=0,0,ROUND(BQ363*IF($A364&lt;=Debts!$M$16,Debts!$X$16,Debts!$Y$16)/12,2)+IF(AND(Debts!$AC$16=1,$A364=Debts!$M$16+1),SUMPRODUCT(ROUND(BQ$5:BQ362*Debts!$Y$16/12,2)),0))</f>
        <v/>
      </c>
      <c r="V364">
        <f>IF(BF363&lt;=0,0,MIN(ROUND(BF363+J364,2),IF(Debts!$Z$5=0,Debts!$AA$5,MAX(Debts!$AA$5,ROUND(BF363*Debts!$Z$5+Debts!$AB$5*J364,2)))))</f>
        <v/>
      </c>
      <c r="W364">
        <f>IF(BG363&lt;=0,0,MIN(ROUND(BG363+K364,2),IF(Debts!$Z$6=0,Debts!$AA$6,MAX(Debts!$AA$6,ROUND(BG363*Debts!$Z$6+Debts!$AB$6*K364,2)))))</f>
        <v/>
      </c>
      <c r="X364">
        <f>IF(BH363&lt;=0,0,MIN(ROUND(BH363+L364,2),IF(Debts!$Z$7=0,Debts!$AA$7,MAX(Debts!$AA$7,ROUND(BH363*Debts!$Z$7+Debts!$AB$7*L364,2)))))</f>
        <v/>
      </c>
      <c r="Y364">
        <f>IF(BI363&lt;=0,0,MIN(ROUND(BI363+M364,2),IF(Debts!$Z$8=0,Debts!$AA$8,MAX(Debts!$AA$8,ROUND(BI363*Debts!$Z$8+Debts!$AB$8*M364,2)))))</f>
        <v/>
      </c>
      <c r="Z364">
        <f>IF(BJ363&lt;=0,0,MIN(ROUND(BJ363+N364,2),IF(Debts!$Z$9=0,Debts!$AA$9,MAX(Debts!$AA$9,ROUND(BJ363*Debts!$Z$9+Debts!$AB$9*N364,2)))))</f>
        <v/>
      </c>
      <c r="AA364">
        <f>IF(BK363&lt;=0,0,MIN(ROUND(BK363+O364,2),IF(Debts!$Z$10=0,Debts!$AA$10,MAX(Debts!$AA$10,ROUND(BK363*Debts!$Z$10+Debts!$AB$10*O364,2)))))</f>
        <v/>
      </c>
      <c r="AB364">
        <f>IF(BL363&lt;=0,0,MIN(ROUND(BL363+P364,2),IF(Debts!$Z$11=0,Debts!$AA$11,MAX(Debts!$AA$11,ROUND(BL363*Debts!$Z$11+Debts!$AB$11*P364,2)))))</f>
        <v/>
      </c>
      <c r="AC364">
        <f>IF(BM363&lt;=0,0,MIN(ROUND(BM363+Q364,2),IF(Debts!$Z$12=0,Debts!$AA$12,MAX(Debts!$AA$12,ROUND(BM363*Debts!$Z$12+Debts!$AB$12*Q364,2)))))</f>
        <v/>
      </c>
      <c r="AD364">
        <f>IF(BN363&lt;=0,0,MIN(ROUND(BN363+R364,2),IF(Debts!$Z$13=0,Debts!$AA$13,MAX(Debts!$AA$13,ROUND(BN363*Debts!$Z$13+Debts!$AB$13*R364,2)))))</f>
        <v/>
      </c>
      <c r="AE364">
        <f>IF(BO363&lt;=0,0,MIN(ROUND(BO363+S364,2),IF(Debts!$Z$14=0,Debts!$AA$14,MAX(Debts!$AA$14,ROUND(BO363*Debts!$Z$14+Debts!$AB$14*S364,2)))))</f>
        <v/>
      </c>
      <c r="AF364">
        <f>IF(BP363&lt;=0,0,MIN(ROUND(BP363+T364,2),IF(Debts!$Z$15=0,Debts!$AA$15,MAX(Debts!$AA$15,ROUND(BP363*Debts!$Z$15+Debts!$AB$15*T364,2)))))</f>
        <v/>
      </c>
      <c r="AG364">
        <f>IF(BQ363&lt;=0,0,MIN(ROUND(BQ363+U364,2),IF(Debts!$Z$16=0,Debts!$AA$16,MAX(Debts!$AA$16,ROUND(BQ363*Debts!$Z$16+Debts!$AB$16*U364,2)))))</f>
        <v/>
      </c>
      <c r="AH364">
        <f>IF(BF363&lt;=0,0,ROUND(BF363+J364-V364,2))</f>
        <v/>
      </c>
      <c r="AI364">
        <f>IF(BG363&lt;=0,0,ROUND(BG363+K364-W364,2))</f>
        <v/>
      </c>
      <c r="AJ364">
        <f>IF(BH363&lt;=0,0,ROUND(BH363+L364-X364,2))</f>
        <v/>
      </c>
      <c r="AK364">
        <f>IF(BI363&lt;=0,0,ROUND(BI363+M364-Y364,2))</f>
        <v/>
      </c>
      <c r="AL364">
        <f>IF(BJ363&lt;=0,0,ROUND(BJ363+N364-Z364,2))</f>
        <v/>
      </c>
      <c r="AM364">
        <f>IF(BK363&lt;=0,0,ROUND(BK363+O364-AA364,2))</f>
        <v/>
      </c>
      <c r="AN364">
        <f>IF(BL363&lt;=0,0,ROUND(BL363+P364-AB364,2))</f>
        <v/>
      </c>
      <c r="AO364">
        <f>IF(BM363&lt;=0,0,ROUND(BM363+Q364-AC364,2))</f>
        <v/>
      </c>
      <c r="AP364">
        <f>IF(BN363&lt;=0,0,ROUND(BN363+R364-AD364,2))</f>
        <v/>
      </c>
      <c r="AQ364">
        <f>IF(BO363&lt;=0,0,ROUND(BO363+S364-AE364,2))</f>
        <v/>
      </c>
      <c r="AR364">
        <f>IF(BP363&lt;=0,0,ROUND(BP363+T364-AF364,2))</f>
        <v/>
      </c>
      <c r="AS364">
        <f>IF(BQ363&lt;=0,0,ROUND(BQ363+U364-AG364,2))</f>
        <v/>
      </c>
      <c r="AT364">
        <f>IF(AH364&lt;=0,0,ROUND(MIN(AH364,MAX(0,$F364-SUMPRODUCT(($AT$3:$BE$3&lt;AT$3)*$AH364:$AS364))),2))</f>
        <v/>
      </c>
      <c r="AU364">
        <f>IF(AI364&lt;=0,0,ROUND(MIN(AI364,MAX(0,$F364-SUMPRODUCT(($AT$3:$BE$3&lt;AU$3)*$AH364:$AS364))),2))</f>
        <v/>
      </c>
      <c r="AV364">
        <f>IF(AJ364&lt;=0,0,ROUND(MIN(AJ364,MAX(0,$F364-SUMPRODUCT(($AT$3:$BE$3&lt;AV$3)*$AH364:$AS364))),2))</f>
        <v/>
      </c>
      <c r="AW364">
        <f>IF(AK364&lt;=0,0,ROUND(MIN(AK364,MAX(0,$F364-SUMPRODUCT(($AT$3:$BE$3&lt;AW$3)*$AH364:$AS364))),2))</f>
        <v/>
      </c>
      <c r="AX364">
        <f>IF(AL364&lt;=0,0,ROUND(MIN(AL364,MAX(0,$F364-SUMPRODUCT(($AT$3:$BE$3&lt;AX$3)*$AH364:$AS364))),2))</f>
        <v/>
      </c>
      <c r="AY364">
        <f>IF(AM364&lt;=0,0,ROUND(MIN(AM364,MAX(0,$F364-SUMPRODUCT(($AT$3:$BE$3&lt;AY$3)*$AH364:$AS364))),2))</f>
        <v/>
      </c>
      <c r="AZ364">
        <f>IF(AN364&lt;=0,0,ROUND(MIN(AN364,MAX(0,$F364-SUMPRODUCT(($AT$3:$BE$3&lt;AZ$3)*$AH364:$AS364))),2))</f>
        <v/>
      </c>
      <c r="BA364">
        <f>IF(AO364&lt;=0,0,ROUND(MIN(AO364,MAX(0,$F364-SUMPRODUCT(($AT$3:$BE$3&lt;BA$3)*$AH364:$AS364))),2))</f>
        <v/>
      </c>
      <c r="BB364">
        <f>IF(AP364&lt;=0,0,ROUND(MIN(AP364,MAX(0,$F364-SUMPRODUCT(($AT$3:$BE$3&lt;BB$3)*$AH364:$AS364))),2))</f>
        <v/>
      </c>
      <c r="BC364">
        <f>IF(AQ364&lt;=0,0,ROUND(MIN(AQ364,MAX(0,$F364-SUMPRODUCT(($AT$3:$BE$3&lt;BC$3)*$AH364:$AS364))),2))</f>
        <v/>
      </c>
      <c r="BD364">
        <f>IF(AR364&lt;=0,0,ROUND(MIN(AR364,MAX(0,$F364-SUMPRODUCT(($AT$3:$BE$3&lt;BD$3)*$AH364:$AS364))),2))</f>
        <v/>
      </c>
      <c r="BE364">
        <f>IF(AS364&lt;=0,0,ROUND(MIN(AS364,MAX(0,$F364-SUMPRODUCT(($AT$3:$BE$3&lt;BE$3)*$AH364:$AS364))),2))</f>
        <v/>
      </c>
      <c r="BF364">
        <f>IF(BF363&lt;=0,0,ROUND(BF363+J364-V364-AT364,2))</f>
        <v/>
      </c>
      <c r="BG364">
        <f>IF(BG363&lt;=0,0,ROUND(BG363+K364-W364-AU364,2))</f>
        <v/>
      </c>
      <c r="BH364">
        <f>IF(BH363&lt;=0,0,ROUND(BH363+L364-X364-AV364,2))</f>
        <v/>
      </c>
      <c r="BI364">
        <f>IF(BI363&lt;=0,0,ROUND(BI363+M364-Y364-AW364,2))</f>
        <v/>
      </c>
      <c r="BJ364">
        <f>IF(BJ363&lt;=0,0,ROUND(BJ363+N364-Z364-AX364,2))</f>
        <v/>
      </c>
      <c r="BK364">
        <f>IF(BK363&lt;=0,0,ROUND(BK363+O364-AA364-AY364,2))</f>
        <v/>
      </c>
      <c r="BL364">
        <f>IF(BL363&lt;=0,0,ROUND(BL363+P364-AB364-AZ364,2))</f>
        <v/>
      </c>
      <c r="BM364">
        <f>IF(BM363&lt;=0,0,ROUND(BM363+Q364-AC364-BA364,2))</f>
        <v/>
      </c>
      <c r="BN364">
        <f>IF(BN363&lt;=0,0,ROUND(BN363+R364-AD364-BB364,2))</f>
        <v/>
      </c>
      <c r="BO364">
        <f>IF(BO363&lt;=0,0,ROUND(BO363+S364-AE364-BC364,2))</f>
        <v/>
      </c>
      <c r="BP364">
        <f>IF(BP363&lt;=0,0,ROUND(BP363+T364-AF364-BD364,2))</f>
        <v/>
      </c>
      <c r="BQ364">
        <f>IF(BQ363&lt;=0,0,ROUND(BQ363+U364-AG364-BE364,2))</f>
        <v/>
      </c>
    </row>
    <row r="365">
      <c r="A365" t="n">
        <v>360</v>
      </c>
      <c r="B365" s="29">
        <f>Months!B365</f>
        <v/>
      </c>
      <c r="C365">
        <f>Months!C365</f>
        <v/>
      </c>
      <c r="D365">
        <f>Months!D365</f>
        <v/>
      </c>
      <c r="E365">
        <f>SUM(V365:AG365)</f>
        <v/>
      </c>
      <c r="F365">
        <f>MAX(0,ROUND(C365+D365-E365,2))</f>
        <v/>
      </c>
      <c r="G365">
        <f>ROUND(E365+SUM(AT365:BE365),2)</f>
        <v/>
      </c>
      <c r="H365">
        <f>ROUND(SUM(J365:U365),2)</f>
        <v/>
      </c>
      <c r="I365">
        <f>ROUND(SUM(BF365:BQ365),2)</f>
        <v/>
      </c>
      <c r="J365">
        <f>IF(BF364&lt;=0,0,ROUND(BF364*IF($A365&lt;=Debts!$M$5,Debts!$X$5,Debts!$Y$5)/12,2)+IF(AND(Debts!$AC$5=1,$A365=Debts!$M$5+1),SUMPRODUCT(ROUND(BF$5:BF363*Debts!$Y$5/12,2)),0))</f>
        <v/>
      </c>
      <c r="K365">
        <f>IF(BG364&lt;=0,0,ROUND(BG364*IF($A365&lt;=Debts!$M$6,Debts!$X$6,Debts!$Y$6)/12,2)+IF(AND(Debts!$AC$6=1,$A365=Debts!$M$6+1),SUMPRODUCT(ROUND(BG$5:BG363*Debts!$Y$6/12,2)),0))</f>
        <v/>
      </c>
      <c r="L365">
        <f>IF(BH364&lt;=0,0,ROUND(BH364*IF($A365&lt;=Debts!$M$7,Debts!$X$7,Debts!$Y$7)/12,2)+IF(AND(Debts!$AC$7=1,$A365=Debts!$M$7+1),SUMPRODUCT(ROUND(BH$5:BH363*Debts!$Y$7/12,2)),0))</f>
        <v/>
      </c>
      <c r="M365">
        <f>IF(BI364&lt;=0,0,ROUND(BI364*IF($A365&lt;=Debts!$M$8,Debts!$X$8,Debts!$Y$8)/12,2)+IF(AND(Debts!$AC$8=1,$A365=Debts!$M$8+1),SUMPRODUCT(ROUND(BI$5:BI363*Debts!$Y$8/12,2)),0))</f>
        <v/>
      </c>
      <c r="N365">
        <f>IF(BJ364&lt;=0,0,ROUND(BJ364*IF($A365&lt;=Debts!$M$9,Debts!$X$9,Debts!$Y$9)/12,2)+IF(AND(Debts!$AC$9=1,$A365=Debts!$M$9+1),SUMPRODUCT(ROUND(BJ$5:BJ363*Debts!$Y$9/12,2)),0))</f>
        <v/>
      </c>
      <c r="O365">
        <f>IF(BK364&lt;=0,0,ROUND(BK364*IF($A365&lt;=Debts!$M$10,Debts!$X$10,Debts!$Y$10)/12,2)+IF(AND(Debts!$AC$10=1,$A365=Debts!$M$10+1),SUMPRODUCT(ROUND(BK$5:BK363*Debts!$Y$10/12,2)),0))</f>
        <v/>
      </c>
      <c r="P365">
        <f>IF(BL364&lt;=0,0,ROUND(BL364*IF($A365&lt;=Debts!$M$11,Debts!$X$11,Debts!$Y$11)/12,2)+IF(AND(Debts!$AC$11=1,$A365=Debts!$M$11+1),SUMPRODUCT(ROUND(BL$5:BL363*Debts!$Y$11/12,2)),0))</f>
        <v/>
      </c>
      <c r="Q365">
        <f>IF(BM364&lt;=0,0,ROUND(BM364*IF($A365&lt;=Debts!$M$12,Debts!$X$12,Debts!$Y$12)/12,2)+IF(AND(Debts!$AC$12=1,$A365=Debts!$M$12+1),SUMPRODUCT(ROUND(BM$5:BM363*Debts!$Y$12/12,2)),0))</f>
        <v/>
      </c>
      <c r="R365">
        <f>IF(BN364&lt;=0,0,ROUND(BN364*IF($A365&lt;=Debts!$M$13,Debts!$X$13,Debts!$Y$13)/12,2)+IF(AND(Debts!$AC$13=1,$A365=Debts!$M$13+1),SUMPRODUCT(ROUND(BN$5:BN363*Debts!$Y$13/12,2)),0))</f>
        <v/>
      </c>
      <c r="S365">
        <f>IF(BO364&lt;=0,0,ROUND(BO364*IF($A365&lt;=Debts!$M$14,Debts!$X$14,Debts!$Y$14)/12,2)+IF(AND(Debts!$AC$14=1,$A365=Debts!$M$14+1),SUMPRODUCT(ROUND(BO$5:BO363*Debts!$Y$14/12,2)),0))</f>
        <v/>
      </c>
      <c r="T365">
        <f>IF(BP364&lt;=0,0,ROUND(BP364*IF($A365&lt;=Debts!$M$15,Debts!$X$15,Debts!$Y$15)/12,2)+IF(AND(Debts!$AC$15=1,$A365=Debts!$M$15+1),SUMPRODUCT(ROUND(BP$5:BP363*Debts!$Y$15/12,2)),0))</f>
        <v/>
      </c>
      <c r="U365">
        <f>IF(BQ364&lt;=0,0,ROUND(BQ364*IF($A365&lt;=Debts!$M$16,Debts!$X$16,Debts!$Y$16)/12,2)+IF(AND(Debts!$AC$16=1,$A365=Debts!$M$16+1),SUMPRODUCT(ROUND(BQ$5:BQ363*Debts!$Y$16/12,2)),0))</f>
        <v/>
      </c>
      <c r="V365">
        <f>IF(BF364&lt;=0,0,MIN(ROUND(BF364+J365,2),IF(Debts!$Z$5=0,Debts!$AA$5,MAX(Debts!$AA$5,ROUND(BF364*Debts!$Z$5+Debts!$AB$5*J365,2)))))</f>
        <v/>
      </c>
      <c r="W365">
        <f>IF(BG364&lt;=0,0,MIN(ROUND(BG364+K365,2),IF(Debts!$Z$6=0,Debts!$AA$6,MAX(Debts!$AA$6,ROUND(BG364*Debts!$Z$6+Debts!$AB$6*K365,2)))))</f>
        <v/>
      </c>
      <c r="X365">
        <f>IF(BH364&lt;=0,0,MIN(ROUND(BH364+L365,2),IF(Debts!$Z$7=0,Debts!$AA$7,MAX(Debts!$AA$7,ROUND(BH364*Debts!$Z$7+Debts!$AB$7*L365,2)))))</f>
        <v/>
      </c>
      <c r="Y365">
        <f>IF(BI364&lt;=0,0,MIN(ROUND(BI364+M365,2),IF(Debts!$Z$8=0,Debts!$AA$8,MAX(Debts!$AA$8,ROUND(BI364*Debts!$Z$8+Debts!$AB$8*M365,2)))))</f>
        <v/>
      </c>
      <c r="Z365">
        <f>IF(BJ364&lt;=0,0,MIN(ROUND(BJ364+N365,2),IF(Debts!$Z$9=0,Debts!$AA$9,MAX(Debts!$AA$9,ROUND(BJ364*Debts!$Z$9+Debts!$AB$9*N365,2)))))</f>
        <v/>
      </c>
      <c r="AA365">
        <f>IF(BK364&lt;=0,0,MIN(ROUND(BK364+O365,2),IF(Debts!$Z$10=0,Debts!$AA$10,MAX(Debts!$AA$10,ROUND(BK364*Debts!$Z$10+Debts!$AB$10*O365,2)))))</f>
        <v/>
      </c>
      <c r="AB365">
        <f>IF(BL364&lt;=0,0,MIN(ROUND(BL364+P365,2),IF(Debts!$Z$11=0,Debts!$AA$11,MAX(Debts!$AA$11,ROUND(BL364*Debts!$Z$11+Debts!$AB$11*P365,2)))))</f>
        <v/>
      </c>
      <c r="AC365">
        <f>IF(BM364&lt;=0,0,MIN(ROUND(BM364+Q365,2),IF(Debts!$Z$12=0,Debts!$AA$12,MAX(Debts!$AA$12,ROUND(BM364*Debts!$Z$12+Debts!$AB$12*Q365,2)))))</f>
        <v/>
      </c>
      <c r="AD365">
        <f>IF(BN364&lt;=0,0,MIN(ROUND(BN364+R365,2),IF(Debts!$Z$13=0,Debts!$AA$13,MAX(Debts!$AA$13,ROUND(BN364*Debts!$Z$13+Debts!$AB$13*R365,2)))))</f>
        <v/>
      </c>
      <c r="AE365">
        <f>IF(BO364&lt;=0,0,MIN(ROUND(BO364+S365,2),IF(Debts!$Z$14=0,Debts!$AA$14,MAX(Debts!$AA$14,ROUND(BO364*Debts!$Z$14+Debts!$AB$14*S365,2)))))</f>
        <v/>
      </c>
      <c r="AF365">
        <f>IF(BP364&lt;=0,0,MIN(ROUND(BP364+T365,2),IF(Debts!$Z$15=0,Debts!$AA$15,MAX(Debts!$AA$15,ROUND(BP364*Debts!$Z$15+Debts!$AB$15*T365,2)))))</f>
        <v/>
      </c>
      <c r="AG365">
        <f>IF(BQ364&lt;=0,0,MIN(ROUND(BQ364+U365,2),IF(Debts!$Z$16=0,Debts!$AA$16,MAX(Debts!$AA$16,ROUND(BQ364*Debts!$Z$16+Debts!$AB$16*U365,2)))))</f>
        <v/>
      </c>
      <c r="AH365">
        <f>IF(BF364&lt;=0,0,ROUND(BF364+J365-V365,2))</f>
        <v/>
      </c>
      <c r="AI365">
        <f>IF(BG364&lt;=0,0,ROUND(BG364+K365-W365,2))</f>
        <v/>
      </c>
      <c r="AJ365">
        <f>IF(BH364&lt;=0,0,ROUND(BH364+L365-X365,2))</f>
        <v/>
      </c>
      <c r="AK365">
        <f>IF(BI364&lt;=0,0,ROUND(BI364+M365-Y365,2))</f>
        <v/>
      </c>
      <c r="AL365">
        <f>IF(BJ364&lt;=0,0,ROUND(BJ364+N365-Z365,2))</f>
        <v/>
      </c>
      <c r="AM365">
        <f>IF(BK364&lt;=0,0,ROUND(BK364+O365-AA365,2))</f>
        <v/>
      </c>
      <c r="AN365">
        <f>IF(BL364&lt;=0,0,ROUND(BL364+P365-AB365,2))</f>
        <v/>
      </c>
      <c r="AO365">
        <f>IF(BM364&lt;=0,0,ROUND(BM364+Q365-AC365,2))</f>
        <v/>
      </c>
      <c r="AP365">
        <f>IF(BN364&lt;=0,0,ROUND(BN364+R365-AD365,2))</f>
        <v/>
      </c>
      <c r="AQ365">
        <f>IF(BO364&lt;=0,0,ROUND(BO364+S365-AE365,2))</f>
        <v/>
      </c>
      <c r="AR365">
        <f>IF(BP364&lt;=0,0,ROUND(BP364+T365-AF365,2))</f>
        <v/>
      </c>
      <c r="AS365">
        <f>IF(BQ364&lt;=0,0,ROUND(BQ364+U365-AG365,2))</f>
        <v/>
      </c>
      <c r="AT365">
        <f>IF(AH365&lt;=0,0,ROUND(MIN(AH365,MAX(0,$F365-SUMPRODUCT(($AT$3:$BE$3&lt;AT$3)*$AH365:$AS365))),2))</f>
        <v/>
      </c>
      <c r="AU365">
        <f>IF(AI365&lt;=0,0,ROUND(MIN(AI365,MAX(0,$F365-SUMPRODUCT(($AT$3:$BE$3&lt;AU$3)*$AH365:$AS365))),2))</f>
        <v/>
      </c>
      <c r="AV365">
        <f>IF(AJ365&lt;=0,0,ROUND(MIN(AJ365,MAX(0,$F365-SUMPRODUCT(($AT$3:$BE$3&lt;AV$3)*$AH365:$AS365))),2))</f>
        <v/>
      </c>
      <c r="AW365">
        <f>IF(AK365&lt;=0,0,ROUND(MIN(AK365,MAX(0,$F365-SUMPRODUCT(($AT$3:$BE$3&lt;AW$3)*$AH365:$AS365))),2))</f>
        <v/>
      </c>
      <c r="AX365">
        <f>IF(AL365&lt;=0,0,ROUND(MIN(AL365,MAX(0,$F365-SUMPRODUCT(($AT$3:$BE$3&lt;AX$3)*$AH365:$AS365))),2))</f>
        <v/>
      </c>
      <c r="AY365">
        <f>IF(AM365&lt;=0,0,ROUND(MIN(AM365,MAX(0,$F365-SUMPRODUCT(($AT$3:$BE$3&lt;AY$3)*$AH365:$AS365))),2))</f>
        <v/>
      </c>
      <c r="AZ365">
        <f>IF(AN365&lt;=0,0,ROUND(MIN(AN365,MAX(0,$F365-SUMPRODUCT(($AT$3:$BE$3&lt;AZ$3)*$AH365:$AS365))),2))</f>
        <v/>
      </c>
      <c r="BA365">
        <f>IF(AO365&lt;=0,0,ROUND(MIN(AO365,MAX(0,$F365-SUMPRODUCT(($AT$3:$BE$3&lt;BA$3)*$AH365:$AS365))),2))</f>
        <v/>
      </c>
      <c r="BB365">
        <f>IF(AP365&lt;=0,0,ROUND(MIN(AP365,MAX(0,$F365-SUMPRODUCT(($AT$3:$BE$3&lt;BB$3)*$AH365:$AS365))),2))</f>
        <v/>
      </c>
      <c r="BC365">
        <f>IF(AQ365&lt;=0,0,ROUND(MIN(AQ365,MAX(0,$F365-SUMPRODUCT(($AT$3:$BE$3&lt;BC$3)*$AH365:$AS365))),2))</f>
        <v/>
      </c>
      <c r="BD365">
        <f>IF(AR365&lt;=0,0,ROUND(MIN(AR365,MAX(0,$F365-SUMPRODUCT(($AT$3:$BE$3&lt;BD$3)*$AH365:$AS365))),2))</f>
        <v/>
      </c>
      <c r="BE365">
        <f>IF(AS365&lt;=0,0,ROUND(MIN(AS365,MAX(0,$F365-SUMPRODUCT(($AT$3:$BE$3&lt;BE$3)*$AH365:$AS365))),2))</f>
        <v/>
      </c>
      <c r="BF365">
        <f>IF(BF364&lt;=0,0,ROUND(BF364+J365-V365-AT365,2))</f>
        <v/>
      </c>
      <c r="BG365">
        <f>IF(BG364&lt;=0,0,ROUND(BG364+K365-W365-AU365,2))</f>
        <v/>
      </c>
      <c r="BH365">
        <f>IF(BH364&lt;=0,0,ROUND(BH364+L365-X365-AV365,2))</f>
        <v/>
      </c>
      <c r="BI365">
        <f>IF(BI364&lt;=0,0,ROUND(BI364+M365-Y365-AW365,2))</f>
        <v/>
      </c>
      <c r="BJ365">
        <f>IF(BJ364&lt;=0,0,ROUND(BJ364+N365-Z365-AX365,2))</f>
        <v/>
      </c>
      <c r="BK365">
        <f>IF(BK364&lt;=0,0,ROUND(BK364+O365-AA365-AY365,2))</f>
        <v/>
      </c>
      <c r="BL365">
        <f>IF(BL364&lt;=0,0,ROUND(BL364+P365-AB365-AZ365,2))</f>
        <v/>
      </c>
      <c r="BM365">
        <f>IF(BM364&lt;=0,0,ROUND(BM364+Q365-AC365-BA365,2))</f>
        <v/>
      </c>
      <c r="BN365">
        <f>IF(BN364&lt;=0,0,ROUND(BN364+R365-AD365-BB365,2))</f>
        <v/>
      </c>
      <c r="BO365">
        <f>IF(BO364&lt;=0,0,ROUND(BO364+S365-AE365-BC365,2))</f>
        <v/>
      </c>
      <c r="BP365">
        <f>IF(BP364&lt;=0,0,ROUND(BP364+T365-AF365-BD365,2))</f>
        <v/>
      </c>
      <c r="BQ365">
        <f>IF(BQ364&lt;=0,0,ROUND(BQ364+U365-AG365-BE365,2))</f>
        <v/>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2026-10-16T06:20:14Z</dcterms:created>
  <dcterms:modified xmlns:dcterms="http://purl.org/dc/terms/" xmlns:xsi="http://www.w3.org/2001/XMLSchema-instance" xsi:type="dcterms:W3CDTF">2026-10-16T06:20:15Z</dcterms:modified>
</cp:coreProperties>
</file>